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ESKTOP-JHL336T\Users\ASUS\Desktop\LEAVE-CARD\MASTER FILE\"/>
    </mc:Choice>
  </mc:AlternateContent>
  <bookViews>
    <workbookView xWindow="30" yWindow="645" windowWidth="23010" windowHeight="12315" firstSheet="2" activeTab="2"/>
  </bookViews>
  <sheets>
    <sheet name="ACCOMPLISHMENT REPORT" sheetId="8" r:id="rId1"/>
    <sheet name="Calendar View" sheetId="3" r:id="rId2"/>
    <sheet name="Employee Leave Tracker" sheetId="1" r:id="rId3"/>
    <sheet name="List of Employees" sheetId="2" r:id="rId4"/>
    <sheet name="Company Holidays" sheetId="5" r:id="rId5"/>
    <sheet name="EMPLOYEE LEAVE" sheetId="7" r:id="rId6"/>
    <sheet name="Leave Types" sheetId="4" r:id="rId7"/>
    <sheet name="OFFICES" sheetId="6" r:id="rId8"/>
  </sheets>
  <definedNames>
    <definedName name="_xlnm._FilterDatabase" localSheetId="1" hidden="1">'Calendar View'!$H$19:$K$22</definedName>
    <definedName name="Calendar_Year">'Calendar View'!$C$3</definedName>
    <definedName name="ColumnTitle3">Employees[[#Headers],[Employee Name]]</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_xlnm.Print_Titles" localSheetId="2">'Employee Leave Tracker'!$1:$4</definedName>
    <definedName name="Slicer_OFFICE">#N/A</definedName>
    <definedName name="Title1">AttendanceRecord[[#Headers],[Weekday/Month]]</definedName>
    <definedName name="Title2">LeaveTracker[[#Headers],[Employee Name]]</definedName>
    <definedName name="valSelEmployee">'Calendar View'!$C$2</definedName>
    <definedName name="YEAR">'Leave Types'!$G$4</definedName>
  </definedNames>
  <calcPr calcId="152511"/>
  <pivotCaches>
    <pivotCache cacheId="2" r:id="rId9"/>
    <pivotCache cacheId="3" r:id="rId10"/>
  </pivotCaches>
</workbook>
</file>

<file path=xl/calcChain.xml><?xml version="1.0" encoding="utf-8"?>
<calcChain xmlns="http://schemas.openxmlformats.org/spreadsheetml/2006/main">
  <c r="B427" i="2" l="1"/>
  <c r="B428" i="2"/>
  <c r="B495" i="2"/>
  <c r="B153" i="2" l="1"/>
  <c r="B118" i="2"/>
  <c r="B162" i="2"/>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A6301" i="1"/>
  <c r="A6302" i="1" s="1"/>
  <c r="A6303" i="1" s="1"/>
  <c r="A6304" i="1" s="1"/>
  <c r="A6305" i="1" s="1"/>
  <c r="A6306" i="1" s="1"/>
  <c r="A6307" i="1" s="1"/>
  <c r="A6308" i="1" s="1"/>
  <c r="A6309" i="1" s="1"/>
  <c r="A6310" i="1" s="1"/>
  <c r="A6311" i="1" s="1"/>
  <c r="A6312" i="1" s="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A6362" i="1" s="1"/>
  <c r="A6363" i="1" s="1"/>
  <c r="A6364" i="1" s="1"/>
  <c r="A6365" i="1" s="1"/>
  <c r="A6366" i="1" s="1"/>
  <c r="A6367" i="1" s="1"/>
  <c r="A6368" i="1" s="1"/>
  <c r="A6369" i="1" s="1"/>
  <c r="A6370" i="1" s="1"/>
  <c r="A6371" i="1" s="1"/>
  <c r="A6372" i="1" s="1"/>
  <c r="A6373" i="1" s="1"/>
  <c r="A6374" i="1" s="1"/>
  <c r="A6375" i="1" s="1"/>
  <c r="A6376" i="1" s="1"/>
  <c r="A6377" i="1" s="1"/>
  <c r="A6378" i="1" s="1"/>
  <c r="A6379" i="1" s="1"/>
  <c r="A6380" i="1" s="1"/>
  <c r="A6381" i="1" s="1"/>
  <c r="B462" i="2" l="1"/>
  <c r="B593" i="2" l="1"/>
  <c r="B131" i="2"/>
  <c r="B132" i="2"/>
  <c r="B476" i="2"/>
  <c r="B369" i="2" l="1"/>
  <c r="B546" i="2"/>
  <c r="B391" i="2" l="1"/>
  <c r="B358" i="2"/>
  <c r="B185" i="2"/>
  <c r="B29" i="2"/>
  <c r="B557" i="2"/>
  <c r="B631" i="2" l="1"/>
  <c r="B572" i="2"/>
  <c r="B114" i="2"/>
  <c r="B393" i="2" l="1"/>
  <c r="K5801" i="1"/>
  <c r="B697" i="2"/>
  <c r="B35" i="2" l="1"/>
  <c r="B36" i="2"/>
  <c r="A5786" i="1" l="1"/>
  <c r="A5787" i="1" s="1"/>
  <c r="A5788" i="1" s="1"/>
  <c r="A5789" i="1" s="1"/>
  <c r="A5790" i="1" s="1"/>
  <c r="A5783" i="1"/>
  <c r="A5784" i="1" s="1"/>
  <c r="B479" i="2" l="1"/>
  <c r="B686" i="2"/>
  <c r="B190" i="2" l="1"/>
  <c r="A5663" i="1"/>
  <c r="A5664" i="1" s="1"/>
  <c r="A5665" i="1" s="1"/>
  <c r="A5666" i="1" s="1"/>
  <c r="A5667" i="1" s="1"/>
  <c r="A5668" i="1" s="1"/>
  <c r="A5669" i="1" s="1"/>
  <c r="A5670" i="1" s="1"/>
  <c r="A5671" i="1" s="1"/>
  <c r="A5672" i="1" s="1"/>
  <c r="A5675" i="1" s="1"/>
  <c r="A5678" i="1" s="1"/>
  <c r="A5679" i="1" s="1"/>
  <c r="A5680" i="1" s="1"/>
  <c r="A5682" i="1" s="1"/>
  <c r="A5683" i="1" s="1"/>
  <c r="A5684" i="1" s="1"/>
  <c r="A5685" i="1" s="1"/>
  <c r="A5686" i="1" s="1"/>
  <c r="A5687" i="1" s="1"/>
  <c r="A5688" i="1" s="1"/>
  <c r="A5689" i="1" s="1"/>
  <c r="A5690" i="1" s="1"/>
  <c r="A5691" i="1" s="1"/>
  <c r="A5692" i="1" s="1"/>
  <c r="A5693" i="1" s="1"/>
  <c r="A5694" i="1" s="1"/>
  <c r="A5695" i="1" s="1"/>
  <c r="A5696" i="1" s="1"/>
  <c r="A5697" i="1" s="1"/>
  <c r="A5699" i="1" s="1"/>
  <c r="A5700" i="1" s="1"/>
  <c r="A5702" i="1" s="1"/>
  <c r="A5703" i="1" s="1"/>
  <c r="A5704" i="1" s="1"/>
  <c r="A5705" i="1" s="1"/>
  <c r="A5706" i="1" s="1"/>
  <c r="A5707" i="1" s="1"/>
  <c r="A5708" i="1" s="1"/>
  <c r="A5709" i="1" s="1"/>
  <c r="A5710" i="1" s="1"/>
  <c r="A5711" i="1" s="1"/>
  <c r="A5712" i="1" s="1"/>
  <c r="A5713" i="1" s="1"/>
  <c r="A5714" i="1" s="1"/>
  <c r="A5715" i="1" s="1"/>
  <c r="A5716" i="1" s="1"/>
  <c r="A5718" i="1" s="1"/>
  <c r="A5719" i="1" s="1"/>
  <c r="A5720" i="1" s="1"/>
  <c r="A5721" i="1" s="1"/>
  <c r="A5722" i="1" s="1"/>
  <c r="A5723" i="1" s="1"/>
  <c r="A5724" i="1" s="1"/>
  <c r="A5726" i="1" s="1"/>
  <c r="A5727" i="1" s="1"/>
  <c r="A5728" i="1" s="1"/>
  <c r="A5729" i="1" s="1"/>
  <c r="A5730" i="1" s="1"/>
  <c r="A5731" i="1" s="1"/>
  <c r="A5733" i="1" s="1"/>
  <c r="A5735" i="1" s="1"/>
  <c r="A5736" i="1" s="1"/>
  <c r="A5737" i="1" s="1"/>
  <c r="A5738" i="1" s="1"/>
  <c r="A5739" i="1" s="1"/>
  <c r="A5740" i="1" s="1"/>
  <c r="A5741" i="1" s="1"/>
  <c r="A5742" i="1" s="1"/>
  <c r="A5744" i="1" s="1"/>
  <c r="A5745" i="1" s="1"/>
  <c r="A5746" i="1" s="1"/>
  <c r="A5747" i="1" s="1"/>
  <c r="A5748" i="1" s="1"/>
  <c r="A5749" i="1" s="1"/>
  <c r="A5750" i="1" s="1"/>
  <c r="A5751" i="1" s="1"/>
  <c r="A5752" i="1" s="1"/>
  <c r="A5753" i="1" s="1"/>
  <c r="A5754" i="1" s="1"/>
  <c r="A5755" i="1" s="1"/>
  <c r="A5756" i="1" s="1"/>
  <c r="A5758" i="1" s="1"/>
  <c r="A5760" i="1" s="1"/>
  <c r="A5761" i="1" s="1"/>
  <c r="A5762" i="1" s="1"/>
  <c r="A5763" i="1" s="1"/>
  <c r="A5764" i="1" s="1"/>
  <c r="A5765" i="1" s="1"/>
  <c r="A5766" i="1" s="1"/>
  <c r="A5767" i="1" s="1"/>
  <c r="A5768" i="1" s="1"/>
  <c r="A5769" i="1" s="1"/>
  <c r="A5771" i="1" s="1"/>
  <c r="A5772" i="1" s="1"/>
  <c r="A5773" i="1" s="1"/>
  <c r="A5774" i="1" s="1"/>
  <c r="A5775" i="1" s="1"/>
  <c r="A5776" i="1" s="1"/>
  <c r="A5777" i="1" s="1"/>
  <c r="A5778" i="1" s="1"/>
  <c r="A5779" i="1" s="1"/>
  <c r="A5780" i="1" s="1"/>
  <c r="B466" i="2"/>
  <c r="B467" i="2"/>
  <c r="A5650" i="1"/>
  <c r="A5651" i="1" s="1"/>
  <c r="A5652" i="1" s="1"/>
  <c r="A5653" i="1" s="1"/>
  <c r="A5661" i="1" s="1"/>
  <c r="B291" i="2"/>
  <c r="B160" i="2"/>
  <c r="B614" i="2" l="1"/>
  <c r="B258" i="2"/>
  <c r="B343" i="2" l="1"/>
  <c r="B192" i="2"/>
  <c r="B70" i="2"/>
  <c r="B574" i="2" l="1"/>
  <c r="B448" i="2" l="1"/>
  <c r="B618" i="2"/>
  <c r="A5403" i="1"/>
  <c r="A5404" i="1" s="1"/>
  <c r="A5405" i="1" s="1"/>
  <c r="A5406"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4" i="1" s="1"/>
  <c r="A5435" i="1" s="1"/>
  <c r="A5436" i="1" s="1"/>
  <c r="A5437" i="1" s="1"/>
  <c r="A5438" i="1" s="1"/>
  <c r="A5439" i="1" s="1"/>
  <c r="A5440" i="1" s="1"/>
  <c r="A5441" i="1" s="1"/>
  <c r="A5442"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80" i="1" s="1"/>
  <c r="A5481" i="1" s="1"/>
  <c r="A5483" i="1" s="1"/>
  <c r="A5484" i="1" s="1"/>
  <c r="A5485" i="1" s="1"/>
  <c r="A5486" i="1" s="1"/>
  <c r="A5487" i="1" s="1"/>
  <c r="A5488" i="1" s="1"/>
  <c r="A5489" i="1" s="1"/>
  <c r="A5490" i="1" s="1"/>
  <c r="A5491" i="1" s="1"/>
  <c r="A5492" i="1" s="1"/>
  <c r="A5493" i="1" s="1"/>
  <c r="A5494"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1" i="1" s="1"/>
  <c r="A5603" i="1" s="1"/>
  <c r="A5604" i="1" s="1"/>
  <c r="A5605" i="1" s="1"/>
  <c r="A5607" i="1" s="1"/>
  <c r="A5609" i="1" s="1"/>
  <c r="A5610" i="1" s="1"/>
  <c r="A5612" i="1" s="1"/>
  <c r="A5614" i="1" s="1"/>
  <c r="A5615" i="1" s="1"/>
  <c r="A5616" i="1" s="1"/>
  <c r="A5617" i="1" s="1"/>
  <c r="B408" i="2"/>
  <c r="B147" i="2"/>
  <c r="A5375" i="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6" i="1" s="1"/>
  <c r="A5397" i="1" s="1"/>
  <c r="A5398" i="1" s="1"/>
  <c r="A5399" i="1" s="1"/>
  <c r="A5400" i="1" s="1"/>
  <c r="A5401" i="1" s="1"/>
  <c r="B209" i="2"/>
  <c r="B431" i="2"/>
  <c r="A5625" i="1" l="1"/>
  <c r="A5626" i="1" s="1"/>
  <c r="A5627" i="1" s="1"/>
  <c r="A5628" i="1" s="1"/>
  <c r="A5629" i="1" s="1"/>
  <c r="A5630" i="1" s="1"/>
  <c r="A5631" i="1" s="1"/>
  <c r="A5632" i="1" s="1"/>
  <c r="A5633" i="1" s="1"/>
  <c r="A5634" i="1" s="1"/>
  <c r="A5635" i="1" s="1"/>
  <c r="A5636" i="1" s="1"/>
  <c r="A5638" i="1" s="1"/>
  <c r="A5639" i="1" s="1"/>
  <c r="A5640" i="1" s="1"/>
  <c r="A5641" i="1" s="1"/>
  <c r="A5642" i="1" s="1"/>
  <c r="A5643" i="1" s="1"/>
  <c r="A5644" i="1" s="1"/>
  <c r="A5645" i="1" s="1"/>
  <c r="A5646" i="1" s="1"/>
  <c r="A5647" i="1" s="1"/>
  <c r="A5620" i="1"/>
  <c r="A5621" i="1" s="1"/>
  <c r="A5337" i="1"/>
  <c r="B309" i="2"/>
  <c r="B485" i="2"/>
  <c r="B513" i="2"/>
  <c r="A5271" i="1"/>
  <c r="A5272" i="1" s="1"/>
  <c r="A5273" i="1" s="1"/>
  <c r="A5274" i="1" s="1"/>
  <c r="A5275" i="1" s="1"/>
  <c r="A5276" i="1" s="1"/>
  <c r="A5277" i="1" s="1"/>
  <c r="A5278" i="1" s="1"/>
  <c r="A5279" i="1" s="1"/>
  <c r="A5280" i="1" s="1"/>
  <c r="A5283" i="1" s="1"/>
  <c r="A5286" i="1" s="1"/>
  <c r="A5287" i="1" s="1"/>
  <c r="A5288" i="1" s="1"/>
  <c r="A5289" i="1" s="1"/>
  <c r="A5290" i="1" s="1"/>
  <c r="A5291" i="1" s="1"/>
  <c r="A5292" i="1" s="1"/>
  <c r="A5293" i="1" s="1"/>
  <c r="A5294" i="1" s="1"/>
  <c r="A5295" i="1" s="1"/>
  <c r="A5296" i="1" s="1"/>
  <c r="A5297" i="1" s="1"/>
  <c r="A5298" i="1" s="1"/>
  <c r="A5300" i="1" s="1"/>
  <c r="A5301" i="1" s="1"/>
  <c r="A5302" i="1" s="1"/>
  <c r="A5304" i="1" s="1"/>
  <c r="A5305" i="1" s="1"/>
  <c r="A5306" i="1" s="1"/>
  <c r="A5307" i="1" s="1"/>
  <c r="A5308" i="1" s="1"/>
  <c r="A5309" i="1" s="1"/>
  <c r="A5311" i="1" s="1"/>
  <c r="A5312" i="1" s="1"/>
  <c r="A5313" i="1" s="1"/>
  <c r="A5314" i="1" s="1"/>
  <c r="A5315" i="1" s="1"/>
  <c r="A5316" i="1" s="1"/>
  <c r="A5317" i="1" s="1"/>
  <c r="A5318" i="1" s="1"/>
  <c r="A5320" i="1" s="1"/>
  <c r="A5321" i="1" s="1"/>
  <c r="A5322" i="1" s="1"/>
  <c r="A5323" i="1" s="1"/>
  <c r="A5324" i="1" s="1"/>
  <c r="A5325" i="1" s="1"/>
  <c r="A5326" i="1" s="1"/>
  <c r="A5327" i="1" s="1"/>
  <c r="A5328" i="1" s="1"/>
  <c r="A5329" i="1" s="1"/>
  <c r="A5330" i="1" s="1"/>
  <c r="A5331" i="1" s="1"/>
  <c r="A5332" i="1" s="1"/>
  <c r="A5333" i="1" s="1"/>
  <c r="A5334" i="1" s="1"/>
  <c r="A5335" i="1" s="1"/>
  <c r="B582" i="2"/>
  <c r="A5338" i="1" l="1"/>
  <c r="A5339" i="1" s="1"/>
  <c r="A5340" i="1" s="1"/>
  <c r="A5341" i="1" s="1"/>
  <c r="A5342" i="1" s="1"/>
  <c r="A5343" i="1" s="1"/>
  <c r="A5344" i="1" s="1"/>
  <c r="A5345" i="1" s="1"/>
  <c r="A5346" i="1" s="1"/>
  <c r="A5347" i="1" s="1"/>
  <c r="A5348" i="1" s="1"/>
  <c r="A5349" i="1" s="1"/>
  <c r="A5350" i="1" s="1"/>
  <c r="A5352" i="1" s="1"/>
  <c r="A5353" i="1" s="1"/>
  <c r="A5354" i="1" s="1"/>
  <c r="A5355" i="1" s="1"/>
  <c r="A5356" i="1" s="1"/>
  <c r="A5357" i="1" s="1"/>
  <c r="A5358" i="1" s="1"/>
  <c r="A5359" i="1" s="1"/>
  <c r="A5360" i="1" s="1"/>
  <c r="A5361" i="1" s="1"/>
  <c r="A5362" i="1" s="1"/>
  <c r="A5363" i="1" s="1"/>
  <c r="A5364" i="1" s="1"/>
  <c r="A5365" i="1" s="1"/>
  <c r="A5367" i="1" s="1"/>
  <c r="A5368" i="1" s="1"/>
  <c r="A5369" i="1" s="1"/>
  <c r="A5370" i="1" s="1"/>
  <c r="A5371" i="1" s="1"/>
  <c r="A5372" i="1" s="1"/>
  <c r="A5373" i="1" s="1"/>
  <c r="A5252" i="1"/>
  <c r="A5253" i="1" s="1"/>
  <c r="A5254" i="1" s="1"/>
  <c r="A5256" i="1" s="1"/>
  <c r="A5257" i="1" s="1"/>
  <c r="A5258" i="1" s="1"/>
  <c r="A5259" i="1" s="1"/>
  <c r="A5260" i="1" s="1"/>
  <c r="A5261" i="1" s="1"/>
  <c r="A5262" i="1" s="1"/>
  <c r="A5263" i="1" s="1"/>
  <c r="A5264" i="1" s="1"/>
  <c r="A5267" i="1" s="1"/>
  <c r="A5268" i="1" s="1"/>
  <c r="A5269" i="1" s="1"/>
  <c r="A5238" i="1"/>
  <c r="A5239" i="1" s="1"/>
  <c r="A5240" i="1" s="1"/>
  <c r="A5241" i="1" s="1"/>
  <c r="A5242" i="1" s="1"/>
  <c r="A5243" i="1" s="1"/>
  <c r="A5244" i="1" s="1"/>
  <c r="A5245" i="1" s="1"/>
  <c r="A5246" i="1" s="1"/>
  <c r="A5247" i="1" s="1"/>
  <c r="K902" i="1"/>
  <c r="K905" i="1"/>
  <c r="K952" i="1"/>
  <c r="K956" i="1"/>
  <c r="K958" i="1"/>
  <c r="K1069" i="1"/>
  <c r="K1085" i="1"/>
  <c r="K1129" i="1"/>
  <c r="K1151" i="1"/>
  <c r="K1160" i="1"/>
  <c r="K1175" i="1"/>
  <c r="K1176" i="1"/>
  <c r="K1184" i="1"/>
  <c r="K1185" i="1"/>
  <c r="K1202" i="1"/>
  <c r="K1205" i="1"/>
  <c r="K1206" i="1"/>
  <c r="K1214" i="1"/>
  <c r="K1216" i="1"/>
  <c r="K1305" i="1"/>
  <c r="K1388" i="1"/>
  <c r="K1390" i="1"/>
  <c r="K1465" i="1"/>
  <c r="K1466" i="1"/>
  <c r="K1735" i="1"/>
  <c r="K1736" i="1"/>
  <c r="K1737" i="1"/>
  <c r="K1740" i="1"/>
  <c r="K1741" i="1"/>
  <c r="K1743" i="1"/>
  <c r="K1744" i="1"/>
  <c r="K1746" i="1"/>
  <c r="K1748" i="1"/>
  <c r="K1751" i="1"/>
  <c r="K1752" i="1"/>
  <c r="K1757" i="1"/>
  <c r="K1759" i="1"/>
  <c r="K1766" i="1"/>
  <c r="K1835" i="1"/>
  <c r="K1844" i="1"/>
  <c r="K1871" i="1"/>
  <c r="K1932" i="1"/>
  <c r="K1933" i="1"/>
  <c r="K1937" i="1"/>
  <c r="K1946" i="1"/>
  <c r="K1949" i="1"/>
  <c r="K1970" i="1"/>
  <c r="K1972" i="1"/>
  <c r="K2507" i="1"/>
  <c r="K2514" i="1"/>
  <c r="K2650" i="1"/>
  <c r="K2784" i="1"/>
  <c r="K2786" i="1"/>
  <c r="K2787" i="1"/>
  <c r="K2788" i="1"/>
  <c r="K2920" i="1"/>
  <c r="K2921" i="1"/>
  <c r="K2941" i="1"/>
  <c r="K2944" i="1"/>
  <c r="K3025" i="1"/>
  <c r="K3061" i="1"/>
  <c r="K3071" i="1"/>
  <c r="K3073" i="1"/>
  <c r="K3075" i="1"/>
  <c r="K3079" i="1"/>
  <c r="K3089" i="1"/>
  <c r="K3092" i="1"/>
  <c r="K3130" i="1"/>
  <c r="K3578" i="1"/>
  <c r="K3594" i="1"/>
  <c r="K3603" i="1"/>
  <c r="K3605" i="1"/>
  <c r="K3609" i="1"/>
  <c r="K3613" i="1"/>
  <c r="K3615" i="1"/>
  <c r="K3619" i="1"/>
  <c r="K3624" i="1"/>
  <c r="K3626" i="1"/>
  <c r="K3628" i="1"/>
  <c r="K3629" i="1"/>
  <c r="K3638" i="1"/>
  <c r="K3642" i="1"/>
  <c r="K3644" i="1"/>
  <c r="K3645" i="1"/>
  <c r="K3655" i="1"/>
  <c r="K3657" i="1"/>
  <c r="K3659" i="1"/>
  <c r="K3661" i="1"/>
  <c r="K3675" i="1"/>
  <c r="K3939" i="1"/>
  <c r="K4031" i="1"/>
  <c r="K4150" i="1"/>
  <c r="K4151" i="1"/>
  <c r="K4158" i="1"/>
  <c r="K4209" i="1"/>
  <c r="K4283" i="1"/>
  <c r="K4301" i="1"/>
  <c r="K4349" i="1"/>
  <c r="K4350" i="1"/>
  <c r="K4357" i="1"/>
  <c r="K4362" i="1"/>
  <c r="K4366" i="1"/>
  <c r="K4368" i="1"/>
  <c r="K4371" i="1"/>
  <c r="K4417" i="1"/>
  <c r="K4492" i="1"/>
  <c r="K4494" i="1"/>
  <c r="K4495" i="1"/>
  <c r="K4496" i="1"/>
  <c r="K4497" i="1"/>
  <c r="K4500" i="1"/>
  <c r="K4502" i="1"/>
  <c r="K4509" i="1"/>
  <c r="K4510" i="1"/>
  <c r="K4516" i="1"/>
  <c r="K4524" i="1"/>
  <c r="K4534" i="1"/>
  <c r="K4536" i="1"/>
  <c r="K4548" i="1"/>
  <c r="K4554" i="1"/>
  <c r="K4565" i="1"/>
  <c r="K4613" i="1"/>
  <c r="K4641" i="1"/>
  <c r="K4642" i="1"/>
  <c r="K4643" i="1"/>
  <c r="K4644" i="1"/>
  <c r="K4648" i="1"/>
  <c r="K4654" i="1"/>
  <c r="K4658" i="1"/>
  <c r="K4669" i="1"/>
  <c r="K4696" i="1"/>
  <c r="K4705" i="1"/>
  <c r="K4722" i="1"/>
  <c r="K4734" i="1"/>
  <c r="K4757" i="1"/>
  <c r="K4767" i="1"/>
  <c r="K4771" i="1"/>
  <c r="K4775" i="1"/>
  <c r="K4783" i="1"/>
  <c r="K4788" i="1"/>
  <c r="K4789" i="1"/>
  <c r="K4790" i="1"/>
  <c r="K4791" i="1"/>
  <c r="K4799" i="1"/>
  <c r="K4804" i="1"/>
  <c r="K4805" i="1"/>
  <c r="K4820" i="1"/>
  <c r="K4821" i="1"/>
  <c r="K4824" i="1"/>
  <c r="K4827" i="1"/>
  <c r="K4844" i="1"/>
  <c r="K4845" i="1"/>
  <c r="K4854" i="1"/>
  <c r="K4863" i="1"/>
  <c r="K4868" i="1"/>
  <c r="K4869" i="1"/>
  <c r="K4870" i="1"/>
  <c r="K4871" i="1"/>
  <c r="K4872" i="1"/>
  <c r="K4874" i="1"/>
  <c r="K4876" i="1"/>
  <c r="K4878" i="1"/>
  <c r="K4886" i="1"/>
  <c r="K4890" i="1"/>
  <c r="K4891" i="1"/>
  <c r="K4956" i="1"/>
  <c r="K4959" i="1"/>
  <c r="K4963" i="1"/>
  <c r="K4978" i="1"/>
  <c r="K4994" i="1"/>
  <c r="K5014" i="1"/>
  <c r="K5047" i="1"/>
  <c r="K5078" i="1"/>
  <c r="K5103" i="1"/>
  <c r="K5160" i="1"/>
  <c r="B97" i="2" l="1"/>
  <c r="B487" i="2"/>
  <c r="B535" i="2"/>
  <c r="B320" i="2"/>
  <c r="B89" i="2"/>
  <c r="B677" i="2"/>
  <c r="B613" i="2"/>
  <c r="B648" i="2"/>
  <c r="B326" i="2"/>
  <c r="B578" i="2"/>
  <c r="B418" i="2" l="1"/>
  <c r="B283" i="2"/>
  <c r="B380" i="2"/>
  <c r="B154" i="2"/>
  <c r="B407" i="2"/>
  <c r="B438" i="2"/>
  <c r="B286" i="2"/>
  <c r="B446" i="2"/>
  <c r="B687" i="2"/>
  <c r="A5006" i="1" l="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9" i="1" s="1"/>
  <c r="A5030" i="1" s="1"/>
  <c r="A5032" i="1" s="1"/>
  <c r="A5033" i="1" s="1"/>
  <c r="A5034" i="1" s="1"/>
  <c r="A5035" i="1" s="1"/>
  <c r="A5036" i="1" s="1"/>
  <c r="A5037" i="1" s="1"/>
  <c r="A5038" i="1" s="1"/>
  <c r="A5039" i="1" s="1"/>
  <c r="A5040" i="1" s="1"/>
  <c r="A5041" i="1" s="1"/>
  <c r="A5042" i="1" s="1"/>
  <c r="A5045" i="1" s="1"/>
  <c r="A5046" i="1" s="1"/>
  <c r="A5047" i="1" s="1"/>
  <c r="A5048" i="1" s="1"/>
  <c r="A5049" i="1" s="1"/>
  <c r="A5050" i="1" s="1"/>
  <c r="A5051" i="1" s="1"/>
  <c r="A5052" i="1" s="1"/>
  <c r="A5053" i="1" s="1"/>
  <c r="A5054" i="1" s="1"/>
  <c r="A5055" i="1" s="1"/>
  <c r="A5056" i="1" s="1"/>
  <c r="A5057" i="1" s="1"/>
  <c r="A5059" i="1" s="1"/>
  <c r="A5060" i="1" s="1"/>
  <c r="A5061" i="1" s="1"/>
  <c r="A5062" i="1" s="1"/>
  <c r="A5063" i="1" s="1"/>
  <c r="A5064" i="1" s="1"/>
  <c r="A5065" i="1" s="1"/>
  <c r="A5066" i="1" s="1"/>
  <c r="A5067" i="1" s="1"/>
  <c r="A5068" i="1" s="1"/>
  <c r="A5069" i="1" s="1"/>
  <c r="A5070" i="1" s="1"/>
  <c r="A5071" i="1" s="1"/>
  <c r="A5072" i="1" s="1"/>
  <c r="A5073" i="1" s="1"/>
  <c r="A5074"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4" i="1" s="1"/>
  <c r="A5105" i="1" s="1"/>
  <c r="A5106" i="1" s="1"/>
  <c r="A5107" i="1" s="1"/>
  <c r="A5108" i="1" s="1"/>
  <c r="A5110" i="1" s="1"/>
  <c r="A5111" i="1" s="1"/>
  <c r="A5112" i="1" s="1"/>
  <c r="A5113" i="1" s="1"/>
  <c r="A5114" i="1" s="1"/>
  <c r="A5115" i="1" s="1"/>
  <c r="A5116" i="1" s="1"/>
  <c r="A5117" i="1" s="1"/>
  <c r="A5119" i="1" s="1"/>
  <c r="A5120" i="1" s="1"/>
  <c r="A5121" i="1" s="1"/>
  <c r="A5122" i="1" s="1"/>
  <c r="A5123" i="1" s="1"/>
  <c r="A5124" i="1" s="1"/>
  <c r="A5125" i="1" s="1"/>
  <c r="A5126" i="1" s="1"/>
  <c r="A5127" i="1" s="1"/>
  <c r="A5128" i="1" s="1"/>
  <c r="A5129" i="1" s="1"/>
  <c r="A5130"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4" i="1" s="1"/>
  <c r="A5176" i="1" s="1"/>
  <c r="A5177" i="1" s="1"/>
  <c r="A5178" i="1" s="1"/>
  <c r="A5179" i="1" s="1"/>
  <c r="A5181"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B359" i="2"/>
  <c r="B75" i="2"/>
  <c r="A4931" i="1" l="1"/>
  <c r="A4932" i="1" s="1"/>
  <c r="A4933" i="1" s="1"/>
  <c r="A4934" i="1" s="1"/>
  <c r="A4935" i="1" s="1"/>
  <c r="A4936" i="1" s="1"/>
  <c r="A4937" i="1" s="1"/>
  <c r="A4938" i="1" s="1"/>
  <c r="A4939" i="1" s="1"/>
  <c r="A4940" i="1" s="1"/>
  <c r="A4942" i="1" s="1"/>
  <c r="A4944" i="1" s="1"/>
  <c r="A4945" i="1" s="1"/>
  <c r="A4946" i="1" s="1"/>
  <c r="A4947" i="1" s="1"/>
  <c r="A4948" i="1" s="1"/>
  <c r="A4949" i="1" s="1"/>
  <c r="A4950" i="1" s="1"/>
  <c r="A4951" i="1" s="1"/>
  <c r="A4952" i="1" s="1"/>
  <c r="A4953" i="1" s="1"/>
  <c r="A4954" i="1" s="1"/>
  <c r="A4955" i="1" s="1"/>
  <c r="A4956" i="1" s="1"/>
  <c r="A4957" i="1" s="1"/>
  <c r="A4959" i="1" s="1"/>
  <c r="A4960" i="1" s="1"/>
  <c r="A4961" i="1" s="1"/>
  <c r="A4962" i="1" s="1"/>
  <c r="A4963" i="1" s="1"/>
  <c r="A4964" i="1" s="1"/>
  <c r="A4965" i="1" s="1"/>
  <c r="A4966" i="1" s="1"/>
  <c r="A4967" i="1" s="1"/>
  <c r="A4968" i="1" s="1"/>
  <c r="A4969" i="1" s="1"/>
  <c r="A4970" i="1" s="1"/>
  <c r="A4971" i="1" s="1"/>
  <c r="A4972" i="1" s="1"/>
  <c r="A4973" i="1" s="1"/>
  <c r="A4974" i="1" s="1"/>
  <c r="A4975" i="1" s="1"/>
  <c r="A4977" i="1" s="1"/>
  <c r="A4978" i="1" s="1"/>
  <c r="A4979" i="1" s="1"/>
  <c r="A4980" i="1" s="1"/>
  <c r="A4981" i="1" s="1"/>
  <c r="A4982" i="1" s="1"/>
  <c r="A4983" i="1" s="1"/>
  <c r="A4984" i="1" s="1"/>
  <c r="A4985" i="1" s="1"/>
  <c r="A4987" i="1" s="1"/>
  <c r="A4988" i="1" s="1"/>
  <c r="A4989" i="1" s="1"/>
  <c r="A4990" i="1" s="1"/>
  <c r="A4991" i="1" s="1"/>
  <c r="A4992" i="1" s="1"/>
  <c r="A4994" i="1" s="1"/>
  <c r="A4995" i="1" s="1"/>
  <c r="A4996" i="1" s="1"/>
  <c r="A4997" i="1" s="1"/>
  <c r="A4998" i="1" s="1"/>
  <c r="A4999" i="1" s="1"/>
  <c r="A5000" i="1" s="1"/>
  <c r="A5001" i="1" s="1"/>
  <c r="A5002" i="1" s="1"/>
  <c r="A5003" i="1" s="1"/>
  <c r="A5004" i="1" s="1"/>
  <c r="B606" i="2"/>
  <c r="B163" i="2"/>
  <c r="B227" i="2"/>
  <c r="B272" i="2"/>
  <c r="B12" i="2"/>
  <c r="B84" i="2"/>
  <c r="B311" i="2"/>
  <c r="A4742" i="1"/>
  <c r="A4743" i="1" s="1"/>
  <c r="A4745" i="1" s="1"/>
  <c r="A4747" i="1" s="1"/>
  <c r="A4748" i="1" s="1"/>
  <c r="A4749" i="1" s="1"/>
  <c r="A4750" i="1" s="1"/>
  <c r="A4751" i="1" s="1"/>
  <c r="A4752" i="1" s="1"/>
  <c r="A4753" i="1" s="1"/>
  <c r="A4754" i="1" s="1"/>
  <c r="A4755" i="1" s="1"/>
  <c r="A4757" i="1" s="1"/>
  <c r="A4758" i="1" s="1"/>
  <c r="A4759" i="1" s="1"/>
  <c r="A4760" i="1" s="1"/>
  <c r="A4761" i="1" s="1"/>
  <c r="A4762" i="1" s="1"/>
  <c r="A4763" i="1" s="1"/>
  <c r="A4764" i="1" s="1"/>
  <c r="A4765" i="1" s="1"/>
  <c r="A4766" i="1" s="1"/>
  <c r="A4767" i="1" s="1"/>
  <c r="A4768" i="1" s="1"/>
  <c r="A4769" i="1" s="1"/>
  <c r="A4770" i="1" s="1"/>
  <c r="A4771" i="1" s="1"/>
  <c r="A4772" i="1" s="1"/>
  <c r="A4773" i="1" s="1"/>
  <c r="A4775" i="1" s="1"/>
  <c r="A4776" i="1" s="1"/>
  <c r="A4777"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8" i="1" s="1"/>
  <c r="A4819" i="1" s="1"/>
  <c r="A4821" i="1" s="1"/>
  <c r="A4822" i="1" s="1"/>
  <c r="A4823" i="1" s="1"/>
  <c r="A4824" i="1" s="1"/>
  <c r="A4825" i="1" s="1"/>
  <c r="A4826" i="1" s="1"/>
  <c r="A4827" i="1" s="1"/>
  <c r="A4828" i="1" s="1"/>
  <c r="A4829" i="1" s="1"/>
  <c r="A4830" i="1" s="1"/>
  <c r="A4831" i="1" s="1"/>
  <c r="A4832" i="1" s="1"/>
  <c r="A4833" i="1" s="1"/>
  <c r="A4834" i="1" s="1"/>
  <c r="A4835" i="1" s="1"/>
  <c r="A4837" i="1" s="1"/>
  <c r="A4838" i="1" s="1"/>
  <c r="A4839" i="1" s="1"/>
  <c r="A4840" i="1" s="1"/>
  <c r="A4841" i="1" s="1"/>
  <c r="A4842" i="1" s="1"/>
  <c r="A4843" i="1" s="1"/>
  <c r="A4844" i="1" s="1"/>
  <c r="A4846" i="1" s="1"/>
  <c r="A4847" i="1" s="1"/>
  <c r="A4848" i="1" s="1"/>
  <c r="A4849"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80" i="1" s="1"/>
  <c r="A4881" i="1" s="1"/>
  <c r="A4882" i="1" s="1"/>
  <c r="A4883" i="1" s="1"/>
  <c r="A4884" i="1" s="1"/>
  <c r="A4885" i="1" s="1"/>
  <c r="A4886" i="1" s="1"/>
  <c r="A4887" i="1" s="1"/>
  <c r="A4888" i="1" s="1"/>
  <c r="A4889" i="1" s="1"/>
  <c r="A4890" i="1" s="1"/>
  <c r="A4891" i="1" s="1"/>
  <c r="A4892" i="1" s="1"/>
  <c r="A4893" i="1" s="1"/>
  <c r="A4894" i="1" s="1"/>
  <c r="A4895" i="1" s="1"/>
  <c r="A4899" i="1" s="1"/>
  <c r="A4901" i="1" s="1"/>
  <c r="A4903" i="1" s="1"/>
  <c r="A4904" i="1" s="1"/>
  <c r="A4905" i="1" s="1"/>
  <c r="A4906" i="1" s="1"/>
  <c r="A4908" i="1" s="1"/>
  <c r="A4909" i="1" s="1"/>
  <c r="A4911" i="1" s="1"/>
  <c r="A4912" i="1" s="1"/>
  <c r="A4913" i="1" s="1"/>
  <c r="A4914" i="1" s="1"/>
  <c r="A4915" i="1" s="1"/>
  <c r="A4916" i="1" s="1"/>
  <c r="A4918" i="1" s="1"/>
  <c r="A4919" i="1" s="1"/>
  <c r="A4920" i="1" s="1"/>
  <c r="A4921" i="1" s="1"/>
  <c r="A4922" i="1" s="1"/>
  <c r="A4923" i="1" s="1"/>
  <c r="A4924" i="1" s="1"/>
  <c r="A4925" i="1" s="1"/>
  <c r="A4926" i="1" s="1"/>
  <c r="A4927" i="1" s="1"/>
  <c r="A4928" i="1" s="1"/>
  <c r="A4929" i="1" s="1"/>
  <c r="B416" i="2"/>
  <c r="A4706" i="1"/>
  <c r="A4707" i="1" s="1"/>
  <c r="A4708" i="1" s="1"/>
  <c r="A4709" i="1" s="1"/>
  <c r="A4710" i="1" s="1"/>
  <c r="A4711" i="1" s="1"/>
  <c r="A4712" i="1" s="1"/>
  <c r="A4713" i="1" s="1"/>
  <c r="A4714" i="1" s="1"/>
  <c r="A4715" i="1" s="1"/>
  <c r="A4716" i="1" s="1"/>
  <c r="A4717" i="1" s="1"/>
  <c r="A4718" i="1" s="1"/>
  <c r="A4719" i="1" s="1"/>
  <c r="A4720" i="1" s="1"/>
  <c r="A4721" i="1" s="1"/>
  <c r="A4722" i="1" s="1"/>
  <c r="A4723" i="1" s="1"/>
  <c r="A4725" i="1" s="1"/>
  <c r="A4726" i="1" s="1"/>
  <c r="A4727" i="1" s="1"/>
  <c r="A4728" i="1" s="1"/>
  <c r="A4729" i="1" s="1"/>
  <c r="A4730" i="1" s="1"/>
  <c r="A4732" i="1" s="1"/>
  <c r="A4733" i="1" s="1"/>
  <c r="A4734" i="1" s="1"/>
  <c r="A4735" i="1" s="1"/>
  <c r="A4736" i="1" s="1"/>
  <c r="A4737" i="1" s="1"/>
  <c r="A4738" i="1" s="1"/>
  <c r="A4739" i="1" s="1"/>
  <c r="A4740" i="1" s="1"/>
  <c r="B675" i="2" l="1"/>
  <c r="B581" i="2" l="1"/>
  <c r="A4667" i="1"/>
  <c r="A4668" i="1" s="1"/>
  <c r="A4669" i="1" s="1"/>
  <c r="A4670" i="1" s="1"/>
  <c r="A4671" i="1" s="1"/>
  <c r="A4672" i="1" s="1"/>
  <c r="A4674" i="1" s="1"/>
  <c r="A4675" i="1" s="1"/>
  <c r="A4678" i="1" s="1"/>
  <c r="A4679" i="1" s="1"/>
  <c r="A4680" i="1" s="1"/>
  <c r="A4681" i="1" s="1"/>
  <c r="A4682" i="1" s="1"/>
  <c r="A4683" i="1" s="1"/>
  <c r="A4684" i="1" s="1"/>
  <c r="A4685" i="1" s="1"/>
  <c r="A4686" i="1" s="1"/>
  <c r="A4687" i="1" s="1"/>
  <c r="A4688" i="1" s="1"/>
  <c r="A4689" i="1" s="1"/>
  <c r="A4692" i="1" s="1"/>
  <c r="A4693" i="1" s="1"/>
  <c r="A4694" i="1" s="1"/>
  <c r="A4695" i="1" s="1"/>
  <c r="A4696" i="1" s="1"/>
  <c r="A4697" i="1" s="1"/>
  <c r="A4698" i="1" s="1"/>
  <c r="A4699" i="1" s="1"/>
  <c r="A4700" i="1" s="1"/>
  <c r="A4701" i="1" s="1"/>
  <c r="A4702" i="1" s="1"/>
  <c r="A4703" i="1" s="1"/>
  <c r="A4704" i="1" s="1"/>
  <c r="B76" i="2"/>
  <c r="B196" i="2"/>
  <c r="B663" i="2"/>
  <c r="B667" i="2"/>
  <c r="B488" i="2"/>
  <c r="B382" i="2"/>
  <c r="B367" i="2"/>
  <c r="B168" i="2"/>
  <c r="A4615" i="1" l="1"/>
  <c r="A4616" i="1" s="1"/>
  <c r="A4617" i="1" s="1"/>
  <c r="A4619" i="1" s="1"/>
  <c r="A4620" i="1" s="1"/>
  <c r="A4621" i="1" s="1"/>
  <c r="A4622" i="1" s="1"/>
  <c r="A4623" i="1" s="1"/>
  <c r="A4624" i="1" s="1"/>
  <c r="A4625" i="1" s="1"/>
  <c r="A4626" i="1" s="1"/>
  <c r="A4627" i="1" s="1"/>
  <c r="A4629" i="1" s="1"/>
  <c r="A4630" i="1" s="1"/>
  <c r="A4631" i="1" s="1"/>
  <c r="A4632" i="1" s="1"/>
  <c r="A4633" i="1" s="1"/>
  <c r="A4638" i="1" s="1"/>
  <c r="A4639" i="1" s="1"/>
  <c r="A4640" i="1" s="1"/>
  <c r="A4643" i="1" s="1"/>
  <c r="A4644" i="1" s="1"/>
  <c r="A4645" i="1" s="1"/>
  <c r="A4646" i="1" s="1"/>
  <c r="A4647" i="1" s="1"/>
  <c r="A4651" i="1" s="1"/>
  <c r="A4652" i="1" s="1"/>
  <c r="A4653" i="1" s="1"/>
  <c r="A4654" i="1" s="1"/>
  <c r="A4655" i="1" s="1"/>
  <c r="A4656" i="1" s="1"/>
  <c r="A4657" i="1" s="1"/>
  <c r="A4658" i="1" s="1"/>
  <c r="A4659" i="1" s="1"/>
  <c r="A4662" i="1" s="1"/>
  <c r="A4663" i="1" s="1"/>
  <c r="A4664" i="1" s="1"/>
  <c r="A4609" i="1"/>
  <c r="A4610" i="1" s="1"/>
  <c r="A4611" i="1" s="1"/>
  <c r="A4612" i="1" s="1"/>
  <c r="A4613" i="1" s="1"/>
  <c r="A4603" i="1"/>
  <c r="A4604" i="1" s="1"/>
  <c r="A4605" i="1" s="1"/>
  <c r="A4606" i="1" s="1"/>
  <c r="A4607" i="1" s="1"/>
  <c r="B237" i="2"/>
  <c r="B360" i="2"/>
  <c r="B388" i="2"/>
  <c r="A4660" i="1" l="1"/>
  <c r="B475" i="2"/>
  <c r="B636" i="2" l="1"/>
  <c r="B588" i="2"/>
  <c r="A4525" i="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4" i="1" s="1"/>
  <c r="A4555" i="1" s="1"/>
  <c r="A4556" i="1" s="1"/>
  <c r="A4557" i="1" s="1"/>
  <c r="A4558" i="1" s="1"/>
  <c r="A4560" i="1" s="1"/>
  <c r="A4561" i="1" s="1"/>
  <c r="A4562" i="1" s="1"/>
  <c r="A4563" i="1" s="1"/>
  <c r="A4564" i="1" s="1"/>
  <c r="A4565" i="1" s="1"/>
  <c r="A4566" i="1" s="1"/>
  <c r="A4567" i="1" s="1"/>
  <c r="A4568" i="1" s="1"/>
  <c r="A4569" i="1" s="1"/>
  <c r="A4570" i="1" s="1"/>
  <c r="A4571" i="1" s="1"/>
  <c r="A4572"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B626" i="2"/>
  <c r="B469" i="2" l="1"/>
  <c r="B655" i="2"/>
  <c r="B671" i="2"/>
  <c r="B617" i="2"/>
  <c r="B650" i="2"/>
  <c r="B253" i="2"/>
  <c r="B615" i="2"/>
  <c r="A4261" i="1"/>
  <c r="A4262" i="1" s="1"/>
  <c r="A4263" i="1" s="1"/>
  <c r="A4264" i="1" s="1"/>
  <c r="A4265" i="1" s="1"/>
  <c r="A4266" i="1" s="1"/>
  <c r="A4267" i="1" s="1"/>
  <c r="A4268" i="1" s="1"/>
  <c r="A4269" i="1" s="1"/>
  <c r="A4271" i="1" s="1"/>
  <c r="A4272" i="1" s="1"/>
  <c r="A4273" i="1" s="1"/>
  <c r="A4274"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10" i="1" s="1"/>
  <c r="A4311" i="1" s="1"/>
  <c r="A4312" i="1" s="1"/>
  <c r="A4313" i="1" s="1"/>
  <c r="A4314" i="1" s="1"/>
  <c r="A4315" i="1" s="1"/>
  <c r="A4316" i="1" s="1"/>
  <c r="A4317" i="1" s="1"/>
  <c r="A4318" i="1" s="1"/>
  <c r="A4319" i="1" s="1"/>
  <c r="A4320" i="1" s="1"/>
  <c r="A4321" i="1" s="1"/>
  <c r="A4322" i="1" s="1"/>
  <c r="A4323" i="1" s="1"/>
  <c r="A4325" i="1" s="1"/>
  <c r="A4326" i="1" s="1"/>
  <c r="A4327" i="1" s="1"/>
  <c r="A4328" i="1" s="1"/>
  <c r="A4329" i="1" s="1"/>
  <c r="A4330" i="1" s="1"/>
  <c r="A4331" i="1" s="1"/>
  <c r="A4334" i="1" s="1"/>
  <c r="A4335" i="1" s="1"/>
  <c r="A4338" i="1" s="1"/>
  <c r="A4339" i="1" s="1"/>
  <c r="A4340" i="1" s="1"/>
  <c r="A4341" i="1" s="1"/>
  <c r="A4342" i="1" s="1"/>
  <c r="A4343" i="1" s="1"/>
  <c r="A4344" i="1" s="1"/>
  <c r="A4345" i="1" s="1"/>
  <c r="A4346" i="1" s="1"/>
  <c r="A4347" i="1" s="1"/>
  <c r="A4348" i="1" s="1"/>
  <c r="A4349"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6" i="1" s="1"/>
  <c r="A4387" i="1" s="1"/>
  <c r="A4388" i="1" s="1"/>
  <c r="A4389" i="1" s="1"/>
  <c r="A4390" i="1" s="1"/>
  <c r="A4391" i="1" s="1"/>
  <c r="A4392" i="1" s="1"/>
  <c r="A4393" i="1" s="1"/>
  <c r="A4394" i="1" s="1"/>
  <c r="A4395" i="1" s="1"/>
  <c r="A4397"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4" i="1" s="1"/>
  <c r="A4435" i="1" s="1"/>
  <c r="A4436" i="1" s="1"/>
  <c r="A4437" i="1" s="1"/>
  <c r="A4438" i="1" s="1"/>
  <c r="A4439" i="1" s="1"/>
  <c r="A4440" i="1" s="1"/>
  <c r="A4441" i="1" s="1"/>
  <c r="A4442" i="1" s="1"/>
  <c r="A4443" i="1" s="1"/>
  <c r="A4444" i="1" s="1"/>
  <c r="A4445" i="1" s="1"/>
  <c r="A4446" i="1" s="1"/>
  <c r="A4447" i="1" s="1"/>
  <c r="A4448" i="1" s="1"/>
  <c r="A4450" i="1" s="1"/>
  <c r="A4451" i="1" s="1"/>
  <c r="A4452" i="1" s="1"/>
  <c r="A4453" i="1" s="1"/>
  <c r="A4454" i="1" s="1"/>
  <c r="A4455" i="1" s="1"/>
  <c r="A4456" i="1" s="1"/>
  <c r="A4457" i="1" s="1"/>
  <c r="A4458" i="1" s="1"/>
  <c r="A4459" i="1" s="1"/>
  <c r="A4460" i="1" s="1"/>
  <c r="A4461" i="1" s="1"/>
  <c r="A4462" i="1" s="1"/>
  <c r="A4464" i="1" s="1"/>
  <c r="A4465" i="1" s="1"/>
  <c r="A4466" i="1" s="1"/>
  <c r="A4468" i="1" s="1"/>
  <c r="A4469" i="1" s="1"/>
  <c r="A4470" i="1" s="1"/>
  <c r="A4471" i="1" s="1"/>
  <c r="A4472" i="1" s="1"/>
  <c r="A4473" i="1" s="1"/>
  <c r="A4474" i="1" s="1"/>
  <c r="A4475" i="1" s="1"/>
  <c r="A4476" i="1" s="1"/>
  <c r="A4477" i="1" s="1"/>
  <c r="A4478" i="1" s="1"/>
  <c r="A4479" i="1" s="1"/>
  <c r="A4480" i="1" s="1"/>
  <c r="A4481" i="1" s="1"/>
  <c r="A4483" i="1" s="1"/>
  <c r="A4484" i="1" s="1"/>
  <c r="A4485" i="1" s="1"/>
  <c r="A4486" i="1" s="1"/>
  <c r="A4487" i="1" s="1"/>
  <c r="A4488" i="1" s="1"/>
  <c r="A4489" i="1" s="1"/>
  <c r="A4490" i="1" s="1"/>
  <c r="A4491" i="1" s="1"/>
  <c r="A4492" i="1" s="1"/>
  <c r="A4493" i="1" s="1"/>
  <c r="A4494" i="1" s="1"/>
  <c r="A4495" i="1" s="1"/>
  <c r="A4496" i="1" s="1"/>
  <c r="A4501" i="1" s="1"/>
  <c r="A4502" i="1" s="1"/>
  <c r="A4503" i="1" s="1"/>
  <c r="A4504" i="1" s="1"/>
  <c r="A4505" i="1" s="1"/>
  <c r="A4507" i="1" s="1"/>
  <c r="A4508" i="1" s="1"/>
  <c r="A4509" i="1" s="1"/>
  <c r="A4511" i="1" s="1"/>
  <c r="A4512" i="1" s="1"/>
  <c r="A4513" i="1" s="1"/>
  <c r="A4514" i="1" s="1"/>
  <c r="A4515" i="1" s="1"/>
  <c r="A4516" i="1" s="1"/>
  <c r="A4517" i="1" s="1"/>
  <c r="A4518" i="1" s="1"/>
  <c r="A4519" i="1" s="1"/>
  <c r="A4520" i="1" s="1"/>
  <c r="A4521" i="1" s="1"/>
  <c r="B205" i="2"/>
  <c r="B104" i="2"/>
  <c r="B18" i="2"/>
  <c r="A4131" i="1"/>
  <c r="B366" i="2"/>
  <c r="B531" i="2"/>
  <c r="B248" i="2"/>
  <c r="A4064" i="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8" i="1" s="1"/>
  <c r="A4089" i="1" s="1"/>
  <c r="A4090" i="1" s="1"/>
  <c r="A4091" i="1" s="1"/>
  <c r="A4092" i="1" s="1"/>
  <c r="A4093" i="1" s="1"/>
  <c r="A4094" i="1" s="1"/>
  <c r="A4096" i="1" s="1"/>
  <c r="A4097" i="1" s="1"/>
  <c r="A4098" i="1" s="1"/>
  <c r="A4099" i="1" s="1"/>
  <c r="A4100"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7" i="1" s="1"/>
  <c r="B305" i="2"/>
  <c r="A4024" i="1"/>
  <c r="A4025" i="1" s="1"/>
  <c r="A4026" i="1" s="1"/>
  <c r="A4028" i="1" s="1"/>
  <c r="A4030" i="1" s="1"/>
  <c r="A4031" i="1" s="1"/>
  <c r="A4032" i="1" s="1"/>
  <c r="A4035" i="1" s="1"/>
  <c r="A4036" i="1" s="1"/>
  <c r="A4037" i="1" s="1"/>
  <c r="A4038" i="1" s="1"/>
  <c r="A4039" i="1" s="1"/>
  <c r="A4040" i="1" s="1"/>
  <c r="A4041" i="1" s="1"/>
  <c r="A4042" i="1" s="1"/>
  <c r="A4043" i="1" s="1"/>
  <c r="A4044" i="1" s="1"/>
  <c r="A4045" i="1" s="1"/>
  <c r="A4046" i="1" s="1"/>
  <c r="A4047" i="1" s="1"/>
  <c r="A4048" i="1" s="1"/>
  <c r="A4049" i="1" s="1"/>
  <c r="A4050" i="1" s="1"/>
  <c r="A4052" i="1" s="1"/>
  <c r="A4053" i="1" s="1"/>
  <c r="A4054" i="1" s="1"/>
  <c r="A4055" i="1" s="1"/>
  <c r="A4056" i="1" s="1"/>
  <c r="A4057" i="1" s="1"/>
  <c r="A4058" i="1" s="1"/>
  <c r="A4059" i="1" s="1"/>
  <c r="A4060" i="1" s="1"/>
  <c r="A4061" i="1" s="1"/>
  <c r="A4062" i="1" s="1"/>
  <c r="B281" i="2"/>
  <c r="A3973" i="1"/>
  <c r="A3974" i="1" s="1"/>
  <c r="A3975" i="1" s="1"/>
  <c r="A3976" i="1" s="1"/>
  <c r="A3977" i="1" s="1"/>
  <c r="A3978" i="1" s="1"/>
  <c r="A3979" i="1" s="1"/>
  <c r="A3980"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2" i="1" s="1"/>
  <c r="A4003" i="1" s="1"/>
  <c r="A4004" i="1" s="1"/>
  <c r="A4005" i="1" s="1"/>
  <c r="A4006" i="1" s="1"/>
  <c r="A4007" i="1" s="1"/>
  <c r="A4008" i="1" s="1"/>
  <c r="A4009" i="1" s="1"/>
  <c r="A4010" i="1" s="1"/>
  <c r="A4011" i="1" s="1"/>
  <c r="A4012" i="1" s="1"/>
  <c r="A4014" i="1" s="1"/>
  <c r="A4015" i="1" s="1"/>
  <c r="A4016" i="1" s="1"/>
  <c r="A4017" i="1" s="1"/>
  <c r="A4019" i="1" s="1"/>
  <c r="A4020" i="1" s="1"/>
  <c r="A4021" i="1" s="1"/>
  <c r="A4022" i="1" s="1"/>
  <c r="A4132" i="1" l="1"/>
  <c r="A4133" i="1" s="1"/>
  <c r="A4135" i="1" s="1"/>
  <c r="A4136" i="1" s="1"/>
  <c r="A4137" i="1" s="1"/>
  <c r="A4138" i="1" s="1"/>
  <c r="A4139"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8" i="1" s="1"/>
  <c r="A4199" i="1" s="1"/>
  <c r="A4200" i="1" s="1"/>
  <c r="A4201" i="1" s="1"/>
  <c r="A4202" i="1" s="1"/>
  <c r="A4203" i="1" s="1"/>
  <c r="A4204" i="1" s="1"/>
  <c r="A4206" i="1" s="1"/>
  <c r="A4207" i="1" s="1"/>
  <c r="A4208" i="1" s="1"/>
  <c r="A4209" i="1" s="1"/>
  <c r="A4210" i="1" s="1"/>
  <c r="A4212" i="1" s="1"/>
  <c r="A4213" i="1" s="1"/>
  <c r="A4214" i="1" s="1"/>
  <c r="A4216" i="1" s="1"/>
  <c r="A4217" i="1" s="1"/>
  <c r="A4218" i="1" s="1"/>
  <c r="A4219" i="1" s="1"/>
  <c r="A4220" i="1" s="1"/>
  <c r="A4221" i="1" s="1"/>
  <c r="A4222" i="1" s="1"/>
  <c r="A4223" i="1" s="1"/>
  <c r="A4226" i="1" s="1"/>
  <c r="A4227" i="1" s="1"/>
  <c r="A4228" i="1" s="1"/>
  <c r="A4229" i="1" s="1"/>
  <c r="A4230" i="1" s="1"/>
  <c r="A4231" i="1" s="1"/>
  <c r="A4232" i="1" s="1"/>
  <c r="A4233" i="1" s="1"/>
  <c r="A4234" i="1" s="1"/>
  <c r="A4235" i="1" s="1"/>
  <c r="A4236" i="1" s="1"/>
  <c r="A4237" i="1" s="1"/>
  <c r="A4238" i="1" s="1"/>
  <c r="A4239" i="1" s="1"/>
  <c r="A4240" i="1" s="1"/>
  <c r="A4241" i="1" s="1"/>
  <c r="A4242" i="1" s="1"/>
  <c r="A4244" i="1" s="1"/>
  <c r="A4245" i="1" s="1"/>
  <c r="A4246" i="1" s="1"/>
  <c r="A4247" i="1" s="1"/>
  <c r="A4248" i="1" s="1"/>
  <c r="A4249" i="1" s="1"/>
  <c r="A4250" i="1" s="1"/>
  <c r="A4252" i="1" s="1"/>
  <c r="A4253" i="1" s="1"/>
  <c r="A4254" i="1" s="1"/>
  <c r="A4255" i="1" s="1"/>
  <c r="A4257" i="1" s="1"/>
  <c r="A4258" i="1" s="1"/>
  <c r="A4259" i="1" s="1"/>
  <c r="B112" i="2"/>
  <c r="B300" i="2"/>
  <c r="B680" i="2" l="1"/>
  <c r="B375" i="2" l="1"/>
  <c r="B511" i="2"/>
  <c r="B336" i="2"/>
  <c r="B195" i="2"/>
  <c r="B280" i="2" l="1"/>
  <c r="B363" i="2"/>
  <c r="B261" i="2"/>
  <c r="B266" i="2"/>
  <c r="B81" i="2"/>
  <c r="B224" i="2"/>
  <c r="B228" i="2"/>
  <c r="B230" i="2"/>
  <c r="A3893" i="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3" i="1" s="1"/>
  <c r="A3964" i="1" s="1"/>
  <c r="A3965" i="1" s="1"/>
  <c r="A3966" i="1" s="1"/>
  <c r="A3967" i="1" s="1"/>
  <c r="A3968" i="1" s="1"/>
  <c r="A3969" i="1" s="1"/>
  <c r="A3970" i="1" s="1"/>
  <c r="A3971" i="1" s="1"/>
  <c r="B232" i="2"/>
  <c r="B683" i="2"/>
  <c r="B370" i="2"/>
  <c r="B199" i="2"/>
  <c r="B568" i="2"/>
  <c r="A3862" i="1"/>
  <c r="A3864" i="1" s="1"/>
  <c r="A3865" i="1" s="1"/>
  <c r="A3866" i="1" s="1"/>
  <c r="A3867" i="1" s="1"/>
  <c r="A3868" i="1" s="1"/>
  <c r="A3869" i="1" s="1"/>
  <c r="A3871" i="1" s="1"/>
  <c r="A3872" i="1" s="1"/>
  <c r="A3873" i="1" s="1"/>
  <c r="A3874" i="1" s="1"/>
  <c r="A3875" i="1" s="1"/>
  <c r="A3876" i="1" s="1"/>
  <c r="A3877" i="1" s="1"/>
  <c r="A3879" i="1" s="1"/>
  <c r="A3880" i="1" s="1"/>
  <c r="A3881" i="1" s="1"/>
  <c r="A3882" i="1" s="1"/>
  <c r="A3883" i="1" s="1"/>
  <c r="A3884" i="1" s="1"/>
  <c r="A3885" i="1" s="1"/>
  <c r="A3886" i="1" s="1"/>
  <c r="A3888" i="1" s="1"/>
  <c r="A3889" i="1" s="1"/>
  <c r="A3890" i="1" s="1"/>
  <c r="B57" i="2"/>
  <c r="B523" i="2"/>
  <c r="B45" i="2" l="1"/>
  <c r="B73" i="2"/>
  <c r="B526" i="2"/>
  <c r="B179" i="2"/>
  <c r="B450" i="2"/>
  <c r="B61" i="2"/>
  <c r="A3820" i="1"/>
  <c r="A3821" i="1" s="1"/>
  <c r="A3822" i="1" s="1"/>
  <c r="A3823" i="1" s="1"/>
  <c r="A3824" i="1" s="1"/>
  <c r="A3825" i="1" s="1"/>
  <c r="A3826" i="1" s="1"/>
  <c r="A3827" i="1" s="1"/>
  <c r="A3828" i="1" s="1"/>
  <c r="A3829" i="1" s="1"/>
  <c r="A3830" i="1" s="1"/>
  <c r="A3832" i="1" s="1"/>
  <c r="A3833" i="1" s="1"/>
  <c r="A3834" i="1" s="1"/>
  <c r="A3835" i="1" s="1"/>
  <c r="A3836" i="1" s="1"/>
  <c r="A3837" i="1" s="1"/>
  <c r="A3838" i="1" s="1"/>
  <c r="A3839" i="1" s="1"/>
  <c r="A3841" i="1" s="1"/>
  <c r="A3842" i="1" s="1"/>
  <c r="A3843" i="1" s="1"/>
  <c r="A3844" i="1" s="1"/>
  <c r="A3845" i="1" s="1"/>
  <c r="A3846" i="1" s="1"/>
  <c r="A3847" i="1" s="1"/>
  <c r="A3851" i="1" s="1"/>
  <c r="A3852" i="1" s="1"/>
  <c r="A3857" i="1" s="1"/>
  <c r="A3858" i="1" s="1"/>
  <c r="A3859" i="1" s="1"/>
  <c r="B173" i="2"/>
  <c r="B83" i="2"/>
  <c r="B129" i="2"/>
  <c r="B507" i="2" l="1"/>
  <c r="B5" i="2"/>
  <c r="A5" i="2" s="1"/>
  <c r="B6" i="2"/>
  <c r="B7" i="2"/>
  <c r="B8" i="2"/>
  <c r="B9" i="2"/>
  <c r="B10" i="2"/>
  <c r="B11" i="2"/>
  <c r="B13" i="2"/>
  <c r="B14" i="2"/>
  <c r="B15" i="2"/>
  <c r="B16" i="2"/>
  <c r="B17" i="2"/>
  <c r="B19" i="2"/>
  <c r="B20" i="2"/>
  <c r="B21" i="2"/>
  <c r="B22" i="2"/>
  <c r="B23" i="2"/>
  <c r="B24" i="2"/>
  <c r="B25" i="2"/>
  <c r="B26" i="2"/>
  <c r="B27" i="2"/>
  <c r="B28" i="2"/>
  <c r="B30" i="2"/>
  <c r="B31" i="2"/>
  <c r="B32" i="2"/>
  <c r="B33" i="2"/>
  <c r="B34" i="2"/>
  <c r="B38" i="2"/>
  <c r="B39" i="2"/>
  <c r="B40" i="2"/>
  <c r="B41" i="2"/>
  <c r="B42" i="2"/>
  <c r="B43" i="2"/>
  <c r="B44" i="2"/>
  <c r="B46" i="2"/>
  <c r="B47" i="2"/>
  <c r="B48" i="2"/>
  <c r="B49" i="2"/>
  <c r="B50" i="2"/>
  <c r="B51" i="2"/>
  <c r="B52" i="2"/>
  <c r="B53" i="2"/>
  <c r="B54" i="2"/>
  <c r="B55" i="2"/>
  <c r="B56" i="2"/>
  <c r="B58" i="2"/>
  <c r="B59" i="2"/>
  <c r="B60" i="2"/>
  <c r="B62" i="2"/>
  <c r="B63" i="2"/>
  <c r="B64" i="2"/>
  <c r="B65" i="2"/>
  <c r="B66" i="2"/>
  <c r="B67" i="2"/>
  <c r="B68" i="2"/>
  <c r="B69" i="2"/>
  <c r="B71" i="2"/>
  <c r="B72" i="2"/>
  <c r="B74" i="2"/>
  <c r="B77" i="2"/>
  <c r="B78" i="2"/>
  <c r="B79" i="2"/>
  <c r="B80" i="2"/>
  <c r="B82" i="2"/>
  <c r="B429" i="2" s="1"/>
  <c r="B85" i="2"/>
  <c r="B86" i="2"/>
  <c r="B87" i="2"/>
  <c r="B88" i="2"/>
  <c r="B90" i="2"/>
  <c r="B91" i="2"/>
  <c r="B92" i="2"/>
  <c r="B93" i="2"/>
  <c r="B94" i="2"/>
  <c r="B95" i="2"/>
  <c r="B96" i="2"/>
  <c r="B98" i="2"/>
  <c r="B99" i="2"/>
  <c r="B100" i="2"/>
  <c r="B101" i="2"/>
  <c r="B102" i="2"/>
  <c r="B103" i="2"/>
  <c r="B105" i="2"/>
  <c r="B106" i="2"/>
  <c r="B107" i="2"/>
  <c r="B108" i="2"/>
  <c r="B109" i="2"/>
  <c r="B110" i="2"/>
  <c r="B111" i="2"/>
  <c r="B113" i="2"/>
  <c r="B115" i="2"/>
  <c r="B116" i="2"/>
  <c r="B117" i="2"/>
  <c r="B119" i="2"/>
  <c r="B120" i="2"/>
  <c r="B121" i="2"/>
  <c r="B122" i="2"/>
  <c r="B123" i="2"/>
  <c r="B124" i="2"/>
  <c r="B125" i="2"/>
  <c r="B126" i="2"/>
  <c r="B127" i="2"/>
  <c r="B128" i="2"/>
  <c r="B130" i="2"/>
  <c r="B133" i="2"/>
  <c r="B134" i="2"/>
  <c r="B135" i="2"/>
  <c r="B136" i="2"/>
  <c r="B137" i="2"/>
  <c r="B138" i="2"/>
  <c r="B139" i="2"/>
  <c r="B140" i="2"/>
  <c r="B141" i="2"/>
  <c r="B142" i="2"/>
  <c r="B143" i="2"/>
  <c r="B144" i="2"/>
  <c r="B145" i="2"/>
  <c r="B146" i="2"/>
  <c r="B148" i="2"/>
  <c r="B149" i="2"/>
  <c r="B150" i="2"/>
  <c r="B151" i="2"/>
  <c r="B152" i="2"/>
  <c r="B155" i="2"/>
  <c r="B156" i="2"/>
  <c r="B157" i="2"/>
  <c r="B158" i="2"/>
  <c r="B159" i="2"/>
  <c r="B161" i="2"/>
  <c r="B164" i="2"/>
  <c r="B165" i="2"/>
  <c r="B166" i="2"/>
  <c r="B167" i="2"/>
  <c r="B169" i="2"/>
  <c r="B170" i="2"/>
  <c r="B171" i="2"/>
  <c r="B172" i="2"/>
  <c r="B174" i="2"/>
  <c r="B175" i="2"/>
  <c r="B176" i="2"/>
  <c r="B177" i="2"/>
  <c r="B178" i="2"/>
  <c r="B180" i="2"/>
  <c r="B181" i="2"/>
  <c r="B182" i="2"/>
  <c r="B183" i="2"/>
  <c r="B186" i="2"/>
  <c r="B187" i="2"/>
  <c r="B188" i="2"/>
  <c r="B189" i="2"/>
  <c r="B191" i="2"/>
  <c r="B193" i="2"/>
  <c r="B194" i="2"/>
  <c r="B197" i="2"/>
  <c r="B198" i="2"/>
  <c r="B200" i="2"/>
  <c r="B201" i="2"/>
  <c r="B202" i="2"/>
  <c r="B203" i="2"/>
  <c r="B204" i="2"/>
  <c r="B206" i="2"/>
  <c r="B207" i="2"/>
  <c r="B208" i="2"/>
  <c r="B210" i="2"/>
  <c r="B211" i="2"/>
  <c r="B212" i="2"/>
  <c r="B213" i="2"/>
  <c r="B214" i="2"/>
  <c r="B215" i="2"/>
  <c r="B216" i="2"/>
  <c r="B217" i="2"/>
  <c r="B218" i="2"/>
  <c r="B219" i="2"/>
  <c r="B220" i="2"/>
  <c r="B221" i="2"/>
  <c r="B222" i="2"/>
  <c r="B223" i="2"/>
  <c r="B225" i="2"/>
  <c r="B226" i="2"/>
  <c r="B229" i="2"/>
  <c r="B231" i="2"/>
  <c r="B233" i="2"/>
  <c r="B234" i="2"/>
  <c r="B235" i="2"/>
  <c r="B236" i="2"/>
  <c r="B238" i="2"/>
  <c r="B239" i="2"/>
  <c r="B240" i="2"/>
  <c r="B241" i="2"/>
  <c r="B242" i="2"/>
  <c r="B243" i="2"/>
  <c r="B244" i="2"/>
  <c r="B245" i="2"/>
  <c r="B246" i="2"/>
  <c r="B247" i="2"/>
  <c r="B184" i="2"/>
  <c r="B249" i="2"/>
  <c r="B250" i="2"/>
  <c r="B251" i="2"/>
  <c r="B252" i="2"/>
  <c r="B254" i="2"/>
  <c r="B255" i="2"/>
  <c r="B256" i="2"/>
  <c r="B257" i="2"/>
  <c r="B259" i="2"/>
  <c r="B260" i="2"/>
  <c r="B262" i="2"/>
  <c r="B263" i="2"/>
  <c r="B264" i="2"/>
  <c r="B265" i="2"/>
  <c r="B267" i="2"/>
  <c r="B268" i="2"/>
  <c r="B269" i="2"/>
  <c r="B270" i="2"/>
  <c r="B271" i="2"/>
  <c r="B273" i="2"/>
  <c r="B274" i="2"/>
  <c r="B275" i="2"/>
  <c r="B276" i="2"/>
  <c r="B277" i="2"/>
  <c r="B278" i="2"/>
  <c r="B279" i="2"/>
  <c r="B282" i="2"/>
  <c r="B284" i="2"/>
  <c r="B285" i="2"/>
  <c r="B287" i="2"/>
  <c r="B288" i="2"/>
  <c r="B289" i="2"/>
  <c r="B290" i="2"/>
  <c r="B292" i="2"/>
  <c r="B293" i="2"/>
  <c r="B294" i="2"/>
  <c r="B295" i="2"/>
  <c r="B296" i="2"/>
  <c r="B297" i="2"/>
  <c r="B298" i="2"/>
  <c r="B299" i="2"/>
  <c r="B301" i="2"/>
  <c r="B302" i="2"/>
  <c r="B303" i="2"/>
  <c r="B304" i="2"/>
  <c r="B306" i="2"/>
  <c r="B307" i="2"/>
  <c r="B308" i="2"/>
  <c r="B310" i="2"/>
  <c r="B312" i="2"/>
  <c r="B313" i="2"/>
  <c r="B314" i="2"/>
  <c r="B315" i="2"/>
  <c r="B316" i="2"/>
  <c r="B317" i="2"/>
  <c r="B318" i="2"/>
  <c r="B319" i="2"/>
  <c r="B321" i="2"/>
  <c r="B322" i="2"/>
  <c r="B323" i="2"/>
  <c r="B324" i="2"/>
  <c r="B325" i="2"/>
  <c r="B327" i="2"/>
  <c r="B328" i="2"/>
  <c r="B329" i="2"/>
  <c r="B330" i="2"/>
  <c r="B331" i="2"/>
  <c r="B332" i="2"/>
  <c r="B333" i="2"/>
  <c r="B334" i="2"/>
  <c r="B335" i="2"/>
  <c r="B337" i="2"/>
  <c r="B338" i="2"/>
  <c r="B339" i="2"/>
  <c r="B340" i="2"/>
  <c r="B341" i="2"/>
  <c r="B342" i="2"/>
  <c r="B344" i="2"/>
  <c r="B345" i="2"/>
  <c r="B346" i="2"/>
  <c r="B347" i="2"/>
  <c r="B348" i="2"/>
  <c r="B349" i="2"/>
  <c r="B350" i="2"/>
  <c r="B351" i="2"/>
  <c r="B352" i="2"/>
  <c r="B353" i="2"/>
  <c r="B354" i="2"/>
  <c r="B355" i="2"/>
  <c r="B356" i="2"/>
  <c r="B357" i="2"/>
  <c r="B361" i="2"/>
  <c r="B362" i="2"/>
  <c r="B364" i="2"/>
  <c r="B365" i="2"/>
  <c r="B368" i="2"/>
  <c r="B371" i="2"/>
  <c r="B372" i="2"/>
  <c r="B373" i="2"/>
  <c r="B374" i="2"/>
  <c r="B376" i="2"/>
  <c r="B377" i="2"/>
  <c r="B378" i="2"/>
  <c r="B379" i="2"/>
  <c r="B381" i="2"/>
  <c r="B383" i="2"/>
  <c r="B384" i="2"/>
  <c r="B385" i="2"/>
  <c r="B386" i="2"/>
  <c r="B387" i="2"/>
  <c r="B390" i="2"/>
  <c r="B389" i="2"/>
  <c r="B392" i="2"/>
  <c r="B394" i="2"/>
  <c r="B395" i="2"/>
  <c r="B396" i="2"/>
  <c r="B397" i="2"/>
  <c r="B398" i="2"/>
  <c r="B399" i="2"/>
  <c r="B400" i="2"/>
  <c r="B401" i="2"/>
  <c r="B402" i="2"/>
  <c r="B403" i="2"/>
  <c r="B404" i="2"/>
  <c r="B405" i="2"/>
  <c r="B406" i="2"/>
  <c r="B409" i="2"/>
  <c r="B410" i="2"/>
  <c r="B411" i="2"/>
  <c r="B412" i="2"/>
  <c r="B413" i="2"/>
  <c r="B414" i="2"/>
  <c r="B417" i="2"/>
  <c r="B419" i="2"/>
  <c r="B420" i="2"/>
  <c r="B421" i="2"/>
  <c r="B37" i="2"/>
  <c r="B422" i="2"/>
  <c r="B423" i="2"/>
  <c r="B424" i="2"/>
  <c r="B425" i="2"/>
  <c r="B426" i="2"/>
  <c r="B430" i="2"/>
  <c r="B432" i="2"/>
  <c r="B433" i="2"/>
  <c r="B434" i="2"/>
  <c r="B435" i="2"/>
  <c r="B436" i="2"/>
  <c r="B437" i="2"/>
  <c r="B439" i="2"/>
  <c r="B440" i="2"/>
  <c r="B441" i="2"/>
  <c r="B442" i="2"/>
  <c r="B443" i="2"/>
  <c r="B444" i="2"/>
  <c r="B445" i="2"/>
  <c r="B447" i="2"/>
  <c r="B449" i="2"/>
  <c r="B451" i="2"/>
  <c r="B452" i="2"/>
  <c r="B453" i="2"/>
  <c r="B454" i="2"/>
  <c r="B455" i="2"/>
  <c r="B456" i="2"/>
  <c r="B457" i="2"/>
  <c r="B458" i="2"/>
  <c r="B459" i="2"/>
  <c r="B460" i="2"/>
  <c r="B461" i="2"/>
  <c r="B463" i="2"/>
  <c r="B464" i="2"/>
  <c r="B465" i="2"/>
  <c r="B468" i="2"/>
  <c r="B470" i="2"/>
  <c r="B471" i="2"/>
  <c r="B472" i="2"/>
  <c r="B473" i="2"/>
  <c r="B474" i="2"/>
  <c r="B477" i="2"/>
  <c r="B478" i="2"/>
  <c r="B480" i="2"/>
  <c r="B481" i="2"/>
  <c r="B482" i="2"/>
  <c r="B483" i="2"/>
  <c r="B484" i="2"/>
  <c r="B486" i="2"/>
  <c r="B489" i="2"/>
  <c r="B490" i="2"/>
  <c r="B491" i="2"/>
  <c r="B492" i="2"/>
  <c r="B493" i="2"/>
  <c r="B494" i="2"/>
  <c r="B496" i="2"/>
  <c r="B497" i="2"/>
  <c r="B498" i="2"/>
  <c r="B499" i="2"/>
  <c r="B500" i="2"/>
  <c r="B501" i="2"/>
  <c r="B502" i="2"/>
  <c r="B503" i="2"/>
  <c r="B504" i="2"/>
  <c r="B505" i="2"/>
  <c r="B506" i="2"/>
  <c r="B508" i="2"/>
  <c r="B509" i="2"/>
  <c r="B510" i="2"/>
  <c r="B512" i="2"/>
  <c r="B514" i="2"/>
  <c r="B515" i="2"/>
  <c r="B516" i="2"/>
  <c r="B517" i="2"/>
  <c r="B518" i="2"/>
  <c r="B519" i="2"/>
  <c r="B520" i="2"/>
  <c r="B521" i="2"/>
  <c r="B522" i="2"/>
  <c r="B524" i="2"/>
  <c r="B525" i="2"/>
  <c r="B527" i="2"/>
  <c r="B528" i="2"/>
  <c r="B529" i="2"/>
  <c r="B530" i="2"/>
  <c r="B532" i="2"/>
  <c r="B533" i="2"/>
  <c r="B534" i="2"/>
  <c r="B536" i="2"/>
  <c r="B537" i="2"/>
  <c r="B538" i="2"/>
  <c r="B539" i="2"/>
  <c r="B540" i="2"/>
  <c r="B541" i="2"/>
  <c r="B542" i="2"/>
  <c r="B543" i="2"/>
  <c r="B544" i="2"/>
  <c r="B545" i="2"/>
  <c r="B547" i="2"/>
  <c r="B548" i="2"/>
  <c r="B549" i="2"/>
  <c r="B550" i="2"/>
  <c r="B551" i="2"/>
  <c r="B552" i="2"/>
  <c r="B553" i="2"/>
  <c r="B554" i="2"/>
  <c r="B555" i="2"/>
  <c r="B556" i="2"/>
  <c r="B558" i="2"/>
  <c r="B559" i="2"/>
  <c r="B560" i="2"/>
  <c r="B561" i="2"/>
  <c r="B562" i="2"/>
  <c r="B563" i="2"/>
  <c r="B564" i="2"/>
  <c r="B565" i="2"/>
  <c r="B566" i="2"/>
  <c r="B567" i="2"/>
  <c r="B569" i="2"/>
  <c r="B570" i="2"/>
  <c r="B571" i="2"/>
  <c r="B573" i="2"/>
  <c r="B575" i="2"/>
  <c r="B576" i="2"/>
  <c r="B577" i="2"/>
  <c r="B579" i="2"/>
  <c r="B580" i="2"/>
  <c r="B583" i="2"/>
  <c r="B584" i="2"/>
  <c r="B585" i="2"/>
  <c r="B586" i="2"/>
  <c r="B587" i="2"/>
  <c r="B589" i="2"/>
  <c r="B590" i="2"/>
  <c r="B591" i="2"/>
  <c r="B592" i="2"/>
  <c r="B594" i="2"/>
  <c r="B595" i="2"/>
  <c r="B596" i="2"/>
  <c r="B597" i="2"/>
  <c r="B598" i="2"/>
  <c r="B599" i="2"/>
  <c r="B600" i="2"/>
  <c r="B601" i="2"/>
  <c r="B602" i="2"/>
  <c r="B603" i="2"/>
  <c r="B604" i="2"/>
  <c r="B605" i="2"/>
  <c r="B607" i="2"/>
  <c r="B608" i="2"/>
  <c r="B609" i="2"/>
  <c r="B610" i="2"/>
  <c r="B611" i="2"/>
  <c r="B612" i="2"/>
  <c r="B616" i="2"/>
  <c r="B619" i="2"/>
  <c r="B620" i="2"/>
  <c r="B621" i="2"/>
  <c r="B622" i="2"/>
  <c r="B623" i="2"/>
  <c r="B624" i="2"/>
  <c r="B625" i="2"/>
  <c r="B627" i="2"/>
  <c r="B628" i="2"/>
  <c r="B629" i="2"/>
  <c r="B630" i="2"/>
  <c r="B632" i="2"/>
  <c r="B633" i="2"/>
  <c r="B634" i="2"/>
  <c r="B635" i="2"/>
  <c r="B637" i="2"/>
  <c r="B638" i="2"/>
  <c r="B639" i="2"/>
  <c r="B640" i="2"/>
  <c r="B641" i="2"/>
  <c r="B642" i="2"/>
  <c r="B643" i="2"/>
  <c r="B644" i="2"/>
  <c r="B645" i="2"/>
  <c r="B646" i="2"/>
  <c r="B647" i="2"/>
  <c r="B649" i="2"/>
  <c r="B651" i="2"/>
  <c r="B652" i="2"/>
  <c r="B653" i="2"/>
  <c r="B654" i="2"/>
  <c r="B656" i="2"/>
  <c r="B657" i="2"/>
  <c r="B659" i="2"/>
  <c r="B660" i="2"/>
  <c r="B661" i="2"/>
  <c r="B662" i="2"/>
  <c r="B664" i="2"/>
  <c r="B665" i="2"/>
  <c r="B666" i="2"/>
  <c r="B668" i="2"/>
  <c r="B669" i="2"/>
  <c r="B670" i="2"/>
  <c r="B672" i="2"/>
  <c r="B673" i="2"/>
  <c r="B674" i="2"/>
  <c r="B676" i="2"/>
  <c r="B678" i="2"/>
  <c r="B679" i="2"/>
  <c r="B681" i="2"/>
  <c r="B682" i="2"/>
  <c r="B684" i="2"/>
  <c r="B685" i="2"/>
  <c r="B688" i="2"/>
  <c r="B689" i="2"/>
  <c r="B690" i="2"/>
  <c r="B691" i="2"/>
  <c r="B692" i="2"/>
  <c r="B693" i="2"/>
  <c r="B694" i="2"/>
  <c r="B695" i="2"/>
  <c r="B696" i="2"/>
  <c r="A3753" i="1"/>
  <c r="A3754" i="1" s="1"/>
  <c r="A3755" i="1" s="1"/>
  <c r="A3756" i="1" s="1"/>
  <c r="A3758" i="1" s="1"/>
  <c r="A3760" i="1" s="1"/>
  <c r="A3761" i="1" s="1"/>
  <c r="A3763" i="1" s="1"/>
  <c r="A3764" i="1" s="1"/>
  <c r="A3766" i="1" s="1"/>
  <c r="A3767" i="1" s="1"/>
  <c r="A3768" i="1" s="1"/>
  <c r="A3769" i="1" s="1"/>
  <c r="A3771" i="1" s="1"/>
  <c r="A3772" i="1" s="1"/>
  <c r="A3774" i="1" s="1"/>
  <c r="A3775" i="1" s="1"/>
  <c r="A3776" i="1" s="1"/>
  <c r="A3777" i="1" s="1"/>
  <c r="A3778" i="1" s="1"/>
  <c r="A3779" i="1" s="1"/>
  <c r="A3780" i="1" s="1"/>
  <c r="A3781" i="1" s="1"/>
  <c r="A3782" i="1" s="1"/>
  <c r="A3783" i="1" s="1"/>
  <c r="A3784" i="1" s="1"/>
  <c r="A3785" i="1" s="1"/>
  <c r="A3788" i="1" s="1"/>
  <c r="A3790" i="1" s="1"/>
  <c r="A3791" i="1" s="1"/>
  <c r="A3792" i="1" s="1"/>
  <c r="A3793" i="1" s="1"/>
  <c r="A3795" i="1" s="1"/>
  <c r="A3796" i="1" s="1"/>
  <c r="A3797" i="1" s="1"/>
  <c r="A3798" i="1" s="1"/>
  <c r="A3803" i="1" s="1"/>
  <c r="A3804" i="1" s="1"/>
  <c r="A3805" i="1" s="1"/>
  <c r="A3806" i="1" s="1"/>
  <c r="A3807" i="1" s="1"/>
  <c r="A3808" i="1" s="1"/>
  <c r="A3809" i="1" s="1"/>
  <c r="A3810" i="1" s="1"/>
  <c r="A3811" i="1" s="1"/>
  <c r="A3812" i="1" s="1"/>
  <c r="A3814" i="1" s="1"/>
  <c r="A3815" i="1" s="1"/>
  <c r="A3816" i="1" s="1"/>
  <c r="A3817" i="1" s="1"/>
  <c r="A3818" i="1" s="1"/>
  <c r="E6335" i="1" l="1"/>
  <c r="E6337" i="1"/>
  <c r="F6336" i="1"/>
  <c r="F6338" i="1"/>
  <c r="E6336" i="1"/>
  <c r="E6338" i="1"/>
  <c r="F6335" i="1"/>
  <c r="F6337" i="1"/>
  <c r="E6334" i="1"/>
  <c r="F6334" i="1"/>
  <c r="F6333" i="1"/>
  <c r="E6333" i="1"/>
  <c r="E6330" i="1"/>
  <c r="E6332" i="1"/>
  <c r="F6329" i="1"/>
  <c r="F6331" i="1"/>
  <c r="E6329" i="1"/>
  <c r="E6331" i="1"/>
  <c r="F6330" i="1"/>
  <c r="F6332" i="1"/>
  <c r="E6328" i="1"/>
  <c r="F6328" i="1"/>
  <c r="F6327" i="1"/>
  <c r="E6327" i="1"/>
  <c r="E6326" i="1"/>
  <c r="F6326" i="1"/>
  <c r="F6325" i="1"/>
  <c r="E6325" i="1"/>
  <c r="E6324" i="1"/>
  <c r="F6324" i="1"/>
  <c r="F6323" i="1"/>
  <c r="E6323" i="1"/>
  <c r="E6320" i="1"/>
  <c r="E6322" i="1"/>
  <c r="F6320" i="1"/>
  <c r="F6322" i="1"/>
  <c r="E6321" i="1"/>
  <c r="F6321" i="1"/>
  <c r="E6319" i="1"/>
  <c r="F6319" i="1"/>
  <c r="E6318" i="1"/>
  <c r="F6318" i="1"/>
  <c r="E6317" i="1"/>
  <c r="F6317" i="1"/>
  <c r="E6316" i="1"/>
  <c r="F6316" i="1"/>
  <c r="E6313" i="1"/>
  <c r="E6315" i="1"/>
  <c r="F6314" i="1"/>
  <c r="E6314" i="1"/>
  <c r="F6313" i="1"/>
  <c r="F6315" i="1"/>
  <c r="E6312" i="1"/>
  <c r="F6312" i="1"/>
  <c r="E6310" i="1"/>
  <c r="F6310" i="1"/>
  <c r="E6311" i="1"/>
  <c r="F6311" i="1"/>
  <c r="F6309" i="1"/>
  <c r="E6309" i="1"/>
  <c r="E6308" i="1"/>
  <c r="F6307" i="1"/>
  <c r="E6307" i="1"/>
  <c r="F6308" i="1"/>
  <c r="E6305" i="1"/>
  <c r="F6305" i="1"/>
  <c r="E6304" i="1"/>
  <c r="E6306" i="1"/>
  <c r="F6304" i="1"/>
  <c r="F6306" i="1"/>
  <c r="F6303" i="1"/>
  <c r="E6303" i="1"/>
  <c r="E6302" i="1"/>
  <c r="F6302" i="1"/>
  <c r="E6301" i="1"/>
  <c r="F6301" i="1"/>
  <c r="E6298" i="1"/>
  <c r="E6300" i="1"/>
  <c r="F6298" i="1"/>
  <c r="F6300" i="1"/>
  <c r="E6297" i="1"/>
  <c r="E6299" i="1"/>
  <c r="F6297" i="1"/>
  <c r="F6299" i="1"/>
  <c r="E6295" i="1"/>
  <c r="F6294" i="1"/>
  <c r="F6296" i="1"/>
  <c r="E6294" i="1"/>
  <c r="E6296" i="1"/>
  <c r="F6295" i="1"/>
  <c r="E6293" i="1"/>
  <c r="F6293" i="1"/>
  <c r="F6292" i="1"/>
  <c r="E6292" i="1"/>
  <c r="E6291" i="1"/>
  <c r="F6291" i="1"/>
  <c r="F6290" i="1"/>
  <c r="E6290" i="1"/>
  <c r="E6289" i="1"/>
  <c r="F6289" i="1"/>
  <c r="F6288" i="1"/>
  <c r="E6288" i="1"/>
  <c r="E6287" i="1"/>
  <c r="F6287" i="1"/>
  <c r="F6286" i="1"/>
  <c r="E6286" i="1"/>
  <c r="E6285" i="1"/>
  <c r="F6285" i="1"/>
  <c r="F6284" i="1"/>
  <c r="E6284" i="1"/>
  <c r="E6283" i="1"/>
  <c r="F6283" i="1"/>
  <c r="F6282" i="1"/>
  <c r="E6282" i="1"/>
  <c r="E6279" i="1"/>
  <c r="E6281" i="1"/>
  <c r="F6278" i="1"/>
  <c r="F6280" i="1"/>
  <c r="E6278" i="1"/>
  <c r="E6280" i="1"/>
  <c r="F6279" i="1"/>
  <c r="F6281" i="1"/>
  <c r="E6277" i="1"/>
  <c r="F6277" i="1"/>
  <c r="F6276" i="1"/>
  <c r="E6276" i="1"/>
  <c r="E6275" i="1"/>
  <c r="F6275" i="1"/>
  <c r="F6274" i="1"/>
  <c r="E6274" i="1"/>
  <c r="E6273" i="1"/>
  <c r="F6273" i="1"/>
  <c r="E6272" i="1"/>
  <c r="F6272" i="1"/>
  <c r="E6271" i="1"/>
  <c r="F6271" i="1"/>
  <c r="F6270" i="1"/>
  <c r="E6270" i="1"/>
  <c r="E6269" i="1"/>
  <c r="F6269" i="1"/>
  <c r="E6268" i="1"/>
  <c r="F6268" i="1"/>
  <c r="E6267" i="1"/>
  <c r="F6267" i="1"/>
  <c r="E6266" i="1"/>
  <c r="F6266" i="1"/>
  <c r="E6265" i="1"/>
  <c r="F6265" i="1"/>
  <c r="E6264" i="1"/>
  <c r="F6264" i="1"/>
  <c r="E6263" i="1"/>
  <c r="F6263" i="1"/>
  <c r="E6261" i="1"/>
  <c r="F6261" i="1"/>
  <c r="E6262" i="1"/>
  <c r="F6262" i="1"/>
  <c r="F6260" i="1"/>
  <c r="E6260" i="1"/>
  <c r="E6258" i="1"/>
  <c r="F6258" i="1"/>
  <c r="E6257" i="1"/>
  <c r="E6259" i="1"/>
  <c r="F6257" i="1"/>
  <c r="F6259" i="1"/>
  <c r="E6255" i="1"/>
  <c r="F6255" i="1"/>
  <c r="E6253" i="1"/>
  <c r="E6252" i="1"/>
  <c r="F6252" i="1"/>
  <c r="F6254" i="1"/>
  <c r="E6254" i="1"/>
  <c r="F6253" i="1"/>
  <c r="E6250" i="1"/>
  <c r="E6251" i="1"/>
  <c r="F6250" i="1"/>
  <c r="F6251" i="1"/>
  <c r="E6249" i="1"/>
  <c r="F6249" i="1"/>
  <c r="F6248" i="1"/>
  <c r="E6248" i="1"/>
  <c r="E6247" i="1"/>
  <c r="F6247" i="1"/>
  <c r="F6246" i="1"/>
  <c r="E6246" i="1"/>
  <c r="E6245" i="1"/>
  <c r="F6245" i="1"/>
  <c r="E6244" i="1"/>
  <c r="F6244" i="1"/>
  <c r="E6243" i="1"/>
  <c r="F6243" i="1"/>
  <c r="F6242" i="1"/>
  <c r="E6242" i="1"/>
  <c r="E6241" i="1"/>
  <c r="F6240" i="1"/>
  <c r="E6240" i="1"/>
  <c r="F6241" i="1"/>
  <c r="F6239" i="1"/>
  <c r="E6239" i="1"/>
  <c r="E6238" i="1"/>
  <c r="F6238" i="1"/>
  <c r="E6237" i="1"/>
  <c r="F6237" i="1"/>
  <c r="E6236" i="1"/>
  <c r="F6236" i="1"/>
  <c r="E6235" i="1"/>
  <c r="F6235" i="1"/>
  <c r="E6234" i="1"/>
  <c r="F6234" i="1"/>
  <c r="E6233" i="1"/>
  <c r="F6233" i="1"/>
  <c r="F6232" i="1"/>
  <c r="E6232" i="1"/>
  <c r="E6231" i="1"/>
  <c r="F6230" i="1"/>
  <c r="E6230" i="1"/>
  <c r="F6231" i="1"/>
  <c r="E6229" i="1"/>
  <c r="F6229" i="1"/>
  <c r="E6228" i="1"/>
  <c r="F6228" i="1"/>
  <c r="E6227" i="1"/>
  <c r="F6227" i="1"/>
  <c r="E6226" i="1"/>
  <c r="F6226" i="1"/>
  <c r="E6225" i="1"/>
  <c r="F6225" i="1"/>
  <c r="F6224" i="1"/>
  <c r="E6224" i="1"/>
  <c r="E6223" i="1"/>
  <c r="F6223" i="1"/>
  <c r="E6221" i="1"/>
  <c r="F6221" i="1"/>
  <c r="E6222" i="1"/>
  <c r="F6222" i="1"/>
  <c r="F6220" i="1"/>
  <c r="E6220" i="1"/>
  <c r="E6218" i="1"/>
  <c r="F6218" i="1"/>
  <c r="E6217" i="1"/>
  <c r="E6219" i="1"/>
  <c r="F6217" i="1"/>
  <c r="F6219" i="1"/>
  <c r="E6216" i="1"/>
  <c r="F6216" i="1"/>
  <c r="E6215" i="1"/>
  <c r="F6215" i="1"/>
  <c r="E6214" i="1"/>
  <c r="F6214" i="1"/>
  <c r="E6213" i="1"/>
  <c r="F6213" i="1"/>
  <c r="E6212" i="1"/>
  <c r="F6212" i="1"/>
  <c r="E6211" i="1"/>
  <c r="F6210" i="1"/>
  <c r="E6210" i="1"/>
  <c r="F6211" i="1"/>
  <c r="E6209" i="1"/>
  <c r="F6209" i="1"/>
  <c r="F6208" i="1"/>
  <c r="E6208" i="1"/>
  <c r="E6207" i="1"/>
  <c r="F6206" i="1"/>
  <c r="E6206" i="1"/>
  <c r="F6207" i="1"/>
  <c r="E6204" i="1"/>
  <c r="F6205" i="1"/>
  <c r="E6205" i="1"/>
  <c r="F6204" i="1"/>
  <c r="E6203" i="1"/>
  <c r="F6203" i="1"/>
  <c r="E6202" i="1"/>
  <c r="F6202" i="1"/>
  <c r="E6201" i="1"/>
  <c r="F6201" i="1"/>
  <c r="F6200" i="1"/>
  <c r="E6200" i="1"/>
  <c r="E6199" i="1"/>
  <c r="F6199" i="1"/>
  <c r="F6198" i="1"/>
  <c r="E6198" i="1"/>
  <c r="E6197" i="1"/>
  <c r="F6197" i="1"/>
  <c r="F6196" i="1"/>
  <c r="E6196" i="1"/>
  <c r="E6195" i="1"/>
  <c r="F6195" i="1"/>
  <c r="F6194" i="1"/>
  <c r="E6194" i="1"/>
  <c r="E6193" i="1"/>
  <c r="F6193" i="1"/>
  <c r="E6192" i="1"/>
  <c r="F6192" i="1"/>
  <c r="E6191" i="1"/>
  <c r="F6191" i="1"/>
  <c r="F6190" i="1"/>
  <c r="E6190" i="1"/>
  <c r="E6189" i="1"/>
  <c r="F6189" i="1"/>
  <c r="E6188" i="1"/>
  <c r="F6188" i="1"/>
  <c r="E6187" i="1"/>
  <c r="F6187" i="1"/>
  <c r="E6186" i="1"/>
  <c r="F6186" i="1"/>
  <c r="E6185" i="1"/>
  <c r="F6185" i="1"/>
  <c r="E6184" i="1"/>
  <c r="F6184" i="1"/>
  <c r="E6183" i="1"/>
  <c r="F6183" i="1"/>
  <c r="E6182" i="1"/>
  <c r="F6182" i="1"/>
  <c r="E6181" i="1"/>
  <c r="F6181" i="1"/>
  <c r="E6180" i="1"/>
  <c r="F6180" i="1"/>
  <c r="E6179" i="1"/>
  <c r="F6179" i="1"/>
  <c r="E6178" i="1"/>
  <c r="F6178" i="1"/>
  <c r="E6177" i="1"/>
  <c r="F6177" i="1"/>
  <c r="E6175" i="1"/>
  <c r="F6176" i="1"/>
  <c r="E6176" i="1"/>
  <c r="F6175" i="1"/>
  <c r="E6174" i="1"/>
  <c r="F6174" i="1"/>
  <c r="E6173" i="1"/>
  <c r="F6173" i="1"/>
  <c r="F6172" i="1"/>
  <c r="E6172" i="1"/>
  <c r="E6171" i="1"/>
  <c r="F6171" i="1"/>
  <c r="E6169" i="1"/>
  <c r="F6169" i="1"/>
  <c r="E6170" i="1"/>
  <c r="F6170" i="1"/>
  <c r="A6" i="2"/>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E6168" i="1"/>
  <c r="F6168" i="1"/>
  <c r="E6167" i="1"/>
  <c r="F6167" i="1"/>
  <c r="E6166" i="1"/>
  <c r="F6166" i="1"/>
  <c r="E6165" i="1"/>
  <c r="F6165" i="1"/>
  <c r="E6164" i="1"/>
  <c r="F6164" i="1"/>
  <c r="E6163" i="1"/>
  <c r="F6163" i="1"/>
  <c r="E6161" i="1"/>
  <c r="F6161" i="1"/>
  <c r="E6162" i="1"/>
  <c r="F6162" i="1"/>
  <c r="E6160" i="1"/>
  <c r="F6160" i="1"/>
  <c r="E6159" i="1"/>
  <c r="F6159" i="1"/>
  <c r="F6158" i="1"/>
  <c r="E6158" i="1"/>
  <c r="E6155" i="1"/>
  <c r="E6157" i="1"/>
  <c r="F6155" i="1"/>
  <c r="F6157" i="1"/>
  <c r="E6156" i="1"/>
  <c r="F6156" i="1"/>
  <c r="E6154" i="1"/>
  <c r="F6154" i="1"/>
  <c r="E6153" i="1"/>
  <c r="F6153" i="1"/>
  <c r="E6152" i="1"/>
  <c r="F6152" i="1"/>
  <c r="E6151" i="1"/>
  <c r="F6151" i="1"/>
  <c r="E6149" i="1"/>
  <c r="F6149" i="1"/>
  <c r="E6150" i="1"/>
  <c r="F6150" i="1"/>
  <c r="F6148" i="1"/>
  <c r="E6148" i="1"/>
  <c r="E6147" i="1"/>
  <c r="F6147" i="1"/>
  <c r="E6146" i="1"/>
  <c r="F6146" i="1"/>
  <c r="E6145" i="1"/>
  <c r="F6145" i="1"/>
  <c r="E6144" i="1"/>
  <c r="F6144" i="1"/>
  <c r="E6143" i="1"/>
  <c r="F6143" i="1"/>
  <c r="E6142" i="1"/>
  <c r="F6142" i="1"/>
  <c r="E6140" i="1"/>
  <c r="F6141" i="1"/>
  <c r="E6141" i="1"/>
  <c r="F6140" i="1"/>
  <c r="E6139" i="1"/>
  <c r="F6139" i="1"/>
  <c r="E6136" i="1"/>
  <c r="E6138" i="1"/>
  <c r="F6137" i="1"/>
  <c r="E6137" i="1"/>
  <c r="F6136" i="1"/>
  <c r="F6138" i="1"/>
  <c r="E6135" i="1"/>
  <c r="F6135" i="1"/>
  <c r="E6134" i="1"/>
  <c r="F6134" i="1"/>
  <c r="E6133" i="1"/>
  <c r="F6133" i="1"/>
  <c r="E6131" i="1"/>
  <c r="F6131" i="1"/>
  <c r="E6132" i="1"/>
  <c r="F6132" i="1"/>
  <c r="E6130" i="1"/>
  <c r="F6130" i="1"/>
  <c r="E6129" i="1"/>
  <c r="F6129" i="1"/>
  <c r="E6123" i="1"/>
  <c r="E6125" i="1"/>
  <c r="E6127" i="1"/>
  <c r="F6124" i="1"/>
  <c r="F6126" i="1"/>
  <c r="F6128" i="1"/>
  <c r="E6124" i="1"/>
  <c r="E6126" i="1"/>
  <c r="E6128" i="1"/>
  <c r="F6123" i="1"/>
  <c r="F6125" i="1"/>
  <c r="F6127" i="1"/>
  <c r="E6122" i="1"/>
  <c r="F6122" i="1"/>
  <c r="E6121" i="1"/>
  <c r="F6121" i="1"/>
  <c r="E6120" i="1"/>
  <c r="F6120" i="1"/>
  <c r="E6116" i="1"/>
  <c r="E6118" i="1"/>
  <c r="F6116" i="1"/>
  <c r="F6118" i="1"/>
  <c r="E6117" i="1"/>
  <c r="E6119" i="1"/>
  <c r="F6117" i="1"/>
  <c r="F6119" i="1"/>
  <c r="E6115" i="1"/>
  <c r="F6115" i="1"/>
  <c r="E6114" i="1"/>
  <c r="F6114" i="1"/>
  <c r="F6112" i="1"/>
  <c r="E6112" i="1"/>
  <c r="E6113" i="1"/>
  <c r="F6113" i="1"/>
  <c r="E6111" i="1"/>
  <c r="F6111" i="1"/>
  <c r="E6110" i="1"/>
  <c r="F6110" i="1"/>
  <c r="F6108" i="1"/>
  <c r="E6109" i="1"/>
  <c r="E6108" i="1"/>
  <c r="F6109" i="1"/>
  <c r="E6107" i="1"/>
  <c r="E6105" i="1"/>
  <c r="F6105" i="1"/>
  <c r="F6107" i="1"/>
  <c r="E6106" i="1"/>
  <c r="F6106" i="1"/>
  <c r="F6104" i="1"/>
  <c r="E6104" i="1"/>
  <c r="E6098" i="1"/>
  <c r="F6098" i="1"/>
  <c r="E6102" i="1"/>
  <c r="F6103" i="1"/>
  <c r="E6103" i="1"/>
  <c r="F6102" i="1"/>
  <c r="E6101" i="1"/>
  <c r="F6101" i="1"/>
  <c r="E6100" i="1"/>
  <c r="E6099" i="1"/>
  <c r="F6100" i="1"/>
  <c r="F6099" i="1"/>
  <c r="E6097" i="1"/>
  <c r="F6097" i="1"/>
  <c r="F6096" i="1"/>
  <c r="E6096" i="1"/>
  <c r="E6095" i="1"/>
  <c r="F6095" i="1"/>
  <c r="F6094" i="1"/>
  <c r="E6094" i="1"/>
  <c r="E6093" i="1"/>
  <c r="F6093" i="1"/>
  <c r="E6092" i="1"/>
  <c r="F6092" i="1"/>
  <c r="E6091" i="1"/>
  <c r="F6091" i="1"/>
  <c r="E6089" i="1"/>
  <c r="F6088" i="1"/>
  <c r="F6090" i="1"/>
  <c r="E6088" i="1"/>
  <c r="E6090" i="1"/>
  <c r="F6089" i="1"/>
  <c r="E6087" i="1"/>
  <c r="F6087" i="1"/>
  <c r="F6086" i="1"/>
  <c r="E6086" i="1"/>
  <c r="E6085" i="1"/>
  <c r="F6085" i="1"/>
  <c r="F6084" i="1"/>
  <c r="E6084" i="1"/>
  <c r="E6083" i="1"/>
  <c r="F6083" i="1"/>
  <c r="E6081" i="1"/>
  <c r="F6080" i="1"/>
  <c r="F6082" i="1"/>
  <c r="E6080" i="1"/>
  <c r="E6082" i="1"/>
  <c r="F6081" i="1"/>
  <c r="E6079" i="1"/>
  <c r="F6079" i="1"/>
  <c r="F6078" i="1"/>
  <c r="E6078" i="1"/>
  <c r="E6077" i="1"/>
  <c r="F6077" i="1"/>
  <c r="F6076" i="1"/>
  <c r="E6076" i="1"/>
  <c r="E6075" i="1"/>
  <c r="F6075" i="1"/>
  <c r="E6074" i="1"/>
  <c r="F6074" i="1"/>
  <c r="E6073" i="1"/>
  <c r="F6073" i="1"/>
  <c r="F6072" i="1"/>
  <c r="E6072" i="1"/>
  <c r="E6071" i="1"/>
  <c r="F6071" i="1"/>
  <c r="E6070" i="1"/>
  <c r="F6070" i="1"/>
  <c r="E6067" i="1"/>
  <c r="E6069" i="1"/>
  <c r="F6069" i="1"/>
  <c r="E6068" i="1"/>
  <c r="F6068" i="1"/>
  <c r="F6067" i="1"/>
  <c r="E6066" i="1"/>
  <c r="F6066" i="1"/>
  <c r="E6065" i="1"/>
  <c r="F6065" i="1"/>
  <c r="E6064" i="1"/>
  <c r="F6064" i="1"/>
  <c r="E6063" i="1"/>
  <c r="F6063" i="1"/>
  <c r="E6062" i="1"/>
  <c r="F6062" i="1"/>
  <c r="E6060" i="1"/>
  <c r="F6060" i="1"/>
  <c r="E6061" i="1"/>
  <c r="F6061" i="1"/>
  <c r="E6059" i="1"/>
  <c r="F6059" i="1"/>
  <c r="E6058" i="1"/>
  <c r="F6058" i="1"/>
  <c r="E6057" i="1"/>
  <c r="F6057" i="1"/>
  <c r="E6056" i="1"/>
  <c r="F6056" i="1"/>
  <c r="E6055" i="1"/>
  <c r="E6054" i="1"/>
  <c r="F6055" i="1"/>
  <c r="F6054" i="1"/>
  <c r="E6053" i="1"/>
  <c r="F6053" i="1"/>
  <c r="E6052" i="1"/>
  <c r="F6052" i="1"/>
  <c r="E6051" i="1"/>
  <c r="F6051" i="1"/>
  <c r="E6049" i="1"/>
  <c r="F6049" i="1"/>
  <c r="E6050" i="1"/>
  <c r="F6050" i="1"/>
  <c r="E6048" i="1"/>
  <c r="E6047" i="1"/>
  <c r="F6048" i="1"/>
  <c r="F6047" i="1"/>
  <c r="E6045" i="1"/>
  <c r="F6046" i="1"/>
  <c r="E6046" i="1"/>
  <c r="F6045" i="1"/>
  <c r="E6044" i="1"/>
  <c r="F6044" i="1"/>
  <c r="E6039" i="1"/>
  <c r="E6041" i="1"/>
  <c r="E6043" i="1"/>
  <c r="F6040" i="1"/>
  <c r="F6042" i="1"/>
  <c r="E6040" i="1"/>
  <c r="E6042" i="1"/>
  <c r="F6039" i="1"/>
  <c r="F6041" i="1"/>
  <c r="F6043" i="1"/>
  <c r="E6038" i="1"/>
  <c r="F6038" i="1"/>
  <c r="E6036" i="1"/>
  <c r="F6036" i="1"/>
  <c r="E6037" i="1"/>
  <c r="F6037" i="1"/>
  <c r="E6035" i="1"/>
  <c r="F6035" i="1"/>
  <c r="E6034" i="1"/>
  <c r="F6034" i="1"/>
  <c r="E6033" i="1"/>
  <c r="F6033" i="1"/>
  <c r="E6032" i="1"/>
  <c r="F6032" i="1"/>
  <c r="E6031" i="1"/>
  <c r="F6031" i="1"/>
  <c r="E6030" i="1"/>
  <c r="F6030" i="1"/>
  <c r="E6029" i="1"/>
  <c r="F6029" i="1"/>
  <c r="E6025" i="1"/>
  <c r="E6024" i="1"/>
  <c r="E5998" i="1"/>
  <c r="E6026" i="1"/>
  <c r="E6028" i="1"/>
  <c r="F6026" i="1"/>
  <c r="F6028" i="1"/>
  <c r="F6025" i="1"/>
  <c r="F6024" i="1"/>
  <c r="F5998" i="1"/>
  <c r="E6027" i="1"/>
  <c r="F6027" i="1"/>
  <c r="E6022" i="1"/>
  <c r="F6022" i="1"/>
  <c r="E6023" i="1"/>
  <c r="F6023" i="1"/>
  <c r="E6021" i="1"/>
  <c r="F6021" i="1"/>
  <c r="E6019" i="1"/>
  <c r="F6020" i="1"/>
  <c r="E6020" i="1"/>
  <c r="F6019" i="1"/>
  <c r="E6018" i="1"/>
  <c r="F6018" i="1"/>
  <c r="E6014" i="1"/>
  <c r="E6016" i="1"/>
  <c r="F6014" i="1"/>
  <c r="F6016" i="1"/>
  <c r="E6017" i="1"/>
  <c r="F6015" i="1"/>
  <c r="E6015" i="1"/>
  <c r="F6017" i="1"/>
  <c r="E6013" i="1"/>
  <c r="F6013" i="1"/>
  <c r="E6012" i="1"/>
  <c r="F6012" i="1"/>
  <c r="E6010" i="1"/>
  <c r="F6010" i="1"/>
  <c r="E6011" i="1"/>
  <c r="F6011" i="1"/>
  <c r="E6009" i="1"/>
  <c r="F6009" i="1"/>
  <c r="E6007" i="1"/>
  <c r="F6007" i="1"/>
  <c r="E6008" i="1"/>
  <c r="F6008" i="1"/>
  <c r="E6006" i="1"/>
  <c r="F6006" i="1"/>
  <c r="E6005" i="1"/>
  <c r="F6005" i="1"/>
  <c r="E6004" i="1"/>
  <c r="F6004" i="1"/>
  <c r="E6003" i="1"/>
  <c r="F6003" i="1"/>
  <c r="E6002" i="1"/>
  <c r="F6002" i="1"/>
  <c r="F6001" i="1"/>
  <c r="E6001" i="1"/>
  <c r="E5993" i="1"/>
  <c r="E5994" i="1"/>
  <c r="F5993" i="1"/>
  <c r="F5994" i="1"/>
  <c r="E5997" i="1"/>
  <c r="F5997" i="1"/>
  <c r="F5996" i="1"/>
  <c r="E5996" i="1"/>
  <c r="E5995" i="1"/>
  <c r="F5992" i="1"/>
  <c r="E5992" i="1"/>
  <c r="F5995" i="1"/>
  <c r="E5991" i="1"/>
  <c r="F5991" i="1"/>
  <c r="E5990" i="1"/>
  <c r="F5990" i="1"/>
  <c r="E5989" i="1"/>
  <c r="F5989" i="1"/>
  <c r="E5988" i="1"/>
  <c r="F5988" i="1"/>
  <c r="E5987" i="1"/>
  <c r="F5987" i="1"/>
  <c r="E5986" i="1"/>
  <c r="F5986" i="1"/>
  <c r="E5985" i="1"/>
  <c r="F5985" i="1"/>
  <c r="E5983" i="1"/>
  <c r="F5983" i="1"/>
  <c r="E5982" i="1"/>
  <c r="F5982" i="1"/>
  <c r="E5981" i="1"/>
  <c r="F5981" i="1"/>
  <c r="E5980" i="1"/>
  <c r="F5980" i="1"/>
  <c r="E5974" i="1"/>
  <c r="E5973" i="1"/>
  <c r="E5979" i="1"/>
  <c r="F5974" i="1"/>
  <c r="F5973" i="1"/>
  <c r="F5979" i="1"/>
  <c r="E5977" i="1"/>
  <c r="E5976" i="1"/>
  <c r="E5978" i="1"/>
  <c r="F5978" i="1"/>
  <c r="F5977" i="1"/>
  <c r="F5976" i="1"/>
  <c r="E5975" i="1"/>
  <c r="F5975" i="1"/>
  <c r="E5971" i="1"/>
  <c r="F5972" i="1"/>
  <c r="E5968" i="1"/>
  <c r="E5970" i="1"/>
  <c r="F5969" i="1"/>
  <c r="E5972" i="1"/>
  <c r="F5971" i="1"/>
  <c r="E5969" i="1"/>
  <c r="F5968" i="1"/>
  <c r="F5970" i="1"/>
  <c r="E5965" i="1"/>
  <c r="E5967" i="1"/>
  <c r="F5966" i="1"/>
  <c r="E5963" i="1"/>
  <c r="F5962" i="1"/>
  <c r="F5964" i="1"/>
  <c r="E5966" i="1"/>
  <c r="F5965" i="1"/>
  <c r="F5967" i="1"/>
  <c r="E5962" i="1"/>
  <c r="E5964" i="1"/>
  <c r="F5963" i="1"/>
  <c r="E5961" i="1"/>
  <c r="F5961" i="1"/>
  <c r="E5959" i="1"/>
  <c r="F5960" i="1"/>
  <c r="E5960" i="1"/>
  <c r="F5959" i="1"/>
  <c r="E5958" i="1"/>
  <c r="F5958" i="1"/>
  <c r="F5957" i="1"/>
  <c r="E5957" i="1"/>
  <c r="E5956" i="1"/>
  <c r="F5956" i="1"/>
  <c r="F5955" i="1"/>
  <c r="F5954" i="1"/>
  <c r="E5955" i="1"/>
  <c r="E5954" i="1"/>
  <c r="E5952" i="1"/>
  <c r="F5953" i="1"/>
  <c r="E5953" i="1"/>
  <c r="F5952" i="1"/>
  <c r="E5951" i="1"/>
  <c r="F5951" i="1"/>
  <c r="E5949" i="1"/>
  <c r="F5949" i="1"/>
  <c r="E5950" i="1"/>
  <c r="F5950" i="1"/>
  <c r="F5948" i="1"/>
  <c r="E5948" i="1"/>
  <c r="F5947" i="1"/>
  <c r="E5947" i="1"/>
  <c r="F5946" i="1"/>
  <c r="E5946" i="1"/>
  <c r="F5945" i="1"/>
  <c r="E5945" i="1"/>
  <c r="F5944" i="1"/>
  <c r="E5944" i="1"/>
  <c r="F5942" i="1"/>
  <c r="E5943" i="1"/>
  <c r="F5943" i="1"/>
  <c r="E5942" i="1"/>
  <c r="F5941" i="1"/>
  <c r="E5941" i="1"/>
  <c r="E5940" i="1"/>
  <c r="F5940" i="1"/>
  <c r="E5935" i="1"/>
  <c r="E5936" i="1"/>
  <c r="F5935" i="1"/>
  <c r="F5936" i="1"/>
  <c r="E5939" i="1"/>
  <c r="F5938" i="1"/>
  <c r="E5938" i="1"/>
  <c r="F5939" i="1"/>
  <c r="F5937" i="1"/>
  <c r="E5937" i="1"/>
  <c r="E5934" i="1"/>
  <c r="F5933" i="1"/>
  <c r="E5933" i="1"/>
  <c r="F5934" i="1"/>
  <c r="E5932" i="1"/>
  <c r="F5932" i="1"/>
  <c r="F5931" i="1"/>
  <c r="E5931" i="1"/>
  <c r="E5930" i="1"/>
  <c r="F5929" i="1"/>
  <c r="E5929" i="1"/>
  <c r="F5930" i="1"/>
  <c r="F5923" i="1"/>
  <c r="E5928" i="1"/>
  <c r="F5927" i="1"/>
  <c r="E5923" i="1"/>
  <c r="E5927" i="1"/>
  <c r="F5928" i="1"/>
  <c r="F5922" i="1"/>
  <c r="E5926" i="1"/>
  <c r="F5925" i="1"/>
  <c r="E5922" i="1"/>
  <c r="E5925" i="1"/>
  <c r="F5926" i="1"/>
  <c r="E5924" i="1"/>
  <c r="F5924" i="1"/>
  <c r="E5920" i="1"/>
  <c r="F5920" i="1"/>
  <c r="E5921" i="1"/>
  <c r="F5921" i="1"/>
  <c r="E5919" i="1"/>
  <c r="F5919" i="1"/>
  <c r="E5918" i="1"/>
  <c r="F5918" i="1"/>
  <c r="F5917" i="1"/>
  <c r="E5917" i="1"/>
  <c r="E5916" i="1"/>
  <c r="F5916" i="1"/>
  <c r="E5915" i="1"/>
  <c r="F5915" i="1"/>
  <c r="E5914" i="1"/>
  <c r="F5914" i="1"/>
  <c r="E5913" i="1"/>
  <c r="F5913" i="1"/>
  <c r="E5912" i="1"/>
  <c r="F5912" i="1"/>
  <c r="E5911" i="1"/>
  <c r="F5911" i="1"/>
  <c r="E5910" i="1"/>
  <c r="F5910" i="1"/>
  <c r="E5909" i="1"/>
  <c r="F5909" i="1"/>
  <c r="E5908" i="1"/>
  <c r="F5908" i="1"/>
  <c r="E5907" i="1"/>
  <c r="F5907" i="1"/>
  <c r="E5906" i="1"/>
  <c r="F5906" i="1"/>
  <c r="E5903" i="1"/>
  <c r="E5905" i="1"/>
  <c r="F5903" i="1"/>
  <c r="F5905" i="1"/>
  <c r="E5904" i="1"/>
  <c r="F5904" i="1"/>
  <c r="E5897" i="1"/>
  <c r="E5899" i="1"/>
  <c r="E5901" i="1"/>
  <c r="F5897" i="1"/>
  <c r="F5899" i="1"/>
  <c r="F5901" i="1"/>
  <c r="E5898" i="1"/>
  <c r="E5900" i="1"/>
  <c r="E5902" i="1"/>
  <c r="F5898" i="1"/>
  <c r="F5900" i="1"/>
  <c r="F5902" i="1"/>
  <c r="E5894" i="1"/>
  <c r="E5895" i="1"/>
  <c r="F5895" i="1"/>
  <c r="F5894" i="1"/>
  <c r="E5896" i="1"/>
  <c r="F5896" i="1"/>
  <c r="E5893" i="1"/>
  <c r="F5893" i="1"/>
  <c r="E5889" i="1"/>
  <c r="E5891" i="1"/>
  <c r="F5890" i="1"/>
  <c r="F5892" i="1"/>
  <c r="E5890" i="1"/>
  <c r="E5892" i="1"/>
  <c r="F5889" i="1"/>
  <c r="F5891" i="1"/>
  <c r="E5888" i="1"/>
  <c r="F5888" i="1"/>
  <c r="E5887" i="1"/>
  <c r="F5887" i="1"/>
  <c r="E5886" i="1"/>
  <c r="F5886" i="1"/>
  <c r="E5884" i="1"/>
  <c r="F5885" i="1"/>
  <c r="E5885" i="1"/>
  <c r="F5884" i="1"/>
  <c r="E5883" i="1"/>
  <c r="F5883" i="1"/>
  <c r="E5881" i="1"/>
  <c r="F5882" i="1"/>
  <c r="E5882" i="1"/>
  <c r="F5881" i="1"/>
  <c r="E5880" i="1"/>
  <c r="F5880" i="1"/>
  <c r="E5879" i="1"/>
  <c r="F5879" i="1"/>
  <c r="E5878" i="1"/>
  <c r="F5878" i="1"/>
  <c r="E5877" i="1"/>
  <c r="F5877" i="1"/>
  <c r="E5876" i="1"/>
  <c r="F5876" i="1"/>
  <c r="E5875" i="1"/>
  <c r="F5875" i="1"/>
  <c r="E5874" i="1"/>
  <c r="F5874" i="1"/>
  <c r="E5873" i="1"/>
  <c r="E5872" i="1"/>
  <c r="F5873" i="1"/>
  <c r="F5872" i="1"/>
  <c r="E5871" i="1"/>
  <c r="F5871" i="1"/>
  <c r="E5870" i="1"/>
  <c r="F5870" i="1"/>
  <c r="E5869" i="1"/>
  <c r="F5869" i="1"/>
  <c r="E5868" i="1"/>
  <c r="F5868" i="1"/>
  <c r="E5866" i="1"/>
  <c r="F5867" i="1"/>
  <c r="E5867" i="1"/>
  <c r="F5866" i="1"/>
  <c r="E5865" i="1"/>
  <c r="F5865" i="1"/>
  <c r="E5863" i="1"/>
  <c r="F5863" i="1"/>
  <c r="E5864" i="1"/>
  <c r="F5864" i="1"/>
  <c r="F5862" i="1"/>
  <c r="E5862" i="1"/>
  <c r="E5861" i="1"/>
  <c r="F5860" i="1"/>
  <c r="E5860" i="1"/>
  <c r="F5861" i="1"/>
  <c r="E5859" i="1"/>
  <c r="F5858" i="1"/>
  <c r="F5857" i="1"/>
  <c r="E5858" i="1"/>
  <c r="F5859" i="1"/>
  <c r="E5857" i="1"/>
  <c r="E5856" i="1"/>
  <c r="F5856" i="1"/>
  <c r="E5855" i="1"/>
  <c r="F5855" i="1"/>
  <c r="E5853" i="1"/>
  <c r="F5854" i="1"/>
  <c r="E5854" i="1"/>
  <c r="F5853" i="1"/>
  <c r="E5852" i="1"/>
  <c r="F5852" i="1"/>
  <c r="E5851" i="1"/>
  <c r="F5851" i="1"/>
  <c r="E5850" i="1"/>
  <c r="F5850" i="1"/>
  <c r="E5849" i="1"/>
  <c r="F5849" i="1"/>
  <c r="E5848" i="1"/>
  <c r="F5848" i="1"/>
  <c r="E5847" i="1"/>
  <c r="F5847" i="1"/>
  <c r="E5846" i="1"/>
  <c r="F5846" i="1"/>
  <c r="E5845" i="1"/>
  <c r="F5845" i="1"/>
  <c r="F5844" i="1"/>
  <c r="E5844" i="1"/>
  <c r="F5843" i="1"/>
  <c r="E5843" i="1"/>
  <c r="E5841" i="1"/>
  <c r="F5841" i="1"/>
  <c r="E5840" i="1"/>
  <c r="E5842" i="1"/>
  <c r="F5840" i="1"/>
  <c r="F5842" i="1"/>
  <c r="E5839" i="1"/>
  <c r="F5839" i="1"/>
  <c r="E5838" i="1"/>
  <c r="F5838" i="1"/>
  <c r="E5836" i="1"/>
  <c r="F5837" i="1"/>
  <c r="E5837" i="1"/>
  <c r="F5836" i="1"/>
  <c r="E5835" i="1"/>
  <c r="F5835" i="1"/>
  <c r="E5834" i="1"/>
  <c r="E5833" i="1"/>
  <c r="F5834" i="1"/>
  <c r="F5833" i="1"/>
  <c r="E5832" i="1"/>
  <c r="F5832" i="1"/>
  <c r="E5831" i="1"/>
  <c r="F5831" i="1"/>
  <c r="E5830" i="1"/>
  <c r="F5830" i="1"/>
  <c r="E5829" i="1"/>
  <c r="F5829" i="1"/>
  <c r="E5828" i="1"/>
  <c r="F5828" i="1"/>
  <c r="E5825" i="1"/>
  <c r="E5827" i="1"/>
  <c r="F5826" i="1"/>
  <c r="E5826" i="1"/>
  <c r="F5825" i="1"/>
  <c r="F5827" i="1"/>
  <c r="E5824" i="1"/>
  <c r="F5824" i="1"/>
  <c r="E5823" i="1"/>
  <c r="F5823" i="1"/>
  <c r="E5822" i="1"/>
  <c r="F5822" i="1"/>
  <c r="E5821" i="1"/>
  <c r="F5821" i="1"/>
  <c r="E5820" i="1"/>
  <c r="F5820" i="1"/>
  <c r="E5819" i="1"/>
  <c r="F5819" i="1"/>
  <c r="E5818" i="1"/>
  <c r="F5818" i="1"/>
  <c r="F5817" i="1"/>
  <c r="E5817" i="1"/>
  <c r="E5816" i="1"/>
  <c r="F5815" i="1"/>
  <c r="E5815" i="1"/>
  <c r="F5816" i="1"/>
  <c r="E5813" i="1"/>
  <c r="F5814" i="1"/>
  <c r="E5814" i="1"/>
  <c r="F5813" i="1"/>
  <c r="E5812" i="1"/>
  <c r="F5812" i="1"/>
  <c r="E5797" i="1"/>
  <c r="E5799" i="1"/>
  <c r="E5802" i="1"/>
  <c r="F5801" i="1"/>
  <c r="F5797" i="1"/>
  <c r="F5799" i="1"/>
  <c r="F5802" i="1"/>
  <c r="E5801" i="1"/>
  <c r="E5811" i="1"/>
  <c r="F5811" i="1"/>
  <c r="E5810" i="1"/>
  <c r="F5810" i="1"/>
  <c r="E5809" i="1"/>
  <c r="F5809" i="1"/>
  <c r="E5807" i="1"/>
  <c r="F5808" i="1"/>
  <c r="E5808" i="1"/>
  <c r="F5807" i="1"/>
  <c r="E5806" i="1"/>
  <c r="F5806" i="1"/>
  <c r="E5805" i="1"/>
  <c r="F5805" i="1"/>
  <c r="E5804" i="1"/>
  <c r="F5804" i="1"/>
  <c r="E5800" i="1"/>
  <c r="E5798" i="1"/>
  <c r="E5796" i="1"/>
  <c r="F5796" i="1"/>
  <c r="E5795" i="1"/>
  <c r="F5795" i="1"/>
  <c r="F5800" i="1"/>
  <c r="F5798" i="1"/>
  <c r="E5794" i="1"/>
  <c r="F5794" i="1"/>
  <c r="E5791" i="1"/>
  <c r="E5793" i="1"/>
  <c r="F5792" i="1"/>
  <c r="F5791" i="1"/>
  <c r="E5792" i="1"/>
  <c r="F5793" i="1"/>
  <c r="E5789" i="1"/>
  <c r="E5790" i="1"/>
  <c r="E5788" i="1"/>
  <c r="F5790" i="1"/>
  <c r="F5788" i="1"/>
  <c r="F5789" i="1"/>
  <c r="F5787" i="1"/>
  <c r="E5787" i="1"/>
  <c r="E5786" i="1"/>
  <c r="F5786" i="1"/>
  <c r="F5784" i="1"/>
  <c r="E5785" i="1"/>
  <c r="F5785" i="1"/>
  <c r="E5784" i="1"/>
  <c r="E5783" i="1"/>
  <c r="F5783" i="1"/>
  <c r="E5780" i="1"/>
  <c r="E5782" i="1"/>
  <c r="F5781" i="1"/>
  <c r="E5781" i="1"/>
  <c r="F5780" i="1"/>
  <c r="F5782" i="1"/>
  <c r="E5778" i="1"/>
  <c r="F5778" i="1"/>
  <c r="E5779" i="1"/>
  <c r="F5779" i="1"/>
  <c r="E5776" i="1"/>
  <c r="F5776" i="1"/>
  <c r="E5777" i="1"/>
  <c r="F5777" i="1"/>
  <c r="E5775" i="1"/>
  <c r="F5775" i="1"/>
  <c r="E5774" i="1"/>
  <c r="F5774" i="1"/>
  <c r="E5773" i="1"/>
  <c r="F5773" i="1"/>
  <c r="E5772" i="1"/>
  <c r="F5772" i="1"/>
  <c r="E5771" i="1"/>
  <c r="F5771" i="1"/>
  <c r="E5770" i="1"/>
  <c r="E5768" i="1"/>
  <c r="F5769" i="1"/>
  <c r="E5769" i="1"/>
  <c r="F5768" i="1"/>
  <c r="F5770" i="1"/>
  <c r="E5767" i="1"/>
  <c r="F5767" i="1"/>
  <c r="E5766" i="1"/>
  <c r="F5766" i="1"/>
  <c r="E5765" i="1"/>
  <c r="F5765" i="1"/>
  <c r="E5764" i="1"/>
  <c r="F5764" i="1"/>
  <c r="F5763" i="1"/>
  <c r="E5763" i="1"/>
  <c r="E5762" i="1"/>
  <c r="F5762" i="1"/>
  <c r="F5761" i="1"/>
  <c r="E5761" i="1"/>
  <c r="E5760" i="1"/>
  <c r="F5760" i="1"/>
  <c r="E5758" i="1"/>
  <c r="F5758" i="1"/>
  <c r="E5759" i="1"/>
  <c r="F5759" i="1"/>
  <c r="E5756" i="1"/>
  <c r="F5756" i="1"/>
  <c r="E5757" i="1"/>
  <c r="F5757" i="1"/>
  <c r="E5755" i="1"/>
  <c r="F5755" i="1"/>
  <c r="E5754" i="1"/>
  <c r="F5754" i="1"/>
  <c r="E5753" i="1"/>
  <c r="F5753" i="1"/>
  <c r="E5751" i="1"/>
  <c r="F5752" i="1"/>
  <c r="E5752" i="1"/>
  <c r="F5751" i="1"/>
  <c r="E5750" i="1"/>
  <c r="F5750" i="1"/>
  <c r="E5749" i="1"/>
  <c r="F5749" i="1"/>
  <c r="E5748" i="1"/>
  <c r="F5748" i="1"/>
  <c r="F5747" i="1"/>
  <c r="E5747" i="1"/>
  <c r="E5746" i="1"/>
  <c r="F5746" i="1"/>
  <c r="E5742" i="1"/>
  <c r="E5744" i="1"/>
  <c r="F5742" i="1"/>
  <c r="F5744" i="1"/>
  <c r="E5743" i="1"/>
  <c r="E5745" i="1"/>
  <c r="F5743" i="1"/>
  <c r="F5745" i="1"/>
  <c r="E5741" i="1"/>
  <c r="F5741" i="1"/>
  <c r="E5740" i="1"/>
  <c r="F5740" i="1"/>
  <c r="F5739" i="1"/>
  <c r="E5739" i="1"/>
  <c r="E5738" i="1"/>
  <c r="F5738" i="1"/>
  <c r="E5737" i="1"/>
  <c r="F5737" i="1"/>
  <c r="E5736" i="1"/>
  <c r="F5736" i="1"/>
  <c r="E5735" i="1"/>
  <c r="F5735" i="1"/>
  <c r="E5733" i="1"/>
  <c r="F5734" i="1"/>
  <c r="E5734" i="1"/>
  <c r="F5733" i="1"/>
  <c r="E5731" i="1"/>
  <c r="F5732" i="1"/>
  <c r="E5732" i="1"/>
  <c r="F5731" i="1"/>
  <c r="E5730" i="1"/>
  <c r="F5730" i="1"/>
  <c r="E5728" i="1"/>
  <c r="F5728" i="1"/>
  <c r="E5729" i="1"/>
  <c r="F5729" i="1"/>
  <c r="F5727" i="1"/>
  <c r="E5727" i="1"/>
  <c r="E5724" i="1"/>
  <c r="E5726" i="1"/>
  <c r="F5724" i="1"/>
  <c r="F5726" i="1"/>
  <c r="E5725" i="1"/>
  <c r="F5725" i="1"/>
  <c r="E5723" i="1"/>
  <c r="F5723" i="1"/>
  <c r="E5722" i="1"/>
  <c r="F5722" i="1"/>
  <c r="E5720" i="1"/>
  <c r="F5720" i="1"/>
  <c r="E5721" i="1"/>
  <c r="F5721" i="1"/>
  <c r="F5719" i="1"/>
  <c r="E5719" i="1"/>
  <c r="E5718" i="1"/>
  <c r="F5718" i="1"/>
  <c r="E5717" i="1"/>
  <c r="F5717" i="1"/>
  <c r="E5716" i="1"/>
  <c r="F5716" i="1"/>
  <c r="E5715" i="1"/>
  <c r="F5715" i="1"/>
  <c r="E5714" i="1"/>
  <c r="F5714" i="1"/>
  <c r="E5713" i="1"/>
  <c r="F5713" i="1"/>
  <c r="E5712" i="1"/>
  <c r="F5712" i="1"/>
  <c r="E5711" i="1"/>
  <c r="F5711" i="1"/>
  <c r="E5710" i="1"/>
  <c r="F5710" i="1"/>
  <c r="E5709" i="1"/>
  <c r="F5709" i="1"/>
  <c r="E5707" i="1"/>
  <c r="F5708" i="1"/>
  <c r="E5708" i="1"/>
  <c r="F5707" i="1"/>
  <c r="E5706" i="1"/>
  <c r="F5706" i="1"/>
  <c r="E5705" i="1"/>
  <c r="F5705" i="1"/>
  <c r="E5704" i="1"/>
  <c r="F5703" i="1"/>
  <c r="E5703" i="1"/>
  <c r="F5704" i="1"/>
  <c r="E5702" i="1"/>
  <c r="F5702" i="1"/>
  <c r="E5700" i="1"/>
  <c r="E5701" i="1"/>
  <c r="F5701" i="1"/>
  <c r="F5700" i="1"/>
  <c r="E5699" i="1"/>
  <c r="F5699" i="1"/>
  <c r="E5698" i="1"/>
  <c r="F5697" i="1"/>
  <c r="E5697" i="1"/>
  <c r="F5698" i="1"/>
  <c r="E5696" i="1"/>
  <c r="F5696" i="1"/>
  <c r="E5694" i="1"/>
  <c r="F5694" i="1"/>
  <c r="E5695" i="1"/>
  <c r="F5695" i="1"/>
  <c r="E5693" i="1"/>
  <c r="F5693" i="1"/>
  <c r="E5692" i="1"/>
  <c r="F5692" i="1"/>
  <c r="F5691" i="1"/>
  <c r="E5691" i="1"/>
  <c r="E5690" i="1"/>
  <c r="F5690" i="1"/>
  <c r="E5689" i="1"/>
  <c r="F5689" i="1"/>
  <c r="E5688" i="1"/>
  <c r="F5688" i="1"/>
  <c r="E5686" i="1"/>
  <c r="F5686" i="1"/>
  <c r="E5687" i="1"/>
  <c r="F5687" i="1"/>
  <c r="E5685" i="1"/>
  <c r="F5685" i="1"/>
  <c r="E5684" i="1"/>
  <c r="F5684" i="1"/>
  <c r="E5683" i="1"/>
  <c r="F5683" i="1"/>
  <c r="E5675" i="1"/>
  <c r="E5677" i="1"/>
  <c r="E5679" i="1"/>
  <c r="E5681" i="1"/>
  <c r="F5676" i="1"/>
  <c r="F5678" i="1"/>
  <c r="F5680" i="1"/>
  <c r="F5682" i="1"/>
  <c r="E5676" i="1"/>
  <c r="E5678" i="1"/>
  <c r="E5680" i="1"/>
  <c r="E5682" i="1"/>
  <c r="F5675" i="1"/>
  <c r="F5677" i="1"/>
  <c r="F5679" i="1"/>
  <c r="F5681" i="1"/>
  <c r="E5671" i="1"/>
  <c r="E5673" i="1"/>
  <c r="F5672" i="1"/>
  <c r="F5674" i="1"/>
  <c r="E5672" i="1"/>
  <c r="E5674" i="1"/>
  <c r="F5671" i="1"/>
  <c r="F5673" i="1"/>
  <c r="E5670" i="1"/>
  <c r="F5670" i="1"/>
  <c r="E5669" i="1"/>
  <c r="F5669" i="1"/>
  <c r="E5668" i="1"/>
  <c r="F5668" i="1"/>
  <c r="E5667" i="1"/>
  <c r="F5667" i="1"/>
  <c r="E5666" i="1"/>
  <c r="F5666" i="1"/>
  <c r="E5665" i="1"/>
  <c r="F5665" i="1"/>
  <c r="E5664" i="1"/>
  <c r="F5663" i="1"/>
  <c r="E5663" i="1"/>
  <c r="F5664" i="1"/>
  <c r="E5653" i="1"/>
  <c r="E5655" i="1"/>
  <c r="E5657" i="1"/>
  <c r="E5659" i="1"/>
  <c r="E5661" i="1"/>
  <c r="F5654" i="1"/>
  <c r="F5656" i="1"/>
  <c r="F5658" i="1"/>
  <c r="F5660" i="1"/>
  <c r="E5662" i="1"/>
  <c r="F5662" i="1"/>
  <c r="E5654" i="1"/>
  <c r="E5656" i="1"/>
  <c r="E5658" i="1"/>
  <c r="E5660" i="1"/>
  <c r="F5653" i="1"/>
  <c r="F5655" i="1"/>
  <c r="F5657" i="1"/>
  <c r="F5659" i="1"/>
  <c r="F5661" i="1"/>
  <c r="E5652" i="1"/>
  <c r="F5651" i="1"/>
  <c r="E5651" i="1"/>
  <c r="F5652" i="1"/>
  <c r="E5650" i="1"/>
  <c r="F5650" i="1"/>
  <c r="E5649" i="1"/>
  <c r="E5646" i="1"/>
  <c r="E5648" i="1"/>
  <c r="F5647" i="1"/>
  <c r="F5649" i="1"/>
  <c r="E5647" i="1"/>
  <c r="F5646" i="1"/>
  <c r="F5648" i="1"/>
  <c r="E5645" i="1"/>
  <c r="F5645" i="1"/>
  <c r="E5644" i="1"/>
  <c r="F5644" i="1"/>
  <c r="E5643" i="1"/>
  <c r="F5643" i="1"/>
  <c r="E5642" i="1"/>
  <c r="F5642" i="1"/>
  <c r="E5641" i="1"/>
  <c r="F5641" i="1"/>
  <c r="E5640" i="1"/>
  <c r="F5640" i="1"/>
  <c r="E5639" i="1"/>
  <c r="F5639" i="1"/>
  <c r="E5638" i="1"/>
  <c r="F5638" i="1"/>
  <c r="E5635" i="1"/>
  <c r="E5637" i="1"/>
  <c r="F5635" i="1"/>
  <c r="F5637" i="1"/>
  <c r="E5636" i="1"/>
  <c r="F5636" i="1"/>
  <c r="E5632" i="1"/>
  <c r="E5634" i="1"/>
  <c r="F5633" i="1"/>
  <c r="E5633" i="1"/>
  <c r="F5632" i="1"/>
  <c r="F5634" i="1"/>
  <c r="E5631" i="1"/>
  <c r="F5631" i="1"/>
  <c r="F5630" i="1"/>
  <c r="E5630" i="1"/>
  <c r="E5629" i="1"/>
  <c r="F5628" i="1"/>
  <c r="E5628" i="1"/>
  <c r="F5629" i="1"/>
  <c r="E5627" i="1"/>
  <c r="F5627" i="1"/>
  <c r="E5626" i="1"/>
  <c r="F5626" i="1"/>
  <c r="E5616" i="1"/>
  <c r="E5617" i="1"/>
  <c r="E5618" i="1"/>
  <c r="E5619" i="1"/>
  <c r="E5620" i="1"/>
  <c r="E5623" i="1"/>
  <c r="E5624" i="1"/>
  <c r="F5616" i="1"/>
  <c r="F5617" i="1"/>
  <c r="F5618" i="1"/>
  <c r="F5619" i="1"/>
  <c r="F5620" i="1"/>
  <c r="F5623" i="1"/>
  <c r="F5624" i="1"/>
  <c r="E5625" i="1"/>
  <c r="F5625" i="1"/>
  <c r="E5615" i="1"/>
  <c r="F5615" i="1"/>
  <c r="F5614" i="1"/>
  <c r="E5614" i="1"/>
  <c r="E5612" i="1"/>
  <c r="F5610" i="1"/>
  <c r="F5611" i="1"/>
  <c r="F5612" i="1"/>
  <c r="F5613" i="1"/>
  <c r="E5608" i="1"/>
  <c r="F5607" i="1"/>
  <c r="E5610" i="1"/>
  <c r="F5608" i="1"/>
  <c r="E5611" i="1"/>
  <c r="E5613" i="1"/>
  <c r="E5607" i="1"/>
  <c r="E5609" i="1"/>
  <c r="F5609" i="1"/>
  <c r="E5606" i="1"/>
  <c r="F5606" i="1"/>
  <c r="E5605" i="1"/>
  <c r="F5605" i="1"/>
  <c r="F5604" i="1"/>
  <c r="E5604" i="1"/>
  <c r="F5603" i="1"/>
  <c r="E5603" i="1"/>
  <c r="E5602" i="1"/>
  <c r="F5602" i="1"/>
  <c r="E5601" i="1"/>
  <c r="F5601" i="1"/>
  <c r="E5599" i="1"/>
  <c r="E5600" i="1"/>
  <c r="F5599" i="1"/>
  <c r="F5600" i="1"/>
  <c r="E5598" i="1"/>
  <c r="F5598" i="1"/>
  <c r="F5597" i="1"/>
  <c r="E5597" i="1"/>
  <c r="E5596" i="1"/>
  <c r="F5596" i="1"/>
  <c r="F5595" i="1"/>
  <c r="E5595" i="1"/>
  <c r="F5594" i="1"/>
  <c r="E5594" i="1"/>
  <c r="E5593" i="1"/>
  <c r="F5593" i="1"/>
  <c r="E5592" i="1"/>
  <c r="F5592" i="1"/>
  <c r="E5591" i="1"/>
  <c r="F5591" i="1"/>
  <c r="E5590" i="1"/>
  <c r="F5590" i="1"/>
  <c r="E5589" i="1"/>
  <c r="F5589" i="1"/>
  <c r="E5588" i="1"/>
  <c r="F5588" i="1"/>
  <c r="F5587" i="1"/>
  <c r="E5587" i="1"/>
  <c r="F5586" i="1"/>
  <c r="E5586" i="1"/>
  <c r="E5585" i="1"/>
  <c r="F5585" i="1"/>
  <c r="E5584" i="1"/>
  <c r="F5584" i="1"/>
  <c r="F5583" i="1"/>
  <c r="E5583" i="1"/>
  <c r="E5582" i="1"/>
  <c r="F5582" i="1"/>
  <c r="F5581" i="1"/>
  <c r="E5580" i="1"/>
  <c r="E5581" i="1"/>
  <c r="F5580" i="1"/>
  <c r="E5579" i="1"/>
  <c r="F5579" i="1"/>
  <c r="F5578" i="1"/>
  <c r="E5578" i="1"/>
  <c r="E5577" i="1"/>
  <c r="F5577" i="1"/>
  <c r="E5575" i="1"/>
  <c r="F5575" i="1"/>
  <c r="F5576" i="1"/>
  <c r="E5576" i="1"/>
  <c r="E5574" i="1"/>
  <c r="F5574" i="1"/>
  <c r="E5573" i="1"/>
  <c r="F5573" i="1"/>
  <c r="E5572" i="1"/>
  <c r="F5572" i="1"/>
  <c r="E5571" i="1"/>
  <c r="F5571" i="1"/>
  <c r="E5570" i="1"/>
  <c r="F5570" i="1"/>
  <c r="E5569" i="1"/>
  <c r="F5569" i="1"/>
  <c r="E5568" i="1"/>
  <c r="F5568" i="1"/>
  <c r="E5567" i="1"/>
  <c r="F5567" i="1"/>
  <c r="E5566" i="1"/>
  <c r="F5566" i="1"/>
  <c r="E5564" i="1"/>
  <c r="F5563" i="1"/>
  <c r="F5564" i="1"/>
  <c r="E5563" i="1"/>
  <c r="E5562" i="1"/>
  <c r="F5562" i="1"/>
  <c r="E5561" i="1"/>
  <c r="F5561" i="1"/>
  <c r="E5560" i="1"/>
  <c r="F5560" i="1"/>
  <c r="E5559" i="1"/>
  <c r="F5559" i="1"/>
  <c r="E5556" i="1"/>
  <c r="E5557" i="1"/>
  <c r="E5558" i="1"/>
  <c r="F5556" i="1"/>
  <c r="F5557" i="1"/>
  <c r="F5558" i="1"/>
  <c r="E5555" i="1"/>
  <c r="F5554" i="1"/>
  <c r="F5555" i="1"/>
  <c r="E5554" i="1"/>
  <c r="E5553" i="1"/>
  <c r="F5553" i="1"/>
  <c r="E5461" i="1"/>
  <c r="F5461" i="1"/>
  <c r="E5322" i="1"/>
  <c r="E5292" i="1"/>
  <c r="F5292" i="1"/>
  <c r="E5291" i="1"/>
  <c r="F5322" i="1"/>
  <c r="F5291" i="1"/>
  <c r="F5472" i="1"/>
  <c r="E5552" i="1"/>
  <c r="F5552" i="1"/>
  <c r="E5551" i="1"/>
  <c r="F5551" i="1"/>
  <c r="E5550" i="1"/>
  <c r="F5550" i="1"/>
  <c r="E5549" i="1"/>
  <c r="F5549" i="1"/>
  <c r="F5548" i="1"/>
  <c r="E5548" i="1"/>
  <c r="E5547" i="1"/>
  <c r="F5547" i="1"/>
  <c r="E5546" i="1"/>
  <c r="F5546" i="1"/>
  <c r="E5545" i="1"/>
  <c r="F5545" i="1"/>
  <c r="E5544" i="1"/>
  <c r="F5544" i="1"/>
  <c r="E5543" i="1"/>
  <c r="F5543" i="1"/>
  <c r="E5542" i="1"/>
  <c r="F5542" i="1"/>
  <c r="F5541" i="1"/>
  <c r="E5541" i="1"/>
  <c r="F5540" i="1"/>
  <c r="E5540" i="1"/>
  <c r="E5539" i="1"/>
  <c r="F5539" i="1"/>
  <c r="E5538" i="1"/>
  <c r="F5538" i="1"/>
  <c r="E5536" i="1"/>
  <c r="E5537" i="1"/>
  <c r="F5536" i="1"/>
  <c r="F5537" i="1"/>
  <c r="E5535" i="1"/>
  <c r="F5535" i="1"/>
  <c r="E5534" i="1"/>
  <c r="F5534" i="1"/>
  <c r="F5533" i="1"/>
  <c r="E5533" i="1"/>
  <c r="F5532" i="1"/>
  <c r="E5532" i="1"/>
  <c r="E5531" i="1"/>
  <c r="F5531" i="1"/>
  <c r="E5529" i="1"/>
  <c r="E5530" i="1"/>
  <c r="F5529" i="1"/>
  <c r="F5530" i="1"/>
  <c r="E5528" i="1"/>
  <c r="F5528" i="1"/>
  <c r="E5527" i="1"/>
  <c r="F5527" i="1"/>
  <c r="E5526" i="1"/>
  <c r="F5526" i="1"/>
  <c r="E5525" i="1"/>
  <c r="F5525" i="1"/>
  <c r="F5524" i="1"/>
  <c r="E5524" i="1"/>
  <c r="F5523" i="1"/>
  <c r="E5523" i="1"/>
  <c r="F5522" i="1"/>
  <c r="E5522" i="1"/>
  <c r="E5521" i="1"/>
  <c r="F5521" i="1"/>
  <c r="E5520" i="1"/>
  <c r="F5520" i="1"/>
  <c r="F5517" i="1"/>
  <c r="F5518" i="1"/>
  <c r="E5518" i="1"/>
  <c r="E5519" i="1"/>
  <c r="F5519" i="1"/>
  <c r="E5517" i="1"/>
  <c r="E5516" i="1"/>
  <c r="F5516" i="1"/>
  <c r="E5515" i="1"/>
  <c r="F5515" i="1"/>
  <c r="F5514" i="1"/>
  <c r="E5514" i="1"/>
  <c r="E5513" i="1"/>
  <c r="F5513" i="1"/>
  <c r="F5511" i="1"/>
  <c r="E5511" i="1"/>
  <c r="E5510" i="1"/>
  <c r="F5510" i="1"/>
  <c r="E5509" i="1"/>
  <c r="F5509" i="1"/>
  <c r="F5508" i="1"/>
  <c r="E5508" i="1"/>
  <c r="E5507" i="1"/>
  <c r="F5507" i="1"/>
  <c r="E5506" i="1"/>
  <c r="F5506" i="1"/>
  <c r="F5505" i="1"/>
  <c r="E5505" i="1"/>
  <c r="E5503" i="1"/>
  <c r="F5504" i="1"/>
  <c r="F5503" i="1"/>
  <c r="E5504" i="1"/>
  <c r="E5502" i="1"/>
  <c r="F5502" i="1"/>
  <c r="E5501" i="1"/>
  <c r="F5501" i="1"/>
  <c r="F5500" i="1"/>
  <c r="E5500" i="1"/>
  <c r="F5499" i="1"/>
  <c r="E5499" i="1"/>
  <c r="F5498" i="1"/>
  <c r="E5498" i="1"/>
  <c r="E5497" i="1"/>
  <c r="F5497" i="1"/>
  <c r="E5496" i="1"/>
  <c r="F5496" i="1"/>
  <c r="F5494" i="1"/>
  <c r="E5494" i="1"/>
  <c r="F5495" i="1"/>
  <c r="E5495" i="1"/>
  <c r="F5493" i="1"/>
  <c r="E5493" i="1"/>
  <c r="F5492" i="1"/>
  <c r="E5492" i="1"/>
  <c r="E5491" i="1"/>
  <c r="F5491" i="1"/>
  <c r="E5490" i="1"/>
  <c r="F5490" i="1"/>
  <c r="E5489" i="1"/>
  <c r="F5489" i="1"/>
  <c r="F5488" i="1"/>
  <c r="E5488" i="1"/>
  <c r="F5487" i="1"/>
  <c r="E5487" i="1"/>
  <c r="F5486" i="1"/>
  <c r="E5486" i="1"/>
  <c r="E5485" i="1"/>
  <c r="F5485" i="1"/>
  <c r="E5483" i="1"/>
  <c r="E5484" i="1"/>
  <c r="F5484" i="1"/>
  <c r="F5483" i="1"/>
  <c r="E5481" i="1"/>
  <c r="E5482" i="1"/>
  <c r="F5481" i="1"/>
  <c r="F5482" i="1"/>
  <c r="E5480" i="1"/>
  <c r="F5480" i="1"/>
  <c r="E5478" i="1"/>
  <c r="F5478" i="1"/>
  <c r="E5479" i="1"/>
  <c r="F5479" i="1"/>
  <c r="F5477" i="1"/>
  <c r="E5477" i="1"/>
  <c r="E5475" i="1"/>
  <c r="E5476" i="1"/>
  <c r="F5475" i="1"/>
  <c r="F5476" i="1"/>
  <c r="E5474" i="1"/>
  <c r="F5474" i="1"/>
  <c r="E5473" i="1"/>
  <c r="F5473" i="1"/>
  <c r="E5472" i="1"/>
  <c r="F5471" i="1"/>
  <c r="E5471" i="1"/>
  <c r="E5470" i="1"/>
  <c r="F5470" i="1"/>
  <c r="E5469" i="1"/>
  <c r="F5469" i="1"/>
  <c r="E5467" i="1"/>
  <c r="E5468" i="1"/>
  <c r="F5468" i="1"/>
  <c r="F5467" i="1"/>
  <c r="F5466" i="1"/>
  <c r="F5465" i="1"/>
  <c r="E5465" i="1"/>
  <c r="E5466" i="1"/>
  <c r="F5464" i="1"/>
  <c r="E5464" i="1"/>
  <c r="F5463" i="1"/>
  <c r="E5463" i="1"/>
  <c r="E5462" i="1"/>
  <c r="F5462" i="1"/>
  <c r="F5460" i="1"/>
  <c r="E5460" i="1"/>
  <c r="F5459" i="1"/>
  <c r="E5459" i="1"/>
  <c r="F5458" i="1"/>
  <c r="E5458" i="1"/>
  <c r="E5456" i="1"/>
  <c r="E5457" i="1"/>
  <c r="F5457" i="1"/>
  <c r="F5456" i="1"/>
  <c r="E5455" i="1"/>
  <c r="F5455" i="1"/>
  <c r="E5454" i="1"/>
  <c r="F5454" i="1"/>
  <c r="E5453" i="1"/>
  <c r="F5453" i="1"/>
  <c r="E5452" i="1"/>
  <c r="F5452" i="1"/>
  <c r="F5451" i="1"/>
  <c r="E5451" i="1"/>
  <c r="F5449" i="1"/>
  <c r="E5450" i="1"/>
  <c r="F5448" i="1"/>
  <c r="E5449" i="1"/>
  <c r="E5448" i="1"/>
  <c r="F5450" i="1"/>
  <c r="F5447" i="1"/>
  <c r="E5447" i="1"/>
  <c r="E5446" i="1"/>
  <c r="F5446" i="1"/>
  <c r="F5445" i="1"/>
  <c r="E5445" i="1"/>
  <c r="E5444" i="1"/>
  <c r="F5444" i="1"/>
  <c r="F5442" i="1"/>
  <c r="F5443" i="1"/>
  <c r="E5442" i="1"/>
  <c r="E5443" i="1"/>
  <c r="F5441" i="1"/>
  <c r="E5441" i="1"/>
  <c r="F5440" i="1"/>
  <c r="E5440" i="1"/>
  <c r="E5438" i="1"/>
  <c r="F5439" i="1"/>
  <c r="F5438" i="1"/>
  <c r="E5439" i="1"/>
  <c r="F5437" i="1"/>
  <c r="E5437" i="1"/>
  <c r="F5436" i="1"/>
  <c r="E5436" i="1"/>
  <c r="E5435" i="1"/>
  <c r="F5435" i="1"/>
  <c r="F5434" i="1"/>
  <c r="E5434" i="1"/>
  <c r="E5432" i="1"/>
  <c r="E5433" i="1"/>
  <c r="F5432" i="1"/>
  <c r="F5433" i="1"/>
  <c r="E5431" i="1"/>
  <c r="F5431" i="1"/>
  <c r="E5430" i="1"/>
  <c r="F5430" i="1"/>
  <c r="F5429" i="1"/>
  <c r="E5429" i="1"/>
  <c r="E5428" i="1"/>
  <c r="F5428" i="1"/>
  <c r="E5427" i="1"/>
  <c r="F5427" i="1"/>
  <c r="E5426" i="1"/>
  <c r="F5426" i="1"/>
  <c r="F5425" i="1"/>
  <c r="E5425" i="1"/>
  <c r="E5424" i="1"/>
  <c r="F5424" i="1"/>
  <c r="E5423" i="1"/>
  <c r="F5423" i="1"/>
  <c r="E5421" i="1"/>
  <c r="E5422" i="1"/>
  <c r="F5422" i="1"/>
  <c r="F5421" i="1"/>
  <c r="E5420" i="1"/>
  <c r="F5420" i="1"/>
  <c r="E5419" i="1"/>
  <c r="F5419" i="1"/>
  <c r="F5418" i="1"/>
  <c r="E5418" i="1"/>
  <c r="E5417" i="1"/>
  <c r="F5416" i="1"/>
  <c r="E5416" i="1"/>
  <c r="F5417" i="1"/>
  <c r="E5415" i="1"/>
  <c r="F5415" i="1"/>
  <c r="E5414" i="1"/>
  <c r="F5414" i="1"/>
  <c r="F5413" i="1"/>
  <c r="E5413" i="1"/>
  <c r="F5412" i="1"/>
  <c r="E5412" i="1"/>
  <c r="E5411" i="1"/>
  <c r="F5411" i="1"/>
  <c r="F5410" i="1"/>
  <c r="E5410" i="1"/>
  <c r="E5409" i="1"/>
  <c r="F5409" i="1"/>
  <c r="F5408" i="1"/>
  <c r="E5408" i="1"/>
  <c r="E5406" i="1"/>
  <c r="E5407" i="1"/>
  <c r="F5406" i="1"/>
  <c r="F5407" i="1"/>
  <c r="F5404" i="1"/>
  <c r="E5404" i="1"/>
  <c r="E5405" i="1"/>
  <c r="F5405" i="1"/>
  <c r="E5403" i="1"/>
  <c r="F5403" i="1"/>
  <c r="E5401" i="1"/>
  <c r="E5402" i="1"/>
  <c r="F5401" i="1"/>
  <c r="F5402" i="1"/>
  <c r="E5400" i="1"/>
  <c r="F5400" i="1"/>
  <c r="E5399" i="1"/>
  <c r="F5399" i="1"/>
  <c r="F5398" i="1"/>
  <c r="E5398" i="1"/>
  <c r="F5397" i="1"/>
  <c r="E5397" i="1"/>
  <c r="F5396" i="1"/>
  <c r="E5396" i="1"/>
  <c r="E5394" i="1"/>
  <c r="F5394" i="1"/>
  <c r="E5395" i="1"/>
  <c r="F5395" i="1"/>
  <c r="F5392" i="1"/>
  <c r="F5393" i="1"/>
  <c r="E5393" i="1"/>
  <c r="E5392" i="1"/>
  <c r="F5391" i="1"/>
  <c r="E5391" i="1"/>
  <c r="F5389" i="1"/>
  <c r="F5390" i="1"/>
  <c r="E5389" i="1"/>
  <c r="E5390" i="1"/>
  <c r="F5388" i="1"/>
  <c r="E5388" i="1"/>
  <c r="F5387" i="1"/>
  <c r="E5387" i="1"/>
  <c r="F5386" i="1"/>
  <c r="E5386" i="1"/>
  <c r="E5385" i="1"/>
  <c r="F5385" i="1"/>
  <c r="F5384" i="1"/>
  <c r="E5384" i="1"/>
  <c r="F5383" i="1"/>
  <c r="E5383" i="1"/>
  <c r="F5382" i="1"/>
  <c r="E5382" i="1"/>
  <c r="F5381" i="1"/>
  <c r="E5381" i="1"/>
  <c r="E5380" i="1"/>
  <c r="F5380" i="1"/>
  <c r="F5379" i="1"/>
  <c r="E5379" i="1"/>
  <c r="E5378" i="1"/>
  <c r="F5378" i="1"/>
  <c r="E5377" i="1"/>
  <c r="F5377" i="1"/>
  <c r="E5376" i="1"/>
  <c r="F5376" i="1"/>
  <c r="E5375" i="1"/>
  <c r="F5375" i="1"/>
  <c r="F5374" i="1"/>
  <c r="E5373" i="1"/>
  <c r="E5374" i="1"/>
  <c r="F5373" i="1"/>
  <c r="E5372" i="1"/>
  <c r="F5372" i="1"/>
  <c r="E5371" i="1"/>
  <c r="F5371" i="1"/>
  <c r="F5370" i="1"/>
  <c r="E5370" i="1"/>
  <c r="E5369" i="1"/>
  <c r="F5369" i="1"/>
  <c r="E5368" i="1"/>
  <c r="F5368" i="1"/>
  <c r="F5367" i="1"/>
  <c r="E5367" i="1"/>
  <c r="E5365" i="1"/>
  <c r="F5366" i="1"/>
  <c r="E5366" i="1"/>
  <c r="F5365" i="1"/>
  <c r="E5363" i="1"/>
  <c r="E5364" i="1"/>
  <c r="F5363" i="1"/>
  <c r="F5364" i="1"/>
  <c r="E5362" i="1"/>
  <c r="F5362" i="1"/>
  <c r="E5361" i="1"/>
  <c r="F5361" i="1"/>
  <c r="E5360" i="1"/>
  <c r="F5360" i="1"/>
  <c r="F5358" i="1"/>
  <c r="F5359" i="1"/>
  <c r="E5358" i="1"/>
  <c r="E5359" i="1"/>
  <c r="E5357" i="1"/>
  <c r="F5357" i="1"/>
  <c r="E5356" i="1"/>
  <c r="F5356" i="1"/>
  <c r="F5355" i="1"/>
  <c r="E5355" i="1"/>
  <c r="E5354" i="1"/>
  <c r="F5354" i="1"/>
  <c r="F5353" i="1"/>
  <c r="E5353" i="1"/>
  <c r="F5352" i="1"/>
  <c r="E5352" i="1"/>
  <c r="E5350" i="1"/>
  <c r="F5350" i="1"/>
  <c r="E5351" i="1"/>
  <c r="F5351" i="1"/>
  <c r="F5349" i="1"/>
  <c r="E5349" i="1"/>
  <c r="E5348" i="1"/>
  <c r="F5348" i="1"/>
  <c r="E5347" i="1"/>
  <c r="F5347" i="1"/>
  <c r="E5346" i="1"/>
  <c r="F5346" i="1"/>
  <c r="E5345" i="1"/>
  <c r="F5345" i="1"/>
  <c r="F5344" i="1"/>
  <c r="E5344" i="1"/>
  <c r="F5343" i="1"/>
  <c r="E5343" i="1"/>
  <c r="E5342" i="1"/>
  <c r="F5342" i="1"/>
  <c r="E5341" i="1"/>
  <c r="F5341" i="1"/>
  <c r="E5340" i="1"/>
  <c r="F5340" i="1"/>
  <c r="E5339" i="1"/>
  <c r="F5339" i="1"/>
  <c r="F5335" i="1"/>
  <c r="E5335" i="1"/>
  <c r="F5336" i="1"/>
  <c r="E5336" i="1"/>
  <c r="F5337" i="1"/>
  <c r="F5338" i="1"/>
  <c r="E5337" i="1"/>
  <c r="E5338" i="1"/>
  <c r="E5334" i="1"/>
  <c r="F5334" i="1"/>
  <c r="E5333" i="1"/>
  <c r="F5333" i="1"/>
  <c r="E5331" i="1"/>
  <c r="F5332" i="1"/>
  <c r="E5332" i="1"/>
  <c r="F5331" i="1"/>
  <c r="E5330" i="1"/>
  <c r="F5330" i="1"/>
  <c r="E5329" i="1"/>
  <c r="F5329" i="1"/>
  <c r="F5328" i="1"/>
  <c r="E5328" i="1"/>
  <c r="F5327" i="1"/>
  <c r="E5327" i="1"/>
  <c r="E5326" i="1"/>
  <c r="F5326" i="1"/>
  <c r="E5325" i="1"/>
  <c r="F5325" i="1"/>
  <c r="E5324" i="1"/>
  <c r="F5324" i="1"/>
  <c r="E5323" i="1"/>
  <c r="F5323" i="1"/>
  <c r="E5321" i="1"/>
  <c r="F5321" i="1"/>
  <c r="E5320" i="1"/>
  <c r="F5320" i="1"/>
  <c r="E5319" i="1"/>
  <c r="F5319" i="1"/>
  <c r="E5318" i="1"/>
  <c r="F5318" i="1"/>
  <c r="E5317" i="1"/>
  <c r="F5317" i="1"/>
  <c r="F5316" i="1"/>
  <c r="E5316" i="1"/>
  <c r="E5315" i="1"/>
  <c r="F5315" i="1"/>
  <c r="E5314" i="1"/>
  <c r="F5314" i="1"/>
  <c r="E5313" i="1"/>
  <c r="F5313" i="1"/>
  <c r="E5312" i="1"/>
  <c r="F5312" i="1"/>
  <c r="F5311" i="1"/>
  <c r="E5311" i="1"/>
  <c r="E5309" i="1"/>
  <c r="E5308" i="1"/>
  <c r="E5310" i="1"/>
  <c r="F5308" i="1"/>
  <c r="F5309" i="1"/>
  <c r="F5310" i="1"/>
  <c r="E5307" i="1"/>
  <c r="F5307" i="1"/>
  <c r="F5306" i="1"/>
  <c r="E5306" i="1"/>
  <c r="E5305" i="1"/>
  <c r="F5305" i="1"/>
  <c r="E5304" i="1"/>
  <c r="F5304" i="1"/>
  <c r="E5302" i="1"/>
  <c r="F5302" i="1"/>
  <c r="E5303" i="1"/>
  <c r="F5303" i="1"/>
  <c r="E5301" i="1"/>
  <c r="F5301" i="1"/>
  <c r="E5300" i="1"/>
  <c r="F5300" i="1"/>
  <c r="E5298" i="1"/>
  <c r="E5299" i="1"/>
  <c r="F5298" i="1"/>
  <c r="F5299" i="1"/>
  <c r="E5297" i="1"/>
  <c r="F5297" i="1"/>
  <c r="F5296" i="1"/>
  <c r="E5295" i="1"/>
  <c r="E5296" i="1"/>
  <c r="F5295" i="1"/>
  <c r="F5293" i="1"/>
  <c r="F5294" i="1"/>
  <c r="E5294" i="1"/>
  <c r="E5293" i="1"/>
  <c r="F5290" i="1"/>
  <c r="E5290" i="1"/>
  <c r="E5289" i="1"/>
  <c r="F5288" i="1"/>
  <c r="F5289" i="1"/>
  <c r="E5288" i="1"/>
  <c r="E5286" i="1"/>
  <c r="E5287" i="1"/>
  <c r="F5286" i="1"/>
  <c r="F5287" i="1"/>
  <c r="E5285" i="1"/>
  <c r="E5280" i="1"/>
  <c r="F5283" i="1"/>
  <c r="E5281" i="1"/>
  <c r="F5284" i="1"/>
  <c r="E5282" i="1"/>
  <c r="E5283" i="1"/>
  <c r="F5285" i="1"/>
  <c r="E5284" i="1"/>
  <c r="F5280" i="1"/>
  <c r="F5281" i="1"/>
  <c r="F5282" i="1"/>
  <c r="E5279" i="1"/>
  <c r="E5277" i="1"/>
  <c r="E5278" i="1"/>
  <c r="F5279" i="1"/>
  <c r="F5277" i="1"/>
  <c r="F5278" i="1"/>
  <c r="F5276" i="1"/>
  <c r="E5276" i="1"/>
  <c r="F5275" i="1"/>
  <c r="E5275" i="1"/>
  <c r="F5274" i="1"/>
  <c r="E5274" i="1"/>
  <c r="F5273" i="1"/>
  <c r="E5273" i="1"/>
  <c r="F5272" i="1"/>
  <c r="E5272" i="1"/>
  <c r="E5271" i="1"/>
  <c r="F5271" i="1"/>
  <c r="E5269" i="1"/>
  <c r="E5270" i="1"/>
  <c r="F5269" i="1"/>
  <c r="F5270" i="1"/>
  <c r="E5268" i="1"/>
  <c r="F5268" i="1"/>
  <c r="E5267" i="1"/>
  <c r="F5267" i="1"/>
  <c r="E5265" i="1"/>
  <c r="F5264" i="1"/>
  <c r="E5264" i="1"/>
  <c r="F5265" i="1"/>
  <c r="F5266" i="1"/>
  <c r="E5266" i="1"/>
  <c r="E5263" i="1"/>
  <c r="F5263" i="1"/>
  <c r="E5262" i="1"/>
  <c r="F5262" i="1"/>
  <c r="F5261" i="1"/>
  <c r="E5261" i="1"/>
  <c r="F5260" i="1"/>
  <c r="E5260" i="1"/>
  <c r="E5259" i="1"/>
  <c r="F5259" i="1"/>
  <c r="E5258" i="1"/>
  <c r="F5258" i="1"/>
  <c r="E5257" i="1"/>
  <c r="F5257" i="1"/>
  <c r="F5256" i="1"/>
  <c r="E5256" i="1"/>
  <c r="E5254" i="1"/>
  <c r="E5255" i="1"/>
  <c r="F5254" i="1"/>
  <c r="F5255" i="1"/>
  <c r="E5253" i="1"/>
  <c r="F5253" i="1"/>
  <c r="E5252" i="1"/>
  <c r="F5252" i="1"/>
  <c r="E5250" i="1"/>
  <c r="F5247" i="1"/>
  <c r="F5248" i="1"/>
  <c r="F5249" i="1"/>
  <c r="E5247" i="1"/>
  <c r="F5250" i="1"/>
  <c r="E5248" i="1"/>
  <c r="F5251" i="1"/>
  <c r="E5249" i="1"/>
  <c r="E5251" i="1"/>
  <c r="E5246" i="1"/>
  <c r="F5246" i="1"/>
  <c r="F5245" i="1"/>
  <c r="E5245" i="1"/>
  <c r="F5244" i="1"/>
  <c r="E5244" i="1"/>
  <c r="F5243" i="1"/>
  <c r="E5243" i="1"/>
  <c r="E5242" i="1"/>
  <c r="F5242" i="1"/>
  <c r="F5241" i="1"/>
  <c r="E5241" i="1"/>
  <c r="F5240" i="1"/>
  <c r="E5240" i="1"/>
  <c r="F5239" i="1"/>
  <c r="E5239" i="1"/>
  <c r="E5238" i="1"/>
  <c r="F5238" i="1"/>
  <c r="F5237" i="1"/>
  <c r="E5237" i="1"/>
  <c r="E5236" i="1"/>
  <c r="F5236" i="1"/>
  <c r="E5235" i="1"/>
  <c r="F5235" i="1"/>
  <c r="E5234" i="1"/>
  <c r="F5234" i="1"/>
  <c r="E5233" i="1"/>
  <c r="F5233" i="1"/>
  <c r="E5232" i="1"/>
  <c r="F5232" i="1"/>
  <c r="E5231" i="1"/>
  <c r="F5231" i="1"/>
  <c r="E5230" i="1"/>
  <c r="F5230" i="1"/>
  <c r="F5229" i="1"/>
  <c r="E5229" i="1"/>
  <c r="F5228" i="1"/>
  <c r="E5228" i="1"/>
  <c r="E5227" i="1"/>
  <c r="F5227" i="1"/>
  <c r="F5226" i="1"/>
  <c r="E5226" i="1"/>
  <c r="E5225" i="1"/>
  <c r="F5225" i="1"/>
  <c r="F5224" i="1"/>
  <c r="E5224" i="1"/>
  <c r="E5223" i="1"/>
  <c r="F5223" i="1"/>
  <c r="F5221" i="1"/>
  <c r="F5222" i="1"/>
  <c r="E5221" i="1"/>
  <c r="E5222" i="1"/>
  <c r="E5220" i="1"/>
  <c r="F5220" i="1"/>
  <c r="E5219" i="1"/>
  <c r="F5219" i="1"/>
  <c r="E5218" i="1"/>
  <c r="F5218" i="1"/>
  <c r="F5217" i="1"/>
  <c r="E5217" i="1"/>
  <c r="F5216" i="1"/>
  <c r="E5216" i="1"/>
  <c r="F5215" i="1"/>
  <c r="E5215" i="1"/>
  <c r="F5214" i="1"/>
  <c r="E5214" i="1"/>
  <c r="F5212" i="1"/>
  <c r="E5212" i="1"/>
  <c r="E5211" i="1"/>
  <c r="F5211" i="1"/>
  <c r="F5210" i="1"/>
  <c r="E5210" i="1"/>
  <c r="F5209" i="1"/>
  <c r="E5209" i="1"/>
  <c r="F5208" i="1"/>
  <c r="E5208" i="1"/>
  <c r="F5207" i="1"/>
  <c r="E5207" i="1"/>
  <c r="E5206" i="1"/>
  <c r="F5206" i="1"/>
  <c r="F5205" i="1"/>
  <c r="E5205" i="1"/>
  <c r="E5204" i="1"/>
  <c r="F5204" i="1"/>
  <c r="E5203" i="1"/>
  <c r="F5203" i="1"/>
  <c r="E5202" i="1"/>
  <c r="F5201" i="1"/>
  <c r="E5201" i="1"/>
  <c r="F5200" i="1"/>
  <c r="F5202" i="1"/>
  <c r="E5200" i="1"/>
  <c r="F5199" i="1"/>
  <c r="E5199" i="1"/>
  <c r="F5198" i="1"/>
  <c r="E5198" i="1"/>
  <c r="F5197" i="1"/>
  <c r="E5197" i="1"/>
  <c r="E5196" i="1"/>
  <c r="F5196" i="1"/>
  <c r="E5195" i="1"/>
  <c r="F5195" i="1"/>
  <c r="E5194" i="1"/>
  <c r="F5194" i="1"/>
  <c r="F5193" i="1"/>
  <c r="E5193" i="1"/>
  <c r="F5192" i="1"/>
  <c r="E5192" i="1"/>
  <c r="F5191" i="1"/>
  <c r="E5191" i="1"/>
  <c r="F5189" i="1"/>
  <c r="E5189" i="1"/>
  <c r="F5190" i="1"/>
  <c r="E5190" i="1"/>
  <c r="E5188" i="1"/>
  <c r="F5188" i="1"/>
  <c r="E5187" i="1"/>
  <c r="F5186" i="1"/>
  <c r="F5187" i="1"/>
  <c r="E5186" i="1"/>
  <c r="F5185" i="1"/>
  <c r="E5185" i="1"/>
  <c r="F5183" i="1"/>
  <c r="F5184" i="1"/>
  <c r="E5183" i="1"/>
  <c r="E5184" i="1"/>
  <c r="E5181" i="1"/>
  <c r="F5180" i="1"/>
  <c r="E5180" i="1"/>
  <c r="E5182" i="1"/>
  <c r="F5181" i="1"/>
  <c r="F5179" i="1"/>
  <c r="F5182" i="1"/>
  <c r="E5179" i="1"/>
  <c r="F5178" i="1"/>
  <c r="E5178" i="1"/>
  <c r="F5177" i="1"/>
  <c r="E5177" i="1"/>
  <c r="E5174" i="1"/>
  <c r="F5174" i="1"/>
  <c r="F5173" i="1"/>
  <c r="E5175" i="1"/>
  <c r="F5175" i="1"/>
  <c r="F5172" i="1"/>
  <c r="E5173" i="1"/>
  <c r="E5176" i="1"/>
  <c r="F5176" i="1"/>
  <c r="E5172" i="1"/>
  <c r="F5170" i="1"/>
  <c r="F5171" i="1"/>
  <c r="E5170" i="1"/>
  <c r="E5171" i="1"/>
  <c r="F5169" i="1"/>
  <c r="E5169" i="1"/>
  <c r="F5168" i="1"/>
  <c r="E5168" i="1"/>
  <c r="E5166" i="1"/>
  <c r="F5167" i="1"/>
  <c r="F5166" i="1"/>
  <c r="E5167" i="1"/>
  <c r="E5165" i="1"/>
  <c r="F5165" i="1"/>
  <c r="F5164" i="1"/>
  <c r="E5164" i="1"/>
  <c r="F5162" i="1"/>
  <c r="F5163" i="1"/>
  <c r="E5162" i="1"/>
  <c r="E5163" i="1"/>
  <c r="F4255" i="1"/>
  <c r="F217" i="1"/>
  <c r="F209" i="1"/>
  <c r="F201" i="1"/>
  <c r="F193" i="1"/>
  <c r="F185" i="1"/>
  <c r="F177" i="1"/>
  <c r="F169" i="1"/>
  <c r="F161" i="1"/>
  <c r="F153" i="1"/>
  <c r="F145" i="1"/>
  <c r="F137" i="1"/>
  <c r="F129" i="1"/>
  <c r="F121" i="1"/>
  <c r="F113" i="1"/>
  <c r="F105" i="1"/>
  <c r="F97" i="1"/>
  <c r="F89" i="1"/>
  <c r="F81" i="1"/>
  <c r="F73" i="1"/>
  <c r="F65" i="1"/>
  <c r="F57" i="1"/>
  <c r="F49" i="1"/>
  <c r="E4942" i="1"/>
  <c r="E4684" i="1"/>
  <c r="E4638" i="1"/>
  <c r="E4630" i="1"/>
  <c r="E4616" i="1"/>
  <c r="E4604" i="1"/>
  <c r="E4589" i="1"/>
  <c r="E4580" i="1"/>
  <c r="E4559" i="1"/>
  <c r="E4544" i="1"/>
  <c r="E4526" i="1"/>
  <c r="E4517" i="1"/>
  <c r="E4505" i="1"/>
  <c r="E4488" i="1"/>
  <c r="E4448" i="1"/>
  <c r="E4428" i="1"/>
  <c r="E4344" i="1"/>
  <c r="E4303" i="1"/>
  <c r="E4277" i="1"/>
  <c r="E4269" i="1"/>
  <c r="E4261" i="1"/>
  <c r="E4252" i="1"/>
  <c r="E4240" i="1"/>
  <c r="E4155" i="1"/>
  <c r="E4107" i="1"/>
  <c r="E4013" i="1"/>
  <c r="E3982" i="1"/>
  <c r="E3968" i="1"/>
  <c r="E3944" i="1"/>
  <c r="E3914" i="1"/>
  <c r="E3900" i="1"/>
  <c r="E3876" i="1"/>
  <c r="E3862" i="1"/>
  <c r="E3854" i="1"/>
  <c r="E3840" i="1"/>
  <c r="E3831" i="1"/>
  <c r="E3823" i="1"/>
  <c r="E3811" i="1"/>
  <c r="E3803" i="1"/>
  <c r="E3785" i="1"/>
  <c r="E3766" i="1"/>
  <c r="E3758" i="1"/>
  <c r="E3741" i="1"/>
  <c r="E3733" i="1"/>
  <c r="E3719" i="1"/>
  <c r="E3711" i="1"/>
  <c r="E3703" i="1"/>
  <c r="F3469" i="1"/>
  <c r="F216" i="1"/>
  <c r="F208" i="1"/>
  <c r="F200" i="1"/>
  <c r="F192" i="1"/>
  <c r="F184" i="1"/>
  <c r="F176" i="1"/>
  <c r="F168" i="1"/>
  <c r="F160" i="1"/>
  <c r="F152" i="1"/>
  <c r="F144" i="1"/>
  <c r="F136" i="1"/>
  <c r="F128" i="1"/>
  <c r="F120" i="1"/>
  <c r="F112" i="1"/>
  <c r="F104" i="1"/>
  <c r="F96" i="1"/>
  <c r="F88" i="1"/>
  <c r="F80" i="1"/>
  <c r="F72" i="1"/>
  <c r="F64" i="1"/>
  <c r="F56" i="1"/>
  <c r="F48" i="1"/>
  <c r="E4941" i="1"/>
  <c r="E4683" i="1"/>
  <c r="E4637" i="1"/>
  <c r="E4629" i="1"/>
  <c r="E4615" i="1"/>
  <c r="E4602" i="1"/>
  <c r="E4588" i="1"/>
  <c r="E4579" i="1"/>
  <c r="E4558" i="1"/>
  <c r="E4536" i="1"/>
  <c r="E4525" i="1"/>
  <c r="E4516" i="1"/>
  <c r="E4504" i="1"/>
  <c r="E4483" i="1"/>
  <c r="E4441" i="1"/>
  <c r="E4415" i="1"/>
  <c r="E4343" i="1"/>
  <c r="E4302" i="1"/>
  <c r="E4276" i="1"/>
  <c r="E4268" i="1"/>
  <c r="E4260" i="1"/>
  <c r="E4251" i="1"/>
  <c r="E4239" i="1"/>
  <c r="E4132" i="1"/>
  <c r="E4106" i="1"/>
  <c r="E4012" i="1"/>
  <c r="E3981" i="1"/>
  <c r="E3967" i="1"/>
  <c r="E3943" i="1"/>
  <c r="E3913" i="1"/>
  <c r="E3899" i="1"/>
  <c r="E3875" i="1"/>
  <c r="E3861" i="1"/>
  <c r="E3853" i="1"/>
  <c r="E3839" i="1"/>
  <c r="E3830" i="1"/>
  <c r="E3822" i="1"/>
  <c r="E3810" i="1"/>
  <c r="E3795" i="1"/>
  <c r="E3784" i="1"/>
  <c r="E3765" i="1"/>
  <c r="E3757" i="1"/>
  <c r="E3740" i="1"/>
  <c r="E3732" i="1"/>
  <c r="E3718" i="1"/>
  <c r="E3710" i="1"/>
  <c r="E3702" i="1"/>
  <c r="E3694" i="1"/>
  <c r="E3686" i="1"/>
  <c r="E3678" i="1"/>
  <c r="E3669" i="1"/>
  <c r="E3661" i="1"/>
  <c r="E3653" i="1"/>
  <c r="E3645" i="1"/>
  <c r="E3637" i="1"/>
  <c r="E3629" i="1"/>
  <c r="E3621" i="1"/>
  <c r="E3613" i="1"/>
  <c r="E3605" i="1"/>
  <c r="E3595" i="1"/>
  <c r="E3587" i="1"/>
  <c r="E3579" i="1"/>
  <c r="F224" i="1"/>
  <c r="F213" i="1"/>
  <c r="F203" i="1"/>
  <c r="F191" i="1"/>
  <c r="F181" i="1"/>
  <c r="F171" i="1"/>
  <c r="F159" i="1"/>
  <c r="F149" i="1"/>
  <c r="F139" i="1"/>
  <c r="F127" i="1"/>
  <c r="F117" i="1"/>
  <c r="F107" i="1"/>
  <c r="F95" i="1"/>
  <c r="F85" i="1"/>
  <c r="F75" i="1"/>
  <c r="F63" i="1"/>
  <c r="F53" i="1"/>
  <c r="E4944" i="1"/>
  <c r="E4682" i="1"/>
  <c r="E4634" i="1"/>
  <c r="E4618" i="1"/>
  <c r="E4601" i="1"/>
  <c r="E4584" i="1"/>
  <c r="E4569" i="1"/>
  <c r="E4535" i="1"/>
  <c r="E4522" i="1"/>
  <c r="E4511" i="1"/>
  <c r="E4467" i="1"/>
  <c r="E4432" i="1"/>
  <c r="E4376" i="1"/>
  <c r="E4297" i="1"/>
  <c r="E4273" i="1"/>
  <c r="E4263" i="1"/>
  <c r="E4250" i="1"/>
  <c r="E4169" i="1"/>
  <c r="E4111" i="1"/>
  <c r="E4010" i="1"/>
  <c r="E3978" i="1"/>
  <c r="E3946" i="1"/>
  <c r="E3912" i="1"/>
  <c r="E3896" i="1"/>
  <c r="E3864" i="1"/>
  <c r="E3852" i="1"/>
  <c r="E3835" i="1"/>
  <c r="E3825" i="1"/>
  <c r="E3809" i="1"/>
  <c r="E3789" i="1"/>
  <c r="E3768" i="1"/>
  <c r="E3756" i="1"/>
  <c r="E3737" i="1"/>
  <c r="E3726" i="1"/>
  <c r="E3709" i="1"/>
  <c r="E3699" i="1"/>
  <c r="E3690" i="1"/>
  <c r="E3681" i="1"/>
  <c r="E3671" i="1"/>
  <c r="E3662" i="1"/>
  <c r="E3652" i="1"/>
  <c r="E3643" i="1"/>
  <c r="E3634" i="1"/>
  <c r="E3625" i="1"/>
  <c r="E3616" i="1"/>
  <c r="E3607" i="1"/>
  <c r="E3596" i="1"/>
  <c r="E3586" i="1"/>
  <c r="E3577" i="1"/>
  <c r="E3569" i="1"/>
  <c r="E3561" i="1"/>
  <c r="E3548" i="1"/>
  <c r="E3540" i="1"/>
  <c r="E3515" i="1"/>
  <c r="E3507" i="1"/>
  <c r="E3497" i="1"/>
  <c r="E3489" i="1"/>
  <c r="E3481" i="1"/>
  <c r="E3473" i="1"/>
  <c r="E3465" i="1"/>
  <c r="E3457" i="1"/>
  <c r="E3449" i="1"/>
  <c r="E3440" i="1"/>
  <c r="E3427" i="1"/>
  <c r="E3419" i="1"/>
  <c r="E3411" i="1"/>
  <c r="E3401" i="1"/>
  <c r="E3393" i="1"/>
  <c r="F223" i="1"/>
  <c r="F212" i="1"/>
  <c r="F202" i="1"/>
  <c r="F190" i="1"/>
  <c r="F180" i="1"/>
  <c r="F170" i="1"/>
  <c r="F158" i="1"/>
  <c r="F148" i="1"/>
  <c r="F138" i="1"/>
  <c r="F126" i="1"/>
  <c r="F116" i="1"/>
  <c r="F106" i="1"/>
  <c r="F94" i="1"/>
  <c r="F84" i="1"/>
  <c r="F74" i="1"/>
  <c r="F62" i="1"/>
  <c r="F52" i="1"/>
  <c r="E4943" i="1"/>
  <c r="E4677" i="1"/>
  <c r="E4633" i="1"/>
  <c r="E4617" i="1"/>
  <c r="E4600" i="1"/>
  <c r="E4583" i="1"/>
  <c r="E4565" i="1"/>
  <c r="E4534" i="1"/>
  <c r="E4521" i="1"/>
  <c r="E4506" i="1"/>
  <c r="E4466" i="1"/>
  <c r="E4431" i="1"/>
  <c r="E4348" i="1"/>
  <c r="E4286" i="1"/>
  <c r="E4272" i="1"/>
  <c r="E4262" i="1"/>
  <c r="E4249" i="1"/>
  <c r="E4168" i="1"/>
  <c r="E4110" i="1"/>
  <c r="E4009" i="1"/>
  <c r="E3972" i="1"/>
  <c r="E3945" i="1"/>
  <c r="E3911" i="1"/>
  <c r="E3895" i="1"/>
  <c r="E3863" i="1"/>
  <c r="E3851" i="1"/>
  <c r="E3834" i="1"/>
  <c r="E3824" i="1"/>
  <c r="E3808" i="1"/>
  <c r="E3788" i="1"/>
  <c r="E3767" i="1"/>
  <c r="E3755" i="1"/>
  <c r="E3736" i="1"/>
  <c r="E3725" i="1"/>
  <c r="E3708" i="1"/>
  <c r="E3698" i="1"/>
  <c r="E3689" i="1"/>
  <c r="E3680" i="1"/>
  <c r="E3670" i="1"/>
  <c r="E3660" i="1"/>
  <c r="E3651" i="1"/>
  <c r="E3642" i="1"/>
  <c r="E3633" i="1"/>
  <c r="E3624" i="1"/>
  <c r="E3615" i="1"/>
  <c r="E3606" i="1"/>
  <c r="E3594" i="1"/>
  <c r="E3585" i="1"/>
  <c r="E3576" i="1"/>
  <c r="E3568" i="1"/>
  <c r="E3560" i="1"/>
  <c r="E3547" i="1"/>
  <c r="E3539" i="1"/>
  <c r="E3514" i="1"/>
  <c r="E3506" i="1"/>
  <c r="E3496" i="1"/>
  <c r="E3488" i="1"/>
  <c r="F222" i="1"/>
  <c r="F207" i="1"/>
  <c r="F195" i="1"/>
  <c r="F179" i="1"/>
  <c r="F165" i="1"/>
  <c r="F151" i="1"/>
  <c r="F135" i="1"/>
  <c r="F123" i="1"/>
  <c r="F109" i="1"/>
  <c r="F93" i="1"/>
  <c r="F79" i="1"/>
  <c r="F67" i="1"/>
  <c r="F51" i="1"/>
  <c r="E4938" i="1"/>
  <c r="E4636" i="1"/>
  <c r="E4614" i="1"/>
  <c r="E4591" i="1"/>
  <c r="E4571" i="1"/>
  <c r="E4533" i="1"/>
  <c r="E4515" i="1"/>
  <c r="E4497" i="1"/>
  <c r="E4430" i="1"/>
  <c r="E4318" i="1"/>
  <c r="E4275" i="1"/>
  <c r="E4259" i="1"/>
  <c r="E4246" i="1"/>
  <c r="E4115" i="1"/>
  <c r="E4008" i="1"/>
  <c r="E3966" i="1"/>
  <c r="E3916" i="1"/>
  <c r="E3894" i="1"/>
  <c r="E3858" i="1"/>
  <c r="E3838" i="1"/>
  <c r="E3821" i="1"/>
  <c r="E3805" i="1"/>
  <c r="E3770" i="1"/>
  <c r="E3748" i="1"/>
  <c r="E3731" i="1"/>
  <c r="E3713" i="1"/>
  <c r="E3697" i="1"/>
  <c r="E3685" i="1"/>
  <c r="E3673" i="1"/>
  <c r="E3659" i="1"/>
  <c r="E3648" i="1"/>
  <c r="E3636" i="1"/>
  <c r="E3623" i="1"/>
  <c r="E3611" i="1"/>
  <c r="E3600" i="1"/>
  <c r="E3584" i="1"/>
  <c r="E3573" i="1"/>
  <c r="E3563" i="1"/>
  <c r="E3546" i="1"/>
  <c r="E3528" i="1"/>
  <c r="E3509" i="1"/>
  <c r="E3495" i="1"/>
  <c r="E3485" i="1"/>
  <c r="E3476" i="1"/>
  <c r="E3467" i="1"/>
  <c r="E3458" i="1"/>
  <c r="E3448" i="1"/>
  <c r="E3438" i="1"/>
  <c r="E3424" i="1"/>
  <c r="E3415" i="1"/>
  <c r="E3404" i="1"/>
  <c r="E3395" i="1"/>
  <c r="E3386" i="1"/>
  <c r="E3377" i="1"/>
  <c r="E3369" i="1"/>
  <c r="E3361" i="1"/>
  <c r="E3353" i="1"/>
  <c r="E3345" i="1"/>
  <c r="E3337" i="1"/>
  <c r="E3329" i="1"/>
  <c r="E3321" i="1"/>
  <c r="E3313" i="1"/>
  <c r="E3305" i="1"/>
  <c r="E3297" i="1"/>
  <c r="E3289" i="1"/>
  <c r="E3281" i="1"/>
  <c r="E3273" i="1"/>
  <c r="E3265" i="1"/>
  <c r="E3257" i="1"/>
  <c r="E3249" i="1"/>
  <c r="E3241" i="1"/>
  <c r="E3233" i="1"/>
  <c r="E3225" i="1"/>
  <c r="E3217" i="1"/>
  <c r="E3209" i="1"/>
  <c r="E3201" i="1"/>
  <c r="E3193" i="1"/>
  <c r="E3185" i="1"/>
  <c r="E3177" i="1"/>
  <c r="E3169" i="1"/>
  <c r="E3161" i="1"/>
  <c r="E3153" i="1"/>
  <c r="E3145" i="1"/>
  <c r="E3137" i="1"/>
  <c r="E3129" i="1"/>
  <c r="E3121" i="1"/>
  <c r="E3113" i="1"/>
  <c r="E3105" i="1"/>
  <c r="E3097" i="1"/>
  <c r="E3089" i="1"/>
  <c r="E3081" i="1"/>
  <c r="E3073" i="1"/>
  <c r="E3065" i="1"/>
  <c r="E3057" i="1"/>
  <c r="E3049" i="1"/>
  <c r="E3040" i="1"/>
  <c r="E3032" i="1"/>
  <c r="E3024" i="1"/>
  <c r="E3016" i="1"/>
  <c r="E3008" i="1"/>
  <c r="E3000" i="1"/>
  <c r="E2992" i="1"/>
  <c r="E2984" i="1"/>
  <c r="E2976" i="1"/>
  <c r="E2968" i="1"/>
  <c r="E2960" i="1"/>
  <c r="E2952" i="1"/>
  <c r="E2944" i="1"/>
  <c r="E2936" i="1"/>
  <c r="E2928" i="1"/>
  <c r="E2920" i="1"/>
  <c r="E2912" i="1"/>
  <c r="E2904" i="1"/>
  <c r="E2896" i="1"/>
  <c r="E2888" i="1"/>
  <c r="E2880" i="1"/>
  <c r="E2872" i="1"/>
  <c r="E2864" i="1"/>
  <c r="E2856" i="1"/>
  <c r="E2848" i="1"/>
  <c r="E2840" i="1"/>
  <c r="E2832" i="1"/>
  <c r="E2824" i="1"/>
  <c r="E2816" i="1"/>
  <c r="E2808" i="1"/>
  <c r="E2800" i="1"/>
  <c r="E2792" i="1"/>
  <c r="E2784" i="1"/>
  <c r="E2776" i="1"/>
  <c r="E2768" i="1"/>
  <c r="E2760" i="1"/>
  <c r="E2752" i="1"/>
  <c r="E2744" i="1"/>
  <c r="E2736" i="1"/>
  <c r="E2728" i="1"/>
  <c r="E2720" i="1"/>
  <c r="E2712" i="1"/>
  <c r="E2704" i="1"/>
  <c r="E2696" i="1"/>
  <c r="E2688" i="1"/>
  <c r="E2680" i="1"/>
  <c r="E2672" i="1"/>
  <c r="E2664" i="1"/>
  <c r="E2656" i="1"/>
  <c r="E2648" i="1"/>
  <c r="E2640" i="1"/>
  <c r="E2632" i="1"/>
  <c r="E2624" i="1"/>
  <c r="E2616" i="1"/>
  <c r="E2608" i="1"/>
  <c r="E2600" i="1"/>
  <c r="E2592" i="1"/>
  <c r="E2584" i="1"/>
  <c r="E2576" i="1"/>
  <c r="E2568" i="1"/>
  <c r="E2560" i="1"/>
  <c r="E2552" i="1"/>
  <c r="F221" i="1"/>
  <c r="F206" i="1"/>
  <c r="F194" i="1"/>
  <c r="F178" i="1"/>
  <c r="F164" i="1"/>
  <c r="F150" i="1"/>
  <c r="F134" i="1"/>
  <c r="F122" i="1"/>
  <c r="F108" i="1"/>
  <c r="F92" i="1"/>
  <c r="F78" i="1"/>
  <c r="F66" i="1"/>
  <c r="F50" i="1"/>
  <c r="E4936" i="1"/>
  <c r="E4635" i="1"/>
  <c r="E4613" i="1"/>
  <c r="E4590" i="1"/>
  <c r="E4570" i="1"/>
  <c r="E4531" i="1"/>
  <c r="E4514" i="1"/>
  <c r="E4496" i="1"/>
  <c r="E4429" i="1"/>
  <c r="E4317" i="1"/>
  <c r="E4274" i="1"/>
  <c r="E4258" i="1"/>
  <c r="E4245" i="1"/>
  <c r="E4112" i="1"/>
  <c r="E4007" i="1"/>
  <c r="E3965" i="1"/>
  <c r="E3915" i="1"/>
  <c r="E3880" i="1"/>
  <c r="E3857" i="1"/>
  <c r="E3836" i="1"/>
  <c r="E3819" i="1"/>
  <c r="E3804" i="1"/>
  <c r="E3769" i="1"/>
  <c r="E3747" i="1"/>
  <c r="E3729" i="1"/>
  <c r="E3712" i="1"/>
  <c r="E3696" i="1"/>
  <c r="E3684" i="1"/>
  <c r="E3672" i="1"/>
  <c r="E3658" i="1"/>
  <c r="E3647" i="1"/>
  <c r="E3635" i="1"/>
  <c r="E3622" i="1"/>
  <c r="E3610" i="1"/>
  <c r="E3599" i="1"/>
  <c r="E3583" i="1"/>
  <c r="E3572" i="1"/>
  <c r="E3562" i="1"/>
  <c r="E3545" i="1"/>
  <c r="E3525" i="1"/>
  <c r="E3508" i="1"/>
  <c r="E3494" i="1"/>
  <c r="E3484" i="1"/>
  <c r="E3475" i="1"/>
  <c r="E3466" i="1"/>
  <c r="E3456" i="1"/>
  <c r="E3447" i="1"/>
  <c r="E3437" i="1"/>
  <c r="E3423" i="1"/>
  <c r="E3414" i="1"/>
  <c r="E3403" i="1"/>
  <c r="E3394" i="1"/>
  <c r="E3385" i="1"/>
  <c r="E3376" i="1"/>
  <c r="E3368" i="1"/>
  <c r="E3360" i="1"/>
  <c r="E3352" i="1"/>
  <c r="E3344" i="1"/>
  <c r="E3336" i="1"/>
  <c r="E3328" i="1"/>
  <c r="E3320" i="1"/>
  <c r="E3312" i="1"/>
  <c r="E3304" i="1"/>
  <c r="E3296" i="1"/>
  <c r="E3288" i="1"/>
  <c r="F220" i="1"/>
  <c r="F199" i="1"/>
  <c r="F183" i="1"/>
  <c r="F163" i="1"/>
  <c r="F143" i="1"/>
  <c r="F125" i="1"/>
  <c r="F103" i="1"/>
  <c r="F87" i="1"/>
  <c r="F69" i="1"/>
  <c r="F47" i="1"/>
  <c r="E4676" i="1"/>
  <c r="E4620" i="1"/>
  <c r="E4586" i="1"/>
  <c r="E4554" i="1"/>
  <c r="E4520" i="1"/>
  <c r="E4452" i="1"/>
  <c r="E4404" i="1"/>
  <c r="E4279" i="1"/>
  <c r="E4257" i="1"/>
  <c r="E4167" i="1"/>
  <c r="E4027" i="1"/>
  <c r="E3963" i="1"/>
  <c r="E3902" i="1"/>
  <c r="E3860" i="1"/>
  <c r="E3833" i="1"/>
  <c r="E3813" i="1"/>
  <c r="E3777" i="1"/>
  <c r="E3743" i="1"/>
  <c r="E3717" i="1"/>
  <c r="E3701" i="1"/>
  <c r="E3683" i="1"/>
  <c r="E3666" i="1"/>
  <c r="E3650" i="1"/>
  <c r="E3632" i="1"/>
  <c r="E3618" i="1"/>
  <c r="E3602" i="1"/>
  <c r="E3582" i="1"/>
  <c r="E3567" i="1"/>
  <c r="E3550" i="1"/>
  <c r="E3524" i="1"/>
  <c r="E3503" i="1"/>
  <c r="E3487" i="1"/>
  <c r="E3474" i="1"/>
  <c r="E3462" i="1"/>
  <c r="E3451" i="1"/>
  <c r="E3436" i="1"/>
  <c r="E3420" i="1"/>
  <c r="E3406" i="1"/>
  <c r="E3392" i="1"/>
  <c r="E3381" i="1"/>
  <c r="E3371" i="1"/>
  <c r="E3359" i="1"/>
  <c r="E3349" i="1"/>
  <c r="E3339" i="1"/>
  <c r="E3327" i="1"/>
  <c r="E3317" i="1"/>
  <c r="E3307" i="1"/>
  <c r="E3295" i="1"/>
  <c r="E3285" i="1"/>
  <c r="E3276" i="1"/>
  <c r="E3267" i="1"/>
  <c r="E3258" i="1"/>
  <c r="E3248" i="1"/>
  <c r="E3239" i="1"/>
  <c r="E3230" i="1"/>
  <c r="E3221" i="1"/>
  <c r="E3212" i="1"/>
  <c r="E3203" i="1"/>
  <c r="E3194" i="1"/>
  <c r="E3184" i="1"/>
  <c r="E3175" i="1"/>
  <c r="E3166" i="1"/>
  <c r="E3157" i="1"/>
  <c r="E3148" i="1"/>
  <c r="E3139" i="1"/>
  <c r="E3130" i="1"/>
  <c r="E3120" i="1"/>
  <c r="E3111" i="1"/>
  <c r="E3102" i="1"/>
  <c r="E3093" i="1"/>
  <c r="E3084" i="1"/>
  <c r="E3075" i="1"/>
  <c r="E3066" i="1"/>
  <c r="E3056" i="1"/>
  <c r="E3047" i="1"/>
  <c r="E3037" i="1"/>
  <c r="E3028" i="1"/>
  <c r="E3019" i="1"/>
  <c r="E3010" i="1"/>
  <c r="E3001" i="1"/>
  <c r="E2991" i="1"/>
  <c r="E2982" i="1"/>
  <c r="E2973" i="1"/>
  <c r="E2964" i="1"/>
  <c r="E2955" i="1"/>
  <c r="E2946" i="1"/>
  <c r="E2937" i="1"/>
  <c r="E2927" i="1"/>
  <c r="E2918" i="1"/>
  <c r="E2909" i="1"/>
  <c r="E2900" i="1"/>
  <c r="E2891" i="1"/>
  <c r="E2882" i="1"/>
  <c r="E2873" i="1"/>
  <c r="E2863" i="1"/>
  <c r="E2854" i="1"/>
  <c r="E2845" i="1"/>
  <c r="E2836" i="1"/>
  <c r="E2827" i="1"/>
  <c r="E2818" i="1"/>
  <c r="E2809" i="1"/>
  <c r="E2799" i="1"/>
  <c r="E2790" i="1"/>
  <c r="E2781" i="1"/>
  <c r="E2772" i="1"/>
  <c r="E2763" i="1"/>
  <c r="E2754" i="1"/>
  <c r="E2745" i="1"/>
  <c r="E2735" i="1"/>
  <c r="E2726" i="1"/>
  <c r="E2717" i="1"/>
  <c r="E2708" i="1"/>
  <c r="E2699" i="1"/>
  <c r="E2690" i="1"/>
  <c r="E2681" i="1"/>
  <c r="E2671" i="1"/>
  <c r="E2662" i="1"/>
  <c r="E2653" i="1"/>
  <c r="E2644" i="1"/>
  <c r="E2635" i="1"/>
  <c r="E2626" i="1"/>
  <c r="E2617" i="1"/>
  <c r="E2607" i="1"/>
  <c r="E2598" i="1"/>
  <c r="E2589" i="1"/>
  <c r="E2580" i="1"/>
  <c r="E2571" i="1"/>
  <c r="E2562" i="1"/>
  <c r="E2553" i="1"/>
  <c r="E2544" i="1"/>
  <c r="E2536" i="1"/>
  <c r="E2528" i="1"/>
  <c r="E2520" i="1"/>
  <c r="E2512" i="1"/>
  <c r="E2504" i="1"/>
  <c r="E2496" i="1"/>
  <c r="E2488" i="1"/>
  <c r="E2480" i="1"/>
  <c r="E2472" i="1"/>
  <c r="E2464" i="1"/>
  <c r="E2456" i="1"/>
  <c r="E2448" i="1"/>
  <c r="E2440" i="1"/>
  <c r="E2432" i="1"/>
  <c r="E2424" i="1"/>
  <c r="E2416" i="1"/>
  <c r="E2408" i="1"/>
  <c r="E2400" i="1"/>
  <c r="E2392" i="1"/>
  <c r="E2384" i="1"/>
  <c r="E2376" i="1"/>
  <c r="E2368" i="1"/>
  <c r="E2360" i="1"/>
  <c r="E2351" i="1"/>
  <c r="E2343" i="1"/>
  <c r="E2335" i="1"/>
  <c r="E2327" i="1"/>
  <c r="E2319" i="1"/>
  <c r="E2311" i="1"/>
  <c r="E2303" i="1"/>
  <c r="E2295" i="1"/>
  <c r="E2287" i="1"/>
  <c r="E2279" i="1"/>
  <c r="E2271" i="1"/>
  <c r="E2263" i="1"/>
  <c r="E2255" i="1"/>
  <c r="E2247" i="1"/>
  <c r="E2239" i="1"/>
  <c r="E1046" i="1"/>
  <c r="E868" i="1"/>
  <c r="E860" i="1"/>
  <c r="E852" i="1"/>
  <c r="E844" i="1"/>
  <c r="E836" i="1"/>
  <c r="E828" i="1"/>
  <c r="E820" i="1"/>
  <c r="E812" i="1"/>
  <c r="E804" i="1"/>
  <c r="E796" i="1"/>
  <c r="E788" i="1"/>
  <c r="E780" i="1"/>
  <c r="E772" i="1"/>
  <c r="E764" i="1"/>
  <c r="E756" i="1"/>
  <c r="E748" i="1"/>
  <c r="E740" i="1"/>
  <c r="E732" i="1"/>
  <c r="E724" i="1"/>
  <c r="E716" i="1"/>
  <c r="E708" i="1"/>
  <c r="E700" i="1"/>
  <c r="E692" i="1"/>
  <c r="E683" i="1"/>
  <c r="E675" i="1"/>
  <c r="E667" i="1"/>
  <c r="E659" i="1"/>
  <c r="E651" i="1"/>
  <c r="E643" i="1"/>
  <c r="E635" i="1"/>
  <c r="E627" i="1"/>
  <c r="E619" i="1"/>
  <c r="E611" i="1"/>
  <c r="E603" i="1"/>
  <c r="E595" i="1"/>
  <c r="E587" i="1"/>
  <c r="E579" i="1"/>
  <c r="E571" i="1"/>
  <c r="E563" i="1"/>
  <c r="E555" i="1"/>
  <c r="E547" i="1"/>
  <c r="E539" i="1"/>
  <c r="E531" i="1"/>
  <c r="E523" i="1"/>
  <c r="E515" i="1"/>
  <c r="E507" i="1"/>
  <c r="E499" i="1"/>
  <c r="E491" i="1"/>
  <c r="E483" i="1"/>
  <c r="E475" i="1"/>
  <c r="E467" i="1"/>
  <c r="E459" i="1"/>
  <c r="E451" i="1"/>
  <c r="E443" i="1"/>
  <c r="E435" i="1"/>
  <c r="E427" i="1"/>
  <c r="F218" i="1"/>
  <c r="F198" i="1"/>
  <c r="F182" i="1"/>
  <c r="F162" i="1"/>
  <c r="F142" i="1"/>
  <c r="F124" i="1"/>
  <c r="F102" i="1"/>
  <c r="F86" i="1"/>
  <c r="F68" i="1"/>
  <c r="F46" i="1"/>
  <c r="E4675" i="1"/>
  <c r="E4619" i="1"/>
  <c r="E4585" i="1"/>
  <c r="E4551" i="1"/>
  <c r="E4518" i="1"/>
  <c r="E4451" i="1"/>
  <c r="E4379" i="1"/>
  <c r="E4278" i="1"/>
  <c r="E4256" i="1"/>
  <c r="E4156" i="1"/>
  <c r="E4026" i="1"/>
  <c r="E3947" i="1"/>
  <c r="E3901" i="1"/>
  <c r="E3859" i="1"/>
  <c r="E3832" i="1"/>
  <c r="E3812" i="1"/>
  <c r="E3771" i="1"/>
  <c r="E3742" i="1"/>
  <c r="E3716" i="1"/>
  <c r="E3700" i="1"/>
  <c r="E3682" i="1"/>
  <c r="E3665" i="1"/>
  <c r="E3649" i="1"/>
  <c r="E3631" i="1"/>
  <c r="E3617" i="1"/>
  <c r="E3601" i="1"/>
  <c r="E3581" i="1"/>
  <c r="E3566" i="1"/>
  <c r="E3549" i="1"/>
  <c r="E3516" i="1"/>
  <c r="E3500" i="1"/>
  <c r="E3486" i="1"/>
  <c r="E3472" i="1"/>
  <c r="E3461" i="1"/>
  <c r="E3450" i="1"/>
  <c r="E3435" i="1"/>
  <c r="E3418" i="1"/>
  <c r="E3405" i="1"/>
  <c r="E3391" i="1"/>
  <c r="E3380" i="1"/>
  <c r="E3370" i="1"/>
  <c r="E3358" i="1"/>
  <c r="E3348" i="1"/>
  <c r="E3338" i="1"/>
  <c r="E3326" i="1"/>
  <c r="E3316" i="1"/>
  <c r="E3306" i="1"/>
  <c r="E3294" i="1"/>
  <c r="E3284" i="1"/>
  <c r="E3275" i="1"/>
  <c r="E3266" i="1"/>
  <c r="E3256" i="1"/>
  <c r="E3247" i="1"/>
  <c r="E3238" i="1"/>
  <c r="E3229" i="1"/>
  <c r="E3220" i="1"/>
  <c r="E3211" i="1"/>
  <c r="E3202" i="1"/>
  <c r="E3192" i="1"/>
  <c r="E3183" i="1"/>
  <c r="E3174" i="1"/>
  <c r="E3165" i="1"/>
  <c r="E3156" i="1"/>
  <c r="E3147" i="1"/>
  <c r="E3138" i="1"/>
  <c r="E3128" i="1"/>
  <c r="E3119" i="1"/>
  <c r="E3110" i="1"/>
  <c r="E3101" i="1"/>
  <c r="E3092" i="1"/>
  <c r="E3083" i="1"/>
  <c r="E3074" i="1"/>
  <c r="E3064" i="1"/>
  <c r="E3055" i="1"/>
  <c r="E3046" i="1"/>
  <c r="E3036" i="1"/>
  <c r="E3027" i="1"/>
  <c r="E3018" i="1"/>
  <c r="E3009" i="1"/>
  <c r="E2999" i="1"/>
  <c r="E2990" i="1"/>
  <c r="E2981" i="1"/>
  <c r="E2972" i="1"/>
  <c r="E2963" i="1"/>
  <c r="E2954" i="1"/>
  <c r="E2945" i="1"/>
  <c r="E2935" i="1"/>
  <c r="E2926" i="1"/>
  <c r="E2917" i="1"/>
  <c r="E2908" i="1"/>
  <c r="E2899" i="1"/>
  <c r="E2890" i="1"/>
  <c r="E2881" i="1"/>
  <c r="E2871" i="1"/>
  <c r="E2862" i="1"/>
  <c r="E2853" i="1"/>
  <c r="E2844" i="1"/>
  <c r="E2835" i="1"/>
  <c r="E2826" i="1"/>
  <c r="E2817" i="1"/>
  <c r="E2807" i="1"/>
  <c r="E2798" i="1"/>
  <c r="E2789" i="1"/>
  <c r="E2780" i="1"/>
  <c r="E2771" i="1"/>
  <c r="E2762" i="1"/>
  <c r="E2753" i="1"/>
  <c r="E2743" i="1"/>
  <c r="E2734" i="1"/>
  <c r="E2725" i="1"/>
  <c r="E2716" i="1"/>
  <c r="E2707" i="1"/>
  <c r="E2698" i="1"/>
  <c r="E2689" i="1"/>
  <c r="E2679" i="1"/>
  <c r="E2670" i="1"/>
  <c r="E2661" i="1"/>
  <c r="E2652" i="1"/>
  <c r="E2643" i="1"/>
  <c r="E2634" i="1"/>
  <c r="E2625" i="1"/>
  <c r="E2615" i="1"/>
  <c r="E2606" i="1"/>
  <c r="E2597" i="1"/>
  <c r="E2588" i="1"/>
  <c r="E2579" i="1"/>
  <c r="E2570" i="1"/>
  <c r="E2561" i="1"/>
  <c r="E2551" i="1"/>
  <c r="E2543" i="1"/>
  <c r="E2535" i="1"/>
  <c r="E2527" i="1"/>
  <c r="E2519" i="1"/>
  <c r="E2511" i="1"/>
  <c r="E2503" i="1"/>
  <c r="E2495" i="1"/>
  <c r="E2487" i="1"/>
  <c r="E2479" i="1"/>
  <c r="E2471" i="1"/>
  <c r="E2463" i="1"/>
  <c r="E2455" i="1"/>
  <c r="E2447" i="1"/>
  <c r="E2439" i="1"/>
  <c r="E2431" i="1"/>
  <c r="E2423" i="1"/>
  <c r="E2415" i="1"/>
  <c r="E2407" i="1"/>
  <c r="E2399" i="1"/>
  <c r="E2391" i="1"/>
  <c r="E2383" i="1"/>
  <c r="E2375" i="1"/>
  <c r="E2367" i="1"/>
  <c r="E2358" i="1"/>
  <c r="E2350" i="1"/>
  <c r="E2342" i="1"/>
  <c r="E2334" i="1"/>
  <c r="E2326" i="1"/>
  <c r="E2318" i="1"/>
  <c r="E2310" i="1"/>
  <c r="E2302" i="1"/>
  <c r="F215" i="1"/>
  <c r="F189" i="1"/>
  <c r="F167" i="1"/>
  <c r="F141" i="1"/>
  <c r="F115" i="1"/>
  <c r="F91" i="1"/>
  <c r="F61" i="1"/>
  <c r="E4940" i="1"/>
  <c r="E4626" i="1"/>
  <c r="E4582" i="1"/>
  <c r="E4529" i="1"/>
  <c r="E4499" i="1"/>
  <c r="E4341" i="1"/>
  <c r="E4267" i="1"/>
  <c r="E4222" i="1"/>
  <c r="E4006" i="1"/>
  <c r="E3918" i="1"/>
  <c r="E3866" i="1"/>
  <c r="E3829" i="1"/>
  <c r="E3791" i="1"/>
  <c r="E3760" i="1"/>
  <c r="E3715" i="1"/>
  <c r="E3692" i="1"/>
  <c r="E3668" i="1"/>
  <c r="E3646" i="1"/>
  <c r="E3627" i="1"/>
  <c r="E3604" i="1"/>
  <c r="E3580" i="1"/>
  <c r="E3554" i="1"/>
  <c r="E3533" i="1"/>
  <c r="E3499" i="1"/>
  <c r="E3480" i="1"/>
  <c r="E3464" i="1"/>
  <c r="E3446" i="1"/>
  <c r="E3426" i="1"/>
  <c r="E3410" i="1"/>
  <c r="E3390" i="1"/>
  <c r="E3375" i="1"/>
  <c r="E3363" i="1"/>
  <c r="E3347" i="1"/>
  <c r="E3333" i="1"/>
  <c r="E3319" i="1"/>
  <c r="E3303" i="1"/>
  <c r="E3291" i="1"/>
  <c r="E3278" i="1"/>
  <c r="E3264" i="1"/>
  <c r="E3253" i="1"/>
  <c r="E3242" i="1"/>
  <c r="E3228" i="1"/>
  <c r="E3216" i="1"/>
  <c r="E3205" i="1"/>
  <c r="E3191" i="1"/>
  <c r="E3180" i="1"/>
  <c r="E3168" i="1"/>
  <c r="E3155" i="1"/>
  <c r="E3143" i="1"/>
  <c r="E3132" i="1"/>
  <c r="E3118" i="1"/>
  <c r="E3107" i="1"/>
  <c r="E3095" i="1"/>
  <c r="E3082" i="1"/>
  <c r="E3070" i="1"/>
  <c r="E3059" i="1"/>
  <c r="E3045" i="1"/>
  <c r="E3033" i="1"/>
  <c r="E3021" i="1"/>
  <c r="E3007" i="1"/>
  <c r="E2996" i="1"/>
  <c r="E2985" i="1"/>
  <c r="E2971" i="1"/>
  <c r="E2959" i="1"/>
  <c r="E2948" i="1"/>
  <c r="E2934" i="1"/>
  <c r="E2923" i="1"/>
  <c r="E2911" i="1"/>
  <c r="E2898" i="1"/>
  <c r="E2886" i="1"/>
  <c r="E2875" i="1"/>
  <c r="E2861" i="1"/>
  <c r="E2850" i="1"/>
  <c r="E2838" i="1"/>
  <c r="E2825" i="1"/>
  <c r="E2813" i="1"/>
  <c r="E2802" i="1"/>
  <c r="E2788" i="1"/>
  <c r="E2777" i="1"/>
  <c r="E2765" i="1"/>
  <c r="E2751" i="1"/>
  <c r="E2740" i="1"/>
  <c r="E2729" i="1"/>
  <c r="E2715" i="1"/>
  <c r="E2703" i="1"/>
  <c r="E2692" i="1"/>
  <c r="E2678" i="1"/>
  <c r="E2667" i="1"/>
  <c r="E2655" i="1"/>
  <c r="E2642" i="1"/>
  <c r="E2630" i="1"/>
  <c r="E2619" i="1"/>
  <c r="E2605" i="1"/>
  <c r="E2594" i="1"/>
  <c r="E2582" i="1"/>
  <c r="E2569" i="1"/>
  <c r="E2557" i="1"/>
  <c r="E2546" i="1"/>
  <c r="E2534" i="1"/>
  <c r="E2524" i="1"/>
  <c r="E2514" i="1"/>
  <c r="E2502" i="1"/>
  <c r="E2492" i="1"/>
  <c r="E2482" i="1"/>
  <c r="E2470" i="1"/>
  <c r="E2460" i="1"/>
  <c r="E2450" i="1"/>
  <c r="E2438" i="1"/>
  <c r="E2428" i="1"/>
  <c r="E2418" i="1"/>
  <c r="E2406" i="1"/>
  <c r="E2396" i="1"/>
  <c r="E2386" i="1"/>
  <c r="E2374" i="1"/>
  <c r="E2364" i="1"/>
  <c r="E2353" i="1"/>
  <c r="E2341" i="1"/>
  <c r="E2331" i="1"/>
  <c r="E2321" i="1"/>
  <c r="E2309" i="1"/>
  <c r="E2299" i="1"/>
  <c r="E2290" i="1"/>
  <c r="E2281" i="1"/>
  <c r="E2272" i="1"/>
  <c r="E2262" i="1"/>
  <c r="E2253" i="1"/>
  <c r="E2244" i="1"/>
  <c r="E2235" i="1"/>
  <c r="E871" i="1"/>
  <c r="E862" i="1"/>
  <c r="E853" i="1"/>
  <c r="E843" i="1"/>
  <c r="E834" i="1"/>
  <c r="E825" i="1"/>
  <c r="E816" i="1"/>
  <c r="E807" i="1"/>
  <c r="E798" i="1"/>
  <c r="E789" i="1"/>
  <c r="E779" i="1"/>
  <c r="E770" i="1"/>
  <c r="E761" i="1"/>
  <c r="E752" i="1"/>
  <c r="E743" i="1"/>
  <c r="E734" i="1"/>
  <c r="E725" i="1"/>
  <c r="E715" i="1"/>
  <c r="E706" i="1"/>
  <c r="E697" i="1"/>
  <c r="E687" i="1"/>
  <c r="E678" i="1"/>
  <c r="E669" i="1"/>
  <c r="E660" i="1"/>
  <c r="E650" i="1"/>
  <c r="E641" i="1"/>
  <c r="E632" i="1"/>
  <c r="E623" i="1"/>
  <c r="E614" i="1"/>
  <c r="E605" i="1"/>
  <c r="E596" i="1"/>
  <c r="E586" i="1"/>
  <c r="E577" i="1"/>
  <c r="E568" i="1"/>
  <c r="E559" i="1"/>
  <c r="E550" i="1"/>
  <c r="E541" i="1"/>
  <c r="E532" i="1"/>
  <c r="E522" i="1"/>
  <c r="E513" i="1"/>
  <c r="E504" i="1"/>
  <c r="E495" i="1"/>
  <c r="E486" i="1"/>
  <c r="E477" i="1"/>
  <c r="E468" i="1"/>
  <c r="E458" i="1"/>
  <c r="E449" i="1"/>
  <c r="E440" i="1"/>
  <c r="E431" i="1"/>
  <c r="E422" i="1"/>
  <c r="E414" i="1"/>
  <c r="E406" i="1"/>
  <c r="E398" i="1"/>
  <c r="E390" i="1"/>
  <c r="E382" i="1"/>
  <c r="E374" i="1"/>
  <c r="E366" i="1"/>
  <c r="E358" i="1"/>
  <c r="E350" i="1"/>
  <c r="E342" i="1"/>
  <c r="E334" i="1"/>
  <c r="E326" i="1"/>
  <c r="E318" i="1"/>
  <c r="E310" i="1"/>
  <c r="E302" i="1"/>
  <c r="E294" i="1"/>
  <c r="E286" i="1"/>
  <c r="E278" i="1"/>
  <c r="E270" i="1"/>
  <c r="E262" i="1"/>
  <c r="E254" i="1"/>
  <c r="E246" i="1"/>
  <c r="E238" i="1"/>
  <c r="E230" i="1"/>
  <c r="E222" i="1"/>
  <c r="E213" i="1"/>
  <c r="E205" i="1"/>
  <c r="E197" i="1"/>
  <c r="E189" i="1"/>
  <c r="E181" i="1"/>
  <c r="E173" i="1"/>
  <c r="E165" i="1"/>
  <c r="E157" i="1"/>
  <c r="E149" i="1"/>
  <c r="E141" i="1"/>
  <c r="E133" i="1"/>
  <c r="E125" i="1"/>
  <c r="E117" i="1"/>
  <c r="E109" i="1"/>
  <c r="E101" i="1"/>
  <c r="E93" i="1"/>
  <c r="E85" i="1"/>
  <c r="E77" i="1"/>
  <c r="E69" i="1"/>
  <c r="E61" i="1"/>
  <c r="E53" i="1"/>
  <c r="E2811" i="1"/>
  <c r="E2749" i="1"/>
  <c r="E2713" i="1"/>
  <c r="E2676" i="1"/>
  <c r="E2639" i="1"/>
  <c r="E2614" i="1"/>
  <c r="E2578" i="1"/>
  <c r="E2555" i="1"/>
  <c r="E2510" i="1"/>
  <c r="E2478" i="1"/>
  <c r="E2458" i="1"/>
  <c r="E2426" i="1"/>
  <c r="E2404" i="1"/>
  <c r="E2372" i="1"/>
  <c r="E2339" i="1"/>
  <c r="E2317" i="1"/>
  <c r="F214" i="1"/>
  <c r="F188" i="1"/>
  <c r="F166" i="1"/>
  <c r="F140" i="1"/>
  <c r="F114" i="1"/>
  <c r="F90" i="1"/>
  <c r="F60" i="1"/>
  <c r="E4939" i="1"/>
  <c r="E4625" i="1"/>
  <c r="E4581" i="1"/>
  <c r="E4528" i="1"/>
  <c r="E4498" i="1"/>
  <c r="E4320" i="1"/>
  <c r="E4266" i="1"/>
  <c r="E4208" i="1"/>
  <c r="E4005" i="1"/>
  <c r="E3917" i="1"/>
  <c r="E3865" i="1"/>
  <c r="E3828" i="1"/>
  <c r="E3790" i="1"/>
  <c r="E3759" i="1"/>
  <c r="E3714" i="1"/>
  <c r="E3691" i="1"/>
  <c r="E3667" i="1"/>
  <c r="E3644" i="1"/>
  <c r="E3626" i="1"/>
  <c r="E3603" i="1"/>
  <c r="E3578" i="1"/>
  <c r="E3553" i="1"/>
  <c r="E3532" i="1"/>
  <c r="E3498" i="1"/>
  <c r="E3479" i="1"/>
  <c r="E3463" i="1"/>
  <c r="E3445" i="1"/>
  <c r="E3425" i="1"/>
  <c r="E3409" i="1"/>
  <c r="E3389" i="1"/>
  <c r="E3374" i="1"/>
  <c r="E3362" i="1"/>
  <c r="E3346" i="1"/>
  <c r="E3332" i="1"/>
  <c r="E3318" i="1"/>
  <c r="E3302" i="1"/>
  <c r="E3290" i="1"/>
  <c r="E3277" i="1"/>
  <c r="E3263" i="1"/>
  <c r="E3252" i="1"/>
  <c r="E3240" i="1"/>
  <c r="E3227" i="1"/>
  <c r="E3215" i="1"/>
  <c r="E3204" i="1"/>
  <c r="E3190" i="1"/>
  <c r="E3179" i="1"/>
  <c r="E3167" i="1"/>
  <c r="E3154" i="1"/>
  <c r="E3142" i="1"/>
  <c r="E3131" i="1"/>
  <c r="E3117" i="1"/>
  <c r="E3106" i="1"/>
  <c r="E3094" i="1"/>
  <c r="E3080" i="1"/>
  <c r="E3069" i="1"/>
  <c r="E3058" i="1"/>
  <c r="E3044" i="1"/>
  <c r="E3031" i="1"/>
  <c r="E3020" i="1"/>
  <c r="E3006" i="1"/>
  <c r="E2995" i="1"/>
  <c r="E2983" i="1"/>
  <c r="E2970" i="1"/>
  <c r="E2958" i="1"/>
  <c r="E2947" i="1"/>
  <c r="E2933" i="1"/>
  <c r="E2922" i="1"/>
  <c r="E2910" i="1"/>
  <c r="E2897" i="1"/>
  <c r="E2885" i="1"/>
  <c r="E2874" i="1"/>
  <c r="E2860" i="1"/>
  <c r="E2849" i="1"/>
  <c r="E2837" i="1"/>
  <c r="E2823" i="1"/>
  <c r="E2812" i="1"/>
  <c r="E2801" i="1"/>
  <c r="E2787" i="1"/>
  <c r="E2775" i="1"/>
  <c r="E2764" i="1"/>
  <c r="E2750" i="1"/>
  <c r="E2739" i="1"/>
  <c r="E2727" i="1"/>
  <c r="E2714" i="1"/>
  <c r="E2702" i="1"/>
  <c r="E2691" i="1"/>
  <c r="E2677" i="1"/>
  <c r="E2666" i="1"/>
  <c r="E2654" i="1"/>
  <c r="E2641" i="1"/>
  <c r="E2629" i="1"/>
  <c r="E2618" i="1"/>
  <c r="E2604" i="1"/>
  <c r="E2593" i="1"/>
  <c r="E2581" i="1"/>
  <c r="E2567" i="1"/>
  <c r="E2556" i="1"/>
  <c r="E2545" i="1"/>
  <c r="E2533" i="1"/>
  <c r="E2523" i="1"/>
  <c r="E2513" i="1"/>
  <c r="E2501" i="1"/>
  <c r="E2491" i="1"/>
  <c r="E2481" i="1"/>
  <c r="E2469" i="1"/>
  <c r="E2459" i="1"/>
  <c r="E2449" i="1"/>
  <c r="E2437" i="1"/>
  <c r="E2427" i="1"/>
  <c r="E2417" i="1"/>
  <c r="E2405" i="1"/>
  <c r="E2395" i="1"/>
  <c r="E2385" i="1"/>
  <c r="E2373" i="1"/>
  <c r="E2363" i="1"/>
  <c r="E2352" i="1"/>
  <c r="E2340" i="1"/>
  <c r="E2330" i="1"/>
  <c r="E2320" i="1"/>
  <c r="E2308" i="1"/>
  <c r="E2298" i="1"/>
  <c r="E2289" i="1"/>
  <c r="E2280" i="1"/>
  <c r="E2270" i="1"/>
  <c r="E2261" i="1"/>
  <c r="E2252" i="1"/>
  <c r="E2243" i="1"/>
  <c r="E2234" i="1"/>
  <c r="E870" i="1"/>
  <c r="E861" i="1"/>
  <c r="E851" i="1"/>
  <c r="E842" i="1"/>
  <c r="E833" i="1"/>
  <c r="E824" i="1"/>
  <c r="E815" i="1"/>
  <c r="E806" i="1"/>
  <c r="E797" i="1"/>
  <c r="E787" i="1"/>
  <c r="E778" i="1"/>
  <c r="E769" i="1"/>
  <c r="E760" i="1"/>
  <c r="E751" i="1"/>
  <c r="E742" i="1"/>
  <c r="E733" i="1"/>
  <c r="E723" i="1"/>
  <c r="E714" i="1"/>
  <c r="E696" i="1"/>
  <c r="E686" i="1"/>
  <c r="E677" i="1"/>
  <c r="E668" i="1"/>
  <c r="E658" i="1"/>
  <c r="E649" i="1"/>
  <c r="E640" i="1"/>
  <c r="E631" i="1"/>
  <c r="E622" i="1"/>
  <c r="E613" i="1"/>
  <c r="E604" i="1"/>
  <c r="E594" i="1"/>
  <c r="E585" i="1"/>
  <c r="E576" i="1"/>
  <c r="E567" i="1"/>
  <c r="E558" i="1"/>
  <c r="E549" i="1"/>
  <c r="E540" i="1"/>
  <c r="E530" i="1"/>
  <c r="E521" i="1"/>
  <c r="E512" i="1"/>
  <c r="E503" i="1"/>
  <c r="E494" i="1"/>
  <c r="E485" i="1"/>
  <c r="E476" i="1"/>
  <c r="E466" i="1"/>
  <c r="E457" i="1"/>
  <c r="E448" i="1"/>
  <c r="E439" i="1"/>
  <c r="E430" i="1"/>
  <c r="E421" i="1"/>
  <c r="E413" i="1"/>
  <c r="E405" i="1"/>
  <c r="E397" i="1"/>
  <c r="E389" i="1"/>
  <c r="E381" i="1"/>
  <c r="E373" i="1"/>
  <c r="E365" i="1"/>
  <c r="E357" i="1"/>
  <c r="E349" i="1"/>
  <c r="E341" i="1"/>
  <c r="E333" i="1"/>
  <c r="E325" i="1"/>
  <c r="E317" i="1"/>
  <c r="E309" i="1"/>
  <c r="E301" i="1"/>
  <c r="E293" i="1"/>
  <c r="E285" i="1"/>
  <c r="E277" i="1"/>
  <c r="E269" i="1"/>
  <c r="E261" i="1"/>
  <c r="E253" i="1"/>
  <c r="E245" i="1"/>
  <c r="E237" i="1"/>
  <c r="E229" i="1"/>
  <c r="E221" i="1"/>
  <c r="E212" i="1"/>
  <c r="E204" i="1"/>
  <c r="E196" i="1"/>
  <c r="E188" i="1"/>
  <c r="E180" i="1"/>
  <c r="E172" i="1"/>
  <c r="E164" i="1"/>
  <c r="E156" i="1"/>
  <c r="E148" i="1"/>
  <c r="E140" i="1"/>
  <c r="E132" i="1"/>
  <c r="E124" i="1"/>
  <c r="E116" i="1"/>
  <c r="E108" i="1"/>
  <c r="E100" i="1"/>
  <c r="E92" i="1"/>
  <c r="E84" i="1"/>
  <c r="E76" i="1"/>
  <c r="E68" i="1"/>
  <c r="E60" i="1"/>
  <c r="E52" i="1"/>
  <c r="F211" i="1"/>
  <c r="F187" i="1"/>
  <c r="F157" i="1"/>
  <c r="F133" i="1"/>
  <c r="F111" i="1"/>
  <c r="F83" i="1"/>
  <c r="F59" i="1"/>
  <c r="E4935" i="1"/>
  <c r="E4608" i="1"/>
  <c r="E4578" i="1"/>
  <c r="E4524" i="1"/>
  <c r="E4450" i="1"/>
  <c r="E4305" i="1"/>
  <c r="E4265" i="1"/>
  <c r="E4131" i="1"/>
  <c r="E3980" i="1"/>
  <c r="E3910" i="1"/>
  <c r="E3856" i="1"/>
  <c r="E3827" i="1"/>
  <c r="E3787" i="1"/>
  <c r="E3739" i="1"/>
  <c r="E3707" i="1"/>
  <c r="E3688" i="1"/>
  <c r="E3664" i="1"/>
  <c r="E3641" i="1"/>
  <c r="E3620" i="1"/>
  <c r="E3593" i="1"/>
  <c r="E3575" i="1"/>
  <c r="E3552" i="1"/>
  <c r="E3513" i="1"/>
  <c r="E3493" i="1"/>
  <c r="E3478" i="1"/>
  <c r="E3460" i="1"/>
  <c r="E3444" i="1"/>
  <c r="E3422" i="1"/>
  <c r="E3402" i="1"/>
  <c r="E3388" i="1"/>
  <c r="E3373" i="1"/>
  <c r="E3357" i="1"/>
  <c r="E3343" i="1"/>
  <c r="E3331" i="1"/>
  <c r="E3315" i="1"/>
  <c r="E3301" i="1"/>
  <c r="E3287" i="1"/>
  <c r="E3274" i="1"/>
  <c r="E3262" i="1"/>
  <c r="E3251" i="1"/>
  <c r="E3237" i="1"/>
  <c r="E3226" i="1"/>
  <c r="E3214" i="1"/>
  <c r="E3200" i="1"/>
  <c r="E3189" i="1"/>
  <c r="E3178" i="1"/>
  <c r="E3164" i="1"/>
  <c r="E3152" i="1"/>
  <c r="E3141" i="1"/>
  <c r="E3127" i="1"/>
  <c r="E3116" i="1"/>
  <c r="E3104" i="1"/>
  <c r="E3091" i="1"/>
  <c r="E3079" i="1"/>
  <c r="E3068" i="1"/>
  <c r="E3054" i="1"/>
  <c r="E3043" i="1"/>
  <c r="E3030" i="1"/>
  <c r="E3017" i="1"/>
  <c r="E3005" i="1"/>
  <c r="E2994" i="1"/>
  <c r="E2980" i="1"/>
  <c r="E2969" i="1"/>
  <c r="E2957" i="1"/>
  <c r="E2943" i="1"/>
  <c r="E2932" i="1"/>
  <c r="E2921" i="1"/>
  <c r="E2907" i="1"/>
  <c r="E2895" i="1"/>
  <c r="E2884" i="1"/>
  <c r="E2870" i="1"/>
  <c r="E2859" i="1"/>
  <c r="E2847" i="1"/>
  <c r="E2834" i="1"/>
  <c r="E2822" i="1"/>
  <c r="E2797" i="1"/>
  <c r="E2786" i="1"/>
  <c r="E2774" i="1"/>
  <c r="E2761" i="1"/>
  <c r="E2738" i="1"/>
  <c r="E2724" i="1"/>
  <c r="E2701" i="1"/>
  <c r="E2687" i="1"/>
  <c r="E2665" i="1"/>
  <c r="E2651" i="1"/>
  <c r="E2628" i="1"/>
  <c r="E2603" i="1"/>
  <c r="E2591" i="1"/>
  <c r="E2566" i="1"/>
  <c r="E2542" i="1"/>
  <c r="E2532" i="1"/>
  <c r="E2522" i="1"/>
  <c r="E2500" i="1"/>
  <c r="E2490" i="1"/>
  <c r="E2468" i="1"/>
  <c r="E2446" i="1"/>
  <c r="E2436" i="1"/>
  <c r="E2414" i="1"/>
  <c r="E2394" i="1"/>
  <c r="E2382" i="1"/>
  <c r="E2362" i="1"/>
  <c r="E2349" i="1"/>
  <c r="E2329" i="1"/>
  <c r="F210" i="1"/>
  <c r="F173" i="1"/>
  <c r="F131" i="1"/>
  <c r="F98" i="1"/>
  <c r="F54" i="1"/>
  <c r="E4607" i="1"/>
  <c r="E4546" i="1"/>
  <c r="E4434" i="1"/>
  <c r="E4270" i="1"/>
  <c r="E4036" i="1"/>
  <c r="E3903" i="1"/>
  <c r="E3848" i="1"/>
  <c r="E3764" i="1"/>
  <c r="E3727" i="1"/>
  <c r="E3677" i="1"/>
  <c r="E3640" i="1"/>
  <c r="E3609" i="1"/>
  <c r="E3571" i="1"/>
  <c r="E3541" i="1"/>
  <c r="E3490" i="1"/>
  <c r="E3459" i="1"/>
  <c r="E3434" i="1"/>
  <c r="E3399" i="1"/>
  <c r="E3378" i="1"/>
  <c r="E3354" i="1"/>
  <c r="E3330" i="1"/>
  <c r="E3309" i="1"/>
  <c r="E3283" i="1"/>
  <c r="E3268" i="1"/>
  <c r="E3245" i="1"/>
  <c r="E3224" i="1"/>
  <c r="E3207" i="1"/>
  <c r="E3187" i="1"/>
  <c r="E3170" i="1"/>
  <c r="E3149" i="1"/>
  <c r="E3126" i="1"/>
  <c r="E3109" i="1"/>
  <c r="E3088" i="1"/>
  <c r="E3071" i="1"/>
  <c r="E3051" i="1"/>
  <c r="E3029" i="1"/>
  <c r="E3012" i="1"/>
  <c r="E2989" i="1"/>
  <c r="E2974" i="1"/>
  <c r="E2951" i="1"/>
  <c r="E2931" i="1"/>
  <c r="E2914" i="1"/>
  <c r="E2893" i="1"/>
  <c r="E2876" i="1"/>
  <c r="E2855" i="1"/>
  <c r="E2833" i="1"/>
  <c r="E2815" i="1"/>
  <c r="E2795" i="1"/>
  <c r="E2778" i="1"/>
  <c r="E2757" i="1"/>
  <c r="E2737" i="1"/>
  <c r="E2719" i="1"/>
  <c r="E2697" i="1"/>
  <c r="E2682" i="1"/>
  <c r="E2659" i="1"/>
  <c r="E2638" i="1"/>
  <c r="E2621" i="1"/>
  <c r="E2601" i="1"/>
  <c r="E2583" i="1"/>
  <c r="E2563" i="1"/>
  <c r="E2541" i="1"/>
  <c r="E2526" i="1"/>
  <c r="E2508" i="1"/>
  <c r="E2493" i="1"/>
  <c r="E2475" i="1"/>
  <c r="E2457" i="1"/>
  <c r="E2442" i="1"/>
  <c r="E2422" i="1"/>
  <c r="E2409" i="1"/>
  <c r="E2389" i="1"/>
  <c r="E2371" i="1"/>
  <c r="E2355" i="1"/>
  <c r="E2337" i="1"/>
  <c r="E2322" i="1"/>
  <c r="E2305" i="1"/>
  <c r="E2292" i="1"/>
  <c r="E2278" i="1"/>
  <c r="E2267" i="1"/>
  <c r="E2256" i="1"/>
  <c r="E2242" i="1"/>
  <c r="E875" i="1"/>
  <c r="E864" i="1"/>
  <c r="E850" i="1"/>
  <c r="E839" i="1"/>
  <c r="E827" i="1"/>
  <c r="E814" i="1"/>
  <c r="E802" i="1"/>
  <c r="E791" i="1"/>
  <c r="E777" i="1"/>
  <c r="E766" i="1"/>
  <c r="E754" i="1"/>
  <c r="E741" i="1"/>
  <c r="E729" i="1"/>
  <c r="E718" i="1"/>
  <c r="E704" i="1"/>
  <c r="E693" i="1"/>
  <c r="E680" i="1"/>
  <c r="E666" i="1"/>
  <c r="E655" i="1"/>
  <c r="E644" i="1"/>
  <c r="E630" i="1"/>
  <c r="E618" i="1"/>
  <c r="E607" i="1"/>
  <c r="E593" i="1"/>
  <c r="E582" i="1"/>
  <c r="E570" i="1"/>
  <c r="E557" i="1"/>
  <c r="E545" i="1"/>
  <c r="E534" i="1"/>
  <c r="E520" i="1"/>
  <c r="E509" i="1"/>
  <c r="E497" i="1"/>
  <c r="E484" i="1"/>
  <c r="E472" i="1"/>
  <c r="E461" i="1"/>
  <c r="E447" i="1"/>
  <c r="E436" i="1"/>
  <c r="E424" i="1"/>
  <c r="E412" i="1"/>
  <c r="E402" i="1"/>
  <c r="E392" i="1"/>
  <c r="E380" i="1"/>
  <c r="E370" i="1"/>
  <c r="E360" i="1"/>
  <c r="E348" i="1"/>
  <c r="E338" i="1"/>
  <c r="E328" i="1"/>
  <c r="E316" i="1"/>
  <c r="E306" i="1"/>
  <c r="E296" i="1"/>
  <c r="E284" i="1"/>
  <c r="E274" i="1"/>
  <c r="E264" i="1"/>
  <c r="E252" i="1"/>
  <c r="E242" i="1"/>
  <c r="E232" i="1"/>
  <c r="E220" i="1"/>
  <c r="E209" i="1"/>
  <c r="E199" i="1"/>
  <c r="E187" i="1"/>
  <c r="E177" i="1"/>
  <c r="E167" i="1"/>
  <c r="E155" i="1"/>
  <c r="E145" i="1"/>
  <c r="E135" i="1"/>
  <c r="E123" i="1"/>
  <c r="E113" i="1"/>
  <c r="E103" i="1"/>
  <c r="E91" i="1"/>
  <c r="E81" i="1"/>
  <c r="E71" i="1"/>
  <c r="E59" i="1"/>
  <c r="E49" i="1"/>
  <c r="E3300" i="1"/>
  <c r="E3199" i="1"/>
  <c r="E3144" i="1"/>
  <c r="E3103" i="1"/>
  <c r="E3063" i="1"/>
  <c r="E3004" i="1"/>
  <c r="E2966" i="1"/>
  <c r="E2929" i="1"/>
  <c r="E2889" i="1"/>
  <c r="E2851" i="1"/>
  <c r="E2793" i="1"/>
  <c r="E2770" i="1"/>
  <c r="E2711" i="1"/>
  <c r="E2674" i="1"/>
  <c r="E2636" i="1"/>
  <c r="E2575" i="1"/>
  <c r="E2539" i="1"/>
  <c r="E2506" i="1"/>
  <c r="E2453" i="1"/>
  <c r="E2420" i="1"/>
  <c r="E2387" i="1"/>
  <c r="E2348" i="1"/>
  <c r="E2315" i="1"/>
  <c r="E2276" i="1"/>
  <c r="E2251" i="1"/>
  <c r="E873" i="1"/>
  <c r="E848" i="1"/>
  <c r="E811" i="1"/>
  <c r="E786" i="1"/>
  <c r="E763" i="1"/>
  <c r="E727" i="1"/>
  <c r="E690" i="1"/>
  <c r="E664" i="1"/>
  <c r="E639" i="1"/>
  <c r="E602" i="1"/>
  <c r="E566" i="1"/>
  <c r="E554" i="1"/>
  <c r="E518" i="1"/>
  <c r="E481" i="1"/>
  <c r="E470" i="1"/>
  <c r="E433" i="1"/>
  <c r="E420" i="1"/>
  <c r="E388" i="1"/>
  <c r="E356" i="1"/>
  <c r="E346" i="1"/>
  <c r="E314" i="1"/>
  <c r="E282" i="1"/>
  <c r="E272" i="1"/>
  <c r="E240" i="1"/>
  <c r="E207" i="1"/>
  <c r="E195" i="1"/>
  <c r="E163" i="1"/>
  <c r="E153" i="1"/>
  <c r="E121" i="1"/>
  <c r="E89" i="1"/>
  <c r="E57" i="1"/>
  <c r="E47" i="1"/>
  <c r="F197" i="1"/>
  <c r="F76" i="1"/>
  <c r="E4513" i="1"/>
  <c r="E3979" i="1"/>
  <c r="E3871" i="1"/>
  <c r="E3704" i="1"/>
  <c r="E3663" i="1"/>
  <c r="E3564" i="1"/>
  <c r="E3453" i="1"/>
  <c r="E3396" i="1"/>
  <c r="E3342" i="1"/>
  <c r="E3279" i="1"/>
  <c r="E3259" i="1"/>
  <c r="E3198" i="1"/>
  <c r="E3140" i="1"/>
  <c r="E3123" i="1"/>
  <c r="E3062" i="1"/>
  <c r="E3041" i="1"/>
  <c r="E2986" i="1"/>
  <c r="E2925" i="1"/>
  <c r="E2905" i="1"/>
  <c r="E2846" i="1"/>
  <c r="E2791" i="1"/>
  <c r="E2769" i="1"/>
  <c r="E2710" i="1"/>
  <c r="E2693" i="1"/>
  <c r="E2633" i="1"/>
  <c r="E2574" i="1"/>
  <c r="E2518" i="1"/>
  <c r="E2505" i="1"/>
  <c r="E2452" i="1"/>
  <c r="E2434" i="1"/>
  <c r="E2381" i="1"/>
  <c r="E2332" i="1"/>
  <c r="E2314" i="1"/>
  <c r="E2275" i="1"/>
  <c r="F205" i="1"/>
  <c r="F172" i="1"/>
  <c r="F130" i="1"/>
  <c r="F82" i="1"/>
  <c r="E4946" i="1"/>
  <c r="E4606" i="1"/>
  <c r="E4545" i="1"/>
  <c r="E4433" i="1"/>
  <c r="E4264" i="1"/>
  <c r="E4029" i="1"/>
  <c r="E3898" i="1"/>
  <c r="E3847" i="1"/>
  <c r="E3763" i="1"/>
  <c r="E3706" i="1"/>
  <c r="E3675" i="1"/>
  <c r="E3639" i="1"/>
  <c r="E3608" i="1"/>
  <c r="E3570" i="1"/>
  <c r="E3512" i="1"/>
  <c r="E3483" i="1"/>
  <c r="E3455" i="1"/>
  <c r="E3428" i="1"/>
  <c r="E3398" i="1"/>
  <c r="E3372" i="1"/>
  <c r="E3351" i="1"/>
  <c r="E3325" i="1"/>
  <c r="E3308" i="1"/>
  <c r="E3282" i="1"/>
  <c r="E3261" i="1"/>
  <c r="E3244" i="1"/>
  <c r="E3223" i="1"/>
  <c r="E3206" i="1"/>
  <c r="E3186" i="1"/>
  <c r="E3163" i="1"/>
  <c r="E3146" i="1"/>
  <c r="E3125" i="1"/>
  <c r="E3108" i="1"/>
  <c r="E3087" i="1"/>
  <c r="E3067" i="1"/>
  <c r="E3050" i="1"/>
  <c r="E3026" i="1"/>
  <c r="E3011" i="1"/>
  <c r="E2988" i="1"/>
  <c r="E2967" i="1"/>
  <c r="E2950" i="1"/>
  <c r="E2930" i="1"/>
  <c r="E2913" i="1"/>
  <c r="E2892" i="1"/>
  <c r="E2869" i="1"/>
  <c r="E2852" i="1"/>
  <c r="E2831" i="1"/>
  <c r="E2814" i="1"/>
  <c r="E2794" i="1"/>
  <c r="E2773" i="1"/>
  <c r="E2756" i="1"/>
  <c r="E2733" i="1"/>
  <c r="E2718" i="1"/>
  <c r="E2695" i="1"/>
  <c r="E2675" i="1"/>
  <c r="E2658" i="1"/>
  <c r="E2637" i="1"/>
  <c r="E2620" i="1"/>
  <c r="E2599" i="1"/>
  <c r="E2577" i="1"/>
  <c r="E2559" i="1"/>
  <c r="E2540" i="1"/>
  <c r="E2525" i="1"/>
  <c r="E2507" i="1"/>
  <c r="E2489" i="1"/>
  <c r="E2474" i="1"/>
  <c r="E2454" i="1"/>
  <c r="E2441" i="1"/>
  <c r="E2421" i="1"/>
  <c r="E2403" i="1"/>
  <c r="E2388" i="1"/>
  <c r="E2370" i="1"/>
  <c r="E2354" i="1"/>
  <c r="E2336" i="1"/>
  <c r="E2316" i="1"/>
  <c r="E2304" i="1"/>
  <c r="E2291" i="1"/>
  <c r="E2277" i="1"/>
  <c r="E2266" i="1"/>
  <c r="E2254" i="1"/>
  <c r="E2241" i="1"/>
  <c r="E874" i="1"/>
  <c r="E863" i="1"/>
  <c r="E849" i="1"/>
  <c r="E838" i="1"/>
  <c r="E826" i="1"/>
  <c r="E813" i="1"/>
  <c r="E801" i="1"/>
  <c r="E790" i="1"/>
  <c r="E776" i="1"/>
  <c r="E765" i="1"/>
  <c r="E753" i="1"/>
  <c r="E739" i="1"/>
  <c r="E728" i="1"/>
  <c r="E717" i="1"/>
  <c r="E703" i="1"/>
  <c r="E691" i="1"/>
  <c r="E679" i="1"/>
  <c r="E665" i="1"/>
  <c r="E654" i="1"/>
  <c r="E642" i="1"/>
  <c r="E629" i="1"/>
  <c r="E617" i="1"/>
  <c r="E606" i="1"/>
  <c r="E592" i="1"/>
  <c r="E581" i="1"/>
  <c r="E569" i="1"/>
  <c r="E556" i="1"/>
  <c r="E544" i="1"/>
  <c r="E533" i="1"/>
  <c r="E519" i="1"/>
  <c r="E508" i="1"/>
  <c r="E496" i="1"/>
  <c r="E482" i="1"/>
  <c r="E471" i="1"/>
  <c r="E460" i="1"/>
  <c r="E446" i="1"/>
  <c r="E434" i="1"/>
  <c r="E423" i="1"/>
  <c r="E411" i="1"/>
  <c r="E401" i="1"/>
  <c r="E391" i="1"/>
  <c r="E379" i="1"/>
  <c r="E369" i="1"/>
  <c r="E359" i="1"/>
  <c r="E347" i="1"/>
  <c r="E337" i="1"/>
  <c r="E327" i="1"/>
  <c r="E315" i="1"/>
  <c r="E305" i="1"/>
  <c r="E295" i="1"/>
  <c r="E283" i="1"/>
  <c r="E273" i="1"/>
  <c r="E263" i="1"/>
  <c r="E251" i="1"/>
  <c r="E241" i="1"/>
  <c r="E231" i="1"/>
  <c r="E218" i="1"/>
  <c r="E208" i="1"/>
  <c r="E198" i="1"/>
  <c r="E186" i="1"/>
  <c r="E176" i="1"/>
  <c r="E166" i="1"/>
  <c r="E154" i="1"/>
  <c r="E144" i="1"/>
  <c r="E134" i="1"/>
  <c r="E122" i="1"/>
  <c r="E112" i="1"/>
  <c r="E102" i="1"/>
  <c r="E90" i="1"/>
  <c r="E80" i="1"/>
  <c r="E70" i="1"/>
  <c r="E58" i="1"/>
  <c r="E48" i="1"/>
  <c r="E3421" i="1"/>
  <c r="E3280" i="1"/>
  <c r="E3243" i="1"/>
  <c r="E3182" i="1"/>
  <c r="E3124" i="1"/>
  <c r="E3048" i="1"/>
  <c r="E2987" i="1"/>
  <c r="E2906" i="1"/>
  <c r="E2830" i="1"/>
  <c r="E2755" i="1"/>
  <c r="E2694" i="1"/>
  <c r="E2613" i="1"/>
  <c r="E2558" i="1"/>
  <c r="E2486" i="1"/>
  <c r="E2435" i="1"/>
  <c r="E2369" i="1"/>
  <c r="E2301" i="1"/>
  <c r="E2265" i="1"/>
  <c r="E859" i="1"/>
  <c r="E823" i="1"/>
  <c r="E775" i="1"/>
  <c r="E738" i="1"/>
  <c r="E702" i="1"/>
  <c r="E653" i="1"/>
  <c r="E616" i="1"/>
  <c r="E580" i="1"/>
  <c r="E529" i="1"/>
  <c r="E493" i="1"/>
  <c r="E445" i="1"/>
  <c r="E400" i="1"/>
  <c r="E368" i="1"/>
  <c r="E324" i="1"/>
  <c r="E304" i="1"/>
  <c r="E260" i="1"/>
  <c r="E228" i="1"/>
  <c r="E185" i="1"/>
  <c r="E143" i="1"/>
  <c r="E111" i="1"/>
  <c r="E79" i="1"/>
  <c r="F118" i="1"/>
  <c r="E4685" i="1"/>
  <c r="E4253" i="1"/>
  <c r="E3761" i="1"/>
  <c r="E3630" i="1"/>
  <c r="E3510" i="1"/>
  <c r="E3366" i="1"/>
  <c r="E3299" i="1"/>
  <c r="E3236" i="1"/>
  <c r="E3181" i="1"/>
  <c r="E3100" i="1"/>
  <c r="E3023" i="1"/>
  <c r="E2965" i="1"/>
  <c r="E2867" i="1"/>
  <c r="E2806" i="1"/>
  <c r="E2748" i="1"/>
  <c r="E2673" i="1"/>
  <c r="E2612" i="1"/>
  <c r="E2554" i="1"/>
  <c r="E2485" i="1"/>
  <c r="E2419" i="1"/>
  <c r="E2366" i="1"/>
  <c r="E2286" i="1"/>
  <c r="F204" i="1"/>
  <c r="F156" i="1"/>
  <c r="F119" i="1"/>
  <c r="F77" i="1"/>
  <c r="E4945" i="1"/>
  <c r="E4605" i="1"/>
  <c r="E4523" i="1"/>
  <c r="E4414" i="1"/>
  <c r="E4255" i="1"/>
  <c r="E4028" i="1"/>
  <c r="E3897" i="1"/>
  <c r="E3826" i="1"/>
  <c r="E3762" i="1"/>
  <c r="E3705" i="1"/>
  <c r="E3674" i="1"/>
  <c r="E3638" i="1"/>
  <c r="E3592" i="1"/>
  <c r="E3565" i="1"/>
  <c r="E3511" i="1"/>
  <c r="E3482" i="1"/>
  <c r="E3454" i="1"/>
  <c r="E3397" i="1"/>
  <c r="E3367" i="1"/>
  <c r="E3350" i="1"/>
  <c r="E3324" i="1"/>
  <c r="E3260" i="1"/>
  <c r="E3222" i="1"/>
  <c r="E3162" i="1"/>
  <c r="E3086" i="1"/>
  <c r="E3025" i="1"/>
  <c r="E2949" i="1"/>
  <c r="E2868" i="1"/>
  <c r="E2810" i="1"/>
  <c r="E2732" i="1"/>
  <c r="E2657" i="1"/>
  <c r="E2596" i="1"/>
  <c r="E2521" i="1"/>
  <c r="E2473" i="1"/>
  <c r="E2402" i="1"/>
  <c r="E2333" i="1"/>
  <c r="E2288" i="1"/>
  <c r="E2240" i="1"/>
  <c r="E837" i="1"/>
  <c r="E800" i="1"/>
  <c r="E750" i="1"/>
  <c r="E676" i="1"/>
  <c r="E628" i="1"/>
  <c r="E591" i="1"/>
  <c r="E543" i="1"/>
  <c r="E506" i="1"/>
  <c r="E456" i="1"/>
  <c r="E410" i="1"/>
  <c r="E378" i="1"/>
  <c r="E336" i="1"/>
  <c r="E292" i="1"/>
  <c r="E250" i="1"/>
  <c r="E217" i="1"/>
  <c r="E175" i="1"/>
  <c r="E131" i="1"/>
  <c r="E99" i="1"/>
  <c r="E67" i="1"/>
  <c r="F155" i="1"/>
  <c r="E4594" i="1"/>
  <c r="E4406" i="1"/>
  <c r="E3818" i="1"/>
  <c r="E3591" i="1"/>
  <c r="E3477" i="1"/>
  <c r="E3417" i="1"/>
  <c r="E3323" i="1"/>
  <c r="E3219" i="1"/>
  <c r="E3160" i="1"/>
  <c r="E3085" i="1"/>
  <c r="E3003" i="1"/>
  <c r="E2942" i="1"/>
  <c r="E2887" i="1"/>
  <c r="E2829" i="1"/>
  <c r="E2731" i="1"/>
  <c r="E2650" i="1"/>
  <c r="E2595" i="1"/>
  <c r="E2538" i="1"/>
  <c r="E2467" i="1"/>
  <c r="E2401" i="1"/>
  <c r="E2347" i="1"/>
  <c r="E2300" i="1"/>
  <c r="F196" i="1"/>
  <c r="F110" i="1"/>
  <c r="E4653" i="1"/>
  <c r="E4512" i="1"/>
  <c r="E4248" i="1"/>
  <c r="E3867" i="1"/>
  <c r="E3738" i="1"/>
  <c r="E3657" i="1"/>
  <c r="E3590" i="1"/>
  <c r="E3505" i="1"/>
  <c r="E3452" i="1"/>
  <c r="E3387" i="1"/>
  <c r="E3341" i="1"/>
  <c r="E3298" i="1"/>
  <c r="E3255" i="1"/>
  <c r="E3218" i="1"/>
  <c r="E3176" i="1"/>
  <c r="E3136" i="1"/>
  <c r="E3099" i="1"/>
  <c r="E3061" i="1"/>
  <c r="E3022" i="1"/>
  <c r="E2979" i="1"/>
  <c r="E2941" i="1"/>
  <c r="E2903" i="1"/>
  <c r="E2866" i="1"/>
  <c r="E2828" i="1"/>
  <c r="E2785" i="1"/>
  <c r="E2747" i="1"/>
  <c r="E2709" i="1"/>
  <c r="E2669" i="1"/>
  <c r="E2631" i="1"/>
  <c r="E2590" i="1"/>
  <c r="E2550" i="1"/>
  <c r="E2517" i="1"/>
  <c r="E2484" i="1"/>
  <c r="E2451" i="1"/>
  <c r="E2413" i="1"/>
  <c r="E2380" i="1"/>
  <c r="E2346" i="1"/>
  <c r="E2313" i="1"/>
  <c r="E2285" i="1"/>
  <c r="E2264" i="1"/>
  <c r="E2246" i="1"/>
  <c r="E869" i="1"/>
  <c r="E854" i="1"/>
  <c r="E831" i="1"/>
  <c r="E810" i="1"/>
  <c r="E793" i="1"/>
  <c r="E773" i="1"/>
  <c r="E755" i="1"/>
  <c r="E735" i="1"/>
  <c r="E695" i="1"/>
  <c r="E673" i="1"/>
  <c r="E656" i="1"/>
  <c r="E636" i="1"/>
  <c r="E615" i="1"/>
  <c r="E598" i="1"/>
  <c r="E575" i="1"/>
  <c r="E560" i="1"/>
  <c r="E537" i="1"/>
  <c r="E517" i="1"/>
  <c r="E500" i="1"/>
  <c r="E479" i="1"/>
  <c r="E462" i="1"/>
  <c r="E441" i="1"/>
  <c r="E419" i="1"/>
  <c r="E404" i="1"/>
  <c r="E386" i="1"/>
  <c r="E371" i="1"/>
  <c r="E353" i="1"/>
  <c r="E335" i="1"/>
  <c r="E320" i="1"/>
  <c r="E300" i="1"/>
  <c r="E287" i="1"/>
  <c r="E267" i="1"/>
  <c r="E249" i="1"/>
  <c r="E234" i="1"/>
  <c r="E215" i="1"/>
  <c r="E200" i="1"/>
  <c r="E182" i="1"/>
  <c r="E162" i="1"/>
  <c r="E147" i="1"/>
  <c r="E129" i="1"/>
  <c r="E114" i="1"/>
  <c r="E96" i="1"/>
  <c r="E78" i="1"/>
  <c r="E63" i="1"/>
  <c r="E2237" i="1"/>
  <c r="E784" i="1"/>
  <c r="E709" i="1"/>
  <c r="E647" i="1"/>
  <c r="E572" i="1"/>
  <c r="E511" i="1"/>
  <c r="E432" i="1"/>
  <c r="E383" i="1"/>
  <c r="E312" i="1"/>
  <c r="E259" i="1"/>
  <c r="E192" i="1"/>
  <c r="E126" i="1"/>
  <c r="E73" i="1"/>
  <c r="E4593" i="1"/>
  <c r="E3815" i="1"/>
  <c r="E3551" i="1"/>
  <c r="E3322" i="1"/>
  <c r="E3197" i="1"/>
  <c r="E3039" i="1"/>
  <c r="E2962" i="1"/>
  <c r="E2767" i="1"/>
  <c r="E2611" i="1"/>
  <c r="E2537" i="1"/>
  <c r="E2398" i="1"/>
  <c r="E2297" i="1"/>
  <c r="E858" i="1"/>
  <c r="E762" i="1"/>
  <c r="E707" i="1"/>
  <c r="E646" i="1"/>
  <c r="E548" i="1"/>
  <c r="E489" i="1"/>
  <c r="E415" i="1"/>
  <c r="E362" i="1"/>
  <c r="E311" i="1"/>
  <c r="E258" i="1"/>
  <c r="E206" i="1"/>
  <c r="E138" i="1"/>
  <c r="E72" i="1"/>
  <c r="E4577" i="1"/>
  <c r="E3693" i="1"/>
  <c r="E3544" i="1"/>
  <c r="E3314" i="1"/>
  <c r="E3196" i="1"/>
  <c r="E3038" i="1"/>
  <c r="E2842" i="1"/>
  <c r="E2723" i="1"/>
  <c r="E2572" i="1"/>
  <c r="E2430" i="1"/>
  <c r="E2325" i="1"/>
  <c r="E2233" i="1"/>
  <c r="E819" i="1"/>
  <c r="E744" i="1"/>
  <c r="E682" i="1"/>
  <c r="E624" i="1"/>
  <c r="E546" i="1"/>
  <c r="E488" i="1"/>
  <c r="E409" i="1"/>
  <c r="E361" i="1"/>
  <c r="E290" i="1"/>
  <c r="E239" i="1"/>
  <c r="E170" i="1"/>
  <c r="E119" i="1"/>
  <c r="E51" i="1"/>
  <c r="F58" i="1"/>
  <c r="E3806" i="1"/>
  <c r="E3469" i="1"/>
  <c r="E3311" i="1"/>
  <c r="E3151" i="1"/>
  <c r="E3035" i="1"/>
  <c r="E2841" i="1"/>
  <c r="E2684" i="1"/>
  <c r="E2565" i="1"/>
  <c r="E2429" i="1"/>
  <c r="E2357" i="1"/>
  <c r="F186" i="1"/>
  <c r="F101" i="1"/>
  <c r="E4639" i="1"/>
  <c r="E4503" i="1"/>
  <c r="E4247" i="1"/>
  <c r="E3855" i="1"/>
  <c r="E3735" i="1"/>
  <c r="E3656" i="1"/>
  <c r="E3589" i="1"/>
  <c r="E3504" i="1"/>
  <c r="E3443" i="1"/>
  <c r="E3383" i="1"/>
  <c r="E3340" i="1"/>
  <c r="E3293" i="1"/>
  <c r="E3254" i="1"/>
  <c r="E3213" i="1"/>
  <c r="E3173" i="1"/>
  <c r="E3135" i="1"/>
  <c r="E3098" i="1"/>
  <c r="E3060" i="1"/>
  <c r="E3015" i="1"/>
  <c r="E2978" i="1"/>
  <c r="E2940" i="1"/>
  <c r="E2902" i="1"/>
  <c r="E2865" i="1"/>
  <c r="E2821" i="1"/>
  <c r="E2783" i="1"/>
  <c r="E2746" i="1"/>
  <c r="E2706" i="1"/>
  <c r="E2668" i="1"/>
  <c r="E2627" i="1"/>
  <c r="E2587" i="1"/>
  <c r="E2549" i="1"/>
  <c r="E2516" i="1"/>
  <c r="E2483" i="1"/>
  <c r="E2445" i="1"/>
  <c r="E2412" i="1"/>
  <c r="E2379" i="1"/>
  <c r="E2345" i="1"/>
  <c r="E2312" i="1"/>
  <c r="E2284" i="1"/>
  <c r="E2260" i="1"/>
  <c r="E2245" i="1"/>
  <c r="E867" i="1"/>
  <c r="E847" i="1"/>
  <c r="E830" i="1"/>
  <c r="E809" i="1"/>
  <c r="E792" i="1"/>
  <c r="E771" i="1"/>
  <c r="E749" i="1"/>
  <c r="E731" i="1"/>
  <c r="E711" i="1"/>
  <c r="E694" i="1"/>
  <c r="E672" i="1"/>
  <c r="E652" i="1"/>
  <c r="E634" i="1"/>
  <c r="E612" i="1"/>
  <c r="E597" i="1"/>
  <c r="E574" i="1"/>
  <c r="E553" i="1"/>
  <c r="E536" i="1"/>
  <c r="E516" i="1"/>
  <c r="E498" i="1"/>
  <c r="E478" i="1"/>
  <c r="E455" i="1"/>
  <c r="E438" i="1"/>
  <c r="E418" i="1"/>
  <c r="E403" i="1"/>
  <c r="E385" i="1"/>
  <c r="E367" i="1"/>
  <c r="E352" i="1"/>
  <c r="E332" i="1"/>
  <c r="E319" i="1"/>
  <c r="E299" i="1"/>
  <c r="E281" i="1"/>
  <c r="E266" i="1"/>
  <c r="E248" i="1"/>
  <c r="E233" i="1"/>
  <c r="E214" i="1"/>
  <c r="E194" i="1"/>
  <c r="E179" i="1"/>
  <c r="E161" i="1"/>
  <c r="E146" i="1"/>
  <c r="E128" i="1"/>
  <c r="E110" i="1"/>
  <c r="E95" i="1"/>
  <c r="E75" i="1"/>
  <c r="E62" i="1"/>
  <c r="E247" i="1"/>
  <c r="E211" i="1"/>
  <c r="E178" i="1"/>
  <c r="E160" i="1"/>
  <c r="E127" i="1"/>
  <c r="E107" i="1"/>
  <c r="E74" i="1"/>
  <c r="F174" i="1"/>
  <c r="E4631" i="1"/>
  <c r="E4449" i="1"/>
  <c r="E3849" i="1"/>
  <c r="E3728" i="1"/>
  <c r="E3574" i="1"/>
  <c r="E3491" i="1"/>
  <c r="E3379" i="1"/>
  <c r="E3286" i="1"/>
  <c r="E3246" i="1"/>
  <c r="E3171" i="1"/>
  <c r="E3090" i="1"/>
  <c r="E3052" i="1"/>
  <c r="E2975" i="1"/>
  <c r="E2894" i="1"/>
  <c r="E2857" i="1"/>
  <c r="E2779" i="1"/>
  <c r="E2741" i="1"/>
  <c r="E2660" i="1"/>
  <c r="E2585" i="1"/>
  <c r="E2509" i="1"/>
  <c r="E2476" i="1"/>
  <c r="E2410" i="1"/>
  <c r="E2338" i="1"/>
  <c r="E2306" i="1"/>
  <c r="E2258" i="1"/>
  <c r="E845" i="1"/>
  <c r="E822" i="1"/>
  <c r="E767" i="1"/>
  <c r="E726" i="1"/>
  <c r="E685" i="1"/>
  <c r="E626" i="1"/>
  <c r="E589" i="1"/>
  <c r="E551" i="1"/>
  <c r="E490" i="1"/>
  <c r="E453" i="1"/>
  <c r="E416" i="1"/>
  <c r="E363" i="1"/>
  <c r="E330" i="1"/>
  <c r="E297" i="1"/>
  <c r="E244" i="1"/>
  <c r="E210" i="1"/>
  <c r="E174" i="1"/>
  <c r="E139" i="1"/>
  <c r="E88" i="1"/>
  <c r="E55" i="1"/>
  <c r="F71" i="1"/>
  <c r="E4304" i="1"/>
  <c r="E3695" i="1"/>
  <c r="E3471" i="1"/>
  <c r="E3416" i="1"/>
  <c r="E3272" i="1"/>
  <c r="E3159" i="1"/>
  <c r="E3122" i="1"/>
  <c r="E3002" i="1"/>
  <c r="E2883" i="1"/>
  <c r="E2843" i="1"/>
  <c r="E2730" i="1"/>
  <c r="E2686" i="1"/>
  <c r="E2573" i="1"/>
  <c r="E2466" i="1"/>
  <c r="E2433" i="1"/>
  <c r="E2328" i="1"/>
  <c r="E2274" i="1"/>
  <c r="E2236" i="1"/>
  <c r="E821" i="1"/>
  <c r="E803" i="1"/>
  <c r="E745" i="1"/>
  <c r="E722" i="1"/>
  <c r="E663" i="1"/>
  <c r="E608" i="1"/>
  <c r="E588" i="1"/>
  <c r="E527" i="1"/>
  <c r="E469" i="1"/>
  <c r="E452" i="1"/>
  <c r="E395" i="1"/>
  <c r="E344" i="1"/>
  <c r="E329" i="1"/>
  <c r="E276" i="1"/>
  <c r="E225" i="1"/>
  <c r="E191" i="1"/>
  <c r="E158" i="1"/>
  <c r="E105" i="1"/>
  <c r="E87" i="1"/>
  <c r="F147" i="1"/>
  <c r="E4285" i="1"/>
  <c r="E3969" i="1"/>
  <c r="E3619" i="1"/>
  <c r="E3413" i="1"/>
  <c r="E3364" i="1"/>
  <c r="E3234" i="1"/>
  <c r="E3115" i="1"/>
  <c r="E3077" i="1"/>
  <c r="E2961" i="1"/>
  <c r="E2879" i="1"/>
  <c r="E2804" i="1"/>
  <c r="E2685" i="1"/>
  <c r="E2610" i="1"/>
  <c r="E2531" i="1"/>
  <c r="E2465" i="1"/>
  <c r="E2397" i="1"/>
  <c r="E2296" i="1"/>
  <c r="E2250" i="1"/>
  <c r="E857" i="1"/>
  <c r="E799" i="1"/>
  <c r="E759" i="1"/>
  <c r="E721" i="1"/>
  <c r="E662" i="1"/>
  <c r="E601" i="1"/>
  <c r="E584" i="1"/>
  <c r="E526" i="1"/>
  <c r="E465" i="1"/>
  <c r="E450" i="1"/>
  <c r="E394" i="1"/>
  <c r="E343" i="1"/>
  <c r="E323" i="1"/>
  <c r="E275" i="1"/>
  <c r="E224" i="1"/>
  <c r="E203" i="1"/>
  <c r="E152" i="1"/>
  <c r="E104" i="1"/>
  <c r="E86" i="1"/>
  <c r="F146" i="1"/>
  <c r="E4282" i="1"/>
  <c r="E3935" i="1"/>
  <c r="E3614" i="1"/>
  <c r="E3543" i="1"/>
  <c r="E3356" i="1"/>
  <c r="E3232" i="1"/>
  <c r="E3195" i="1"/>
  <c r="E3076" i="1"/>
  <c r="E2956" i="1"/>
  <c r="E2916" i="1"/>
  <c r="E2803" i="1"/>
  <c r="E2759" i="1"/>
  <c r="E2646" i="1"/>
  <c r="E2530" i="1"/>
  <c r="E2497" i="1"/>
  <c r="E2393" i="1"/>
  <c r="F175" i="1"/>
  <c r="F100" i="1"/>
  <c r="E4632" i="1"/>
  <c r="E4500" i="1"/>
  <c r="E4123" i="1"/>
  <c r="E3850" i="1"/>
  <c r="E3734" i="1"/>
  <c r="E3655" i="1"/>
  <c r="E3588" i="1"/>
  <c r="E3492" i="1"/>
  <c r="E3441" i="1"/>
  <c r="E3382" i="1"/>
  <c r="E3335" i="1"/>
  <c r="E3292" i="1"/>
  <c r="E3250" i="1"/>
  <c r="E3210" i="1"/>
  <c r="E3172" i="1"/>
  <c r="E3134" i="1"/>
  <c r="E3096" i="1"/>
  <c r="E3053" i="1"/>
  <c r="E3014" i="1"/>
  <c r="E2977" i="1"/>
  <c r="E2939" i="1"/>
  <c r="E2901" i="1"/>
  <c r="E2858" i="1"/>
  <c r="E2820" i="1"/>
  <c r="E2782" i="1"/>
  <c r="E2742" i="1"/>
  <c r="E2705" i="1"/>
  <c r="E2663" i="1"/>
  <c r="E2623" i="1"/>
  <c r="E2586" i="1"/>
  <c r="E2548" i="1"/>
  <c r="E2515" i="1"/>
  <c r="E2477" i="1"/>
  <c r="E2444" i="1"/>
  <c r="E2411" i="1"/>
  <c r="E2378" i="1"/>
  <c r="E2344" i="1"/>
  <c r="E2307" i="1"/>
  <c r="E2283" i="1"/>
  <c r="E2259" i="1"/>
  <c r="E2238" i="1"/>
  <c r="E866" i="1"/>
  <c r="E846" i="1"/>
  <c r="E829" i="1"/>
  <c r="E808" i="1"/>
  <c r="E785" i="1"/>
  <c r="E768" i="1"/>
  <c r="E747" i="1"/>
  <c r="E730" i="1"/>
  <c r="E710" i="1"/>
  <c r="E688" i="1"/>
  <c r="E671" i="1"/>
  <c r="E648" i="1"/>
  <c r="E633" i="1"/>
  <c r="E610" i="1"/>
  <c r="E590" i="1"/>
  <c r="E573" i="1"/>
  <c r="E552" i="1"/>
  <c r="E535" i="1"/>
  <c r="E514" i="1"/>
  <c r="E492" i="1"/>
  <c r="E474" i="1"/>
  <c r="E454" i="1"/>
  <c r="E437" i="1"/>
  <c r="E417" i="1"/>
  <c r="E399" i="1"/>
  <c r="E384" i="1"/>
  <c r="E364" i="1"/>
  <c r="E351" i="1"/>
  <c r="E331" i="1"/>
  <c r="E313" i="1"/>
  <c r="E298" i="1"/>
  <c r="E280" i="1"/>
  <c r="E265" i="1"/>
  <c r="E227" i="1"/>
  <c r="E193" i="1"/>
  <c r="E142" i="1"/>
  <c r="E94" i="1"/>
  <c r="E56" i="1"/>
  <c r="F99" i="1"/>
  <c r="E4052" i="1"/>
  <c r="E3654" i="1"/>
  <c r="E3439" i="1"/>
  <c r="E3334" i="1"/>
  <c r="E3208" i="1"/>
  <c r="E3133" i="1"/>
  <c r="E3013" i="1"/>
  <c r="E2938" i="1"/>
  <c r="E2819" i="1"/>
  <c r="E2700" i="1"/>
  <c r="E2622" i="1"/>
  <c r="E2547" i="1"/>
  <c r="E2443" i="1"/>
  <c r="E2377" i="1"/>
  <c r="E2282" i="1"/>
  <c r="E865" i="1"/>
  <c r="E805" i="1"/>
  <c r="E746" i="1"/>
  <c r="E670" i="1"/>
  <c r="E609" i="1"/>
  <c r="E528" i="1"/>
  <c r="E473" i="1"/>
  <c r="E396" i="1"/>
  <c r="E345" i="1"/>
  <c r="E279" i="1"/>
  <c r="E226" i="1"/>
  <c r="E159" i="1"/>
  <c r="E106" i="1"/>
  <c r="F154" i="1"/>
  <c r="E3971" i="1"/>
  <c r="E3628" i="1"/>
  <c r="E3365" i="1"/>
  <c r="E3235" i="1"/>
  <c r="E3078" i="1"/>
  <c r="E2924" i="1"/>
  <c r="E2805" i="1"/>
  <c r="E2649" i="1"/>
  <c r="E2499" i="1"/>
  <c r="E2365" i="1"/>
  <c r="E2257" i="1"/>
  <c r="E841" i="1"/>
  <c r="E783" i="1"/>
  <c r="E684" i="1"/>
  <c r="E625" i="1"/>
  <c r="E565" i="1"/>
  <c r="E510" i="1"/>
  <c r="E429" i="1"/>
  <c r="E377" i="1"/>
  <c r="E291" i="1"/>
  <c r="E243" i="1"/>
  <c r="E171" i="1"/>
  <c r="E120" i="1"/>
  <c r="E54" i="1"/>
  <c r="F70" i="1"/>
  <c r="E3807" i="1"/>
  <c r="E3470" i="1"/>
  <c r="E3271" i="1"/>
  <c r="E3158" i="1"/>
  <c r="E2998" i="1"/>
  <c r="E2919" i="1"/>
  <c r="E2766" i="1"/>
  <c r="E2647" i="1"/>
  <c r="E2498" i="1"/>
  <c r="E2361" i="1"/>
  <c r="E2273" i="1"/>
  <c r="E840" i="1"/>
  <c r="E782" i="1"/>
  <c r="E701" i="1"/>
  <c r="E645" i="1"/>
  <c r="E564" i="1"/>
  <c r="E505" i="1"/>
  <c r="E428" i="1"/>
  <c r="E376" i="1"/>
  <c r="E308" i="1"/>
  <c r="E257" i="1"/>
  <c r="E190" i="1"/>
  <c r="E137" i="1"/>
  <c r="E66" i="1"/>
  <c r="E4557" i="1"/>
  <c r="E3687" i="1"/>
  <c r="E3412" i="1"/>
  <c r="E3270" i="1"/>
  <c r="E3114" i="1"/>
  <c r="E2997" i="1"/>
  <c r="E2878" i="1"/>
  <c r="E2722" i="1"/>
  <c r="E2609" i="1"/>
  <c r="E2462" i="1"/>
  <c r="F132" i="1"/>
  <c r="E3542" i="1"/>
  <c r="E3150" i="1"/>
  <c r="E2839" i="1"/>
  <c r="E2529" i="1"/>
  <c r="E2294" i="1"/>
  <c r="E856" i="1"/>
  <c r="E781" i="1"/>
  <c r="E699" i="1"/>
  <c r="E621" i="1"/>
  <c r="E542" i="1"/>
  <c r="E464" i="1"/>
  <c r="E393" i="1"/>
  <c r="E322" i="1"/>
  <c r="E256" i="1"/>
  <c r="E184" i="1"/>
  <c r="E118" i="1"/>
  <c r="E50" i="1"/>
  <c r="F55" i="1"/>
  <c r="E3468" i="1"/>
  <c r="E3112" i="1"/>
  <c r="E2796" i="1"/>
  <c r="E2494" i="1"/>
  <c r="E855" i="1"/>
  <c r="E774" i="1"/>
  <c r="E698" i="1"/>
  <c r="E538" i="1"/>
  <c r="E463" i="1"/>
  <c r="E321" i="1"/>
  <c r="E183" i="1"/>
  <c r="E115" i="1"/>
  <c r="E4271" i="1"/>
  <c r="E2721" i="1"/>
  <c r="E832" i="1"/>
  <c r="E757" i="1"/>
  <c r="E524" i="1"/>
  <c r="E303" i="1"/>
  <c r="E97" i="1"/>
  <c r="E3934" i="1"/>
  <c r="E2683" i="1"/>
  <c r="E818" i="1"/>
  <c r="E737" i="1"/>
  <c r="E502" i="1"/>
  <c r="E355" i="1"/>
  <c r="E223" i="1"/>
  <c r="E3786" i="1"/>
  <c r="E2645" i="1"/>
  <c r="E2356" i="1"/>
  <c r="E736" i="1"/>
  <c r="E501" i="1"/>
  <c r="E288" i="1"/>
  <c r="E216" i="1"/>
  <c r="E3679" i="1"/>
  <c r="E2602" i="1"/>
  <c r="E2232" i="1"/>
  <c r="E720" i="1"/>
  <c r="E562" i="1"/>
  <c r="E408" i="1"/>
  <c r="E2293" i="1"/>
  <c r="E620" i="1"/>
  <c r="E387" i="1"/>
  <c r="E255" i="1"/>
  <c r="E3355" i="1"/>
  <c r="E2268" i="1"/>
  <c r="E674" i="1"/>
  <c r="E372" i="1"/>
  <c r="E168" i="1"/>
  <c r="E2993" i="1"/>
  <c r="E2390" i="1"/>
  <c r="E661" i="1"/>
  <c r="E426" i="1"/>
  <c r="E151" i="1"/>
  <c r="E2953" i="1"/>
  <c r="E2248" i="1"/>
  <c r="E657" i="1"/>
  <c r="E354" i="1"/>
  <c r="E82" i="1"/>
  <c r="E2915" i="1"/>
  <c r="E2324" i="1"/>
  <c r="E638" i="1"/>
  <c r="E487" i="1"/>
  <c r="E271" i="1"/>
  <c r="E136" i="1"/>
  <c r="E3612" i="1"/>
  <c r="E2877" i="1"/>
  <c r="E2323" i="1"/>
  <c r="E794" i="1"/>
  <c r="E637" i="1"/>
  <c r="E480" i="1"/>
  <c r="E339" i="1"/>
  <c r="E201" i="1"/>
  <c r="E64" i="1"/>
  <c r="E4556" i="1"/>
  <c r="E3400" i="1"/>
  <c r="E3072" i="1"/>
  <c r="E2758" i="1"/>
  <c r="E2461" i="1"/>
  <c r="E2269" i="1"/>
  <c r="E835" i="1"/>
  <c r="E758" i="1"/>
  <c r="E681" i="1"/>
  <c r="E600" i="1"/>
  <c r="E525" i="1"/>
  <c r="E444" i="1"/>
  <c r="E375" i="1"/>
  <c r="E307" i="1"/>
  <c r="E236" i="1"/>
  <c r="E169" i="1"/>
  <c r="E98" i="1"/>
  <c r="E3034" i="1"/>
  <c r="E2425" i="1"/>
  <c r="E599" i="1"/>
  <c r="E442" i="1"/>
  <c r="E235" i="1"/>
  <c r="E3310" i="1"/>
  <c r="E2249" i="1"/>
  <c r="E583" i="1"/>
  <c r="E289" i="1"/>
  <c r="E83" i="1"/>
  <c r="E3269" i="1"/>
  <c r="E817" i="1"/>
  <c r="E578" i="1"/>
  <c r="E425" i="1"/>
  <c r="E150" i="1"/>
  <c r="E3231" i="1"/>
  <c r="E795" i="1"/>
  <c r="E340" i="1"/>
  <c r="E202" i="1"/>
  <c r="E65" i="1"/>
  <c r="E3188" i="1"/>
  <c r="E2564" i="1"/>
  <c r="E872" i="1"/>
  <c r="E719" i="1"/>
  <c r="E561" i="1"/>
  <c r="E407" i="1"/>
  <c r="E268" i="1"/>
  <c r="E130" i="1"/>
  <c r="F5161" i="1"/>
  <c r="E5161" i="1"/>
  <c r="F5160" i="1"/>
  <c r="E5160" i="1"/>
  <c r="F5159" i="1"/>
  <c r="E5159" i="1"/>
  <c r="F5158" i="1"/>
  <c r="E5158" i="1"/>
  <c r="F5157" i="1"/>
  <c r="E5157" i="1"/>
  <c r="E5155" i="1"/>
  <c r="E5156" i="1"/>
  <c r="F5155" i="1"/>
  <c r="F5156" i="1"/>
  <c r="E5154" i="1"/>
  <c r="F5154" i="1"/>
  <c r="E5153" i="1"/>
  <c r="F5153" i="1"/>
  <c r="E5152" i="1"/>
  <c r="F5152" i="1"/>
  <c r="F5151" i="1"/>
  <c r="E5151" i="1"/>
  <c r="F5149" i="1"/>
  <c r="F5150" i="1"/>
  <c r="E5150" i="1"/>
  <c r="E5149" i="1"/>
  <c r="E5148" i="1"/>
  <c r="F5148" i="1"/>
  <c r="E5147" i="1"/>
  <c r="F5147" i="1"/>
  <c r="E5146" i="1"/>
  <c r="F5146" i="1"/>
  <c r="F5145" i="1"/>
  <c r="E5145" i="1"/>
  <c r="F5144" i="1"/>
  <c r="E5144" i="1"/>
  <c r="F5143" i="1"/>
  <c r="E5143" i="1"/>
  <c r="F5142" i="1"/>
  <c r="E5142" i="1"/>
  <c r="F5141" i="1"/>
  <c r="E5141" i="1"/>
  <c r="E5140" i="1"/>
  <c r="F5140" i="1"/>
  <c r="E5138" i="1"/>
  <c r="E5139" i="1"/>
  <c r="F5138" i="1"/>
  <c r="F5139" i="1"/>
  <c r="E5137" i="1"/>
  <c r="F5137" i="1"/>
  <c r="F5136" i="1"/>
  <c r="E5136" i="1"/>
  <c r="F5134" i="1"/>
  <c r="F5135" i="1"/>
  <c r="E5134" i="1"/>
  <c r="E5135" i="1"/>
  <c r="F5133" i="1"/>
  <c r="E5133" i="1"/>
  <c r="E5132" i="1"/>
  <c r="F5132" i="1"/>
  <c r="F5130" i="1"/>
  <c r="F5131" i="1"/>
  <c r="E5129" i="1"/>
  <c r="E5130" i="1"/>
  <c r="E5131" i="1"/>
  <c r="F5129" i="1"/>
  <c r="E5128" i="1"/>
  <c r="F5128" i="1"/>
  <c r="F5127" i="1"/>
  <c r="E5127" i="1"/>
  <c r="F5126" i="1"/>
  <c r="E5126" i="1"/>
  <c r="E5125" i="1"/>
  <c r="F5125" i="1"/>
  <c r="E5124" i="1"/>
  <c r="F5124" i="1"/>
  <c r="E5123" i="1"/>
  <c r="F5123" i="1"/>
  <c r="E5122" i="1"/>
  <c r="F5122" i="1"/>
  <c r="F5120" i="1"/>
  <c r="F5121" i="1"/>
  <c r="E5120" i="1"/>
  <c r="E5121" i="1"/>
  <c r="F5119" i="1"/>
  <c r="E5119" i="1"/>
  <c r="F5117" i="1"/>
  <c r="E5117" i="1"/>
  <c r="F5118" i="1"/>
  <c r="E5118" i="1"/>
  <c r="E5116" i="1"/>
  <c r="F5116" i="1"/>
  <c r="F5115" i="1"/>
  <c r="E5115" i="1"/>
  <c r="E5114" i="1"/>
  <c r="F5114" i="1"/>
  <c r="E5113" i="1"/>
  <c r="F5113" i="1"/>
  <c r="F5112" i="1"/>
  <c r="E5112" i="1"/>
  <c r="F5111" i="1"/>
  <c r="E5111" i="1"/>
  <c r="F5110" i="1"/>
  <c r="E5110" i="1"/>
  <c r="E5108" i="1"/>
  <c r="F5108" i="1"/>
  <c r="E5109" i="1"/>
  <c r="F5109" i="1"/>
  <c r="E5107" i="1"/>
  <c r="F5107" i="1"/>
  <c r="E5106" i="1"/>
  <c r="F5106" i="1"/>
  <c r="E5105" i="1"/>
  <c r="F5105" i="1"/>
  <c r="E5104" i="1"/>
  <c r="F5104" i="1"/>
  <c r="F5102" i="1"/>
  <c r="F5103" i="1"/>
  <c r="E5102" i="1"/>
  <c r="E5103" i="1"/>
  <c r="F5101" i="1"/>
  <c r="E5101" i="1"/>
  <c r="E5100" i="1"/>
  <c r="F5100" i="1"/>
  <c r="E5099" i="1"/>
  <c r="F5099" i="1"/>
  <c r="E5097" i="1"/>
  <c r="E5098" i="1"/>
  <c r="F5097" i="1"/>
  <c r="F5098" i="1"/>
  <c r="E5095" i="1"/>
  <c r="E5096" i="1"/>
  <c r="F5095" i="1"/>
  <c r="F5096" i="1"/>
  <c r="E5094" i="1"/>
  <c r="F5094" i="1"/>
  <c r="E5093" i="1"/>
  <c r="F5093" i="1"/>
  <c r="E5092" i="1"/>
  <c r="F5092" i="1"/>
  <c r="E5091" i="1"/>
  <c r="F5091" i="1"/>
  <c r="E5090" i="1"/>
  <c r="F5090" i="1"/>
  <c r="F5089" i="1"/>
  <c r="E5089" i="1"/>
  <c r="E5088" i="1"/>
  <c r="F5088" i="1"/>
  <c r="E5087" i="1"/>
  <c r="F5087" i="1"/>
  <c r="F5086" i="1"/>
  <c r="E5086" i="1"/>
  <c r="F5085" i="1"/>
  <c r="E5085" i="1"/>
  <c r="E5083" i="1"/>
  <c r="E5084" i="1"/>
  <c r="E5082" i="1"/>
  <c r="F5082" i="1"/>
  <c r="F5084" i="1"/>
  <c r="F5083" i="1"/>
  <c r="E5081" i="1"/>
  <c r="F5081" i="1"/>
  <c r="F5080" i="1"/>
  <c r="E5080" i="1"/>
  <c r="E5079" i="1"/>
  <c r="F5079" i="1"/>
  <c r="E5078" i="1"/>
  <c r="F5078" i="1"/>
  <c r="E5077" i="1"/>
  <c r="F5077" i="1"/>
  <c r="F5075" i="1"/>
  <c r="E5074" i="1"/>
  <c r="E5075" i="1"/>
  <c r="F5076" i="1"/>
  <c r="E5076" i="1"/>
  <c r="F5074" i="1"/>
  <c r="E5073" i="1"/>
  <c r="F5073" i="1"/>
  <c r="F5072" i="1"/>
  <c r="E5072" i="1"/>
  <c r="F5071" i="1"/>
  <c r="E5071" i="1"/>
  <c r="E5070" i="1"/>
  <c r="F5070" i="1"/>
  <c r="E5069" i="1"/>
  <c r="F5069" i="1"/>
  <c r="E5068" i="1"/>
  <c r="F5068" i="1"/>
  <c r="E5067" i="1"/>
  <c r="F5067" i="1"/>
  <c r="F5066" i="1"/>
  <c r="E5066" i="1"/>
  <c r="E5065" i="1"/>
  <c r="F5065" i="1"/>
  <c r="E5064" i="1"/>
  <c r="F5063" i="1"/>
  <c r="F5064" i="1"/>
  <c r="E5063" i="1"/>
  <c r="E5062" i="1"/>
  <c r="F5062" i="1"/>
  <c r="E5061" i="1"/>
  <c r="F5061" i="1"/>
  <c r="F5060" i="1"/>
  <c r="E5060" i="1"/>
  <c r="E5058" i="1"/>
  <c r="E5059" i="1"/>
  <c r="F5057" i="1"/>
  <c r="F5058" i="1"/>
  <c r="F5059" i="1"/>
  <c r="E5057" i="1"/>
  <c r="E5056" i="1"/>
  <c r="F5056" i="1"/>
  <c r="E5055" i="1"/>
  <c r="F5055" i="1"/>
  <c r="F5054" i="1"/>
  <c r="E5054" i="1"/>
  <c r="E5053" i="1"/>
  <c r="F5053" i="1"/>
  <c r="E5052" i="1"/>
  <c r="F5052" i="1"/>
  <c r="F5051" i="1"/>
  <c r="E5051" i="1"/>
  <c r="E5050" i="1"/>
  <c r="F5050" i="1"/>
  <c r="E5049" i="1"/>
  <c r="F5049" i="1"/>
  <c r="E5048" i="1"/>
  <c r="E5047" i="1"/>
  <c r="F5047" i="1"/>
  <c r="F5048" i="1"/>
  <c r="E5046" i="1"/>
  <c r="F5046" i="1"/>
  <c r="E5041" i="1"/>
  <c r="E5043" i="1"/>
  <c r="F5041" i="1"/>
  <c r="E5044" i="1"/>
  <c r="F5042" i="1"/>
  <c r="E5045" i="1"/>
  <c r="F5043" i="1"/>
  <c r="E5042" i="1"/>
  <c r="F5044" i="1"/>
  <c r="F5045" i="1"/>
  <c r="E5040" i="1"/>
  <c r="F5040" i="1"/>
  <c r="E5039" i="1"/>
  <c r="F5039" i="1"/>
  <c r="E5038" i="1"/>
  <c r="F5038" i="1"/>
  <c r="E5037" i="1"/>
  <c r="F5037" i="1"/>
  <c r="F5036" i="1"/>
  <c r="E5036" i="1"/>
  <c r="E5035" i="1"/>
  <c r="F5035" i="1"/>
  <c r="F5034" i="1"/>
  <c r="E5034" i="1"/>
  <c r="E5033" i="1"/>
  <c r="F5033" i="1"/>
  <c r="E5032" i="1"/>
  <c r="F5032" i="1"/>
  <c r="E5031" i="1"/>
  <c r="E5030" i="1"/>
  <c r="F5030" i="1"/>
  <c r="F5031" i="1"/>
  <c r="E5029" i="1"/>
  <c r="F5029" i="1"/>
  <c r="E5027" i="1"/>
  <c r="F5027" i="1"/>
  <c r="E5028" i="1"/>
  <c r="F5028" i="1"/>
  <c r="E5026" i="1"/>
  <c r="F5026" i="1"/>
  <c r="F5025" i="1"/>
  <c r="E5025" i="1"/>
  <c r="E5024" i="1"/>
  <c r="F5024" i="1"/>
  <c r="E5023" i="1"/>
  <c r="F5023" i="1"/>
  <c r="E5022" i="1"/>
  <c r="F5022" i="1"/>
  <c r="F5021" i="1"/>
  <c r="E5021" i="1"/>
  <c r="F5020" i="1"/>
  <c r="E5020" i="1"/>
  <c r="E5019" i="1"/>
  <c r="F5019" i="1"/>
  <c r="E5018" i="1"/>
  <c r="F5018" i="1"/>
  <c r="E5017" i="1"/>
  <c r="F5017" i="1"/>
  <c r="F5016" i="1"/>
  <c r="E5015" i="1"/>
  <c r="E5016" i="1"/>
  <c r="F5015" i="1"/>
  <c r="E5014" i="1"/>
  <c r="F5014" i="1"/>
  <c r="E5012" i="1"/>
  <c r="E5013" i="1"/>
  <c r="F5012" i="1"/>
  <c r="F5013" i="1"/>
  <c r="E5011" i="1"/>
  <c r="F5011" i="1"/>
  <c r="E5010" i="1"/>
  <c r="F5010" i="1"/>
  <c r="E5009" i="1"/>
  <c r="F5009" i="1"/>
  <c r="F5007" i="1"/>
  <c r="F5008" i="1"/>
  <c r="E5008" i="1"/>
  <c r="E5007" i="1"/>
  <c r="E5006" i="1"/>
  <c r="F5006" i="1"/>
  <c r="F5004" i="1"/>
  <c r="E5005" i="1"/>
  <c r="F5005" i="1"/>
  <c r="E5004" i="1"/>
  <c r="E5003" i="1"/>
  <c r="F5003" i="1"/>
  <c r="E5002" i="1"/>
  <c r="F5002" i="1"/>
  <c r="E5001" i="1"/>
  <c r="F5001" i="1"/>
  <c r="F5000" i="1"/>
  <c r="E4999" i="1"/>
  <c r="E5000" i="1"/>
  <c r="F4999" i="1"/>
  <c r="F4998" i="1"/>
  <c r="E4998" i="1"/>
  <c r="F4997" i="1"/>
  <c r="E4997" i="1"/>
  <c r="F4996" i="1"/>
  <c r="E4996" i="1"/>
  <c r="F4995" i="1"/>
  <c r="E4995" i="1"/>
  <c r="E4994" i="1"/>
  <c r="F4994" i="1"/>
  <c r="F4991" i="1"/>
  <c r="E4991" i="1"/>
  <c r="F4993" i="1"/>
  <c r="E4992" i="1"/>
  <c r="E4993" i="1"/>
  <c r="F4992" i="1"/>
  <c r="E4990" i="1"/>
  <c r="F4990" i="1"/>
  <c r="E4989" i="1"/>
  <c r="F4989" i="1"/>
  <c r="E4988" i="1"/>
  <c r="F4988" i="1"/>
  <c r="E4987" i="1"/>
  <c r="F4987" i="1"/>
  <c r="E4985" i="1"/>
  <c r="E4986" i="1"/>
  <c r="F4985" i="1"/>
  <c r="F4986" i="1"/>
  <c r="E4984" i="1"/>
  <c r="F4984" i="1"/>
  <c r="E4982" i="1"/>
  <c r="F4983" i="1"/>
  <c r="E4983" i="1"/>
  <c r="F4982" i="1"/>
  <c r="E4980" i="1"/>
  <c r="E4981" i="1"/>
  <c r="F4980" i="1"/>
  <c r="F4981" i="1"/>
  <c r="E4979" i="1"/>
  <c r="F4979" i="1"/>
  <c r="F4978" i="1"/>
  <c r="E4978" i="1"/>
  <c r="E4977" i="1"/>
  <c r="F4977" i="1"/>
  <c r="E4976" i="1"/>
  <c r="F4975" i="1"/>
  <c r="F4976" i="1"/>
  <c r="E4975" i="1"/>
  <c r="F4974" i="1"/>
  <c r="E4973" i="1"/>
  <c r="F4973" i="1"/>
  <c r="E4974" i="1"/>
  <c r="E4972" i="1"/>
  <c r="F4972" i="1"/>
  <c r="E4971" i="1"/>
  <c r="F4971" i="1"/>
  <c r="E4970" i="1"/>
  <c r="F4970" i="1"/>
  <c r="E4969" i="1"/>
  <c r="F4969" i="1"/>
  <c r="E4968" i="1"/>
  <c r="F4968" i="1"/>
  <c r="E4967" i="1"/>
  <c r="F4967" i="1"/>
  <c r="E4966" i="1"/>
  <c r="F4966" i="1"/>
  <c r="F4963" i="1"/>
  <c r="E4962" i="1"/>
  <c r="E4963" i="1"/>
  <c r="E4964" i="1"/>
  <c r="E4965" i="1"/>
  <c r="F4962" i="1"/>
  <c r="F4964" i="1"/>
  <c r="F4965" i="1"/>
  <c r="E4961" i="1"/>
  <c r="F4961" i="1"/>
  <c r="F4960" i="1"/>
  <c r="E4960" i="1"/>
  <c r="E4959" i="1"/>
  <c r="F4959" i="1"/>
  <c r="E4957" i="1"/>
  <c r="F4957" i="1"/>
  <c r="E4958" i="1"/>
  <c r="F4958" i="1"/>
  <c r="F4956" i="1"/>
  <c r="E4956" i="1"/>
  <c r="E4955" i="1"/>
  <c r="F4955" i="1"/>
  <c r="F4954" i="1"/>
  <c r="E4954" i="1"/>
  <c r="E4953" i="1"/>
  <c r="F4953" i="1"/>
  <c r="E4952" i="1"/>
  <c r="F4951" i="1"/>
  <c r="F4952" i="1"/>
  <c r="F4950" i="1"/>
  <c r="E4951" i="1"/>
  <c r="E4950" i="1"/>
  <c r="E4948" i="1"/>
  <c r="F4949" i="1"/>
  <c r="E4949" i="1"/>
  <c r="E4947" i="1"/>
  <c r="F4947" i="1"/>
  <c r="F4945" i="1"/>
  <c r="F4942" i="1"/>
  <c r="F4946" i="1"/>
  <c r="F4943" i="1"/>
  <c r="F4944" i="1"/>
  <c r="F4948" i="1"/>
  <c r="F4940" i="1"/>
  <c r="F4941" i="1"/>
  <c r="F4938" i="1"/>
  <c r="F4939" i="1"/>
  <c r="F4937" i="1"/>
  <c r="E4937" i="1"/>
  <c r="F4936" i="1"/>
  <c r="F4935" i="1"/>
  <c r="F4934" i="1"/>
  <c r="E4934" i="1"/>
  <c r="F4933" i="1"/>
  <c r="E4933" i="1"/>
  <c r="F4932" i="1"/>
  <c r="E4932" i="1"/>
  <c r="F4931" i="1"/>
  <c r="E4931" i="1"/>
  <c r="E4928" i="1"/>
  <c r="F4930" i="1"/>
  <c r="E4929" i="1"/>
  <c r="E4930" i="1"/>
  <c r="F4928" i="1"/>
  <c r="F4929" i="1"/>
  <c r="E4927" i="1"/>
  <c r="F4927" i="1"/>
  <c r="E4926" i="1"/>
  <c r="F4926" i="1"/>
  <c r="E4925" i="1"/>
  <c r="F4925" i="1"/>
  <c r="E4924" i="1"/>
  <c r="F4924" i="1"/>
  <c r="E4923" i="1"/>
  <c r="F4923" i="1"/>
  <c r="F4922" i="1"/>
  <c r="E4922" i="1"/>
  <c r="E4921" i="1"/>
  <c r="F4921" i="1"/>
  <c r="E4920" i="1"/>
  <c r="E4919" i="1"/>
  <c r="F4919" i="1"/>
  <c r="F4920" i="1"/>
  <c r="F4916" i="1"/>
  <c r="F4917" i="1"/>
  <c r="F4918" i="1"/>
  <c r="E4915" i="1"/>
  <c r="E4916" i="1"/>
  <c r="E4917" i="1"/>
  <c r="F4915" i="1"/>
  <c r="E4918" i="1"/>
  <c r="F4913" i="1"/>
  <c r="F4914" i="1"/>
  <c r="E4913" i="1"/>
  <c r="E4914" i="1"/>
  <c r="E4911" i="1"/>
  <c r="F4911" i="1"/>
  <c r="E4912" i="1"/>
  <c r="F4912" i="1"/>
  <c r="E4908" i="1"/>
  <c r="E4910" i="1"/>
  <c r="E4909" i="1"/>
  <c r="F4908" i="1"/>
  <c r="F4909" i="1"/>
  <c r="F4910" i="1"/>
  <c r="E4903" i="1"/>
  <c r="F4903" i="1"/>
  <c r="E4904" i="1"/>
  <c r="F4904" i="1"/>
  <c r="E4905" i="1"/>
  <c r="F4905" i="1"/>
  <c r="E4906" i="1"/>
  <c r="F4906" i="1"/>
  <c r="E4907" i="1"/>
  <c r="F4907" i="1"/>
  <c r="F4899" i="1"/>
  <c r="E4900" i="1"/>
  <c r="F4900" i="1"/>
  <c r="E4901" i="1"/>
  <c r="F4901" i="1"/>
  <c r="E4902" i="1"/>
  <c r="F4902" i="1"/>
  <c r="E4899" i="1"/>
  <c r="E4897" i="1"/>
  <c r="E4898" i="1"/>
  <c r="F4896" i="1"/>
  <c r="F4897" i="1"/>
  <c r="F4898" i="1"/>
  <c r="F4895" i="1"/>
  <c r="E4895" i="1"/>
  <c r="E4896" i="1"/>
  <c r="F4894" i="1"/>
  <c r="E4894" i="1"/>
  <c r="F4893" i="1"/>
  <c r="E4893" i="1"/>
  <c r="E4892" i="1"/>
  <c r="F4892" i="1"/>
  <c r="E4891" i="1"/>
  <c r="F4891" i="1"/>
  <c r="F4890" i="1"/>
  <c r="E4890" i="1"/>
  <c r="E4889" i="1"/>
  <c r="F4889" i="1"/>
  <c r="E4887" i="1"/>
  <c r="F4887" i="1"/>
  <c r="F4888" i="1"/>
  <c r="E4885" i="1"/>
  <c r="F4885" i="1"/>
  <c r="E4886" i="1"/>
  <c r="F4886" i="1"/>
  <c r="E4888" i="1"/>
  <c r="F4883" i="1"/>
  <c r="F4884" i="1"/>
  <c r="E4883" i="1"/>
  <c r="E4884" i="1"/>
  <c r="E4871" i="1"/>
  <c r="E4879" i="1"/>
  <c r="F4872" i="1"/>
  <c r="F4880" i="1"/>
  <c r="F4877" i="1"/>
  <c r="E4878" i="1"/>
  <c r="E4872" i="1"/>
  <c r="E4880" i="1"/>
  <c r="F4873" i="1"/>
  <c r="F4881" i="1"/>
  <c r="E4877" i="1"/>
  <c r="F4879" i="1"/>
  <c r="E4873" i="1"/>
  <c r="E4881" i="1"/>
  <c r="F4874" i="1"/>
  <c r="F4882" i="1"/>
  <c r="F4870" i="1"/>
  <c r="F4871" i="1"/>
  <c r="E4874" i="1"/>
  <c r="E4882" i="1"/>
  <c r="F4875" i="1"/>
  <c r="E4875" i="1"/>
  <c r="F4876" i="1"/>
  <c r="E4876" i="1"/>
  <c r="F4878" i="1"/>
  <c r="E4870" i="1"/>
  <c r="E4869" i="1"/>
  <c r="F4869" i="1"/>
  <c r="E4868" i="1"/>
  <c r="F4868" i="1"/>
  <c r="F4867" i="1"/>
  <c r="E4867" i="1"/>
  <c r="F4865" i="1"/>
  <c r="E4866" i="1"/>
  <c r="F4866" i="1"/>
  <c r="E4865" i="1"/>
  <c r="F4863" i="1"/>
  <c r="F4864" i="1"/>
  <c r="E4863" i="1"/>
  <c r="E4864" i="1"/>
  <c r="F4862" i="1"/>
  <c r="E4862" i="1"/>
  <c r="E4861" i="1"/>
  <c r="F4861" i="1"/>
  <c r="F4859" i="1"/>
  <c r="F4860" i="1"/>
  <c r="E4859" i="1"/>
  <c r="E4860" i="1"/>
  <c r="E4858" i="1"/>
  <c r="F4858" i="1"/>
  <c r="F4856" i="1"/>
  <c r="F4857" i="1"/>
  <c r="E4856" i="1"/>
  <c r="E4857" i="1"/>
  <c r="E4855" i="1"/>
  <c r="F4854" i="1"/>
  <c r="E4854" i="1"/>
  <c r="F4855" i="1"/>
  <c r="E4853" i="1"/>
  <c r="F4853" i="1"/>
  <c r="F4852" i="1"/>
  <c r="E4852" i="1"/>
  <c r="E4851" i="1"/>
  <c r="F4849" i="1"/>
  <c r="F4850" i="1"/>
  <c r="F4851" i="1"/>
  <c r="E4849" i="1"/>
  <c r="E4850" i="1"/>
  <c r="F4848" i="1"/>
  <c r="E4848" i="1"/>
  <c r="F4847" i="1"/>
  <c r="E4847" i="1"/>
  <c r="F4846" i="1"/>
  <c r="E4846" i="1"/>
  <c r="F4845" i="1"/>
  <c r="E4845" i="1"/>
  <c r="E4844" i="1"/>
  <c r="F4844" i="1"/>
  <c r="F4843" i="1"/>
  <c r="E4843" i="1"/>
  <c r="F4842" i="1"/>
  <c r="E4842" i="1"/>
  <c r="F4841" i="1"/>
  <c r="E4841" i="1"/>
  <c r="F4840" i="1"/>
  <c r="E4840" i="1"/>
  <c r="F4838" i="1"/>
  <c r="E4838" i="1"/>
  <c r="F4839" i="1"/>
  <c r="E4839" i="1"/>
  <c r="E4837" i="1"/>
  <c r="F4837" i="1"/>
  <c r="F4836" i="1"/>
  <c r="E4835" i="1"/>
  <c r="F4835" i="1"/>
  <c r="E4836" i="1"/>
  <c r="E4834" i="1"/>
  <c r="F4834" i="1"/>
  <c r="F4833" i="1"/>
  <c r="E4833" i="1"/>
  <c r="F4832" i="1"/>
  <c r="E4832" i="1"/>
  <c r="F4831" i="1"/>
  <c r="E4831" i="1"/>
  <c r="F4830" i="1"/>
  <c r="E4830" i="1"/>
  <c r="F4829" i="1"/>
  <c r="E4829" i="1"/>
  <c r="F4828" i="1"/>
  <c r="E4828" i="1"/>
  <c r="E4827" i="1"/>
  <c r="F4827" i="1"/>
  <c r="E4826" i="1"/>
  <c r="F4826" i="1"/>
  <c r="E4825" i="1"/>
  <c r="F4825" i="1"/>
  <c r="E4824" i="1"/>
  <c r="F4824" i="1"/>
  <c r="E4823" i="1"/>
  <c r="F4823" i="1"/>
  <c r="F4822" i="1"/>
  <c r="E4822" i="1"/>
  <c r="F4821" i="1"/>
  <c r="E4821" i="1"/>
  <c r="E4820" i="1"/>
  <c r="F4820" i="1"/>
  <c r="F4819" i="1"/>
  <c r="E4818" i="1"/>
  <c r="E4819" i="1"/>
  <c r="F4818" i="1"/>
  <c r="E4816" i="1"/>
  <c r="E4817" i="1"/>
  <c r="F4816" i="1"/>
  <c r="F4817" i="1"/>
  <c r="E4815" i="1"/>
  <c r="F4815" i="1"/>
  <c r="F4814" i="1"/>
  <c r="E4812" i="1"/>
  <c r="F4813" i="1"/>
  <c r="E4813" i="1"/>
  <c r="E4814" i="1"/>
  <c r="F4812" i="1"/>
  <c r="F4811" i="1"/>
  <c r="E4810" i="1"/>
  <c r="E4811" i="1"/>
  <c r="F4810" i="1"/>
  <c r="F4809" i="1"/>
  <c r="E4809" i="1"/>
  <c r="F4808" i="1"/>
  <c r="E4808" i="1"/>
  <c r="E4807" i="1"/>
  <c r="F4807" i="1"/>
  <c r="E4806" i="1"/>
  <c r="F4806" i="1"/>
  <c r="E4805" i="1"/>
  <c r="E4804" i="1"/>
  <c r="F4805" i="1"/>
  <c r="F4804" i="1"/>
  <c r="F4802" i="1"/>
  <c r="F4803" i="1"/>
  <c r="E4802" i="1"/>
  <c r="E4803" i="1"/>
  <c r="E4801" i="1"/>
  <c r="F4801" i="1"/>
  <c r="F4800" i="1"/>
  <c r="E4800" i="1"/>
  <c r="F4799" i="1"/>
  <c r="E4799" i="1"/>
  <c r="E4797" i="1"/>
  <c r="E4798" i="1"/>
  <c r="F4797" i="1"/>
  <c r="F4798" i="1"/>
  <c r="E4796" i="1"/>
  <c r="F4796" i="1"/>
  <c r="E4794" i="1"/>
  <c r="E4795" i="1"/>
  <c r="F4794" i="1"/>
  <c r="F4795" i="1"/>
  <c r="E4793" i="1"/>
  <c r="F4793" i="1"/>
  <c r="E4792" i="1"/>
  <c r="F4792" i="1"/>
  <c r="F4791" i="1"/>
  <c r="E4791" i="1"/>
  <c r="E4790" i="1"/>
  <c r="F4788" i="1"/>
  <c r="F4789" i="1"/>
  <c r="F4790" i="1"/>
  <c r="E4788" i="1"/>
  <c r="E4789" i="1"/>
  <c r="E4787" i="1"/>
  <c r="F4787" i="1"/>
  <c r="E4786" i="1"/>
  <c r="F4785" i="1"/>
  <c r="F4786" i="1"/>
  <c r="E4785" i="1"/>
  <c r="E4784" i="1"/>
  <c r="F4784" i="1"/>
  <c r="E4783" i="1"/>
  <c r="F4783" i="1"/>
  <c r="E4781" i="1"/>
  <c r="E4782" i="1"/>
  <c r="F4782" i="1"/>
  <c r="F4781" i="1"/>
  <c r="E4777" i="1"/>
  <c r="F4777" i="1"/>
  <c r="F4778" i="1"/>
  <c r="E4778" i="1"/>
  <c r="E4779" i="1"/>
  <c r="E4780" i="1"/>
  <c r="F4779" i="1"/>
  <c r="F4780" i="1"/>
  <c r="E4775" i="1"/>
  <c r="E4776" i="1"/>
  <c r="F4775" i="1"/>
  <c r="F4776" i="1"/>
  <c r="E4774" i="1"/>
  <c r="F4773" i="1"/>
  <c r="F4774" i="1"/>
  <c r="E4773" i="1"/>
  <c r="E4772" i="1"/>
  <c r="F4772" i="1"/>
  <c r="F4771" i="1"/>
  <c r="E4771" i="1"/>
  <c r="F4770" i="1"/>
  <c r="E4770" i="1"/>
  <c r="F4769" i="1"/>
  <c r="E4769" i="1"/>
  <c r="E4768" i="1"/>
  <c r="F4767" i="1"/>
  <c r="E4767" i="1"/>
  <c r="F4768" i="1"/>
  <c r="E4764" i="1"/>
  <c r="E4765" i="1"/>
  <c r="F4765" i="1"/>
  <c r="E4766" i="1"/>
  <c r="F4766" i="1"/>
  <c r="F4763" i="1"/>
  <c r="E4763" i="1"/>
  <c r="F4764" i="1"/>
  <c r="E4761" i="1"/>
  <c r="E4762" i="1"/>
  <c r="F4761" i="1"/>
  <c r="F4762" i="1"/>
  <c r="E4760" i="1"/>
  <c r="E4759" i="1"/>
  <c r="F4759" i="1"/>
  <c r="F4760" i="1"/>
  <c r="E4758" i="1"/>
  <c r="F4758" i="1"/>
  <c r="F4757" i="1"/>
  <c r="E4757" i="1"/>
  <c r="F4755" i="1"/>
  <c r="E4755" i="1"/>
  <c r="F4756" i="1"/>
  <c r="E4756" i="1"/>
  <c r="E4754" i="1"/>
  <c r="F4754" i="1"/>
  <c r="E4753" i="1"/>
  <c r="F4753" i="1"/>
  <c r="E4752" i="1"/>
  <c r="F4752" i="1"/>
  <c r="E4751" i="1"/>
  <c r="F4751" i="1"/>
  <c r="E4750" i="1"/>
  <c r="F4750" i="1"/>
  <c r="E4749" i="1"/>
  <c r="F4749" i="1"/>
  <c r="F4748" i="1"/>
  <c r="E4748" i="1"/>
  <c r="E4747" i="1"/>
  <c r="F4747" i="1"/>
  <c r="E4745" i="1"/>
  <c r="F4745" i="1"/>
  <c r="F4746" i="1"/>
  <c r="E4746" i="1"/>
  <c r="F4744" i="1"/>
  <c r="E4744" i="1"/>
  <c r="E4742" i="1"/>
  <c r="F4742" i="1"/>
  <c r="E4739" i="1"/>
  <c r="E4740" i="1"/>
  <c r="E4741" i="1"/>
  <c r="F4740" i="1"/>
  <c r="F4739" i="1"/>
  <c r="F4741" i="1"/>
  <c r="E4738" i="1"/>
  <c r="F4738" i="1"/>
  <c r="E4736" i="1"/>
  <c r="F4737" i="1"/>
  <c r="E4737" i="1"/>
  <c r="F4736" i="1"/>
  <c r="E4734" i="1"/>
  <c r="E4735" i="1"/>
  <c r="F4734" i="1"/>
  <c r="F4735" i="1"/>
  <c r="E4733" i="1"/>
  <c r="F4733" i="1"/>
  <c r="E4731" i="1"/>
  <c r="E4732" i="1"/>
  <c r="F4730" i="1"/>
  <c r="F4731" i="1"/>
  <c r="F4732" i="1"/>
  <c r="E4730" i="1"/>
  <c r="E4729" i="1"/>
  <c r="F4729" i="1"/>
  <c r="E4728" i="1"/>
  <c r="F4728" i="1"/>
  <c r="E4727" i="1"/>
  <c r="F4726" i="1"/>
  <c r="F4727" i="1"/>
  <c r="E4726" i="1"/>
  <c r="E4724" i="1"/>
  <c r="E4725" i="1"/>
  <c r="F4723" i="1"/>
  <c r="F4724" i="1"/>
  <c r="F4725" i="1"/>
  <c r="E4723" i="1"/>
  <c r="F4722" i="1"/>
  <c r="E4721" i="1"/>
  <c r="E4722" i="1"/>
  <c r="F4721" i="1"/>
  <c r="E4719" i="1"/>
  <c r="E4720" i="1"/>
  <c r="F4720" i="1"/>
  <c r="F4719" i="1"/>
  <c r="E4717" i="1"/>
  <c r="E4718" i="1"/>
  <c r="F4717" i="1"/>
  <c r="F4718" i="1"/>
  <c r="E4716" i="1"/>
  <c r="F4716" i="1"/>
  <c r="F4715" i="1"/>
  <c r="E4715" i="1"/>
  <c r="F4712" i="1"/>
  <c r="E4712" i="1"/>
  <c r="F4713" i="1"/>
  <c r="E4713" i="1"/>
  <c r="F4714" i="1"/>
  <c r="E4714" i="1"/>
  <c r="E4711" i="1"/>
  <c r="F4711" i="1"/>
  <c r="E4710" i="1"/>
  <c r="F4710" i="1"/>
  <c r="F4709" i="1"/>
  <c r="E4709" i="1"/>
  <c r="E4708" i="1"/>
  <c r="F4708" i="1"/>
  <c r="E4707" i="1"/>
  <c r="F4707" i="1"/>
  <c r="E4706" i="1"/>
  <c r="F4706" i="1"/>
  <c r="F4704" i="1"/>
  <c r="E4704" i="1"/>
  <c r="F4705" i="1"/>
  <c r="E4705" i="1"/>
  <c r="E4703" i="1"/>
  <c r="F4703" i="1"/>
  <c r="E4702" i="1"/>
  <c r="F4702" i="1"/>
  <c r="E4701" i="1"/>
  <c r="F4701" i="1"/>
  <c r="E4700" i="1"/>
  <c r="F4700" i="1"/>
  <c r="E4699" i="1"/>
  <c r="F4699" i="1"/>
  <c r="E4698" i="1"/>
  <c r="F4698" i="1"/>
  <c r="E4697" i="1"/>
  <c r="F4697" i="1"/>
  <c r="F4696" i="1"/>
  <c r="E4696" i="1"/>
  <c r="E4695" i="1"/>
  <c r="F4695" i="1"/>
  <c r="E4694" i="1"/>
  <c r="F4694" i="1"/>
  <c r="F4693" i="1"/>
  <c r="E4693" i="1"/>
  <c r="E4692" i="1"/>
  <c r="F4692" i="1"/>
  <c r="F4690" i="1"/>
  <c r="E4689" i="1"/>
  <c r="F4691" i="1"/>
  <c r="F4689" i="1"/>
  <c r="E4690" i="1"/>
  <c r="E4691" i="1"/>
  <c r="F4688" i="1"/>
  <c r="E4688" i="1"/>
  <c r="E4687" i="1"/>
  <c r="F4687" i="1"/>
  <c r="E4686" i="1"/>
  <c r="F4686" i="1"/>
  <c r="F4685" i="1"/>
  <c r="F4684" i="1"/>
  <c r="F4683" i="1"/>
  <c r="F3773" i="1"/>
  <c r="E3773" i="1"/>
  <c r="F3770" i="1"/>
  <c r="F3762" i="1"/>
  <c r="E4660" i="1"/>
  <c r="E4661" i="1"/>
  <c r="E4662" i="1"/>
  <c r="E4663" i="1"/>
  <c r="E4664" i="1"/>
  <c r="E4665" i="1"/>
  <c r="E4666" i="1"/>
  <c r="E4667" i="1"/>
  <c r="E4668" i="1"/>
  <c r="E4669" i="1"/>
  <c r="E4670" i="1"/>
  <c r="E4671" i="1"/>
  <c r="E4672" i="1"/>
  <c r="E4673" i="1"/>
  <c r="E4674" i="1"/>
  <c r="E4678" i="1"/>
  <c r="E4679" i="1"/>
  <c r="E4680" i="1"/>
  <c r="E4681" i="1"/>
  <c r="E4743"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743" i="1"/>
  <c r="A3737" i="1"/>
  <c r="A3738" i="1" s="1"/>
  <c r="A3739" i="1" s="1"/>
  <c r="A3740" i="1" s="1"/>
  <c r="A3741" i="1" s="1"/>
  <c r="A3742" i="1" s="1"/>
  <c r="A3744" i="1" s="1"/>
  <c r="A3745" i="1" s="1"/>
  <c r="A3746" i="1" s="1"/>
  <c r="A3747" i="1" s="1"/>
  <c r="A3748" i="1" s="1"/>
  <c r="A3749" i="1" s="1"/>
  <c r="A3750" i="1" s="1"/>
  <c r="A3751" i="1" s="1"/>
  <c r="A3724" i="1"/>
  <c r="A3725" i="1" s="1"/>
  <c r="A3726" i="1" s="1"/>
  <c r="A3727" i="1" s="1"/>
  <c r="A3728" i="1" s="1"/>
  <c r="A3729" i="1" s="1"/>
  <c r="A3730" i="1" s="1"/>
  <c r="A3731" i="1" s="1"/>
  <c r="A3732" i="1" s="1"/>
  <c r="A3733" i="1" s="1"/>
  <c r="A3734" i="1" s="1"/>
  <c r="A3735" i="1" s="1"/>
  <c r="A3662" i="1"/>
  <c r="A3663" i="1" s="1"/>
  <c r="A3664" i="1" s="1"/>
  <c r="A3667" i="1" s="1"/>
  <c r="A3669" i="1" s="1"/>
  <c r="A3671" i="1" s="1"/>
  <c r="A3672" i="1" s="1"/>
  <c r="A3674" i="1" s="1"/>
  <c r="A3675" i="1" s="1"/>
  <c r="A3676" i="1" s="1"/>
  <c r="A3677" i="1" s="1"/>
  <c r="A3678" i="1" s="1"/>
  <c r="A3680" i="1" s="1"/>
  <c r="A3681" i="1" s="1"/>
  <c r="A3682" i="1" s="1"/>
  <c r="A3683" i="1" s="1"/>
  <c r="A3684" i="1" s="1"/>
  <c r="A3685" i="1" s="1"/>
  <c r="A3686" i="1" s="1"/>
  <c r="A3687" i="1" s="1"/>
  <c r="A3689" i="1" s="1"/>
  <c r="A3690" i="1" s="1"/>
  <c r="A3691" i="1" s="1"/>
  <c r="A3692" i="1" s="1"/>
  <c r="A3694" i="1" s="1"/>
  <c r="A3695" i="1" s="1"/>
  <c r="A3697" i="1" s="1"/>
  <c r="A3698" i="1" s="1"/>
  <c r="A3699" i="1" s="1"/>
  <c r="A3700" i="1" s="1"/>
  <c r="A3702" i="1" s="1"/>
  <c r="A3703" i="1" s="1"/>
  <c r="A3704" i="1" s="1"/>
  <c r="A3705" i="1" s="1"/>
  <c r="A3706" i="1" s="1"/>
  <c r="A3707" i="1" s="1"/>
  <c r="A3708" i="1" s="1"/>
  <c r="A3709" i="1" s="1"/>
  <c r="A3710" i="1" s="1"/>
  <c r="A3711" i="1" s="1"/>
  <c r="A3712" i="1" s="1"/>
  <c r="A3713" i="1" s="1"/>
  <c r="A3714" i="1" s="1"/>
  <c r="A3716" i="1" s="1"/>
  <c r="A3717" i="1" s="1"/>
  <c r="A3718" i="1" s="1"/>
  <c r="A3719" i="1" s="1"/>
  <c r="A3720" i="1" s="1"/>
  <c r="A3721" i="1" s="1"/>
  <c r="A3722" i="1" s="1"/>
  <c r="A3522" i="1"/>
  <c r="E4647" i="1" l="1"/>
  <c r="E4648" i="1"/>
  <c r="E4649" i="1"/>
  <c r="E4650" i="1"/>
  <c r="E4651" i="1"/>
  <c r="E4652" i="1"/>
  <c r="E4654" i="1"/>
  <c r="E4655" i="1"/>
  <c r="E4656" i="1"/>
  <c r="E4657" i="1"/>
  <c r="E4658" i="1"/>
  <c r="E4659" i="1"/>
  <c r="F4647" i="1"/>
  <c r="F4648" i="1"/>
  <c r="F4649" i="1"/>
  <c r="F4650" i="1"/>
  <c r="F4651" i="1"/>
  <c r="F4652" i="1"/>
  <c r="F4653" i="1"/>
  <c r="F4654" i="1"/>
  <c r="F4655" i="1"/>
  <c r="F4656" i="1"/>
  <c r="F4657" i="1"/>
  <c r="F4658" i="1"/>
  <c r="F4659" i="1"/>
  <c r="A3459" i="1"/>
  <c r="A3415" i="1" l="1"/>
  <c r="A3409" i="1"/>
  <c r="A3410" i="1" s="1"/>
  <c r="A3412" i="1" s="1"/>
  <c r="A3413" i="1" s="1"/>
  <c r="A3416" i="1" l="1"/>
  <c r="A3417" i="1" s="1"/>
  <c r="A3418" i="1" s="1"/>
  <c r="A3420" i="1" s="1"/>
  <c r="A3421" i="1" s="1"/>
  <c r="A3423" i="1" s="1"/>
  <c r="A3424" i="1" s="1"/>
  <c r="A3425" i="1" s="1"/>
  <c r="A3426" i="1" s="1"/>
  <c r="A3428" i="1" s="1"/>
  <c r="A3429" i="1" s="1"/>
  <c r="A3434"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60" i="1" s="1"/>
  <c r="A3462" i="1" s="1"/>
  <c r="A3464" i="1" s="1"/>
  <c r="A3465" i="1" s="1"/>
  <c r="A3466" i="1" s="1"/>
  <c r="A3468" i="1" s="1"/>
  <c r="A3470" i="1" s="1"/>
  <c r="A3471" i="1" s="1"/>
  <c r="A3472" i="1" s="1"/>
  <c r="A3473" i="1" s="1"/>
  <c r="A3474" i="1" s="1"/>
  <c r="A3475" i="1" s="1"/>
  <c r="A3476" i="1" s="1"/>
  <c r="A3479" i="1" s="1"/>
  <c r="A3480" i="1" s="1"/>
  <c r="A3481" i="1" s="1"/>
  <c r="A3482" i="1" s="1"/>
  <c r="A3483" i="1" s="1"/>
  <c r="A3484" i="1" s="1"/>
  <c r="A3485" i="1" s="1"/>
  <c r="A3486" i="1" s="1"/>
  <c r="A3487" i="1" s="1"/>
  <c r="A3488" i="1" s="1"/>
  <c r="A3489" i="1" s="1"/>
  <c r="A3490" i="1" s="1"/>
  <c r="A3491" i="1" s="1"/>
  <c r="A3493" i="1" s="1"/>
  <c r="A3495" i="1" s="1"/>
  <c r="A3496" i="1" s="1"/>
  <c r="A3497" i="1" s="1"/>
  <c r="A3498" i="1" s="1"/>
  <c r="A3499" i="1" s="1"/>
  <c r="A3500" i="1" s="1"/>
  <c r="A3501" i="1" s="1"/>
  <c r="A3502" i="1" s="1"/>
  <c r="A3503" i="1" s="1"/>
  <c r="A3505" i="1" s="1"/>
  <c r="A3506" i="1" s="1"/>
  <c r="A3507" i="1" s="1"/>
  <c r="A3510" i="1" s="1"/>
  <c r="A3511" i="1" s="1"/>
  <c r="A3512" i="1" s="1"/>
  <c r="A3514" i="1" s="1"/>
  <c r="A3515" i="1" s="1"/>
  <c r="A3516" i="1" s="1"/>
  <c r="A3517" i="1" s="1"/>
  <c r="A3518" i="1" s="1"/>
  <c r="E3749" i="1"/>
  <c r="E3753" i="1"/>
  <c r="E3754" i="1"/>
  <c r="E3772" i="1"/>
  <c r="E3774" i="1"/>
  <c r="E3775" i="1"/>
  <c r="E3776" i="1"/>
  <c r="E3778" i="1"/>
  <c r="E3779" i="1"/>
  <c r="E3780" i="1"/>
  <c r="E3781" i="1"/>
  <c r="E3782" i="1"/>
  <c r="E3783" i="1"/>
  <c r="E3796" i="1"/>
  <c r="E3797" i="1"/>
  <c r="E3798" i="1"/>
  <c r="E3799" i="1"/>
  <c r="E3800" i="1"/>
  <c r="E3801" i="1"/>
  <c r="E3802" i="1"/>
  <c r="E3814" i="1"/>
  <c r="E3816" i="1"/>
  <c r="E3817" i="1"/>
  <c r="E3820" i="1"/>
  <c r="E3837" i="1"/>
  <c r="E3841" i="1"/>
  <c r="E3842" i="1"/>
  <c r="E3843" i="1"/>
  <c r="E3844" i="1"/>
  <c r="E3845" i="1"/>
  <c r="E3846" i="1"/>
  <c r="E3868" i="1"/>
  <c r="E3869" i="1"/>
  <c r="E3870" i="1"/>
  <c r="E3872" i="1"/>
  <c r="E3873" i="1"/>
  <c r="E3874" i="1"/>
  <c r="E3877" i="1"/>
  <c r="E3878" i="1"/>
  <c r="E3879" i="1"/>
  <c r="E3881" i="1"/>
  <c r="E3882" i="1"/>
  <c r="E3883" i="1"/>
  <c r="E3884" i="1"/>
  <c r="E3885" i="1"/>
  <c r="E3886" i="1"/>
  <c r="E3887" i="1"/>
  <c r="E3888" i="1"/>
  <c r="E3889" i="1"/>
  <c r="E3890" i="1"/>
  <c r="E3891" i="1"/>
  <c r="E3892" i="1"/>
  <c r="E3893" i="1"/>
  <c r="E3904" i="1"/>
  <c r="E3905" i="1"/>
  <c r="E3906" i="1"/>
  <c r="E3907" i="1"/>
  <c r="E3908" i="1"/>
  <c r="E3909" i="1"/>
  <c r="E3919" i="1"/>
  <c r="E3920" i="1"/>
  <c r="E3921" i="1"/>
  <c r="E3922" i="1"/>
  <c r="E3923" i="1"/>
  <c r="E3924" i="1"/>
  <c r="E3925" i="1"/>
  <c r="E3926" i="1"/>
  <c r="E3927" i="1"/>
  <c r="E3928" i="1"/>
  <c r="E3929" i="1"/>
  <c r="E3930" i="1"/>
  <c r="E3931" i="1"/>
  <c r="E3932" i="1"/>
  <c r="E3933" i="1"/>
  <c r="E3936" i="1"/>
  <c r="E3937" i="1"/>
  <c r="E3938" i="1"/>
  <c r="E3939" i="1"/>
  <c r="E3940" i="1"/>
  <c r="E3941" i="1"/>
  <c r="E3942" i="1"/>
  <c r="E3948" i="1"/>
  <c r="E3949" i="1"/>
  <c r="E3950" i="1"/>
  <c r="E3951" i="1"/>
  <c r="E3952" i="1"/>
  <c r="E3953" i="1"/>
  <c r="E3954" i="1"/>
  <c r="E3955" i="1"/>
  <c r="E3956" i="1"/>
  <c r="E3957" i="1"/>
  <c r="E3958" i="1"/>
  <c r="E3959" i="1"/>
  <c r="E3960" i="1"/>
  <c r="E3961" i="1"/>
  <c r="E3962" i="1"/>
  <c r="E3964" i="1"/>
  <c r="E3970" i="1"/>
  <c r="E3973" i="1"/>
  <c r="E3974" i="1"/>
  <c r="E3975" i="1"/>
  <c r="E3976" i="1"/>
  <c r="E3977" i="1"/>
  <c r="E3983" i="1"/>
  <c r="E3984" i="1"/>
  <c r="E3985" i="1"/>
  <c r="E3986" i="1"/>
  <c r="E3987" i="1"/>
  <c r="E3988" i="1"/>
  <c r="E3989" i="1"/>
  <c r="E3990" i="1"/>
  <c r="E3991" i="1"/>
  <c r="E3992" i="1"/>
  <c r="E3993" i="1"/>
  <c r="E3994" i="1"/>
  <c r="E3995" i="1"/>
  <c r="E3996" i="1"/>
  <c r="E3997" i="1"/>
  <c r="E3998" i="1"/>
  <c r="E3999" i="1"/>
  <c r="E4000" i="1"/>
  <c r="E4001" i="1"/>
  <c r="E4002" i="1"/>
  <c r="E4003" i="1"/>
  <c r="E4004" i="1"/>
  <c r="E4011" i="1"/>
  <c r="E4014" i="1"/>
  <c r="E4015" i="1"/>
  <c r="E4016" i="1"/>
  <c r="E4017" i="1"/>
  <c r="E4018" i="1"/>
  <c r="E4019" i="1"/>
  <c r="E4020" i="1"/>
  <c r="E4021" i="1"/>
  <c r="E4022" i="1"/>
  <c r="E4023" i="1"/>
  <c r="E4024" i="1"/>
  <c r="E4025" i="1"/>
  <c r="E4030" i="1"/>
  <c r="E4031" i="1"/>
  <c r="E4032" i="1"/>
  <c r="E4033" i="1"/>
  <c r="E4034" i="1"/>
  <c r="E4035" i="1"/>
  <c r="E4037" i="1"/>
  <c r="E4038" i="1"/>
  <c r="E4039" i="1"/>
  <c r="E4040" i="1"/>
  <c r="E4041" i="1"/>
  <c r="E4042" i="1"/>
  <c r="E4043" i="1"/>
  <c r="E4044" i="1"/>
  <c r="E4045" i="1"/>
  <c r="E4046" i="1"/>
  <c r="E4047" i="1"/>
  <c r="E4048" i="1"/>
  <c r="E4049" i="1"/>
  <c r="E4050" i="1"/>
  <c r="E4051"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8" i="1"/>
  <c r="E4109" i="1"/>
  <c r="E4113" i="1"/>
  <c r="E4114" i="1"/>
  <c r="E4116" i="1"/>
  <c r="E4117" i="1"/>
  <c r="E4118" i="1"/>
  <c r="E4119" i="1"/>
  <c r="E4120" i="1"/>
  <c r="E4121" i="1"/>
  <c r="E4122" i="1"/>
  <c r="E4124" i="1"/>
  <c r="E4125" i="1"/>
  <c r="E4126" i="1"/>
  <c r="E4127" i="1"/>
  <c r="E4128" i="1"/>
  <c r="E4129" i="1"/>
  <c r="E4130" i="1"/>
  <c r="E4133" i="1"/>
  <c r="E4134" i="1"/>
  <c r="E4135" i="1"/>
  <c r="E4136" i="1"/>
  <c r="E4137" i="1"/>
  <c r="E4138" i="1"/>
  <c r="E4139" i="1"/>
  <c r="E4140" i="1"/>
  <c r="E4141" i="1"/>
  <c r="E4142" i="1"/>
  <c r="E4143" i="1"/>
  <c r="E4144" i="1"/>
  <c r="E4145" i="1"/>
  <c r="E4146" i="1"/>
  <c r="E4147" i="1"/>
  <c r="E4148" i="1"/>
  <c r="E4149" i="1"/>
  <c r="E4150" i="1"/>
  <c r="E4151" i="1"/>
  <c r="E4152" i="1"/>
  <c r="E4153" i="1"/>
  <c r="E4154" i="1"/>
  <c r="E4157" i="1"/>
  <c r="E4158" i="1"/>
  <c r="E4159" i="1"/>
  <c r="E4160" i="1"/>
  <c r="E4161" i="1"/>
  <c r="E4162" i="1"/>
  <c r="E4163" i="1"/>
  <c r="E4164" i="1"/>
  <c r="E4165" i="1"/>
  <c r="E4166"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9" i="1"/>
  <c r="E4210" i="1"/>
  <c r="E4211" i="1"/>
  <c r="E4212" i="1"/>
  <c r="E4213" i="1"/>
  <c r="E4214" i="1"/>
  <c r="E4215" i="1"/>
  <c r="E4216" i="1"/>
  <c r="E4217" i="1"/>
  <c r="E4218" i="1"/>
  <c r="E4219" i="1"/>
  <c r="E4220" i="1"/>
  <c r="E4221" i="1"/>
  <c r="E4223" i="1"/>
  <c r="E4224" i="1"/>
  <c r="E4225" i="1"/>
  <c r="E4226" i="1"/>
  <c r="E4227" i="1"/>
  <c r="E4228" i="1"/>
  <c r="E4229" i="1"/>
  <c r="E4230" i="1"/>
  <c r="E4231" i="1"/>
  <c r="E4232" i="1"/>
  <c r="E4233" i="1"/>
  <c r="E4234" i="1"/>
  <c r="E4235" i="1"/>
  <c r="E4236" i="1"/>
  <c r="E4237" i="1"/>
  <c r="E4238" i="1"/>
  <c r="E4241" i="1"/>
  <c r="E4242" i="1"/>
  <c r="E4243" i="1"/>
  <c r="E4244" i="1"/>
  <c r="E4254" i="1"/>
  <c r="E4280" i="1"/>
  <c r="E4281" i="1"/>
  <c r="E4283" i="1"/>
  <c r="E4284" i="1"/>
  <c r="E4287" i="1"/>
  <c r="E4288" i="1"/>
  <c r="E4289" i="1"/>
  <c r="E4290" i="1"/>
  <c r="E4291" i="1"/>
  <c r="E4292" i="1"/>
  <c r="E4293" i="1"/>
  <c r="E4294" i="1"/>
  <c r="E4295" i="1"/>
  <c r="E4296" i="1"/>
  <c r="E4298" i="1"/>
  <c r="E4299" i="1"/>
  <c r="E4300" i="1"/>
  <c r="E4301" i="1"/>
  <c r="E4306" i="1"/>
  <c r="E4307" i="1"/>
  <c r="E4308" i="1"/>
  <c r="E4309" i="1"/>
  <c r="E4310" i="1"/>
  <c r="E4311" i="1"/>
  <c r="E4312" i="1"/>
  <c r="E4313" i="1"/>
  <c r="E4314" i="1"/>
  <c r="E4315" i="1"/>
  <c r="E4316" i="1"/>
  <c r="E4319" i="1"/>
  <c r="E4321" i="1"/>
  <c r="E4322" i="1"/>
  <c r="E4323" i="1"/>
  <c r="E4324" i="1"/>
  <c r="E4325" i="1"/>
  <c r="E4326" i="1"/>
  <c r="E4327" i="1"/>
  <c r="E4328" i="1"/>
  <c r="E4329" i="1"/>
  <c r="E4330" i="1"/>
  <c r="E4331" i="1"/>
  <c r="E4332" i="1"/>
  <c r="E4333" i="1"/>
  <c r="E4334" i="1"/>
  <c r="E4335" i="1"/>
  <c r="E4336" i="1"/>
  <c r="E4337" i="1"/>
  <c r="E4338" i="1"/>
  <c r="E4339" i="1"/>
  <c r="E4340" i="1"/>
  <c r="E4342" i="1"/>
  <c r="E4345" i="1"/>
  <c r="E4346" i="1"/>
  <c r="E4347"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7" i="1"/>
  <c r="E4378"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5" i="1"/>
  <c r="E4407" i="1"/>
  <c r="E4408" i="1"/>
  <c r="E4409" i="1"/>
  <c r="E4410" i="1"/>
  <c r="E4411" i="1"/>
  <c r="E4412" i="1"/>
  <c r="E4413" i="1"/>
  <c r="E4416" i="1"/>
  <c r="E4417" i="1"/>
  <c r="E4418" i="1"/>
  <c r="E4419" i="1"/>
  <c r="E4420" i="1"/>
  <c r="E4421" i="1"/>
  <c r="E4422" i="1"/>
  <c r="E4423" i="1"/>
  <c r="E4424" i="1"/>
  <c r="E4425" i="1"/>
  <c r="E4426" i="1"/>
  <c r="E4427" i="1"/>
  <c r="E4435" i="1"/>
  <c r="E4436" i="1"/>
  <c r="E4437" i="1"/>
  <c r="E4438" i="1"/>
  <c r="E4439" i="1"/>
  <c r="E4440" i="1"/>
  <c r="E4442" i="1"/>
  <c r="E4443" i="1"/>
  <c r="E4444" i="1"/>
  <c r="E4445" i="1"/>
  <c r="E4446" i="1"/>
  <c r="E4447" i="1"/>
  <c r="E4453" i="1"/>
  <c r="E4454" i="1"/>
  <c r="E4455" i="1"/>
  <c r="E4456" i="1"/>
  <c r="E4457" i="1"/>
  <c r="E4458" i="1"/>
  <c r="E4459" i="1"/>
  <c r="E4460" i="1"/>
  <c r="E4461" i="1"/>
  <c r="E4462" i="1"/>
  <c r="E4463" i="1"/>
  <c r="E4464" i="1"/>
  <c r="E4465" i="1"/>
  <c r="E4468" i="1"/>
  <c r="E4469" i="1"/>
  <c r="E4470" i="1"/>
  <c r="E4471" i="1"/>
  <c r="E4472" i="1"/>
  <c r="E4473" i="1"/>
  <c r="E4474" i="1"/>
  <c r="E4475" i="1"/>
  <c r="E4476" i="1"/>
  <c r="E4477" i="1"/>
  <c r="E4478" i="1"/>
  <c r="E4479" i="1"/>
  <c r="E4480" i="1"/>
  <c r="E4481" i="1"/>
  <c r="E4482" i="1"/>
  <c r="E4484" i="1"/>
  <c r="E4485" i="1"/>
  <c r="E4486" i="1"/>
  <c r="E4487" i="1"/>
  <c r="E4489" i="1"/>
  <c r="E4490" i="1"/>
  <c r="E4491" i="1"/>
  <c r="E4492" i="1"/>
  <c r="E4493" i="1"/>
  <c r="E4494" i="1"/>
  <c r="E4495" i="1"/>
  <c r="E4501" i="1"/>
  <c r="E4502" i="1"/>
  <c r="E4507" i="1"/>
  <c r="E4508" i="1"/>
  <c r="E4509" i="1"/>
  <c r="E4510" i="1"/>
  <c r="E4519" i="1"/>
  <c r="E4527" i="1"/>
  <c r="E4530" i="1"/>
  <c r="E4532" i="1"/>
  <c r="E4537" i="1"/>
  <c r="E4538" i="1"/>
  <c r="E4539" i="1"/>
  <c r="E4540" i="1"/>
  <c r="E4541" i="1"/>
  <c r="E4542" i="1"/>
  <c r="E4543" i="1"/>
  <c r="E4547" i="1"/>
  <c r="E4548" i="1"/>
  <c r="E4549" i="1"/>
  <c r="E4550" i="1"/>
  <c r="E4552" i="1"/>
  <c r="E4553" i="1"/>
  <c r="E4555" i="1"/>
  <c r="E4560" i="1"/>
  <c r="E4561" i="1"/>
  <c r="E4562" i="1"/>
  <c r="E4563" i="1"/>
  <c r="E4564" i="1"/>
  <c r="E4566" i="1"/>
  <c r="E4567" i="1"/>
  <c r="E4568" i="1"/>
  <c r="E4572" i="1"/>
  <c r="E4573" i="1"/>
  <c r="E4574" i="1"/>
  <c r="E4575" i="1"/>
  <c r="E4576" i="1"/>
  <c r="E4587" i="1"/>
  <c r="E4592" i="1"/>
  <c r="E4595" i="1"/>
  <c r="E4596" i="1"/>
  <c r="E4597" i="1"/>
  <c r="E4598" i="1"/>
  <c r="E4599" i="1"/>
  <c r="E4603" i="1"/>
  <c r="E4609" i="1"/>
  <c r="E4610" i="1"/>
  <c r="E4611" i="1"/>
  <c r="E4612" i="1"/>
  <c r="E4621" i="1"/>
  <c r="E4622" i="1"/>
  <c r="E4623" i="1"/>
  <c r="E4624" i="1"/>
  <c r="E4627" i="1"/>
  <c r="E4628" i="1"/>
  <c r="E4640" i="1"/>
  <c r="E4641" i="1"/>
  <c r="E4642" i="1"/>
  <c r="E4643" i="1"/>
  <c r="E4644" i="1"/>
  <c r="E4645" i="1"/>
  <c r="E4646" i="1"/>
  <c r="F3749" i="1"/>
  <c r="F3753" i="1"/>
  <c r="F3754" i="1"/>
  <c r="F3755" i="1"/>
  <c r="F3756" i="1"/>
  <c r="F3757" i="1"/>
  <c r="F3760" i="1"/>
  <c r="F3761" i="1"/>
  <c r="F3763" i="1"/>
  <c r="F3766" i="1"/>
  <c r="F3768" i="1"/>
  <c r="F3769" i="1"/>
  <c r="F3771" i="1"/>
  <c r="F3772" i="1"/>
  <c r="F3774" i="1"/>
  <c r="F3775" i="1"/>
  <c r="F3776" i="1"/>
  <c r="F3777" i="1"/>
  <c r="F3778" i="1"/>
  <c r="F3779" i="1"/>
  <c r="F3780" i="1"/>
  <c r="F3781" i="1"/>
  <c r="F3782" i="1"/>
  <c r="F3783" i="1"/>
  <c r="F3784" i="1"/>
  <c r="F3785" i="1"/>
  <c r="F3786" i="1"/>
  <c r="F3787" i="1"/>
  <c r="F3788" i="1"/>
  <c r="F3789" i="1"/>
  <c r="F3790" i="1"/>
  <c r="F3795" i="1"/>
  <c r="F3796" i="1"/>
  <c r="F3797" i="1"/>
  <c r="F3798" i="1"/>
  <c r="F3799" i="1"/>
  <c r="F3800" i="1"/>
  <c r="F3801" i="1"/>
  <c r="F3802" i="1"/>
  <c r="F3804" i="1"/>
  <c r="F3805" i="1"/>
  <c r="F3806" i="1"/>
  <c r="F3807" i="1"/>
  <c r="F3808" i="1"/>
  <c r="F3809" i="1"/>
  <c r="F3810" i="1"/>
  <c r="F3811" i="1"/>
  <c r="F3812" i="1"/>
  <c r="F3813" i="1"/>
  <c r="F3814" i="1"/>
  <c r="F3816" i="1"/>
  <c r="F3817" i="1"/>
  <c r="F3818" i="1"/>
  <c r="F3819" i="1"/>
  <c r="F3820" i="1"/>
  <c r="F3822" i="1"/>
  <c r="F3823" i="1"/>
  <c r="F3824" i="1"/>
  <c r="F3825" i="1"/>
  <c r="F3826" i="1"/>
  <c r="F3827" i="1"/>
  <c r="F3829" i="1"/>
  <c r="F3832" i="1"/>
  <c r="F3833" i="1"/>
  <c r="F3834" i="1"/>
  <c r="F3835" i="1"/>
  <c r="F3836" i="1"/>
  <c r="F3837" i="1"/>
  <c r="F3838" i="1"/>
  <c r="F3839" i="1"/>
  <c r="F3840" i="1"/>
  <c r="F3841" i="1"/>
  <c r="F3842" i="1"/>
  <c r="F3843" i="1"/>
  <c r="F3844" i="1"/>
  <c r="F3845" i="1"/>
  <c r="F3846" i="1"/>
  <c r="F3847" i="1"/>
  <c r="F3848" i="1"/>
  <c r="F3849" i="1"/>
  <c r="F3850" i="1"/>
  <c r="F3858" i="1"/>
  <c r="F3859" i="1"/>
  <c r="F3860" i="1"/>
  <c r="F3861" i="1"/>
  <c r="F3866"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A3523" i="1" l="1"/>
  <c r="A3524" i="1" s="1"/>
  <c r="A3526" i="1" s="1"/>
  <c r="A3527" i="1" s="1"/>
  <c r="A3528" i="1" s="1"/>
  <c r="A3529" i="1" s="1"/>
  <c r="A3530" i="1" s="1"/>
  <c r="A3531" i="1" s="1"/>
  <c r="A3532" i="1" s="1"/>
  <c r="A3533" i="1" s="1"/>
  <c r="A3534" i="1" s="1"/>
  <c r="A3535" i="1" s="1"/>
  <c r="A3536" i="1" s="1"/>
  <c r="A3538" i="1" s="1"/>
  <c r="A3539" i="1" s="1"/>
  <c r="A3540" i="1" s="1"/>
  <c r="A3541" i="1" s="1"/>
  <c r="A3542" i="1" s="1"/>
  <c r="A3543" i="1" s="1"/>
  <c r="A3544" i="1" s="1"/>
  <c r="A3545" i="1" s="1"/>
  <c r="A3519" i="1"/>
  <c r="A2" i="1"/>
  <c r="I6" i="7"/>
  <c r="A3406" i="1"/>
  <c r="A3407" i="1" s="1"/>
  <c r="A3402" i="1"/>
  <c r="A3403" i="1" s="1"/>
  <c r="A3397" i="1"/>
  <c r="A3398" i="1" s="1"/>
  <c r="A3399" i="1" s="1"/>
  <c r="A3400" i="1" s="1"/>
  <c r="A3393" i="1"/>
  <c r="A3382" i="1"/>
  <c r="A3383" i="1" s="1"/>
  <c r="A3384" i="1" s="1"/>
  <c r="A3385" i="1" s="1"/>
  <c r="A3386" i="1" s="1"/>
  <c r="A3387" i="1" s="1"/>
  <c r="A3388" i="1" s="1"/>
  <c r="A3389" i="1" s="1"/>
  <c r="A3390" i="1" s="1"/>
  <c r="A3391" i="1" s="1"/>
  <c r="A3379" i="1"/>
  <c r="A3380" i="1" s="1"/>
  <c r="A3375" i="1"/>
  <c r="A3368" i="1"/>
  <c r="A3369" i="1" s="1"/>
  <c r="A3370" i="1" s="1"/>
  <c r="A3371" i="1" s="1"/>
  <c r="A3372" i="1" s="1"/>
  <c r="A3347" i="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42" i="1"/>
  <c r="A3343" i="1" s="1"/>
  <c r="A3344" i="1" s="1"/>
  <c r="A3345" i="1" s="1"/>
  <c r="A3333" i="1"/>
  <c r="A3334" i="1" s="1"/>
  <c r="A3335" i="1" s="1"/>
  <c r="A3336" i="1" s="1"/>
  <c r="A3337" i="1" s="1"/>
  <c r="A3338" i="1" s="1"/>
  <c r="A3339" i="1" s="1"/>
  <c r="A3340" i="1" s="1"/>
  <c r="A3331" i="1"/>
  <c r="A3321" i="1"/>
  <c r="A3322" i="1" s="1"/>
  <c r="A3323" i="1" s="1"/>
  <c r="A3324" i="1" s="1"/>
  <c r="A3325" i="1" s="1"/>
  <c r="A3326" i="1" s="1"/>
  <c r="A3327" i="1" s="1"/>
  <c r="A3328" i="1" s="1"/>
  <c r="A3329" i="1" s="1"/>
  <c r="A3311" i="1"/>
  <c r="A3312" i="1" s="1"/>
  <c r="A3313" i="1" s="1"/>
  <c r="A3314" i="1" s="1"/>
  <c r="A3315" i="1" s="1"/>
  <c r="A3316" i="1" s="1"/>
  <c r="A3317" i="1" s="1"/>
  <c r="A3318" i="1" s="1"/>
  <c r="A3319" i="1" s="1"/>
  <c r="A3307" i="1"/>
  <c r="A3308" i="1" s="1"/>
  <c r="A3309" i="1" s="1"/>
  <c r="A3303" i="1"/>
  <c r="A3304" i="1" s="1"/>
  <c r="A3305" i="1" s="1"/>
  <c r="A3299" i="1"/>
  <c r="A3300" i="1" s="1"/>
  <c r="A3296" i="1"/>
  <c r="A3297" i="1" s="1"/>
  <c r="A3290" i="1"/>
  <c r="A3291" i="1" s="1"/>
  <c r="A3292" i="1" s="1"/>
  <c r="A3287" i="1"/>
  <c r="A3288" i="1" s="1"/>
  <c r="A3283" i="1"/>
  <c r="A3284" i="1" s="1"/>
  <c r="A3285" i="1" s="1"/>
  <c r="A3276" i="1"/>
  <c r="A3277" i="1" s="1"/>
  <c r="A3278" i="1" s="1"/>
  <c r="A3279" i="1" s="1"/>
  <c r="A3280" i="1" s="1"/>
  <c r="A3281" i="1" s="1"/>
  <c r="A3271" i="1"/>
  <c r="A3272" i="1" s="1"/>
  <c r="A3273" i="1" s="1"/>
  <c r="A3264" i="1"/>
  <c r="A3265" i="1" s="1"/>
  <c r="A3266" i="1" s="1"/>
  <c r="A3267" i="1" s="1"/>
  <c r="A3268" i="1" s="1"/>
  <c r="A3269" i="1" s="1"/>
  <c r="A3259" i="1"/>
  <c r="A3260" i="1" s="1"/>
  <c r="A3261" i="1" s="1"/>
  <c r="A3262" i="1" s="1"/>
  <c r="A3255" i="1"/>
  <c r="A3256" i="1" s="1"/>
  <c r="A3257" i="1" s="1"/>
  <c r="A3252" i="1"/>
  <c r="A3253" i="1" s="1"/>
  <c r="A3246" i="1"/>
  <c r="A3247" i="1" s="1"/>
  <c r="A3248" i="1" s="1"/>
  <c r="A3249" i="1" s="1"/>
  <c r="A3250" i="1" s="1"/>
  <c r="A3241" i="1"/>
  <c r="A3242" i="1" s="1"/>
  <c r="A3225" i="1"/>
  <c r="A3226" i="1" s="1"/>
  <c r="A3227" i="1" s="1"/>
  <c r="A3228" i="1" s="1"/>
  <c r="A3229" i="1" s="1"/>
  <c r="A3230" i="1" s="1"/>
  <c r="A3231" i="1" s="1"/>
  <c r="A3232" i="1" s="1"/>
  <c r="A3233" i="1" s="1"/>
  <c r="A3234" i="1" s="1"/>
  <c r="A3235" i="1" s="1"/>
  <c r="A3236" i="1" s="1"/>
  <c r="A3237" i="1" s="1"/>
  <c r="A3238" i="1" s="1"/>
  <c r="A3239" i="1" s="1"/>
  <c r="A3217" i="1"/>
  <c r="A3218" i="1" s="1"/>
  <c r="A3219" i="1" s="1"/>
  <c r="A3220" i="1" s="1"/>
  <c r="A3221" i="1" s="1"/>
  <c r="A3222" i="1" s="1"/>
  <c r="A3223" i="1" s="1"/>
  <c r="A3215" i="1"/>
  <c r="A3213" i="1"/>
  <c r="A3202" i="1"/>
  <c r="A3203" i="1" s="1"/>
  <c r="A3204" i="1" s="1"/>
  <c r="A3205" i="1" s="1"/>
  <c r="A3206" i="1" s="1"/>
  <c r="A3207" i="1" s="1"/>
  <c r="A3208" i="1" s="1"/>
  <c r="A3193" i="1"/>
  <c r="A3194" i="1" s="1"/>
  <c r="A3195" i="1" s="1"/>
  <c r="A3196" i="1" s="1"/>
  <c r="A3197" i="1" s="1"/>
  <c r="A3198" i="1" s="1"/>
  <c r="A3190" i="1"/>
  <c r="A3185" i="1"/>
  <c r="A3178" i="1"/>
  <c r="A3179" i="1" s="1"/>
  <c r="A3180" i="1" s="1"/>
  <c r="A3181" i="1" s="1"/>
  <c r="A3162" i="1"/>
  <c r="A3163" i="1" s="1"/>
  <c r="A3164" i="1" s="1"/>
  <c r="A3165" i="1" s="1"/>
  <c r="A3166" i="1" s="1"/>
  <c r="A3167" i="1" s="1"/>
  <c r="A3168" i="1" s="1"/>
  <c r="A3169" i="1" s="1"/>
  <c r="A3170" i="1" s="1"/>
  <c r="A3171" i="1" s="1"/>
  <c r="A3173" i="1" s="1"/>
  <c r="A3174" i="1" s="1"/>
  <c r="A3175" i="1" s="1"/>
  <c r="A3176" i="1" s="1"/>
  <c r="A3546" i="1" l="1"/>
  <c r="A3547" i="1" s="1"/>
  <c r="A3549" i="1" l="1"/>
  <c r="A3550" i="1" s="1"/>
  <c r="A3551" i="1" s="1"/>
  <c r="A3552" i="1" s="1"/>
  <c r="A3553" i="1" s="1"/>
  <c r="A3554" i="1" s="1"/>
  <c r="A3555" i="1" s="1"/>
  <c r="A3556" i="1" s="1"/>
  <c r="A3557" i="1" s="1"/>
  <c r="A3558" i="1" s="1"/>
  <c r="A3559" i="1" s="1"/>
  <c r="A3560" i="1" s="1"/>
  <c r="A3561" i="1" s="1"/>
  <c r="A3562" i="1" s="1"/>
  <c r="A3563" i="1" s="1"/>
  <c r="A3564" i="1" s="1"/>
  <c r="D410" i="7"/>
  <c r="I410" i="7" s="1"/>
  <c r="D411" i="7"/>
  <c r="I411" i="7" s="1"/>
  <c r="D412" i="7"/>
  <c r="I412" i="7" s="1"/>
  <c r="D413" i="7"/>
  <c r="I413" i="7" s="1"/>
  <c r="D414" i="7"/>
  <c r="I414" i="7" s="1"/>
  <c r="D415" i="7"/>
  <c r="I415" i="7" s="1"/>
  <c r="D416" i="7"/>
  <c r="I416" i="7" s="1"/>
  <c r="D417" i="7"/>
  <c r="I417" i="7" s="1"/>
  <c r="D418" i="7"/>
  <c r="I418" i="7" s="1"/>
  <c r="D419" i="7"/>
  <c r="I419" i="7" s="1"/>
  <c r="D420" i="7"/>
  <c r="I420" i="7" s="1"/>
  <c r="D421" i="7"/>
  <c r="I421" i="7" s="1"/>
  <c r="D422" i="7"/>
  <c r="I422" i="7" s="1"/>
  <c r="D423" i="7"/>
  <c r="I423" i="7" s="1"/>
  <c r="D424" i="7"/>
  <c r="I424" i="7" s="1"/>
  <c r="D425" i="7"/>
  <c r="I425" i="7" s="1"/>
  <c r="D426" i="7"/>
  <c r="I426" i="7" s="1"/>
  <c r="D427" i="7"/>
  <c r="I427" i="7" s="1"/>
  <c r="D428" i="7"/>
  <c r="I428" i="7" s="1"/>
  <c r="D429" i="7"/>
  <c r="I429" i="7" s="1"/>
  <c r="D430" i="7"/>
  <c r="I430" i="7" s="1"/>
  <c r="D431" i="7"/>
  <c r="I431" i="7" s="1"/>
  <c r="D432" i="7"/>
  <c r="I432" i="7" s="1"/>
  <c r="D433" i="7"/>
  <c r="I433" i="7" s="1"/>
  <c r="D434" i="7"/>
  <c r="I434" i="7" s="1"/>
  <c r="D435" i="7"/>
  <c r="I435" i="7" s="1"/>
  <c r="D436" i="7"/>
  <c r="I436" i="7" s="1"/>
  <c r="D437" i="7"/>
  <c r="I437" i="7" s="1"/>
  <c r="D438" i="7"/>
  <c r="I438" i="7" s="1"/>
  <c r="D439" i="7"/>
  <c r="I439" i="7" s="1"/>
  <c r="D440" i="7"/>
  <c r="I440" i="7" s="1"/>
  <c r="D441" i="7"/>
  <c r="I441" i="7" s="1"/>
  <c r="D442" i="7"/>
  <c r="I442" i="7" s="1"/>
  <c r="D443" i="7"/>
  <c r="I443" i="7" s="1"/>
  <c r="D444" i="7"/>
  <c r="I444" i="7" s="1"/>
  <c r="D445" i="7"/>
  <c r="I445" i="7" s="1"/>
  <c r="D446" i="7"/>
  <c r="I446" i="7" s="1"/>
  <c r="D447" i="7"/>
  <c r="I447" i="7" s="1"/>
  <c r="D448" i="7"/>
  <c r="I448" i="7" s="1"/>
  <c r="D449" i="7"/>
  <c r="I449" i="7" s="1"/>
  <c r="D450" i="7"/>
  <c r="I450" i="7" s="1"/>
  <c r="D451" i="7"/>
  <c r="I451" i="7" s="1"/>
  <c r="D452" i="7"/>
  <c r="I452" i="7" s="1"/>
  <c r="D453" i="7"/>
  <c r="I453" i="7" s="1"/>
  <c r="D454" i="7"/>
  <c r="I454" i="7" s="1"/>
  <c r="A3565" i="1" l="1"/>
  <c r="A3567" i="1" s="1"/>
  <c r="A3568" i="1" s="1"/>
  <c r="A3569" i="1" s="1"/>
  <c r="A3570" i="1" s="1"/>
  <c r="A3571" i="1" s="1"/>
  <c r="A3572" i="1" s="1"/>
  <c r="A3573" i="1" s="1"/>
  <c r="B187" i="7"/>
  <c r="B188" i="7"/>
  <c r="B189" i="7"/>
  <c r="B190" i="7"/>
  <c r="B191" i="7"/>
  <c r="B194" i="7"/>
  <c r="B197" i="7"/>
  <c r="B198" i="7"/>
  <c r="B199" i="7"/>
  <c r="B238" i="7"/>
  <c r="B239" i="7"/>
  <c r="B241" i="7"/>
  <c r="B242" i="7"/>
  <c r="B243" i="7"/>
  <c r="B245" i="7"/>
  <c r="B262" i="7"/>
  <c r="B264" i="7"/>
  <c r="B265" i="7"/>
  <c r="B378" i="7"/>
  <c r="B383" i="7"/>
  <c r="B403" i="7"/>
  <c r="B425" i="7"/>
  <c r="B426" i="7"/>
  <c r="B427" i="7"/>
  <c r="B429" i="7"/>
  <c r="B4" i="2"/>
  <c r="I427" i="2" s="1"/>
  <c r="B7" i="7"/>
  <c r="I153" i="2" l="1"/>
  <c r="I495" i="2"/>
  <c r="E6256" i="1"/>
  <c r="F6256" i="1"/>
  <c r="I131" i="2"/>
  <c r="I462" i="2"/>
  <c r="I476" i="2"/>
  <c r="I132" i="2"/>
  <c r="I358" i="2"/>
  <c r="I391" i="2"/>
  <c r="I185" i="2"/>
  <c r="I631" i="2"/>
  <c r="E5984" i="1"/>
  <c r="F5984" i="1"/>
  <c r="I658" i="2"/>
  <c r="I415" i="2"/>
  <c r="I572" i="2"/>
  <c r="I697" i="2"/>
  <c r="I393" i="2"/>
  <c r="I686" i="2"/>
  <c r="I479" i="2"/>
  <c r="I467" i="2"/>
  <c r="I466" i="2"/>
  <c r="I614" i="2"/>
  <c r="I343" i="2"/>
  <c r="I574" i="2"/>
  <c r="I431" i="2"/>
  <c r="I618" i="2"/>
  <c r="I448" i="2"/>
  <c r="I408" i="2"/>
  <c r="I485" i="2"/>
  <c r="I513" i="2"/>
  <c r="I582" i="2"/>
  <c r="I326" i="2"/>
  <c r="I487" i="2"/>
  <c r="I648" i="2"/>
  <c r="I535" i="2"/>
  <c r="I578" i="2"/>
  <c r="I677" i="2"/>
  <c r="I613" i="2"/>
  <c r="I407" i="2"/>
  <c r="I687" i="2"/>
  <c r="I446" i="2"/>
  <c r="I418" i="2"/>
  <c r="I380" i="2"/>
  <c r="I438" i="2"/>
  <c r="I359" i="2"/>
  <c r="I416" i="2"/>
  <c r="I606" i="2"/>
  <c r="I675" i="2"/>
  <c r="I367" i="2"/>
  <c r="I663" i="2"/>
  <c r="I382" i="2"/>
  <c r="I581" i="2"/>
  <c r="I667" i="2"/>
  <c r="I488" i="2"/>
  <c r="I388" i="2"/>
  <c r="I360" i="2"/>
  <c r="I475" i="2"/>
  <c r="I636" i="2"/>
  <c r="I588" i="2"/>
  <c r="I626" i="2"/>
  <c r="I366" i="2"/>
  <c r="I671" i="2"/>
  <c r="I650" i="2"/>
  <c r="I617" i="2"/>
  <c r="I615" i="2"/>
  <c r="I469" i="2"/>
  <c r="I531" i="2"/>
  <c r="I655" i="2"/>
  <c r="I680" i="2"/>
  <c r="I336" i="2"/>
  <c r="I511" i="2"/>
  <c r="I375" i="2"/>
  <c r="I523" i="2"/>
  <c r="I568" i="2"/>
  <c r="I363" i="2"/>
  <c r="I683" i="2"/>
  <c r="I370" i="2"/>
  <c r="I450" i="2"/>
  <c r="I526" i="2"/>
  <c r="I695" i="2"/>
  <c r="I682" i="2"/>
  <c r="I670" i="2"/>
  <c r="I660" i="2"/>
  <c r="I652" i="2"/>
  <c r="I642" i="2"/>
  <c r="I630" i="2"/>
  <c r="I621" i="2"/>
  <c r="I610" i="2"/>
  <c r="I601" i="2"/>
  <c r="I593" i="2"/>
  <c r="I580" i="2"/>
  <c r="I571" i="2"/>
  <c r="I562" i="2"/>
  <c r="I554" i="2"/>
  <c r="I544" i="2"/>
  <c r="I693" i="2"/>
  <c r="I685" i="2"/>
  <c r="I673" i="2"/>
  <c r="I662" i="2"/>
  <c r="I649" i="2"/>
  <c r="I640" i="2"/>
  <c r="I633" i="2"/>
  <c r="I623" i="2"/>
  <c r="I608" i="2"/>
  <c r="I599" i="2"/>
  <c r="I591" i="2"/>
  <c r="I584" i="2"/>
  <c r="I569" i="2"/>
  <c r="I560" i="2"/>
  <c r="I552" i="2"/>
  <c r="I546" i="2"/>
  <c r="I696" i="2"/>
  <c r="I692" i="2"/>
  <c r="I688" i="2"/>
  <c r="I681" i="2"/>
  <c r="I674" i="2"/>
  <c r="I669" i="2"/>
  <c r="I664" i="2"/>
  <c r="I659" i="2"/>
  <c r="I653" i="2"/>
  <c r="I647" i="2"/>
  <c r="I643" i="2"/>
  <c r="I639" i="2"/>
  <c r="I634" i="2"/>
  <c r="I629" i="2"/>
  <c r="I624" i="2"/>
  <c r="I536" i="2"/>
  <c r="I530" i="2"/>
  <c r="I525" i="2"/>
  <c r="I520" i="2"/>
  <c r="I516" i="2"/>
  <c r="I510" i="2"/>
  <c r="I505" i="2"/>
  <c r="I501" i="2"/>
  <c r="I497" i="2"/>
  <c r="I492" i="2"/>
  <c r="I486" i="2"/>
  <c r="I481" i="2"/>
  <c r="I474" i="2"/>
  <c r="I470" i="2"/>
  <c r="I463" i="2"/>
  <c r="I458" i="2"/>
  <c r="I454" i="2"/>
  <c r="I449" i="2"/>
  <c r="I443" i="2"/>
  <c r="I439" i="2"/>
  <c r="I434" i="2"/>
  <c r="I429" i="2"/>
  <c r="I423" i="2"/>
  <c r="I420" i="2"/>
  <c r="I413" i="2"/>
  <c r="I409" i="2"/>
  <c r="I403" i="2"/>
  <c r="I399" i="2"/>
  <c r="I395" i="2"/>
  <c r="I390" i="2"/>
  <c r="I384" i="2"/>
  <c r="I378" i="2"/>
  <c r="I373" i="2"/>
  <c r="I368" i="2"/>
  <c r="I361" i="2"/>
  <c r="I354" i="2"/>
  <c r="I350" i="2"/>
  <c r="I346" i="2"/>
  <c r="I341" i="2"/>
  <c r="I337" i="2"/>
  <c r="I332" i="2"/>
  <c r="I328" i="2"/>
  <c r="I620" i="2"/>
  <c r="I611" i="2"/>
  <c r="I607" i="2"/>
  <c r="I602" i="2"/>
  <c r="I598" i="2"/>
  <c r="I594" i="2"/>
  <c r="I590" i="2"/>
  <c r="I585" i="2"/>
  <c r="I579" i="2"/>
  <c r="I573" i="2"/>
  <c r="I567" i="2"/>
  <c r="I563" i="2"/>
  <c r="I559" i="2"/>
  <c r="I555" i="2"/>
  <c r="I551" i="2"/>
  <c r="I547" i="2"/>
  <c r="I543" i="2"/>
  <c r="I539" i="2"/>
  <c r="I534" i="2"/>
  <c r="I529" i="2"/>
  <c r="I524" i="2"/>
  <c r="I519" i="2"/>
  <c r="I515" i="2"/>
  <c r="I509" i="2"/>
  <c r="I504" i="2"/>
  <c r="I500" i="2"/>
  <c r="I496" i="2"/>
  <c r="I491" i="2"/>
  <c r="I484" i="2"/>
  <c r="I480" i="2"/>
  <c r="I473" i="2"/>
  <c r="I468" i="2"/>
  <c r="I461" i="2"/>
  <c r="I457" i="2"/>
  <c r="I453" i="2"/>
  <c r="I447" i="2"/>
  <c r="I442" i="2"/>
  <c r="I437" i="2"/>
  <c r="I433" i="2"/>
  <c r="I426" i="2"/>
  <c r="I422" i="2"/>
  <c r="I419" i="2"/>
  <c r="I412" i="2"/>
  <c r="I406" i="2"/>
  <c r="I402" i="2"/>
  <c r="I398" i="2"/>
  <c r="I394" i="2"/>
  <c r="I387" i="2"/>
  <c r="I383" i="2"/>
  <c r="I377" i="2"/>
  <c r="I372" i="2"/>
  <c r="I365" i="2"/>
  <c r="I357" i="2"/>
  <c r="I353" i="2"/>
  <c r="I349" i="2"/>
  <c r="I345" i="2"/>
  <c r="I340" i="2"/>
  <c r="I335" i="2"/>
  <c r="I331" i="2"/>
  <c r="I327" i="2"/>
  <c r="I689" i="2"/>
  <c r="I676" i="2"/>
  <c r="I665" i="2"/>
  <c r="I657" i="2"/>
  <c r="I646" i="2"/>
  <c r="I635" i="2"/>
  <c r="I628" i="2"/>
  <c r="I612" i="2"/>
  <c r="I605" i="2"/>
  <c r="I595" i="2"/>
  <c r="I589" i="2"/>
  <c r="I575" i="2"/>
  <c r="I564" i="2"/>
  <c r="I558" i="2"/>
  <c r="I550" i="2"/>
  <c r="I540" i="2"/>
  <c r="I691" i="2"/>
  <c r="I679" i="2"/>
  <c r="I668" i="2"/>
  <c r="I654" i="2"/>
  <c r="I644" i="2"/>
  <c r="I638" i="2"/>
  <c r="I625" i="2"/>
  <c r="I619" i="2"/>
  <c r="I603" i="2"/>
  <c r="I597" i="2"/>
  <c r="I586" i="2"/>
  <c r="I577" i="2"/>
  <c r="I566" i="2"/>
  <c r="I556" i="2"/>
  <c r="I548" i="2"/>
  <c r="I542" i="2"/>
  <c r="I694" i="2"/>
  <c r="I690" i="2"/>
  <c r="I684" i="2"/>
  <c r="I678" i="2"/>
  <c r="I672" i="2"/>
  <c r="I666" i="2"/>
  <c r="I661" i="2"/>
  <c r="I656" i="2"/>
  <c r="I651" i="2"/>
  <c r="I645" i="2"/>
  <c r="I641" i="2"/>
  <c r="I637" i="2"/>
  <c r="I632" i="2"/>
  <c r="I627" i="2"/>
  <c r="I538" i="2"/>
  <c r="I533" i="2"/>
  <c r="I528" i="2"/>
  <c r="I522" i="2"/>
  <c r="I518" i="2"/>
  <c r="I514" i="2"/>
  <c r="I508" i="2"/>
  <c r="I503" i="2"/>
  <c r="I499" i="2"/>
  <c r="I494" i="2"/>
  <c r="I490" i="2"/>
  <c r="I483" i="2"/>
  <c r="I478" i="2"/>
  <c r="I472" i="2"/>
  <c r="I465" i="2"/>
  <c r="I460" i="2"/>
  <c r="I456" i="2"/>
  <c r="I452" i="2"/>
  <c r="I445" i="2"/>
  <c r="I441" i="2"/>
  <c r="I436" i="2"/>
  <c r="I432" i="2"/>
  <c r="I425" i="2"/>
  <c r="I37" i="2"/>
  <c r="I417" i="2"/>
  <c r="I411" i="2"/>
  <c r="I405" i="2"/>
  <c r="I401" i="2"/>
  <c r="I397" i="2"/>
  <c r="I392" i="2"/>
  <c r="I386" i="2"/>
  <c r="I381" i="2"/>
  <c r="I376" i="2"/>
  <c r="I371" i="2"/>
  <c r="I364" i="2"/>
  <c r="I356" i="2"/>
  <c r="I352" i="2"/>
  <c r="I348" i="2"/>
  <c r="I344" i="2"/>
  <c r="I339" i="2"/>
  <c r="I334" i="2"/>
  <c r="I330" i="2"/>
  <c r="I622" i="2"/>
  <c r="I616" i="2"/>
  <c r="I609" i="2"/>
  <c r="I604" i="2"/>
  <c r="I600" i="2"/>
  <c r="I596" i="2"/>
  <c r="I592" i="2"/>
  <c r="I587" i="2"/>
  <c r="I583" i="2"/>
  <c r="I576" i="2"/>
  <c r="I570" i="2"/>
  <c r="I565" i="2"/>
  <c r="I561" i="2"/>
  <c r="I557" i="2"/>
  <c r="I553" i="2"/>
  <c r="I549" i="2"/>
  <c r="I545" i="2"/>
  <c r="I541" i="2"/>
  <c r="I537" i="2"/>
  <c r="I532" i="2"/>
  <c r="I527" i="2"/>
  <c r="I521" i="2"/>
  <c r="I517" i="2"/>
  <c r="I512" i="2"/>
  <c r="I506" i="2"/>
  <c r="I502" i="2"/>
  <c r="I498" i="2"/>
  <c r="I493" i="2"/>
  <c r="I489" i="2"/>
  <c r="I482" i="2"/>
  <c r="I477" i="2"/>
  <c r="I471" i="2"/>
  <c r="I464" i="2"/>
  <c r="I459" i="2"/>
  <c r="I455" i="2"/>
  <c r="I451" i="2"/>
  <c r="I444" i="2"/>
  <c r="I440" i="2"/>
  <c r="I435" i="2"/>
  <c r="I430" i="2"/>
  <c r="I424" i="2"/>
  <c r="I421" i="2"/>
  <c r="I414" i="2"/>
  <c r="I410" i="2"/>
  <c r="I404" i="2"/>
  <c r="I400" i="2"/>
  <c r="I396" i="2"/>
  <c r="I389" i="2"/>
  <c r="I385" i="2"/>
  <c r="I379" i="2"/>
  <c r="I374" i="2"/>
  <c r="I369" i="2"/>
  <c r="I362" i="2"/>
  <c r="I355" i="2"/>
  <c r="I351" i="2"/>
  <c r="I347" i="2"/>
  <c r="I342" i="2"/>
  <c r="I338" i="2"/>
  <c r="I333" i="2"/>
  <c r="I329" i="2"/>
  <c r="I507" i="2"/>
  <c r="I114" i="2"/>
  <c r="I36" i="2"/>
  <c r="I35" i="2"/>
  <c r="I428" i="2"/>
  <c r="I190" i="2"/>
  <c r="I160" i="2"/>
  <c r="I258" i="2"/>
  <c r="F5565" i="1"/>
  <c r="E5565" i="1"/>
  <c r="I192" i="2"/>
  <c r="I70" i="2"/>
  <c r="I147" i="2"/>
  <c r="I209" i="2"/>
  <c r="I309" i="2"/>
  <c r="I97" i="2"/>
  <c r="E5213" i="1"/>
  <c r="F5213" i="1"/>
  <c r="I89" i="2"/>
  <c r="I320" i="2"/>
  <c r="I162" i="2"/>
  <c r="E712" i="1"/>
  <c r="E705" i="1"/>
  <c r="E713" i="1"/>
  <c r="I283" i="2"/>
  <c r="I154" i="2"/>
  <c r="I286" i="2"/>
  <c r="I75" i="2"/>
  <c r="I163" i="2"/>
  <c r="I12" i="2"/>
  <c r="I272" i="2"/>
  <c r="I311" i="2"/>
  <c r="I84" i="2"/>
  <c r="I76" i="2"/>
  <c r="I196" i="2"/>
  <c r="I237" i="2"/>
  <c r="I168" i="2"/>
  <c r="I4" i="2"/>
  <c r="I205" i="2"/>
  <c r="I305" i="2"/>
  <c r="I281" i="2"/>
  <c r="I18" i="2"/>
  <c r="I248" i="2"/>
  <c r="I253" i="2"/>
  <c r="I104" i="2"/>
  <c r="I300" i="2"/>
  <c r="I112" i="2"/>
  <c r="I195" i="2"/>
  <c r="I266" i="2"/>
  <c r="I228" i="2"/>
  <c r="I232" i="2"/>
  <c r="I230" i="2"/>
  <c r="I224" i="2"/>
  <c r="I261" i="2"/>
  <c r="I81" i="2"/>
  <c r="I280" i="2"/>
  <c r="I57" i="2"/>
  <c r="I199" i="2"/>
  <c r="I173" i="2"/>
  <c r="I73" i="2"/>
  <c r="I61" i="2"/>
  <c r="I45" i="2"/>
  <c r="I179" i="2"/>
  <c r="I83" i="2"/>
  <c r="I129" i="2"/>
  <c r="I236" i="2"/>
  <c r="I38" i="2"/>
  <c r="I299" i="2"/>
  <c r="I207" i="2"/>
  <c r="I152" i="2"/>
  <c r="I164" i="2"/>
  <c r="I124" i="2"/>
  <c r="I48" i="2"/>
  <c r="I269" i="2"/>
  <c r="I194" i="2"/>
  <c r="I113" i="2"/>
  <c r="I34" i="2"/>
  <c r="I297" i="2"/>
  <c r="I222" i="2"/>
  <c r="I140" i="2"/>
  <c r="I63" i="2"/>
  <c r="I256" i="2"/>
  <c r="I180" i="2"/>
  <c r="I101" i="2"/>
  <c r="I24" i="2"/>
  <c r="I265" i="2"/>
  <c r="I189" i="2"/>
  <c r="I109" i="2"/>
  <c r="I31" i="2"/>
  <c r="I285" i="2"/>
  <c r="I211" i="2"/>
  <c r="I126" i="2"/>
  <c r="I50" i="2"/>
  <c r="I252" i="2"/>
  <c r="I176" i="2"/>
  <c r="I98" i="2"/>
  <c r="I21" i="2"/>
  <c r="I251" i="2"/>
  <c r="I82" i="2"/>
  <c r="I120" i="2"/>
  <c r="I51" i="2"/>
  <c r="I302" i="2"/>
  <c r="I175" i="2"/>
  <c r="I19" i="2"/>
  <c r="I292" i="2"/>
  <c r="I262" i="2"/>
  <c r="I151" i="2"/>
  <c r="I308" i="2"/>
  <c r="I105" i="2"/>
  <c r="I116" i="2"/>
  <c r="I39" i="2"/>
  <c r="I259" i="2"/>
  <c r="I182" i="2"/>
  <c r="I103" i="2"/>
  <c r="I26" i="2"/>
  <c r="I289" i="2"/>
  <c r="I214" i="2"/>
  <c r="I130" i="2"/>
  <c r="I53" i="2"/>
  <c r="I324" i="2"/>
  <c r="I247" i="2"/>
  <c r="I170" i="2"/>
  <c r="I92" i="2"/>
  <c r="I15" i="2"/>
  <c r="I255" i="2"/>
  <c r="I178" i="2"/>
  <c r="I100" i="2"/>
  <c r="I23" i="2"/>
  <c r="I274" i="2"/>
  <c r="I201" i="2"/>
  <c r="I118" i="2"/>
  <c r="I41" i="2"/>
  <c r="I321" i="2"/>
  <c r="I245" i="2"/>
  <c r="I166" i="2"/>
  <c r="I88" i="2"/>
  <c r="I11" i="2"/>
  <c r="I215" i="2"/>
  <c r="I316" i="2"/>
  <c r="I276" i="2"/>
  <c r="I287" i="2"/>
  <c r="I68" i="2"/>
  <c r="I291" i="2"/>
  <c r="I226" i="2"/>
  <c r="I298" i="2"/>
  <c r="I217" i="2"/>
  <c r="I123" i="2"/>
  <c r="I270" i="2"/>
  <c r="I310" i="2"/>
  <c r="I106" i="2"/>
  <c r="I28" i="2"/>
  <c r="I249" i="2"/>
  <c r="I172" i="2"/>
  <c r="I94" i="2"/>
  <c r="I17" i="2"/>
  <c r="I277" i="2"/>
  <c r="I204" i="2"/>
  <c r="I121" i="2"/>
  <c r="I44" i="2"/>
  <c r="I315" i="2"/>
  <c r="I241" i="2"/>
  <c r="I158" i="2"/>
  <c r="I80" i="2"/>
  <c r="I6" i="2"/>
  <c r="I323" i="2"/>
  <c r="I246" i="2"/>
  <c r="I169" i="2"/>
  <c r="I91" i="2"/>
  <c r="I14" i="2"/>
  <c r="I264" i="2"/>
  <c r="I188" i="2"/>
  <c r="I108" i="2"/>
  <c r="I30" i="2"/>
  <c r="I312" i="2"/>
  <c r="I238" i="2"/>
  <c r="I155" i="2"/>
  <c r="I78" i="2"/>
  <c r="I49" i="2"/>
  <c r="I250" i="2"/>
  <c r="I143" i="2"/>
  <c r="I235" i="2"/>
  <c r="I165" i="2"/>
  <c r="I86" i="2"/>
  <c r="I225" i="2"/>
  <c r="I244" i="2"/>
  <c r="I96" i="2"/>
  <c r="I20" i="2"/>
  <c r="I317" i="2"/>
  <c r="I243" i="2"/>
  <c r="I161" i="2"/>
  <c r="I85" i="2"/>
  <c r="I8" i="2"/>
  <c r="I268" i="2"/>
  <c r="I193" i="2"/>
  <c r="I111" i="2"/>
  <c r="I33" i="2"/>
  <c r="I304" i="2"/>
  <c r="I233" i="2"/>
  <c r="I148" i="2"/>
  <c r="I71" i="2"/>
  <c r="I314" i="2"/>
  <c r="I240" i="2"/>
  <c r="I157" i="2"/>
  <c r="I5" i="2"/>
  <c r="I254" i="2"/>
  <c r="I177" i="2"/>
  <c r="I99" i="2"/>
  <c r="I22" i="2"/>
  <c r="I301" i="2"/>
  <c r="I227" i="2"/>
  <c r="I144" i="2"/>
  <c r="I67" i="2"/>
  <c r="I218" i="2"/>
  <c r="I58" i="2"/>
  <c r="I284" i="2"/>
  <c r="I125" i="2"/>
  <c r="I271" i="2"/>
  <c r="I260" i="2"/>
  <c r="I66" i="2"/>
  <c r="I290" i="2"/>
  <c r="I54" i="2"/>
  <c r="I242" i="2"/>
  <c r="I203" i="2"/>
  <c r="I127" i="2"/>
  <c r="I145" i="2"/>
  <c r="I197" i="2"/>
  <c r="I174" i="2"/>
  <c r="I47" i="2"/>
  <c r="I183" i="2"/>
  <c r="I198" i="2"/>
  <c r="I87" i="2"/>
  <c r="I10" i="2"/>
  <c r="I307" i="2"/>
  <c r="I234" i="2"/>
  <c r="I150" i="2"/>
  <c r="I74" i="2"/>
  <c r="I257" i="2"/>
  <c r="I181" i="2"/>
  <c r="I102" i="2"/>
  <c r="I25" i="2"/>
  <c r="I296" i="2"/>
  <c r="I221" i="2"/>
  <c r="I139" i="2"/>
  <c r="I62" i="2"/>
  <c r="I303" i="2"/>
  <c r="I231" i="2"/>
  <c r="I146" i="2"/>
  <c r="I69" i="2"/>
  <c r="I322" i="2"/>
  <c r="I167" i="2"/>
  <c r="I90" i="2"/>
  <c r="I13" i="2"/>
  <c r="I293" i="2"/>
  <c r="I136" i="2"/>
  <c r="I95" i="2"/>
  <c r="I77" i="2"/>
  <c r="I159" i="2"/>
  <c r="I43" i="2"/>
  <c r="I229" i="2"/>
  <c r="I142" i="2"/>
  <c r="I115" i="2"/>
  <c r="I27" i="2"/>
  <c r="I319" i="2"/>
  <c r="I134" i="2"/>
  <c r="I135" i="2"/>
  <c r="I318" i="2"/>
  <c r="I223" i="2"/>
  <c r="I141" i="2"/>
  <c r="I64" i="2"/>
  <c r="I325" i="2"/>
  <c r="I184" i="2"/>
  <c r="I171" i="2"/>
  <c r="I93" i="2"/>
  <c r="I16" i="2"/>
  <c r="I288" i="2"/>
  <c r="I213" i="2"/>
  <c r="I128" i="2"/>
  <c r="I52" i="2"/>
  <c r="I295" i="2"/>
  <c r="I220" i="2"/>
  <c r="I138" i="2"/>
  <c r="I60" i="2"/>
  <c r="I313" i="2"/>
  <c r="I239" i="2"/>
  <c r="I156" i="2"/>
  <c r="I79" i="2"/>
  <c r="I210" i="2"/>
  <c r="I65" i="2"/>
  <c r="I279" i="2"/>
  <c r="I133" i="2"/>
  <c r="I7" i="2"/>
  <c r="I212" i="2"/>
  <c r="I282" i="2"/>
  <c r="I216" i="2"/>
  <c r="I278" i="2"/>
  <c r="I306" i="2"/>
  <c r="I263" i="2"/>
  <c r="I200" i="2"/>
  <c r="I202" i="2"/>
  <c r="I206" i="2"/>
  <c r="I40" i="2"/>
  <c r="I186" i="2"/>
  <c r="I122" i="2"/>
  <c r="I149" i="2"/>
  <c r="I187" i="2"/>
  <c r="I110" i="2"/>
  <c r="I55" i="2"/>
  <c r="I208" i="2"/>
  <c r="I56" i="2"/>
  <c r="I46" i="2"/>
  <c r="I72" i="2"/>
  <c r="I267" i="2"/>
  <c r="I117" i="2"/>
  <c r="I219" i="2"/>
  <c r="I191" i="2"/>
  <c r="I275" i="2"/>
  <c r="I294" i="2"/>
  <c r="I107" i="2"/>
  <c r="I9" i="2"/>
  <c r="I32" i="2"/>
  <c r="I119" i="2"/>
  <c r="I137" i="2"/>
  <c r="I29" i="2"/>
  <c r="I42" i="2"/>
  <c r="I59" i="2"/>
  <c r="I273" i="2"/>
  <c r="F3759" i="1"/>
  <c r="F3765" i="1"/>
  <c r="E3793" i="1"/>
  <c r="F3758" i="1"/>
  <c r="F3764" i="1"/>
  <c r="F3791" i="1"/>
  <c r="F3803" i="1"/>
  <c r="F3815" i="1"/>
  <c r="F3831" i="1"/>
  <c r="F3851" i="1"/>
  <c r="F3855" i="1"/>
  <c r="F3863" i="1"/>
  <c r="F3867" i="1"/>
  <c r="E3794" i="1"/>
  <c r="F3792" i="1"/>
  <c r="F3828" i="1"/>
  <c r="F3852" i="1"/>
  <c r="F3856" i="1"/>
  <c r="F3864" i="1"/>
  <c r="F3767" i="1"/>
  <c r="F3793" i="1"/>
  <c r="F3821" i="1"/>
  <c r="F3853" i="1"/>
  <c r="F3857" i="1"/>
  <c r="F3865" i="1"/>
  <c r="E3792" i="1"/>
  <c r="F3794" i="1"/>
  <c r="F3830" i="1"/>
  <c r="F3854" i="1"/>
  <c r="F3862" i="1"/>
  <c r="E3752" i="1"/>
  <c r="F3750" i="1"/>
  <c r="F3751" i="1"/>
  <c r="F3752" i="1"/>
  <c r="E3750" i="1"/>
  <c r="E3751" i="1"/>
  <c r="A3575" i="1"/>
  <c r="A3576" i="1" s="1"/>
  <c r="A3577" i="1" s="1"/>
  <c r="B380" i="7"/>
  <c r="B272" i="7"/>
  <c r="B309" i="7"/>
  <c r="B278" i="7"/>
  <c r="B401" i="7"/>
  <c r="B277" i="7"/>
  <c r="B263" i="7"/>
  <c r="B400" i="7"/>
  <c r="B348" i="7"/>
  <c r="B331" i="7"/>
  <c r="B276" i="7"/>
  <c r="B63" i="7"/>
  <c r="B347" i="7"/>
  <c r="B122" i="7"/>
  <c r="B59" i="7"/>
  <c r="B345" i="7"/>
  <c r="B318" i="7"/>
  <c r="B270" i="7"/>
  <c r="B367" i="7"/>
  <c r="B268" i="7"/>
  <c r="B437" i="7"/>
  <c r="A437" i="7" s="1"/>
  <c r="B281" i="7"/>
  <c r="A3578" i="1" l="1"/>
  <c r="A3579" i="1" s="1"/>
  <c r="A3580" i="1" s="1"/>
  <c r="A3581" i="1" s="1"/>
  <c r="A3582" i="1" s="1"/>
  <c r="A3583" i="1" s="1"/>
  <c r="A3584" i="1" s="1"/>
  <c r="A3585" i="1" s="1"/>
  <c r="A3586" i="1" s="1"/>
  <c r="A3587" i="1" s="1"/>
  <c r="B376" i="7"/>
  <c r="B153" i="7"/>
  <c r="A425" i="7"/>
  <c r="A429" i="7"/>
  <c r="A427" i="7"/>
  <c r="A426" i="7"/>
  <c r="A3017" i="1"/>
  <c r="A2939" i="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3" i="1" s="1"/>
  <c r="A2984" i="1" s="1"/>
  <c r="A2985" i="1" s="1"/>
  <c r="A2986" i="1" s="1"/>
  <c r="A2987" i="1" s="1"/>
  <c r="A2988" i="1" s="1"/>
  <c r="A2989" i="1" s="1"/>
  <c r="A2990" i="1" s="1"/>
  <c r="A2991" i="1" s="1"/>
  <c r="A2992" i="1" s="1"/>
  <c r="A2993" i="1" s="1"/>
  <c r="A2994" i="1" s="1"/>
  <c r="A2995" i="1" s="1"/>
  <c r="A2997" i="1" s="1"/>
  <c r="A2999" i="1" s="1"/>
  <c r="A3000" i="1" s="1"/>
  <c r="A3001" i="1" s="1"/>
  <c r="A3002" i="1" s="1"/>
  <c r="A3004" i="1" s="1"/>
  <c r="A3005" i="1" s="1"/>
  <c r="A3006" i="1" s="1"/>
  <c r="A3008" i="1" s="1"/>
  <c r="A3009" i="1" s="1"/>
  <c r="A3010" i="1" s="1"/>
  <c r="A3011" i="1" s="1"/>
  <c r="A3012" i="1" s="1"/>
  <c r="A3013" i="1" s="1"/>
  <c r="A3014" i="1" s="1"/>
  <c r="A3015" i="1" s="1"/>
  <c r="A2914" i="1"/>
  <c r="A3589" i="1" l="1"/>
  <c r="A3590" i="1" s="1"/>
  <c r="A3591" i="1" s="1"/>
  <c r="A3592" i="1" s="1"/>
  <c r="A3593" i="1" s="1"/>
  <c r="A3594" i="1" s="1"/>
  <c r="A3595" i="1" s="1"/>
  <c r="A3596" i="1" s="1"/>
  <c r="A3597" i="1" s="1"/>
  <c r="A3598" i="1" s="1"/>
  <c r="A3599" i="1" s="1"/>
  <c r="A3600" i="1" s="1"/>
  <c r="A3601" i="1" s="1"/>
  <c r="A3602" i="1" s="1"/>
  <c r="A3018" i="1"/>
  <c r="A3019" i="1" s="1"/>
  <c r="A3020" i="1" s="1"/>
  <c r="A3021"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91" i="1" s="1"/>
  <c r="A3092" i="1" s="1"/>
  <c r="A3093" i="1" s="1"/>
  <c r="A3094" i="1" s="1"/>
  <c r="A3096" i="1" s="1"/>
  <c r="A3097" i="1" s="1"/>
  <c r="A3098" i="1" s="1"/>
  <c r="A3099" i="1" s="1"/>
  <c r="A3100" i="1" s="1"/>
  <c r="A3101" i="1" s="1"/>
  <c r="A3102" i="1" s="1"/>
  <c r="A3103" i="1" s="1"/>
  <c r="A3104" i="1" s="1"/>
  <c r="A3105" i="1" s="1"/>
  <c r="A3106" i="1" s="1"/>
  <c r="A3107" i="1" s="1"/>
  <c r="A3108" i="1" s="1"/>
  <c r="A3109" i="1" s="1"/>
  <c r="A3110" i="1" s="1"/>
  <c r="A3111" i="1" s="1"/>
  <c r="A3113" i="1" s="1"/>
  <c r="A3114" i="1" s="1"/>
  <c r="A3115" i="1" s="1"/>
  <c r="A3116" i="1" s="1"/>
  <c r="A3117" i="1" s="1"/>
  <c r="A3118" i="1" s="1"/>
  <c r="A3119" i="1" s="1"/>
  <c r="A3120" i="1" s="1"/>
  <c r="A3121" i="1" s="1"/>
  <c r="A3122" i="1" s="1"/>
  <c r="A3123" i="1" s="1"/>
  <c r="A3124" i="1" s="1"/>
  <c r="A3125" i="1" s="1"/>
  <c r="A3126" i="1" s="1"/>
  <c r="A3127" i="1" s="1"/>
  <c r="A3128" i="1" s="1"/>
  <c r="A3129"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604" i="1" l="1"/>
  <c r="A2869" i="1"/>
  <c r="A2874" i="1" s="1"/>
  <c r="A2875" i="1" s="1"/>
  <c r="A2876" i="1" s="1"/>
  <c r="A2877" i="1" s="1"/>
  <c r="A2878" i="1" s="1"/>
  <c r="A2879" i="1" s="1"/>
  <c r="A2880" i="1" s="1"/>
  <c r="A2881" i="1" s="1"/>
  <c r="A2882" i="1" s="1"/>
  <c r="A2883" i="1" s="1"/>
  <c r="A2884" i="1" s="1"/>
  <c r="A2885" i="1" s="1"/>
  <c r="A2886" i="1" s="1"/>
  <c r="A2887" i="1" s="1"/>
  <c r="A2888" i="1" s="1"/>
  <c r="A2889" i="1" s="1"/>
  <c r="A2892" i="1" s="1"/>
  <c r="A2893" i="1" s="1"/>
  <c r="A2894" i="1" s="1"/>
  <c r="A2895" i="1" s="1"/>
  <c r="A2896" i="1" s="1"/>
  <c r="A2899" i="1" s="1"/>
  <c r="A2900" i="1" s="1"/>
  <c r="A2901" i="1" s="1"/>
  <c r="A2902" i="1" s="1"/>
  <c r="A2903" i="1" s="1"/>
  <c r="A2904" i="1" s="1"/>
  <c r="A2905" i="1" s="1"/>
  <c r="A2906" i="1" s="1"/>
  <c r="A2907" i="1" s="1"/>
  <c r="A2908" i="1" s="1"/>
  <c r="A2909" i="1" s="1"/>
  <c r="A2910" i="1" s="1"/>
  <c r="A2911" i="1" s="1"/>
  <c r="A2912" i="1" s="1"/>
  <c r="A2915" i="1" s="1"/>
  <c r="A2916" i="1" s="1"/>
  <c r="A2918" i="1" s="1"/>
  <c r="A2919" i="1" s="1"/>
  <c r="A2920" i="1" s="1"/>
  <c r="A2922" i="1" s="1"/>
  <c r="A2924" i="1" s="1"/>
  <c r="A2927" i="1" s="1"/>
  <c r="A2929" i="1" s="1"/>
  <c r="A2931" i="1" s="1"/>
  <c r="A2932" i="1" s="1"/>
  <c r="A2933" i="1" s="1"/>
  <c r="A2934" i="1" s="1"/>
  <c r="A2935" i="1" s="1"/>
  <c r="A2936" i="1" s="1"/>
  <c r="A2937" i="1" s="1"/>
  <c r="B404" i="7"/>
  <c r="B118" i="7"/>
  <c r="B10" i="7"/>
  <c r="B25" i="7"/>
  <c r="B26" i="7"/>
  <c r="B38" i="7"/>
  <c r="B39" i="7"/>
  <c r="B73" i="7"/>
  <c r="B97" i="7"/>
  <c r="B101" i="7"/>
  <c r="B109" i="7"/>
  <c r="B119" i="7"/>
  <c r="B136" i="7"/>
  <c r="B135" i="7"/>
  <c r="B169" i="7"/>
  <c r="B176" i="7"/>
  <c r="B177" i="7"/>
  <c r="B180" i="7"/>
  <c r="B182" i="7"/>
  <c r="B186" i="7"/>
  <c r="B205" i="7"/>
  <c r="B206" i="7"/>
  <c r="B207" i="7"/>
  <c r="B211" i="7"/>
  <c r="B214" i="7"/>
  <c r="B233" i="7"/>
  <c r="B236" i="7"/>
  <c r="B237" i="7"/>
  <c r="B240" i="7"/>
  <c r="B244" i="7"/>
  <c r="B246" i="7"/>
  <c r="B256" i="7"/>
  <c r="B253" i="7"/>
  <c r="B259" i="7"/>
  <c r="B294" i="7"/>
  <c r="B297" i="7"/>
  <c r="B298" i="7"/>
  <c r="B305" i="7"/>
  <c r="B308" i="7"/>
  <c r="B310" i="7"/>
  <c r="B317" i="7"/>
  <c r="B321" i="7"/>
  <c r="B324" i="7"/>
  <c r="B325" i="7"/>
  <c r="B326" i="7"/>
  <c r="B328" i="7"/>
  <c r="B329" i="7"/>
  <c r="B334" i="7"/>
  <c r="B336" i="7"/>
  <c r="B341" i="7"/>
  <c r="B343" i="7"/>
  <c r="B368" i="7"/>
  <c r="B374" i="7"/>
  <c r="B379" i="7"/>
  <c r="B377" i="7"/>
  <c r="B382" i="7"/>
  <c r="B384" i="7"/>
  <c r="B390" i="7"/>
  <c r="B391" i="7"/>
  <c r="B392" i="7"/>
  <c r="B393" i="7"/>
  <c r="B414" i="7"/>
  <c r="B420" i="7"/>
  <c r="B424" i="7"/>
  <c r="B428" i="7"/>
  <c r="B430" i="7"/>
  <c r="B435" i="7"/>
  <c r="A435" i="7" s="1"/>
  <c r="B438" i="7"/>
  <c r="B439" i="7"/>
  <c r="B444" i="7"/>
  <c r="B445" i="7"/>
  <c r="B117" i="7"/>
  <c r="B399" i="7"/>
  <c r="B133" i="7"/>
  <c r="B333" i="7"/>
  <c r="B58" i="7"/>
  <c r="B337" i="7"/>
  <c r="B344" i="7"/>
  <c r="B137" i="7"/>
  <c r="B450" i="7" l="1"/>
  <c r="C450" i="7" s="1"/>
  <c r="B150" i="7"/>
  <c r="F3748" i="1"/>
  <c r="F3744" i="1"/>
  <c r="E3745" i="1"/>
  <c r="F3746" i="1"/>
  <c r="E3746" i="1"/>
  <c r="F3747" i="1"/>
  <c r="E3744" i="1"/>
  <c r="F3745" i="1"/>
  <c r="F3743" i="1"/>
  <c r="F3742" i="1"/>
  <c r="B227" i="7"/>
  <c r="B154" i="7"/>
  <c r="F3741" i="1"/>
  <c r="F3740" i="1"/>
  <c r="B296" i="7"/>
  <c r="B360" i="7"/>
  <c r="C360" i="7" s="1"/>
  <c r="B232" i="7"/>
  <c r="B167" i="7"/>
  <c r="B451" i="7"/>
  <c r="B230" i="7"/>
  <c r="B62" i="7"/>
  <c r="B81" i="7"/>
  <c r="B226" i="7"/>
  <c r="B170" i="7"/>
  <c r="B65" i="7"/>
  <c r="B431" i="7"/>
  <c r="B432" i="7"/>
  <c r="A432" i="7" s="1"/>
  <c r="B314" i="7"/>
  <c r="B110" i="7"/>
  <c r="B88" i="7"/>
  <c r="B351" i="7"/>
  <c r="C351" i="7" s="1"/>
  <c r="B313" i="7"/>
  <c r="B312" i="7"/>
  <c r="B231" i="7"/>
  <c r="B222" i="7"/>
  <c r="B288" i="7"/>
  <c r="B215" i="7"/>
  <c r="B220" i="7"/>
  <c r="B320" i="7"/>
  <c r="C320" i="7" s="1"/>
  <c r="B319" i="7"/>
  <c r="C319" i="7" s="1"/>
  <c r="B307" i="7"/>
  <c r="B306" i="7"/>
  <c r="B287" i="7"/>
  <c r="B286" i="7"/>
  <c r="B142" i="7"/>
  <c r="B448" i="7"/>
  <c r="A448" i="7" s="1"/>
  <c r="B285" i="7"/>
  <c r="B284" i="7"/>
  <c r="B228" i="7"/>
  <c r="B68" i="7"/>
  <c r="B353" i="7"/>
  <c r="B354" i="7"/>
  <c r="C354" i="7" s="1"/>
  <c r="B283" i="7"/>
  <c r="B282" i="7"/>
  <c r="B303" i="7"/>
  <c r="F3738" i="1"/>
  <c r="F3739" i="1"/>
  <c r="F3735" i="1"/>
  <c r="F3736" i="1"/>
  <c r="F3737" i="1"/>
  <c r="F3734" i="1"/>
  <c r="F3733" i="1"/>
  <c r="F3732" i="1"/>
  <c r="F3731" i="1"/>
  <c r="E3730" i="1"/>
  <c r="F3730" i="1"/>
  <c r="F3729" i="1"/>
  <c r="F3727" i="1"/>
  <c r="F3728" i="1"/>
  <c r="F3726" i="1"/>
  <c r="F3725" i="1"/>
  <c r="F3724" i="1"/>
  <c r="E3724" i="1"/>
  <c r="F3723" i="1"/>
  <c r="E3722" i="1"/>
  <c r="E3723" i="1"/>
  <c r="F3722" i="1"/>
  <c r="F3721" i="1"/>
  <c r="E3721" i="1"/>
  <c r="F3720" i="1"/>
  <c r="E3720" i="1"/>
  <c r="F3712" i="1"/>
  <c r="F3716" i="1"/>
  <c r="F3710" i="1"/>
  <c r="F3714" i="1"/>
  <c r="F3718" i="1"/>
  <c r="F3711" i="1"/>
  <c r="F3713" i="1"/>
  <c r="F3717" i="1"/>
  <c r="F3715" i="1"/>
  <c r="F3719" i="1"/>
  <c r="F3709" i="1"/>
  <c r="F3708" i="1"/>
  <c r="F3706" i="1"/>
  <c r="F3704" i="1"/>
  <c r="F3703" i="1"/>
  <c r="F3707" i="1"/>
  <c r="F3705" i="1"/>
  <c r="F3702" i="1"/>
  <c r="F3700" i="1"/>
  <c r="F3701" i="1"/>
  <c r="F3699" i="1"/>
  <c r="F3698" i="1"/>
  <c r="F3697" i="1"/>
  <c r="F3695" i="1"/>
  <c r="F3696" i="1"/>
  <c r="F3694" i="1"/>
  <c r="F3692" i="1"/>
  <c r="F3693" i="1"/>
  <c r="F3691" i="1"/>
  <c r="F3690" i="1"/>
  <c r="F3689" i="1"/>
  <c r="F3687" i="1"/>
  <c r="F3688" i="1"/>
  <c r="F3686" i="1"/>
  <c r="F3685" i="1"/>
  <c r="F3684" i="1"/>
  <c r="F3683" i="1"/>
  <c r="F3680" i="1"/>
  <c r="F3682" i="1"/>
  <c r="F3681" i="1"/>
  <c r="F3678" i="1"/>
  <c r="F3677" i="1"/>
  <c r="F3679" i="1"/>
  <c r="F3676" i="1"/>
  <c r="E3676" i="1"/>
  <c r="F3675" i="1"/>
  <c r="F3674" i="1"/>
  <c r="F3672" i="1"/>
  <c r="F3671" i="1"/>
  <c r="F3673" i="1"/>
  <c r="F3670" i="1"/>
  <c r="F3669" i="1"/>
  <c r="F3667" i="1"/>
  <c r="F3668" i="1"/>
  <c r="F3664" i="1"/>
  <c r="F3665" i="1"/>
  <c r="F3666" i="1"/>
  <c r="F3663" i="1"/>
  <c r="F3662" i="1"/>
  <c r="F3661" i="1"/>
  <c r="F3659" i="1"/>
  <c r="F3660" i="1"/>
  <c r="F3656" i="1"/>
  <c r="F3657" i="1"/>
  <c r="F3658" i="1"/>
  <c r="F3654" i="1"/>
  <c r="F3655" i="1"/>
  <c r="F3652" i="1"/>
  <c r="F3653" i="1"/>
  <c r="F3651" i="1"/>
  <c r="F3650" i="1"/>
  <c r="F3648" i="1"/>
  <c r="F3647" i="1"/>
  <c r="F3649" i="1"/>
  <c r="F3646" i="1"/>
  <c r="F3645" i="1"/>
  <c r="F3643" i="1"/>
  <c r="F3644" i="1"/>
  <c r="F3640" i="1"/>
  <c r="F3641" i="1"/>
  <c r="F3642" i="1"/>
  <c r="F3639" i="1"/>
  <c r="F3638" i="1"/>
  <c r="F3636" i="1"/>
  <c r="F3637" i="1"/>
  <c r="F3635" i="1"/>
  <c r="F3634" i="1"/>
  <c r="F3632" i="1"/>
  <c r="F3633" i="1"/>
  <c r="F3631" i="1"/>
  <c r="F3630" i="1"/>
  <c r="F3629" i="1"/>
  <c r="F3627" i="1"/>
  <c r="F3628" i="1"/>
  <c r="F3626" i="1"/>
  <c r="F3623" i="1"/>
  <c r="F3624" i="1"/>
  <c r="F3625" i="1"/>
  <c r="A3606" i="1"/>
  <c r="F3622" i="1"/>
  <c r="F3620" i="1"/>
  <c r="F3621" i="1"/>
  <c r="F3619" i="1"/>
  <c r="F3616" i="1"/>
  <c r="F3618" i="1"/>
  <c r="F3617" i="1"/>
  <c r="F3615" i="1"/>
  <c r="F3614" i="1"/>
  <c r="F3612" i="1"/>
  <c r="F3613" i="1"/>
  <c r="F3611" i="1"/>
  <c r="F3610" i="1"/>
  <c r="F3609" i="1"/>
  <c r="F3608" i="1"/>
  <c r="F3606" i="1"/>
  <c r="F3607" i="1"/>
  <c r="F3604" i="1"/>
  <c r="F3605" i="1"/>
  <c r="F3602" i="1"/>
  <c r="F3603" i="1"/>
  <c r="F3601" i="1"/>
  <c r="F3600" i="1"/>
  <c r="F3599" i="1"/>
  <c r="E3598" i="1"/>
  <c r="F3598" i="1"/>
  <c r="E3597" i="1"/>
  <c r="F3597" i="1"/>
  <c r="F3596" i="1"/>
  <c r="F3595" i="1"/>
  <c r="F3594" i="1"/>
  <c r="F3593" i="1"/>
  <c r="F3592" i="1"/>
  <c r="F3590" i="1"/>
  <c r="F3589" i="1"/>
  <c r="F3591" i="1"/>
  <c r="F3584" i="1"/>
  <c r="F3588" i="1"/>
  <c r="F3587" i="1"/>
  <c r="F3585" i="1"/>
  <c r="F3586" i="1"/>
  <c r="F3583" i="1"/>
  <c r="F3582" i="1"/>
  <c r="F3580" i="1"/>
  <c r="F3581" i="1"/>
  <c r="F3578" i="1"/>
  <c r="F3579" i="1"/>
  <c r="F3574" i="1"/>
  <c r="F3571" i="1"/>
  <c r="F3575" i="1"/>
  <c r="F3577" i="1"/>
  <c r="F3572" i="1"/>
  <c r="F3576" i="1"/>
  <c r="F3573" i="1"/>
  <c r="F3570" i="1"/>
  <c r="F3569" i="1"/>
  <c r="F3568" i="1"/>
  <c r="F3566" i="1"/>
  <c r="F3565" i="1"/>
  <c r="F3567" i="1"/>
  <c r="F3564" i="1"/>
  <c r="F3563" i="1"/>
  <c r="F3562" i="1"/>
  <c r="F3561" i="1"/>
  <c r="F3560" i="1"/>
  <c r="E3559" i="1"/>
  <c r="F3559" i="1"/>
  <c r="E3558" i="1"/>
  <c r="F3558" i="1"/>
  <c r="E3557" i="1"/>
  <c r="F3557" i="1"/>
  <c r="F3556" i="1"/>
  <c r="E3556" i="1"/>
  <c r="E3555" i="1"/>
  <c r="F3555" i="1"/>
  <c r="F3554" i="1"/>
  <c r="F3553" i="1"/>
  <c r="F3551" i="1"/>
  <c r="F3552" i="1"/>
  <c r="F3550" i="1"/>
  <c r="F3547" i="1"/>
  <c r="F3548" i="1"/>
  <c r="F3549" i="1"/>
  <c r="F3544" i="1"/>
  <c r="F3546" i="1"/>
  <c r="F3545" i="1"/>
  <c r="F3542" i="1"/>
  <c r="F3543" i="1"/>
  <c r="E3537" i="1"/>
  <c r="F3537" i="1"/>
  <c r="F3541" i="1"/>
  <c r="F3540" i="1"/>
  <c r="F3539" i="1"/>
  <c r="E3538" i="1"/>
  <c r="F3538" i="1"/>
  <c r="E3536" i="1"/>
  <c r="F3536" i="1"/>
  <c r="E3535" i="1"/>
  <c r="F3535" i="1"/>
  <c r="E3534" i="1"/>
  <c r="F3534" i="1"/>
  <c r="F3533" i="1"/>
  <c r="E3531" i="1"/>
  <c r="F3531" i="1"/>
  <c r="F3532" i="1"/>
  <c r="E3529" i="1"/>
  <c r="F3529" i="1"/>
  <c r="F3530" i="1"/>
  <c r="E3530" i="1"/>
  <c r="E3527" i="1"/>
  <c r="F3527" i="1"/>
  <c r="F3528" i="1"/>
  <c r="F3525" i="1"/>
  <c r="F3526" i="1"/>
  <c r="F3524" i="1"/>
  <c r="E3526" i="1"/>
  <c r="E3522" i="1"/>
  <c r="E3523" i="1"/>
  <c r="F3522" i="1"/>
  <c r="F3523" i="1"/>
  <c r="E3519" i="1"/>
  <c r="F3519" i="1"/>
  <c r="E3521" i="1"/>
  <c r="F3521" i="1"/>
  <c r="E3520" i="1"/>
  <c r="F3520" i="1"/>
  <c r="E3518" i="1"/>
  <c r="F3518" i="1"/>
  <c r="E3517" i="1"/>
  <c r="F3517" i="1"/>
  <c r="F3516" i="1"/>
  <c r="F3515" i="1"/>
  <c r="F3514" i="1"/>
  <c r="F3510" i="1"/>
  <c r="F3511" i="1"/>
  <c r="F3512" i="1"/>
  <c r="F3513" i="1"/>
  <c r="F3503" i="1"/>
  <c r="F3504" i="1"/>
  <c r="F3505" i="1"/>
  <c r="F3509" i="1"/>
  <c r="F3506" i="1"/>
  <c r="F3507" i="1"/>
  <c r="F3508" i="1"/>
  <c r="E3502" i="1"/>
  <c r="F3502" i="1"/>
  <c r="E3501" i="1"/>
  <c r="F3501" i="1"/>
  <c r="F3498" i="1"/>
  <c r="F3499" i="1"/>
  <c r="F3500" i="1"/>
  <c r="F3497" i="1"/>
  <c r="F3496" i="1"/>
  <c r="F3495" i="1"/>
  <c r="F3493" i="1"/>
  <c r="F3494" i="1"/>
  <c r="F3491" i="1"/>
  <c r="F3492" i="1"/>
  <c r="F3490" i="1"/>
  <c r="F3489" i="1"/>
  <c r="F3488" i="1"/>
  <c r="F3487" i="1"/>
  <c r="F3486" i="1"/>
  <c r="F3485" i="1"/>
  <c r="F3484" i="1"/>
  <c r="F3483" i="1"/>
  <c r="F3480" i="1"/>
  <c r="F3482" i="1"/>
  <c r="F3481" i="1"/>
  <c r="F3479" i="1"/>
  <c r="F3468" i="1"/>
  <c r="F3477" i="1"/>
  <c r="F3471" i="1"/>
  <c r="F3465" i="1"/>
  <c r="F3474" i="1"/>
  <c r="F3466" i="1"/>
  <c r="F3475" i="1"/>
  <c r="F3467" i="1"/>
  <c r="F3476" i="1"/>
  <c r="F3470" i="1"/>
  <c r="F3478" i="1"/>
  <c r="F3472" i="1"/>
  <c r="F3473" i="1"/>
  <c r="F3459" i="1"/>
  <c r="F3462" i="1"/>
  <c r="F3460" i="1"/>
  <c r="F3461" i="1"/>
  <c r="F3458" i="1"/>
  <c r="F3463" i="1"/>
  <c r="F3464" i="1"/>
  <c r="F3457" i="1"/>
  <c r="F3453" i="1"/>
  <c r="F3454" i="1"/>
  <c r="F3456" i="1"/>
  <c r="F3455" i="1"/>
  <c r="F3449" i="1"/>
  <c r="F3452" i="1"/>
  <c r="F3450" i="1"/>
  <c r="F3444" i="1"/>
  <c r="F3451" i="1"/>
  <c r="F3447" i="1"/>
  <c r="F3448" i="1"/>
  <c r="F3445" i="1"/>
  <c r="F3446" i="1"/>
  <c r="F3443" i="1"/>
  <c r="F3441" i="1"/>
  <c r="E3442" i="1"/>
  <c r="F3440" i="1"/>
  <c r="F3442" i="1"/>
  <c r="F3438" i="1"/>
  <c r="F3439" i="1"/>
  <c r="F3437" i="1"/>
  <c r="F3436" i="1"/>
  <c r="F3434" i="1"/>
  <c r="F3435" i="1"/>
  <c r="E3429" i="1"/>
  <c r="F3429" i="1"/>
  <c r="E3432" i="1"/>
  <c r="F3430" i="1"/>
  <c r="E3433" i="1"/>
  <c r="E3430" i="1"/>
  <c r="E3431" i="1"/>
  <c r="F3431" i="1"/>
  <c r="F3432" i="1"/>
  <c r="F3433" i="1"/>
  <c r="F3423" i="1"/>
  <c r="F3427" i="1"/>
  <c r="F3424" i="1"/>
  <c r="F3425" i="1"/>
  <c r="F3426" i="1"/>
  <c r="F3428" i="1"/>
  <c r="F3420" i="1"/>
  <c r="F3421" i="1"/>
  <c r="F3422" i="1"/>
  <c r="F3419" i="1"/>
  <c r="F3414" i="1"/>
  <c r="F3413" i="1"/>
  <c r="F3418" i="1"/>
  <c r="F3415" i="1"/>
  <c r="F3416" i="1"/>
  <c r="F3417" i="1"/>
  <c r="F3412" i="1"/>
  <c r="F3410" i="1"/>
  <c r="F3411" i="1"/>
  <c r="B56" i="7"/>
  <c r="F3409" i="1"/>
  <c r="E3408" i="1"/>
  <c r="F3408" i="1"/>
  <c r="E3407" i="1"/>
  <c r="F3407" i="1"/>
  <c r="B204" i="7"/>
  <c r="B322" i="7"/>
  <c r="C322" i="7" s="1"/>
  <c r="B323" i="7"/>
  <c r="C323" i="7" s="1"/>
  <c r="B148" i="7"/>
  <c r="E6" i="1"/>
  <c r="E14" i="1"/>
  <c r="E22" i="1"/>
  <c r="E30" i="1"/>
  <c r="E38" i="1"/>
  <c r="E46" i="1"/>
  <c r="E7" i="1"/>
  <c r="E15" i="1"/>
  <c r="E23" i="1"/>
  <c r="E31" i="1"/>
  <c r="E39" i="1"/>
  <c r="E8" i="1"/>
  <c r="E16" i="1"/>
  <c r="E24" i="1"/>
  <c r="E32" i="1"/>
  <c r="E40" i="1"/>
  <c r="E9" i="1"/>
  <c r="E17" i="1"/>
  <c r="E25" i="1"/>
  <c r="E33" i="1"/>
  <c r="E41" i="1"/>
  <c r="E10" i="1"/>
  <c r="E18" i="1"/>
  <c r="E26" i="1"/>
  <c r="E34" i="1"/>
  <c r="E42" i="1"/>
  <c r="E12" i="1"/>
  <c r="E20" i="1"/>
  <c r="E28" i="1"/>
  <c r="E36" i="1"/>
  <c r="E44" i="1"/>
  <c r="E11" i="1"/>
  <c r="E43" i="1"/>
  <c r="E880" i="1"/>
  <c r="E888" i="1"/>
  <c r="E896" i="1"/>
  <c r="E904" i="1"/>
  <c r="E912" i="1"/>
  <c r="E920" i="1"/>
  <c r="E928" i="1"/>
  <c r="E936" i="1"/>
  <c r="E944" i="1"/>
  <c r="E952" i="1"/>
  <c r="E960" i="1"/>
  <c r="E968" i="1"/>
  <c r="E976" i="1"/>
  <c r="E984" i="1"/>
  <c r="E992" i="1"/>
  <c r="E1000" i="1"/>
  <c r="E1008" i="1"/>
  <c r="E1016" i="1"/>
  <c r="E1024" i="1"/>
  <c r="E1032" i="1"/>
  <c r="E1040" i="1"/>
  <c r="E1048" i="1"/>
  <c r="E1056" i="1"/>
  <c r="E1064" i="1"/>
  <c r="E1072" i="1"/>
  <c r="E1080" i="1"/>
  <c r="E1088" i="1"/>
  <c r="E1096" i="1"/>
  <c r="E1104" i="1"/>
  <c r="E1112" i="1"/>
  <c r="E13" i="1"/>
  <c r="E45" i="1"/>
  <c r="E689" i="1"/>
  <c r="E881" i="1"/>
  <c r="E889" i="1"/>
  <c r="E897" i="1"/>
  <c r="E905" i="1"/>
  <c r="E913" i="1"/>
  <c r="E921" i="1"/>
  <c r="E929" i="1"/>
  <c r="E937" i="1"/>
  <c r="E945" i="1"/>
  <c r="E953" i="1"/>
  <c r="E961" i="1"/>
  <c r="E969" i="1"/>
  <c r="E977" i="1"/>
  <c r="E985" i="1"/>
  <c r="E993" i="1"/>
  <c r="E1001" i="1"/>
  <c r="E1009" i="1"/>
  <c r="E1017" i="1"/>
  <c r="E1025" i="1"/>
  <c r="E1033" i="1"/>
  <c r="E1041" i="1"/>
  <c r="E1049" i="1"/>
  <c r="E1057" i="1"/>
  <c r="E1065" i="1"/>
  <c r="E1073" i="1"/>
  <c r="E1081" i="1"/>
  <c r="E1089" i="1"/>
  <c r="E1097" i="1"/>
  <c r="E1105" i="1"/>
  <c r="E1113" i="1"/>
  <c r="E1121" i="1"/>
  <c r="E19" i="1"/>
  <c r="E882" i="1"/>
  <c r="E890" i="1"/>
  <c r="E898" i="1"/>
  <c r="E906" i="1"/>
  <c r="E914" i="1"/>
  <c r="E922" i="1"/>
  <c r="E930" i="1"/>
  <c r="E938" i="1"/>
  <c r="E946" i="1"/>
  <c r="E954" i="1"/>
  <c r="E962" i="1"/>
  <c r="E970" i="1"/>
  <c r="E21" i="1"/>
  <c r="E883" i="1"/>
  <c r="E891" i="1"/>
  <c r="E899" i="1"/>
  <c r="E907" i="1"/>
  <c r="E915" i="1"/>
  <c r="E923" i="1"/>
  <c r="E931" i="1"/>
  <c r="E939" i="1"/>
  <c r="E947" i="1"/>
  <c r="E955" i="1"/>
  <c r="E963" i="1"/>
  <c r="E971" i="1"/>
  <c r="E979" i="1"/>
  <c r="E987" i="1"/>
  <c r="E995" i="1"/>
  <c r="E1003" i="1"/>
  <c r="E1011" i="1"/>
  <c r="E1019" i="1"/>
  <c r="E1027" i="1"/>
  <c r="E1035" i="1"/>
  <c r="E27" i="1"/>
  <c r="E219" i="1"/>
  <c r="E876" i="1"/>
  <c r="E884" i="1"/>
  <c r="E892" i="1"/>
  <c r="E900" i="1"/>
  <c r="E908" i="1"/>
  <c r="E916" i="1"/>
  <c r="E924" i="1"/>
  <c r="E932" i="1"/>
  <c r="E940" i="1"/>
  <c r="E948" i="1"/>
  <c r="E956" i="1"/>
  <c r="E964" i="1"/>
  <c r="E972" i="1"/>
  <c r="E980" i="1"/>
  <c r="E988" i="1"/>
  <c r="E996" i="1"/>
  <c r="E1004" i="1"/>
  <c r="E1012" i="1"/>
  <c r="E1020" i="1"/>
  <c r="E35" i="1"/>
  <c r="E878" i="1"/>
  <c r="E886" i="1"/>
  <c r="E894" i="1"/>
  <c r="E902" i="1"/>
  <c r="E910" i="1"/>
  <c r="E918" i="1"/>
  <c r="E926" i="1"/>
  <c r="E934" i="1"/>
  <c r="E942" i="1"/>
  <c r="E950" i="1"/>
  <c r="E958" i="1"/>
  <c r="E966" i="1"/>
  <c r="E974" i="1"/>
  <c r="E982" i="1"/>
  <c r="E990" i="1"/>
  <c r="E998" i="1"/>
  <c r="E1006" i="1"/>
  <c r="E1014" i="1"/>
  <c r="E1022" i="1"/>
  <c r="E29" i="1"/>
  <c r="E893" i="1"/>
  <c r="E925" i="1"/>
  <c r="E957" i="1"/>
  <c r="E983" i="1"/>
  <c r="E1005" i="1"/>
  <c r="E1026" i="1"/>
  <c r="E1038" i="1"/>
  <c r="E1050" i="1"/>
  <c r="E1060" i="1"/>
  <c r="E1070" i="1"/>
  <c r="E1082" i="1"/>
  <c r="E1092" i="1"/>
  <c r="E1102" i="1"/>
  <c r="E1114" i="1"/>
  <c r="E1123" i="1"/>
  <c r="E1131" i="1"/>
  <c r="E1139" i="1"/>
  <c r="E1147" i="1"/>
  <c r="E1155" i="1"/>
  <c r="E1163" i="1"/>
  <c r="E1171" i="1"/>
  <c r="E1179" i="1"/>
  <c r="E1187" i="1"/>
  <c r="E1195" i="1"/>
  <c r="E1203" i="1"/>
  <c r="E1211" i="1"/>
  <c r="E1219" i="1"/>
  <c r="E1227" i="1"/>
  <c r="E1235" i="1"/>
  <c r="E1243" i="1"/>
  <c r="E1251" i="1"/>
  <c r="E1259" i="1"/>
  <c r="E1267" i="1"/>
  <c r="E1275" i="1"/>
  <c r="E1283" i="1"/>
  <c r="E1291" i="1"/>
  <c r="E1299" i="1"/>
  <c r="E1307" i="1"/>
  <c r="E1315" i="1"/>
  <c r="E1323" i="1"/>
  <c r="E1331" i="1"/>
  <c r="E1339" i="1"/>
  <c r="E1347" i="1"/>
  <c r="E1355" i="1"/>
  <c r="E1363" i="1"/>
  <c r="E1371" i="1"/>
  <c r="E1379" i="1"/>
  <c r="E1387" i="1"/>
  <c r="E1395" i="1"/>
  <c r="E1403" i="1"/>
  <c r="E1411" i="1"/>
  <c r="E1419" i="1"/>
  <c r="E1427" i="1"/>
  <c r="E1435" i="1"/>
  <c r="E37" i="1"/>
  <c r="E895" i="1"/>
  <c r="E927" i="1"/>
  <c r="E959" i="1"/>
  <c r="E986" i="1"/>
  <c r="E1007" i="1"/>
  <c r="E1028" i="1"/>
  <c r="E1039" i="1"/>
  <c r="E1051" i="1"/>
  <c r="E1061" i="1"/>
  <c r="E1071" i="1"/>
  <c r="E1083" i="1"/>
  <c r="E1093" i="1"/>
  <c r="E1103" i="1"/>
  <c r="E1115" i="1"/>
  <c r="E1124" i="1"/>
  <c r="E1132" i="1"/>
  <c r="E1140" i="1"/>
  <c r="E1148" i="1"/>
  <c r="E1156" i="1"/>
  <c r="E1164" i="1"/>
  <c r="E1172" i="1"/>
  <c r="E1180" i="1"/>
  <c r="E1188" i="1"/>
  <c r="E1196" i="1"/>
  <c r="E1204" i="1"/>
  <c r="E1212" i="1"/>
  <c r="E1220" i="1"/>
  <c r="E1228" i="1"/>
  <c r="E1236" i="1"/>
  <c r="E1244" i="1"/>
  <c r="E1252" i="1"/>
  <c r="E1260" i="1"/>
  <c r="E1268" i="1"/>
  <c r="E1276" i="1"/>
  <c r="E1284" i="1"/>
  <c r="E1292" i="1"/>
  <c r="E1300" i="1"/>
  <c r="E1308" i="1"/>
  <c r="E1316" i="1"/>
  <c r="E1324" i="1"/>
  <c r="E1332" i="1"/>
  <c r="E1340" i="1"/>
  <c r="E1348" i="1"/>
  <c r="E1356" i="1"/>
  <c r="E1364" i="1"/>
  <c r="E1372" i="1"/>
  <c r="E1380" i="1"/>
  <c r="E1388" i="1"/>
  <c r="E1396" i="1"/>
  <c r="E1404" i="1"/>
  <c r="E1412" i="1"/>
  <c r="E1420" i="1"/>
  <c r="E1428" i="1"/>
  <c r="E1436" i="1"/>
  <c r="E1444" i="1"/>
  <c r="E1452" i="1"/>
  <c r="E1460" i="1"/>
  <c r="E1468" i="1"/>
  <c r="E1476" i="1"/>
  <c r="E1484" i="1"/>
  <c r="E1492" i="1"/>
  <c r="E1500" i="1"/>
  <c r="E1508" i="1"/>
  <c r="E1516" i="1"/>
  <c r="E1524" i="1"/>
  <c r="E1532" i="1"/>
  <c r="E1540" i="1"/>
  <c r="E1548" i="1"/>
  <c r="E1556" i="1"/>
  <c r="E1564" i="1"/>
  <c r="E1572" i="1"/>
  <c r="E1580" i="1"/>
  <c r="E1588" i="1"/>
  <c r="E1596" i="1"/>
  <c r="E1604" i="1"/>
  <c r="E901" i="1"/>
  <c r="E933" i="1"/>
  <c r="E965" i="1"/>
  <c r="E989" i="1"/>
  <c r="E1010" i="1"/>
  <c r="E1029" i="1"/>
  <c r="E1042" i="1"/>
  <c r="E1052" i="1"/>
  <c r="E1062" i="1"/>
  <c r="E1074" i="1"/>
  <c r="E1084" i="1"/>
  <c r="E1094" i="1"/>
  <c r="E1106" i="1"/>
  <c r="E1116" i="1"/>
  <c r="E1125" i="1"/>
  <c r="E1133" i="1"/>
  <c r="E1141" i="1"/>
  <c r="E1149" i="1"/>
  <c r="E1157" i="1"/>
  <c r="E1165" i="1"/>
  <c r="E1173" i="1"/>
  <c r="E1181" i="1"/>
  <c r="E1189" i="1"/>
  <c r="E1197" i="1"/>
  <c r="E1205" i="1"/>
  <c r="E1213" i="1"/>
  <c r="E1221" i="1"/>
  <c r="E1229" i="1"/>
  <c r="E1237" i="1"/>
  <c r="E1245" i="1"/>
  <c r="E1253" i="1"/>
  <c r="E1261" i="1"/>
  <c r="E1269" i="1"/>
  <c r="E1277" i="1"/>
  <c r="E1285" i="1"/>
  <c r="E1293" i="1"/>
  <c r="E1301" i="1"/>
  <c r="E1309" i="1"/>
  <c r="E1317" i="1"/>
  <c r="E1325" i="1"/>
  <c r="E1333" i="1"/>
  <c r="E1341" i="1"/>
  <c r="E1349" i="1"/>
  <c r="E1357" i="1"/>
  <c r="E1365" i="1"/>
  <c r="E1373" i="1"/>
  <c r="E1381" i="1"/>
  <c r="E1389" i="1"/>
  <c r="E1397" i="1"/>
  <c r="E1405" i="1"/>
  <c r="E1413" i="1"/>
  <c r="E1421" i="1"/>
  <c r="E1429" i="1"/>
  <c r="E1437" i="1"/>
  <c r="E903" i="1"/>
  <c r="E935" i="1"/>
  <c r="E967" i="1"/>
  <c r="E991" i="1"/>
  <c r="E1013" i="1"/>
  <c r="E1030" i="1"/>
  <c r="E1043" i="1"/>
  <c r="E1053" i="1"/>
  <c r="E1063" i="1"/>
  <c r="E1075" i="1"/>
  <c r="E1085" i="1"/>
  <c r="E1095" i="1"/>
  <c r="E1107" i="1"/>
  <c r="E1117" i="1"/>
  <c r="E1126" i="1"/>
  <c r="E1134" i="1"/>
  <c r="E1142" i="1"/>
  <c r="E1150" i="1"/>
  <c r="E1158" i="1"/>
  <c r="E1166" i="1"/>
  <c r="E1174" i="1"/>
  <c r="E1182" i="1"/>
  <c r="E1190" i="1"/>
  <c r="E1198" i="1"/>
  <c r="E1206" i="1"/>
  <c r="E1214" i="1"/>
  <c r="E1222" i="1"/>
  <c r="E1230" i="1"/>
  <c r="E1238" i="1"/>
  <c r="E1246" i="1"/>
  <c r="E1254" i="1"/>
  <c r="E1262" i="1"/>
  <c r="E1270" i="1"/>
  <c r="E1278" i="1"/>
  <c r="E1286" i="1"/>
  <c r="E1294" i="1"/>
  <c r="E1302" i="1"/>
  <c r="E1310" i="1"/>
  <c r="E1318" i="1"/>
  <c r="E1326" i="1"/>
  <c r="E1334" i="1"/>
  <c r="E1342" i="1"/>
  <c r="E1350" i="1"/>
  <c r="E1358" i="1"/>
  <c r="E1366" i="1"/>
  <c r="E1374" i="1"/>
  <c r="E1382" i="1"/>
  <c r="E1390" i="1"/>
  <c r="E1398" i="1"/>
  <c r="E1406" i="1"/>
  <c r="E1414" i="1"/>
  <c r="E1422" i="1"/>
  <c r="E1430" i="1"/>
  <c r="E1438" i="1"/>
  <c r="E1446" i="1"/>
  <c r="E1454" i="1"/>
  <c r="E1462" i="1"/>
  <c r="E1470" i="1"/>
  <c r="E1478" i="1"/>
  <c r="E1486" i="1"/>
  <c r="E1494" i="1"/>
  <c r="E1502" i="1"/>
  <c r="E1510" i="1"/>
  <c r="E1518" i="1"/>
  <c r="E1526" i="1"/>
  <c r="E1534" i="1"/>
  <c r="E1542" i="1"/>
  <c r="E1550" i="1"/>
  <c r="E1558" i="1"/>
  <c r="E1566" i="1"/>
  <c r="E1574" i="1"/>
  <c r="E1582" i="1"/>
  <c r="E877" i="1"/>
  <c r="E909" i="1"/>
  <c r="E941" i="1"/>
  <c r="E973" i="1"/>
  <c r="E994" i="1"/>
  <c r="E1015" i="1"/>
  <c r="E1031" i="1"/>
  <c r="E1044" i="1"/>
  <c r="E1054" i="1"/>
  <c r="E1066" i="1"/>
  <c r="E1076" i="1"/>
  <c r="E1086" i="1"/>
  <c r="E1098" i="1"/>
  <c r="E1108" i="1"/>
  <c r="E1118" i="1"/>
  <c r="E1127" i="1"/>
  <c r="E1135" i="1"/>
  <c r="E1143" i="1"/>
  <c r="E1151" i="1"/>
  <c r="E1159" i="1"/>
  <c r="E1167" i="1"/>
  <c r="E1175" i="1"/>
  <c r="E1183" i="1"/>
  <c r="E1191" i="1"/>
  <c r="E1199" i="1"/>
  <c r="E1207" i="1"/>
  <c r="E1215" i="1"/>
  <c r="E1223" i="1"/>
  <c r="E1231" i="1"/>
  <c r="E1239" i="1"/>
  <c r="E1247" i="1"/>
  <c r="E1255" i="1"/>
  <c r="E1263" i="1"/>
  <c r="E1271" i="1"/>
  <c r="E1279" i="1"/>
  <c r="E1287" i="1"/>
  <c r="E1295" i="1"/>
  <c r="E1303" i="1"/>
  <c r="E1311" i="1"/>
  <c r="E1319" i="1"/>
  <c r="E1327" i="1"/>
  <c r="E1335" i="1"/>
  <c r="E1343" i="1"/>
  <c r="E1351" i="1"/>
  <c r="E1359" i="1"/>
  <c r="E1367" i="1"/>
  <c r="E1375" i="1"/>
  <c r="E1383" i="1"/>
  <c r="E1391" i="1"/>
  <c r="E1399" i="1"/>
  <c r="E1407" i="1"/>
  <c r="E1415" i="1"/>
  <c r="E1423" i="1"/>
  <c r="E1431" i="1"/>
  <c r="E1439" i="1"/>
  <c r="E1447" i="1"/>
  <c r="E1455" i="1"/>
  <c r="E1463" i="1"/>
  <c r="E1471" i="1"/>
  <c r="E1479" i="1"/>
  <c r="E1487" i="1"/>
  <c r="E1495" i="1"/>
  <c r="E1503" i="1"/>
  <c r="E1511" i="1"/>
  <c r="E1519" i="1"/>
  <c r="E1527" i="1"/>
  <c r="E1535" i="1"/>
  <c r="E1543" i="1"/>
  <c r="E1551" i="1"/>
  <c r="E1559" i="1"/>
  <c r="E1567" i="1"/>
  <c r="E1575" i="1"/>
  <c r="E879" i="1"/>
  <c r="E911" i="1"/>
  <c r="E943" i="1"/>
  <c r="E975" i="1"/>
  <c r="E997" i="1"/>
  <c r="E1018" i="1"/>
  <c r="E1034" i="1"/>
  <c r="E1045" i="1"/>
  <c r="E1055" i="1"/>
  <c r="E1067" i="1"/>
  <c r="E1077" i="1"/>
  <c r="E1087" i="1"/>
  <c r="E1099" i="1"/>
  <c r="E1109" i="1"/>
  <c r="E1119" i="1"/>
  <c r="E1128" i="1"/>
  <c r="E1136" i="1"/>
  <c r="E1144" i="1"/>
  <c r="E1152" i="1"/>
  <c r="E1160" i="1"/>
  <c r="E1168" i="1"/>
  <c r="E1176" i="1"/>
  <c r="E1184" i="1"/>
  <c r="E1192" i="1"/>
  <c r="E1200" i="1"/>
  <c r="E1208" i="1"/>
  <c r="E1216" i="1"/>
  <c r="E1224" i="1"/>
  <c r="E1232" i="1"/>
  <c r="E1240" i="1"/>
  <c r="E1248" i="1"/>
  <c r="E1256" i="1"/>
  <c r="E1264" i="1"/>
  <c r="E1272" i="1"/>
  <c r="E1280" i="1"/>
  <c r="E1288" i="1"/>
  <c r="E1296" i="1"/>
  <c r="E1304" i="1"/>
  <c r="E1312" i="1"/>
  <c r="E1320" i="1"/>
  <c r="E1328" i="1"/>
  <c r="E1336" i="1"/>
  <c r="E1344" i="1"/>
  <c r="E1352" i="1"/>
  <c r="E1360" i="1"/>
  <c r="E1368" i="1"/>
  <c r="E1376" i="1"/>
  <c r="E1384" i="1"/>
  <c r="E1392" i="1"/>
  <c r="E1400" i="1"/>
  <c r="E1408" i="1"/>
  <c r="E978" i="1"/>
  <c r="E1090" i="1"/>
  <c r="E1129" i="1"/>
  <c r="E1161" i="1"/>
  <c r="E1193" i="1"/>
  <c r="E1225" i="1"/>
  <c r="E1257" i="1"/>
  <c r="E1289" i="1"/>
  <c r="E1321" i="1"/>
  <c r="E1353" i="1"/>
  <c r="E1385" i="1"/>
  <c r="E1416" i="1"/>
  <c r="E1434" i="1"/>
  <c r="E1450" i="1"/>
  <c r="E1464" i="1"/>
  <c r="E1475" i="1"/>
  <c r="E1489" i="1"/>
  <c r="E1501" i="1"/>
  <c r="E1514" i="1"/>
  <c r="E1528" i="1"/>
  <c r="E1539" i="1"/>
  <c r="E1553" i="1"/>
  <c r="E1565" i="1"/>
  <c r="E1578" i="1"/>
  <c r="E1589" i="1"/>
  <c r="E1598" i="1"/>
  <c r="E1607" i="1"/>
  <c r="E1615" i="1"/>
  <c r="E1623" i="1"/>
  <c r="E1631" i="1"/>
  <c r="E1639" i="1"/>
  <c r="E1647" i="1"/>
  <c r="E1655" i="1"/>
  <c r="E1663" i="1"/>
  <c r="E1671" i="1"/>
  <c r="E1679" i="1"/>
  <c r="E1687" i="1"/>
  <c r="E1695" i="1"/>
  <c r="E1703" i="1"/>
  <c r="E1711" i="1"/>
  <c r="E1719" i="1"/>
  <c r="E1727" i="1"/>
  <c r="E1735" i="1"/>
  <c r="E1743" i="1"/>
  <c r="E1751" i="1"/>
  <c r="E1759" i="1"/>
  <c r="E1767" i="1"/>
  <c r="E1775" i="1"/>
  <c r="E1783" i="1"/>
  <c r="E1791" i="1"/>
  <c r="E1799" i="1"/>
  <c r="E1807" i="1"/>
  <c r="E1815" i="1"/>
  <c r="E1823" i="1"/>
  <c r="E1831" i="1"/>
  <c r="E1839" i="1"/>
  <c r="E1847" i="1"/>
  <c r="E1855" i="1"/>
  <c r="E1863" i="1"/>
  <c r="E1871" i="1"/>
  <c r="E1879" i="1"/>
  <c r="E1887" i="1"/>
  <c r="E1895" i="1"/>
  <c r="E1903" i="1"/>
  <c r="E1911" i="1"/>
  <c r="E1919" i="1"/>
  <c r="E1927" i="1"/>
  <c r="E1935" i="1"/>
  <c r="E1943" i="1"/>
  <c r="E1951" i="1"/>
  <c r="E1959" i="1"/>
  <c r="E1967" i="1"/>
  <c r="E1975" i="1"/>
  <c r="E1983" i="1"/>
  <c r="E1991" i="1"/>
  <c r="E1999" i="1"/>
  <c r="E2007" i="1"/>
  <c r="E2015" i="1"/>
  <c r="E2023" i="1"/>
  <c r="E2031" i="1"/>
  <c r="E2039" i="1"/>
  <c r="E2047" i="1"/>
  <c r="E2055" i="1"/>
  <c r="E2063" i="1"/>
  <c r="E2071" i="1"/>
  <c r="E2079" i="1"/>
  <c r="E2087" i="1"/>
  <c r="E2095" i="1"/>
  <c r="E2103" i="1"/>
  <c r="E2111" i="1"/>
  <c r="E981" i="1"/>
  <c r="E1047" i="1"/>
  <c r="E1091" i="1"/>
  <c r="E1130" i="1"/>
  <c r="E1162" i="1"/>
  <c r="E1194" i="1"/>
  <c r="E1226" i="1"/>
  <c r="E1258" i="1"/>
  <c r="E1290" i="1"/>
  <c r="E1322" i="1"/>
  <c r="E1354" i="1"/>
  <c r="E1386" i="1"/>
  <c r="E1417" i="1"/>
  <c r="E1440" i="1"/>
  <c r="E1451" i="1"/>
  <c r="E1465" i="1"/>
  <c r="E1477" i="1"/>
  <c r="E1490" i="1"/>
  <c r="E1504" i="1"/>
  <c r="E1515" i="1"/>
  <c r="E1529" i="1"/>
  <c r="E1541" i="1"/>
  <c r="E1554" i="1"/>
  <c r="E1568" i="1"/>
  <c r="E1579" i="1"/>
  <c r="E1590" i="1"/>
  <c r="E1599" i="1"/>
  <c r="E1608" i="1"/>
  <c r="E1616" i="1"/>
  <c r="E1624" i="1"/>
  <c r="E1632" i="1"/>
  <c r="E1640" i="1"/>
  <c r="E1648" i="1"/>
  <c r="E1656" i="1"/>
  <c r="E1664" i="1"/>
  <c r="E1672" i="1"/>
  <c r="E1680" i="1"/>
  <c r="E1688" i="1"/>
  <c r="E1696" i="1"/>
  <c r="E1704" i="1"/>
  <c r="E1712" i="1"/>
  <c r="E1720" i="1"/>
  <c r="E1728" i="1"/>
  <c r="E1736" i="1"/>
  <c r="E1744" i="1"/>
  <c r="E1752" i="1"/>
  <c r="E1760" i="1"/>
  <c r="E1768" i="1"/>
  <c r="E1776" i="1"/>
  <c r="E1784" i="1"/>
  <c r="E1792" i="1"/>
  <c r="E1800" i="1"/>
  <c r="E1808" i="1"/>
  <c r="E1816" i="1"/>
  <c r="E1824" i="1"/>
  <c r="E1832" i="1"/>
  <c r="E1840" i="1"/>
  <c r="E1848" i="1"/>
  <c r="E1856" i="1"/>
  <c r="E1864" i="1"/>
  <c r="E1872" i="1"/>
  <c r="E1880" i="1"/>
  <c r="E1888" i="1"/>
  <c r="E1896" i="1"/>
  <c r="E1904" i="1"/>
  <c r="E1912" i="1"/>
  <c r="E1920" i="1"/>
  <c r="E1928" i="1"/>
  <c r="E1936" i="1"/>
  <c r="E1944" i="1"/>
  <c r="E1952" i="1"/>
  <c r="E1960" i="1"/>
  <c r="E1968" i="1"/>
  <c r="E1976" i="1"/>
  <c r="E1984" i="1"/>
  <c r="E1992" i="1"/>
  <c r="E2000" i="1"/>
  <c r="E2008" i="1"/>
  <c r="E2016" i="1"/>
  <c r="E2024" i="1"/>
  <c r="E2032" i="1"/>
  <c r="E2040" i="1"/>
  <c r="E2048" i="1"/>
  <c r="E2056" i="1"/>
  <c r="E2064" i="1"/>
  <c r="E2072" i="1"/>
  <c r="E2080" i="1"/>
  <c r="E2088" i="1"/>
  <c r="E2096" i="1"/>
  <c r="E2104" i="1"/>
  <c r="E2112" i="1"/>
  <c r="E885" i="1"/>
  <c r="E999" i="1"/>
  <c r="E1058" i="1"/>
  <c r="E1100" i="1"/>
  <c r="E1137" i="1"/>
  <c r="E1169" i="1"/>
  <c r="E1201" i="1"/>
  <c r="E1233" i="1"/>
  <c r="E1265" i="1"/>
  <c r="E1297" i="1"/>
  <c r="E1329" i="1"/>
  <c r="E1361" i="1"/>
  <c r="E1393" i="1"/>
  <c r="E1418" i="1"/>
  <c r="E1441" i="1"/>
  <c r="E1453" i="1"/>
  <c r="E1466" i="1"/>
  <c r="E1480" i="1"/>
  <c r="E1491" i="1"/>
  <c r="E1505" i="1"/>
  <c r="E1517" i="1"/>
  <c r="E1530" i="1"/>
  <c r="E1544" i="1"/>
  <c r="E1555" i="1"/>
  <c r="E1569" i="1"/>
  <c r="E1581" i="1"/>
  <c r="E1591" i="1"/>
  <c r="E1600" i="1"/>
  <c r="E1609" i="1"/>
  <c r="E1617" i="1"/>
  <c r="E1625" i="1"/>
  <c r="E1633" i="1"/>
  <c r="E1641" i="1"/>
  <c r="E1649" i="1"/>
  <c r="E1657" i="1"/>
  <c r="E1665" i="1"/>
  <c r="E1673" i="1"/>
  <c r="E1681" i="1"/>
  <c r="E1689" i="1"/>
  <c r="E1697" i="1"/>
  <c r="E1705" i="1"/>
  <c r="E1713" i="1"/>
  <c r="E1721" i="1"/>
  <c r="E1729" i="1"/>
  <c r="E1737" i="1"/>
  <c r="E1745" i="1"/>
  <c r="E1753" i="1"/>
  <c r="E1761" i="1"/>
  <c r="E1769" i="1"/>
  <c r="E1777" i="1"/>
  <c r="E1785" i="1"/>
  <c r="E1793" i="1"/>
  <c r="E1801" i="1"/>
  <c r="E1809" i="1"/>
  <c r="E1817" i="1"/>
  <c r="E1825" i="1"/>
  <c r="E1833" i="1"/>
  <c r="E1841" i="1"/>
  <c r="E1849" i="1"/>
  <c r="E1857" i="1"/>
  <c r="E1865" i="1"/>
  <c r="E1873" i="1"/>
  <c r="E1881" i="1"/>
  <c r="E1889" i="1"/>
  <c r="E1897" i="1"/>
  <c r="E1905" i="1"/>
  <c r="E1913" i="1"/>
  <c r="E1921" i="1"/>
  <c r="E1929" i="1"/>
  <c r="E1937" i="1"/>
  <c r="E1945" i="1"/>
  <c r="E1953" i="1"/>
  <c r="E1961" i="1"/>
  <c r="E1969" i="1"/>
  <c r="E1977" i="1"/>
  <c r="E1985" i="1"/>
  <c r="E1993" i="1"/>
  <c r="E2001" i="1"/>
  <c r="E2009" i="1"/>
  <c r="E2017" i="1"/>
  <c r="E2025" i="1"/>
  <c r="E2033" i="1"/>
  <c r="E887" i="1"/>
  <c r="E1002" i="1"/>
  <c r="E1059" i="1"/>
  <c r="E1101" i="1"/>
  <c r="E1138" i="1"/>
  <c r="E1170" i="1"/>
  <c r="E1202" i="1"/>
  <c r="E1234" i="1"/>
  <c r="E1266" i="1"/>
  <c r="E1298" i="1"/>
  <c r="E1330" i="1"/>
  <c r="E1362" i="1"/>
  <c r="E1394" i="1"/>
  <c r="E1424" i="1"/>
  <c r="E1442" i="1"/>
  <c r="E1456" i="1"/>
  <c r="E1467" i="1"/>
  <c r="E1481" i="1"/>
  <c r="E1493" i="1"/>
  <c r="E1506" i="1"/>
  <c r="E1520" i="1"/>
  <c r="E1531" i="1"/>
  <c r="E1545" i="1"/>
  <c r="E1557" i="1"/>
  <c r="E1570" i="1"/>
  <c r="E1583" i="1"/>
  <c r="E1592" i="1"/>
  <c r="E1601" i="1"/>
  <c r="E1610" i="1"/>
  <c r="E1618" i="1"/>
  <c r="E1626" i="1"/>
  <c r="E1634" i="1"/>
  <c r="E1642" i="1"/>
  <c r="E1650" i="1"/>
  <c r="E1658" i="1"/>
  <c r="E1666" i="1"/>
  <c r="E1674" i="1"/>
  <c r="E1682" i="1"/>
  <c r="E1690" i="1"/>
  <c r="E1698" i="1"/>
  <c r="E1706" i="1"/>
  <c r="E1714" i="1"/>
  <c r="E1722" i="1"/>
  <c r="E1730" i="1"/>
  <c r="E1738" i="1"/>
  <c r="E1746" i="1"/>
  <c r="E1754" i="1"/>
  <c r="E1762" i="1"/>
  <c r="E1770" i="1"/>
  <c r="E1778" i="1"/>
  <c r="E1786" i="1"/>
  <c r="E1794" i="1"/>
  <c r="E1802" i="1"/>
  <c r="E1810" i="1"/>
  <c r="E1818" i="1"/>
  <c r="E1826" i="1"/>
  <c r="E1834" i="1"/>
  <c r="E1842" i="1"/>
  <c r="E1850" i="1"/>
  <c r="E1858" i="1"/>
  <c r="E1866" i="1"/>
  <c r="E1874" i="1"/>
  <c r="E1882" i="1"/>
  <c r="E1890" i="1"/>
  <c r="E1898" i="1"/>
  <c r="E1906" i="1"/>
  <c r="E1914" i="1"/>
  <c r="E1922" i="1"/>
  <c r="E1930" i="1"/>
  <c r="E1938" i="1"/>
  <c r="E1946" i="1"/>
  <c r="E1954" i="1"/>
  <c r="E1962" i="1"/>
  <c r="E1970" i="1"/>
  <c r="E1978" i="1"/>
  <c r="E1986" i="1"/>
  <c r="E1994" i="1"/>
  <c r="E2002" i="1"/>
  <c r="E2010" i="1"/>
  <c r="E2018" i="1"/>
  <c r="E2026" i="1"/>
  <c r="E2034" i="1"/>
  <c r="E2042" i="1"/>
  <c r="E917" i="1"/>
  <c r="E1021" i="1"/>
  <c r="E1068" i="1"/>
  <c r="E1110" i="1"/>
  <c r="E1145" i="1"/>
  <c r="E1177" i="1"/>
  <c r="E1209" i="1"/>
  <c r="E1241" i="1"/>
  <c r="E1273" i="1"/>
  <c r="E1305" i="1"/>
  <c r="E1337" i="1"/>
  <c r="E1369" i="1"/>
  <c r="E1401" i="1"/>
  <c r="E1425" i="1"/>
  <c r="E1443" i="1"/>
  <c r="E1457" i="1"/>
  <c r="E1469" i="1"/>
  <c r="E1482" i="1"/>
  <c r="E1496" i="1"/>
  <c r="E1507" i="1"/>
  <c r="E1521" i="1"/>
  <c r="E1533" i="1"/>
  <c r="E1546" i="1"/>
  <c r="E1560" i="1"/>
  <c r="E1571" i="1"/>
  <c r="E1584" i="1"/>
  <c r="E1593" i="1"/>
  <c r="E1602" i="1"/>
  <c r="E1611" i="1"/>
  <c r="E1619" i="1"/>
  <c r="E1627" i="1"/>
  <c r="E1635" i="1"/>
  <c r="E1643" i="1"/>
  <c r="E1651" i="1"/>
  <c r="E1659" i="1"/>
  <c r="E1667" i="1"/>
  <c r="E1675" i="1"/>
  <c r="E1683" i="1"/>
  <c r="E1691" i="1"/>
  <c r="E1699" i="1"/>
  <c r="E1707" i="1"/>
  <c r="E1715" i="1"/>
  <c r="E1723" i="1"/>
  <c r="E1731" i="1"/>
  <c r="E1739" i="1"/>
  <c r="E1747" i="1"/>
  <c r="E1755" i="1"/>
  <c r="E1763" i="1"/>
  <c r="E1771" i="1"/>
  <c r="E1779" i="1"/>
  <c r="E1787" i="1"/>
  <c r="E1795" i="1"/>
  <c r="E1803" i="1"/>
  <c r="E1811" i="1"/>
  <c r="E1819" i="1"/>
  <c r="E1827" i="1"/>
  <c r="E1835" i="1"/>
  <c r="E1843" i="1"/>
  <c r="E1851" i="1"/>
  <c r="E1859" i="1"/>
  <c r="E1867" i="1"/>
  <c r="E1875" i="1"/>
  <c r="E1883" i="1"/>
  <c r="E1891" i="1"/>
  <c r="E1899" i="1"/>
  <c r="E1907" i="1"/>
  <c r="E1915" i="1"/>
  <c r="E1923" i="1"/>
  <c r="E1931" i="1"/>
  <c r="E1939" i="1"/>
  <c r="E1947" i="1"/>
  <c r="E1955" i="1"/>
  <c r="E1963" i="1"/>
  <c r="E1971" i="1"/>
  <c r="E1979" i="1"/>
  <c r="E1987" i="1"/>
  <c r="E1995" i="1"/>
  <c r="E2003" i="1"/>
  <c r="E2011" i="1"/>
  <c r="E2019" i="1"/>
  <c r="E2027" i="1"/>
  <c r="E2035" i="1"/>
  <c r="E2043" i="1"/>
  <c r="E919" i="1"/>
  <c r="E1023" i="1"/>
  <c r="E1069" i="1"/>
  <c r="E1111" i="1"/>
  <c r="E1146" i="1"/>
  <c r="E1178" i="1"/>
  <c r="E1210" i="1"/>
  <c r="E1242" i="1"/>
  <c r="E1274" i="1"/>
  <c r="E1306" i="1"/>
  <c r="E1338" i="1"/>
  <c r="E1370" i="1"/>
  <c r="E1402" i="1"/>
  <c r="E1426" i="1"/>
  <c r="E1445" i="1"/>
  <c r="E1458" i="1"/>
  <c r="E1472" i="1"/>
  <c r="E1483" i="1"/>
  <c r="E1497" i="1"/>
  <c r="E1509" i="1"/>
  <c r="E1522" i="1"/>
  <c r="E1536" i="1"/>
  <c r="E1547" i="1"/>
  <c r="E1561" i="1"/>
  <c r="E1573" i="1"/>
  <c r="E1585" i="1"/>
  <c r="E1594" i="1"/>
  <c r="E1603" i="1"/>
  <c r="E1612" i="1"/>
  <c r="E1620" i="1"/>
  <c r="E1628" i="1"/>
  <c r="E1636" i="1"/>
  <c r="E1644" i="1"/>
  <c r="E1652" i="1"/>
  <c r="E1660" i="1"/>
  <c r="E1668" i="1"/>
  <c r="E1676" i="1"/>
  <c r="E1684" i="1"/>
  <c r="E1692" i="1"/>
  <c r="E1700" i="1"/>
  <c r="E1708" i="1"/>
  <c r="E1716" i="1"/>
  <c r="E1724" i="1"/>
  <c r="E1732" i="1"/>
  <c r="E1740" i="1"/>
  <c r="E1748" i="1"/>
  <c r="E1756" i="1"/>
  <c r="E1764" i="1"/>
  <c r="E1772" i="1"/>
  <c r="E1780" i="1"/>
  <c r="E1788" i="1"/>
  <c r="E1796" i="1"/>
  <c r="E1804" i="1"/>
  <c r="E1812" i="1"/>
  <c r="E1820" i="1"/>
  <c r="E1828" i="1"/>
  <c r="E1836" i="1"/>
  <c r="E1844" i="1"/>
  <c r="E1852" i="1"/>
  <c r="E1860" i="1"/>
  <c r="E1868" i="1"/>
  <c r="E1876" i="1"/>
  <c r="E1884" i="1"/>
  <c r="E1892" i="1"/>
  <c r="E1900" i="1"/>
  <c r="E1908" i="1"/>
  <c r="E1916" i="1"/>
  <c r="E1924" i="1"/>
  <c r="E1932" i="1"/>
  <c r="E1940" i="1"/>
  <c r="E1948" i="1"/>
  <c r="E1956" i="1"/>
  <c r="E1964" i="1"/>
  <c r="E1972" i="1"/>
  <c r="E1980" i="1"/>
  <c r="E1988" i="1"/>
  <c r="E1996" i="1"/>
  <c r="E2004" i="1"/>
  <c r="E2012" i="1"/>
  <c r="E2020" i="1"/>
  <c r="E2028" i="1"/>
  <c r="E2036" i="1"/>
  <c r="E1036" i="1"/>
  <c r="E1185" i="1"/>
  <c r="E1313" i="1"/>
  <c r="E1432" i="1"/>
  <c r="E1485" i="1"/>
  <c r="E1537" i="1"/>
  <c r="E1586" i="1"/>
  <c r="E1621" i="1"/>
  <c r="E1653" i="1"/>
  <c r="E1685" i="1"/>
  <c r="E1717" i="1"/>
  <c r="E1749" i="1"/>
  <c r="E1781" i="1"/>
  <c r="E1813" i="1"/>
  <c r="E1845" i="1"/>
  <c r="E1877" i="1"/>
  <c r="E1909" i="1"/>
  <c r="E1941" i="1"/>
  <c r="E1973" i="1"/>
  <c r="E2005" i="1"/>
  <c r="E2037" i="1"/>
  <c r="E2051" i="1"/>
  <c r="E2061" i="1"/>
  <c r="E2073" i="1"/>
  <c r="E2083" i="1"/>
  <c r="E2093" i="1"/>
  <c r="E2105" i="1"/>
  <c r="E2115" i="1"/>
  <c r="E2123" i="1"/>
  <c r="E2131" i="1"/>
  <c r="E2139" i="1"/>
  <c r="E2147" i="1"/>
  <c r="E2155" i="1"/>
  <c r="E2163" i="1"/>
  <c r="E2171" i="1"/>
  <c r="E2179" i="1"/>
  <c r="E2187" i="1"/>
  <c r="E2195" i="1"/>
  <c r="E2203" i="1"/>
  <c r="E2211" i="1"/>
  <c r="E2219" i="1"/>
  <c r="E2227" i="1"/>
  <c r="E1037" i="1"/>
  <c r="E1186" i="1"/>
  <c r="E1314" i="1"/>
  <c r="E1433" i="1"/>
  <c r="E1488" i="1"/>
  <c r="E1538" i="1"/>
  <c r="E1587" i="1"/>
  <c r="E1622" i="1"/>
  <c r="E1654" i="1"/>
  <c r="E1686" i="1"/>
  <c r="E1718" i="1"/>
  <c r="E1750" i="1"/>
  <c r="E1782" i="1"/>
  <c r="E1814" i="1"/>
  <c r="E1846" i="1"/>
  <c r="E1878" i="1"/>
  <c r="E1910" i="1"/>
  <c r="E1942" i="1"/>
  <c r="E1974" i="1"/>
  <c r="E2006" i="1"/>
  <c r="E2038" i="1"/>
  <c r="E2052" i="1"/>
  <c r="E2062" i="1"/>
  <c r="E2074" i="1"/>
  <c r="E2084" i="1"/>
  <c r="E2094" i="1"/>
  <c r="E2106" i="1"/>
  <c r="E2116" i="1"/>
  <c r="E2124" i="1"/>
  <c r="E2132" i="1"/>
  <c r="E2140" i="1"/>
  <c r="E2148" i="1"/>
  <c r="E2156" i="1"/>
  <c r="E2164" i="1"/>
  <c r="E2172" i="1"/>
  <c r="E2180" i="1"/>
  <c r="E2188" i="1"/>
  <c r="E2196" i="1"/>
  <c r="E2204" i="1"/>
  <c r="E2212" i="1"/>
  <c r="E2220" i="1"/>
  <c r="E2228" i="1"/>
  <c r="E1078" i="1"/>
  <c r="E1217" i="1"/>
  <c r="E1345" i="1"/>
  <c r="E1448" i="1"/>
  <c r="E1498" i="1"/>
  <c r="E1549" i="1"/>
  <c r="E1595" i="1"/>
  <c r="E1629" i="1"/>
  <c r="E1661" i="1"/>
  <c r="E1693" i="1"/>
  <c r="E1725" i="1"/>
  <c r="E1757" i="1"/>
  <c r="E1789" i="1"/>
  <c r="E1821" i="1"/>
  <c r="E1853" i="1"/>
  <c r="E1885" i="1"/>
  <c r="E1917" i="1"/>
  <c r="E1949" i="1"/>
  <c r="E1981" i="1"/>
  <c r="E2013" i="1"/>
  <c r="E2041" i="1"/>
  <c r="E2053" i="1"/>
  <c r="E2065" i="1"/>
  <c r="E2075" i="1"/>
  <c r="E2085" i="1"/>
  <c r="E2097" i="1"/>
  <c r="E2107" i="1"/>
  <c r="E2117" i="1"/>
  <c r="E2125" i="1"/>
  <c r="E2133" i="1"/>
  <c r="E2141" i="1"/>
  <c r="E2149" i="1"/>
  <c r="E2157" i="1"/>
  <c r="E2165" i="1"/>
  <c r="E2173" i="1"/>
  <c r="E2181" i="1"/>
  <c r="E2189" i="1"/>
  <c r="E2197" i="1"/>
  <c r="E2205" i="1"/>
  <c r="E2213" i="1"/>
  <c r="E2221" i="1"/>
  <c r="E2229" i="1"/>
  <c r="E1079" i="1"/>
  <c r="E1218" i="1"/>
  <c r="E1346" i="1"/>
  <c r="E1449" i="1"/>
  <c r="E1499" i="1"/>
  <c r="E1552" i="1"/>
  <c r="E1597" i="1"/>
  <c r="E1630" i="1"/>
  <c r="E1662" i="1"/>
  <c r="E1694" i="1"/>
  <c r="E1726" i="1"/>
  <c r="E1758" i="1"/>
  <c r="E1790" i="1"/>
  <c r="E1822" i="1"/>
  <c r="E1854" i="1"/>
  <c r="E1886" i="1"/>
  <c r="E1918" i="1"/>
  <c r="E1950" i="1"/>
  <c r="E1982" i="1"/>
  <c r="E2014" i="1"/>
  <c r="E2044" i="1"/>
  <c r="E2054" i="1"/>
  <c r="E2066" i="1"/>
  <c r="E2076" i="1"/>
  <c r="E2086" i="1"/>
  <c r="E2098" i="1"/>
  <c r="E2108" i="1"/>
  <c r="E2118" i="1"/>
  <c r="E2126" i="1"/>
  <c r="E2134" i="1"/>
  <c r="E2142" i="1"/>
  <c r="E2150" i="1"/>
  <c r="E2158" i="1"/>
  <c r="E2166" i="1"/>
  <c r="E2174" i="1"/>
  <c r="E2182" i="1"/>
  <c r="E2190" i="1"/>
  <c r="E2198" i="1"/>
  <c r="E2206" i="1"/>
  <c r="E2214" i="1"/>
  <c r="E2222" i="1"/>
  <c r="E2230" i="1"/>
  <c r="E1120" i="1"/>
  <c r="E1249" i="1"/>
  <c r="E1377" i="1"/>
  <c r="E1459" i="1"/>
  <c r="E1512" i="1"/>
  <c r="E1562" i="1"/>
  <c r="E1605" i="1"/>
  <c r="E1637" i="1"/>
  <c r="E1669" i="1"/>
  <c r="E1701" i="1"/>
  <c r="E1733" i="1"/>
  <c r="E1765" i="1"/>
  <c r="E1797" i="1"/>
  <c r="E1829" i="1"/>
  <c r="E1861" i="1"/>
  <c r="E1893" i="1"/>
  <c r="E1925" i="1"/>
  <c r="E1957" i="1"/>
  <c r="E1989" i="1"/>
  <c r="E2021" i="1"/>
  <c r="E2045" i="1"/>
  <c r="E2057" i="1"/>
  <c r="E2067" i="1"/>
  <c r="E2077" i="1"/>
  <c r="E2089" i="1"/>
  <c r="E2099" i="1"/>
  <c r="E2109" i="1"/>
  <c r="E2119" i="1"/>
  <c r="E2127" i="1"/>
  <c r="E2135" i="1"/>
  <c r="E2143" i="1"/>
  <c r="E2151" i="1"/>
  <c r="E2159" i="1"/>
  <c r="E2167" i="1"/>
  <c r="E2175" i="1"/>
  <c r="E2183" i="1"/>
  <c r="E2191" i="1"/>
  <c r="E2199" i="1"/>
  <c r="E2207" i="1"/>
  <c r="E2215" i="1"/>
  <c r="E2223" i="1"/>
  <c r="E2231" i="1"/>
  <c r="E2359" i="1"/>
  <c r="E949" i="1"/>
  <c r="E1153" i="1"/>
  <c r="E1281" i="1"/>
  <c r="E1409" i="1"/>
  <c r="E1473" i="1"/>
  <c r="E1523" i="1"/>
  <c r="E1576" i="1"/>
  <c r="E1613" i="1"/>
  <c r="E1645" i="1"/>
  <c r="E1677" i="1"/>
  <c r="E1709" i="1"/>
  <c r="E1741" i="1"/>
  <c r="E1773" i="1"/>
  <c r="E1805" i="1"/>
  <c r="E1837" i="1"/>
  <c r="E1869" i="1"/>
  <c r="E1901" i="1"/>
  <c r="E1933" i="1"/>
  <c r="E1965" i="1"/>
  <c r="E1997" i="1"/>
  <c r="E2029" i="1"/>
  <c r="E2049" i="1"/>
  <c r="E2059" i="1"/>
  <c r="E2069" i="1"/>
  <c r="E2081" i="1"/>
  <c r="E2091" i="1"/>
  <c r="E2101" i="1"/>
  <c r="E2113" i="1"/>
  <c r="E2121" i="1"/>
  <c r="E2129" i="1"/>
  <c r="E2137" i="1"/>
  <c r="E2145" i="1"/>
  <c r="E2153" i="1"/>
  <c r="E2161" i="1"/>
  <c r="E2169" i="1"/>
  <c r="E2177" i="1"/>
  <c r="E2185" i="1"/>
  <c r="E2193" i="1"/>
  <c r="E2201" i="1"/>
  <c r="E2209" i="1"/>
  <c r="E2217" i="1"/>
  <c r="E2225" i="1"/>
  <c r="E1461" i="1"/>
  <c r="E1638" i="1"/>
  <c r="E1766" i="1"/>
  <c r="E1894" i="1"/>
  <c r="E2022" i="1"/>
  <c r="E2078" i="1"/>
  <c r="E2120" i="1"/>
  <c r="E2152" i="1"/>
  <c r="E2184" i="1"/>
  <c r="E2216" i="1"/>
  <c r="E951" i="1"/>
  <c r="E1474" i="1"/>
  <c r="E1646" i="1"/>
  <c r="E1774" i="1"/>
  <c r="E1902" i="1"/>
  <c r="E2030" i="1"/>
  <c r="E2082" i="1"/>
  <c r="E2122" i="1"/>
  <c r="E2154" i="1"/>
  <c r="E2186" i="1"/>
  <c r="E2218" i="1"/>
  <c r="E1122" i="1"/>
  <c r="E1513" i="1"/>
  <c r="E1670" i="1"/>
  <c r="E1798" i="1"/>
  <c r="E1926" i="1"/>
  <c r="E2046" i="1"/>
  <c r="E2090" i="1"/>
  <c r="E2128" i="1"/>
  <c r="E2160" i="1"/>
  <c r="E2192" i="1"/>
  <c r="E2224" i="1"/>
  <c r="E1154" i="1"/>
  <c r="E1525" i="1"/>
  <c r="E1678" i="1"/>
  <c r="E1806" i="1"/>
  <c r="E1934" i="1"/>
  <c r="E2050" i="1"/>
  <c r="E2092" i="1"/>
  <c r="E2130" i="1"/>
  <c r="E2162" i="1"/>
  <c r="E2194" i="1"/>
  <c r="E2226" i="1"/>
  <c r="E1250" i="1"/>
  <c r="E1563" i="1"/>
  <c r="E1702" i="1"/>
  <c r="E1830" i="1"/>
  <c r="E1958" i="1"/>
  <c r="E2058" i="1"/>
  <c r="E2100" i="1"/>
  <c r="E2136" i="1"/>
  <c r="E2168" i="1"/>
  <c r="E2200" i="1"/>
  <c r="E1282" i="1"/>
  <c r="E1577" i="1"/>
  <c r="E1710" i="1"/>
  <c r="E1838" i="1"/>
  <c r="E1966" i="1"/>
  <c r="E2060" i="1"/>
  <c r="E2102" i="1"/>
  <c r="E2138" i="1"/>
  <c r="E2170" i="1"/>
  <c r="E2202" i="1"/>
  <c r="E1378" i="1"/>
  <c r="E1990" i="1"/>
  <c r="E2176" i="1"/>
  <c r="E3042" i="1"/>
  <c r="F9" i="1"/>
  <c r="F17" i="1"/>
  <c r="F25" i="1"/>
  <c r="F33" i="1"/>
  <c r="F41" i="1"/>
  <c r="F225" i="1"/>
  <c r="F233" i="1"/>
  <c r="F241" i="1"/>
  <c r="F249" i="1"/>
  <c r="F257" i="1"/>
  <c r="F265" i="1"/>
  <c r="F273" i="1"/>
  <c r="F281" i="1"/>
  <c r="F289" i="1"/>
  <c r="F297" i="1"/>
  <c r="F305" i="1"/>
  <c r="F313" i="1"/>
  <c r="F321" i="1"/>
  <c r="F329" i="1"/>
  <c r="F337" i="1"/>
  <c r="F345" i="1"/>
  <c r="F353" i="1"/>
  <c r="F361" i="1"/>
  <c r="F369" i="1"/>
  <c r="F377" i="1"/>
  <c r="F385" i="1"/>
  <c r="F393" i="1"/>
  <c r="F401" i="1"/>
  <c r="F409" i="1"/>
  <c r="F417" i="1"/>
  <c r="F425" i="1"/>
  <c r="F433" i="1"/>
  <c r="F441" i="1"/>
  <c r="F449" i="1"/>
  <c r="F457" i="1"/>
  <c r="F465" i="1"/>
  <c r="F473" i="1"/>
  <c r="F481" i="1"/>
  <c r="F489" i="1"/>
  <c r="F497" i="1"/>
  <c r="E1410" i="1"/>
  <c r="E1998" i="1"/>
  <c r="E2178" i="1"/>
  <c r="F10" i="1"/>
  <c r="F18" i="1"/>
  <c r="F26" i="1"/>
  <c r="F34" i="1"/>
  <c r="F42" i="1"/>
  <c r="F226" i="1"/>
  <c r="F234" i="1"/>
  <c r="F242" i="1"/>
  <c r="F250" i="1"/>
  <c r="F258" i="1"/>
  <c r="F266" i="1"/>
  <c r="F274" i="1"/>
  <c r="F282" i="1"/>
  <c r="F290" i="1"/>
  <c r="F298" i="1"/>
  <c r="F306" i="1"/>
  <c r="F314" i="1"/>
  <c r="F322" i="1"/>
  <c r="F330" i="1"/>
  <c r="F338" i="1"/>
  <c r="F346" i="1"/>
  <c r="F354" i="1"/>
  <c r="F362" i="1"/>
  <c r="F370" i="1"/>
  <c r="F378" i="1"/>
  <c r="F386" i="1"/>
  <c r="F394" i="1"/>
  <c r="F402" i="1"/>
  <c r="F410" i="1"/>
  <c r="F418" i="1"/>
  <c r="F426" i="1"/>
  <c r="F434" i="1"/>
  <c r="F442" i="1"/>
  <c r="F450" i="1"/>
  <c r="F458" i="1"/>
  <c r="F466" i="1"/>
  <c r="F474" i="1"/>
  <c r="F482" i="1"/>
  <c r="F490" i="1"/>
  <c r="F498" i="1"/>
  <c r="F506" i="1"/>
  <c r="F514" i="1"/>
  <c r="F522" i="1"/>
  <c r="F530" i="1"/>
  <c r="F538" i="1"/>
  <c r="F546" i="1"/>
  <c r="F554" i="1"/>
  <c r="F562" i="1"/>
  <c r="F570" i="1"/>
  <c r="F578" i="1"/>
  <c r="F586" i="1"/>
  <c r="F594" i="1"/>
  <c r="F602" i="1"/>
  <c r="F610" i="1"/>
  <c r="F618" i="1"/>
  <c r="F626" i="1"/>
  <c r="F634" i="1"/>
  <c r="F642" i="1"/>
  <c r="F650" i="1"/>
  <c r="F658" i="1"/>
  <c r="F666" i="1"/>
  <c r="F674" i="1"/>
  <c r="F682" i="1"/>
  <c r="F690" i="1"/>
  <c r="F698" i="1"/>
  <c r="F706" i="1"/>
  <c r="F714" i="1"/>
  <c r="F722" i="1"/>
  <c r="F730" i="1"/>
  <c r="E1606" i="1"/>
  <c r="E2068" i="1"/>
  <c r="E2208" i="1"/>
  <c r="F11" i="1"/>
  <c r="F19" i="1"/>
  <c r="F27" i="1"/>
  <c r="F35" i="1"/>
  <c r="F43" i="1"/>
  <c r="F219" i="1"/>
  <c r="F227" i="1"/>
  <c r="F235" i="1"/>
  <c r="F243" i="1"/>
  <c r="F251" i="1"/>
  <c r="F259" i="1"/>
  <c r="F267" i="1"/>
  <c r="F275" i="1"/>
  <c r="F283" i="1"/>
  <c r="F291" i="1"/>
  <c r="F299" i="1"/>
  <c r="F307" i="1"/>
  <c r="F315" i="1"/>
  <c r="F323" i="1"/>
  <c r="F331" i="1"/>
  <c r="F339" i="1"/>
  <c r="F347" i="1"/>
  <c r="F355" i="1"/>
  <c r="F363" i="1"/>
  <c r="F371" i="1"/>
  <c r="F379" i="1"/>
  <c r="F387" i="1"/>
  <c r="F395" i="1"/>
  <c r="F403" i="1"/>
  <c r="F411" i="1"/>
  <c r="F419" i="1"/>
  <c r="F427" i="1"/>
  <c r="F435" i="1"/>
  <c r="F443" i="1"/>
  <c r="F451" i="1"/>
  <c r="F459" i="1"/>
  <c r="E1614" i="1"/>
  <c r="E2070" i="1"/>
  <c r="E2210" i="1"/>
  <c r="F12" i="1"/>
  <c r="F20" i="1"/>
  <c r="F28" i="1"/>
  <c r="F36" i="1"/>
  <c r="F44" i="1"/>
  <c r="F228" i="1"/>
  <c r="F236" i="1"/>
  <c r="F244" i="1"/>
  <c r="F252" i="1"/>
  <c r="F260" i="1"/>
  <c r="F268" i="1"/>
  <c r="F276" i="1"/>
  <c r="F284" i="1"/>
  <c r="F292" i="1"/>
  <c r="F300" i="1"/>
  <c r="F308" i="1"/>
  <c r="F316" i="1"/>
  <c r="F324" i="1"/>
  <c r="F332" i="1"/>
  <c r="F340" i="1"/>
  <c r="F348" i="1"/>
  <c r="F356" i="1"/>
  <c r="F364" i="1"/>
  <c r="F372" i="1"/>
  <c r="F380" i="1"/>
  <c r="F388" i="1"/>
  <c r="F396" i="1"/>
  <c r="F404" i="1"/>
  <c r="F412" i="1"/>
  <c r="F420" i="1"/>
  <c r="F428" i="1"/>
  <c r="F436" i="1"/>
  <c r="F444" i="1"/>
  <c r="F452" i="1"/>
  <c r="F460" i="1"/>
  <c r="F468" i="1"/>
  <c r="F476" i="1"/>
  <c r="F484" i="1"/>
  <c r="E1734" i="1"/>
  <c r="E2110" i="1"/>
  <c r="F13" i="1"/>
  <c r="F21" i="1"/>
  <c r="F29" i="1"/>
  <c r="F37" i="1"/>
  <c r="F45" i="1"/>
  <c r="F229" i="1"/>
  <c r="F237" i="1"/>
  <c r="F245" i="1"/>
  <c r="F253" i="1"/>
  <c r="F261" i="1"/>
  <c r="F269" i="1"/>
  <c r="F277" i="1"/>
  <c r="F285" i="1"/>
  <c r="F293" i="1"/>
  <c r="F301" i="1"/>
  <c r="F309" i="1"/>
  <c r="F317" i="1"/>
  <c r="F325" i="1"/>
  <c r="F333" i="1"/>
  <c r="F341" i="1"/>
  <c r="F349" i="1"/>
  <c r="F357" i="1"/>
  <c r="F365" i="1"/>
  <c r="F373" i="1"/>
  <c r="F381" i="1"/>
  <c r="F389" i="1"/>
  <c r="F397" i="1"/>
  <c r="F405" i="1"/>
  <c r="F413" i="1"/>
  <c r="F421" i="1"/>
  <c r="F429" i="1"/>
  <c r="E1742" i="1"/>
  <c r="E2114" i="1"/>
  <c r="F6" i="1"/>
  <c r="F14" i="1"/>
  <c r="F22" i="1"/>
  <c r="F30" i="1"/>
  <c r="F38" i="1"/>
  <c r="F230" i="1"/>
  <c r="F238" i="1"/>
  <c r="F246" i="1"/>
  <c r="F254" i="1"/>
  <c r="F262" i="1"/>
  <c r="F270" i="1"/>
  <c r="F278" i="1"/>
  <c r="F286" i="1"/>
  <c r="F294" i="1"/>
  <c r="F302" i="1"/>
  <c r="F310" i="1"/>
  <c r="F318" i="1"/>
  <c r="F326" i="1"/>
  <c r="F334" i="1"/>
  <c r="F342" i="1"/>
  <c r="F350" i="1"/>
  <c r="F358" i="1"/>
  <c r="F366" i="1"/>
  <c r="F374" i="1"/>
  <c r="F382" i="1"/>
  <c r="F390" i="1"/>
  <c r="F398" i="1"/>
  <c r="F406" i="1"/>
  <c r="F414" i="1"/>
  <c r="F422" i="1"/>
  <c r="F430" i="1"/>
  <c r="F438" i="1"/>
  <c r="F446" i="1"/>
  <c r="F454" i="1"/>
  <c r="F462" i="1"/>
  <c r="F470" i="1"/>
  <c r="F478" i="1"/>
  <c r="F486" i="1"/>
  <c r="F494" i="1"/>
  <c r="F502" i="1"/>
  <c r="F510" i="1"/>
  <c r="F518" i="1"/>
  <c r="F526" i="1"/>
  <c r="F534" i="1"/>
  <c r="F542" i="1"/>
  <c r="F550" i="1"/>
  <c r="F558" i="1"/>
  <c r="F566" i="1"/>
  <c r="F574" i="1"/>
  <c r="F582" i="1"/>
  <c r="F590" i="1"/>
  <c r="F598" i="1"/>
  <c r="F606" i="1"/>
  <c r="F614" i="1"/>
  <c r="F622" i="1"/>
  <c r="F630" i="1"/>
  <c r="F638" i="1"/>
  <c r="F646" i="1"/>
  <c r="F654" i="1"/>
  <c r="F662" i="1"/>
  <c r="F670" i="1"/>
  <c r="F678" i="1"/>
  <c r="F686" i="1"/>
  <c r="F694" i="1"/>
  <c r="F702" i="1"/>
  <c r="F710" i="1"/>
  <c r="F718" i="1"/>
  <c r="F726" i="1"/>
  <c r="F734" i="1"/>
  <c r="E1862" i="1"/>
  <c r="F23" i="1"/>
  <c r="F247" i="1"/>
  <c r="F279" i="1"/>
  <c r="F311" i="1"/>
  <c r="F343" i="1"/>
  <c r="F375" i="1"/>
  <c r="F407" i="1"/>
  <c r="F437" i="1"/>
  <c r="F456" i="1"/>
  <c r="F475" i="1"/>
  <c r="F491" i="1"/>
  <c r="F503" i="1"/>
  <c r="F513" i="1"/>
  <c r="F524" i="1"/>
  <c r="F535" i="1"/>
  <c r="F545" i="1"/>
  <c r="F556" i="1"/>
  <c r="F567" i="1"/>
  <c r="F577" i="1"/>
  <c r="F588" i="1"/>
  <c r="F599" i="1"/>
  <c r="F609" i="1"/>
  <c r="F620" i="1"/>
  <c r="F631" i="1"/>
  <c r="F641" i="1"/>
  <c r="F652" i="1"/>
  <c r="F663" i="1"/>
  <c r="F673" i="1"/>
  <c r="F684" i="1"/>
  <c r="F695" i="1"/>
  <c r="F705" i="1"/>
  <c r="F716" i="1"/>
  <c r="F727" i="1"/>
  <c r="F737" i="1"/>
  <c r="F745" i="1"/>
  <c r="F753" i="1"/>
  <c r="F761" i="1"/>
  <c r="F769" i="1"/>
  <c r="F777" i="1"/>
  <c r="F785" i="1"/>
  <c r="F793" i="1"/>
  <c r="F801" i="1"/>
  <c r="F809" i="1"/>
  <c r="F817" i="1"/>
  <c r="F825" i="1"/>
  <c r="F833" i="1"/>
  <c r="F841" i="1"/>
  <c r="F849" i="1"/>
  <c r="F857" i="1"/>
  <c r="F865" i="1"/>
  <c r="F873" i="1"/>
  <c r="F881" i="1"/>
  <c r="F889" i="1"/>
  <c r="F897" i="1"/>
  <c r="F905" i="1"/>
  <c r="F913" i="1"/>
  <c r="F921" i="1"/>
  <c r="F929" i="1"/>
  <c r="F937" i="1"/>
  <c r="F945" i="1"/>
  <c r="F953" i="1"/>
  <c r="F961" i="1"/>
  <c r="F969" i="1"/>
  <c r="F977" i="1"/>
  <c r="F985" i="1"/>
  <c r="F993" i="1"/>
  <c r="F1001" i="1"/>
  <c r="F1009" i="1"/>
  <c r="F1017" i="1"/>
  <c r="F1025" i="1"/>
  <c r="F1033" i="1"/>
  <c r="F1041" i="1"/>
  <c r="F1049" i="1"/>
  <c r="F1057" i="1"/>
  <c r="F1065" i="1"/>
  <c r="F1073" i="1"/>
  <c r="F1081" i="1"/>
  <c r="F1089" i="1"/>
  <c r="F1097" i="1"/>
  <c r="F1105" i="1"/>
  <c r="F1113" i="1"/>
  <c r="F1121" i="1"/>
  <c r="F1129" i="1"/>
  <c r="F1137" i="1"/>
  <c r="F1145" i="1"/>
  <c r="F1153" i="1"/>
  <c r="F1161" i="1"/>
  <c r="F1169" i="1"/>
  <c r="F1177" i="1"/>
  <c r="F1185" i="1"/>
  <c r="F1193" i="1"/>
  <c r="F1201" i="1"/>
  <c r="F1209" i="1"/>
  <c r="F1217" i="1"/>
  <c r="F1225" i="1"/>
  <c r="F1233" i="1"/>
  <c r="F1241" i="1"/>
  <c r="F1249" i="1"/>
  <c r="F1257" i="1"/>
  <c r="F1265" i="1"/>
  <c r="F1273" i="1"/>
  <c r="F1281" i="1"/>
  <c r="F1289" i="1"/>
  <c r="F1297" i="1"/>
  <c r="F1305" i="1"/>
  <c r="F1313" i="1"/>
  <c r="F1321" i="1"/>
  <c r="F1329" i="1"/>
  <c r="F1337" i="1"/>
  <c r="F1345" i="1"/>
  <c r="F1353" i="1"/>
  <c r="F1361" i="1"/>
  <c r="F1369" i="1"/>
  <c r="F1377" i="1"/>
  <c r="F1385" i="1"/>
  <c r="F1393" i="1"/>
  <c r="F1401" i="1"/>
  <c r="F1409" i="1"/>
  <c r="F1417" i="1"/>
  <c r="F1425" i="1"/>
  <c r="F1433" i="1"/>
  <c r="F1441" i="1"/>
  <c r="F1449" i="1"/>
  <c r="F1457" i="1"/>
  <c r="F1465" i="1"/>
  <c r="F1473" i="1"/>
  <c r="F1481" i="1"/>
  <c r="F1489" i="1"/>
  <c r="F1497" i="1"/>
  <c r="F1505" i="1"/>
  <c r="F1513" i="1"/>
  <c r="F1521" i="1"/>
  <c r="F1529" i="1"/>
  <c r="F1537" i="1"/>
  <c r="F1545" i="1"/>
  <c r="F1553" i="1"/>
  <c r="F1561" i="1"/>
  <c r="F1569" i="1"/>
  <c r="F1577" i="1"/>
  <c r="F1585" i="1"/>
  <c r="F1593" i="1"/>
  <c r="F1601" i="1"/>
  <c r="F1609" i="1"/>
  <c r="F1617" i="1"/>
  <c r="E1870" i="1"/>
  <c r="F24" i="1"/>
  <c r="F248" i="1"/>
  <c r="F280" i="1"/>
  <c r="F312" i="1"/>
  <c r="F344" i="1"/>
  <c r="F376" i="1"/>
  <c r="F408" i="1"/>
  <c r="F439" i="1"/>
  <c r="F461" i="1"/>
  <c r="F477" i="1"/>
  <c r="F492" i="1"/>
  <c r="F504" i="1"/>
  <c r="F515" i="1"/>
  <c r="F525" i="1"/>
  <c r="F536" i="1"/>
  <c r="F547" i="1"/>
  <c r="F557" i="1"/>
  <c r="F568" i="1"/>
  <c r="F579" i="1"/>
  <c r="F589" i="1"/>
  <c r="F600" i="1"/>
  <c r="F611" i="1"/>
  <c r="F621" i="1"/>
  <c r="F632" i="1"/>
  <c r="F643" i="1"/>
  <c r="F653" i="1"/>
  <c r="F664" i="1"/>
  <c r="F675" i="1"/>
  <c r="F685" i="1"/>
  <c r="F696" i="1"/>
  <c r="F707" i="1"/>
  <c r="F717" i="1"/>
  <c r="F728" i="1"/>
  <c r="F738" i="1"/>
  <c r="F746" i="1"/>
  <c r="F754" i="1"/>
  <c r="F762" i="1"/>
  <c r="F770" i="1"/>
  <c r="F778" i="1"/>
  <c r="F786" i="1"/>
  <c r="F794" i="1"/>
  <c r="F802" i="1"/>
  <c r="F810" i="1"/>
  <c r="F818" i="1"/>
  <c r="F826" i="1"/>
  <c r="F834" i="1"/>
  <c r="F842" i="1"/>
  <c r="F850" i="1"/>
  <c r="F858" i="1"/>
  <c r="F866" i="1"/>
  <c r="F874" i="1"/>
  <c r="F882" i="1"/>
  <c r="F890" i="1"/>
  <c r="F898" i="1"/>
  <c r="F906" i="1"/>
  <c r="F914" i="1"/>
  <c r="F922" i="1"/>
  <c r="F930" i="1"/>
  <c r="F938" i="1"/>
  <c r="F946" i="1"/>
  <c r="F954" i="1"/>
  <c r="F962" i="1"/>
  <c r="F970" i="1"/>
  <c r="F978" i="1"/>
  <c r="F986" i="1"/>
  <c r="F994" i="1"/>
  <c r="F1002" i="1"/>
  <c r="F1010" i="1"/>
  <c r="F1018" i="1"/>
  <c r="F1026" i="1"/>
  <c r="F1034" i="1"/>
  <c r="F1042" i="1"/>
  <c r="F1050" i="1"/>
  <c r="F1058" i="1"/>
  <c r="F1066" i="1"/>
  <c r="F1074" i="1"/>
  <c r="F1082" i="1"/>
  <c r="F1090" i="1"/>
  <c r="F1098" i="1"/>
  <c r="F1106" i="1"/>
  <c r="F1114" i="1"/>
  <c r="F1122" i="1"/>
  <c r="F1130" i="1"/>
  <c r="F1138" i="1"/>
  <c r="F1146" i="1"/>
  <c r="F1154" i="1"/>
  <c r="F1162" i="1"/>
  <c r="F1170" i="1"/>
  <c r="F1178" i="1"/>
  <c r="F1186" i="1"/>
  <c r="F1194" i="1"/>
  <c r="F1202" i="1"/>
  <c r="F1210" i="1"/>
  <c r="F1218" i="1"/>
  <c r="F1226" i="1"/>
  <c r="F1234" i="1"/>
  <c r="F1242" i="1"/>
  <c r="F1250" i="1"/>
  <c r="F1258" i="1"/>
  <c r="F1266" i="1"/>
  <c r="F1274" i="1"/>
  <c r="F1282" i="1"/>
  <c r="F1290" i="1"/>
  <c r="F1298" i="1"/>
  <c r="F1306" i="1"/>
  <c r="F1314" i="1"/>
  <c r="F1322" i="1"/>
  <c r="F1330" i="1"/>
  <c r="F1338" i="1"/>
  <c r="F1346" i="1"/>
  <c r="F1354" i="1"/>
  <c r="F1362" i="1"/>
  <c r="F1370" i="1"/>
  <c r="F1378" i="1"/>
  <c r="F1386" i="1"/>
  <c r="F1394" i="1"/>
  <c r="F1402" i="1"/>
  <c r="F1410" i="1"/>
  <c r="F1418" i="1"/>
  <c r="F1426" i="1"/>
  <c r="F1434" i="1"/>
  <c r="F1442" i="1"/>
  <c r="F1450" i="1"/>
  <c r="F1458" i="1"/>
  <c r="F1466" i="1"/>
  <c r="F1474" i="1"/>
  <c r="F1482" i="1"/>
  <c r="F1490" i="1"/>
  <c r="F1498" i="1"/>
  <c r="F1506" i="1"/>
  <c r="F1514" i="1"/>
  <c r="F1522" i="1"/>
  <c r="F1530" i="1"/>
  <c r="F1538" i="1"/>
  <c r="F1546" i="1"/>
  <c r="F1554" i="1"/>
  <c r="F1562" i="1"/>
  <c r="F1570" i="1"/>
  <c r="F1578" i="1"/>
  <c r="F1586" i="1"/>
  <c r="F1594" i="1"/>
  <c r="F1602" i="1"/>
  <c r="F1610" i="1"/>
  <c r="F1618" i="1"/>
  <c r="E2144" i="1"/>
  <c r="F31" i="1"/>
  <c r="F255" i="1"/>
  <c r="F287" i="1"/>
  <c r="F319" i="1"/>
  <c r="F351" i="1"/>
  <c r="F383" i="1"/>
  <c r="F415" i="1"/>
  <c r="F440" i="1"/>
  <c r="F463" i="1"/>
  <c r="F479" i="1"/>
  <c r="F493" i="1"/>
  <c r="F505" i="1"/>
  <c r="F516" i="1"/>
  <c r="F527" i="1"/>
  <c r="F537" i="1"/>
  <c r="F548" i="1"/>
  <c r="F559" i="1"/>
  <c r="F569" i="1"/>
  <c r="F580" i="1"/>
  <c r="F591" i="1"/>
  <c r="F601" i="1"/>
  <c r="F612" i="1"/>
  <c r="F623" i="1"/>
  <c r="F633" i="1"/>
  <c r="F644" i="1"/>
  <c r="F655" i="1"/>
  <c r="F665" i="1"/>
  <c r="F676" i="1"/>
  <c r="F687" i="1"/>
  <c r="F697" i="1"/>
  <c r="F708" i="1"/>
  <c r="F719" i="1"/>
  <c r="F729" i="1"/>
  <c r="F739" i="1"/>
  <c r="F747" i="1"/>
  <c r="F755" i="1"/>
  <c r="F763" i="1"/>
  <c r="F771" i="1"/>
  <c r="F779" i="1"/>
  <c r="F787" i="1"/>
  <c r="F795" i="1"/>
  <c r="F803" i="1"/>
  <c r="F811" i="1"/>
  <c r="F819" i="1"/>
  <c r="F827" i="1"/>
  <c r="F835" i="1"/>
  <c r="F843" i="1"/>
  <c r="F851" i="1"/>
  <c r="F859" i="1"/>
  <c r="F867" i="1"/>
  <c r="F875" i="1"/>
  <c r="F883" i="1"/>
  <c r="F891" i="1"/>
  <c r="F899" i="1"/>
  <c r="F907" i="1"/>
  <c r="F915" i="1"/>
  <c r="F923" i="1"/>
  <c r="F931" i="1"/>
  <c r="F939" i="1"/>
  <c r="F947" i="1"/>
  <c r="F955" i="1"/>
  <c r="F963" i="1"/>
  <c r="F971" i="1"/>
  <c r="F979" i="1"/>
  <c r="F987" i="1"/>
  <c r="F995" i="1"/>
  <c r="F1003" i="1"/>
  <c r="F1011" i="1"/>
  <c r="F1019" i="1"/>
  <c r="F1027" i="1"/>
  <c r="F1035" i="1"/>
  <c r="F1043" i="1"/>
  <c r="F1051" i="1"/>
  <c r="F1059" i="1"/>
  <c r="F1067" i="1"/>
  <c r="F1075" i="1"/>
  <c r="F1083" i="1"/>
  <c r="F1091" i="1"/>
  <c r="F1099" i="1"/>
  <c r="F1107" i="1"/>
  <c r="F1115" i="1"/>
  <c r="F1123" i="1"/>
  <c r="F1131" i="1"/>
  <c r="F1139" i="1"/>
  <c r="F1147" i="1"/>
  <c r="F1155" i="1"/>
  <c r="F1163" i="1"/>
  <c r="F1171" i="1"/>
  <c r="F1179" i="1"/>
  <c r="F1187" i="1"/>
  <c r="F1195" i="1"/>
  <c r="F1203" i="1"/>
  <c r="F1211" i="1"/>
  <c r="F1219" i="1"/>
  <c r="F1227" i="1"/>
  <c r="E2146" i="1"/>
  <c r="F32" i="1"/>
  <c r="F256" i="1"/>
  <c r="F288" i="1"/>
  <c r="F320" i="1"/>
  <c r="F352" i="1"/>
  <c r="F384" i="1"/>
  <c r="F416" i="1"/>
  <c r="F445" i="1"/>
  <c r="F464" i="1"/>
  <c r="F480" i="1"/>
  <c r="F495" i="1"/>
  <c r="F507" i="1"/>
  <c r="F517" i="1"/>
  <c r="F528" i="1"/>
  <c r="F539" i="1"/>
  <c r="F549" i="1"/>
  <c r="F560" i="1"/>
  <c r="F571" i="1"/>
  <c r="F581" i="1"/>
  <c r="F592" i="1"/>
  <c r="F603" i="1"/>
  <c r="F613" i="1"/>
  <c r="F624" i="1"/>
  <c r="F635" i="1"/>
  <c r="F645" i="1"/>
  <c r="F656" i="1"/>
  <c r="F667" i="1"/>
  <c r="F677" i="1"/>
  <c r="F688" i="1"/>
  <c r="F699" i="1"/>
  <c r="F709" i="1"/>
  <c r="F720" i="1"/>
  <c r="F731" i="1"/>
  <c r="F740" i="1"/>
  <c r="F748" i="1"/>
  <c r="F756" i="1"/>
  <c r="F764" i="1"/>
  <c r="F772" i="1"/>
  <c r="F780" i="1"/>
  <c r="F788" i="1"/>
  <c r="F796" i="1"/>
  <c r="F804" i="1"/>
  <c r="F812" i="1"/>
  <c r="F820" i="1"/>
  <c r="F828" i="1"/>
  <c r="F836" i="1"/>
  <c r="F844" i="1"/>
  <c r="F852" i="1"/>
  <c r="F860" i="1"/>
  <c r="F868" i="1"/>
  <c r="F876" i="1"/>
  <c r="F884" i="1"/>
  <c r="F892" i="1"/>
  <c r="F900" i="1"/>
  <c r="F908" i="1"/>
  <c r="F916" i="1"/>
  <c r="F924" i="1"/>
  <c r="F932" i="1"/>
  <c r="F940" i="1"/>
  <c r="F948" i="1"/>
  <c r="F956" i="1"/>
  <c r="F964" i="1"/>
  <c r="F972" i="1"/>
  <c r="F980" i="1"/>
  <c r="F988" i="1"/>
  <c r="F996" i="1"/>
  <c r="F1004" i="1"/>
  <c r="F1012" i="1"/>
  <c r="F1020" i="1"/>
  <c r="F1028" i="1"/>
  <c r="F1036" i="1"/>
  <c r="F1044" i="1"/>
  <c r="F1052" i="1"/>
  <c r="F1060" i="1"/>
  <c r="F1068" i="1"/>
  <c r="F1076" i="1"/>
  <c r="F1084" i="1"/>
  <c r="F1092" i="1"/>
  <c r="F1100" i="1"/>
  <c r="F1108" i="1"/>
  <c r="F1116" i="1"/>
  <c r="F1124" i="1"/>
  <c r="F1132" i="1"/>
  <c r="F1140" i="1"/>
  <c r="F1148" i="1"/>
  <c r="F1156" i="1"/>
  <c r="F1164" i="1"/>
  <c r="F1172" i="1"/>
  <c r="F1180" i="1"/>
  <c r="F1188" i="1"/>
  <c r="F1196" i="1"/>
  <c r="F1204" i="1"/>
  <c r="F1212" i="1"/>
  <c r="F1220" i="1"/>
  <c r="F1228" i="1"/>
  <c r="F1236" i="1"/>
  <c r="F1244" i="1"/>
  <c r="F1252" i="1"/>
  <c r="F1260" i="1"/>
  <c r="F1268" i="1"/>
  <c r="F1276" i="1"/>
  <c r="F1284" i="1"/>
  <c r="F1292" i="1"/>
  <c r="F1300" i="1"/>
  <c r="F1308" i="1"/>
  <c r="F1316" i="1"/>
  <c r="F1324" i="1"/>
  <c r="F1332" i="1"/>
  <c r="F7" i="1"/>
  <c r="F39" i="1"/>
  <c r="F231" i="1"/>
  <c r="F263" i="1"/>
  <c r="F295" i="1"/>
  <c r="F327" i="1"/>
  <c r="F359" i="1"/>
  <c r="F391" i="1"/>
  <c r="F423" i="1"/>
  <c r="F447" i="1"/>
  <c r="F467" i="1"/>
  <c r="F483" i="1"/>
  <c r="F496" i="1"/>
  <c r="F508" i="1"/>
  <c r="F519" i="1"/>
  <c r="F529" i="1"/>
  <c r="F540" i="1"/>
  <c r="F551" i="1"/>
  <c r="F561" i="1"/>
  <c r="F572" i="1"/>
  <c r="F583" i="1"/>
  <c r="F593" i="1"/>
  <c r="F604" i="1"/>
  <c r="F615" i="1"/>
  <c r="F625" i="1"/>
  <c r="F636" i="1"/>
  <c r="F647" i="1"/>
  <c r="F657" i="1"/>
  <c r="F668" i="1"/>
  <c r="F679" i="1"/>
  <c r="F689" i="1"/>
  <c r="F700" i="1"/>
  <c r="F711" i="1"/>
  <c r="F721" i="1"/>
  <c r="F732" i="1"/>
  <c r="F741" i="1"/>
  <c r="F749" i="1"/>
  <c r="F757" i="1"/>
  <c r="F765" i="1"/>
  <c r="F773" i="1"/>
  <c r="F781" i="1"/>
  <c r="F789" i="1"/>
  <c r="F797" i="1"/>
  <c r="F805" i="1"/>
  <c r="F813" i="1"/>
  <c r="F821" i="1"/>
  <c r="F829" i="1"/>
  <c r="F837" i="1"/>
  <c r="F845" i="1"/>
  <c r="F853" i="1"/>
  <c r="F861" i="1"/>
  <c r="F869" i="1"/>
  <c r="F877" i="1"/>
  <c r="F885" i="1"/>
  <c r="F893" i="1"/>
  <c r="F901" i="1"/>
  <c r="F909" i="1"/>
  <c r="F917" i="1"/>
  <c r="F925" i="1"/>
  <c r="F933" i="1"/>
  <c r="F941" i="1"/>
  <c r="F949" i="1"/>
  <c r="F957" i="1"/>
  <c r="F965" i="1"/>
  <c r="F973" i="1"/>
  <c r="F981" i="1"/>
  <c r="F989" i="1"/>
  <c r="F997" i="1"/>
  <c r="F1005" i="1"/>
  <c r="F1013" i="1"/>
  <c r="F1021" i="1"/>
  <c r="F1029" i="1"/>
  <c r="F1037" i="1"/>
  <c r="F1045" i="1"/>
  <c r="F1053" i="1"/>
  <c r="F1061" i="1"/>
  <c r="F1069" i="1"/>
  <c r="F1077" i="1"/>
  <c r="F1085" i="1"/>
  <c r="F1093" i="1"/>
  <c r="F1101" i="1"/>
  <c r="F1109" i="1"/>
  <c r="F1117" i="1"/>
  <c r="F1125" i="1"/>
  <c r="F1133" i="1"/>
  <c r="F1141" i="1"/>
  <c r="F1149" i="1"/>
  <c r="F1157" i="1"/>
  <c r="F1165" i="1"/>
  <c r="F1173" i="1"/>
  <c r="F1181" i="1"/>
  <c r="F1189" i="1"/>
  <c r="F1197" i="1"/>
  <c r="F1205" i="1"/>
  <c r="F1213" i="1"/>
  <c r="F1221" i="1"/>
  <c r="F1229" i="1"/>
  <c r="F1237" i="1"/>
  <c r="F1245" i="1"/>
  <c r="F1253" i="1"/>
  <c r="F1261" i="1"/>
  <c r="F1269" i="1"/>
  <c r="F1277" i="1"/>
  <c r="F1285" i="1"/>
  <c r="F1293" i="1"/>
  <c r="F1301" i="1"/>
  <c r="F1309" i="1"/>
  <c r="F1317" i="1"/>
  <c r="F1325" i="1"/>
  <c r="F1333" i="1"/>
  <c r="F16" i="1"/>
  <c r="F272" i="1"/>
  <c r="F367" i="1"/>
  <c r="F448" i="1"/>
  <c r="F488" i="1"/>
  <c r="F521" i="1"/>
  <c r="F552" i="1"/>
  <c r="F576" i="1"/>
  <c r="F607" i="1"/>
  <c r="F637" i="1"/>
  <c r="F661" i="1"/>
  <c r="F692" i="1"/>
  <c r="F723" i="1"/>
  <c r="F744" i="1"/>
  <c r="F767" i="1"/>
  <c r="F790" i="1"/>
  <c r="F808" i="1"/>
  <c r="F831" i="1"/>
  <c r="F854" i="1"/>
  <c r="F872" i="1"/>
  <c r="F895" i="1"/>
  <c r="F918" i="1"/>
  <c r="F936" i="1"/>
  <c r="F959" i="1"/>
  <c r="F982" i="1"/>
  <c r="F1000" i="1"/>
  <c r="F1023" i="1"/>
  <c r="F1046" i="1"/>
  <c r="F1064" i="1"/>
  <c r="F1087" i="1"/>
  <c r="F1110" i="1"/>
  <c r="F1128" i="1"/>
  <c r="F1151" i="1"/>
  <c r="F1174" i="1"/>
  <c r="F1192" i="1"/>
  <c r="F1215" i="1"/>
  <c r="F1235" i="1"/>
  <c r="F1251" i="1"/>
  <c r="F1267" i="1"/>
  <c r="F1283" i="1"/>
  <c r="F1299" i="1"/>
  <c r="F1315" i="1"/>
  <c r="F1331" i="1"/>
  <c r="F1343" i="1"/>
  <c r="F1355" i="1"/>
  <c r="F1365" i="1"/>
  <c r="F1375" i="1"/>
  <c r="F1387" i="1"/>
  <c r="F1397" i="1"/>
  <c r="F1407" i="1"/>
  <c r="F1419" i="1"/>
  <c r="F1429" i="1"/>
  <c r="F1439" i="1"/>
  <c r="F1451" i="1"/>
  <c r="F1461" i="1"/>
  <c r="F1471" i="1"/>
  <c r="F1483" i="1"/>
  <c r="F1493" i="1"/>
  <c r="F1503" i="1"/>
  <c r="F1515" i="1"/>
  <c r="F1525" i="1"/>
  <c r="F1535" i="1"/>
  <c r="F1547" i="1"/>
  <c r="F1557" i="1"/>
  <c r="F1567" i="1"/>
  <c r="F1579" i="1"/>
  <c r="F1589" i="1"/>
  <c r="F1599" i="1"/>
  <c r="F1611" i="1"/>
  <c r="F1621" i="1"/>
  <c r="F1629" i="1"/>
  <c r="F1637" i="1"/>
  <c r="F1645" i="1"/>
  <c r="F1653" i="1"/>
  <c r="F1661" i="1"/>
  <c r="F1669" i="1"/>
  <c r="F40" i="1"/>
  <c r="F296" i="1"/>
  <c r="F368" i="1"/>
  <c r="F453" i="1"/>
  <c r="F499" i="1"/>
  <c r="F523" i="1"/>
  <c r="F553" i="1"/>
  <c r="F584" i="1"/>
  <c r="F608" i="1"/>
  <c r="F639" i="1"/>
  <c r="F669" i="1"/>
  <c r="F693" i="1"/>
  <c r="F724" i="1"/>
  <c r="F750" i="1"/>
  <c r="F768" i="1"/>
  <c r="F791" i="1"/>
  <c r="F814" i="1"/>
  <c r="F832" i="1"/>
  <c r="F855" i="1"/>
  <c r="F878" i="1"/>
  <c r="F896" i="1"/>
  <c r="F919" i="1"/>
  <c r="F942" i="1"/>
  <c r="F960" i="1"/>
  <c r="F983" i="1"/>
  <c r="F1006" i="1"/>
  <c r="F1024" i="1"/>
  <c r="F1047" i="1"/>
  <c r="F1070" i="1"/>
  <c r="F1088" i="1"/>
  <c r="F1111" i="1"/>
  <c r="F1134" i="1"/>
  <c r="F1152" i="1"/>
  <c r="F1175" i="1"/>
  <c r="F1198" i="1"/>
  <c r="F1216" i="1"/>
  <c r="F1238" i="1"/>
  <c r="F1254" i="1"/>
  <c r="F1270" i="1"/>
  <c r="F1286" i="1"/>
  <c r="F1302" i="1"/>
  <c r="F1318" i="1"/>
  <c r="F1334" i="1"/>
  <c r="F1344" i="1"/>
  <c r="F1356" i="1"/>
  <c r="F1366" i="1"/>
  <c r="F1376" i="1"/>
  <c r="F1388" i="1"/>
  <c r="F1398" i="1"/>
  <c r="F1408" i="1"/>
  <c r="F1420" i="1"/>
  <c r="F1430" i="1"/>
  <c r="F1440" i="1"/>
  <c r="F1452" i="1"/>
  <c r="F1462" i="1"/>
  <c r="F1472" i="1"/>
  <c r="F1484" i="1"/>
  <c r="F1494" i="1"/>
  <c r="F1504" i="1"/>
  <c r="F1516" i="1"/>
  <c r="F1526" i="1"/>
  <c r="F1536" i="1"/>
  <c r="F1548" i="1"/>
  <c r="F1558" i="1"/>
  <c r="F1568" i="1"/>
  <c r="F1580" i="1"/>
  <c r="F1590" i="1"/>
  <c r="F1600" i="1"/>
  <c r="F1612" i="1"/>
  <c r="F1622" i="1"/>
  <c r="F1630" i="1"/>
  <c r="F1638" i="1"/>
  <c r="F1646" i="1"/>
  <c r="F1654" i="1"/>
  <c r="F1662" i="1"/>
  <c r="F1670" i="1"/>
  <c r="F1678" i="1"/>
  <c r="F1686" i="1"/>
  <c r="F1694" i="1"/>
  <c r="F1702" i="1"/>
  <c r="F1710" i="1"/>
  <c r="F1718" i="1"/>
  <c r="F1726" i="1"/>
  <c r="F1734" i="1"/>
  <c r="F1742" i="1"/>
  <c r="F1750" i="1"/>
  <c r="F1758" i="1"/>
  <c r="F1766" i="1"/>
  <c r="F1774" i="1"/>
  <c r="F1782" i="1"/>
  <c r="F1790" i="1"/>
  <c r="F1798" i="1"/>
  <c r="F1806" i="1"/>
  <c r="F1814" i="1"/>
  <c r="F1822" i="1"/>
  <c r="F1830" i="1"/>
  <c r="F1838" i="1"/>
  <c r="F1846" i="1"/>
  <c r="F1854" i="1"/>
  <c r="F1862" i="1"/>
  <c r="F1870" i="1"/>
  <c r="F1878" i="1"/>
  <c r="F1886" i="1"/>
  <c r="F1894" i="1"/>
  <c r="F1902" i="1"/>
  <c r="F1910" i="1"/>
  <c r="F1918" i="1"/>
  <c r="F1926" i="1"/>
  <c r="F1934" i="1"/>
  <c r="F1942" i="1"/>
  <c r="F1950" i="1"/>
  <c r="F1958" i="1"/>
  <c r="F1966" i="1"/>
  <c r="F1974" i="1"/>
  <c r="F1982" i="1"/>
  <c r="F1990" i="1"/>
  <c r="F1998" i="1"/>
  <c r="F2006" i="1"/>
  <c r="F2014" i="1"/>
  <c r="F2022" i="1"/>
  <c r="F2030" i="1"/>
  <c r="F2038" i="1"/>
  <c r="F2046" i="1"/>
  <c r="F2054" i="1"/>
  <c r="F2062" i="1"/>
  <c r="F2070" i="1"/>
  <c r="F2078" i="1"/>
  <c r="F2086" i="1"/>
  <c r="F2094" i="1"/>
  <c r="F2102" i="1"/>
  <c r="F2110" i="1"/>
  <c r="F2118" i="1"/>
  <c r="F2126" i="1"/>
  <c r="F2134" i="1"/>
  <c r="F2142" i="1"/>
  <c r="F2150" i="1"/>
  <c r="F2158" i="1"/>
  <c r="F2166" i="1"/>
  <c r="F2174" i="1"/>
  <c r="F2182" i="1"/>
  <c r="F2190" i="1"/>
  <c r="F2198" i="1"/>
  <c r="F2206" i="1"/>
  <c r="F2214" i="1"/>
  <c r="F2222" i="1"/>
  <c r="F2230" i="1"/>
  <c r="F2238" i="1"/>
  <c r="F2246" i="1"/>
  <c r="F2254" i="1"/>
  <c r="F2262" i="1"/>
  <c r="F2270" i="1"/>
  <c r="F2278" i="1"/>
  <c r="F2286" i="1"/>
  <c r="F2294" i="1"/>
  <c r="F2302" i="1"/>
  <c r="F2310" i="1"/>
  <c r="F2318" i="1"/>
  <c r="F2326" i="1"/>
  <c r="F2334" i="1"/>
  <c r="F2342" i="1"/>
  <c r="F2350" i="1"/>
  <c r="F2358" i="1"/>
  <c r="F2366" i="1"/>
  <c r="F2374" i="1"/>
  <c r="F2382" i="1"/>
  <c r="F2390" i="1"/>
  <c r="F2398" i="1"/>
  <c r="F2406" i="1"/>
  <c r="F2414" i="1"/>
  <c r="F2422" i="1"/>
  <c r="F2430" i="1"/>
  <c r="F2438" i="1"/>
  <c r="F2446" i="1"/>
  <c r="F2454" i="1"/>
  <c r="F2462" i="1"/>
  <c r="F2470" i="1"/>
  <c r="F2478" i="1"/>
  <c r="F2486" i="1"/>
  <c r="F2494" i="1"/>
  <c r="F2502" i="1"/>
  <c r="F2510" i="1"/>
  <c r="F2518" i="1"/>
  <c r="F2526" i="1"/>
  <c r="F2534" i="1"/>
  <c r="F303" i="1"/>
  <c r="F392" i="1"/>
  <c r="F455" i="1"/>
  <c r="F500" i="1"/>
  <c r="F531" i="1"/>
  <c r="F555" i="1"/>
  <c r="F585" i="1"/>
  <c r="F616" i="1"/>
  <c r="F640" i="1"/>
  <c r="F671" i="1"/>
  <c r="F701" i="1"/>
  <c r="F725" i="1"/>
  <c r="F751" i="1"/>
  <c r="F774" i="1"/>
  <c r="F792" i="1"/>
  <c r="F815" i="1"/>
  <c r="F838" i="1"/>
  <c r="F856" i="1"/>
  <c r="F879" i="1"/>
  <c r="F902" i="1"/>
  <c r="F920" i="1"/>
  <c r="F943" i="1"/>
  <c r="F966" i="1"/>
  <c r="F984" i="1"/>
  <c r="F1007" i="1"/>
  <c r="F1030" i="1"/>
  <c r="F1048" i="1"/>
  <c r="F1071" i="1"/>
  <c r="F1094" i="1"/>
  <c r="F1112" i="1"/>
  <c r="F1135" i="1"/>
  <c r="F1158" i="1"/>
  <c r="F1176" i="1"/>
  <c r="F1199" i="1"/>
  <c r="F1222" i="1"/>
  <c r="F1239" i="1"/>
  <c r="F1255" i="1"/>
  <c r="F1271" i="1"/>
  <c r="F1287" i="1"/>
  <c r="F1303" i="1"/>
  <c r="F1319" i="1"/>
  <c r="F1335" i="1"/>
  <c r="F1347" i="1"/>
  <c r="F1357" i="1"/>
  <c r="F1367" i="1"/>
  <c r="F1379" i="1"/>
  <c r="F1389" i="1"/>
  <c r="F1399" i="1"/>
  <c r="F1411" i="1"/>
  <c r="F1421" i="1"/>
  <c r="F1431" i="1"/>
  <c r="F1443" i="1"/>
  <c r="F1453" i="1"/>
  <c r="F1463" i="1"/>
  <c r="F1475" i="1"/>
  <c r="F1485" i="1"/>
  <c r="F1495" i="1"/>
  <c r="F1507" i="1"/>
  <c r="F1517" i="1"/>
  <c r="F1527" i="1"/>
  <c r="F1539" i="1"/>
  <c r="F1549" i="1"/>
  <c r="F1559" i="1"/>
  <c r="F1571" i="1"/>
  <c r="F1581" i="1"/>
  <c r="F1591" i="1"/>
  <c r="F1603" i="1"/>
  <c r="F1613" i="1"/>
  <c r="F1623" i="1"/>
  <c r="F1631" i="1"/>
  <c r="F1639" i="1"/>
  <c r="F1647" i="1"/>
  <c r="F1655" i="1"/>
  <c r="F1663" i="1"/>
  <c r="F1671" i="1"/>
  <c r="F1679" i="1"/>
  <c r="F1687" i="1"/>
  <c r="F1695" i="1"/>
  <c r="F1703" i="1"/>
  <c r="F1711" i="1"/>
  <c r="F1719" i="1"/>
  <c r="F1727" i="1"/>
  <c r="F1735" i="1"/>
  <c r="F1743" i="1"/>
  <c r="F1751" i="1"/>
  <c r="F1759" i="1"/>
  <c r="F1767" i="1"/>
  <c r="F1775" i="1"/>
  <c r="F1783" i="1"/>
  <c r="F1791" i="1"/>
  <c r="F1799" i="1"/>
  <c r="F1807" i="1"/>
  <c r="F1815" i="1"/>
  <c r="F1823" i="1"/>
  <c r="F1831" i="1"/>
  <c r="F1839" i="1"/>
  <c r="F1847" i="1"/>
  <c r="F1855" i="1"/>
  <c r="F1863" i="1"/>
  <c r="F1871" i="1"/>
  <c r="F1879" i="1"/>
  <c r="F1887" i="1"/>
  <c r="F1895" i="1"/>
  <c r="F1903" i="1"/>
  <c r="F1911" i="1"/>
  <c r="F1919" i="1"/>
  <c r="F1927" i="1"/>
  <c r="F1935" i="1"/>
  <c r="F1943" i="1"/>
  <c r="F1951" i="1"/>
  <c r="F1959" i="1"/>
  <c r="F1967" i="1"/>
  <c r="F1975" i="1"/>
  <c r="F1983" i="1"/>
  <c r="F1991" i="1"/>
  <c r="F1999" i="1"/>
  <c r="F2007" i="1"/>
  <c r="F2015" i="1"/>
  <c r="F2023" i="1"/>
  <c r="F2031" i="1"/>
  <c r="F2039" i="1"/>
  <c r="F2047" i="1"/>
  <c r="F2055" i="1"/>
  <c r="F2063" i="1"/>
  <c r="F2071" i="1"/>
  <c r="F2079" i="1"/>
  <c r="F2087" i="1"/>
  <c r="F2095" i="1"/>
  <c r="F2103" i="1"/>
  <c r="F2111" i="1"/>
  <c r="F2119" i="1"/>
  <c r="F2127" i="1"/>
  <c r="F2135" i="1"/>
  <c r="F2143" i="1"/>
  <c r="F2151" i="1"/>
  <c r="F2159" i="1"/>
  <c r="F2167" i="1"/>
  <c r="F2175" i="1"/>
  <c r="F2183" i="1"/>
  <c r="F2191" i="1"/>
  <c r="F2199" i="1"/>
  <c r="F2207" i="1"/>
  <c r="F2215" i="1"/>
  <c r="F2223" i="1"/>
  <c r="F2231" i="1"/>
  <c r="F2239" i="1"/>
  <c r="F2247" i="1"/>
  <c r="F2255" i="1"/>
  <c r="F2263" i="1"/>
  <c r="F2271" i="1"/>
  <c r="F2279" i="1"/>
  <c r="F2287" i="1"/>
  <c r="F2295" i="1"/>
  <c r="F2303" i="1"/>
  <c r="F2311" i="1"/>
  <c r="F2319" i="1"/>
  <c r="F2327" i="1"/>
  <c r="F2335" i="1"/>
  <c r="F2343" i="1"/>
  <c r="F2351" i="1"/>
  <c r="F232" i="1"/>
  <c r="F304" i="1"/>
  <c r="F399" i="1"/>
  <c r="F469" i="1"/>
  <c r="F501" i="1"/>
  <c r="F532" i="1"/>
  <c r="F563" i="1"/>
  <c r="F587" i="1"/>
  <c r="F617" i="1"/>
  <c r="F648" i="1"/>
  <c r="F672" i="1"/>
  <c r="F703" i="1"/>
  <c r="F733" i="1"/>
  <c r="F752" i="1"/>
  <c r="F775" i="1"/>
  <c r="F798" i="1"/>
  <c r="F816" i="1"/>
  <c r="F839" i="1"/>
  <c r="F862" i="1"/>
  <c r="F880" i="1"/>
  <c r="F903" i="1"/>
  <c r="F926" i="1"/>
  <c r="F944" i="1"/>
  <c r="F967" i="1"/>
  <c r="F990" i="1"/>
  <c r="F1008" i="1"/>
  <c r="F1031" i="1"/>
  <c r="F1054" i="1"/>
  <c r="F1072" i="1"/>
  <c r="F1095" i="1"/>
  <c r="F1118" i="1"/>
  <c r="F1136" i="1"/>
  <c r="F1159" i="1"/>
  <c r="F1182" i="1"/>
  <c r="F1200" i="1"/>
  <c r="F1223" i="1"/>
  <c r="F1240" i="1"/>
  <c r="F1256" i="1"/>
  <c r="F1272" i="1"/>
  <c r="F1288" i="1"/>
  <c r="F1304" i="1"/>
  <c r="F1320" i="1"/>
  <c r="F1336" i="1"/>
  <c r="F1348" i="1"/>
  <c r="F1358" i="1"/>
  <c r="F1368" i="1"/>
  <c r="F1380" i="1"/>
  <c r="F1390" i="1"/>
  <c r="F1400" i="1"/>
  <c r="F1412" i="1"/>
  <c r="F1422" i="1"/>
  <c r="F1432" i="1"/>
  <c r="F1444" i="1"/>
  <c r="F1454" i="1"/>
  <c r="F1464" i="1"/>
  <c r="F1476" i="1"/>
  <c r="F1486" i="1"/>
  <c r="F1496" i="1"/>
  <c r="F1508" i="1"/>
  <c r="F1518" i="1"/>
  <c r="F1528" i="1"/>
  <c r="F1540" i="1"/>
  <c r="F1550" i="1"/>
  <c r="F1560" i="1"/>
  <c r="F1572" i="1"/>
  <c r="F1582" i="1"/>
  <c r="F1592" i="1"/>
  <c r="F1604" i="1"/>
  <c r="F1614" i="1"/>
  <c r="F1624" i="1"/>
  <c r="F1632" i="1"/>
  <c r="F1640" i="1"/>
  <c r="F1648" i="1"/>
  <c r="F1656" i="1"/>
  <c r="F1664" i="1"/>
  <c r="F1672" i="1"/>
  <c r="F1680" i="1"/>
  <c r="F1688" i="1"/>
  <c r="F1696" i="1"/>
  <c r="F1704" i="1"/>
  <c r="F1712" i="1"/>
  <c r="F1720" i="1"/>
  <c r="F1728" i="1"/>
  <c r="F1736" i="1"/>
  <c r="F1744" i="1"/>
  <c r="F1752" i="1"/>
  <c r="F1760" i="1"/>
  <c r="F1768" i="1"/>
  <c r="F1776" i="1"/>
  <c r="F1784" i="1"/>
  <c r="F1792" i="1"/>
  <c r="F1800" i="1"/>
  <c r="F1808" i="1"/>
  <c r="F1816" i="1"/>
  <c r="F1824" i="1"/>
  <c r="F1832" i="1"/>
  <c r="F1840" i="1"/>
  <c r="F1848" i="1"/>
  <c r="F1856" i="1"/>
  <c r="F1864" i="1"/>
  <c r="F1872" i="1"/>
  <c r="F1880" i="1"/>
  <c r="F1888" i="1"/>
  <c r="F1896" i="1"/>
  <c r="F1904" i="1"/>
  <c r="F1912" i="1"/>
  <c r="F1920" i="1"/>
  <c r="F1928" i="1"/>
  <c r="F1936" i="1"/>
  <c r="F1944" i="1"/>
  <c r="F1952" i="1"/>
  <c r="F1960" i="1"/>
  <c r="F1968" i="1"/>
  <c r="F1976" i="1"/>
  <c r="F1984" i="1"/>
  <c r="F1992" i="1"/>
  <c r="F2000" i="1"/>
  <c r="F2008" i="1"/>
  <c r="F2016" i="1"/>
  <c r="F2024" i="1"/>
  <c r="F2032" i="1"/>
  <c r="F2040" i="1"/>
  <c r="F2048" i="1"/>
  <c r="F2056" i="1"/>
  <c r="F2064" i="1"/>
  <c r="F2072" i="1"/>
  <c r="F2080" i="1"/>
  <c r="F2088" i="1"/>
  <c r="F2096" i="1"/>
  <c r="F2104" i="1"/>
  <c r="F2112" i="1"/>
  <c r="F2120" i="1"/>
  <c r="F2128" i="1"/>
  <c r="F2136" i="1"/>
  <c r="F2144" i="1"/>
  <c r="F2152" i="1"/>
  <c r="F2160" i="1"/>
  <c r="F2168" i="1"/>
  <c r="F2176" i="1"/>
  <c r="F2184" i="1"/>
  <c r="F2192" i="1"/>
  <c r="F2200" i="1"/>
  <c r="F2208" i="1"/>
  <c r="F2216" i="1"/>
  <c r="F2224" i="1"/>
  <c r="F2232" i="1"/>
  <c r="F2240" i="1"/>
  <c r="F2248" i="1"/>
  <c r="F2256" i="1"/>
  <c r="F2264" i="1"/>
  <c r="F2272" i="1"/>
  <c r="F2280" i="1"/>
  <c r="F2288" i="1"/>
  <c r="F2296" i="1"/>
  <c r="F2304" i="1"/>
  <c r="F2312" i="1"/>
  <c r="F2320" i="1"/>
  <c r="F2328" i="1"/>
  <c r="F2336" i="1"/>
  <c r="F2344" i="1"/>
  <c r="F2352" i="1"/>
  <c r="F2360" i="1"/>
  <c r="F2368" i="1"/>
  <c r="E3384" i="1"/>
  <c r="F239" i="1"/>
  <c r="F328" i="1"/>
  <c r="F400" i="1"/>
  <c r="F471" i="1"/>
  <c r="F509" i="1"/>
  <c r="F533" i="1"/>
  <c r="F564" i="1"/>
  <c r="F595" i="1"/>
  <c r="F619" i="1"/>
  <c r="F649" i="1"/>
  <c r="F680" i="1"/>
  <c r="F704" i="1"/>
  <c r="F735" i="1"/>
  <c r="F758" i="1"/>
  <c r="F776" i="1"/>
  <c r="F799" i="1"/>
  <c r="F822" i="1"/>
  <c r="F840" i="1"/>
  <c r="F863" i="1"/>
  <c r="F886" i="1"/>
  <c r="F904" i="1"/>
  <c r="F927" i="1"/>
  <c r="F950" i="1"/>
  <c r="F968" i="1"/>
  <c r="F991" i="1"/>
  <c r="F1014" i="1"/>
  <c r="F1032" i="1"/>
  <c r="F1055" i="1"/>
  <c r="F1078" i="1"/>
  <c r="F1096" i="1"/>
  <c r="F1119" i="1"/>
  <c r="F1142" i="1"/>
  <c r="F1160" i="1"/>
  <c r="F1183" i="1"/>
  <c r="F1206" i="1"/>
  <c r="F1224" i="1"/>
  <c r="F1243" i="1"/>
  <c r="F1259" i="1"/>
  <c r="F1275" i="1"/>
  <c r="F1291" i="1"/>
  <c r="F1307" i="1"/>
  <c r="F1323" i="1"/>
  <c r="F1339" i="1"/>
  <c r="F1349" i="1"/>
  <c r="F1359" i="1"/>
  <c r="F1371" i="1"/>
  <c r="F1381" i="1"/>
  <c r="F1391" i="1"/>
  <c r="F1403" i="1"/>
  <c r="F1413" i="1"/>
  <c r="F1423" i="1"/>
  <c r="F1435" i="1"/>
  <c r="F1445" i="1"/>
  <c r="F1455" i="1"/>
  <c r="F1467" i="1"/>
  <c r="F1477" i="1"/>
  <c r="F1487" i="1"/>
  <c r="F1499" i="1"/>
  <c r="F1509" i="1"/>
  <c r="F1519" i="1"/>
  <c r="F1531" i="1"/>
  <c r="F1541" i="1"/>
  <c r="F1551" i="1"/>
  <c r="F1563" i="1"/>
  <c r="F1573" i="1"/>
  <c r="F1583" i="1"/>
  <c r="F1595" i="1"/>
  <c r="F1605" i="1"/>
  <c r="F1615" i="1"/>
  <c r="F1625" i="1"/>
  <c r="F1633" i="1"/>
  <c r="F1641" i="1"/>
  <c r="F1649" i="1"/>
  <c r="F1657" i="1"/>
  <c r="F1665" i="1"/>
  <c r="F1673" i="1"/>
  <c r="F1681" i="1"/>
  <c r="F1689" i="1"/>
  <c r="F1697" i="1"/>
  <c r="F1705" i="1"/>
  <c r="F1713" i="1"/>
  <c r="F1721" i="1"/>
  <c r="F1729" i="1"/>
  <c r="F1737" i="1"/>
  <c r="F1745" i="1"/>
  <c r="F1753" i="1"/>
  <c r="F1761" i="1"/>
  <c r="F1769" i="1"/>
  <c r="F1777" i="1"/>
  <c r="F1785" i="1"/>
  <c r="F1793" i="1"/>
  <c r="F1801" i="1"/>
  <c r="F1809" i="1"/>
  <c r="F1817" i="1"/>
  <c r="F1825" i="1"/>
  <c r="F1833" i="1"/>
  <c r="F1841" i="1"/>
  <c r="F1849" i="1"/>
  <c r="F1857" i="1"/>
  <c r="F1865" i="1"/>
  <c r="F1873" i="1"/>
  <c r="F1881" i="1"/>
  <c r="F1889" i="1"/>
  <c r="F1897" i="1"/>
  <c r="F1905" i="1"/>
  <c r="F1913" i="1"/>
  <c r="F1921" i="1"/>
  <c r="F1929" i="1"/>
  <c r="F1937" i="1"/>
  <c r="F1945" i="1"/>
  <c r="F1953" i="1"/>
  <c r="F1961" i="1"/>
  <c r="F1969" i="1"/>
  <c r="F1977" i="1"/>
  <c r="F1985" i="1"/>
  <c r="F1993" i="1"/>
  <c r="F2001" i="1"/>
  <c r="F2009" i="1"/>
  <c r="F2017" i="1"/>
  <c r="F2025" i="1"/>
  <c r="F2033" i="1"/>
  <c r="F2041" i="1"/>
  <c r="F2049" i="1"/>
  <c r="F2057" i="1"/>
  <c r="F2065" i="1"/>
  <c r="F2073" i="1"/>
  <c r="F2081" i="1"/>
  <c r="F2089" i="1"/>
  <c r="F2097" i="1"/>
  <c r="F2105" i="1"/>
  <c r="F2113" i="1"/>
  <c r="F2121" i="1"/>
  <c r="F2129" i="1"/>
  <c r="F2137" i="1"/>
  <c r="F2145" i="1"/>
  <c r="F2153" i="1"/>
  <c r="F2161" i="1"/>
  <c r="F2169" i="1"/>
  <c r="F2177" i="1"/>
  <c r="F2185" i="1"/>
  <c r="F2193" i="1"/>
  <c r="F2201" i="1"/>
  <c r="F2209" i="1"/>
  <c r="F2217" i="1"/>
  <c r="F2225" i="1"/>
  <c r="F2233" i="1"/>
  <c r="F2241" i="1"/>
  <c r="F2249" i="1"/>
  <c r="F2257" i="1"/>
  <c r="F2265" i="1"/>
  <c r="F2273" i="1"/>
  <c r="F2281" i="1"/>
  <c r="F2289" i="1"/>
  <c r="F2297" i="1"/>
  <c r="F2305" i="1"/>
  <c r="F2313" i="1"/>
  <c r="F2321" i="1"/>
  <c r="F2329" i="1"/>
  <c r="F2337" i="1"/>
  <c r="F2345" i="1"/>
  <c r="F2353" i="1"/>
  <c r="F2361" i="1"/>
  <c r="F240" i="1"/>
  <c r="F335" i="1"/>
  <c r="F424" i="1"/>
  <c r="F472" i="1"/>
  <c r="F511" i="1"/>
  <c r="F541" i="1"/>
  <c r="F565" i="1"/>
  <c r="F596" i="1"/>
  <c r="F627" i="1"/>
  <c r="F651" i="1"/>
  <c r="F681" i="1"/>
  <c r="F712" i="1"/>
  <c r="F736" i="1"/>
  <c r="F759" i="1"/>
  <c r="F782" i="1"/>
  <c r="F800" i="1"/>
  <c r="F823" i="1"/>
  <c r="F846" i="1"/>
  <c r="F864" i="1"/>
  <c r="F887" i="1"/>
  <c r="F910" i="1"/>
  <c r="F928" i="1"/>
  <c r="F951" i="1"/>
  <c r="F974" i="1"/>
  <c r="F992" i="1"/>
  <c r="F1015" i="1"/>
  <c r="F1038" i="1"/>
  <c r="F1056" i="1"/>
  <c r="F1079" i="1"/>
  <c r="F1102" i="1"/>
  <c r="F1120" i="1"/>
  <c r="F1143" i="1"/>
  <c r="F1166" i="1"/>
  <c r="F1184" i="1"/>
  <c r="F1207" i="1"/>
  <c r="F1230" i="1"/>
  <c r="F1246" i="1"/>
  <c r="F1262" i="1"/>
  <c r="F1278" i="1"/>
  <c r="F1294" i="1"/>
  <c r="F1310" i="1"/>
  <c r="F1326" i="1"/>
  <c r="F1340" i="1"/>
  <c r="F1350" i="1"/>
  <c r="F1360" i="1"/>
  <c r="F1372" i="1"/>
  <c r="F1382" i="1"/>
  <c r="F1392" i="1"/>
  <c r="F1404" i="1"/>
  <c r="F1414" i="1"/>
  <c r="F1424" i="1"/>
  <c r="F1436" i="1"/>
  <c r="F1446" i="1"/>
  <c r="F1456" i="1"/>
  <c r="F1468" i="1"/>
  <c r="F1478" i="1"/>
  <c r="F1488" i="1"/>
  <c r="F1500" i="1"/>
  <c r="F1510" i="1"/>
  <c r="F1520" i="1"/>
  <c r="F1532" i="1"/>
  <c r="F1542" i="1"/>
  <c r="F1552" i="1"/>
  <c r="F1564" i="1"/>
  <c r="F1574" i="1"/>
  <c r="F1584" i="1"/>
  <c r="F1596" i="1"/>
  <c r="F1606" i="1"/>
  <c r="F1616" i="1"/>
  <c r="F1626" i="1"/>
  <c r="F1634" i="1"/>
  <c r="F1642" i="1"/>
  <c r="F1650" i="1"/>
  <c r="F1658" i="1"/>
  <c r="F1666" i="1"/>
  <c r="F1674" i="1"/>
  <c r="F1682" i="1"/>
  <c r="F1690" i="1"/>
  <c r="F1698" i="1"/>
  <c r="F1706" i="1"/>
  <c r="F1714" i="1"/>
  <c r="F1722" i="1"/>
  <c r="F1730" i="1"/>
  <c r="F1738" i="1"/>
  <c r="F1746" i="1"/>
  <c r="F1754" i="1"/>
  <c r="F1762" i="1"/>
  <c r="F1770" i="1"/>
  <c r="F1778" i="1"/>
  <c r="F1786" i="1"/>
  <c r="F1794" i="1"/>
  <c r="F1802" i="1"/>
  <c r="F1810" i="1"/>
  <c r="F1818" i="1"/>
  <c r="F1826" i="1"/>
  <c r="F1834" i="1"/>
  <c r="F1842" i="1"/>
  <c r="F1850" i="1"/>
  <c r="F1858" i="1"/>
  <c r="F1866" i="1"/>
  <c r="F1874" i="1"/>
  <c r="F1882" i="1"/>
  <c r="F1890" i="1"/>
  <c r="F1898" i="1"/>
  <c r="F1906" i="1"/>
  <c r="F1914" i="1"/>
  <c r="F1922" i="1"/>
  <c r="F1930" i="1"/>
  <c r="F1938" i="1"/>
  <c r="F1946" i="1"/>
  <c r="F1954" i="1"/>
  <c r="F1962" i="1"/>
  <c r="F1970" i="1"/>
  <c r="F1978" i="1"/>
  <c r="F1986" i="1"/>
  <c r="F1994" i="1"/>
  <c r="F2002" i="1"/>
  <c r="F2010" i="1"/>
  <c r="F2018" i="1"/>
  <c r="F2026" i="1"/>
  <c r="F2034" i="1"/>
  <c r="F2042" i="1"/>
  <c r="F2050" i="1"/>
  <c r="F2058" i="1"/>
  <c r="F2066" i="1"/>
  <c r="F2074" i="1"/>
  <c r="F2082" i="1"/>
  <c r="F2090" i="1"/>
  <c r="F2098" i="1"/>
  <c r="F2106" i="1"/>
  <c r="F2114" i="1"/>
  <c r="F2122" i="1"/>
  <c r="F2130" i="1"/>
  <c r="F2138" i="1"/>
  <c r="F2146" i="1"/>
  <c r="F2154" i="1"/>
  <c r="F2162" i="1"/>
  <c r="F2170" i="1"/>
  <c r="F2178" i="1"/>
  <c r="F2186" i="1"/>
  <c r="F2194" i="1"/>
  <c r="F2202" i="1"/>
  <c r="F2210" i="1"/>
  <c r="F2218" i="1"/>
  <c r="F2226" i="1"/>
  <c r="F2234" i="1"/>
  <c r="F2242" i="1"/>
  <c r="F2250" i="1"/>
  <c r="F2258" i="1"/>
  <c r="F2266" i="1"/>
  <c r="F2274" i="1"/>
  <c r="F2282" i="1"/>
  <c r="F2290" i="1"/>
  <c r="F2298" i="1"/>
  <c r="F2306" i="1"/>
  <c r="F2314" i="1"/>
  <c r="F2322" i="1"/>
  <c r="F2330" i="1"/>
  <c r="F2338" i="1"/>
  <c r="F2346" i="1"/>
  <c r="F8" i="1"/>
  <c r="F336" i="1"/>
  <c r="F543" i="1"/>
  <c r="F659" i="1"/>
  <c r="F760" i="1"/>
  <c r="F847" i="1"/>
  <c r="F934" i="1"/>
  <c r="F1016" i="1"/>
  <c r="F1103" i="1"/>
  <c r="F1190" i="1"/>
  <c r="F1263" i="1"/>
  <c r="F1327" i="1"/>
  <c r="F1373" i="1"/>
  <c r="F1415" i="1"/>
  <c r="F1459" i="1"/>
  <c r="F1501" i="1"/>
  <c r="F1543" i="1"/>
  <c r="F1587" i="1"/>
  <c r="F1627" i="1"/>
  <c r="F1659" i="1"/>
  <c r="F1684" i="1"/>
  <c r="F1707" i="1"/>
  <c r="F1725" i="1"/>
  <c r="F1748" i="1"/>
  <c r="F1771" i="1"/>
  <c r="F1789" i="1"/>
  <c r="F1812" i="1"/>
  <c r="F1835" i="1"/>
  <c r="F1853" i="1"/>
  <c r="F1876" i="1"/>
  <c r="F1899" i="1"/>
  <c r="F1917" i="1"/>
  <c r="F1940" i="1"/>
  <c r="F1963" i="1"/>
  <c r="F1981" i="1"/>
  <c r="F2004" i="1"/>
  <c r="F2027" i="1"/>
  <c r="F2045" i="1"/>
  <c r="F2068" i="1"/>
  <c r="F2091" i="1"/>
  <c r="F2109" i="1"/>
  <c r="F2132" i="1"/>
  <c r="F2155" i="1"/>
  <c r="F2173" i="1"/>
  <c r="F2196" i="1"/>
  <c r="F2219" i="1"/>
  <c r="F2237" i="1"/>
  <c r="F2260" i="1"/>
  <c r="F2283" i="1"/>
  <c r="F2301" i="1"/>
  <c r="F2324" i="1"/>
  <c r="F2347" i="1"/>
  <c r="F2362" i="1"/>
  <c r="F2372" i="1"/>
  <c r="F2381" i="1"/>
  <c r="F2391" i="1"/>
  <c r="F2400" i="1"/>
  <c r="F2409" i="1"/>
  <c r="F2418" i="1"/>
  <c r="F2427" i="1"/>
  <c r="F2436" i="1"/>
  <c r="F2445" i="1"/>
  <c r="F2455" i="1"/>
  <c r="F2464" i="1"/>
  <c r="F2473" i="1"/>
  <c r="F2482" i="1"/>
  <c r="F2491" i="1"/>
  <c r="F2500" i="1"/>
  <c r="F2509" i="1"/>
  <c r="F2519" i="1"/>
  <c r="F2528" i="1"/>
  <c r="F2537" i="1"/>
  <c r="F2545" i="1"/>
  <c r="F2553" i="1"/>
  <c r="F2561" i="1"/>
  <c r="F2569" i="1"/>
  <c r="F2577" i="1"/>
  <c r="F2585" i="1"/>
  <c r="F2593" i="1"/>
  <c r="F2601" i="1"/>
  <c r="F2609" i="1"/>
  <c r="F2617" i="1"/>
  <c r="F2625" i="1"/>
  <c r="F2633" i="1"/>
  <c r="F2641" i="1"/>
  <c r="F2649" i="1"/>
  <c r="F2657" i="1"/>
  <c r="F2665" i="1"/>
  <c r="F2673" i="1"/>
  <c r="F2681" i="1"/>
  <c r="F2689" i="1"/>
  <c r="F2697" i="1"/>
  <c r="F2705" i="1"/>
  <c r="F2713" i="1"/>
  <c r="F2721" i="1"/>
  <c r="F2729" i="1"/>
  <c r="F2737" i="1"/>
  <c r="F2745" i="1"/>
  <c r="F2753" i="1"/>
  <c r="F2761" i="1"/>
  <c r="F2769" i="1"/>
  <c r="F2777" i="1"/>
  <c r="F2785" i="1"/>
  <c r="F2793" i="1"/>
  <c r="F2801" i="1"/>
  <c r="F2809" i="1"/>
  <c r="F2817" i="1"/>
  <c r="F2825" i="1"/>
  <c r="F2833" i="1"/>
  <c r="F2841" i="1"/>
  <c r="F2849" i="1"/>
  <c r="F2857" i="1"/>
  <c r="F2865" i="1"/>
  <c r="F2873" i="1"/>
  <c r="F2881" i="1"/>
  <c r="F2889" i="1"/>
  <c r="F2897" i="1"/>
  <c r="F2905" i="1"/>
  <c r="F2913" i="1"/>
  <c r="F2921" i="1"/>
  <c r="F2929" i="1"/>
  <c r="F2937" i="1"/>
  <c r="F2945" i="1"/>
  <c r="F2953" i="1"/>
  <c r="F2961" i="1"/>
  <c r="F2969" i="1"/>
  <c r="F2977" i="1"/>
  <c r="F2985" i="1"/>
  <c r="F2993" i="1"/>
  <c r="F3001" i="1"/>
  <c r="F3009" i="1"/>
  <c r="F3017" i="1"/>
  <c r="F3025" i="1"/>
  <c r="F3033" i="1"/>
  <c r="F3041" i="1"/>
  <c r="F3049" i="1"/>
  <c r="F3057" i="1"/>
  <c r="F3065" i="1"/>
  <c r="F3073" i="1"/>
  <c r="F3081" i="1"/>
  <c r="F3089" i="1"/>
  <c r="F3097" i="1"/>
  <c r="F3105" i="1"/>
  <c r="F3113" i="1"/>
  <c r="F3121" i="1"/>
  <c r="F3129" i="1"/>
  <c r="F3137" i="1"/>
  <c r="F3145" i="1"/>
  <c r="F3153" i="1"/>
  <c r="F3161" i="1"/>
  <c r="F3169" i="1"/>
  <c r="F3177" i="1"/>
  <c r="F3185" i="1"/>
  <c r="F3193" i="1"/>
  <c r="F3201" i="1"/>
  <c r="F3209" i="1"/>
  <c r="F3217" i="1"/>
  <c r="F3225" i="1"/>
  <c r="F3233" i="1"/>
  <c r="F3241" i="1"/>
  <c r="F3249" i="1"/>
  <c r="F3257" i="1"/>
  <c r="F3265" i="1"/>
  <c r="F3273" i="1"/>
  <c r="F3281" i="1"/>
  <c r="F3289" i="1"/>
  <c r="F3297" i="1"/>
  <c r="F3305" i="1"/>
  <c r="F3313" i="1"/>
  <c r="F3321" i="1"/>
  <c r="F3329" i="1"/>
  <c r="F3337" i="1"/>
  <c r="F3345" i="1"/>
  <c r="F3353" i="1"/>
  <c r="F3361" i="1"/>
  <c r="F3369" i="1"/>
  <c r="F3377" i="1"/>
  <c r="F3385" i="1"/>
  <c r="F3393" i="1"/>
  <c r="F3401" i="1"/>
  <c r="F15" i="1"/>
  <c r="F360" i="1"/>
  <c r="F544" i="1"/>
  <c r="F660" i="1"/>
  <c r="F766" i="1"/>
  <c r="F848" i="1"/>
  <c r="F935" i="1"/>
  <c r="F1022" i="1"/>
  <c r="F1104" i="1"/>
  <c r="F1191" i="1"/>
  <c r="F1264" i="1"/>
  <c r="F1328" i="1"/>
  <c r="F1374" i="1"/>
  <c r="F1416" i="1"/>
  <c r="F1460" i="1"/>
  <c r="F1502" i="1"/>
  <c r="F1544" i="1"/>
  <c r="F1588" i="1"/>
  <c r="F1628" i="1"/>
  <c r="F1660" i="1"/>
  <c r="F1685" i="1"/>
  <c r="F1708" i="1"/>
  <c r="F1731" i="1"/>
  <c r="F1749" i="1"/>
  <c r="F1772" i="1"/>
  <c r="F1795" i="1"/>
  <c r="F1813" i="1"/>
  <c r="F1836" i="1"/>
  <c r="F1859" i="1"/>
  <c r="F1877" i="1"/>
  <c r="F1900" i="1"/>
  <c r="F1923" i="1"/>
  <c r="F1941" i="1"/>
  <c r="F1964" i="1"/>
  <c r="F1987" i="1"/>
  <c r="F2005" i="1"/>
  <c r="F2028" i="1"/>
  <c r="F2051" i="1"/>
  <c r="F2069" i="1"/>
  <c r="F2092" i="1"/>
  <c r="F2115" i="1"/>
  <c r="F2133" i="1"/>
  <c r="F2156" i="1"/>
  <c r="F2179" i="1"/>
  <c r="F2197" i="1"/>
  <c r="F2220" i="1"/>
  <c r="F2243" i="1"/>
  <c r="F2261" i="1"/>
  <c r="F2284" i="1"/>
  <c r="F2307" i="1"/>
  <c r="F2325" i="1"/>
  <c r="F2348" i="1"/>
  <c r="F2363" i="1"/>
  <c r="F2373" i="1"/>
  <c r="F2383" i="1"/>
  <c r="F2392" i="1"/>
  <c r="F2401" i="1"/>
  <c r="F2410" i="1"/>
  <c r="F2419" i="1"/>
  <c r="F2428" i="1"/>
  <c r="F2437" i="1"/>
  <c r="F2447" i="1"/>
  <c r="F2456" i="1"/>
  <c r="F2465" i="1"/>
  <c r="F2474" i="1"/>
  <c r="F2483" i="1"/>
  <c r="F2492" i="1"/>
  <c r="F2501" i="1"/>
  <c r="F2511" i="1"/>
  <c r="F2520" i="1"/>
  <c r="F2529" i="1"/>
  <c r="F2538" i="1"/>
  <c r="F2546" i="1"/>
  <c r="F2554" i="1"/>
  <c r="F2562" i="1"/>
  <c r="F2570" i="1"/>
  <c r="F2578" i="1"/>
  <c r="F2586" i="1"/>
  <c r="F2594" i="1"/>
  <c r="F2602" i="1"/>
  <c r="F2610" i="1"/>
  <c r="F2618" i="1"/>
  <c r="F2626" i="1"/>
  <c r="F2634" i="1"/>
  <c r="F2642" i="1"/>
  <c r="F2650" i="1"/>
  <c r="F2658" i="1"/>
  <c r="F2666" i="1"/>
  <c r="F2674" i="1"/>
  <c r="F2682" i="1"/>
  <c r="F2690" i="1"/>
  <c r="F2698" i="1"/>
  <c r="F2706" i="1"/>
  <c r="F2714" i="1"/>
  <c r="F2722" i="1"/>
  <c r="F2730" i="1"/>
  <c r="F2738" i="1"/>
  <c r="F2746" i="1"/>
  <c r="F2754" i="1"/>
  <c r="F2762" i="1"/>
  <c r="F2770" i="1"/>
  <c r="F2778" i="1"/>
  <c r="F2786" i="1"/>
  <c r="F2794" i="1"/>
  <c r="F2802" i="1"/>
  <c r="F2810" i="1"/>
  <c r="F2818" i="1"/>
  <c r="F2826" i="1"/>
  <c r="F2834" i="1"/>
  <c r="F2842" i="1"/>
  <c r="F2850" i="1"/>
  <c r="F2858" i="1"/>
  <c r="F2866" i="1"/>
  <c r="F2874" i="1"/>
  <c r="F2882" i="1"/>
  <c r="F2890" i="1"/>
  <c r="F2898" i="1"/>
  <c r="F2906" i="1"/>
  <c r="F2914" i="1"/>
  <c r="F2922" i="1"/>
  <c r="F2930" i="1"/>
  <c r="F2938" i="1"/>
  <c r="F2946" i="1"/>
  <c r="F2954" i="1"/>
  <c r="F2962" i="1"/>
  <c r="F2970" i="1"/>
  <c r="F2978" i="1"/>
  <c r="F2986" i="1"/>
  <c r="F2994" i="1"/>
  <c r="F3002" i="1"/>
  <c r="F3010" i="1"/>
  <c r="F3018" i="1"/>
  <c r="F3026" i="1"/>
  <c r="F3034" i="1"/>
  <c r="F3042" i="1"/>
  <c r="F3050" i="1"/>
  <c r="F3058" i="1"/>
  <c r="F3066" i="1"/>
  <c r="F3074" i="1"/>
  <c r="F3082" i="1"/>
  <c r="F3090" i="1"/>
  <c r="F3098" i="1"/>
  <c r="F3106" i="1"/>
  <c r="F3114" i="1"/>
  <c r="F3122" i="1"/>
  <c r="F3130" i="1"/>
  <c r="F3138" i="1"/>
  <c r="F3146" i="1"/>
  <c r="F3154" i="1"/>
  <c r="F3162" i="1"/>
  <c r="F3170" i="1"/>
  <c r="F3178" i="1"/>
  <c r="F3186" i="1"/>
  <c r="F3194" i="1"/>
  <c r="F3202" i="1"/>
  <c r="F3210" i="1"/>
  <c r="F3218" i="1"/>
  <c r="F3226" i="1"/>
  <c r="F3234" i="1"/>
  <c r="F3242" i="1"/>
  <c r="F3250" i="1"/>
  <c r="F3258" i="1"/>
  <c r="F3266" i="1"/>
  <c r="F3274" i="1"/>
  <c r="F3282" i="1"/>
  <c r="F3290" i="1"/>
  <c r="F3298" i="1"/>
  <c r="F3306" i="1"/>
  <c r="F3314" i="1"/>
  <c r="F3322" i="1"/>
  <c r="F3330" i="1"/>
  <c r="F3338" i="1"/>
  <c r="F3346" i="1"/>
  <c r="F3354" i="1"/>
  <c r="F3362" i="1"/>
  <c r="F3370" i="1"/>
  <c r="F3378" i="1"/>
  <c r="F3386" i="1"/>
  <c r="F3394" i="1"/>
  <c r="F3402" i="1"/>
  <c r="F431" i="1"/>
  <c r="F573" i="1"/>
  <c r="F683" i="1"/>
  <c r="F783" i="1"/>
  <c r="F870" i="1"/>
  <c r="F952" i="1"/>
  <c r="F1039" i="1"/>
  <c r="F1126" i="1"/>
  <c r="F1208" i="1"/>
  <c r="F1279" i="1"/>
  <c r="F1341" i="1"/>
  <c r="F1383" i="1"/>
  <c r="F1427" i="1"/>
  <c r="F1469" i="1"/>
  <c r="F1511" i="1"/>
  <c r="F1555" i="1"/>
  <c r="F1597" i="1"/>
  <c r="F1635" i="1"/>
  <c r="F1667" i="1"/>
  <c r="F1691" i="1"/>
  <c r="F1709" i="1"/>
  <c r="F1732" i="1"/>
  <c r="F1755" i="1"/>
  <c r="F1773" i="1"/>
  <c r="F1796" i="1"/>
  <c r="F1819" i="1"/>
  <c r="F1837" i="1"/>
  <c r="F1860" i="1"/>
  <c r="F1883" i="1"/>
  <c r="F1901" i="1"/>
  <c r="F1924" i="1"/>
  <c r="F1947" i="1"/>
  <c r="F1965" i="1"/>
  <c r="F1988" i="1"/>
  <c r="F2011" i="1"/>
  <c r="F2029" i="1"/>
  <c r="F2052" i="1"/>
  <c r="F2075" i="1"/>
  <c r="F2093" i="1"/>
  <c r="F2116" i="1"/>
  <c r="F2139" i="1"/>
  <c r="F2157" i="1"/>
  <c r="F2180" i="1"/>
  <c r="F2203" i="1"/>
  <c r="F2221" i="1"/>
  <c r="F2244" i="1"/>
  <c r="F2267" i="1"/>
  <c r="F2285" i="1"/>
  <c r="F2308" i="1"/>
  <c r="F2331" i="1"/>
  <c r="F2349" i="1"/>
  <c r="F2364" i="1"/>
  <c r="F2375" i="1"/>
  <c r="F2384" i="1"/>
  <c r="F2393" i="1"/>
  <c r="F2402" i="1"/>
  <c r="F2411" i="1"/>
  <c r="F2420" i="1"/>
  <c r="F2429" i="1"/>
  <c r="F2439" i="1"/>
  <c r="F2448" i="1"/>
  <c r="F2457" i="1"/>
  <c r="F2466" i="1"/>
  <c r="F2475" i="1"/>
  <c r="F2484" i="1"/>
  <c r="F2493" i="1"/>
  <c r="F2503" i="1"/>
  <c r="F2512" i="1"/>
  <c r="F2521" i="1"/>
  <c r="F2530" i="1"/>
  <c r="F2539" i="1"/>
  <c r="F2547" i="1"/>
  <c r="F2555" i="1"/>
  <c r="F2563" i="1"/>
  <c r="F2571" i="1"/>
  <c r="F2579" i="1"/>
  <c r="F2587" i="1"/>
  <c r="F2595" i="1"/>
  <c r="F2603" i="1"/>
  <c r="F2611" i="1"/>
  <c r="F2619" i="1"/>
  <c r="F2627" i="1"/>
  <c r="F2635" i="1"/>
  <c r="F2643" i="1"/>
  <c r="F2651" i="1"/>
  <c r="F2659" i="1"/>
  <c r="F2667" i="1"/>
  <c r="F2675" i="1"/>
  <c r="F2683" i="1"/>
  <c r="F2691" i="1"/>
  <c r="F2699" i="1"/>
  <c r="F2707" i="1"/>
  <c r="F2715" i="1"/>
  <c r="F2723" i="1"/>
  <c r="F2731" i="1"/>
  <c r="F2739" i="1"/>
  <c r="F2747" i="1"/>
  <c r="F2755" i="1"/>
  <c r="F2763" i="1"/>
  <c r="F2771" i="1"/>
  <c r="F2779" i="1"/>
  <c r="F2787" i="1"/>
  <c r="F2795" i="1"/>
  <c r="F2803" i="1"/>
  <c r="F2811" i="1"/>
  <c r="F2819" i="1"/>
  <c r="F2827" i="1"/>
  <c r="F2835" i="1"/>
  <c r="F2843" i="1"/>
  <c r="F2851" i="1"/>
  <c r="F2859" i="1"/>
  <c r="F2867" i="1"/>
  <c r="F2875" i="1"/>
  <c r="F2883" i="1"/>
  <c r="F2891" i="1"/>
  <c r="F2899" i="1"/>
  <c r="F2907" i="1"/>
  <c r="F2915" i="1"/>
  <c r="F2923" i="1"/>
  <c r="F2931" i="1"/>
  <c r="F2939" i="1"/>
  <c r="F2947" i="1"/>
  <c r="F2955" i="1"/>
  <c r="F2963" i="1"/>
  <c r="F2971" i="1"/>
  <c r="F2979" i="1"/>
  <c r="F2987" i="1"/>
  <c r="F2995" i="1"/>
  <c r="F3003" i="1"/>
  <c r="F3011" i="1"/>
  <c r="F3019" i="1"/>
  <c r="F3027" i="1"/>
  <c r="F3035" i="1"/>
  <c r="F3043" i="1"/>
  <c r="F3051" i="1"/>
  <c r="F3059" i="1"/>
  <c r="F3067" i="1"/>
  <c r="F3075" i="1"/>
  <c r="F3083" i="1"/>
  <c r="F3091" i="1"/>
  <c r="F3099" i="1"/>
  <c r="F3107" i="1"/>
  <c r="F3115" i="1"/>
  <c r="F3123" i="1"/>
  <c r="F3131" i="1"/>
  <c r="F3139" i="1"/>
  <c r="F3147" i="1"/>
  <c r="F3155" i="1"/>
  <c r="F3163" i="1"/>
  <c r="F3171" i="1"/>
  <c r="F3179" i="1"/>
  <c r="F3187" i="1"/>
  <c r="F3195" i="1"/>
  <c r="F3203" i="1"/>
  <c r="F3211" i="1"/>
  <c r="F3219" i="1"/>
  <c r="F3227" i="1"/>
  <c r="F3235" i="1"/>
  <c r="F3243" i="1"/>
  <c r="F3251" i="1"/>
  <c r="F3259" i="1"/>
  <c r="F3267" i="1"/>
  <c r="F3275" i="1"/>
  <c r="F3283" i="1"/>
  <c r="F3291" i="1"/>
  <c r="F3299" i="1"/>
  <c r="F3307" i="1"/>
  <c r="F432" i="1"/>
  <c r="F575" i="1"/>
  <c r="F691" i="1"/>
  <c r="F784" i="1"/>
  <c r="F871" i="1"/>
  <c r="F958" i="1"/>
  <c r="F1040" i="1"/>
  <c r="F1127" i="1"/>
  <c r="F1214" i="1"/>
  <c r="F1280" i="1"/>
  <c r="F1342" i="1"/>
  <c r="F1384" i="1"/>
  <c r="F1428" i="1"/>
  <c r="F1470" i="1"/>
  <c r="F1512" i="1"/>
  <c r="F1556" i="1"/>
  <c r="F1598" i="1"/>
  <c r="F1636" i="1"/>
  <c r="F1668" i="1"/>
  <c r="F1692" i="1"/>
  <c r="F1715" i="1"/>
  <c r="F1733" i="1"/>
  <c r="F1756" i="1"/>
  <c r="F1779" i="1"/>
  <c r="F1797" i="1"/>
  <c r="F1820" i="1"/>
  <c r="F1843" i="1"/>
  <c r="F1861" i="1"/>
  <c r="F1884" i="1"/>
  <c r="F1907" i="1"/>
  <c r="F1925" i="1"/>
  <c r="F1948" i="1"/>
  <c r="F1971" i="1"/>
  <c r="F1989" i="1"/>
  <c r="F2012" i="1"/>
  <c r="F2035" i="1"/>
  <c r="F2053" i="1"/>
  <c r="F2076" i="1"/>
  <c r="F2099" i="1"/>
  <c r="F2117" i="1"/>
  <c r="F2140" i="1"/>
  <c r="F2163" i="1"/>
  <c r="F2181" i="1"/>
  <c r="F2204" i="1"/>
  <c r="F2227" i="1"/>
  <c r="F2245" i="1"/>
  <c r="F2268" i="1"/>
  <c r="F2291" i="1"/>
  <c r="F2309" i="1"/>
  <c r="F2332" i="1"/>
  <c r="F2354" i="1"/>
  <c r="F2365" i="1"/>
  <c r="F2376" i="1"/>
  <c r="F2385" i="1"/>
  <c r="F2394" i="1"/>
  <c r="F2403" i="1"/>
  <c r="F2412" i="1"/>
  <c r="F2421" i="1"/>
  <c r="F2431" i="1"/>
  <c r="F2440" i="1"/>
  <c r="F2449" i="1"/>
  <c r="F2458" i="1"/>
  <c r="F2467" i="1"/>
  <c r="F2476" i="1"/>
  <c r="F2485" i="1"/>
  <c r="F2495" i="1"/>
  <c r="F2504" i="1"/>
  <c r="F2513" i="1"/>
  <c r="F2522" i="1"/>
  <c r="F2531" i="1"/>
  <c r="F2540" i="1"/>
  <c r="F2548" i="1"/>
  <c r="F2556" i="1"/>
  <c r="F2564" i="1"/>
  <c r="F2572" i="1"/>
  <c r="F2580" i="1"/>
  <c r="F2588" i="1"/>
  <c r="F2596" i="1"/>
  <c r="F2604" i="1"/>
  <c r="F2612" i="1"/>
  <c r="F2620" i="1"/>
  <c r="F2628" i="1"/>
  <c r="F2636" i="1"/>
  <c r="F2644" i="1"/>
  <c r="F2652" i="1"/>
  <c r="F2660" i="1"/>
  <c r="F2668" i="1"/>
  <c r="F2676" i="1"/>
  <c r="F2684" i="1"/>
  <c r="F2692" i="1"/>
  <c r="F2700" i="1"/>
  <c r="F2708" i="1"/>
  <c r="F2716" i="1"/>
  <c r="F2724" i="1"/>
  <c r="F2732" i="1"/>
  <c r="F2740" i="1"/>
  <c r="F2748" i="1"/>
  <c r="F2756" i="1"/>
  <c r="F2764" i="1"/>
  <c r="F2772" i="1"/>
  <c r="F2780" i="1"/>
  <c r="F2788" i="1"/>
  <c r="F2796" i="1"/>
  <c r="F2804" i="1"/>
  <c r="F2812" i="1"/>
  <c r="F2820" i="1"/>
  <c r="F2828" i="1"/>
  <c r="F2836" i="1"/>
  <c r="F2844" i="1"/>
  <c r="F2852" i="1"/>
  <c r="F2860" i="1"/>
  <c r="F2868" i="1"/>
  <c r="F2876" i="1"/>
  <c r="F2884" i="1"/>
  <c r="F2892" i="1"/>
  <c r="F2900" i="1"/>
  <c r="F2908" i="1"/>
  <c r="F2916" i="1"/>
  <c r="F2924" i="1"/>
  <c r="F2932" i="1"/>
  <c r="F2940" i="1"/>
  <c r="F2948" i="1"/>
  <c r="F2956" i="1"/>
  <c r="F2964" i="1"/>
  <c r="F2972" i="1"/>
  <c r="F2980" i="1"/>
  <c r="F2988" i="1"/>
  <c r="F2996" i="1"/>
  <c r="F3004" i="1"/>
  <c r="F3012" i="1"/>
  <c r="F3020" i="1"/>
  <c r="F3028" i="1"/>
  <c r="F3036" i="1"/>
  <c r="F3044" i="1"/>
  <c r="F3052" i="1"/>
  <c r="F3060" i="1"/>
  <c r="F3068" i="1"/>
  <c r="F3076" i="1"/>
  <c r="F3084" i="1"/>
  <c r="F3092" i="1"/>
  <c r="F3100" i="1"/>
  <c r="F3108" i="1"/>
  <c r="F3116" i="1"/>
  <c r="F3124" i="1"/>
  <c r="F3132" i="1"/>
  <c r="F3140" i="1"/>
  <c r="F3148" i="1"/>
  <c r="F3156" i="1"/>
  <c r="F3164" i="1"/>
  <c r="F3172" i="1"/>
  <c r="F3180" i="1"/>
  <c r="F3188" i="1"/>
  <c r="F3196" i="1"/>
  <c r="F3204" i="1"/>
  <c r="F3212" i="1"/>
  <c r="F3220" i="1"/>
  <c r="F3228" i="1"/>
  <c r="F3236" i="1"/>
  <c r="F3244" i="1"/>
  <c r="F3252" i="1"/>
  <c r="F3260" i="1"/>
  <c r="F3268" i="1"/>
  <c r="F3276" i="1"/>
  <c r="F3284" i="1"/>
  <c r="F3292" i="1"/>
  <c r="F3300" i="1"/>
  <c r="F3308" i="1"/>
  <c r="F3316" i="1"/>
  <c r="F3324" i="1"/>
  <c r="F485" i="1"/>
  <c r="F597" i="1"/>
  <c r="F713" i="1"/>
  <c r="F806" i="1"/>
  <c r="F888" i="1"/>
  <c r="F975" i="1"/>
  <c r="F1062" i="1"/>
  <c r="F1144" i="1"/>
  <c r="F1231" i="1"/>
  <c r="F1295" i="1"/>
  <c r="F1351" i="1"/>
  <c r="F1395" i="1"/>
  <c r="F1437" i="1"/>
  <c r="F1479" i="1"/>
  <c r="F1523" i="1"/>
  <c r="F1565" i="1"/>
  <c r="F1607" i="1"/>
  <c r="F1643" i="1"/>
  <c r="F1675" i="1"/>
  <c r="F1693" i="1"/>
  <c r="F1716" i="1"/>
  <c r="F1739" i="1"/>
  <c r="F1757" i="1"/>
  <c r="F1780" i="1"/>
  <c r="F1803" i="1"/>
  <c r="F1821" i="1"/>
  <c r="F1844" i="1"/>
  <c r="F1867" i="1"/>
  <c r="F1885" i="1"/>
  <c r="F1908" i="1"/>
  <c r="F1931" i="1"/>
  <c r="F1949" i="1"/>
  <c r="F1972" i="1"/>
  <c r="F1995" i="1"/>
  <c r="F2013" i="1"/>
  <c r="F2036" i="1"/>
  <c r="F2059" i="1"/>
  <c r="F2077" i="1"/>
  <c r="F2100" i="1"/>
  <c r="F2123" i="1"/>
  <c r="F2141" i="1"/>
  <c r="F2164" i="1"/>
  <c r="F2187" i="1"/>
  <c r="F2205" i="1"/>
  <c r="F2228" i="1"/>
  <c r="F2251" i="1"/>
  <c r="F2269" i="1"/>
  <c r="F2292" i="1"/>
  <c r="F2315" i="1"/>
  <c r="F2333" i="1"/>
  <c r="F2355" i="1"/>
  <c r="F2367" i="1"/>
  <c r="F2377" i="1"/>
  <c r="F2386" i="1"/>
  <c r="F2395" i="1"/>
  <c r="F2404" i="1"/>
  <c r="F2413" i="1"/>
  <c r="F2423" i="1"/>
  <c r="F2432" i="1"/>
  <c r="F2441" i="1"/>
  <c r="F2450" i="1"/>
  <c r="F2459" i="1"/>
  <c r="F2468" i="1"/>
  <c r="F2477" i="1"/>
  <c r="F2487" i="1"/>
  <c r="F2496" i="1"/>
  <c r="F2505" i="1"/>
  <c r="F2514" i="1"/>
  <c r="F2523" i="1"/>
  <c r="F2532" i="1"/>
  <c r="F2541" i="1"/>
  <c r="F2549" i="1"/>
  <c r="F2557" i="1"/>
  <c r="F2565" i="1"/>
  <c r="F2573" i="1"/>
  <c r="F2581" i="1"/>
  <c r="F2589" i="1"/>
  <c r="F2597" i="1"/>
  <c r="F2605" i="1"/>
  <c r="F2613" i="1"/>
  <c r="F2621" i="1"/>
  <c r="F2629" i="1"/>
  <c r="F2637" i="1"/>
  <c r="F2645" i="1"/>
  <c r="F2653" i="1"/>
  <c r="F2661" i="1"/>
  <c r="F2669" i="1"/>
  <c r="F2677" i="1"/>
  <c r="F2685" i="1"/>
  <c r="F2693" i="1"/>
  <c r="F2701" i="1"/>
  <c r="F2709" i="1"/>
  <c r="F2717" i="1"/>
  <c r="F2725" i="1"/>
  <c r="F2733" i="1"/>
  <c r="F2741" i="1"/>
  <c r="F2749" i="1"/>
  <c r="F2757" i="1"/>
  <c r="F2765" i="1"/>
  <c r="F2773" i="1"/>
  <c r="F2781" i="1"/>
  <c r="F2789" i="1"/>
  <c r="F2797" i="1"/>
  <c r="F2805" i="1"/>
  <c r="F2813" i="1"/>
  <c r="F2821" i="1"/>
  <c r="F2829" i="1"/>
  <c r="F2837" i="1"/>
  <c r="F2845" i="1"/>
  <c r="F2853" i="1"/>
  <c r="F2861" i="1"/>
  <c r="F2869" i="1"/>
  <c r="F2877" i="1"/>
  <c r="F2885" i="1"/>
  <c r="F2893" i="1"/>
  <c r="F2901" i="1"/>
  <c r="F2909" i="1"/>
  <c r="F2917" i="1"/>
  <c r="F2925" i="1"/>
  <c r="F2933" i="1"/>
  <c r="F2941" i="1"/>
  <c r="F2949" i="1"/>
  <c r="F2957" i="1"/>
  <c r="F2965" i="1"/>
  <c r="F2973" i="1"/>
  <c r="F2981" i="1"/>
  <c r="F2989" i="1"/>
  <c r="F2997" i="1"/>
  <c r="F3005" i="1"/>
  <c r="F3013" i="1"/>
  <c r="F3021" i="1"/>
  <c r="F3029" i="1"/>
  <c r="F3037" i="1"/>
  <c r="F3045" i="1"/>
  <c r="F3053" i="1"/>
  <c r="F3061" i="1"/>
  <c r="F3069" i="1"/>
  <c r="F3077" i="1"/>
  <c r="F3085" i="1"/>
  <c r="F3093" i="1"/>
  <c r="F3101" i="1"/>
  <c r="F3109" i="1"/>
  <c r="F3117" i="1"/>
  <c r="F3125" i="1"/>
  <c r="F3133" i="1"/>
  <c r="F3141" i="1"/>
  <c r="F3149" i="1"/>
  <c r="F3157" i="1"/>
  <c r="F3165" i="1"/>
  <c r="F3173" i="1"/>
  <c r="F3181" i="1"/>
  <c r="F3189" i="1"/>
  <c r="F3197" i="1"/>
  <c r="F3205" i="1"/>
  <c r="F3213" i="1"/>
  <c r="F3221" i="1"/>
  <c r="F3229" i="1"/>
  <c r="F3237" i="1"/>
  <c r="F3245" i="1"/>
  <c r="F3253" i="1"/>
  <c r="F3261" i="1"/>
  <c r="F3269" i="1"/>
  <c r="F3277" i="1"/>
  <c r="F3285" i="1"/>
  <c r="F3293" i="1"/>
  <c r="F3301" i="1"/>
  <c r="F3309" i="1"/>
  <c r="F3317" i="1"/>
  <c r="F487" i="1"/>
  <c r="F605" i="1"/>
  <c r="F715" i="1"/>
  <c r="F807" i="1"/>
  <c r="F894" i="1"/>
  <c r="F976" i="1"/>
  <c r="F1063" i="1"/>
  <c r="F1150" i="1"/>
  <c r="F1232" i="1"/>
  <c r="F1296" i="1"/>
  <c r="F1352" i="1"/>
  <c r="F1396" i="1"/>
  <c r="F1438" i="1"/>
  <c r="F1480" i="1"/>
  <c r="F1524" i="1"/>
  <c r="F1566" i="1"/>
  <c r="F1608" i="1"/>
  <c r="F1644" i="1"/>
  <c r="F1676" i="1"/>
  <c r="F1699" i="1"/>
  <c r="F1717" i="1"/>
  <c r="F1740" i="1"/>
  <c r="F1763" i="1"/>
  <c r="F1781" i="1"/>
  <c r="F1804" i="1"/>
  <c r="F1827" i="1"/>
  <c r="F1845" i="1"/>
  <c r="F1868" i="1"/>
  <c r="F1891" i="1"/>
  <c r="F1909" i="1"/>
  <c r="F1932" i="1"/>
  <c r="F1955" i="1"/>
  <c r="F1973" i="1"/>
  <c r="F1996" i="1"/>
  <c r="F2019" i="1"/>
  <c r="F2037" i="1"/>
  <c r="F2060" i="1"/>
  <c r="F2083" i="1"/>
  <c r="F2101" i="1"/>
  <c r="F2124" i="1"/>
  <c r="F2147" i="1"/>
  <c r="F2165" i="1"/>
  <c r="F2188" i="1"/>
  <c r="F2211" i="1"/>
  <c r="F2229" i="1"/>
  <c r="F2252" i="1"/>
  <c r="F2275" i="1"/>
  <c r="F2293" i="1"/>
  <c r="F2316" i="1"/>
  <c r="F2339" i="1"/>
  <c r="F2356" i="1"/>
  <c r="F2369" i="1"/>
  <c r="F2378" i="1"/>
  <c r="F2387" i="1"/>
  <c r="F2396" i="1"/>
  <c r="F2405" i="1"/>
  <c r="F2415" i="1"/>
  <c r="F2424" i="1"/>
  <c r="F2433" i="1"/>
  <c r="F2442" i="1"/>
  <c r="F2451" i="1"/>
  <c r="F2460" i="1"/>
  <c r="F2469" i="1"/>
  <c r="F2479" i="1"/>
  <c r="F2488" i="1"/>
  <c r="F2497" i="1"/>
  <c r="F2506" i="1"/>
  <c r="F2515" i="1"/>
  <c r="F2524" i="1"/>
  <c r="F2533" i="1"/>
  <c r="F2542" i="1"/>
  <c r="F2550" i="1"/>
  <c r="F2558" i="1"/>
  <c r="F2566" i="1"/>
  <c r="F2574" i="1"/>
  <c r="F2582" i="1"/>
  <c r="F2590" i="1"/>
  <c r="F2598" i="1"/>
  <c r="F2606" i="1"/>
  <c r="F2614" i="1"/>
  <c r="F2622" i="1"/>
  <c r="F2630" i="1"/>
  <c r="F2638" i="1"/>
  <c r="F2646" i="1"/>
  <c r="F2654" i="1"/>
  <c r="F2662" i="1"/>
  <c r="F2670" i="1"/>
  <c r="F2678" i="1"/>
  <c r="F2686" i="1"/>
  <c r="F2694" i="1"/>
  <c r="F2702" i="1"/>
  <c r="F2710" i="1"/>
  <c r="F2718" i="1"/>
  <c r="F2726" i="1"/>
  <c r="F2734" i="1"/>
  <c r="F2742" i="1"/>
  <c r="F2750" i="1"/>
  <c r="F2758" i="1"/>
  <c r="F2766" i="1"/>
  <c r="F2774" i="1"/>
  <c r="F2782" i="1"/>
  <c r="F2790" i="1"/>
  <c r="F2798" i="1"/>
  <c r="F2806" i="1"/>
  <c r="F2814" i="1"/>
  <c r="F2822" i="1"/>
  <c r="F2830" i="1"/>
  <c r="F2838" i="1"/>
  <c r="F2846" i="1"/>
  <c r="F2854" i="1"/>
  <c r="F2862" i="1"/>
  <c r="F2870" i="1"/>
  <c r="F2878" i="1"/>
  <c r="F2886" i="1"/>
  <c r="F2894" i="1"/>
  <c r="F2902" i="1"/>
  <c r="F2910" i="1"/>
  <c r="F2918" i="1"/>
  <c r="F2926" i="1"/>
  <c r="F2934" i="1"/>
  <c r="F2942" i="1"/>
  <c r="F2950" i="1"/>
  <c r="F2958" i="1"/>
  <c r="F2966" i="1"/>
  <c r="F2974" i="1"/>
  <c r="F2982" i="1"/>
  <c r="F2990" i="1"/>
  <c r="F2998" i="1"/>
  <c r="F3006" i="1"/>
  <c r="F3014" i="1"/>
  <c r="F3022" i="1"/>
  <c r="F3030" i="1"/>
  <c r="F3038" i="1"/>
  <c r="F3046" i="1"/>
  <c r="F3054" i="1"/>
  <c r="F3062" i="1"/>
  <c r="F3070" i="1"/>
  <c r="F3078" i="1"/>
  <c r="F3086" i="1"/>
  <c r="F3094" i="1"/>
  <c r="F3102" i="1"/>
  <c r="F3110" i="1"/>
  <c r="F3118" i="1"/>
  <c r="F3126" i="1"/>
  <c r="F3134" i="1"/>
  <c r="F3142" i="1"/>
  <c r="F3150" i="1"/>
  <c r="F3158" i="1"/>
  <c r="F3166" i="1"/>
  <c r="F3174" i="1"/>
  <c r="F3182" i="1"/>
  <c r="F3190" i="1"/>
  <c r="F3198" i="1"/>
  <c r="F3206" i="1"/>
  <c r="F3214" i="1"/>
  <c r="F3222" i="1"/>
  <c r="F3230" i="1"/>
  <c r="F3238" i="1"/>
  <c r="F3246" i="1"/>
  <c r="F3254" i="1"/>
  <c r="F3262" i="1"/>
  <c r="F3270" i="1"/>
  <c r="F3278" i="1"/>
  <c r="F3286" i="1"/>
  <c r="F3294" i="1"/>
  <c r="F3302" i="1"/>
  <c r="F742" i="1"/>
  <c r="F1080" i="1"/>
  <c r="F1363" i="1"/>
  <c r="F1533" i="1"/>
  <c r="F1677" i="1"/>
  <c r="F1764" i="1"/>
  <c r="F1851" i="1"/>
  <c r="F1933" i="1"/>
  <c r="F2020" i="1"/>
  <c r="F2107" i="1"/>
  <c r="F2189" i="1"/>
  <c r="F2276" i="1"/>
  <c r="F2357" i="1"/>
  <c r="F2397" i="1"/>
  <c r="F2434" i="1"/>
  <c r="F2471" i="1"/>
  <c r="F2507" i="1"/>
  <c r="F2543" i="1"/>
  <c r="F2575" i="1"/>
  <c r="F2607" i="1"/>
  <c r="F2639" i="1"/>
  <c r="F2671" i="1"/>
  <c r="F2703" i="1"/>
  <c r="F2735" i="1"/>
  <c r="F2767" i="1"/>
  <c r="F2799" i="1"/>
  <c r="F2831" i="1"/>
  <c r="F2863" i="1"/>
  <c r="F2895" i="1"/>
  <c r="F2927" i="1"/>
  <c r="F2959" i="1"/>
  <c r="F2991" i="1"/>
  <c r="F3023" i="1"/>
  <c r="F3055" i="1"/>
  <c r="F3087" i="1"/>
  <c r="F3119" i="1"/>
  <c r="F3151" i="1"/>
  <c r="F3183" i="1"/>
  <c r="F3215" i="1"/>
  <c r="F3247" i="1"/>
  <c r="F3279" i="1"/>
  <c r="F3310" i="1"/>
  <c r="F3325" i="1"/>
  <c r="F3335" i="1"/>
  <c r="F3347" i="1"/>
  <c r="F3357" i="1"/>
  <c r="F3367" i="1"/>
  <c r="F3379" i="1"/>
  <c r="F3389" i="1"/>
  <c r="F3399" i="1"/>
  <c r="F998" i="1"/>
  <c r="F1915" i="1"/>
  <c r="F2388" i="1"/>
  <c r="F2599" i="1"/>
  <c r="F2727" i="1"/>
  <c r="F2887" i="1"/>
  <c r="F3015" i="1"/>
  <c r="F3207" i="1"/>
  <c r="F3333" i="1"/>
  <c r="F3397" i="1"/>
  <c r="F999" i="1"/>
  <c r="F1916" i="1"/>
  <c r="F2389" i="1"/>
  <c r="F2568" i="1"/>
  <c r="F2728" i="1"/>
  <c r="F2824" i="1"/>
  <c r="F2984" i="1"/>
  <c r="F3176" i="1"/>
  <c r="F3323" i="1"/>
  <c r="F3366" i="1"/>
  <c r="F743" i="1"/>
  <c r="F1086" i="1"/>
  <c r="F1364" i="1"/>
  <c r="F1534" i="1"/>
  <c r="F1683" i="1"/>
  <c r="F1765" i="1"/>
  <c r="F1852" i="1"/>
  <c r="F1939" i="1"/>
  <c r="F2021" i="1"/>
  <c r="F2108" i="1"/>
  <c r="F2195" i="1"/>
  <c r="F2277" i="1"/>
  <c r="F2359" i="1"/>
  <c r="F2399" i="1"/>
  <c r="F2435" i="1"/>
  <c r="F2472" i="1"/>
  <c r="F2508" i="1"/>
  <c r="F2544" i="1"/>
  <c r="F2576" i="1"/>
  <c r="F2608" i="1"/>
  <c r="F2640" i="1"/>
  <c r="F2672" i="1"/>
  <c r="F2704" i="1"/>
  <c r="F2736" i="1"/>
  <c r="F2768" i="1"/>
  <c r="F2800" i="1"/>
  <c r="F2832" i="1"/>
  <c r="F2864" i="1"/>
  <c r="F2896" i="1"/>
  <c r="F2928" i="1"/>
  <c r="F2960" i="1"/>
  <c r="F2992" i="1"/>
  <c r="F3024" i="1"/>
  <c r="F3056" i="1"/>
  <c r="F3088" i="1"/>
  <c r="F3120" i="1"/>
  <c r="F3152" i="1"/>
  <c r="F3184" i="1"/>
  <c r="F3216" i="1"/>
  <c r="F3248" i="1"/>
  <c r="F3280" i="1"/>
  <c r="F3311" i="1"/>
  <c r="F3326" i="1"/>
  <c r="F3336" i="1"/>
  <c r="F3348" i="1"/>
  <c r="F3358" i="1"/>
  <c r="F3368" i="1"/>
  <c r="F3380" i="1"/>
  <c r="F3390" i="1"/>
  <c r="F3400" i="1"/>
  <c r="F1491" i="1"/>
  <c r="F1997" i="1"/>
  <c r="F2461" i="1"/>
  <c r="F2631" i="1"/>
  <c r="F2823" i="1"/>
  <c r="F3047" i="1"/>
  <c r="F3303" i="1"/>
  <c r="F3375" i="1"/>
  <c r="F1747" i="1"/>
  <c r="F2172" i="1"/>
  <c r="F2499" i="1"/>
  <c r="F2760" i="1"/>
  <c r="F2952" i="1"/>
  <c r="F3144" i="1"/>
  <c r="F3304" i="1"/>
  <c r="F3388" i="1"/>
  <c r="F264" i="1"/>
  <c r="F824" i="1"/>
  <c r="F1167" i="1"/>
  <c r="F1405" i="1"/>
  <c r="F1575" i="1"/>
  <c r="F1700" i="1"/>
  <c r="F1787" i="1"/>
  <c r="F1869" i="1"/>
  <c r="F1956" i="1"/>
  <c r="F2043" i="1"/>
  <c r="F2125" i="1"/>
  <c r="F2212" i="1"/>
  <c r="F2299" i="1"/>
  <c r="F2370" i="1"/>
  <c r="F2407" i="1"/>
  <c r="F2443" i="1"/>
  <c r="F2480" i="1"/>
  <c r="F2516" i="1"/>
  <c r="F2551" i="1"/>
  <c r="F2583" i="1"/>
  <c r="F2615" i="1"/>
  <c r="F2647" i="1"/>
  <c r="F2679" i="1"/>
  <c r="F2711" i="1"/>
  <c r="F2743" i="1"/>
  <c r="F2775" i="1"/>
  <c r="F2807" i="1"/>
  <c r="F2839" i="1"/>
  <c r="F2871" i="1"/>
  <c r="F2903" i="1"/>
  <c r="F2935" i="1"/>
  <c r="F2967" i="1"/>
  <c r="F2999" i="1"/>
  <c r="F3031" i="1"/>
  <c r="F3063" i="1"/>
  <c r="F3095" i="1"/>
  <c r="F3127" i="1"/>
  <c r="F3159" i="1"/>
  <c r="F3191" i="1"/>
  <c r="F3223" i="1"/>
  <c r="F3255" i="1"/>
  <c r="F3287" i="1"/>
  <c r="F3312" i="1"/>
  <c r="F3327" i="1"/>
  <c r="F3339" i="1"/>
  <c r="F3349" i="1"/>
  <c r="F3359" i="1"/>
  <c r="F3371" i="1"/>
  <c r="F3381" i="1"/>
  <c r="F3391" i="1"/>
  <c r="F3403" i="1"/>
  <c r="F628" i="1"/>
  <c r="F1828" i="1"/>
  <c r="F2340" i="1"/>
  <c r="F2498" i="1"/>
  <c r="F2695" i="1"/>
  <c r="F2919" i="1"/>
  <c r="F3111" i="1"/>
  <c r="F3239" i="1"/>
  <c r="F3320" i="1"/>
  <c r="F3387" i="1"/>
  <c r="F629" i="1"/>
  <c r="F1829" i="1"/>
  <c r="F2341" i="1"/>
  <c r="F2536" i="1"/>
  <c r="F2696" i="1"/>
  <c r="F2856" i="1"/>
  <c r="F3048" i="1"/>
  <c r="F3208" i="1"/>
  <c r="F3344" i="1"/>
  <c r="F3398" i="1"/>
  <c r="F271" i="1"/>
  <c r="F830" i="1"/>
  <c r="F1168" i="1"/>
  <c r="F1406" i="1"/>
  <c r="F1576" i="1"/>
  <c r="F1701" i="1"/>
  <c r="F1788" i="1"/>
  <c r="F1875" i="1"/>
  <c r="F1957" i="1"/>
  <c r="F2044" i="1"/>
  <c r="F2131" i="1"/>
  <c r="F2213" i="1"/>
  <c r="F2300" i="1"/>
  <c r="F2371" i="1"/>
  <c r="F2408" i="1"/>
  <c r="F2444" i="1"/>
  <c r="F2481" i="1"/>
  <c r="F2517" i="1"/>
  <c r="F2552" i="1"/>
  <c r="F2584" i="1"/>
  <c r="F2616" i="1"/>
  <c r="F2648" i="1"/>
  <c r="F2680" i="1"/>
  <c r="F2712" i="1"/>
  <c r="F2744" i="1"/>
  <c r="F2776" i="1"/>
  <c r="F2808" i="1"/>
  <c r="F2840" i="1"/>
  <c r="F2872" i="1"/>
  <c r="F2904" i="1"/>
  <c r="F2936" i="1"/>
  <c r="F2968" i="1"/>
  <c r="F3000" i="1"/>
  <c r="F3032" i="1"/>
  <c r="F3064" i="1"/>
  <c r="F3096" i="1"/>
  <c r="F3128" i="1"/>
  <c r="F3160" i="1"/>
  <c r="F3192" i="1"/>
  <c r="F3224" i="1"/>
  <c r="F3256" i="1"/>
  <c r="F3288" i="1"/>
  <c r="F3315" i="1"/>
  <c r="F3328" i="1"/>
  <c r="F3340" i="1"/>
  <c r="F3350" i="1"/>
  <c r="F3360" i="1"/>
  <c r="F3372" i="1"/>
  <c r="F3382" i="1"/>
  <c r="F3392" i="1"/>
  <c r="F3404" i="1"/>
  <c r="F1741" i="1"/>
  <c r="F2253" i="1"/>
  <c r="F2535" i="1"/>
  <c r="F2759" i="1"/>
  <c r="F2951" i="1"/>
  <c r="F3143" i="1"/>
  <c r="F3343" i="1"/>
  <c r="F1492" i="1"/>
  <c r="F2003" i="1"/>
  <c r="F2426" i="1"/>
  <c r="F2632" i="1"/>
  <c r="F2888" i="1"/>
  <c r="F3112" i="1"/>
  <c r="F3334" i="1"/>
  <c r="F512" i="1"/>
  <c r="F911" i="1"/>
  <c r="F1247" i="1"/>
  <c r="F1447" i="1"/>
  <c r="F1619" i="1"/>
  <c r="F1723" i="1"/>
  <c r="F1805" i="1"/>
  <c r="F1892" i="1"/>
  <c r="F1979" i="1"/>
  <c r="F2061" i="1"/>
  <c r="F2148" i="1"/>
  <c r="F2235" i="1"/>
  <c r="F2317" i="1"/>
  <c r="F2379" i="1"/>
  <c r="F2416" i="1"/>
  <c r="F2452" i="1"/>
  <c r="F2489" i="1"/>
  <c r="F2525" i="1"/>
  <c r="F2559" i="1"/>
  <c r="F2591" i="1"/>
  <c r="F2623" i="1"/>
  <c r="F2655" i="1"/>
  <c r="F2687" i="1"/>
  <c r="F2719" i="1"/>
  <c r="F2751" i="1"/>
  <c r="F2783" i="1"/>
  <c r="F2815" i="1"/>
  <c r="F2847" i="1"/>
  <c r="F2879" i="1"/>
  <c r="F2911" i="1"/>
  <c r="F2943" i="1"/>
  <c r="F2975" i="1"/>
  <c r="F3007" i="1"/>
  <c r="F3039" i="1"/>
  <c r="F3071" i="1"/>
  <c r="F3103" i="1"/>
  <c r="F3135" i="1"/>
  <c r="F3167" i="1"/>
  <c r="F3199" i="1"/>
  <c r="F3231" i="1"/>
  <c r="F3263" i="1"/>
  <c r="F3295" i="1"/>
  <c r="F3318" i="1"/>
  <c r="F3331" i="1"/>
  <c r="F3341" i="1"/>
  <c r="F3351" i="1"/>
  <c r="F3363" i="1"/>
  <c r="F3373" i="1"/>
  <c r="F3383" i="1"/>
  <c r="F3395" i="1"/>
  <c r="F3405" i="1"/>
  <c r="F1651" i="1"/>
  <c r="F2171" i="1"/>
  <c r="F2567" i="1"/>
  <c r="F2791" i="1"/>
  <c r="F2983" i="1"/>
  <c r="F3175" i="1"/>
  <c r="F3355" i="1"/>
  <c r="F1652" i="1"/>
  <c r="F2259" i="1"/>
  <c r="F2600" i="1"/>
  <c r="F2792" i="1"/>
  <c r="F3016" i="1"/>
  <c r="F3240" i="1"/>
  <c r="F3356" i="1"/>
  <c r="F520" i="1"/>
  <c r="F912" i="1"/>
  <c r="F1248" i="1"/>
  <c r="F1448" i="1"/>
  <c r="F1620" i="1"/>
  <c r="F1724" i="1"/>
  <c r="F1811" i="1"/>
  <c r="F1893" i="1"/>
  <c r="F1980" i="1"/>
  <c r="F2067" i="1"/>
  <c r="F2149" i="1"/>
  <c r="F2236" i="1"/>
  <c r="F2323" i="1"/>
  <c r="F2380" i="1"/>
  <c r="F2417" i="1"/>
  <c r="F2453" i="1"/>
  <c r="F2490" i="1"/>
  <c r="F2527" i="1"/>
  <c r="F2560" i="1"/>
  <c r="F2592" i="1"/>
  <c r="F2624" i="1"/>
  <c r="F2656" i="1"/>
  <c r="F2688" i="1"/>
  <c r="F2720" i="1"/>
  <c r="F2752" i="1"/>
  <c r="F2784" i="1"/>
  <c r="F2816" i="1"/>
  <c r="F2848" i="1"/>
  <c r="F2880" i="1"/>
  <c r="F2912" i="1"/>
  <c r="F2944" i="1"/>
  <c r="F2976" i="1"/>
  <c r="F3008" i="1"/>
  <c r="F3040" i="1"/>
  <c r="F3072" i="1"/>
  <c r="F3104" i="1"/>
  <c r="F3136" i="1"/>
  <c r="F3168" i="1"/>
  <c r="F3200" i="1"/>
  <c r="F3232" i="1"/>
  <c r="F3264" i="1"/>
  <c r="F3296" i="1"/>
  <c r="F3319" i="1"/>
  <c r="F3332" i="1"/>
  <c r="F3342" i="1"/>
  <c r="F3352" i="1"/>
  <c r="F3364" i="1"/>
  <c r="F3374" i="1"/>
  <c r="F3384" i="1"/>
  <c r="F3396" i="1"/>
  <c r="F3406" i="1"/>
  <c r="F1311" i="1"/>
  <c r="F2084" i="1"/>
  <c r="F2425" i="1"/>
  <c r="F2663" i="1"/>
  <c r="F2855" i="1"/>
  <c r="F3079" i="1"/>
  <c r="F3271" i="1"/>
  <c r="F3365" i="1"/>
  <c r="F1312" i="1"/>
  <c r="F2085" i="1"/>
  <c r="F2463" i="1"/>
  <c r="F2664" i="1"/>
  <c r="F2920" i="1"/>
  <c r="F3080" i="1"/>
  <c r="F3272" i="1"/>
  <c r="F3376" i="1"/>
  <c r="F5" i="1"/>
  <c r="E5" i="1"/>
  <c r="B346" i="7"/>
  <c r="C346" i="7" s="1"/>
  <c r="B350" i="7"/>
  <c r="C350" i="7" s="1"/>
  <c r="B69" i="7"/>
  <c r="B416" i="7"/>
  <c r="B299" i="7"/>
  <c r="B340" i="7"/>
  <c r="C340" i="7" s="1"/>
  <c r="B202" i="7"/>
  <c r="B249" i="7"/>
  <c r="B250" i="7"/>
  <c r="B397" i="7"/>
  <c r="C397" i="7" s="1"/>
  <c r="B372" i="7"/>
  <c r="C372" i="7" s="1"/>
  <c r="B302" i="7"/>
  <c r="B291" i="7"/>
  <c r="B279" i="7"/>
  <c r="B178" i="7"/>
  <c r="B179" i="7"/>
  <c r="B134" i="7"/>
  <c r="B13" i="7"/>
  <c r="B235" i="7"/>
  <c r="B234" i="7"/>
  <c r="B201" i="7"/>
  <c r="B212" i="7"/>
  <c r="B369" i="7"/>
  <c r="C369" i="7" s="1"/>
  <c r="B443" i="7"/>
  <c r="C443" i="7" s="1"/>
  <c r="B358" i="7"/>
  <c r="C358" i="7" s="1"/>
  <c r="B290" i="7"/>
  <c r="B293" i="7"/>
  <c r="B209" i="7"/>
  <c r="B195" i="7"/>
  <c r="B196" i="7"/>
  <c r="B149" i="7"/>
  <c r="B96" i="7"/>
  <c r="B221" i="7"/>
  <c r="B192" i="7"/>
  <c r="B193" i="7"/>
  <c r="B394" i="7"/>
  <c r="C394" i="7" s="1"/>
  <c r="B356" i="7"/>
  <c r="C356" i="7" s="1"/>
  <c r="B361" i="7"/>
  <c r="C361" i="7" s="1"/>
  <c r="B271" i="7"/>
  <c r="B273" i="7"/>
  <c r="B454" i="7"/>
  <c r="A454" i="7" s="1"/>
  <c r="B442" i="7"/>
  <c r="A442" i="7" s="1"/>
  <c r="B440" i="7"/>
  <c r="A440" i="7" s="1"/>
  <c r="B300" i="7"/>
  <c r="B255" i="7"/>
  <c r="B254" i="7"/>
  <c r="B229" i="7"/>
  <c r="B218" i="7"/>
  <c r="B213" i="7"/>
  <c r="B124" i="7"/>
  <c r="B452" i="7"/>
  <c r="C452" i="7" s="1"/>
  <c r="B453" i="7"/>
  <c r="A453" i="7" s="1"/>
  <c r="B274" i="7"/>
  <c r="B371" i="7"/>
  <c r="C371" i="7" s="1"/>
  <c r="B364" i="7"/>
  <c r="C364" i="7" s="1"/>
  <c r="B355" i="7"/>
  <c r="C355" i="7" s="1"/>
  <c r="B339" i="7"/>
  <c r="C339" i="7" s="1"/>
  <c r="B252" i="7"/>
  <c r="B184" i="7"/>
  <c r="B141" i="7"/>
  <c r="B434" i="7"/>
  <c r="B433" i="7"/>
  <c r="A433" i="7" s="1"/>
  <c r="B352" i="7"/>
  <c r="C352" i="7" s="1"/>
  <c r="B447" i="7"/>
  <c r="A447" i="7" s="1"/>
  <c r="B446" i="7"/>
  <c r="A446" i="7" s="1"/>
  <c r="B338" i="7"/>
  <c r="C338" i="7" s="1"/>
  <c r="B342" i="7"/>
  <c r="C342" i="7" s="1"/>
  <c r="B251" i="7"/>
  <c r="B258" i="7"/>
  <c r="B183" i="7"/>
  <c r="B181" i="7"/>
  <c r="B389" i="7"/>
  <c r="C389" i="7" s="1"/>
  <c r="B111" i="7"/>
  <c r="B335" i="7"/>
  <c r="C335" i="7" s="1"/>
  <c r="B405" i="7"/>
  <c r="C405" i="7" s="1"/>
  <c r="B78" i="7"/>
  <c r="B74" i="7"/>
  <c r="B396" i="7"/>
  <c r="C396" i="7" s="1"/>
  <c r="B112" i="7"/>
  <c r="B87" i="7"/>
  <c r="B76" i="7"/>
  <c r="B332" i="7"/>
  <c r="C332" i="7" s="1"/>
  <c r="B421" i="7"/>
  <c r="A421" i="7" s="1"/>
  <c r="B311" i="7"/>
  <c r="B130" i="7"/>
  <c r="B289" i="7"/>
  <c r="B36" i="7"/>
  <c r="B257" i="7"/>
  <c r="B98" i="7"/>
  <c r="B208" i="7"/>
  <c r="B138" i="7"/>
  <c r="B163" i="7"/>
  <c r="B147" i="7"/>
  <c r="B82" i="7"/>
  <c r="B128" i="7"/>
  <c r="B415" i="7"/>
  <c r="A415" i="7" s="1"/>
  <c r="B108" i="7"/>
  <c r="B94" i="7"/>
  <c r="B22" i="7"/>
  <c r="B83" i="7"/>
  <c r="B75" i="7"/>
  <c r="B60" i="7"/>
  <c r="B47" i="7"/>
  <c r="B34" i="7"/>
  <c r="B21" i="7"/>
  <c r="B168" i="7"/>
  <c r="B8" i="7"/>
  <c r="B260" i="7"/>
  <c r="B35" i="7"/>
  <c r="B388" i="7"/>
  <c r="C388" i="7" s="1"/>
  <c r="B67" i="7"/>
  <c r="B370" i="7"/>
  <c r="C370" i="7" s="1"/>
  <c r="B132" i="7"/>
  <c r="B301" i="7"/>
  <c r="B139" i="7"/>
  <c r="B247" i="7"/>
  <c r="B158" i="7"/>
  <c r="B61" i="7"/>
  <c r="B127" i="7"/>
  <c r="B395" i="7"/>
  <c r="C395" i="7" s="1"/>
  <c r="B46" i="7"/>
  <c r="B441" i="7"/>
  <c r="C441" i="7" s="1"/>
  <c r="B366" i="7"/>
  <c r="C366" i="7" s="1"/>
  <c r="B107" i="7"/>
  <c r="B330" i="7"/>
  <c r="C330" i="7" s="1"/>
  <c r="B40" i="7"/>
  <c r="B219" i="7"/>
  <c r="B143" i="7"/>
  <c r="B175" i="7"/>
  <c r="B29" i="7"/>
  <c r="B162" i="7"/>
  <c r="B146" i="7"/>
  <c r="B223" i="7"/>
  <c r="B125" i="7"/>
  <c r="B105" i="7"/>
  <c r="B93" i="7"/>
  <c r="B86" i="7"/>
  <c r="B71" i="7"/>
  <c r="B157" i="7"/>
  <c r="B57" i="7"/>
  <c r="B15" i="7"/>
  <c r="B45" i="7"/>
  <c r="B9" i="7"/>
  <c r="B32" i="7"/>
  <c r="B411" i="7"/>
  <c r="A411" i="7" s="1"/>
  <c r="B20" i="7"/>
  <c r="B417" i="7"/>
  <c r="B113" i="7"/>
  <c r="B359" i="7"/>
  <c r="C359" i="7" s="1"/>
  <c r="B156" i="7"/>
  <c r="B248" i="7"/>
  <c r="B95" i="7"/>
  <c r="B200" i="7"/>
  <c r="B173" i="7"/>
  <c r="B23" i="7"/>
  <c r="B423" i="7"/>
  <c r="B115" i="7"/>
  <c r="B413" i="7"/>
  <c r="B49" i="7"/>
  <c r="B381" i="7"/>
  <c r="C381" i="7" s="1"/>
  <c r="B365" i="7"/>
  <c r="C365" i="7" s="1"/>
  <c r="B357" i="7"/>
  <c r="C357" i="7" s="1"/>
  <c r="B269" i="7"/>
  <c r="B155" i="7"/>
  <c r="B185" i="7"/>
  <c r="B409" i="7"/>
  <c r="C409" i="7" s="1"/>
  <c r="B174" i="7"/>
  <c r="B161" i="7"/>
  <c r="B408" i="7"/>
  <c r="C408" i="7" s="1"/>
  <c r="B104" i="7"/>
  <c r="B24" i="7"/>
  <c r="B92" i="7"/>
  <c r="B85" i="7"/>
  <c r="B55" i="7"/>
  <c r="B43" i="7"/>
  <c r="B30" i="7"/>
  <c r="B19" i="7"/>
  <c r="B123" i="7"/>
  <c r="B386" i="7"/>
  <c r="C386" i="7" s="1"/>
  <c r="B210" i="7"/>
  <c r="B31" i="7"/>
  <c r="B50" i="7"/>
  <c r="B12" i="7"/>
  <c r="B166" i="7"/>
  <c r="B37" i="7"/>
  <c r="B295" i="7"/>
  <c r="B159" i="7"/>
  <c r="B267" i="7"/>
  <c r="B449" i="7"/>
  <c r="A449" i="7" s="1"/>
  <c r="B217" i="7"/>
  <c r="B129" i="7"/>
  <c r="B203" i="7"/>
  <c r="B387" i="7"/>
  <c r="C387" i="7" s="1"/>
  <c r="B172" i="7"/>
  <c r="B160" i="7"/>
  <c r="B121" i="7"/>
  <c r="B103" i="7"/>
  <c r="B91" i="7"/>
  <c r="B84" i="7"/>
  <c r="B54" i="7"/>
  <c r="B41" i="7"/>
  <c r="B407" i="7"/>
  <c r="C407" i="7" s="1"/>
  <c r="B33" i="7"/>
  <c r="B18" i="7"/>
  <c r="B225" i="7"/>
  <c r="B412" i="7"/>
  <c r="A412" i="7" s="1"/>
  <c r="B64" i="7"/>
  <c r="B72" i="7"/>
  <c r="B418" i="7"/>
  <c r="B275" i="7"/>
  <c r="B410" i="7"/>
  <c r="A410" i="7" s="1"/>
  <c r="B77" i="7"/>
  <c r="B406" i="7"/>
  <c r="C406" i="7" s="1"/>
  <c r="B145" i="7"/>
  <c r="B436" i="7"/>
  <c r="B116" i="7"/>
  <c r="B402" i="7"/>
  <c r="C402" i="7" s="1"/>
  <c r="B375" i="7"/>
  <c r="C375" i="7" s="1"/>
  <c r="B363" i="7"/>
  <c r="C363" i="7" s="1"/>
  <c r="B165" i="7"/>
  <c r="B327" i="7"/>
  <c r="C327" i="7" s="1"/>
  <c r="B102" i="7"/>
  <c r="B316" i="7"/>
  <c r="B385" i="7"/>
  <c r="C385" i="7" s="1"/>
  <c r="B304" i="7"/>
  <c r="B144" i="7"/>
  <c r="B266" i="7"/>
  <c r="B126" i="7"/>
  <c r="B171" i="7"/>
  <c r="B140" i="7"/>
  <c r="B120" i="7"/>
  <c r="B80" i="7"/>
  <c r="B89" i="7"/>
  <c r="B66" i="7"/>
  <c r="B53" i="7"/>
  <c r="B42" i="7"/>
  <c r="B28" i="7"/>
  <c r="B17" i="7"/>
  <c r="B131" i="7"/>
  <c r="B216" i="7"/>
  <c r="B48" i="7"/>
  <c r="B11" i="7"/>
  <c r="B422" i="7"/>
  <c r="B51" i="7"/>
  <c r="B419" i="7"/>
  <c r="B398" i="7"/>
  <c r="C398" i="7" s="1"/>
  <c r="B373" i="7"/>
  <c r="C373" i="7" s="1"/>
  <c r="B44" i="7"/>
  <c r="B362" i="7"/>
  <c r="C362" i="7" s="1"/>
  <c r="B106" i="7"/>
  <c r="B349" i="7"/>
  <c r="C349" i="7" s="1"/>
  <c r="B315" i="7"/>
  <c r="B164" i="7"/>
  <c r="B280" i="7"/>
  <c r="B99" i="7"/>
  <c r="B261" i="7"/>
  <c r="B151" i="7"/>
  <c r="B152" i="7"/>
  <c r="B224" i="7"/>
  <c r="B114" i="7"/>
  <c r="B100" i="7"/>
  <c r="B90" i="7"/>
  <c r="B79" i="7"/>
  <c r="B52" i="7"/>
  <c r="B27" i="7"/>
  <c r="B70" i="7"/>
  <c r="B14" i="7"/>
  <c r="B16" i="7"/>
  <c r="B292" i="7"/>
  <c r="C344" i="7"/>
  <c r="C393" i="7"/>
  <c r="C325" i="7"/>
  <c r="C403" i="7"/>
  <c r="C391" i="7"/>
  <c r="C334" i="7"/>
  <c r="A439" i="7"/>
  <c r="C439" i="7"/>
  <c r="C368" i="7"/>
  <c r="C331" i="7"/>
  <c r="A450" i="7"/>
  <c r="A438" i="7"/>
  <c r="C438" i="7"/>
  <c r="C367" i="7"/>
  <c r="C353" i="7"/>
  <c r="C329" i="7"/>
  <c r="C337" i="7"/>
  <c r="A451" i="7"/>
  <c r="C451" i="7"/>
  <c r="C399" i="7"/>
  <c r="C376" i="7"/>
  <c r="C380" i="7"/>
  <c r="C374" i="7"/>
  <c r="C341" i="7"/>
  <c r="C382" i="7"/>
  <c r="C326" i="7"/>
  <c r="C378" i="7"/>
  <c r="C384" i="7"/>
  <c r="C383" i="7"/>
  <c r="C437" i="7"/>
  <c r="C343" i="7"/>
  <c r="C345" i="7"/>
  <c r="C328" i="7"/>
  <c r="C321" i="7"/>
  <c r="C435" i="7"/>
  <c r="C404" i="7"/>
  <c r="C401" i="7"/>
  <c r="C426" i="7"/>
  <c r="C348" i="7"/>
  <c r="C429" i="7"/>
  <c r="C390" i="7"/>
  <c r="C425" i="7"/>
  <c r="C427" i="7"/>
  <c r="C400" i="7"/>
  <c r="C432" i="7"/>
  <c r="C377" i="7"/>
  <c r="A445" i="7"/>
  <c r="C445" i="7"/>
  <c r="C347" i="7"/>
  <c r="C336" i="7"/>
  <c r="C379" i="7"/>
  <c r="A444" i="7"/>
  <c r="C444" i="7"/>
  <c r="C392" i="7"/>
  <c r="C333" i="7"/>
  <c r="C324" i="7"/>
  <c r="M2" i="3"/>
  <c r="C448" i="7" l="1"/>
  <c r="A3608" i="1"/>
  <c r="A3609" i="1" s="1"/>
  <c r="A3610" i="1" s="1"/>
  <c r="A3611" i="1" s="1"/>
  <c r="A3612" i="1" s="1"/>
  <c r="A3613" i="1" s="1"/>
  <c r="A3614" i="1" s="1"/>
  <c r="A3615" i="1" s="1"/>
  <c r="A3616" i="1" s="1"/>
  <c r="C453" i="7"/>
  <c r="C421" i="7"/>
  <c r="A452" i="7"/>
  <c r="A441" i="7"/>
  <c r="C442" i="7"/>
  <c r="C411" i="7"/>
  <c r="C412" i="7"/>
  <c r="A443" i="7"/>
  <c r="C454" i="7"/>
  <c r="C447" i="7"/>
  <c r="C440" i="7"/>
  <c r="C415" i="7"/>
  <c r="C433" i="7"/>
  <c r="C410" i="7"/>
  <c r="C446" i="7"/>
  <c r="C449" i="7"/>
  <c r="A422" i="7"/>
  <c r="C422" i="7"/>
  <c r="A423" i="7"/>
  <c r="C423" i="7"/>
  <c r="A416" i="7"/>
  <c r="C416" i="7"/>
  <c r="A417" i="7"/>
  <c r="C417" i="7"/>
  <c r="C428" i="7"/>
  <c r="A428" i="7"/>
  <c r="A431" i="7"/>
  <c r="C431" i="7"/>
  <c r="A419" i="7"/>
  <c r="C419" i="7"/>
  <c r="C436" i="7"/>
  <c r="A436" i="7"/>
  <c r="A418" i="7"/>
  <c r="C418" i="7"/>
  <c r="A414" i="7"/>
  <c r="C414" i="7"/>
  <c r="A413" i="7"/>
  <c r="C413" i="7"/>
  <c r="A434" i="7"/>
  <c r="C434" i="7"/>
  <c r="A424" i="7"/>
  <c r="C424" i="7"/>
  <c r="A420" i="7"/>
  <c r="C420" i="7"/>
  <c r="A430" i="7"/>
  <c r="C430" i="7"/>
  <c r="A2750" i="1"/>
  <c r="A2751" i="1" s="1"/>
  <c r="A2752" i="1" s="1"/>
  <c r="A2753" i="1" s="1"/>
  <c r="A2754" i="1" s="1"/>
  <c r="A2755" i="1" s="1"/>
  <c r="A2756" i="1" s="1"/>
  <c r="A3617" i="1" l="1"/>
  <c r="A3618" i="1" s="1"/>
  <c r="A3619" i="1" s="1"/>
  <c r="A3620" i="1" s="1"/>
  <c r="C309" i="7"/>
  <c r="A3622" i="1" l="1"/>
  <c r="A3623" i="1" s="1"/>
  <c r="C312" i="7"/>
  <c r="A3626" i="1" l="1"/>
  <c r="A3627" i="1" s="1"/>
  <c r="A3629" i="1" s="1"/>
  <c r="A3630" i="1" s="1"/>
  <c r="A3632" i="1" s="1"/>
  <c r="A3633" i="1" s="1"/>
  <c r="A3634" i="1" s="1"/>
  <c r="A3636" i="1" s="1"/>
  <c r="A3638" i="1" s="1"/>
  <c r="A3639" i="1" s="1"/>
  <c r="A3643" i="1" s="1"/>
  <c r="A3644" i="1" s="1"/>
  <c r="A3645" i="1" s="1"/>
  <c r="A3646" i="1" s="1"/>
  <c r="A3647" i="1" s="1"/>
  <c r="A3648" i="1" s="1"/>
  <c r="A3650" i="1" s="1"/>
  <c r="A3651" i="1" s="1"/>
  <c r="A3652" i="1" s="1"/>
  <c r="A3653" i="1" s="1"/>
  <c r="A3654" i="1" s="1"/>
  <c r="A3656" i="1" s="1"/>
  <c r="A3658" i="1" s="1"/>
  <c r="A3659" i="1" s="1"/>
  <c r="C293" i="7"/>
  <c r="C318" i="7"/>
  <c r="C7" i="7" l="1"/>
  <c r="C303" i="7" l="1"/>
  <c r="C300" i="7"/>
  <c r="C294" i="7"/>
  <c r="J3" i="1"/>
  <c r="C201" i="7" l="1"/>
  <c r="A2430" i="1"/>
  <c r="C236" i="7"/>
  <c r="A2373" i="1"/>
  <c r="A2375" i="1" l="1"/>
  <c r="A2376" i="1" s="1"/>
  <c r="A2377" i="1" s="1"/>
  <c r="A2378" i="1" s="1"/>
  <c r="A2379" i="1" s="1"/>
  <c r="A2380" i="1" s="1"/>
  <c r="A2381" i="1" s="1"/>
  <c r="A2382" i="1" s="1"/>
  <c r="A2383" i="1" s="1"/>
  <c r="A2384" i="1" s="1"/>
  <c r="A2385" i="1" s="1"/>
  <c r="A2386" i="1" s="1"/>
  <c r="A2387" i="1" s="1"/>
  <c r="A2388" i="1" s="1"/>
  <c r="A2389" i="1" s="1"/>
  <c r="A2390" i="1" s="1"/>
  <c r="A2391" i="1" s="1"/>
  <c r="A2392" i="1" s="1"/>
  <c r="A2394" i="1" s="1"/>
  <c r="A2395" i="1" s="1"/>
  <c r="A2396" i="1" s="1"/>
  <c r="A2397" i="1" s="1"/>
  <c r="C290" i="7"/>
  <c r="C200" i="7" l="1"/>
  <c r="C41" i="7"/>
  <c r="C53" i="7"/>
  <c r="A2398" i="1"/>
  <c r="A2399" i="1" s="1"/>
  <c r="A2401" i="1" s="1"/>
  <c r="A2402" i="1" s="1"/>
  <c r="A2403" i="1" s="1"/>
  <c r="A2405" i="1" s="1"/>
  <c r="A2406" i="1" s="1"/>
  <c r="A2407" i="1" s="1"/>
  <c r="A2408" i="1" s="1"/>
  <c r="A2409" i="1" s="1"/>
  <c r="A2410" i="1" s="1"/>
  <c r="A2411" i="1" s="1"/>
  <c r="A2412" i="1" s="1"/>
  <c r="A2413" i="1" s="1"/>
  <c r="A2415" i="1" s="1"/>
  <c r="A2417" i="1" s="1"/>
  <c r="A2418" i="1" s="1"/>
  <c r="A2419" i="1" s="1"/>
  <c r="A2421" i="1" s="1"/>
  <c r="A2422" i="1" s="1"/>
  <c r="A2423" i="1" s="1"/>
  <c r="A2424" i="1" s="1"/>
  <c r="A2425" i="1" s="1"/>
  <c r="A2426" i="1" s="1"/>
  <c r="A2427" i="1" s="1"/>
  <c r="A2428" i="1" s="1"/>
  <c r="A2435" i="1" s="1"/>
  <c r="A2437" i="1" s="1"/>
  <c r="A2438" i="1" s="1"/>
  <c r="A2439" i="1" s="1"/>
  <c r="A2440" i="1" s="1"/>
  <c r="A2441" i="1" s="1"/>
  <c r="A2442" i="1" s="1"/>
  <c r="A2443" i="1" s="1"/>
  <c r="A2444" i="1" s="1"/>
  <c r="A2445" i="1" s="1"/>
  <c r="A2446" i="1" s="1"/>
  <c r="A2447" i="1" s="1"/>
  <c r="A2448" i="1" s="1"/>
  <c r="A2449" i="1" s="1"/>
  <c r="A2450" i="1" s="1"/>
  <c r="A2452" i="1" s="1"/>
  <c r="A2453" i="1" s="1"/>
  <c r="A2454" i="1" s="1"/>
  <c r="A2455" i="1" s="1"/>
  <c r="A2456" i="1" s="1"/>
  <c r="A2457" i="1" s="1"/>
  <c r="A2458" i="1" s="1"/>
  <c r="A2459" i="1" s="1"/>
  <c r="A2460" i="1" s="1"/>
  <c r="A2461" i="1" s="1"/>
  <c r="A2462" i="1" s="1"/>
  <c r="A2464" i="1" s="1"/>
  <c r="A2465" i="1" s="1"/>
  <c r="A2466" i="1" s="1"/>
  <c r="A2467" i="1" s="1"/>
  <c r="A2468" i="1" s="1"/>
  <c r="A2469" i="1" s="1"/>
  <c r="A2470" i="1" s="1"/>
  <c r="A2471" i="1" s="1"/>
  <c r="A2472" i="1" s="1"/>
  <c r="A2473" i="1" s="1"/>
  <c r="A2474" i="1" s="1"/>
  <c r="A2475" i="1" s="1"/>
  <c r="A2476" i="1" s="1"/>
  <c r="A2477" i="1" s="1"/>
  <c r="A2479" i="1" s="1"/>
  <c r="A2480" i="1" s="1"/>
  <c r="A2481" i="1" s="1"/>
  <c r="A2482" i="1" s="1"/>
  <c r="A2483" i="1" s="1"/>
  <c r="A2484" i="1" s="1"/>
  <c r="A2485" i="1" s="1"/>
  <c r="A2486" i="1" s="1"/>
  <c r="A2487" i="1" s="1"/>
  <c r="A2488" i="1" s="1"/>
  <c r="A2489" i="1" s="1"/>
  <c r="A2490" i="1" s="1"/>
  <c r="A2491" i="1" s="1"/>
  <c r="A2492" i="1" s="1"/>
  <c r="A2494" i="1" s="1"/>
  <c r="A2495" i="1" s="1"/>
  <c r="A2496" i="1" s="1"/>
  <c r="A2498" i="1" s="1"/>
  <c r="A2499" i="1" s="1"/>
  <c r="A2500" i="1" s="1"/>
  <c r="A2501"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1" i="1" s="1"/>
  <c r="A2552" i="1" s="1"/>
  <c r="A2553" i="1" s="1"/>
  <c r="A2554" i="1" s="1"/>
  <c r="A2555" i="1" s="1"/>
  <c r="A2556" i="1" s="1"/>
  <c r="A2557" i="1" s="1"/>
  <c r="A2558" i="1" s="1"/>
  <c r="A2559" i="1" s="1"/>
  <c r="A2560" i="1" s="1"/>
  <c r="A2561"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6" i="1" s="1"/>
  <c r="A2587" i="1" s="1"/>
  <c r="A2588" i="1" s="1"/>
  <c r="A2589" i="1" s="1"/>
  <c r="A2590" i="1" s="1"/>
  <c r="A2591" i="1" s="1"/>
  <c r="A2592" i="1" s="1"/>
  <c r="A2593" i="1" s="1"/>
  <c r="A2594" i="1" s="1"/>
  <c r="A2595" i="1" s="1"/>
  <c r="A2596" i="1" s="1"/>
  <c r="A2598" i="1" s="1"/>
  <c r="A2599" i="1" s="1"/>
  <c r="A2600" i="1" s="1"/>
  <c r="A2601" i="1" s="1"/>
  <c r="A2602" i="1" s="1"/>
  <c r="A2603" i="1" s="1"/>
  <c r="A2604" i="1" s="1"/>
  <c r="A2606" i="1" s="1"/>
  <c r="A2607" i="1" s="1"/>
  <c r="A2608" i="1" s="1"/>
  <c r="A2611" i="1" s="1"/>
  <c r="A2612" i="1" s="1"/>
  <c r="A2614" i="1" s="1"/>
  <c r="A2617" i="1" s="1"/>
  <c r="A2618" i="1" s="1"/>
  <c r="A2619" i="1" s="1"/>
  <c r="A2620" i="1" s="1"/>
  <c r="A2621" i="1" s="1"/>
  <c r="A2622" i="1" s="1"/>
  <c r="A2624" i="1" s="1"/>
  <c r="A2625" i="1" s="1"/>
  <c r="A2626" i="1" s="1"/>
  <c r="A2627" i="1" s="1"/>
  <c r="A2628" i="1" s="1"/>
  <c r="A2629" i="1" s="1"/>
  <c r="A2630" i="1" s="1"/>
  <c r="A2631" i="1" s="1"/>
  <c r="A2632" i="1" s="1"/>
  <c r="A2635" i="1" s="1"/>
  <c r="A2636" i="1" s="1"/>
  <c r="A2638" i="1" s="1"/>
  <c r="A2639" i="1" s="1"/>
  <c r="A2640" i="1" s="1"/>
  <c r="A2641" i="1" s="1"/>
  <c r="A2643" i="1" s="1"/>
  <c r="A2644" i="1" s="1"/>
  <c r="A2645" i="1" s="1"/>
  <c r="A2646" i="1" s="1"/>
  <c r="A2647" i="1" s="1"/>
  <c r="A2648" i="1" s="1"/>
  <c r="A2649" i="1" s="1"/>
  <c r="A2650" i="1" s="1"/>
  <c r="A2651" i="1" s="1"/>
  <c r="A2652" i="1" s="1"/>
  <c r="A2653" i="1" s="1"/>
  <c r="A2655" i="1" s="1"/>
  <c r="A2656" i="1" s="1"/>
  <c r="A2657" i="1" s="1"/>
  <c r="A2658" i="1" s="1"/>
  <c r="A2660" i="1" s="1"/>
  <c r="A2661" i="1" s="1"/>
  <c r="A2662" i="1" s="1"/>
  <c r="A2663" i="1" s="1"/>
  <c r="A2665" i="1" s="1"/>
  <c r="A2666" i="1" s="1"/>
  <c r="A2667" i="1" s="1"/>
  <c r="A2668" i="1" s="1"/>
  <c r="A2669" i="1" s="1"/>
  <c r="A2670" i="1" s="1"/>
  <c r="A2671" i="1" s="1"/>
  <c r="A2672" i="1" s="1"/>
  <c r="A2673" i="1" s="1"/>
  <c r="A2674" i="1" s="1"/>
  <c r="A2675" i="1" s="1"/>
  <c r="A2676" i="1" s="1"/>
  <c r="A2678" i="1" s="1"/>
  <c r="A2679" i="1" s="1"/>
  <c r="A2680" i="1" s="1"/>
  <c r="A2681" i="1" s="1"/>
  <c r="A2682" i="1" s="1"/>
  <c r="A2683" i="1" s="1"/>
  <c r="A2684" i="1" s="1"/>
  <c r="A2685" i="1" s="1"/>
  <c r="A2686" i="1" s="1"/>
  <c r="A2687" i="1" s="1"/>
  <c r="A2688" i="1" s="1"/>
  <c r="A2690" i="1" s="1"/>
  <c r="A2692" i="1" s="1"/>
  <c r="A2693" i="1" s="1"/>
  <c r="A2694" i="1" s="1"/>
  <c r="A2695" i="1" s="1"/>
  <c r="A2697" i="1" s="1"/>
  <c r="A2698" i="1" s="1"/>
  <c r="A2699" i="1" s="1"/>
  <c r="A290" i="7"/>
  <c r="A293" i="7"/>
  <c r="A294" i="7"/>
  <c r="A300" i="7"/>
  <c r="A303" i="7"/>
  <c r="A309" i="7"/>
  <c r="A312"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2700" i="1" l="1"/>
  <c r="A2701" i="1" s="1"/>
  <c r="A2702" i="1" s="1"/>
  <c r="A2703" i="1" s="1"/>
  <c r="A2704" i="1" s="1"/>
  <c r="A2707" i="1" s="1"/>
  <c r="A2709" i="1" s="1"/>
  <c r="A2710" i="1" s="1"/>
  <c r="A2711" i="1" s="1"/>
  <c r="C306" i="7"/>
  <c r="C288" i="7"/>
  <c r="C205" i="7"/>
  <c r="C128" i="7" l="1"/>
  <c r="A2714" i="1"/>
  <c r="A2715" i="1" s="1"/>
  <c r="A2716" i="1" s="1"/>
  <c r="A2717" i="1" s="1"/>
  <c r="A2718" i="1" s="1"/>
  <c r="A2719" i="1" s="1"/>
  <c r="A2720" i="1" s="1"/>
  <c r="A2721" i="1" s="1"/>
  <c r="A2722" i="1" s="1"/>
  <c r="A2724" i="1" s="1"/>
  <c r="A2725" i="1" s="1"/>
  <c r="A2726" i="1" s="1"/>
  <c r="A2728" i="1" s="1"/>
  <c r="A2729" i="1" s="1"/>
  <c r="A2730" i="1" s="1"/>
  <c r="A2731" i="1" s="1"/>
  <c r="A2732" i="1" s="1"/>
  <c r="A2735" i="1" s="1"/>
  <c r="A2736" i="1" s="1"/>
  <c r="A2739" i="1" s="1"/>
  <c r="A2740" i="1" s="1"/>
  <c r="A2741" i="1" s="1"/>
  <c r="A2742" i="1" s="1"/>
  <c r="A2744" i="1" s="1"/>
  <c r="A2745" i="1" s="1"/>
  <c r="A2746" i="1" s="1"/>
  <c r="A2747" i="1" s="1"/>
  <c r="A2748" i="1" s="1"/>
  <c r="A2712" i="1"/>
  <c r="A306" i="7"/>
  <c r="A288" i="7"/>
  <c r="C37" i="7"/>
  <c r="C222" i="7"/>
  <c r="C104" i="7" l="1"/>
  <c r="C270" i="7"/>
  <c r="C127" i="7" l="1"/>
  <c r="C304" i="7"/>
  <c r="A304" i="7" l="1"/>
  <c r="C299" i="7"/>
  <c r="C287" i="7"/>
  <c r="C310" i="7"/>
  <c r="C8" i="7"/>
  <c r="C14" i="7"/>
  <c r="C15" i="7"/>
  <c r="C36" i="7"/>
  <c r="C40" i="7"/>
  <c r="C42" i="7"/>
  <c r="C45" i="7"/>
  <c r="C50" i="7"/>
  <c r="C292" i="7"/>
  <c r="C62" i="7"/>
  <c r="C69" i="7"/>
  <c r="C73" i="7"/>
  <c r="C137" i="7"/>
  <c r="C126" i="7"/>
  <c r="C138" i="7"/>
  <c r="C193" i="7"/>
  <c r="C194" i="7"/>
  <c r="C197" i="7"/>
  <c r="C206" i="7"/>
  <c r="C204" i="7"/>
  <c r="C213" i="7"/>
  <c r="C219" i="7"/>
  <c r="C225" i="7"/>
  <c r="C233" i="7"/>
  <c r="C237" i="7"/>
  <c r="C239" i="7"/>
  <c r="C241" i="7"/>
  <c r="C258" i="7"/>
  <c r="C265" i="7"/>
  <c r="C269" i="7"/>
  <c r="C277" i="7"/>
  <c r="C282" i="7"/>
  <c r="C289" i="7"/>
  <c r="C291" i="7"/>
  <c r="C295" i="7"/>
  <c r="C296" i="7"/>
  <c r="C297" i="7"/>
  <c r="C298" i="7"/>
  <c r="C301" i="7"/>
  <c r="C302" i="7"/>
  <c r="C308" i="7"/>
  <c r="C311" i="7"/>
  <c r="C313" i="7"/>
  <c r="C317" i="7"/>
  <c r="C316" i="7"/>
  <c r="C250" i="7" l="1"/>
  <c r="C231" i="7"/>
  <c r="C224" i="7"/>
  <c r="C228" i="7"/>
  <c r="C230" i="7"/>
  <c r="C217" i="7"/>
  <c r="C235" i="7"/>
  <c r="C223" i="7"/>
  <c r="C221" i="7"/>
  <c r="C232" i="7"/>
  <c r="C215" i="7"/>
  <c r="C255" i="7"/>
  <c r="C218" i="7"/>
  <c r="C227" i="7"/>
  <c r="C253" i="7"/>
  <c r="C216" i="7"/>
  <c r="C31" i="7"/>
  <c r="C25" i="7"/>
  <c r="C80" i="7"/>
  <c r="C82" i="7"/>
  <c r="C274" i="7"/>
  <c r="C92" i="7"/>
  <c r="C93" i="7"/>
  <c r="C77" i="7"/>
  <c r="C102" i="7"/>
  <c r="C86" i="7"/>
  <c r="C20" i="7"/>
  <c r="C112" i="7"/>
  <c r="C182" i="7"/>
  <c r="C210" i="7"/>
  <c r="C198" i="7"/>
  <c r="C199" i="7"/>
  <c r="C207" i="7"/>
  <c r="C191" i="7"/>
  <c r="C208" i="7"/>
  <c r="C141" i="7"/>
  <c r="C117" i="7"/>
  <c r="C124" i="7"/>
  <c r="C125" i="7"/>
  <c r="C158" i="7"/>
  <c r="C136" i="7"/>
  <c r="C16" i="7"/>
  <c r="C33" i="7"/>
  <c r="C11" i="7"/>
  <c r="C18" i="7"/>
  <c r="C268" i="7"/>
  <c r="C276" i="7"/>
  <c r="C264" i="7"/>
  <c r="C132" i="7"/>
  <c r="C172" i="7"/>
  <c r="C135" i="7"/>
  <c r="C131" i="7"/>
  <c r="C9" i="7"/>
  <c r="C192" i="7"/>
  <c r="C39" i="7"/>
  <c r="C12" i="7"/>
  <c r="C29" i="7"/>
  <c r="C23" i="7"/>
  <c r="C24" i="7"/>
  <c r="C263" i="7"/>
  <c r="C267" i="7"/>
  <c r="C130" i="7"/>
  <c r="C34" i="7"/>
  <c r="C35" i="7"/>
  <c r="C21" i="7"/>
  <c r="C22" i="7"/>
  <c r="C10" i="7"/>
  <c r="C273" i="7"/>
  <c r="C260" i="7"/>
  <c r="C259" i="7"/>
  <c r="C134" i="7"/>
  <c r="C44" i="7"/>
  <c r="C13" i="7"/>
  <c r="C261" i="7"/>
  <c r="C272" i="7"/>
  <c r="C271" i="7"/>
  <c r="C26" i="7"/>
  <c r="C27" i="7"/>
  <c r="C279" i="7"/>
  <c r="C278" i="7"/>
  <c r="C285" i="7"/>
  <c r="C185" i="7"/>
  <c r="C96" i="7"/>
  <c r="C121" i="7"/>
  <c r="C56" i="7"/>
  <c r="A299" i="7"/>
  <c r="A308" i="7"/>
  <c r="A295" i="7"/>
  <c r="C187" i="7"/>
  <c r="C159" i="7"/>
  <c r="C149" i="7"/>
  <c r="C116" i="7"/>
  <c r="C97" i="7"/>
  <c r="C71" i="7"/>
  <c r="A287" i="7"/>
  <c r="C251" i="7"/>
  <c r="A296" i="7"/>
  <c r="A291" i="7"/>
  <c r="A289" i="7"/>
  <c r="C186" i="7"/>
  <c r="C122" i="7"/>
  <c r="C110" i="7"/>
  <c r="C68" i="7"/>
  <c r="C61" i="7"/>
  <c r="A292" i="7"/>
  <c r="A311" i="7"/>
  <c r="A316" i="7"/>
  <c r="A301" i="7"/>
  <c r="A282" i="7"/>
  <c r="C248" i="7"/>
  <c r="C91" i="7"/>
  <c r="C57" i="7"/>
  <c r="C108" i="7"/>
  <c r="C90" i="7"/>
  <c r="A310" i="7"/>
  <c r="A302" i="7"/>
  <c r="A317" i="7"/>
  <c r="A298" i="7"/>
  <c r="A313" i="7"/>
  <c r="A297" i="7"/>
  <c r="C256" i="7"/>
  <c r="C244" i="7"/>
  <c r="C164" i="7"/>
  <c r="C142" i="7"/>
  <c r="C99" i="7"/>
  <c r="C106" i="7"/>
  <c r="C105" i="7"/>
  <c r="C79" i="7"/>
  <c r="C78" i="7"/>
  <c r="C245" i="7"/>
  <c r="C243" i="7"/>
  <c r="C152" i="7"/>
  <c r="C153" i="7"/>
  <c r="C249" i="7"/>
  <c r="C247" i="7"/>
  <c r="C184" i="7"/>
  <c r="C165" i="7"/>
  <c r="C160" i="7"/>
  <c r="C146" i="7"/>
  <c r="C147" i="7"/>
  <c r="C115" i="7"/>
  <c r="C100" i="7"/>
  <c r="C66" i="7"/>
  <c r="C65" i="7"/>
  <c r="C81" i="7"/>
  <c r="C168" i="7"/>
  <c r="C169" i="7"/>
  <c r="C156" i="7"/>
  <c r="C157" i="7"/>
  <c r="C101" i="7"/>
  <c r="C67" i="7"/>
  <c r="C246" i="7"/>
  <c r="C166" i="7"/>
  <c r="C167" i="7"/>
  <c r="C139" i="7"/>
  <c r="C140" i="7"/>
  <c r="C119" i="7"/>
  <c r="C118" i="7"/>
  <c r="C75" i="7"/>
  <c r="C74" i="7"/>
  <c r="C64" i="7"/>
  <c r="C63" i="7"/>
  <c r="C143" i="7"/>
  <c r="C144" i="7"/>
  <c r="C179" i="7"/>
  <c r="C180" i="7"/>
  <c r="C120" i="7"/>
  <c r="C114" i="7"/>
  <c r="C113" i="7"/>
  <c r="C89" i="7"/>
  <c r="C88" i="7"/>
  <c r="C60" i="7"/>
  <c r="C55" i="7"/>
  <c r="C54" i="7"/>
  <c r="C242" i="7"/>
  <c r="C188" i="7"/>
  <c r="C189" i="7"/>
  <c r="C177" i="7"/>
  <c r="C178" i="7"/>
  <c r="C151" i="7"/>
  <c r="C111" i="7"/>
  <c r="C98" i="7"/>
  <c r="C72" i="7"/>
  <c r="C58" i="7"/>
  <c r="C52" i="7"/>
  <c r="C51" i="7"/>
  <c r="C254" i="7"/>
  <c r="C252" i="7"/>
  <c r="C240" i="7"/>
  <c r="C238" i="7"/>
  <c r="C174" i="7"/>
  <c r="C175" i="7"/>
  <c r="C84" i="7"/>
  <c r="C83" i="7"/>
  <c r="C59" i="7"/>
  <c r="C48" i="7"/>
  <c r="C49" i="7"/>
  <c r="C70" i="7"/>
  <c r="C173" i="7"/>
  <c r="C161" i="7"/>
  <c r="C162" i="7"/>
  <c r="C150" i="7"/>
  <c r="C123" i="7"/>
  <c r="C109" i="7"/>
  <c r="C107" i="7"/>
  <c r="C95" i="7"/>
  <c r="C94" i="7"/>
  <c r="C46" i="7"/>
  <c r="C47" i="7"/>
  <c r="C170" i="7"/>
  <c r="C171" i="7"/>
  <c r="C85" i="7"/>
  <c r="C19" i="7"/>
  <c r="A269" i="7"/>
  <c r="C305" i="7"/>
  <c r="C307" i="7"/>
  <c r="C181" i="7"/>
  <c r="A41" i="7"/>
  <c r="A197" i="7"/>
  <c r="A138" i="7"/>
  <c r="A237" i="7"/>
  <c r="A14" i="7"/>
  <c r="A225" i="7"/>
  <c r="A137" i="7"/>
  <c r="A270" i="7"/>
  <c r="A250" i="7"/>
  <c r="A236" i="7"/>
  <c r="A223" i="7"/>
  <c r="A222" i="7"/>
  <c r="A213" i="7"/>
  <c r="A200" i="7"/>
  <c r="A194" i="7"/>
  <c r="A193" i="7"/>
  <c r="A126" i="7"/>
  <c r="A127" i="7"/>
  <c r="A104" i="7"/>
  <c r="A62" i="7"/>
  <c r="A45" i="7"/>
  <c r="A42" i="7"/>
  <c r="A36" i="7"/>
  <c r="A7" i="7"/>
  <c r="A8" i="7"/>
  <c r="B6" i="7"/>
  <c r="C6" i="7" s="1"/>
  <c r="A258" i="7"/>
  <c r="A255" i="7"/>
  <c r="A204" i="7"/>
  <c r="A277" i="7"/>
  <c r="A241" i="7"/>
  <c r="A239" i="7"/>
  <c r="A233" i="7"/>
  <c r="A219" i="7"/>
  <c r="A205" i="7"/>
  <c r="A201" i="7"/>
  <c r="A128" i="7"/>
  <c r="A69" i="7"/>
  <c r="A53" i="7"/>
  <c r="A50" i="7"/>
  <c r="A37" i="7"/>
  <c r="A40" i="7"/>
  <c r="A15" i="7"/>
  <c r="A206" i="7"/>
  <c r="A73" i="7"/>
  <c r="A265" i="7"/>
  <c r="A224" i="7" l="1"/>
  <c r="A257" i="7"/>
  <c r="C257" i="7"/>
  <c r="A234" i="7"/>
  <c r="C234" i="7"/>
  <c r="A275" i="7"/>
  <c r="C275" i="7"/>
  <c r="A280" i="7"/>
  <c r="C280" i="7"/>
  <c r="A38" i="7"/>
  <c r="C38" i="7"/>
  <c r="A163" i="7"/>
  <c r="C163" i="7"/>
  <c r="A145" i="7"/>
  <c r="C145" i="7"/>
  <c r="A76" i="7"/>
  <c r="C76" i="7"/>
  <c r="A214" i="7"/>
  <c r="C214" i="7"/>
  <c r="A155" i="7"/>
  <c r="C155" i="7"/>
  <c r="A211" i="7"/>
  <c r="C211" i="7"/>
  <c r="A28" i="7"/>
  <c r="C28" i="7"/>
  <c r="A133" i="7"/>
  <c r="C133" i="7"/>
  <c r="A43" i="7"/>
  <c r="C43" i="7"/>
  <c r="A283" i="7"/>
  <c r="C283" i="7"/>
  <c r="A203" i="7"/>
  <c r="C203" i="7"/>
  <c r="A209" i="7"/>
  <c r="C209" i="7"/>
  <c r="A284" i="7"/>
  <c r="C284" i="7"/>
  <c r="A202" i="7"/>
  <c r="C202" i="7"/>
  <c r="A190" i="7"/>
  <c r="C190" i="7"/>
  <c r="A87" i="7"/>
  <c r="C87" i="7"/>
  <c r="A17" i="7"/>
  <c r="C17" i="7"/>
  <c r="A226" i="7"/>
  <c r="C226" i="7"/>
  <c r="A229" i="7"/>
  <c r="C229" i="7"/>
  <c r="A129" i="7"/>
  <c r="C129" i="7"/>
  <c r="A30" i="7"/>
  <c r="C30" i="7"/>
  <c r="A314" i="7"/>
  <c r="C314" i="7"/>
  <c r="A183" i="7"/>
  <c r="C183" i="7"/>
  <c r="A196" i="7"/>
  <c r="C196" i="7"/>
  <c r="A176" i="7"/>
  <c r="C176" i="7"/>
  <c r="A220" i="7"/>
  <c r="C220" i="7"/>
  <c r="A315" i="7"/>
  <c r="C315" i="7"/>
  <c r="A281" i="7"/>
  <c r="C281" i="7"/>
  <c r="A195" i="7"/>
  <c r="C195" i="7"/>
  <c r="A154" i="7"/>
  <c r="C154" i="7"/>
  <c r="A286" i="7"/>
  <c r="C286" i="7"/>
  <c r="A103" i="7"/>
  <c r="C103" i="7"/>
  <c r="A148" i="7"/>
  <c r="C148" i="7"/>
  <c r="A262" i="7"/>
  <c r="C262" i="7"/>
  <c r="A266" i="7"/>
  <c r="C266" i="7"/>
  <c r="A32" i="7"/>
  <c r="C32" i="7"/>
  <c r="A212" i="7"/>
  <c r="C212" i="7"/>
  <c r="A227" i="7"/>
  <c r="A231" i="7"/>
  <c r="A218" i="7"/>
  <c r="A221" i="7"/>
  <c r="A228" i="7"/>
  <c r="A253" i="7"/>
  <c r="A230" i="7"/>
  <c r="A232" i="7"/>
  <c r="A217" i="7"/>
  <c r="A216" i="7"/>
  <c r="A215" i="7"/>
  <c r="A235" i="7"/>
  <c r="A31" i="7"/>
  <c r="A25" i="7"/>
  <c r="A77" i="7"/>
  <c r="A80" i="7"/>
  <c r="A86" i="7"/>
  <c r="A102" i="7"/>
  <c r="A274" i="7"/>
  <c r="A92" i="7"/>
  <c r="A93" i="7"/>
  <c r="A20" i="7"/>
  <c r="A82" i="7"/>
  <c r="A112" i="7"/>
  <c r="A124" i="7"/>
  <c r="A23" i="7"/>
  <c r="A158" i="7"/>
  <c r="A141" i="7"/>
  <c r="A134" i="7"/>
  <c r="A11" i="7"/>
  <c r="A172" i="7"/>
  <c r="A34" i="7"/>
  <c r="A199" i="7"/>
  <c r="A210" i="7"/>
  <c r="A16" i="7"/>
  <c r="A182" i="7"/>
  <c r="A198" i="7"/>
  <c r="A117" i="7"/>
  <c r="A191" i="7"/>
  <c r="A125" i="7"/>
  <c r="A268" i="7"/>
  <c r="A207" i="7"/>
  <c r="A208" i="7"/>
  <c r="A271" i="7"/>
  <c r="A259" i="7"/>
  <c r="A136" i="7"/>
  <c r="A261" i="7"/>
  <c r="A285" i="7"/>
  <c r="A272" i="7"/>
  <c r="A33" i="7"/>
  <c r="A135" i="7"/>
  <c r="A24" i="7"/>
  <c r="A18" i="7"/>
  <c r="A35" i="7"/>
  <c r="A44" i="7"/>
  <c r="A263" i="7"/>
  <c r="A26" i="7"/>
  <c r="A21" i="7"/>
  <c r="A131" i="7"/>
  <c r="A192" i="7"/>
  <c r="A22" i="7"/>
  <c r="A27" i="7"/>
  <c r="A9" i="7"/>
  <c r="A264" i="7"/>
  <c r="A267" i="7"/>
  <c r="A153" i="7"/>
  <c r="A10" i="7"/>
  <c r="A39" i="7"/>
  <c r="A276" i="7"/>
  <c r="A13" i="7"/>
  <c r="A279" i="7"/>
  <c r="A273" i="7"/>
  <c r="A132" i="7"/>
  <c r="A278" i="7"/>
  <c r="A12" i="7"/>
  <c r="A260" i="7"/>
  <c r="A130" i="7"/>
  <c r="A29" i="7"/>
  <c r="A147" i="7"/>
  <c r="A162" i="7"/>
  <c r="A185" i="7"/>
  <c r="A252" i="7"/>
  <c r="A156" i="7"/>
  <c r="A149" i="7"/>
  <c r="A113" i="7"/>
  <c r="A60" i="7"/>
  <c r="A181" i="7"/>
  <c r="A109" i="7"/>
  <c r="A144" i="7"/>
  <c r="A256" i="7"/>
  <c r="A152" i="7"/>
  <c r="A251" i="7"/>
  <c r="A48" i="7"/>
  <c r="A85" i="7"/>
  <c r="A140" i="7"/>
  <c r="A19" i="7"/>
  <c r="A187" i="7"/>
  <c r="A96" i="7"/>
  <c r="A54" i="7"/>
  <c r="A72" i="7"/>
  <c r="A71" i="7"/>
  <c r="A249" i="7"/>
  <c r="A242" i="7"/>
  <c r="A99" i="7"/>
  <c r="A143" i="7"/>
  <c r="A108" i="7"/>
  <c r="A75" i="7"/>
  <c r="A120" i="7"/>
  <c r="A248" i="7"/>
  <c r="A78" i="7"/>
  <c r="A122" i="7"/>
  <c r="A159" i="7"/>
  <c r="A247" i="7"/>
  <c r="A123" i="7"/>
  <c r="A146" i="7"/>
  <c r="A243" i="7"/>
  <c r="A90" i="7"/>
  <c r="A139" i="7"/>
  <c r="A59" i="7"/>
  <c r="A88" i="7"/>
  <c r="A169" i="7"/>
  <c r="A244" i="7"/>
  <c r="A240" i="7"/>
  <c r="A55" i="7"/>
  <c r="A157" i="7"/>
  <c r="A142" i="7"/>
  <c r="A119" i="7"/>
  <c r="A97" i="7"/>
  <c r="A111" i="7"/>
  <c r="A179" i="7"/>
  <c r="A49" i="7"/>
  <c r="A57" i="7"/>
  <c r="A121" i="7"/>
  <c r="A106" i="7"/>
  <c r="A180" i="7"/>
  <c r="A118" i="7"/>
  <c r="A95" i="7"/>
  <c r="A98" i="7"/>
  <c r="A100" i="7"/>
  <c r="A101" i="7"/>
  <c r="A164" i="7"/>
  <c r="A51" i="7"/>
  <c r="A150" i="7"/>
  <c r="A70" i="7"/>
  <c r="A65" i="7"/>
  <c r="A161" i="7"/>
  <c r="A238" i="7"/>
  <c r="A246" i="7"/>
  <c r="A170" i="7"/>
  <c r="A177" i="7"/>
  <c r="A168" i="7"/>
  <c r="A83" i="7"/>
  <c r="A167" i="7"/>
  <c r="A254" i="7"/>
  <c r="A63" i="7"/>
  <c r="A107" i="7"/>
  <c r="A245" i="7"/>
  <c r="A66" i="7"/>
  <c r="A105" i="7"/>
  <c r="A46" i="7"/>
  <c r="A116" i="7"/>
  <c r="A91" i="7"/>
  <c r="A110" i="7"/>
  <c r="A173" i="7"/>
  <c r="A89" i="7"/>
  <c r="A94" i="7"/>
  <c r="A115" i="7"/>
  <c r="A160" i="7"/>
  <c r="A151" i="7"/>
  <c r="A56" i="7"/>
  <c r="A67" i="7"/>
  <c r="A174" i="7"/>
  <c r="A47" i="7"/>
  <c r="A79" i="7"/>
  <c r="A178" i="7"/>
  <c r="A64" i="7"/>
  <c r="A189" i="7"/>
  <c r="A6" i="7"/>
  <c r="A186" i="7"/>
  <c r="A165" i="7"/>
  <c r="A81" i="7"/>
  <c r="A84" i="7"/>
  <c r="A166" i="7"/>
  <c r="A58" i="7"/>
  <c r="A171" i="7"/>
  <c r="A184" i="7"/>
  <c r="A61" i="7"/>
  <c r="A305" i="7"/>
  <c r="A188" i="7"/>
  <c r="A175" i="7"/>
  <c r="A68" i="7"/>
  <c r="A52" i="7"/>
  <c r="A114" i="7"/>
  <c r="A74" i="7"/>
  <c r="A307" i="7"/>
  <c r="B4" i="5" l="1"/>
  <c r="B6" i="5"/>
  <c r="B7" i="5"/>
  <c r="L6304" i="1" l="1"/>
  <c r="K6304" i="1" s="1"/>
  <c r="L6306" i="1"/>
  <c r="K6306" i="1" s="1"/>
  <c r="L6308" i="1"/>
  <c r="K6308" i="1" s="1"/>
  <c r="L6310" i="1"/>
  <c r="K6310" i="1" s="1"/>
  <c r="L6312" i="1"/>
  <c r="K6312" i="1" s="1"/>
  <c r="L6314" i="1"/>
  <c r="K6314" i="1" s="1"/>
  <c r="L6316" i="1"/>
  <c r="K6316" i="1" s="1"/>
  <c r="L6318" i="1"/>
  <c r="K6318" i="1" s="1"/>
  <c r="L6320" i="1"/>
  <c r="K6320" i="1" s="1"/>
  <c r="L6322" i="1"/>
  <c r="K6322" i="1" s="1"/>
  <c r="L6324" i="1"/>
  <c r="K6324" i="1" s="1"/>
  <c r="L6326" i="1"/>
  <c r="K6326" i="1" s="1"/>
  <c r="L6328" i="1"/>
  <c r="K6328" i="1" s="1"/>
  <c r="L6330" i="1"/>
  <c r="K6330" i="1" s="1"/>
  <c r="L6332" i="1"/>
  <c r="K6332" i="1" s="1"/>
  <c r="L6334" i="1"/>
  <c r="K6334" i="1" s="1"/>
  <c r="L6336" i="1"/>
  <c r="K6336" i="1" s="1"/>
  <c r="L6338" i="1"/>
  <c r="K6338" i="1" s="1"/>
  <c r="L6340" i="1"/>
  <c r="K6340" i="1" s="1"/>
  <c r="L6342" i="1"/>
  <c r="K6342" i="1" s="1"/>
  <c r="L6344" i="1"/>
  <c r="K6344" i="1" s="1"/>
  <c r="L6346" i="1"/>
  <c r="K6346" i="1" s="1"/>
  <c r="L6348" i="1"/>
  <c r="K6348" i="1" s="1"/>
  <c r="L6350" i="1"/>
  <c r="K6350" i="1" s="1"/>
  <c r="L6352" i="1"/>
  <c r="K6352" i="1" s="1"/>
  <c r="L6354" i="1"/>
  <c r="K6354" i="1" s="1"/>
  <c r="L6356" i="1"/>
  <c r="K6356" i="1" s="1"/>
  <c r="L6358" i="1"/>
  <c r="K6358" i="1" s="1"/>
  <c r="L6360" i="1"/>
  <c r="K6360" i="1" s="1"/>
  <c r="L6362" i="1"/>
  <c r="K6362" i="1" s="1"/>
  <c r="L6364" i="1"/>
  <c r="K6364" i="1" s="1"/>
  <c r="L6366" i="1"/>
  <c r="K6366" i="1" s="1"/>
  <c r="L6368" i="1"/>
  <c r="K6368" i="1" s="1"/>
  <c r="L6370" i="1"/>
  <c r="K6370" i="1" s="1"/>
  <c r="L6372" i="1"/>
  <c r="K6372" i="1" s="1"/>
  <c r="L6374" i="1"/>
  <c r="K6374" i="1" s="1"/>
  <c r="L6376" i="1"/>
  <c r="K6376" i="1" s="1"/>
  <c r="L6378" i="1"/>
  <c r="K6378" i="1" s="1"/>
  <c r="L6380" i="1"/>
  <c r="K6380" i="1" s="1"/>
  <c r="L6305" i="1"/>
  <c r="K6305" i="1" s="1"/>
  <c r="L6309" i="1"/>
  <c r="K6309" i="1" s="1"/>
  <c r="L6313" i="1"/>
  <c r="K6313" i="1" s="1"/>
  <c r="L6317" i="1"/>
  <c r="K6317" i="1" s="1"/>
  <c r="L6321" i="1"/>
  <c r="K6321" i="1" s="1"/>
  <c r="L6325" i="1"/>
  <c r="K6325" i="1" s="1"/>
  <c r="L6329" i="1"/>
  <c r="K6329" i="1" s="1"/>
  <c r="L6333" i="1"/>
  <c r="K6333" i="1" s="1"/>
  <c r="L6337" i="1"/>
  <c r="K6337" i="1" s="1"/>
  <c r="L6341" i="1"/>
  <c r="K6341" i="1" s="1"/>
  <c r="L6345" i="1"/>
  <c r="K6345" i="1" s="1"/>
  <c r="L6349" i="1"/>
  <c r="K6349" i="1" s="1"/>
  <c r="L6353" i="1"/>
  <c r="K6353" i="1" s="1"/>
  <c r="L6357" i="1"/>
  <c r="K6357" i="1" s="1"/>
  <c r="L6361" i="1"/>
  <c r="K6361" i="1" s="1"/>
  <c r="L6365" i="1"/>
  <c r="K6365" i="1" s="1"/>
  <c r="L6369" i="1"/>
  <c r="K6369" i="1" s="1"/>
  <c r="L6373" i="1"/>
  <c r="K6373" i="1" s="1"/>
  <c r="L6377" i="1"/>
  <c r="K6377" i="1" s="1"/>
  <c r="L6381" i="1"/>
  <c r="K6381" i="1" s="1"/>
  <c r="L6303" i="1"/>
  <c r="K6303" i="1" s="1"/>
  <c r="L6307" i="1"/>
  <c r="K6307" i="1" s="1"/>
  <c r="L6311" i="1"/>
  <c r="K6311" i="1" s="1"/>
  <c r="L6315" i="1"/>
  <c r="K6315" i="1" s="1"/>
  <c r="L6319" i="1"/>
  <c r="K6319" i="1" s="1"/>
  <c r="L6323" i="1"/>
  <c r="K6323" i="1" s="1"/>
  <c r="L6327" i="1"/>
  <c r="K6327" i="1" s="1"/>
  <c r="L6331" i="1"/>
  <c r="K6331" i="1" s="1"/>
  <c r="L6335" i="1"/>
  <c r="K6335" i="1" s="1"/>
  <c r="L6339" i="1"/>
  <c r="K6339" i="1" s="1"/>
  <c r="L6343" i="1"/>
  <c r="K6343" i="1" s="1"/>
  <c r="L6347" i="1"/>
  <c r="K6347" i="1" s="1"/>
  <c r="L6351" i="1"/>
  <c r="K6351" i="1" s="1"/>
  <c r="L6355" i="1"/>
  <c r="K6355" i="1" s="1"/>
  <c r="L6359" i="1"/>
  <c r="K6359" i="1" s="1"/>
  <c r="L6363" i="1"/>
  <c r="K6363" i="1" s="1"/>
  <c r="L6367" i="1"/>
  <c r="K6367" i="1" s="1"/>
  <c r="L6371" i="1"/>
  <c r="K6371" i="1" s="1"/>
  <c r="L6375" i="1"/>
  <c r="K6375" i="1" s="1"/>
  <c r="L6379" i="1"/>
  <c r="K6379" i="1" s="1"/>
  <c r="L6302" i="1"/>
  <c r="K6302" i="1" s="1"/>
  <c r="L6301" i="1"/>
  <c r="K6301" i="1" s="1"/>
  <c r="L6241" i="1"/>
  <c r="K6241" i="1" s="1"/>
  <c r="L6243" i="1"/>
  <c r="K6243" i="1" s="1"/>
  <c r="L6245" i="1"/>
  <c r="K6245" i="1" s="1"/>
  <c r="L6247" i="1"/>
  <c r="K6247" i="1" s="1"/>
  <c r="L6249" i="1"/>
  <c r="K6249" i="1" s="1"/>
  <c r="L6251" i="1"/>
  <c r="K6251" i="1" s="1"/>
  <c r="L6253" i="1"/>
  <c r="K6253" i="1" s="1"/>
  <c r="L6255" i="1"/>
  <c r="K6255" i="1" s="1"/>
  <c r="L6257" i="1"/>
  <c r="K6257" i="1" s="1"/>
  <c r="L6259" i="1"/>
  <c r="K6259" i="1" s="1"/>
  <c r="L6261" i="1"/>
  <c r="K6261" i="1" s="1"/>
  <c r="L6263" i="1"/>
  <c r="K6263" i="1" s="1"/>
  <c r="L6265" i="1"/>
  <c r="K6265" i="1" s="1"/>
  <c r="L6267" i="1"/>
  <c r="K6267" i="1" s="1"/>
  <c r="L6269" i="1"/>
  <c r="K6269" i="1" s="1"/>
  <c r="L6271" i="1"/>
  <c r="K6271" i="1" s="1"/>
  <c r="L6273" i="1"/>
  <c r="K6273" i="1" s="1"/>
  <c r="L6275" i="1"/>
  <c r="K6275" i="1" s="1"/>
  <c r="L6277" i="1"/>
  <c r="K6277" i="1" s="1"/>
  <c r="L6279" i="1"/>
  <c r="K6279" i="1" s="1"/>
  <c r="L6281" i="1"/>
  <c r="K6281" i="1" s="1"/>
  <c r="L6283" i="1"/>
  <c r="K6283" i="1" s="1"/>
  <c r="L6285" i="1"/>
  <c r="K6285" i="1" s="1"/>
  <c r="L6287" i="1"/>
  <c r="K6287" i="1" s="1"/>
  <c r="L6289" i="1"/>
  <c r="K6289" i="1" s="1"/>
  <c r="L6291" i="1"/>
  <c r="K6291" i="1" s="1"/>
  <c r="L6293" i="1"/>
  <c r="K6293" i="1" s="1"/>
  <c r="L6295" i="1"/>
  <c r="K6295" i="1" s="1"/>
  <c r="L6297" i="1"/>
  <c r="K6297" i="1" s="1"/>
  <c r="L6299" i="1"/>
  <c r="K6299" i="1" s="1"/>
  <c r="L6240" i="1"/>
  <c r="K6240" i="1" s="1"/>
  <c r="L6242" i="1"/>
  <c r="K6242" i="1" s="1"/>
  <c r="L6244" i="1"/>
  <c r="K6244" i="1" s="1"/>
  <c r="L6246" i="1"/>
  <c r="K6246" i="1" s="1"/>
  <c r="L6248" i="1"/>
  <c r="K6248" i="1" s="1"/>
  <c r="L6250" i="1"/>
  <c r="K6250" i="1" s="1"/>
  <c r="L6252" i="1"/>
  <c r="K6252" i="1" s="1"/>
  <c r="L6254" i="1"/>
  <c r="K6254" i="1" s="1"/>
  <c r="L6256" i="1"/>
  <c r="K6256" i="1" s="1"/>
  <c r="L6258" i="1"/>
  <c r="K6258" i="1" s="1"/>
  <c r="L6260" i="1"/>
  <c r="K6260" i="1" s="1"/>
  <c r="L6262" i="1"/>
  <c r="K6262" i="1" s="1"/>
  <c r="L6264" i="1"/>
  <c r="K6264" i="1" s="1"/>
  <c r="L6266" i="1"/>
  <c r="K6266" i="1" s="1"/>
  <c r="L6268" i="1"/>
  <c r="K6268" i="1" s="1"/>
  <c r="L6270" i="1"/>
  <c r="K6270" i="1" s="1"/>
  <c r="L6272" i="1"/>
  <c r="K6272" i="1" s="1"/>
  <c r="L6274" i="1"/>
  <c r="K6274" i="1" s="1"/>
  <c r="L6276" i="1"/>
  <c r="K6276" i="1" s="1"/>
  <c r="L6278" i="1"/>
  <c r="K6278" i="1" s="1"/>
  <c r="L6280" i="1"/>
  <c r="K6280" i="1" s="1"/>
  <c r="L6282" i="1"/>
  <c r="K6282" i="1" s="1"/>
  <c r="L6284" i="1"/>
  <c r="K6284" i="1" s="1"/>
  <c r="L6286" i="1"/>
  <c r="K6286" i="1" s="1"/>
  <c r="L6288" i="1"/>
  <c r="K6288" i="1" s="1"/>
  <c r="L6290" i="1"/>
  <c r="K6290" i="1" s="1"/>
  <c r="L6292" i="1"/>
  <c r="K6292" i="1" s="1"/>
  <c r="L6294" i="1"/>
  <c r="K6294" i="1" s="1"/>
  <c r="L6296" i="1"/>
  <c r="K6296" i="1" s="1"/>
  <c r="L6298" i="1"/>
  <c r="K6298" i="1" s="1"/>
  <c r="L6300" i="1"/>
  <c r="K6300" i="1" s="1"/>
  <c r="L6239" i="1"/>
  <c r="K6239" i="1" s="1"/>
  <c r="L6238" i="1"/>
  <c r="K6238" i="1" s="1"/>
  <c r="L6189" i="1"/>
  <c r="K6189" i="1" s="1"/>
  <c r="L6191" i="1"/>
  <c r="K6191" i="1" s="1"/>
  <c r="L6193" i="1"/>
  <c r="K6193" i="1" s="1"/>
  <c r="L6195" i="1"/>
  <c r="K6195" i="1" s="1"/>
  <c r="L6197" i="1"/>
  <c r="K6197" i="1" s="1"/>
  <c r="L6199" i="1"/>
  <c r="K6199" i="1" s="1"/>
  <c r="L6201" i="1"/>
  <c r="K6201" i="1" s="1"/>
  <c r="L6203" i="1"/>
  <c r="K6203" i="1" s="1"/>
  <c r="L6205" i="1"/>
  <c r="K6205" i="1" s="1"/>
  <c r="L6207" i="1"/>
  <c r="K6207" i="1" s="1"/>
  <c r="L6209" i="1"/>
  <c r="K6209" i="1" s="1"/>
  <c r="L6211" i="1"/>
  <c r="K6211" i="1" s="1"/>
  <c r="L6213" i="1"/>
  <c r="K6213" i="1" s="1"/>
  <c r="L6215" i="1"/>
  <c r="K6215" i="1" s="1"/>
  <c r="L6217" i="1"/>
  <c r="K6217" i="1" s="1"/>
  <c r="L6219" i="1"/>
  <c r="K6219" i="1" s="1"/>
  <c r="L6221" i="1"/>
  <c r="K6221" i="1" s="1"/>
  <c r="L6223" i="1"/>
  <c r="K6223" i="1" s="1"/>
  <c r="L6225" i="1"/>
  <c r="K6225" i="1" s="1"/>
  <c r="L6227" i="1"/>
  <c r="K6227" i="1" s="1"/>
  <c r="L6229" i="1"/>
  <c r="K6229" i="1" s="1"/>
  <c r="L6231" i="1"/>
  <c r="K6231" i="1" s="1"/>
  <c r="L6234" i="1"/>
  <c r="K6234" i="1" s="1"/>
  <c r="L6236" i="1"/>
  <c r="K6236" i="1" s="1"/>
  <c r="L6188" i="1"/>
  <c r="K6188" i="1" s="1"/>
  <c r="L6190" i="1"/>
  <c r="K6190" i="1" s="1"/>
  <c r="L6192" i="1"/>
  <c r="K6192" i="1" s="1"/>
  <c r="L6194" i="1"/>
  <c r="K6194" i="1" s="1"/>
  <c r="L6196" i="1"/>
  <c r="K6196" i="1" s="1"/>
  <c r="L6198" i="1"/>
  <c r="K6198" i="1" s="1"/>
  <c r="L6200" i="1"/>
  <c r="K6200" i="1" s="1"/>
  <c r="L6202" i="1"/>
  <c r="K6202" i="1" s="1"/>
  <c r="L6204" i="1"/>
  <c r="K6204" i="1" s="1"/>
  <c r="L6206" i="1"/>
  <c r="K6206" i="1" s="1"/>
  <c r="L6208" i="1"/>
  <c r="K6208" i="1" s="1"/>
  <c r="L6210" i="1"/>
  <c r="K6210" i="1" s="1"/>
  <c r="L6212" i="1"/>
  <c r="K6212" i="1" s="1"/>
  <c r="L6214" i="1"/>
  <c r="K6214" i="1" s="1"/>
  <c r="L6216" i="1"/>
  <c r="K6216" i="1" s="1"/>
  <c r="K6218" i="1"/>
  <c r="L6220" i="1"/>
  <c r="K6220" i="1" s="1"/>
  <c r="L6222" i="1"/>
  <c r="K6222" i="1" s="1"/>
  <c r="L6224" i="1"/>
  <c r="K6224" i="1" s="1"/>
  <c r="L6226" i="1"/>
  <c r="K6226" i="1" s="1"/>
  <c r="L6228" i="1"/>
  <c r="K6228" i="1" s="1"/>
  <c r="L6230" i="1"/>
  <c r="K6230" i="1" s="1"/>
  <c r="L6232" i="1"/>
  <c r="K6232" i="1" s="1"/>
  <c r="L6233" i="1"/>
  <c r="K6233" i="1" s="1"/>
  <c r="L6235" i="1"/>
  <c r="K6235" i="1" s="1"/>
  <c r="L6237" i="1"/>
  <c r="K6237" i="1" s="1"/>
  <c r="L6112" i="1"/>
  <c r="K6112" i="1" s="1"/>
  <c r="L6134" i="1"/>
  <c r="K6134" i="1" s="1"/>
  <c r="L6136" i="1"/>
  <c r="K6136" i="1" s="1"/>
  <c r="L6138" i="1"/>
  <c r="K6138" i="1" s="1"/>
  <c r="L6140" i="1"/>
  <c r="K6140" i="1" s="1"/>
  <c r="L6142" i="1"/>
  <c r="K6142" i="1" s="1"/>
  <c r="L6144" i="1"/>
  <c r="K6144" i="1" s="1"/>
  <c r="L6146" i="1"/>
  <c r="K6146" i="1" s="1"/>
  <c r="L6148" i="1"/>
  <c r="K6148" i="1" s="1"/>
  <c r="L6150" i="1"/>
  <c r="K6150" i="1" s="1"/>
  <c r="L6152" i="1"/>
  <c r="K6152" i="1" s="1"/>
  <c r="L6154" i="1"/>
  <c r="K6154" i="1" s="1"/>
  <c r="L6156" i="1"/>
  <c r="K6156" i="1" s="1"/>
  <c r="L6158" i="1"/>
  <c r="K6158" i="1" s="1"/>
  <c r="L6160" i="1"/>
  <c r="K6160" i="1" s="1"/>
  <c r="L6162" i="1"/>
  <c r="K6162" i="1" s="1"/>
  <c r="L6164" i="1"/>
  <c r="K6164" i="1" s="1"/>
  <c r="L6166" i="1"/>
  <c r="K6166" i="1" s="1"/>
  <c r="L6168" i="1"/>
  <c r="K6168" i="1" s="1"/>
  <c r="L6170" i="1"/>
  <c r="K6170" i="1" s="1"/>
  <c r="L6172" i="1"/>
  <c r="K6172" i="1" s="1"/>
  <c r="L6173" i="1"/>
  <c r="K6173" i="1" s="1"/>
  <c r="L6175" i="1"/>
  <c r="K6175" i="1" s="1"/>
  <c r="L6177" i="1"/>
  <c r="K6177" i="1" s="1"/>
  <c r="L6179" i="1"/>
  <c r="K6179" i="1" s="1"/>
  <c r="L6181" i="1"/>
  <c r="K6181" i="1" s="1"/>
  <c r="L6183" i="1"/>
  <c r="K6183" i="1" s="1"/>
  <c r="L6185" i="1"/>
  <c r="K6185" i="1" s="1"/>
  <c r="L6187" i="1"/>
  <c r="K6187" i="1" s="1"/>
  <c r="L6133" i="1"/>
  <c r="K6133" i="1" s="1"/>
  <c r="L6137" i="1"/>
  <c r="K6137" i="1" s="1"/>
  <c r="L6141" i="1"/>
  <c r="K6141" i="1" s="1"/>
  <c r="L6145" i="1"/>
  <c r="K6145" i="1" s="1"/>
  <c r="L6149" i="1"/>
  <c r="K6149" i="1" s="1"/>
  <c r="L6153" i="1"/>
  <c r="K6153" i="1" s="1"/>
  <c r="L6157" i="1"/>
  <c r="K6157" i="1" s="1"/>
  <c r="L6161" i="1"/>
  <c r="K6161" i="1" s="1"/>
  <c r="L6165" i="1"/>
  <c r="K6165" i="1" s="1"/>
  <c r="L6169" i="1"/>
  <c r="K6169" i="1" s="1"/>
  <c r="L6176" i="1"/>
  <c r="K6176" i="1" s="1"/>
  <c r="L6180" i="1"/>
  <c r="K6180" i="1" s="1"/>
  <c r="L6184" i="1"/>
  <c r="K6184" i="1" s="1"/>
  <c r="L6135" i="1"/>
  <c r="K6135" i="1" s="1"/>
  <c r="L6139" i="1"/>
  <c r="K6139" i="1" s="1"/>
  <c r="L6143" i="1"/>
  <c r="K6143" i="1" s="1"/>
  <c r="L6147" i="1"/>
  <c r="K6147" i="1" s="1"/>
  <c r="L6151" i="1"/>
  <c r="K6151" i="1" s="1"/>
  <c r="L6155" i="1"/>
  <c r="K6155" i="1" s="1"/>
  <c r="L6159" i="1"/>
  <c r="K6159" i="1" s="1"/>
  <c r="L6163" i="1"/>
  <c r="K6163" i="1" s="1"/>
  <c r="L6167" i="1"/>
  <c r="K6167" i="1" s="1"/>
  <c r="L6171" i="1"/>
  <c r="K6171" i="1" s="1"/>
  <c r="L6174" i="1"/>
  <c r="K6174" i="1" s="1"/>
  <c r="L6178" i="1"/>
  <c r="K6178" i="1" s="1"/>
  <c r="L6182" i="1"/>
  <c r="K6182" i="1" s="1"/>
  <c r="L6186" i="1"/>
  <c r="K6186" i="1" s="1"/>
  <c r="L6131" i="1"/>
  <c r="K6131" i="1" s="1"/>
  <c r="L6130" i="1"/>
  <c r="K6130" i="1" s="1"/>
  <c r="L6132" i="1"/>
  <c r="K6132" i="1" s="1"/>
  <c r="L6111" i="1"/>
  <c r="K6111" i="1" s="1"/>
  <c r="L6114" i="1"/>
  <c r="K6114" i="1" s="1"/>
  <c r="L6116" i="1"/>
  <c r="K6116" i="1" s="1"/>
  <c r="L6118" i="1"/>
  <c r="K6118" i="1" s="1"/>
  <c r="L6120" i="1"/>
  <c r="K6120" i="1" s="1"/>
  <c r="L6122" i="1"/>
  <c r="K6122" i="1" s="1"/>
  <c r="L6124" i="1"/>
  <c r="K6124" i="1" s="1"/>
  <c r="L6126" i="1"/>
  <c r="K6126" i="1" s="1"/>
  <c r="L6128" i="1"/>
  <c r="K6128" i="1" s="1"/>
  <c r="L6110" i="1"/>
  <c r="K6110" i="1" s="1"/>
  <c r="L6113" i="1"/>
  <c r="K6113" i="1" s="1"/>
  <c r="L6115" i="1"/>
  <c r="K6115" i="1" s="1"/>
  <c r="L6117" i="1"/>
  <c r="K6117" i="1" s="1"/>
  <c r="L6119" i="1"/>
  <c r="K6119" i="1" s="1"/>
  <c r="L6121" i="1"/>
  <c r="K6121" i="1" s="1"/>
  <c r="L6123" i="1"/>
  <c r="K6123" i="1" s="1"/>
  <c r="L6125" i="1"/>
  <c r="K6125" i="1" s="1"/>
  <c r="L6127" i="1"/>
  <c r="K6127" i="1" s="1"/>
  <c r="L6129" i="1"/>
  <c r="K6129" i="1" s="1"/>
  <c r="L6105" i="1"/>
  <c r="K6105" i="1" s="1"/>
  <c r="L6108" i="1"/>
  <c r="K6108" i="1" s="1"/>
  <c r="L6107" i="1"/>
  <c r="K6107" i="1" s="1"/>
  <c r="L6109" i="1"/>
  <c r="K6109" i="1" s="1"/>
  <c r="L6106" i="1"/>
  <c r="K6106" i="1" s="1"/>
  <c r="L6098" i="1"/>
  <c r="K6098" i="1" s="1"/>
  <c r="L6101" i="1"/>
  <c r="K6101" i="1" s="1"/>
  <c r="L6103" i="1"/>
  <c r="K6103" i="1" s="1"/>
  <c r="L6100" i="1"/>
  <c r="K6100" i="1" s="1"/>
  <c r="L6102" i="1"/>
  <c r="K6102" i="1" s="1"/>
  <c r="L6104" i="1"/>
  <c r="K6104" i="1" s="1"/>
  <c r="L6097" i="1"/>
  <c r="K6097" i="1" s="1"/>
  <c r="L6099" i="1"/>
  <c r="K6099" i="1" s="1"/>
  <c r="L6091" i="1"/>
  <c r="K6091" i="1" s="1"/>
  <c r="L6093" i="1"/>
  <c r="K6093" i="1" s="1"/>
  <c r="L6095" i="1"/>
  <c r="K6095" i="1" s="1"/>
  <c r="L6092" i="1"/>
  <c r="K6092" i="1" s="1"/>
  <c r="L6094" i="1"/>
  <c r="K6094" i="1" s="1"/>
  <c r="L6096" i="1"/>
  <c r="K6096" i="1" s="1"/>
  <c r="L6071" i="1"/>
  <c r="K6071" i="1" s="1"/>
  <c r="L6073" i="1"/>
  <c r="K6073" i="1" s="1"/>
  <c r="L6075" i="1"/>
  <c r="K6075" i="1" s="1"/>
  <c r="L6077" i="1"/>
  <c r="K6077" i="1" s="1"/>
  <c r="L6079" i="1"/>
  <c r="K6079" i="1" s="1"/>
  <c r="L6081" i="1"/>
  <c r="K6081" i="1" s="1"/>
  <c r="L6083" i="1"/>
  <c r="K6083" i="1" s="1"/>
  <c r="L6085" i="1"/>
  <c r="K6085" i="1" s="1"/>
  <c r="L6087" i="1"/>
  <c r="K6087" i="1" s="1"/>
  <c r="L6089" i="1"/>
  <c r="K6089" i="1" s="1"/>
  <c r="L6070" i="1"/>
  <c r="K6070" i="1" s="1"/>
  <c r="L6072" i="1"/>
  <c r="K6072" i="1" s="1"/>
  <c r="L6074" i="1"/>
  <c r="K6074" i="1" s="1"/>
  <c r="L6076" i="1"/>
  <c r="K6076" i="1" s="1"/>
  <c r="L6078" i="1"/>
  <c r="K6078" i="1" s="1"/>
  <c r="L6080" i="1"/>
  <c r="K6080" i="1" s="1"/>
  <c r="L6082" i="1"/>
  <c r="K6082" i="1" s="1"/>
  <c r="L6084" i="1"/>
  <c r="K6084" i="1" s="1"/>
  <c r="L6086" i="1"/>
  <c r="K6086" i="1" s="1"/>
  <c r="L6088" i="1"/>
  <c r="K6088" i="1" s="1"/>
  <c r="L6090" i="1"/>
  <c r="K6090" i="1" s="1"/>
  <c r="L6056" i="1"/>
  <c r="K6056" i="1" s="1"/>
  <c r="L6058" i="1"/>
  <c r="K6058" i="1" s="1"/>
  <c r="L6060" i="1"/>
  <c r="K6060" i="1" s="1"/>
  <c r="L6062" i="1"/>
  <c r="K6062" i="1" s="1"/>
  <c r="L6064" i="1"/>
  <c r="K6064" i="1" s="1"/>
  <c r="L6066" i="1"/>
  <c r="K6066" i="1" s="1"/>
  <c r="L6068" i="1"/>
  <c r="K6068" i="1" s="1"/>
  <c r="L6055" i="1"/>
  <c r="K6055" i="1" s="1"/>
  <c r="L6057" i="1"/>
  <c r="K6057" i="1" s="1"/>
  <c r="L6059" i="1"/>
  <c r="K6059" i="1" s="1"/>
  <c r="L6061" i="1"/>
  <c r="K6061" i="1" s="1"/>
  <c r="L6063" i="1"/>
  <c r="K6063" i="1" s="1"/>
  <c r="L6065" i="1"/>
  <c r="K6065" i="1" s="1"/>
  <c r="L6067" i="1"/>
  <c r="K6067" i="1" s="1"/>
  <c r="L6069" i="1"/>
  <c r="K6069" i="1" s="1"/>
  <c r="L6049" i="1"/>
  <c r="K6049" i="1" s="1"/>
  <c r="L6051" i="1"/>
  <c r="K6051" i="1" s="1"/>
  <c r="L6053" i="1"/>
  <c r="K6053" i="1" s="1"/>
  <c r="L6048" i="1"/>
  <c r="K6048" i="1" s="1"/>
  <c r="L6050" i="1"/>
  <c r="K6050" i="1" s="1"/>
  <c r="L6052" i="1"/>
  <c r="K6052" i="1" s="1"/>
  <c r="L6054" i="1"/>
  <c r="K6054" i="1" s="1"/>
  <c r="L6032" i="1"/>
  <c r="K6032" i="1" s="1"/>
  <c r="L6034" i="1"/>
  <c r="K6034" i="1" s="1"/>
  <c r="L6036" i="1"/>
  <c r="K6036" i="1" s="1"/>
  <c r="L6038" i="1"/>
  <c r="K6038" i="1" s="1"/>
  <c r="L6040" i="1"/>
  <c r="K6040" i="1" s="1"/>
  <c r="L6042" i="1"/>
  <c r="K6042" i="1" s="1"/>
  <c r="L6044" i="1"/>
  <c r="K6044" i="1" s="1"/>
  <c r="L6046" i="1"/>
  <c r="K6046" i="1" s="1"/>
  <c r="L6033" i="1"/>
  <c r="K6033" i="1" s="1"/>
  <c r="L6035" i="1"/>
  <c r="K6035" i="1" s="1"/>
  <c r="L6037" i="1"/>
  <c r="K6037" i="1" s="1"/>
  <c r="L6039" i="1"/>
  <c r="K6039" i="1" s="1"/>
  <c r="L6041" i="1"/>
  <c r="K6041" i="1" s="1"/>
  <c r="L6043" i="1"/>
  <c r="K6043" i="1" s="1"/>
  <c r="L6045" i="1"/>
  <c r="K6045" i="1" s="1"/>
  <c r="L6047" i="1"/>
  <c r="K6047" i="1" s="1"/>
  <c r="L6025" i="1"/>
  <c r="K6025" i="1" s="1"/>
  <c r="L6030" i="1"/>
  <c r="K6030" i="1" s="1"/>
  <c r="L6031" i="1"/>
  <c r="K6031" i="1" s="1"/>
  <c r="L6024" i="1"/>
  <c r="K6024" i="1" s="1"/>
  <c r="L5998" i="1"/>
  <c r="K5998" i="1" s="1"/>
  <c r="L6010" i="1"/>
  <c r="K6010" i="1" s="1"/>
  <c r="L6012" i="1"/>
  <c r="K6012" i="1" s="1"/>
  <c r="L6014" i="1"/>
  <c r="K6014" i="1" s="1"/>
  <c r="L6016" i="1"/>
  <c r="K6016" i="1" s="1"/>
  <c r="L6018" i="1"/>
  <c r="K6018" i="1" s="1"/>
  <c r="L6020" i="1"/>
  <c r="K6020" i="1" s="1"/>
  <c r="L6022" i="1"/>
  <c r="K6022" i="1" s="1"/>
  <c r="L6026" i="1"/>
  <c r="K6026" i="1" s="1"/>
  <c r="L6028" i="1"/>
  <c r="K6028" i="1" s="1"/>
  <c r="L6009" i="1"/>
  <c r="K6009" i="1" s="1"/>
  <c r="L6011" i="1"/>
  <c r="K6011" i="1" s="1"/>
  <c r="L6013" i="1"/>
  <c r="K6013" i="1" s="1"/>
  <c r="L6015" i="1"/>
  <c r="K6015" i="1" s="1"/>
  <c r="L6017" i="1"/>
  <c r="K6017" i="1" s="1"/>
  <c r="L6019" i="1"/>
  <c r="K6019" i="1" s="1"/>
  <c r="L6021" i="1"/>
  <c r="K6021" i="1" s="1"/>
  <c r="L6023" i="1"/>
  <c r="K6023" i="1" s="1"/>
  <c r="L6027" i="1"/>
  <c r="K6027" i="1" s="1"/>
  <c r="L6029" i="1"/>
  <c r="K6029" i="1" s="1"/>
  <c r="L5994" i="1"/>
  <c r="K5994" i="1" s="1"/>
  <c r="L5993" i="1"/>
  <c r="K5993" i="1" s="1"/>
  <c r="L6003" i="1"/>
  <c r="K6003" i="1" s="1"/>
  <c r="L6005" i="1"/>
  <c r="K6005" i="1" s="1"/>
  <c r="L6007" i="1"/>
  <c r="K6007" i="1" s="1"/>
  <c r="L6004" i="1"/>
  <c r="K6004" i="1" s="1"/>
  <c r="L6006" i="1"/>
  <c r="K6006" i="1" s="1"/>
  <c r="L6008" i="1"/>
  <c r="K6008" i="1" s="1"/>
  <c r="L6002" i="1"/>
  <c r="K6002" i="1" s="1"/>
  <c r="L6000" i="1"/>
  <c r="K6000" i="1" s="1"/>
  <c r="L6001" i="1"/>
  <c r="K6001" i="1" s="1"/>
  <c r="L5995" i="1"/>
  <c r="K5995" i="1" s="1"/>
  <c r="L5997" i="1"/>
  <c r="K5997" i="1" s="1"/>
  <c r="L5992" i="1"/>
  <c r="K5992" i="1" s="1"/>
  <c r="L5996" i="1"/>
  <c r="K5996" i="1" s="1"/>
  <c r="L5999" i="1"/>
  <c r="K5999" i="1" s="1"/>
  <c r="L5990" i="1"/>
  <c r="K5990" i="1" s="1"/>
  <c r="L5991" i="1"/>
  <c r="K5991" i="1" s="1"/>
  <c r="L5986" i="1"/>
  <c r="K5986" i="1" s="1"/>
  <c r="L5988" i="1"/>
  <c r="K5988" i="1" s="1"/>
  <c r="L5987" i="1"/>
  <c r="K5987" i="1" s="1"/>
  <c r="L5989" i="1"/>
  <c r="K5989" i="1" s="1"/>
  <c r="L5974" i="1"/>
  <c r="K5974" i="1" s="1"/>
  <c r="L5973" i="1"/>
  <c r="K5973" i="1" s="1"/>
  <c r="L5977" i="1"/>
  <c r="K5977" i="1" s="1"/>
  <c r="L5976" i="1"/>
  <c r="K5976" i="1" s="1"/>
  <c r="L5982" i="1"/>
  <c r="K5982" i="1" s="1"/>
  <c r="L5984" i="1"/>
  <c r="K5984" i="1" s="1"/>
  <c r="L5983" i="1"/>
  <c r="K5983" i="1" s="1"/>
  <c r="L5985" i="1"/>
  <c r="K5985" i="1" s="1"/>
  <c r="L5972" i="1"/>
  <c r="K5972" i="1" s="1"/>
  <c r="L5978" i="1"/>
  <c r="K5978" i="1" s="1"/>
  <c r="K5980" i="1"/>
  <c r="L5971" i="1"/>
  <c r="K5971" i="1" s="1"/>
  <c r="L5975" i="1"/>
  <c r="K5975" i="1" s="1"/>
  <c r="L5979" i="1"/>
  <c r="K5979" i="1" s="1"/>
  <c r="L5981" i="1"/>
  <c r="K5981" i="1" s="1"/>
  <c r="L5969" i="1"/>
  <c r="K5969" i="1" s="1"/>
  <c r="L5968" i="1"/>
  <c r="K5968" i="1" s="1"/>
  <c r="L5970" i="1"/>
  <c r="K5970" i="1" s="1"/>
  <c r="L5966" i="1"/>
  <c r="K5966" i="1" s="1"/>
  <c r="L5965" i="1"/>
  <c r="K5965" i="1" s="1"/>
  <c r="L5967" i="1"/>
  <c r="K5967" i="1" s="1"/>
  <c r="L5963" i="1"/>
  <c r="K5963" i="1" s="1"/>
  <c r="L5962" i="1"/>
  <c r="K5962" i="1" s="1"/>
  <c r="L5964" i="1"/>
  <c r="K5964" i="1" s="1"/>
  <c r="K5956" i="1"/>
  <c r="L5958" i="1"/>
  <c r="K5958" i="1" s="1"/>
  <c r="L5960" i="1"/>
  <c r="K5960" i="1" s="1"/>
  <c r="L5955" i="1"/>
  <c r="K5955" i="1" s="1"/>
  <c r="L5957" i="1"/>
  <c r="K5957" i="1" s="1"/>
  <c r="L5959" i="1"/>
  <c r="K5959" i="1" s="1"/>
  <c r="L5961" i="1"/>
  <c r="K5961" i="1" s="1"/>
  <c r="L5949" i="1"/>
  <c r="K5949" i="1" s="1"/>
  <c r="L5951" i="1"/>
  <c r="K5951" i="1" s="1"/>
  <c r="L5953" i="1"/>
  <c r="K5953" i="1" s="1"/>
  <c r="L5950" i="1"/>
  <c r="K5950" i="1" s="1"/>
  <c r="K5952" i="1"/>
  <c r="L5954" i="1"/>
  <c r="K5954" i="1" s="1"/>
  <c r="K5935" i="1"/>
  <c r="L5936" i="1"/>
  <c r="K5936" i="1" s="1"/>
  <c r="L5948" i="1"/>
  <c r="K5948" i="1" s="1"/>
  <c r="L5946" i="1"/>
  <c r="K5946" i="1" s="1"/>
  <c r="L5944" i="1"/>
  <c r="K5944" i="1" s="1"/>
  <c r="K5942" i="1"/>
  <c r="L5947" i="1"/>
  <c r="K5947" i="1" s="1"/>
  <c r="L5945" i="1"/>
  <c r="K5945" i="1" s="1"/>
  <c r="L5943" i="1"/>
  <c r="K5943" i="1" s="1"/>
  <c r="L5941" i="1"/>
  <c r="K5941" i="1" s="1"/>
  <c r="K5934" i="1"/>
  <c r="L5939" i="1"/>
  <c r="K5939" i="1" s="1"/>
  <c r="K5938" i="1"/>
  <c r="L5940" i="1"/>
  <c r="K5940" i="1" s="1"/>
  <c r="L5923" i="1"/>
  <c r="K5923" i="1" s="1"/>
  <c r="L5932" i="1"/>
  <c r="K5932" i="1" s="1"/>
  <c r="L5933" i="1"/>
  <c r="K5933" i="1" s="1"/>
  <c r="L5937" i="1"/>
  <c r="K5937" i="1" s="1"/>
  <c r="L5922" i="1"/>
  <c r="K5922" i="1" s="1"/>
  <c r="L5920" i="1"/>
  <c r="K5920" i="1" s="1"/>
  <c r="L5924" i="1"/>
  <c r="K5924" i="1" s="1"/>
  <c r="L5926" i="1"/>
  <c r="K5926" i="1" s="1"/>
  <c r="L5928" i="1"/>
  <c r="K5928" i="1" s="1"/>
  <c r="L5930" i="1"/>
  <c r="K5930" i="1" s="1"/>
  <c r="L5921" i="1"/>
  <c r="K5921" i="1" s="1"/>
  <c r="L5925" i="1"/>
  <c r="K5925" i="1" s="1"/>
  <c r="L5927" i="1"/>
  <c r="K5927" i="1" s="1"/>
  <c r="L5929" i="1"/>
  <c r="K5929" i="1" s="1"/>
  <c r="L5931" i="1"/>
  <c r="K5931" i="1" s="1"/>
  <c r="L5918" i="1"/>
  <c r="K5918" i="1" s="1"/>
  <c r="L5917" i="1"/>
  <c r="K5917" i="1" s="1"/>
  <c r="L5919" i="1"/>
  <c r="K5919" i="1" s="1"/>
  <c r="L5915" i="1"/>
  <c r="K5915" i="1" s="1"/>
  <c r="L5914" i="1"/>
  <c r="K5914" i="1" s="1"/>
  <c r="L5916" i="1"/>
  <c r="K5916" i="1" s="1"/>
  <c r="L5868" i="1"/>
  <c r="K5868" i="1" s="1"/>
  <c r="L5867" i="1"/>
  <c r="K5867" i="1" s="1"/>
  <c r="L5907" i="1"/>
  <c r="K5907" i="1" s="1"/>
  <c r="L5909" i="1"/>
  <c r="K5909" i="1" s="1"/>
  <c r="L5911" i="1"/>
  <c r="K5911" i="1" s="1"/>
  <c r="K5913" i="1"/>
  <c r="K5908" i="1"/>
  <c r="L5910" i="1"/>
  <c r="K5910" i="1" s="1"/>
  <c r="L5912" i="1"/>
  <c r="K5912" i="1" s="1"/>
  <c r="L5894" i="1"/>
  <c r="K5894" i="1" s="1"/>
  <c r="L5895" i="1"/>
  <c r="K5895" i="1" s="1"/>
  <c r="L5897" i="1"/>
  <c r="K5897" i="1" s="1"/>
  <c r="L5899" i="1"/>
  <c r="K5899" i="1" s="1"/>
  <c r="L5901" i="1"/>
  <c r="K5901" i="1" s="1"/>
  <c r="L5903" i="1"/>
  <c r="K5903" i="1" s="1"/>
  <c r="L5905" i="1"/>
  <c r="K5905" i="1" s="1"/>
  <c r="L5896" i="1"/>
  <c r="K5896" i="1" s="1"/>
  <c r="L5898" i="1"/>
  <c r="K5898" i="1" s="1"/>
  <c r="L5900" i="1"/>
  <c r="K5900" i="1" s="1"/>
  <c r="L5902" i="1"/>
  <c r="K5902" i="1" s="1"/>
  <c r="L5904" i="1"/>
  <c r="K5904" i="1" s="1"/>
  <c r="L5906" i="1"/>
  <c r="K5906" i="1" s="1"/>
  <c r="L5887" i="1"/>
  <c r="K5887" i="1" s="1"/>
  <c r="L5889" i="1"/>
  <c r="K5889" i="1" s="1"/>
  <c r="L5891" i="1"/>
  <c r="K5891" i="1" s="1"/>
  <c r="L5893" i="1"/>
  <c r="K5893" i="1" s="1"/>
  <c r="L5888" i="1"/>
  <c r="K5888" i="1" s="1"/>
  <c r="K5890" i="1"/>
  <c r="L5892" i="1"/>
  <c r="K5892" i="1" s="1"/>
  <c r="L5885" i="1"/>
  <c r="K5885" i="1" s="1"/>
  <c r="L5884" i="1"/>
  <c r="K5884" i="1" s="1"/>
  <c r="L5886" i="1"/>
  <c r="K5886" i="1" s="1"/>
  <c r="L5874" i="1"/>
  <c r="K5874" i="1" s="1"/>
  <c r="L5876" i="1"/>
  <c r="K5876" i="1" s="1"/>
  <c r="L5878" i="1"/>
  <c r="K5878" i="1" s="1"/>
  <c r="L5880" i="1"/>
  <c r="K5880" i="1" s="1"/>
  <c r="L5882" i="1"/>
  <c r="K5882" i="1" s="1"/>
  <c r="L5873" i="1"/>
  <c r="K5873" i="1" s="1"/>
  <c r="L5875" i="1"/>
  <c r="K5875" i="1" s="1"/>
  <c r="L5877" i="1"/>
  <c r="K5877" i="1" s="1"/>
  <c r="L5879" i="1"/>
  <c r="K5879" i="1" s="1"/>
  <c r="L5881" i="1"/>
  <c r="K5881" i="1" s="1"/>
  <c r="L5883" i="1"/>
  <c r="K5883" i="1" s="1"/>
  <c r="K5871" i="1"/>
  <c r="L5872" i="1"/>
  <c r="K5872" i="1" s="1"/>
  <c r="K5865" i="1"/>
  <c r="L5864" i="1"/>
  <c r="K5864" i="1" s="1"/>
  <c r="K5863" i="1"/>
  <c r="L5869" i="1"/>
  <c r="K5869" i="1" s="1"/>
  <c r="L5866" i="1"/>
  <c r="K5866" i="1" s="1"/>
  <c r="K5870" i="1"/>
  <c r="L5859" i="1"/>
  <c r="K5859" i="1" s="1"/>
  <c r="L5861" i="1"/>
  <c r="K5861" i="1" s="1"/>
  <c r="L5858" i="1"/>
  <c r="K5858" i="1" s="1"/>
  <c r="L5860" i="1"/>
  <c r="K5860" i="1" s="1"/>
  <c r="L5862" i="1"/>
  <c r="K5862" i="1" s="1"/>
  <c r="L5854" i="1"/>
  <c r="K5854" i="1" s="1"/>
  <c r="K5856" i="1"/>
  <c r="L5853" i="1"/>
  <c r="K5853" i="1" s="1"/>
  <c r="L5855" i="1"/>
  <c r="K5855" i="1" s="1"/>
  <c r="L5857" i="1"/>
  <c r="K5857" i="1" s="1"/>
  <c r="L5847" i="1"/>
  <c r="K5847" i="1" s="1"/>
  <c r="L5849" i="1"/>
  <c r="K5849" i="1" s="1"/>
  <c r="L5851" i="1"/>
  <c r="K5851" i="1" s="1"/>
  <c r="L5848" i="1"/>
  <c r="K5848" i="1" s="1"/>
  <c r="L5850" i="1"/>
  <c r="K5850" i="1" s="1"/>
  <c r="L5852" i="1"/>
  <c r="K5852" i="1" s="1"/>
  <c r="L5844" i="1"/>
  <c r="K5844" i="1" s="1"/>
  <c r="L5846" i="1"/>
  <c r="K5846" i="1" s="1"/>
  <c r="L5845" i="1"/>
  <c r="K5845" i="1" s="1"/>
  <c r="L5840" i="1"/>
  <c r="K5840" i="1" s="1"/>
  <c r="L5842" i="1"/>
  <c r="K5842" i="1" s="1"/>
  <c r="L5839" i="1"/>
  <c r="K5839" i="1" s="1"/>
  <c r="K5841" i="1"/>
  <c r="L5843" i="1"/>
  <c r="K5843" i="1" s="1"/>
  <c r="L5835" i="1"/>
  <c r="K5835" i="1" s="1"/>
  <c r="L5837" i="1"/>
  <c r="K5837" i="1" s="1"/>
  <c r="L5834" i="1"/>
  <c r="K5834" i="1" s="1"/>
  <c r="L5836" i="1"/>
  <c r="K5836" i="1" s="1"/>
  <c r="L5838" i="1"/>
  <c r="K5838" i="1" s="1"/>
  <c r="L5830" i="1"/>
  <c r="K5830" i="1" s="1"/>
  <c r="L5832" i="1"/>
  <c r="K5832" i="1" s="1"/>
  <c r="L5831" i="1"/>
  <c r="K5831" i="1" s="1"/>
  <c r="L5833" i="1"/>
  <c r="K5833" i="1" s="1"/>
  <c r="L5822" i="1"/>
  <c r="K5822" i="1" s="1"/>
  <c r="L5824" i="1"/>
  <c r="K5824" i="1" s="1"/>
  <c r="L5826" i="1"/>
  <c r="K5826" i="1" s="1"/>
  <c r="L5828" i="1"/>
  <c r="K5828" i="1" s="1"/>
  <c r="L5823" i="1"/>
  <c r="K5823" i="1" s="1"/>
  <c r="L5825" i="1"/>
  <c r="K5825" i="1" s="1"/>
  <c r="L5827" i="1"/>
  <c r="K5827" i="1" s="1"/>
  <c r="L5829" i="1"/>
  <c r="K5829" i="1" s="1"/>
  <c r="L5816" i="1"/>
  <c r="K5816" i="1" s="1"/>
  <c r="L5818" i="1"/>
  <c r="K5818" i="1" s="1"/>
  <c r="L5820" i="1"/>
  <c r="K5820" i="1" s="1"/>
  <c r="L5815" i="1"/>
  <c r="K5815" i="1" s="1"/>
  <c r="L5817" i="1"/>
  <c r="K5817" i="1" s="1"/>
  <c r="L5819" i="1"/>
  <c r="K5819" i="1" s="1"/>
  <c r="L5821" i="1"/>
  <c r="K5821" i="1" s="1"/>
  <c r="L5797" i="1"/>
  <c r="K5797" i="1" s="1"/>
  <c r="L5799" i="1"/>
  <c r="K5799" i="1" s="1"/>
  <c r="L5802" i="1"/>
  <c r="K5802" i="1" s="1"/>
  <c r="K5800" i="1"/>
  <c r="L5798" i="1"/>
  <c r="K5798" i="1" s="1"/>
  <c r="L5796" i="1"/>
  <c r="K5796" i="1" s="1"/>
  <c r="L5795" i="1"/>
  <c r="K5795" i="1" s="1"/>
  <c r="L5806" i="1"/>
  <c r="K5806" i="1" s="1"/>
  <c r="L5814" i="1"/>
  <c r="K5814" i="1" s="1"/>
  <c r="L5807" i="1"/>
  <c r="K5807" i="1" s="1"/>
  <c r="L5808" i="1"/>
  <c r="K5808" i="1" s="1"/>
  <c r="L5809" i="1"/>
  <c r="K5809" i="1" s="1"/>
  <c r="L5810" i="1"/>
  <c r="K5810" i="1" s="1"/>
  <c r="L5811" i="1"/>
  <c r="K5811" i="1" s="1"/>
  <c r="L5804" i="1"/>
  <c r="K5804" i="1" s="1"/>
  <c r="L5812" i="1"/>
  <c r="K5812" i="1" s="1"/>
  <c r="L5805" i="1"/>
  <c r="K5805" i="1" s="1"/>
  <c r="L5813" i="1"/>
  <c r="K5813" i="1" s="1"/>
  <c r="L5789" i="1"/>
  <c r="K5789" i="1" s="1"/>
  <c r="L5791" i="1"/>
  <c r="K5791" i="1" s="1"/>
  <c r="L5793" i="1"/>
  <c r="K5793" i="1" s="1"/>
  <c r="L5790" i="1"/>
  <c r="K5790" i="1" s="1"/>
  <c r="L5792" i="1"/>
  <c r="K5792" i="1" s="1"/>
  <c r="L5794" i="1"/>
  <c r="K5794" i="1" s="1"/>
  <c r="L5785" i="1"/>
  <c r="K5785" i="1" s="1"/>
  <c r="L5787" i="1"/>
  <c r="K5787" i="1" s="1"/>
  <c r="L5786" i="1"/>
  <c r="K5786" i="1" s="1"/>
  <c r="L5788" i="1"/>
  <c r="K5788" i="1" s="1"/>
  <c r="L5781" i="1"/>
  <c r="K5781" i="1" s="1"/>
  <c r="L5783" i="1"/>
  <c r="K5783" i="1" s="1"/>
  <c r="L5780" i="1"/>
  <c r="K5780" i="1" s="1"/>
  <c r="K5782" i="1"/>
  <c r="L5784" i="1"/>
  <c r="K5784" i="1" s="1"/>
  <c r="K5774" i="1"/>
  <c r="K5775" i="1"/>
  <c r="L5777" i="1"/>
  <c r="K5777" i="1" s="1"/>
  <c r="L5779" i="1"/>
  <c r="K5779" i="1" s="1"/>
  <c r="L5776" i="1"/>
  <c r="K5776" i="1" s="1"/>
  <c r="L5778" i="1"/>
  <c r="K5778" i="1" s="1"/>
  <c r="K5662" i="1"/>
  <c r="L5664" i="1"/>
  <c r="K5664" i="1" s="1"/>
  <c r="L5666" i="1"/>
  <c r="K5666" i="1" s="1"/>
  <c r="L5668" i="1"/>
  <c r="K5668" i="1" s="1"/>
  <c r="L5670" i="1"/>
  <c r="K5670" i="1" s="1"/>
  <c r="L5672" i="1"/>
  <c r="K5672" i="1" s="1"/>
  <c r="L5674" i="1"/>
  <c r="K5674" i="1" s="1"/>
  <c r="L5676" i="1"/>
  <c r="K5676" i="1" s="1"/>
  <c r="L5678" i="1"/>
  <c r="K5678" i="1" s="1"/>
  <c r="L5680" i="1"/>
  <c r="K5680" i="1" s="1"/>
  <c r="L5682" i="1"/>
  <c r="K5682" i="1" s="1"/>
  <c r="L5684" i="1"/>
  <c r="K5684" i="1" s="1"/>
  <c r="L5663" i="1"/>
  <c r="K5663" i="1" s="1"/>
  <c r="L5665" i="1"/>
  <c r="K5665" i="1" s="1"/>
  <c r="L5667" i="1"/>
  <c r="K5667" i="1" s="1"/>
  <c r="L5669" i="1"/>
  <c r="K5669" i="1" s="1"/>
  <c r="L5671" i="1"/>
  <c r="K5671" i="1" s="1"/>
  <c r="L5673" i="1"/>
  <c r="K5673" i="1" s="1"/>
  <c r="L5675" i="1"/>
  <c r="K5675" i="1" s="1"/>
  <c r="L5677" i="1"/>
  <c r="K5677" i="1" s="1"/>
  <c r="L5679" i="1"/>
  <c r="K5679" i="1" s="1"/>
  <c r="L5681" i="1"/>
  <c r="K5681" i="1" s="1"/>
  <c r="L5683" i="1"/>
  <c r="K5683" i="1" s="1"/>
  <c r="L5685" i="1"/>
  <c r="K5685" i="1" s="1"/>
  <c r="L5687" i="1"/>
  <c r="K5687" i="1" s="1"/>
  <c r="K5689" i="1"/>
  <c r="L5691" i="1"/>
  <c r="K5691" i="1" s="1"/>
  <c r="K5693" i="1"/>
  <c r="K5695" i="1"/>
  <c r="L5697" i="1"/>
  <c r="K5697" i="1" s="1"/>
  <c r="L5699" i="1"/>
  <c r="K5699" i="1" s="1"/>
  <c r="L5701" i="1"/>
  <c r="K5701" i="1" s="1"/>
  <c r="L5703" i="1"/>
  <c r="K5703" i="1" s="1"/>
  <c r="L5705" i="1"/>
  <c r="K5705" i="1" s="1"/>
  <c r="L5707" i="1"/>
  <c r="K5707" i="1" s="1"/>
  <c r="L5709" i="1"/>
  <c r="K5709" i="1" s="1"/>
  <c r="L5711" i="1"/>
  <c r="K5711" i="1" s="1"/>
  <c r="L5713" i="1"/>
  <c r="K5713" i="1" s="1"/>
  <c r="L5715" i="1"/>
  <c r="K5715" i="1" s="1"/>
  <c r="L5717" i="1"/>
  <c r="K5717" i="1" s="1"/>
  <c r="L5719" i="1"/>
  <c r="K5719" i="1" s="1"/>
  <c r="L5686" i="1"/>
  <c r="K5686" i="1" s="1"/>
  <c r="L5690" i="1"/>
  <c r="K5690" i="1" s="1"/>
  <c r="K5694" i="1"/>
  <c r="K5698" i="1"/>
  <c r="L5702" i="1"/>
  <c r="K5702" i="1" s="1"/>
  <c r="L5706" i="1"/>
  <c r="K5706" i="1" s="1"/>
  <c r="L5710" i="1"/>
  <c r="K5710" i="1" s="1"/>
  <c r="L5714" i="1"/>
  <c r="K5714" i="1" s="1"/>
  <c r="L5718" i="1"/>
  <c r="K5718" i="1" s="1"/>
  <c r="L5721" i="1"/>
  <c r="K5721" i="1" s="1"/>
  <c r="L5723" i="1"/>
  <c r="K5723" i="1" s="1"/>
  <c r="L5725" i="1"/>
  <c r="K5725" i="1" s="1"/>
  <c r="L5727" i="1"/>
  <c r="K5727" i="1" s="1"/>
  <c r="L5729" i="1"/>
  <c r="K5729" i="1" s="1"/>
  <c r="L5731" i="1"/>
  <c r="K5731" i="1" s="1"/>
  <c r="L5733" i="1"/>
  <c r="K5733" i="1" s="1"/>
  <c r="L5735" i="1"/>
  <c r="K5735" i="1" s="1"/>
  <c r="L5737" i="1"/>
  <c r="K5737" i="1" s="1"/>
  <c r="L5739" i="1"/>
  <c r="K5739" i="1" s="1"/>
  <c r="L5741" i="1"/>
  <c r="K5741" i="1" s="1"/>
  <c r="L5743" i="1"/>
  <c r="K5743" i="1" s="1"/>
  <c r="L5745" i="1"/>
  <c r="K5745" i="1" s="1"/>
  <c r="L5747" i="1"/>
  <c r="K5747" i="1" s="1"/>
  <c r="L5749" i="1"/>
  <c r="K5749" i="1" s="1"/>
  <c r="L5751" i="1"/>
  <c r="K5751" i="1" s="1"/>
  <c r="L5753" i="1"/>
  <c r="K5753" i="1" s="1"/>
  <c r="L5755" i="1"/>
  <c r="K5755" i="1" s="1"/>
  <c r="L5757" i="1"/>
  <c r="K5757" i="1" s="1"/>
  <c r="L5759" i="1"/>
  <c r="K5759" i="1" s="1"/>
  <c r="L5761" i="1"/>
  <c r="K5761" i="1" s="1"/>
  <c r="L5763" i="1"/>
  <c r="K5763" i="1" s="1"/>
  <c r="L5765" i="1"/>
  <c r="K5765" i="1" s="1"/>
  <c r="L5767" i="1"/>
  <c r="K5767" i="1" s="1"/>
  <c r="L5769" i="1"/>
  <c r="K5769" i="1" s="1"/>
  <c r="L5771" i="1"/>
  <c r="K5771" i="1" s="1"/>
  <c r="K5773" i="1"/>
  <c r="L5688" i="1"/>
  <c r="K5688" i="1" s="1"/>
  <c r="L5692" i="1"/>
  <c r="K5692" i="1" s="1"/>
  <c r="K5696" i="1"/>
  <c r="L5700" i="1"/>
  <c r="K5700" i="1" s="1"/>
  <c r="L5704" i="1"/>
  <c r="K5704" i="1" s="1"/>
  <c r="L5708" i="1"/>
  <c r="K5708" i="1" s="1"/>
  <c r="L5712" i="1"/>
  <c r="K5712" i="1" s="1"/>
  <c r="L5716" i="1"/>
  <c r="K5716" i="1" s="1"/>
  <c r="L5720" i="1"/>
  <c r="K5720" i="1" s="1"/>
  <c r="L5722" i="1"/>
  <c r="K5722" i="1" s="1"/>
  <c r="L5724" i="1"/>
  <c r="K5724" i="1" s="1"/>
  <c r="L5726" i="1"/>
  <c r="K5726" i="1" s="1"/>
  <c r="L5728" i="1"/>
  <c r="K5728" i="1" s="1"/>
  <c r="L5730" i="1"/>
  <c r="K5730" i="1" s="1"/>
  <c r="L5732" i="1"/>
  <c r="K5732" i="1" s="1"/>
  <c r="L5734" i="1"/>
  <c r="K5734" i="1" s="1"/>
  <c r="L5736" i="1"/>
  <c r="K5736" i="1" s="1"/>
  <c r="L5738" i="1"/>
  <c r="K5738" i="1" s="1"/>
  <c r="L5740" i="1"/>
  <c r="K5740" i="1" s="1"/>
  <c r="L5742" i="1"/>
  <c r="K5742" i="1" s="1"/>
  <c r="L5744" i="1"/>
  <c r="K5744" i="1" s="1"/>
  <c r="L5746" i="1"/>
  <c r="K5746" i="1" s="1"/>
  <c r="L5748" i="1"/>
  <c r="K5748" i="1" s="1"/>
  <c r="L5750" i="1"/>
  <c r="K5750" i="1" s="1"/>
  <c r="L5752" i="1"/>
  <c r="K5752" i="1" s="1"/>
  <c r="L5754" i="1"/>
  <c r="K5754" i="1" s="1"/>
  <c r="L5756" i="1"/>
  <c r="K5756" i="1" s="1"/>
  <c r="L5758" i="1"/>
  <c r="L5760" i="1"/>
  <c r="K5760" i="1" s="1"/>
  <c r="L5762" i="1"/>
  <c r="K5762" i="1" s="1"/>
  <c r="L5764" i="1"/>
  <c r="K5764" i="1" s="1"/>
  <c r="L5766" i="1"/>
  <c r="K5766" i="1" s="1"/>
  <c r="L5768" i="1"/>
  <c r="K5768" i="1" s="1"/>
  <c r="L5770" i="1"/>
  <c r="K5770" i="1" s="1"/>
  <c r="K5772" i="1"/>
  <c r="L5650" i="1"/>
  <c r="K5650" i="1" s="1"/>
  <c r="L5652" i="1"/>
  <c r="K5652" i="1" s="1"/>
  <c r="L5654" i="1"/>
  <c r="K5654" i="1" s="1"/>
  <c r="L5656" i="1"/>
  <c r="K5656" i="1" s="1"/>
  <c r="L5658" i="1"/>
  <c r="K5658" i="1" s="1"/>
  <c r="L5649" i="1"/>
  <c r="K5649" i="1" s="1"/>
  <c r="L5651" i="1"/>
  <c r="K5651" i="1" s="1"/>
  <c r="L5653" i="1"/>
  <c r="K5653" i="1" s="1"/>
  <c r="L5655" i="1"/>
  <c r="K5655" i="1" s="1"/>
  <c r="L5657" i="1"/>
  <c r="K5657" i="1" s="1"/>
  <c r="L5659" i="1"/>
  <c r="K5659" i="1" s="1"/>
  <c r="K5661" i="1"/>
  <c r="L5660" i="1"/>
  <c r="K5660" i="1" s="1"/>
  <c r="L5641" i="1"/>
  <c r="K5641" i="1" s="1"/>
  <c r="L5642" i="1"/>
  <c r="K5642" i="1" s="1"/>
  <c r="L5644" i="1"/>
  <c r="K5644" i="1" s="1"/>
  <c r="L5646" i="1"/>
  <c r="K5646" i="1" s="1"/>
  <c r="L5648" i="1"/>
  <c r="K5648" i="1" s="1"/>
  <c r="L5643" i="1"/>
  <c r="K5643" i="1" s="1"/>
  <c r="L5645" i="1"/>
  <c r="K5645" i="1" s="1"/>
  <c r="L5647" i="1"/>
  <c r="K5647" i="1" s="1"/>
  <c r="L5573" i="1"/>
  <c r="K5573" i="1" s="1"/>
  <c r="L5581" i="1"/>
  <c r="K5581" i="1" s="1"/>
  <c r="L5589" i="1"/>
  <c r="K5589" i="1" s="1"/>
  <c r="L5597" i="1"/>
  <c r="K5597" i="1" s="1"/>
  <c r="L5605" i="1"/>
  <c r="K5605" i="1" s="1"/>
  <c r="L5613" i="1"/>
  <c r="K5613" i="1" s="1"/>
  <c r="L5621" i="1"/>
  <c r="K5621" i="1" s="1"/>
  <c r="L5629" i="1"/>
  <c r="K5629" i="1" s="1"/>
  <c r="L5637" i="1"/>
  <c r="K5637" i="1" s="1"/>
  <c r="L5596" i="1"/>
  <c r="K5596" i="1" s="1"/>
  <c r="L5566" i="1"/>
  <c r="K5566" i="1" s="1"/>
  <c r="L5574" i="1"/>
  <c r="K5574" i="1" s="1"/>
  <c r="L5582" i="1"/>
  <c r="K5582" i="1" s="1"/>
  <c r="L5590" i="1"/>
  <c r="K5590" i="1" s="1"/>
  <c r="L5598" i="1"/>
  <c r="K5598" i="1" s="1"/>
  <c r="L5606" i="1"/>
  <c r="K5606" i="1" s="1"/>
  <c r="L5614" i="1"/>
  <c r="K5614" i="1" s="1"/>
  <c r="L5622" i="1"/>
  <c r="K5622" i="1" s="1"/>
  <c r="L5630" i="1"/>
  <c r="K5630" i="1" s="1"/>
  <c r="L5638" i="1"/>
  <c r="K5638" i="1" s="1"/>
  <c r="L5631" i="1"/>
  <c r="K5631" i="1" s="1"/>
  <c r="L5588" i="1"/>
  <c r="K5588" i="1" s="1"/>
  <c r="L5628" i="1"/>
  <c r="K5628" i="1" s="1"/>
  <c r="L5567" i="1"/>
  <c r="K5567" i="1" s="1"/>
  <c r="L5575" i="1"/>
  <c r="K5575" i="1" s="1"/>
  <c r="L5583" i="1"/>
  <c r="K5583" i="1" s="1"/>
  <c r="L5591" i="1"/>
  <c r="K5591" i="1" s="1"/>
  <c r="L5599" i="1"/>
  <c r="K5599" i="1" s="1"/>
  <c r="K5607" i="1"/>
  <c r="L5615" i="1"/>
  <c r="K5615" i="1" s="1"/>
  <c r="L5623" i="1"/>
  <c r="K5623" i="1" s="1"/>
  <c r="L5639" i="1"/>
  <c r="K5639" i="1" s="1"/>
  <c r="L5604" i="1"/>
  <c r="K5604" i="1" s="1"/>
  <c r="L5568" i="1"/>
  <c r="K5568" i="1" s="1"/>
  <c r="L5576" i="1"/>
  <c r="K5576" i="1" s="1"/>
  <c r="L5584" i="1"/>
  <c r="K5584" i="1" s="1"/>
  <c r="L5592" i="1"/>
  <c r="K5592" i="1" s="1"/>
  <c r="L5600" i="1"/>
  <c r="K5600" i="1" s="1"/>
  <c r="L5608" i="1"/>
  <c r="K5608" i="1" s="1"/>
  <c r="L5616" i="1"/>
  <c r="K5616" i="1" s="1"/>
  <c r="L5624" i="1"/>
  <c r="K5624" i="1" s="1"/>
  <c r="L5632" i="1"/>
  <c r="K5632" i="1" s="1"/>
  <c r="L5640" i="1"/>
  <c r="K5640" i="1" s="1"/>
  <c r="L5580" i="1"/>
  <c r="K5580" i="1" s="1"/>
  <c r="L5636" i="1"/>
  <c r="K5636" i="1" s="1"/>
  <c r="L5569" i="1"/>
  <c r="K5569" i="1" s="1"/>
  <c r="L5577" i="1"/>
  <c r="K5577" i="1" s="1"/>
  <c r="L5585" i="1"/>
  <c r="K5585" i="1" s="1"/>
  <c r="L5593" i="1"/>
  <c r="K5593" i="1" s="1"/>
  <c r="L5601" i="1"/>
  <c r="K5601" i="1" s="1"/>
  <c r="L5609" i="1"/>
  <c r="K5609" i="1" s="1"/>
  <c r="L5617" i="1"/>
  <c r="K5617" i="1" s="1"/>
  <c r="L5625" i="1"/>
  <c r="K5625" i="1" s="1"/>
  <c r="L5633" i="1"/>
  <c r="K5633" i="1" s="1"/>
  <c r="L5570" i="1"/>
  <c r="K5570" i="1" s="1"/>
  <c r="L5578" i="1"/>
  <c r="K5578" i="1" s="1"/>
  <c r="L5586" i="1"/>
  <c r="K5586" i="1" s="1"/>
  <c r="L5594" i="1"/>
  <c r="K5594" i="1" s="1"/>
  <c r="L5602" i="1"/>
  <c r="K5602" i="1" s="1"/>
  <c r="L5610" i="1"/>
  <c r="K5610" i="1" s="1"/>
  <c r="L5618" i="1"/>
  <c r="K5618" i="1" s="1"/>
  <c r="L5626" i="1"/>
  <c r="K5626" i="1" s="1"/>
  <c r="L5634" i="1"/>
  <c r="K5634" i="1" s="1"/>
  <c r="L5635" i="1"/>
  <c r="K5635" i="1" s="1"/>
  <c r="L5572" i="1"/>
  <c r="K5572" i="1" s="1"/>
  <c r="L5620" i="1"/>
  <c r="K5620" i="1" s="1"/>
  <c r="L5571" i="1"/>
  <c r="K5571" i="1" s="1"/>
  <c r="L5579" i="1"/>
  <c r="K5579" i="1" s="1"/>
  <c r="L5587" i="1"/>
  <c r="K5587" i="1" s="1"/>
  <c r="L5595" i="1"/>
  <c r="K5595" i="1" s="1"/>
  <c r="L5603" i="1"/>
  <c r="K5603" i="1" s="1"/>
  <c r="L5611" i="1"/>
  <c r="K5611" i="1" s="1"/>
  <c r="L5619" i="1"/>
  <c r="K5619" i="1" s="1"/>
  <c r="L5627" i="1"/>
  <c r="K5627" i="1" s="1"/>
  <c r="L5612" i="1"/>
  <c r="K5612" i="1" s="1"/>
  <c r="L5554" i="1"/>
  <c r="K5554" i="1" s="1"/>
  <c r="K5562" i="1"/>
  <c r="L5547" i="1"/>
  <c r="K5547" i="1" s="1"/>
  <c r="K5563" i="1"/>
  <c r="L5556" i="1"/>
  <c r="K5556" i="1" s="1"/>
  <c r="L5553" i="1"/>
  <c r="K5553" i="1" s="1"/>
  <c r="L5555" i="1"/>
  <c r="K5555" i="1" s="1"/>
  <c r="L5564" i="1"/>
  <c r="K5564" i="1" s="1"/>
  <c r="L5548" i="1"/>
  <c r="K5548" i="1" s="1"/>
  <c r="L5549" i="1"/>
  <c r="K5549" i="1" s="1"/>
  <c r="L5557" i="1"/>
  <c r="K5557" i="1" s="1"/>
  <c r="L5565" i="1"/>
  <c r="K5565" i="1" s="1"/>
  <c r="L5558" i="1"/>
  <c r="K5558" i="1" s="1"/>
  <c r="L5561" i="1"/>
  <c r="K5561" i="1" s="1"/>
  <c r="L5550" i="1"/>
  <c r="K5550" i="1" s="1"/>
  <c r="L5552" i="1"/>
  <c r="K5552" i="1" s="1"/>
  <c r="L5551" i="1"/>
  <c r="K5551" i="1" s="1"/>
  <c r="L5559" i="1"/>
  <c r="K5559" i="1" s="1"/>
  <c r="L5560" i="1"/>
  <c r="K5560" i="1" s="1"/>
  <c r="L5543" i="1"/>
  <c r="K5543" i="1" s="1"/>
  <c r="L5520" i="1"/>
  <c r="K5520" i="1" s="1"/>
  <c r="L5528" i="1"/>
  <c r="K5528" i="1" s="1"/>
  <c r="L5536" i="1"/>
  <c r="K5536" i="1" s="1"/>
  <c r="L5544" i="1"/>
  <c r="K5544" i="1" s="1"/>
  <c r="L5521" i="1"/>
  <c r="K5521" i="1" s="1"/>
  <c r="L5537" i="1"/>
  <c r="K5537" i="1" s="1"/>
  <c r="L5545" i="1"/>
  <c r="K5545" i="1" s="1"/>
  <c r="L5529" i="1"/>
  <c r="K5529" i="1" s="1"/>
  <c r="L5522" i="1"/>
  <c r="K5522" i="1" s="1"/>
  <c r="L5523" i="1"/>
  <c r="K5523" i="1" s="1"/>
  <c r="L5531" i="1"/>
  <c r="K5531" i="1" s="1"/>
  <c r="L5539" i="1"/>
  <c r="K5539" i="1" s="1"/>
  <c r="L5540" i="1"/>
  <c r="K5540" i="1" s="1"/>
  <c r="L5525" i="1"/>
  <c r="K5525" i="1" s="1"/>
  <c r="L5541" i="1"/>
  <c r="K5541" i="1" s="1"/>
  <c r="L5535" i="1"/>
  <c r="K5535" i="1" s="1"/>
  <c r="L5530" i="1"/>
  <c r="K5530" i="1" s="1"/>
  <c r="L5516" i="1"/>
  <c r="K5516" i="1" s="1"/>
  <c r="L5524" i="1"/>
  <c r="K5524" i="1" s="1"/>
  <c r="L5532" i="1"/>
  <c r="K5532" i="1" s="1"/>
  <c r="L5517" i="1"/>
  <c r="K5517" i="1" s="1"/>
  <c r="L5527" i="1"/>
  <c r="K5527" i="1" s="1"/>
  <c r="L5546" i="1"/>
  <c r="K5546" i="1" s="1"/>
  <c r="L5533" i="1"/>
  <c r="K5533" i="1" s="1"/>
  <c r="L5518" i="1"/>
  <c r="K5518" i="1" s="1"/>
  <c r="L5526" i="1"/>
  <c r="K5526" i="1" s="1"/>
  <c r="L5534" i="1"/>
  <c r="K5534" i="1" s="1"/>
  <c r="L5542" i="1"/>
  <c r="K5542" i="1" s="1"/>
  <c r="L5519" i="1"/>
  <c r="K5519" i="1" s="1"/>
  <c r="L5538" i="1"/>
  <c r="K5538" i="1" s="1"/>
  <c r="L5513" i="1"/>
  <c r="K5513" i="1" s="1"/>
  <c r="L5512" i="1"/>
  <c r="K5512" i="1" s="1"/>
  <c r="L5515" i="1"/>
  <c r="K5515" i="1" s="1"/>
  <c r="L5514" i="1"/>
  <c r="K5514" i="1" s="1"/>
  <c r="L5504" i="1"/>
  <c r="K5504" i="1" s="1"/>
  <c r="L5505" i="1"/>
  <c r="K5505" i="1" s="1"/>
  <c r="L5506" i="1"/>
  <c r="K5506" i="1" s="1"/>
  <c r="L5508" i="1"/>
  <c r="K5508" i="1" s="1"/>
  <c r="L5507" i="1"/>
  <c r="K5507" i="1" s="1"/>
  <c r="L5502" i="1"/>
  <c r="K5502" i="1" s="1"/>
  <c r="K5510" i="1"/>
  <c r="K5503" i="1"/>
  <c r="L5511" i="1"/>
  <c r="K5511" i="1" s="1"/>
  <c r="L5509" i="1"/>
  <c r="K5509" i="1" s="1"/>
  <c r="L5474" i="1"/>
  <c r="K5474" i="1" s="1"/>
  <c r="L5482" i="1"/>
  <c r="K5482" i="1" s="1"/>
  <c r="L5490" i="1"/>
  <c r="K5490" i="1" s="1"/>
  <c r="L5498" i="1"/>
  <c r="K5498" i="1" s="1"/>
  <c r="L5475" i="1"/>
  <c r="K5475" i="1" s="1"/>
  <c r="L5483" i="1"/>
  <c r="K5483" i="1" s="1"/>
  <c r="L5491" i="1"/>
  <c r="K5491" i="1" s="1"/>
  <c r="L5499" i="1"/>
  <c r="K5499" i="1" s="1"/>
  <c r="L5471" i="1"/>
  <c r="K5471" i="1" s="1"/>
  <c r="L5496" i="1"/>
  <c r="K5496" i="1" s="1"/>
  <c r="L5489" i="1"/>
  <c r="K5489" i="1" s="1"/>
  <c r="L5476" i="1"/>
  <c r="K5476" i="1" s="1"/>
  <c r="L5484" i="1"/>
  <c r="K5484" i="1" s="1"/>
  <c r="L5492" i="1"/>
  <c r="K5492" i="1" s="1"/>
  <c r="L5500" i="1"/>
  <c r="K5500" i="1" s="1"/>
  <c r="L5487" i="1"/>
  <c r="K5487" i="1" s="1"/>
  <c r="L5473" i="1"/>
  <c r="K5473" i="1" s="1"/>
  <c r="L5469" i="1"/>
  <c r="K5469" i="1" s="1"/>
  <c r="L5477" i="1"/>
  <c r="K5477" i="1" s="1"/>
  <c r="L5485" i="1"/>
  <c r="K5485" i="1" s="1"/>
  <c r="K5493" i="1"/>
  <c r="L5501" i="1"/>
  <c r="K5501" i="1" s="1"/>
  <c r="L5479" i="1"/>
  <c r="K5479" i="1" s="1"/>
  <c r="L5495" i="1"/>
  <c r="K5495" i="1" s="1"/>
  <c r="L5497" i="1"/>
  <c r="K5497" i="1" s="1"/>
  <c r="L5470" i="1"/>
  <c r="K5470" i="1" s="1"/>
  <c r="L5478" i="1"/>
  <c r="K5478" i="1" s="1"/>
  <c r="L5486" i="1"/>
  <c r="K5486" i="1" s="1"/>
  <c r="L5494" i="1"/>
  <c r="K5494" i="1" s="1"/>
  <c r="L5481" i="1"/>
  <c r="K5481" i="1" s="1"/>
  <c r="L5472" i="1"/>
  <c r="K5472" i="1" s="1"/>
  <c r="L5480" i="1"/>
  <c r="K5480" i="1" s="1"/>
  <c r="L5488" i="1"/>
  <c r="K5488" i="1" s="1"/>
  <c r="L5457" i="1"/>
  <c r="K5457" i="1" s="1"/>
  <c r="L5458" i="1"/>
  <c r="K5458" i="1" s="1"/>
  <c r="L5466" i="1"/>
  <c r="K5466" i="1" s="1"/>
  <c r="L5459" i="1"/>
  <c r="K5459" i="1" s="1"/>
  <c r="L5467" i="1"/>
  <c r="K5467" i="1" s="1"/>
  <c r="L5465" i="1"/>
  <c r="K5465" i="1" s="1"/>
  <c r="L5460" i="1"/>
  <c r="K5460" i="1" s="1"/>
  <c r="L5468" i="1"/>
  <c r="K5468" i="1" s="1"/>
  <c r="L5461" i="1"/>
  <c r="K5461" i="1" s="1"/>
  <c r="L5454" i="1"/>
  <c r="K5454" i="1" s="1"/>
  <c r="L5462" i="1"/>
  <c r="K5462" i="1" s="1"/>
  <c r="L5464" i="1"/>
  <c r="K5464" i="1" s="1"/>
  <c r="K5455" i="1"/>
  <c r="L5463" i="1"/>
  <c r="K5463" i="1" s="1"/>
  <c r="L5456" i="1"/>
  <c r="K5456" i="1" s="1"/>
  <c r="L5442" i="1"/>
  <c r="K5442" i="1" s="1"/>
  <c r="L5450" i="1"/>
  <c r="K5450" i="1" s="1"/>
  <c r="L5451" i="1"/>
  <c r="K5451" i="1" s="1"/>
  <c r="L5443" i="1"/>
  <c r="K5443" i="1" s="1"/>
  <c r="L5444" i="1"/>
  <c r="K5444" i="1" s="1"/>
  <c r="L5452" i="1"/>
  <c r="K5452" i="1" s="1"/>
  <c r="L5447" i="1"/>
  <c r="K5447" i="1" s="1"/>
  <c r="L5441" i="1"/>
  <c r="K5441" i="1" s="1"/>
  <c r="L5445" i="1"/>
  <c r="K5445" i="1" s="1"/>
  <c r="L5453" i="1"/>
  <c r="K5453" i="1" s="1"/>
  <c r="L5446" i="1"/>
  <c r="K5446" i="1" s="1"/>
  <c r="L5439" i="1"/>
  <c r="K5439" i="1" s="1"/>
  <c r="L5440" i="1"/>
  <c r="K5440" i="1" s="1"/>
  <c r="L5448" i="1"/>
  <c r="K5448" i="1" s="1"/>
  <c r="L5449" i="1"/>
  <c r="K5449" i="1" s="1"/>
  <c r="L5437" i="1"/>
  <c r="K5437" i="1" s="1"/>
  <c r="L5438" i="1"/>
  <c r="K5438" i="1" s="1"/>
  <c r="L5436" i="1"/>
  <c r="K5436" i="1" s="1"/>
  <c r="L5420" i="1"/>
  <c r="K5420" i="1" s="1"/>
  <c r="L5428" i="1"/>
  <c r="K5428" i="1" s="1"/>
  <c r="L5432" i="1"/>
  <c r="K5432" i="1" s="1"/>
  <c r="L5417" i="1"/>
  <c r="K5417" i="1" s="1"/>
  <c r="L5421" i="1"/>
  <c r="K5421" i="1" s="1"/>
  <c r="L5429" i="1"/>
  <c r="K5429" i="1" s="1"/>
  <c r="L5414" i="1"/>
  <c r="K5414" i="1" s="1"/>
  <c r="L5422" i="1"/>
  <c r="K5422" i="1" s="1"/>
  <c r="L5430" i="1"/>
  <c r="K5430" i="1" s="1"/>
  <c r="L5425" i="1"/>
  <c r="K5425" i="1" s="1"/>
  <c r="L5415" i="1"/>
  <c r="K5415" i="1" s="1"/>
  <c r="L5423" i="1"/>
  <c r="K5423" i="1" s="1"/>
  <c r="L5431" i="1"/>
  <c r="K5431" i="1" s="1"/>
  <c r="L5416" i="1"/>
  <c r="K5416" i="1" s="1"/>
  <c r="L5418" i="1"/>
  <c r="K5418" i="1" s="1"/>
  <c r="L5426" i="1"/>
  <c r="K5426" i="1" s="1"/>
  <c r="L5434" i="1"/>
  <c r="K5434" i="1" s="1"/>
  <c r="L5424" i="1"/>
  <c r="K5424" i="1" s="1"/>
  <c r="L5433" i="1"/>
  <c r="K5433" i="1" s="1"/>
  <c r="L5419" i="1"/>
  <c r="K5419" i="1" s="1"/>
  <c r="L5427" i="1"/>
  <c r="K5427" i="1" s="1"/>
  <c r="L5435" i="1"/>
  <c r="K5435" i="1" s="1"/>
  <c r="L5410" i="1"/>
  <c r="K5410" i="1" s="1"/>
  <c r="L5411" i="1"/>
  <c r="K5411" i="1" s="1"/>
  <c r="L5412" i="1"/>
  <c r="K5412" i="1" s="1"/>
  <c r="L5413" i="1"/>
  <c r="K5413" i="1" s="1"/>
  <c r="L5407" i="1"/>
  <c r="K5407" i="1" s="1"/>
  <c r="L5408" i="1"/>
  <c r="K5408" i="1" s="1"/>
  <c r="L5409" i="1"/>
  <c r="K5409" i="1" s="1"/>
  <c r="L5403" i="1"/>
  <c r="K5403" i="1" s="1"/>
  <c r="K5404" i="1"/>
  <c r="L5405" i="1"/>
  <c r="K5405" i="1" s="1"/>
  <c r="L5406" i="1"/>
  <c r="K5406" i="1" s="1"/>
  <c r="L5399" i="1"/>
  <c r="K5399" i="1" s="1"/>
  <c r="L5401" i="1"/>
  <c r="K5401" i="1" s="1"/>
  <c r="L5400" i="1"/>
  <c r="K5400" i="1" s="1"/>
  <c r="L5393" i="1"/>
  <c r="K5393" i="1" s="1"/>
  <c r="L5394" i="1"/>
  <c r="K5394" i="1" s="1"/>
  <c r="L5402" i="1"/>
  <c r="K5402" i="1" s="1"/>
  <c r="L5395" i="1"/>
  <c r="K5395" i="1" s="1"/>
  <c r="L5396" i="1"/>
  <c r="K5396" i="1" s="1"/>
  <c r="L5397" i="1"/>
  <c r="K5397" i="1" s="1"/>
  <c r="L5398" i="1"/>
  <c r="K5398" i="1" s="1"/>
  <c r="L5379" i="1"/>
  <c r="K5379" i="1" s="1"/>
  <c r="L5387" i="1"/>
  <c r="K5387" i="1" s="1"/>
  <c r="L5380" i="1"/>
  <c r="K5380" i="1" s="1"/>
  <c r="L5381" i="1"/>
  <c r="K5381" i="1" s="1"/>
  <c r="L5390" i="1"/>
  <c r="K5390" i="1" s="1"/>
  <c r="L5384" i="1"/>
  <c r="K5384" i="1" s="1"/>
  <c r="L5377" i="1"/>
  <c r="K5377" i="1" s="1"/>
  <c r="L5378" i="1"/>
  <c r="K5378" i="1" s="1"/>
  <c r="L5388" i="1"/>
  <c r="K5388" i="1" s="1"/>
  <c r="L5389" i="1"/>
  <c r="K5389" i="1" s="1"/>
  <c r="L5382" i="1"/>
  <c r="K5382" i="1" s="1"/>
  <c r="L5392" i="1"/>
  <c r="K5392" i="1" s="1"/>
  <c r="L5385" i="1"/>
  <c r="K5385" i="1" s="1"/>
  <c r="K5375" i="1"/>
  <c r="L5383" i="1"/>
  <c r="K5383" i="1" s="1"/>
  <c r="L5391" i="1"/>
  <c r="K5391" i="1" s="1"/>
  <c r="L5376" i="1"/>
  <c r="K5376" i="1" s="1"/>
  <c r="L5386" i="1"/>
  <c r="K5386" i="1" s="1"/>
  <c r="L5363" i="1"/>
  <c r="K5363" i="1" s="1"/>
  <c r="L5364" i="1"/>
  <c r="K5364" i="1" s="1"/>
  <c r="L5365" i="1"/>
  <c r="K5365" i="1" s="1"/>
  <c r="L5373" i="1"/>
  <c r="K5373" i="1" s="1"/>
  <c r="L5366" i="1"/>
  <c r="K5366" i="1" s="1"/>
  <c r="K5374" i="1"/>
  <c r="L5367" i="1"/>
  <c r="K5367" i="1" s="1"/>
  <c r="L5368" i="1"/>
  <c r="K5368" i="1" s="1"/>
  <c r="L5372" i="1"/>
  <c r="K5372" i="1" s="1"/>
  <c r="L5369" i="1"/>
  <c r="K5369" i="1" s="1"/>
  <c r="L5362" i="1"/>
  <c r="K5362" i="1" s="1"/>
  <c r="L5370" i="1"/>
  <c r="K5370" i="1" s="1"/>
  <c r="L5371" i="1"/>
  <c r="K5371" i="1" s="1"/>
  <c r="L5360" i="1"/>
  <c r="K5360" i="1" s="1"/>
  <c r="L5361" i="1"/>
  <c r="K5361" i="1" s="1"/>
  <c r="L5358" i="1"/>
  <c r="K5358" i="1" s="1"/>
  <c r="L5359" i="1"/>
  <c r="K5359" i="1" s="1"/>
  <c r="L5334" i="1"/>
  <c r="K5334" i="1" s="1"/>
  <c r="L5327" i="1"/>
  <c r="K5327" i="1" s="1"/>
  <c r="L5335" i="1"/>
  <c r="K5335" i="1" s="1"/>
  <c r="L5343" i="1"/>
  <c r="K5343" i="1" s="1"/>
  <c r="L5351" i="1"/>
  <c r="K5351" i="1" s="1"/>
  <c r="L5336" i="1"/>
  <c r="K5336" i="1" s="1"/>
  <c r="K5344" i="1"/>
  <c r="L5328" i="1"/>
  <c r="K5328" i="1" s="1"/>
  <c r="L5329" i="1"/>
  <c r="K5329" i="1" s="1"/>
  <c r="L5337" i="1"/>
  <c r="K5337" i="1" s="1"/>
  <c r="L5345" i="1"/>
  <c r="K5345" i="1" s="1"/>
  <c r="L5353" i="1"/>
  <c r="K5353" i="1" s="1"/>
  <c r="L5333" i="1"/>
  <c r="K5333" i="1" s="1"/>
  <c r="L5357" i="1"/>
  <c r="K5357" i="1" s="1"/>
  <c r="L5342" i="1"/>
  <c r="K5342" i="1" s="1"/>
  <c r="L5330" i="1"/>
  <c r="K5330" i="1" s="1"/>
  <c r="L5338" i="1"/>
  <c r="K5338" i="1" s="1"/>
  <c r="L5346" i="1"/>
  <c r="K5346" i="1" s="1"/>
  <c r="L5354" i="1"/>
  <c r="K5354" i="1" s="1"/>
  <c r="L5349" i="1"/>
  <c r="K5349" i="1" s="1"/>
  <c r="L5326" i="1"/>
  <c r="K5326" i="1" s="1"/>
  <c r="L5352" i="1"/>
  <c r="K5352" i="1" s="1"/>
  <c r="L5331" i="1"/>
  <c r="K5331" i="1" s="1"/>
  <c r="L5339" i="1"/>
  <c r="K5339" i="1" s="1"/>
  <c r="L5347" i="1"/>
  <c r="K5347" i="1" s="1"/>
  <c r="L5355" i="1"/>
  <c r="K5355" i="1" s="1"/>
  <c r="L5341" i="1"/>
  <c r="K5341" i="1" s="1"/>
  <c r="L5350" i="1"/>
  <c r="K5350" i="1" s="1"/>
  <c r="L5332" i="1"/>
  <c r="K5332" i="1" s="1"/>
  <c r="L5340" i="1"/>
  <c r="K5340" i="1" s="1"/>
  <c r="L5348" i="1"/>
  <c r="K5348" i="1" s="1"/>
  <c r="L5356" i="1"/>
  <c r="K5356" i="1" s="1"/>
  <c r="K5322" i="1"/>
  <c r="L5299" i="1"/>
  <c r="K5299" i="1" s="1"/>
  <c r="K5307" i="1"/>
  <c r="L5315" i="1"/>
  <c r="K5315" i="1" s="1"/>
  <c r="L5323" i="1"/>
  <c r="K5323" i="1" s="1"/>
  <c r="L5300" i="1"/>
  <c r="K5300" i="1" s="1"/>
  <c r="L5316" i="1"/>
  <c r="K5316" i="1" s="1"/>
  <c r="L5324" i="1"/>
  <c r="K5324" i="1" s="1"/>
  <c r="L5308" i="1"/>
  <c r="K5308" i="1" s="1"/>
  <c r="L5301" i="1"/>
  <c r="K5301" i="1" s="1"/>
  <c r="L5309" i="1"/>
  <c r="K5309" i="1" s="1"/>
  <c r="L5317" i="1"/>
  <c r="K5317" i="1" s="1"/>
  <c r="L5325" i="1"/>
  <c r="K5325" i="1" s="1"/>
  <c r="L5305" i="1"/>
  <c r="K5305" i="1" s="1"/>
  <c r="L5321" i="1"/>
  <c r="K5321" i="1" s="1"/>
  <c r="L5314" i="1"/>
  <c r="K5314" i="1" s="1"/>
  <c r="L5302" i="1"/>
  <c r="K5302" i="1" s="1"/>
  <c r="L5310" i="1"/>
  <c r="K5310" i="1" s="1"/>
  <c r="L5318" i="1"/>
  <c r="K5318" i="1" s="1"/>
  <c r="L5313" i="1"/>
  <c r="K5313" i="1" s="1"/>
  <c r="L5306" i="1"/>
  <c r="K5306" i="1" s="1"/>
  <c r="L5303" i="1"/>
  <c r="K5303" i="1" s="1"/>
  <c r="L5311" i="1"/>
  <c r="K5311" i="1" s="1"/>
  <c r="L5319" i="1"/>
  <c r="K5319" i="1" s="1"/>
  <c r="L5297" i="1"/>
  <c r="K5297" i="1" s="1"/>
  <c r="L5298" i="1"/>
  <c r="K5298" i="1" s="1"/>
  <c r="L5304" i="1"/>
  <c r="K5304" i="1" s="1"/>
  <c r="L5312" i="1"/>
  <c r="K5312" i="1" s="1"/>
  <c r="L5320" i="1"/>
  <c r="K5320" i="1" s="1"/>
  <c r="L5290" i="1"/>
  <c r="K5290" i="1" s="1"/>
  <c r="L5291" i="1"/>
  <c r="K5291" i="1" s="1"/>
  <c r="L5292" i="1"/>
  <c r="K5292" i="1" s="1"/>
  <c r="L5285" i="1"/>
  <c r="K5285" i="1" s="1"/>
  <c r="L5286" i="1"/>
  <c r="K5286" i="1" s="1"/>
  <c r="L5293" i="1"/>
  <c r="K5293" i="1" s="1"/>
  <c r="L5294" i="1"/>
  <c r="K5294" i="1" s="1"/>
  <c r="L5287" i="1"/>
  <c r="K5287" i="1" s="1"/>
  <c r="L5295" i="1"/>
  <c r="K5295" i="1" s="1"/>
  <c r="L5288" i="1"/>
  <c r="K5288" i="1" s="1"/>
  <c r="L5296" i="1"/>
  <c r="K5296" i="1" s="1"/>
  <c r="L5289" i="1"/>
  <c r="K5289" i="1" s="1"/>
  <c r="L5279" i="1"/>
  <c r="K5279" i="1" s="1"/>
  <c r="L5280" i="1"/>
  <c r="K5280" i="1" s="1"/>
  <c r="L5281" i="1"/>
  <c r="K5281" i="1" s="1"/>
  <c r="L5282" i="1"/>
  <c r="K5282" i="1" s="1"/>
  <c r="L5284" i="1"/>
  <c r="K5284" i="1" s="1"/>
  <c r="L5283" i="1"/>
  <c r="K5283" i="1" s="1"/>
  <c r="L5264" i="1"/>
  <c r="K5264" i="1" s="1"/>
  <c r="K5272" i="1"/>
  <c r="L5273" i="1"/>
  <c r="K5273" i="1" s="1"/>
  <c r="L5274" i="1"/>
  <c r="K5274" i="1" s="1"/>
  <c r="L5275" i="1"/>
  <c r="K5275" i="1" s="1"/>
  <c r="L5276" i="1"/>
  <c r="K5276" i="1" s="1"/>
  <c r="L5278" i="1"/>
  <c r="K5278" i="1" s="1"/>
  <c r="L5277" i="1"/>
  <c r="K5277" i="1" s="1"/>
  <c r="L5271" i="1"/>
  <c r="K5271" i="1" s="1"/>
  <c r="L5253" i="1"/>
  <c r="K5253" i="1" s="1"/>
  <c r="L5261" i="1"/>
  <c r="K5261" i="1" s="1"/>
  <c r="L5254" i="1"/>
  <c r="K5254" i="1" s="1"/>
  <c r="L5262" i="1"/>
  <c r="K5262" i="1" s="1"/>
  <c r="L5270" i="1"/>
  <c r="K5270" i="1" s="1"/>
  <c r="L5268" i="1"/>
  <c r="K5268" i="1" s="1"/>
  <c r="L5269" i="1"/>
  <c r="K5269" i="1" s="1"/>
  <c r="L5255" i="1"/>
  <c r="K5255" i="1" s="1"/>
  <c r="L5263" i="1"/>
  <c r="K5263" i="1" s="1"/>
  <c r="L5256" i="1"/>
  <c r="K5256" i="1" s="1"/>
  <c r="L5259" i="1"/>
  <c r="K5259" i="1" s="1"/>
  <c r="L5257" i="1"/>
  <c r="K5257" i="1" s="1"/>
  <c r="L5265" i="1"/>
  <c r="K5265" i="1" s="1"/>
  <c r="L5258" i="1"/>
  <c r="K5258" i="1" s="1"/>
  <c r="L5266" i="1"/>
  <c r="K5266" i="1" s="1"/>
  <c r="L5267" i="1"/>
  <c r="K5267" i="1" s="1"/>
  <c r="L5260" i="1"/>
  <c r="K5260" i="1" s="1"/>
  <c r="L5244" i="1"/>
  <c r="K5244" i="1" s="1"/>
  <c r="L5245" i="1"/>
  <c r="K5245" i="1" s="1"/>
  <c r="L5238" i="1"/>
  <c r="K5238" i="1" s="1"/>
  <c r="L5246" i="1"/>
  <c r="K5246" i="1" s="1"/>
  <c r="L5239" i="1"/>
  <c r="K5239" i="1" s="1"/>
  <c r="L5247" i="1"/>
  <c r="K5247" i="1" s="1"/>
  <c r="L5241" i="1"/>
  <c r="K5241" i="1" s="1"/>
  <c r="L5240" i="1"/>
  <c r="K5240" i="1" s="1"/>
  <c r="L5248" i="1"/>
  <c r="K5248" i="1" s="1"/>
  <c r="L5249" i="1"/>
  <c r="K5249" i="1" s="1"/>
  <c r="L5242" i="1"/>
  <c r="K5242" i="1" s="1"/>
  <c r="L5250" i="1"/>
  <c r="K5250" i="1" s="1"/>
  <c r="L5243" i="1"/>
  <c r="K5243" i="1" s="1"/>
  <c r="L5251" i="1"/>
  <c r="K5251" i="1" s="1"/>
  <c r="L5236" i="1"/>
  <c r="K5236" i="1" s="1"/>
  <c r="L5235" i="1"/>
  <c r="K5235" i="1" s="1"/>
  <c r="L5252" i="1"/>
  <c r="K5252" i="1" s="1"/>
  <c r="L5237" i="1"/>
  <c r="K5237" i="1" s="1"/>
  <c r="L5222" i="1"/>
  <c r="K5222" i="1" s="1"/>
  <c r="L5223" i="1"/>
  <c r="K5223" i="1" s="1"/>
  <c r="L5231" i="1"/>
  <c r="K5231" i="1" s="1"/>
  <c r="L5226" i="1"/>
  <c r="K5226" i="1" s="1"/>
  <c r="L5221" i="1"/>
  <c r="K5221" i="1" s="1"/>
  <c r="L5224" i="1"/>
  <c r="K5224" i="1" s="1"/>
  <c r="L5232" i="1"/>
  <c r="K5232" i="1" s="1"/>
  <c r="L5225" i="1"/>
  <c r="K5225" i="1" s="1"/>
  <c r="L5233" i="1"/>
  <c r="K5233" i="1" s="1"/>
  <c r="L5229" i="1"/>
  <c r="K5229" i="1" s="1"/>
  <c r="K5227" i="1"/>
  <c r="L5228" i="1"/>
  <c r="K5228" i="1" s="1"/>
  <c r="L5230" i="1"/>
  <c r="K5230" i="1" s="1"/>
  <c r="L5213" i="1"/>
  <c r="K5213" i="1" s="1"/>
  <c r="L5215" i="1"/>
  <c r="K5215" i="1" s="1"/>
  <c r="L5216" i="1"/>
  <c r="K5216" i="1" s="1"/>
  <c r="L5214" i="1"/>
  <c r="K5214" i="1" s="1"/>
  <c r="L5217" i="1"/>
  <c r="K5217" i="1" s="1"/>
  <c r="L5212" i="1"/>
  <c r="K5212" i="1" s="1"/>
  <c r="L5218" i="1"/>
  <c r="K5218" i="1" s="1"/>
  <c r="L5220" i="1"/>
  <c r="K5220" i="1" s="1"/>
  <c r="L5211" i="1"/>
  <c r="K5211" i="1" s="1"/>
  <c r="K5219" i="1"/>
  <c r="L5096" i="1"/>
  <c r="K5096" i="1" s="1"/>
  <c r="L5104" i="1"/>
  <c r="K5104" i="1" s="1"/>
  <c r="L5112" i="1"/>
  <c r="K5112" i="1" s="1"/>
  <c r="L5120" i="1"/>
  <c r="K5120" i="1" s="1"/>
  <c r="L5128" i="1"/>
  <c r="K5128" i="1" s="1"/>
  <c r="L5176" i="1"/>
  <c r="K5176" i="1" s="1"/>
  <c r="L5097" i="1"/>
  <c r="K5097" i="1" s="1"/>
  <c r="L5105" i="1"/>
  <c r="K5105" i="1" s="1"/>
  <c r="L5113" i="1"/>
  <c r="K5113" i="1" s="1"/>
  <c r="L5121" i="1"/>
  <c r="K5121" i="1" s="1"/>
  <c r="L5129" i="1"/>
  <c r="K5129" i="1" s="1"/>
  <c r="L5137" i="1"/>
  <c r="K5137" i="1" s="1"/>
  <c r="L5145" i="1"/>
  <c r="K5145" i="1" s="1"/>
  <c r="L5153" i="1"/>
  <c r="K5153" i="1" s="1"/>
  <c r="L5161" i="1"/>
  <c r="K5161" i="1" s="1"/>
  <c r="L5169" i="1"/>
  <c r="K5169" i="1" s="1"/>
  <c r="L5177" i="1"/>
  <c r="K5177" i="1" s="1"/>
  <c r="L5185" i="1"/>
  <c r="K5185" i="1" s="1"/>
  <c r="L5193" i="1"/>
  <c r="K5193" i="1" s="1"/>
  <c r="L5201" i="1"/>
  <c r="K5201" i="1" s="1"/>
  <c r="L5209" i="1"/>
  <c r="K5209" i="1" s="1"/>
  <c r="L5194" i="1"/>
  <c r="K5194" i="1" s="1"/>
  <c r="L5202" i="1"/>
  <c r="K5202" i="1" s="1"/>
  <c r="L5152" i="1"/>
  <c r="K5152" i="1" s="1"/>
  <c r="L5200" i="1"/>
  <c r="K5200" i="1" s="1"/>
  <c r="L5098" i="1"/>
  <c r="K5098" i="1" s="1"/>
  <c r="L5106" i="1"/>
  <c r="K5106" i="1" s="1"/>
  <c r="L5114" i="1"/>
  <c r="K5114" i="1" s="1"/>
  <c r="L5122" i="1"/>
  <c r="K5122" i="1" s="1"/>
  <c r="L5130" i="1"/>
  <c r="K5130" i="1" s="1"/>
  <c r="L5138" i="1"/>
  <c r="K5138" i="1" s="1"/>
  <c r="L5146" i="1"/>
  <c r="K5146" i="1" s="1"/>
  <c r="L5154" i="1"/>
  <c r="K5154" i="1" s="1"/>
  <c r="L5162" i="1"/>
  <c r="K5162" i="1" s="1"/>
  <c r="L5170" i="1"/>
  <c r="K5170" i="1" s="1"/>
  <c r="L5178" i="1"/>
  <c r="K5178" i="1" s="1"/>
  <c r="L5186" i="1"/>
  <c r="K5186" i="1" s="1"/>
  <c r="L5210" i="1"/>
  <c r="K5210" i="1" s="1"/>
  <c r="L5151" i="1"/>
  <c r="K5151" i="1" s="1"/>
  <c r="L5199" i="1"/>
  <c r="K5199" i="1" s="1"/>
  <c r="L5168" i="1"/>
  <c r="K5168" i="1" s="1"/>
  <c r="L5091" i="1"/>
  <c r="K5091" i="1" s="1"/>
  <c r="L5099" i="1"/>
  <c r="K5099" i="1" s="1"/>
  <c r="L5107" i="1"/>
  <c r="K5107" i="1" s="1"/>
  <c r="L5115" i="1"/>
  <c r="K5115" i="1" s="1"/>
  <c r="L5123" i="1"/>
  <c r="K5123" i="1" s="1"/>
  <c r="L5131" i="1"/>
  <c r="K5131" i="1" s="1"/>
  <c r="L5139" i="1"/>
  <c r="K5139" i="1" s="1"/>
  <c r="L5147" i="1"/>
  <c r="K5147" i="1" s="1"/>
  <c r="L5155" i="1"/>
  <c r="K5155" i="1" s="1"/>
  <c r="L5163" i="1"/>
  <c r="K5163" i="1" s="1"/>
  <c r="L5171" i="1"/>
  <c r="K5171" i="1" s="1"/>
  <c r="L5179" i="1"/>
  <c r="K5179" i="1" s="1"/>
  <c r="L5187" i="1"/>
  <c r="K5187" i="1" s="1"/>
  <c r="L5195" i="1"/>
  <c r="K5195" i="1" s="1"/>
  <c r="L5203" i="1"/>
  <c r="K5203" i="1" s="1"/>
  <c r="L5234" i="1"/>
  <c r="K5234" i="1" s="1"/>
  <c r="L5189" i="1"/>
  <c r="K5189" i="1" s="1"/>
  <c r="L5111" i="1"/>
  <c r="K5111" i="1" s="1"/>
  <c r="L5143" i="1"/>
  <c r="K5143" i="1" s="1"/>
  <c r="L5183" i="1"/>
  <c r="K5183" i="1" s="1"/>
  <c r="L5136" i="1"/>
  <c r="K5136" i="1" s="1"/>
  <c r="L5208" i="1"/>
  <c r="K5208" i="1" s="1"/>
  <c r="L5092" i="1"/>
  <c r="K5092" i="1" s="1"/>
  <c r="L5100" i="1"/>
  <c r="K5100" i="1" s="1"/>
  <c r="L5108" i="1"/>
  <c r="K5108" i="1" s="1"/>
  <c r="L5116" i="1"/>
  <c r="K5116" i="1" s="1"/>
  <c r="L5124" i="1"/>
  <c r="K5124" i="1" s="1"/>
  <c r="L5132" i="1"/>
  <c r="K5132" i="1" s="1"/>
  <c r="L5140" i="1"/>
  <c r="K5140" i="1" s="1"/>
  <c r="L5148" i="1"/>
  <c r="K5148" i="1" s="1"/>
  <c r="L5156" i="1"/>
  <c r="K5156" i="1" s="1"/>
  <c r="L5164" i="1"/>
  <c r="K5164" i="1" s="1"/>
  <c r="L5172" i="1"/>
  <c r="K5172" i="1" s="1"/>
  <c r="L5180" i="1"/>
  <c r="K5180" i="1" s="1"/>
  <c r="L5188" i="1"/>
  <c r="K5188" i="1" s="1"/>
  <c r="L5196" i="1"/>
  <c r="K5196" i="1" s="1"/>
  <c r="L5204" i="1"/>
  <c r="K5204" i="1" s="1"/>
  <c r="L5181" i="1"/>
  <c r="K5181" i="1" s="1"/>
  <c r="L5205" i="1"/>
  <c r="K5205" i="1" s="1"/>
  <c r="L5119" i="1"/>
  <c r="K5119" i="1" s="1"/>
  <c r="L5159" i="1"/>
  <c r="K5159" i="1" s="1"/>
  <c r="L5207" i="1"/>
  <c r="K5207" i="1" s="1"/>
  <c r="L5184" i="1"/>
  <c r="K5184" i="1" s="1"/>
  <c r="L5093" i="1"/>
  <c r="K5093" i="1" s="1"/>
  <c r="L5101" i="1"/>
  <c r="K5101" i="1" s="1"/>
  <c r="L5109" i="1"/>
  <c r="K5109" i="1" s="1"/>
  <c r="L5117" i="1"/>
  <c r="K5117" i="1" s="1"/>
  <c r="L5125" i="1"/>
  <c r="K5125" i="1" s="1"/>
  <c r="L5133" i="1"/>
  <c r="K5133" i="1" s="1"/>
  <c r="L5141" i="1"/>
  <c r="K5141" i="1" s="1"/>
  <c r="L5149" i="1"/>
  <c r="K5149" i="1" s="1"/>
  <c r="L5157" i="1"/>
  <c r="K5157" i="1" s="1"/>
  <c r="L5165" i="1"/>
  <c r="K5165" i="1" s="1"/>
  <c r="L5173" i="1"/>
  <c r="K5173" i="1" s="1"/>
  <c r="L5197" i="1"/>
  <c r="K5197" i="1" s="1"/>
  <c r="L5095" i="1"/>
  <c r="K5095" i="1" s="1"/>
  <c r="L5127" i="1"/>
  <c r="K5127" i="1" s="1"/>
  <c r="L5167" i="1"/>
  <c r="K5167" i="1" s="1"/>
  <c r="L5191" i="1"/>
  <c r="K5191" i="1" s="1"/>
  <c r="L5144" i="1"/>
  <c r="K5144" i="1" s="1"/>
  <c r="L5192" i="1"/>
  <c r="K5192" i="1" s="1"/>
  <c r="L5094" i="1"/>
  <c r="K5094" i="1" s="1"/>
  <c r="L5102" i="1"/>
  <c r="K5102" i="1" s="1"/>
  <c r="L5110" i="1"/>
  <c r="K5110" i="1" s="1"/>
  <c r="L5118" i="1"/>
  <c r="K5118" i="1" s="1"/>
  <c r="L5126" i="1"/>
  <c r="K5126" i="1" s="1"/>
  <c r="L5134" i="1"/>
  <c r="K5134" i="1" s="1"/>
  <c r="L5142" i="1"/>
  <c r="K5142" i="1" s="1"/>
  <c r="L5150" i="1"/>
  <c r="K5150" i="1" s="1"/>
  <c r="L5158" i="1"/>
  <c r="K5158" i="1" s="1"/>
  <c r="L5166" i="1"/>
  <c r="K5166" i="1" s="1"/>
  <c r="L5174" i="1"/>
  <c r="K5174" i="1" s="1"/>
  <c r="L5182" i="1"/>
  <c r="K5182" i="1" s="1"/>
  <c r="L5190" i="1"/>
  <c r="K5190" i="1" s="1"/>
  <c r="L5198" i="1"/>
  <c r="K5198" i="1" s="1"/>
  <c r="L5206" i="1"/>
  <c r="K5206" i="1" s="1"/>
  <c r="L5135" i="1"/>
  <c r="K5135" i="1" s="1"/>
  <c r="L5175" i="1"/>
  <c r="K5175" i="1" s="1"/>
  <c r="L5088" i="1"/>
  <c r="K5088" i="1" s="1"/>
  <c r="L5089" i="1"/>
  <c r="K5089" i="1" s="1"/>
  <c r="L5090" i="1"/>
  <c r="K5090" i="1" s="1"/>
  <c r="L5084" i="1"/>
  <c r="K5084" i="1" s="1"/>
  <c r="L5085" i="1"/>
  <c r="K5085" i="1" s="1"/>
  <c r="L5086" i="1"/>
  <c r="K5086" i="1" s="1"/>
  <c r="L5087" i="1"/>
  <c r="K5087" i="1" s="1"/>
  <c r="L5083" i="1"/>
  <c r="K5083" i="1" s="1"/>
  <c r="L5079" i="1"/>
  <c r="K5079" i="1" s="1"/>
  <c r="L5080" i="1"/>
  <c r="K5080" i="1" s="1"/>
  <c r="L5081" i="1"/>
  <c r="K5081" i="1" s="1"/>
  <c r="L5082" i="1"/>
  <c r="K5082" i="1" s="1"/>
  <c r="L5074" i="1"/>
  <c r="K5074" i="1" s="1"/>
  <c r="L5073" i="1"/>
  <c r="K5073" i="1" s="1"/>
  <c r="L5075" i="1"/>
  <c r="K5075" i="1" s="1"/>
  <c r="L5076" i="1"/>
  <c r="K5076" i="1" s="1"/>
  <c r="L5069" i="1"/>
  <c r="K5069" i="1" s="1"/>
  <c r="L5077" i="1"/>
  <c r="K5077" i="1" s="1"/>
  <c r="L5071" i="1"/>
  <c r="K5071" i="1" s="1"/>
  <c r="L5072" i="1"/>
  <c r="K5072" i="1" s="1"/>
  <c r="L5070" i="1"/>
  <c r="K5070" i="1" s="1"/>
  <c r="L5068" i="1"/>
  <c r="K5068" i="1" s="1"/>
  <c r="L5067" i="1"/>
  <c r="K5067" i="1" s="1"/>
  <c r="L5031" i="1"/>
  <c r="K5031" i="1" s="1"/>
  <c r="L5039" i="1"/>
  <c r="K5039" i="1" s="1"/>
  <c r="L5055" i="1"/>
  <c r="K5055" i="1" s="1"/>
  <c r="L5063" i="1"/>
  <c r="K5063" i="1" s="1"/>
  <c r="L5065" i="1"/>
  <c r="K5065" i="1" s="1"/>
  <c r="L5044" i="1"/>
  <c r="K5044" i="1" s="1"/>
  <c r="L5024" i="1"/>
  <c r="K5024" i="1" s="1"/>
  <c r="L5032" i="1"/>
  <c r="K5032" i="1" s="1"/>
  <c r="L5040" i="1"/>
  <c r="K5040" i="1" s="1"/>
  <c r="L5048" i="1"/>
  <c r="K5048" i="1" s="1"/>
  <c r="L5056" i="1"/>
  <c r="K5056" i="1" s="1"/>
  <c r="L5064" i="1"/>
  <c r="K5064" i="1" s="1"/>
  <c r="L5052" i="1"/>
  <c r="K5052" i="1" s="1"/>
  <c r="L5025" i="1"/>
  <c r="K5025" i="1" s="1"/>
  <c r="L5033" i="1"/>
  <c r="K5033" i="1" s="1"/>
  <c r="L5041" i="1"/>
  <c r="K5041" i="1" s="1"/>
  <c r="L5049" i="1"/>
  <c r="K5049" i="1" s="1"/>
  <c r="L5057" i="1"/>
  <c r="K5057" i="1" s="1"/>
  <c r="L5036" i="1"/>
  <c r="K5036" i="1" s="1"/>
  <c r="L5026" i="1"/>
  <c r="K5026" i="1" s="1"/>
  <c r="L5034" i="1"/>
  <c r="K5034" i="1" s="1"/>
  <c r="L5042" i="1"/>
  <c r="K5042" i="1" s="1"/>
  <c r="L5050" i="1"/>
  <c r="K5050" i="1" s="1"/>
  <c r="L5058" i="1"/>
  <c r="K5058" i="1" s="1"/>
  <c r="L5060" i="1"/>
  <c r="K5060" i="1" s="1"/>
  <c r="L5027" i="1"/>
  <c r="K5027" i="1" s="1"/>
  <c r="L5035" i="1"/>
  <c r="K5035" i="1" s="1"/>
  <c r="L5043" i="1"/>
  <c r="K5043" i="1" s="1"/>
  <c r="L5051" i="1"/>
  <c r="K5051" i="1" s="1"/>
  <c r="L5059" i="1"/>
  <c r="K5059" i="1" s="1"/>
  <c r="L5029" i="1"/>
  <c r="K5029" i="1" s="1"/>
  <c r="L5037" i="1"/>
  <c r="K5037" i="1" s="1"/>
  <c r="L5045" i="1"/>
  <c r="K5045" i="1" s="1"/>
  <c r="L5053" i="1"/>
  <c r="K5053" i="1" s="1"/>
  <c r="L5061" i="1"/>
  <c r="K5061" i="1" s="1"/>
  <c r="L5066" i="1"/>
  <c r="K5066" i="1" s="1"/>
  <c r="L5030" i="1"/>
  <c r="K5030" i="1" s="1"/>
  <c r="L5038" i="1"/>
  <c r="K5038" i="1" s="1"/>
  <c r="L5046" i="1"/>
  <c r="K5046" i="1" s="1"/>
  <c r="L5054" i="1"/>
  <c r="K5054" i="1" s="1"/>
  <c r="L5062" i="1"/>
  <c r="K5062" i="1" s="1"/>
  <c r="L5028" i="1"/>
  <c r="K5028" i="1" s="1"/>
  <c r="L5020" i="1"/>
  <c r="K5020" i="1" s="1"/>
  <c r="L5021" i="1"/>
  <c r="K5021" i="1" s="1"/>
  <c r="L5022" i="1"/>
  <c r="K5022" i="1" s="1"/>
  <c r="L5015" i="1"/>
  <c r="K5015" i="1" s="1"/>
  <c r="L5023" i="1"/>
  <c r="K5023" i="1" s="1"/>
  <c r="L5016" i="1"/>
  <c r="K5016" i="1" s="1"/>
  <c r="L5017" i="1"/>
  <c r="K5017" i="1" s="1"/>
  <c r="L5018" i="1"/>
  <c r="K5018" i="1" s="1"/>
  <c r="L5019" i="1"/>
  <c r="K5019" i="1" s="1"/>
  <c r="L5010" i="1"/>
  <c r="K5010" i="1" s="1"/>
  <c r="L5011" i="1"/>
  <c r="K5011" i="1" s="1"/>
  <c r="L5007" i="1"/>
  <c r="K5007" i="1" s="1"/>
  <c r="L5008" i="1"/>
  <c r="K5008" i="1" s="1"/>
  <c r="L5012" i="1"/>
  <c r="K5012" i="1" s="1"/>
  <c r="L5005" i="1"/>
  <c r="K5005" i="1" s="1"/>
  <c r="L5013" i="1"/>
  <c r="K5013" i="1" s="1"/>
  <c r="L5006" i="1"/>
  <c r="K5006" i="1" s="1"/>
  <c r="L5009" i="1"/>
  <c r="K5009" i="1" s="1"/>
  <c r="L4997" i="1"/>
  <c r="K4997" i="1" s="1"/>
  <c r="L4998" i="1"/>
  <c r="K4998" i="1" s="1"/>
  <c r="L4999" i="1"/>
  <c r="K4999" i="1" s="1"/>
  <c r="L5000" i="1"/>
  <c r="K5000" i="1" s="1"/>
  <c r="L5001" i="1"/>
  <c r="K5001" i="1" s="1"/>
  <c r="L5002" i="1"/>
  <c r="K5002" i="1" s="1"/>
  <c r="L5004" i="1"/>
  <c r="K5004" i="1" s="1"/>
  <c r="L5003" i="1"/>
  <c r="K5003" i="1" s="1"/>
  <c r="L4965" i="1"/>
  <c r="K4965" i="1" s="1"/>
  <c r="L4958" i="1"/>
  <c r="K4958" i="1" s="1"/>
  <c r="L4966" i="1"/>
  <c r="K4966" i="1" s="1"/>
  <c r="L4974" i="1"/>
  <c r="K4974" i="1" s="1"/>
  <c r="L4982" i="1"/>
  <c r="K4982" i="1" s="1"/>
  <c r="L4990" i="1"/>
  <c r="K4990" i="1" s="1"/>
  <c r="L4967" i="1"/>
  <c r="K4967" i="1" s="1"/>
  <c r="L4975" i="1"/>
  <c r="K4975" i="1" s="1"/>
  <c r="L4983" i="1"/>
  <c r="K4983" i="1" s="1"/>
  <c r="L4991" i="1"/>
  <c r="K4991" i="1" s="1"/>
  <c r="L4969" i="1"/>
  <c r="K4969" i="1" s="1"/>
  <c r="L4985" i="1"/>
  <c r="K4985" i="1" s="1"/>
  <c r="L4981" i="1"/>
  <c r="K4981" i="1" s="1"/>
  <c r="L4960" i="1"/>
  <c r="K4960" i="1" s="1"/>
  <c r="L4968" i="1"/>
  <c r="K4968" i="1" s="1"/>
  <c r="L4976" i="1"/>
  <c r="K4976" i="1" s="1"/>
  <c r="L4984" i="1"/>
  <c r="K4984" i="1" s="1"/>
  <c r="L4992" i="1"/>
  <c r="K4992" i="1" s="1"/>
  <c r="L4961" i="1"/>
  <c r="K4961" i="1" s="1"/>
  <c r="L4993" i="1"/>
  <c r="K4993" i="1" s="1"/>
  <c r="L4962" i="1"/>
  <c r="K4962" i="1" s="1"/>
  <c r="L4986" i="1"/>
  <c r="K4986" i="1" s="1"/>
  <c r="L4973" i="1"/>
  <c r="K4973" i="1" s="1"/>
  <c r="L4977" i="1"/>
  <c r="K4977" i="1" s="1"/>
  <c r="L4970" i="1"/>
  <c r="K4970" i="1" s="1"/>
  <c r="L4957" i="1"/>
  <c r="K4957" i="1" s="1"/>
  <c r="L4955" i="1"/>
  <c r="K4955" i="1" s="1"/>
  <c r="L4971" i="1"/>
  <c r="K4971" i="1" s="1"/>
  <c r="L4979" i="1"/>
  <c r="K4979" i="1" s="1"/>
  <c r="L4987" i="1"/>
  <c r="K4987" i="1" s="1"/>
  <c r="L4995" i="1"/>
  <c r="K4995" i="1" s="1"/>
  <c r="L4964" i="1"/>
  <c r="K4964" i="1" s="1"/>
  <c r="L4972" i="1"/>
  <c r="K4972" i="1" s="1"/>
  <c r="L4980" i="1"/>
  <c r="K4980" i="1" s="1"/>
  <c r="L4988" i="1"/>
  <c r="K4988" i="1" s="1"/>
  <c r="L4996" i="1"/>
  <c r="K4996" i="1" s="1"/>
  <c r="L4989" i="1"/>
  <c r="K4989" i="1" s="1"/>
  <c r="L4954" i="1"/>
  <c r="K4954" i="1" s="1"/>
  <c r="L4953" i="1"/>
  <c r="K4953" i="1" s="1"/>
  <c r="L4949" i="1"/>
  <c r="K4949" i="1" s="1"/>
  <c r="L4950" i="1"/>
  <c r="K4950" i="1" s="1"/>
  <c r="L4951" i="1"/>
  <c r="K4951" i="1" s="1"/>
  <c r="L4952" i="1"/>
  <c r="K4952" i="1" s="1"/>
  <c r="L4948" i="1"/>
  <c r="K4948" i="1" s="1"/>
  <c r="L4946" i="1"/>
  <c r="K4946" i="1" s="1"/>
  <c r="L4947" i="1"/>
  <c r="K4947" i="1" s="1"/>
  <c r="L4944" i="1"/>
  <c r="K4944" i="1" s="1"/>
  <c r="L4930" i="1"/>
  <c r="K4930" i="1" s="1"/>
  <c r="L4938" i="1"/>
  <c r="K4938" i="1" s="1"/>
  <c r="L4931" i="1"/>
  <c r="K4931" i="1" s="1"/>
  <c r="L4939" i="1"/>
  <c r="K4939" i="1" s="1"/>
  <c r="L4934" i="1"/>
  <c r="K4934" i="1" s="1"/>
  <c r="L4942" i="1"/>
  <c r="K4942" i="1" s="1"/>
  <c r="L4927" i="1"/>
  <c r="K4927" i="1" s="1"/>
  <c r="L4943" i="1"/>
  <c r="K4943" i="1" s="1"/>
  <c r="L4936" i="1"/>
  <c r="K4936" i="1" s="1"/>
  <c r="L4937" i="1"/>
  <c r="K4937" i="1" s="1"/>
  <c r="L4932" i="1"/>
  <c r="K4932" i="1" s="1"/>
  <c r="L4940" i="1"/>
  <c r="K4940" i="1" s="1"/>
  <c r="L4933" i="1"/>
  <c r="K4933" i="1" s="1"/>
  <c r="L4941" i="1"/>
  <c r="K4941" i="1" s="1"/>
  <c r="L4935" i="1"/>
  <c r="K4935" i="1" s="1"/>
  <c r="L4928" i="1"/>
  <c r="K4928" i="1" s="1"/>
  <c r="L4929" i="1"/>
  <c r="K4929" i="1" s="1"/>
  <c r="L4945" i="1"/>
  <c r="K4945" i="1" s="1"/>
  <c r="L4903" i="1"/>
  <c r="K4903" i="1" s="1"/>
  <c r="L4911" i="1"/>
  <c r="K4911" i="1" s="1"/>
  <c r="L4919" i="1"/>
  <c r="K4919" i="1" s="1"/>
  <c r="L4904" i="1"/>
  <c r="K4904" i="1" s="1"/>
  <c r="L4912" i="1"/>
  <c r="K4912" i="1" s="1"/>
  <c r="L4920" i="1"/>
  <c r="K4920" i="1" s="1"/>
  <c r="L4926" i="1"/>
  <c r="K4926" i="1" s="1"/>
  <c r="L4905" i="1"/>
  <c r="K4905" i="1" s="1"/>
  <c r="L4913" i="1"/>
  <c r="K4913" i="1" s="1"/>
  <c r="L4921" i="1"/>
  <c r="K4921" i="1" s="1"/>
  <c r="L4916" i="1"/>
  <c r="K4916" i="1" s="1"/>
  <c r="L4906" i="1"/>
  <c r="K4906" i="1" s="1"/>
  <c r="L4914" i="1"/>
  <c r="K4914" i="1" s="1"/>
  <c r="L4922" i="1"/>
  <c r="K4922" i="1" s="1"/>
  <c r="L4908" i="1"/>
  <c r="K4908" i="1" s="1"/>
  <c r="L4918" i="1"/>
  <c r="K4918" i="1" s="1"/>
  <c r="L4907" i="1"/>
  <c r="K4907" i="1" s="1"/>
  <c r="L4915" i="1"/>
  <c r="K4915" i="1" s="1"/>
  <c r="L4923" i="1"/>
  <c r="K4923" i="1" s="1"/>
  <c r="L4924" i="1"/>
  <c r="K4924" i="1" s="1"/>
  <c r="L4901" i="1"/>
  <c r="K4901" i="1" s="1"/>
  <c r="L4909" i="1"/>
  <c r="K4909" i="1" s="1"/>
  <c r="L4917" i="1"/>
  <c r="K4917" i="1" s="1"/>
  <c r="L4925" i="1"/>
  <c r="K4925" i="1" s="1"/>
  <c r="L4902" i="1"/>
  <c r="K4902" i="1" s="1"/>
  <c r="L4910" i="1"/>
  <c r="K4910" i="1" s="1"/>
  <c r="L4837" i="1"/>
  <c r="K4837" i="1" s="1"/>
  <c r="L4853" i="1"/>
  <c r="K4853" i="1" s="1"/>
  <c r="L4861" i="1"/>
  <c r="K4861" i="1" s="1"/>
  <c r="L4877" i="1"/>
  <c r="K4877" i="1" s="1"/>
  <c r="L4885" i="1"/>
  <c r="K4885" i="1" s="1"/>
  <c r="L4893" i="1"/>
  <c r="K4893" i="1" s="1"/>
  <c r="L4838" i="1"/>
  <c r="K4838" i="1" s="1"/>
  <c r="L4846" i="1"/>
  <c r="K4846" i="1" s="1"/>
  <c r="L4862" i="1"/>
  <c r="K4862" i="1" s="1"/>
  <c r="L4894" i="1"/>
  <c r="K4894" i="1" s="1"/>
  <c r="L4860" i="1"/>
  <c r="K4860" i="1" s="1"/>
  <c r="L4839" i="1"/>
  <c r="K4839" i="1" s="1"/>
  <c r="L4847" i="1"/>
  <c r="K4847" i="1" s="1"/>
  <c r="L4855" i="1"/>
  <c r="K4855" i="1" s="1"/>
  <c r="L4879" i="1"/>
  <c r="K4879" i="1" s="1"/>
  <c r="L4887" i="1"/>
  <c r="K4887" i="1" s="1"/>
  <c r="L4895" i="1"/>
  <c r="K4895" i="1" s="1"/>
  <c r="L4852" i="1"/>
  <c r="K4852" i="1" s="1"/>
  <c r="L4892" i="1"/>
  <c r="K4892" i="1" s="1"/>
  <c r="L4840" i="1"/>
  <c r="K4840" i="1" s="1"/>
  <c r="L4848" i="1"/>
  <c r="K4848" i="1" s="1"/>
  <c r="L4856" i="1"/>
  <c r="K4856" i="1" s="1"/>
  <c r="L4864" i="1"/>
  <c r="K4864" i="1" s="1"/>
  <c r="L4880" i="1"/>
  <c r="K4880" i="1" s="1"/>
  <c r="L4888" i="1"/>
  <c r="K4888" i="1" s="1"/>
  <c r="L4896" i="1"/>
  <c r="K4896" i="1" s="1"/>
  <c r="L4841" i="1"/>
  <c r="K4841" i="1" s="1"/>
  <c r="L4849" i="1"/>
  <c r="K4849" i="1" s="1"/>
  <c r="L4857" i="1"/>
  <c r="K4857" i="1" s="1"/>
  <c r="L4865" i="1"/>
  <c r="K4865" i="1" s="1"/>
  <c r="L4873" i="1"/>
  <c r="K4873" i="1" s="1"/>
  <c r="L4881" i="1"/>
  <c r="K4881" i="1" s="1"/>
  <c r="L4889" i="1"/>
  <c r="K4889" i="1" s="1"/>
  <c r="L4897" i="1"/>
  <c r="K4897" i="1" s="1"/>
  <c r="L4898" i="1"/>
  <c r="K4898" i="1" s="1"/>
  <c r="L4842" i="1"/>
  <c r="K4842" i="1" s="1"/>
  <c r="L4850" i="1"/>
  <c r="K4850" i="1" s="1"/>
  <c r="L4858" i="1"/>
  <c r="K4858" i="1" s="1"/>
  <c r="L4866" i="1"/>
  <c r="K4866" i="1" s="1"/>
  <c r="L4882" i="1"/>
  <c r="K4882" i="1" s="1"/>
  <c r="L4884" i="1"/>
  <c r="K4884" i="1" s="1"/>
  <c r="L4835" i="1"/>
  <c r="K4835" i="1" s="1"/>
  <c r="L4843" i="1"/>
  <c r="K4843" i="1" s="1"/>
  <c r="L4851" i="1"/>
  <c r="K4851" i="1" s="1"/>
  <c r="L4859" i="1"/>
  <c r="K4859" i="1" s="1"/>
  <c r="L4867" i="1"/>
  <c r="K4867" i="1" s="1"/>
  <c r="L4875" i="1"/>
  <c r="K4875" i="1" s="1"/>
  <c r="L4883" i="1"/>
  <c r="K4883" i="1" s="1"/>
  <c r="L4899" i="1"/>
  <c r="K4899" i="1" s="1"/>
  <c r="L4836" i="1"/>
  <c r="K4836" i="1" s="1"/>
  <c r="L4900" i="1"/>
  <c r="K4900" i="1" s="1"/>
  <c r="L4819" i="1"/>
  <c r="K4819" i="1" s="1"/>
  <c r="L4828" i="1"/>
  <c r="K4828" i="1" s="1"/>
  <c r="L4829" i="1"/>
  <c r="K4829" i="1" s="1"/>
  <c r="L4825" i="1"/>
  <c r="K4825" i="1" s="1"/>
  <c r="L4822" i="1"/>
  <c r="K4822" i="1" s="1"/>
  <c r="L4830" i="1"/>
  <c r="K4830" i="1" s="1"/>
  <c r="L4817" i="1"/>
  <c r="K4817" i="1" s="1"/>
  <c r="L4818" i="1"/>
  <c r="K4818" i="1" s="1"/>
  <c r="L4815" i="1"/>
  <c r="K4815" i="1" s="1"/>
  <c r="L4823" i="1"/>
  <c r="K4823" i="1" s="1"/>
  <c r="L4831" i="1"/>
  <c r="K4831" i="1" s="1"/>
  <c r="L4832" i="1"/>
  <c r="K4832" i="1" s="1"/>
  <c r="L4833" i="1"/>
  <c r="K4833" i="1" s="1"/>
  <c r="L4834" i="1"/>
  <c r="K4834" i="1" s="1"/>
  <c r="L4816" i="1"/>
  <c r="K4816" i="1" s="1"/>
  <c r="L4826" i="1"/>
  <c r="K4826" i="1" s="1"/>
  <c r="L4800" i="1"/>
  <c r="K4800" i="1" s="1"/>
  <c r="L4801" i="1"/>
  <c r="K4801" i="1" s="1"/>
  <c r="L4794" i="1"/>
  <c r="K4794" i="1" s="1"/>
  <c r="L4802" i="1"/>
  <c r="K4802" i="1" s="1"/>
  <c r="L4810" i="1"/>
  <c r="K4810" i="1" s="1"/>
  <c r="L4798" i="1"/>
  <c r="K4798" i="1" s="1"/>
  <c r="L4808" i="1"/>
  <c r="K4808" i="1" s="1"/>
  <c r="L4787" i="1"/>
  <c r="K4787" i="1" s="1"/>
  <c r="L4795" i="1"/>
  <c r="K4795" i="1" s="1"/>
  <c r="L4803" i="1"/>
  <c r="K4803" i="1" s="1"/>
  <c r="L4811" i="1"/>
  <c r="K4811" i="1" s="1"/>
  <c r="L4812" i="1"/>
  <c r="K4812" i="1" s="1"/>
  <c r="L4806" i="1"/>
  <c r="K4806" i="1" s="1"/>
  <c r="L4792" i="1"/>
  <c r="K4792" i="1" s="1"/>
  <c r="L4796" i="1"/>
  <c r="K4796" i="1" s="1"/>
  <c r="L4814" i="1"/>
  <c r="K4814" i="1" s="1"/>
  <c r="L4809" i="1"/>
  <c r="K4809" i="1" s="1"/>
  <c r="L4797" i="1"/>
  <c r="K4797" i="1" s="1"/>
  <c r="L4813" i="1"/>
  <c r="K4813" i="1" s="1"/>
  <c r="L4807" i="1"/>
  <c r="K4807" i="1" s="1"/>
  <c r="L4793" i="1"/>
  <c r="K4793" i="1" s="1"/>
  <c r="L4779" i="1"/>
  <c r="K4779" i="1" s="1"/>
  <c r="L4784" i="1"/>
  <c r="K4784" i="1" s="1"/>
  <c r="L4772" i="1"/>
  <c r="K4772" i="1" s="1"/>
  <c r="L4780" i="1"/>
  <c r="K4780" i="1" s="1"/>
  <c r="L4773" i="1"/>
  <c r="K4773" i="1" s="1"/>
  <c r="L4781" i="1"/>
  <c r="K4781" i="1" s="1"/>
  <c r="L4774" i="1"/>
  <c r="K4774" i="1" s="1"/>
  <c r="L4782" i="1"/>
  <c r="K4782" i="1" s="1"/>
  <c r="L4786" i="1"/>
  <c r="K4786" i="1" s="1"/>
  <c r="L4776" i="1"/>
  <c r="K4776" i="1" s="1"/>
  <c r="L4777" i="1"/>
  <c r="K4777" i="1" s="1"/>
  <c r="L4785" i="1"/>
  <c r="K4785" i="1" s="1"/>
  <c r="L4778" i="1"/>
  <c r="K4778" i="1" s="1"/>
  <c r="L4751" i="1"/>
  <c r="K4751" i="1" s="1"/>
  <c r="L4759" i="1"/>
  <c r="K4759" i="1" s="1"/>
  <c r="L4768" i="1"/>
  <c r="K4768" i="1" s="1"/>
  <c r="L4745" i="1"/>
  <c r="K4745" i="1" s="1"/>
  <c r="L4753" i="1"/>
  <c r="K4753" i="1" s="1"/>
  <c r="L4746" i="1"/>
  <c r="K4746" i="1" s="1"/>
  <c r="L4754" i="1"/>
  <c r="K4754" i="1" s="1"/>
  <c r="L4762" i="1"/>
  <c r="K4762" i="1" s="1"/>
  <c r="L4770" i="1"/>
  <c r="K4770" i="1" s="1"/>
  <c r="L4755" i="1"/>
  <c r="K4755" i="1" s="1"/>
  <c r="L4750" i="1"/>
  <c r="K4750" i="1" s="1"/>
  <c r="L4760" i="1"/>
  <c r="K4760" i="1" s="1"/>
  <c r="L4747" i="1"/>
  <c r="K4747" i="1" s="1"/>
  <c r="L4763" i="1"/>
  <c r="K4763" i="1" s="1"/>
  <c r="L4761" i="1"/>
  <c r="K4761" i="1" s="1"/>
  <c r="L4748" i="1"/>
  <c r="K4748" i="1" s="1"/>
  <c r="L4756" i="1"/>
  <c r="K4756" i="1" s="1"/>
  <c r="L4764" i="1"/>
  <c r="K4764" i="1" s="1"/>
  <c r="L4766" i="1"/>
  <c r="K4766" i="1" s="1"/>
  <c r="L4744" i="1"/>
  <c r="K4744" i="1" s="1"/>
  <c r="L4769" i="1"/>
  <c r="K4769" i="1" s="1"/>
  <c r="L4749" i="1"/>
  <c r="K4749" i="1" s="1"/>
  <c r="L4765" i="1"/>
  <c r="K4765" i="1" s="1"/>
  <c r="L4758" i="1"/>
  <c r="K4758" i="1" s="1"/>
  <c r="L4752" i="1"/>
  <c r="K4752" i="1" s="1"/>
  <c r="L4687" i="1"/>
  <c r="K4687" i="1" s="1"/>
  <c r="L4695" i="1"/>
  <c r="K4695" i="1" s="1"/>
  <c r="L4703" i="1"/>
  <c r="K4703" i="1" s="1"/>
  <c r="L4711" i="1"/>
  <c r="K4711" i="1" s="1"/>
  <c r="L4719" i="1"/>
  <c r="K4719" i="1" s="1"/>
  <c r="L4727" i="1"/>
  <c r="K4727" i="1" s="1"/>
  <c r="L4688" i="1"/>
  <c r="K4688" i="1" s="1"/>
  <c r="L4704" i="1"/>
  <c r="K4704" i="1" s="1"/>
  <c r="L4712" i="1"/>
  <c r="K4712" i="1" s="1"/>
  <c r="L4720" i="1"/>
  <c r="K4720" i="1" s="1"/>
  <c r="L4728" i="1"/>
  <c r="K4728" i="1" s="1"/>
  <c r="L4736" i="1"/>
  <c r="K4736" i="1" s="1"/>
  <c r="L4729" i="1"/>
  <c r="K4729" i="1" s="1"/>
  <c r="L4737" i="1"/>
  <c r="K4737" i="1" s="1"/>
  <c r="L4698" i="1"/>
  <c r="K4698" i="1" s="1"/>
  <c r="L4706" i="1"/>
  <c r="K4706" i="1" s="1"/>
  <c r="L4738" i="1"/>
  <c r="K4738" i="1" s="1"/>
  <c r="L4715" i="1"/>
  <c r="K4715" i="1" s="1"/>
  <c r="L4739" i="1"/>
  <c r="K4739" i="1" s="1"/>
  <c r="L4735" i="1"/>
  <c r="K4735" i="1" s="1"/>
  <c r="L4689" i="1"/>
  <c r="K4689" i="1" s="1"/>
  <c r="L4697" i="1"/>
  <c r="K4697" i="1" s="1"/>
  <c r="L4713" i="1"/>
  <c r="K4713" i="1" s="1"/>
  <c r="L4721" i="1"/>
  <c r="K4721" i="1" s="1"/>
  <c r="L4690" i="1"/>
  <c r="K4690" i="1" s="1"/>
  <c r="L4714" i="1"/>
  <c r="K4714" i="1" s="1"/>
  <c r="L4730" i="1"/>
  <c r="K4730" i="1" s="1"/>
  <c r="L4707" i="1"/>
  <c r="K4707" i="1" s="1"/>
  <c r="L4731" i="1"/>
  <c r="K4731" i="1" s="1"/>
  <c r="L4683" i="1"/>
  <c r="K4683" i="1" s="1"/>
  <c r="L4691" i="1"/>
  <c r="K4691" i="1" s="1"/>
  <c r="L4699" i="1"/>
  <c r="K4699" i="1" s="1"/>
  <c r="L4723" i="1"/>
  <c r="K4723" i="1" s="1"/>
  <c r="L4742" i="1"/>
  <c r="K4742" i="1" s="1"/>
  <c r="L4684" i="1"/>
  <c r="K4684" i="1" s="1"/>
  <c r="L4692" i="1"/>
  <c r="K4692" i="1" s="1"/>
  <c r="L4700" i="1"/>
  <c r="K4700" i="1" s="1"/>
  <c r="L4708" i="1"/>
  <c r="K4708" i="1" s="1"/>
  <c r="L4716" i="1"/>
  <c r="K4716" i="1" s="1"/>
  <c r="L4724" i="1"/>
  <c r="K4724" i="1" s="1"/>
  <c r="L4732" i="1"/>
  <c r="K4732" i="1" s="1"/>
  <c r="L4740" i="1"/>
  <c r="K4740" i="1" s="1"/>
  <c r="L4686" i="1"/>
  <c r="K4686" i="1" s="1"/>
  <c r="L4702" i="1"/>
  <c r="K4702" i="1" s="1"/>
  <c r="L4718" i="1"/>
  <c r="K4718" i="1" s="1"/>
  <c r="L4685" i="1"/>
  <c r="K4685" i="1" s="1"/>
  <c r="L4693" i="1"/>
  <c r="K4693" i="1" s="1"/>
  <c r="L4701" i="1"/>
  <c r="K4701" i="1" s="1"/>
  <c r="L4709" i="1"/>
  <c r="K4709" i="1" s="1"/>
  <c r="L4717" i="1"/>
  <c r="K4717" i="1" s="1"/>
  <c r="L4725" i="1"/>
  <c r="K4725" i="1" s="1"/>
  <c r="L4733" i="1"/>
  <c r="K4733" i="1" s="1"/>
  <c r="L4741" i="1"/>
  <c r="K4741" i="1" s="1"/>
  <c r="L4694" i="1"/>
  <c r="K4694" i="1" s="1"/>
  <c r="L4710" i="1"/>
  <c r="K4710" i="1" s="1"/>
  <c r="L4726" i="1"/>
  <c r="K4726" i="1" s="1"/>
  <c r="L4664" i="1"/>
  <c r="K4664" i="1" s="1"/>
  <c r="L4026" i="1"/>
  <c r="K4026" i="1" s="1"/>
  <c r="L4034" i="1"/>
  <c r="K4034" i="1" s="1"/>
  <c r="L4042" i="1"/>
  <c r="K4042" i="1" s="1"/>
  <c r="L4050" i="1"/>
  <c r="K4050" i="1" s="1"/>
  <c r="L4058" i="1"/>
  <c r="K4058" i="1" s="1"/>
  <c r="L4066" i="1"/>
  <c r="K4066" i="1" s="1"/>
  <c r="L4074" i="1"/>
  <c r="K4074" i="1" s="1"/>
  <c r="L4082" i="1"/>
  <c r="K4082" i="1" s="1"/>
  <c r="L4090" i="1"/>
  <c r="K4090" i="1" s="1"/>
  <c r="L4098" i="1"/>
  <c r="K4098" i="1" s="1"/>
  <c r="L4106" i="1"/>
  <c r="K4106" i="1" s="1"/>
  <c r="L4114" i="1"/>
  <c r="K4114" i="1" s="1"/>
  <c r="L4122" i="1"/>
  <c r="K4122" i="1" s="1"/>
  <c r="L4130" i="1"/>
  <c r="K4130" i="1" s="1"/>
  <c r="L4138" i="1"/>
  <c r="K4138" i="1" s="1"/>
  <c r="L4146" i="1"/>
  <c r="K4146" i="1" s="1"/>
  <c r="L4154" i="1"/>
  <c r="K4154" i="1" s="1"/>
  <c r="L4162" i="1"/>
  <c r="K4162" i="1" s="1"/>
  <c r="L4170" i="1"/>
  <c r="K4170" i="1" s="1"/>
  <c r="L4178" i="1"/>
  <c r="K4178" i="1" s="1"/>
  <c r="L4186" i="1"/>
  <c r="K4186" i="1" s="1"/>
  <c r="L4194" i="1"/>
  <c r="K4194" i="1" s="1"/>
  <c r="L4202" i="1"/>
  <c r="K4202" i="1" s="1"/>
  <c r="L4210" i="1"/>
  <c r="K4210" i="1" s="1"/>
  <c r="L4218" i="1"/>
  <c r="K4218" i="1" s="1"/>
  <c r="L4226" i="1"/>
  <c r="K4226" i="1" s="1"/>
  <c r="L4234" i="1"/>
  <c r="K4234" i="1" s="1"/>
  <c r="L4242" i="1"/>
  <c r="K4242" i="1" s="1"/>
  <c r="L4250" i="1"/>
  <c r="K4250" i="1" s="1"/>
  <c r="L4258" i="1"/>
  <c r="K4258" i="1" s="1"/>
  <c r="L4266" i="1"/>
  <c r="K4266" i="1" s="1"/>
  <c r="L4274" i="1"/>
  <c r="K4274" i="1" s="1"/>
  <c r="L4282" i="1"/>
  <c r="K4282" i="1" s="1"/>
  <c r="L4290" i="1"/>
  <c r="K4290" i="1" s="1"/>
  <c r="L4298" i="1"/>
  <c r="K4298" i="1" s="1"/>
  <c r="L4306" i="1"/>
  <c r="K4306" i="1" s="1"/>
  <c r="L4314" i="1"/>
  <c r="K4314" i="1" s="1"/>
  <c r="L4322" i="1"/>
  <c r="K4322" i="1" s="1"/>
  <c r="L4330" i="1"/>
  <c r="K4330" i="1" s="1"/>
  <c r="L4338" i="1"/>
  <c r="K4338" i="1" s="1"/>
  <c r="L4346" i="1"/>
  <c r="K4346" i="1" s="1"/>
  <c r="L4354" i="1"/>
  <c r="K4354" i="1" s="1"/>
  <c r="L4370" i="1"/>
  <c r="K4370" i="1" s="1"/>
  <c r="L4378" i="1"/>
  <c r="K4378" i="1" s="1"/>
  <c r="L4386" i="1"/>
  <c r="K4386" i="1" s="1"/>
  <c r="L4394" i="1"/>
  <c r="K4394" i="1" s="1"/>
  <c r="L4402" i="1"/>
  <c r="K4402" i="1" s="1"/>
  <c r="L4410" i="1"/>
  <c r="K4410" i="1" s="1"/>
  <c r="L4418" i="1"/>
  <c r="K4418" i="1" s="1"/>
  <c r="L4426" i="1"/>
  <c r="K4426" i="1" s="1"/>
  <c r="L4434" i="1"/>
  <c r="K4434" i="1" s="1"/>
  <c r="L4442" i="1"/>
  <c r="K4442" i="1" s="1"/>
  <c r="L4450" i="1"/>
  <c r="K4450" i="1" s="1"/>
  <c r="L4458" i="1"/>
  <c r="K4458" i="1" s="1"/>
  <c r="L4466" i="1"/>
  <c r="K4466" i="1" s="1"/>
  <c r="L4474" i="1"/>
  <c r="K4474" i="1" s="1"/>
  <c r="L4482" i="1"/>
  <c r="K4482" i="1" s="1"/>
  <c r="L4490" i="1"/>
  <c r="K4490" i="1" s="1"/>
  <c r="L4498" i="1"/>
  <c r="K4498" i="1" s="1"/>
  <c r="L4506" i="1"/>
  <c r="K4506" i="1" s="1"/>
  <c r="L4514" i="1"/>
  <c r="K4514" i="1" s="1"/>
  <c r="L4522" i="1"/>
  <c r="K4522" i="1" s="1"/>
  <c r="L4530" i="1"/>
  <c r="K4530" i="1" s="1"/>
  <c r="L4538" i="1"/>
  <c r="K4538" i="1" s="1"/>
  <c r="L4546" i="1"/>
  <c r="K4546" i="1" s="1"/>
  <c r="L4562" i="1"/>
  <c r="K4562" i="1" s="1"/>
  <c r="L4570" i="1"/>
  <c r="K4570" i="1" s="1"/>
  <c r="L4578" i="1"/>
  <c r="K4578" i="1" s="1"/>
  <c r="L4586" i="1"/>
  <c r="K4586" i="1" s="1"/>
  <c r="L4594" i="1"/>
  <c r="K4594" i="1" s="1"/>
  <c r="L4602" i="1"/>
  <c r="K4602" i="1" s="1"/>
  <c r="L4610" i="1"/>
  <c r="K4610" i="1" s="1"/>
  <c r="L4618" i="1"/>
  <c r="K4618" i="1" s="1"/>
  <c r="L4626" i="1"/>
  <c r="K4626" i="1" s="1"/>
  <c r="L4634" i="1"/>
  <c r="K4634" i="1" s="1"/>
  <c r="L4650" i="1"/>
  <c r="K4650" i="1" s="1"/>
  <c r="L4666" i="1"/>
  <c r="K4666" i="1" s="1"/>
  <c r="L4674" i="1"/>
  <c r="K4674" i="1" s="1"/>
  <c r="L4682" i="1"/>
  <c r="K4682" i="1" s="1"/>
  <c r="L4027" i="1"/>
  <c r="K4027" i="1" s="1"/>
  <c r="L4035" i="1"/>
  <c r="K4035" i="1" s="1"/>
  <c r="L4043" i="1"/>
  <c r="K4043" i="1" s="1"/>
  <c r="L4051" i="1"/>
  <c r="K4051" i="1" s="1"/>
  <c r="L4059" i="1"/>
  <c r="K4059" i="1" s="1"/>
  <c r="L4067" i="1"/>
  <c r="K4067" i="1" s="1"/>
  <c r="L4075" i="1"/>
  <c r="K4075" i="1" s="1"/>
  <c r="L4083" i="1"/>
  <c r="K4083" i="1" s="1"/>
  <c r="L4091" i="1"/>
  <c r="K4091" i="1" s="1"/>
  <c r="L4099" i="1"/>
  <c r="K4099" i="1" s="1"/>
  <c r="L4107" i="1"/>
  <c r="K4107" i="1" s="1"/>
  <c r="L4115" i="1"/>
  <c r="K4115" i="1" s="1"/>
  <c r="L4123" i="1"/>
  <c r="K4123" i="1" s="1"/>
  <c r="L4131" i="1"/>
  <c r="K4131" i="1" s="1"/>
  <c r="L4139" i="1"/>
  <c r="K4139" i="1" s="1"/>
  <c r="L4147" i="1"/>
  <c r="K4147" i="1" s="1"/>
  <c r="L4155" i="1"/>
  <c r="K4155" i="1" s="1"/>
  <c r="L4163" i="1"/>
  <c r="K4163" i="1" s="1"/>
  <c r="L4171" i="1"/>
  <c r="K4171" i="1" s="1"/>
  <c r="L4179" i="1"/>
  <c r="K4179" i="1" s="1"/>
  <c r="L4187" i="1"/>
  <c r="K4187" i="1" s="1"/>
  <c r="L4195" i="1"/>
  <c r="K4195" i="1" s="1"/>
  <c r="L4203" i="1"/>
  <c r="K4203" i="1" s="1"/>
  <c r="L4211" i="1"/>
  <c r="K4211" i="1" s="1"/>
  <c r="L4219" i="1"/>
  <c r="K4219" i="1" s="1"/>
  <c r="L4227" i="1"/>
  <c r="K4227" i="1" s="1"/>
  <c r="L4235" i="1"/>
  <c r="K4235" i="1" s="1"/>
  <c r="L4243" i="1"/>
  <c r="K4243" i="1" s="1"/>
  <c r="L4251" i="1"/>
  <c r="K4251" i="1" s="1"/>
  <c r="L4259" i="1"/>
  <c r="K4259" i="1" s="1"/>
  <c r="L4267" i="1"/>
  <c r="K4267" i="1" s="1"/>
  <c r="L4275" i="1"/>
  <c r="K4275" i="1" s="1"/>
  <c r="L4291" i="1"/>
  <c r="K4291" i="1" s="1"/>
  <c r="L4299" i="1"/>
  <c r="K4299" i="1" s="1"/>
  <c r="L4307" i="1"/>
  <c r="K4307" i="1" s="1"/>
  <c r="L4315" i="1"/>
  <c r="K4315" i="1" s="1"/>
  <c r="L4323" i="1"/>
  <c r="K4323" i="1" s="1"/>
  <c r="L4331" i="1"/>
  <c r="K4331" i="1" s="1"/>
  <c r="L4339" i="1"/>
  <c r="K4339" i="1" s="1"/>
  <c r="L4347" i="1"/>
  <c r="K4347" i="1" s="1"/>
  <c r="L4355" i="1"/>
  <c r="K4355" i="1" s="1"/>
  <c r="L4363" i="1"/>
  <c r="K4363" i="1" s="1"/>
  <c r="L4379" i="1"/>
  <c r="K4379" i="1" s="1"/>
  <c r="L4387" i="1"/>
  <c r="K4387" i="1" s="1"/>
  <c r="L4395" i="1"/>
  <c r="K4395" i="1" s="1"/>
  <c r="L4403" i="1"/>
  <c r="K4403" i="1" s="1"/>
  <c r="L4411" i="1"/>
  <c r="K4411" i="1" s="1"/>
  <c r="L4419" i="1"/>
  <c r="K4419" i="1" s="1"/>
  <c r="L4427" i="1"/>
  <c r="K4427" i="1" s="1"/>
  <c r="L4435" i="1"/>
  <c r="K4435" i="1" s="1"/>
  <c r="L4443" i="1"/>
  <c r="K4443" i="1" s="1"/>
  <c r="L4451" i="1"/>
  <c r="K4451" i="1" s="1"/>
  <c r="L4459" i="1"/>
  <c r="K4459" i="1" s="1"/>
  <c r="L4467" i="1"/>
  <c r="K4467" i="1" s="1"/>
  <c r="L4475" i="1"/>
  <c r="K4475" i="1" s="1"/>
  <c r="L4483" i="1"/>
  <c r="K4483" i="1" s="1"/>
  <c r="L4491" i="1"/>
  <c r="K4491" i="1" s="1"/>
  <c r="L4499" i="1"/>
  <c r="K4499" i="1" s="1"/>
  <c r="L4507" i="1"/>
  <c r="K4507" i="1" s="1"/>
  <c r="L4515" i="1"/>
  <c r="K4515" i="1" s="1"/>
  <c r="L4523" i="1"/>
  <c r="K4523" i="1" s="1"/>
  <c r="L4531" i="1"/>
  <c r="K4531" i="1" s="1"/>
  <c r="L4539" i="1"/>
  <c r="K4539" i="1" s="1"/>
  <c r="L4547" i="1"/>
  <c r="K4547" i="1" s="1"/>
  <c r="L4555" i="1"/>
  <c r="K4555" i="1" s="1"/>
  <c r="L4563" i="1"/>
  <c r="K4563" i="1" s="1"/>
  <c r="L4571" i="1"/>
  <c r="K4571" i="1" s="1"/>
  <c r="L4579" i="1"/>
  <c r="K4579" i="1" s="1"/>
  <c r="L4587" i="1"/>
  <c r="K4587" i="1" s="1"/>
  <c r="L4595" i="1"/>
  <c r="K4595" i="1" s="1"/>
  <c r="L4603" i="1"/>
  <c r="K4603" i="1" s="1"/>
  <c r="L4611" i="1"/>
  <c r="K4611" i="1" s="1"/>
  <c r="L4619" i="1"/>
  <c r="K4619" i="1" s="1"/>
  <c r="L4627" i="1"/>
  <c r="K4627" i="1" s="1"/>
  <c r="L4635" i="1"/>
  <c r="K4635" i="1" s="1"/>
  <c r="L4028" i="1"/>
  <c r="K4028" i="1" s="1"/>
  <c r="L4036" i="1"/>
  <c r="K4036" i="1" s="1"/>
  <c r="L4044" i="1"/>
  <c r="K4044" i="1" s="1"/>
  <c r="L4052" i="1"/>
  <c r="K4052" i="1" s="1"/>
  <c r="L4060" i="1"/>
  <c r="K4060" i="1" s="1"/>
  <c r="L4068" i="1"/>
  <c r="K4068" i="1" s="1"/>
  <c r="L4076" i="1"/>
  <c r="K4076" i="1" s="1"/>
  <c r="L4084" i="1"/>
  <c r="K4084" i="1" s="1"/>
  <c r="L4092" i="1"/>
  <c r="K4092" i="1" s="1"/>
  <c r="L4100" i="1"/>
  <c r="K4100" i="1" s="1"/>
  <c r="L4108" i="1"/>
  <c r="K4108" i="1" s="1"/>
  <c r="L4116" i="1"/>
  <c r="K4116" i="1" s="1"/>
  <c r="L4124" i="1"/>
  <c r="K4124" i="1" s="1"/>
  <c r="L4132" i="1"/>
  <c r="K4132" i="1" s="1"/>
  <c r="L4140" i="1"/>
  <c r="K4140" i="1" s="1"/>
  <c r="L4148" i="1"/>
  <c r="K4148" i="1" s="1"/>
  <c r="L4156" i="1"/>
  <c r="K4156" i="1" s="1"/>
  <c r="L4164" i="1"/>
  <c r="K4164" i="1" s="1"/>
  <c r="L4172" i="1"/>
  <c r="K4172" i="1" s="1"/>
  <c r="L4180" i="1"/>
  <c r="K4180" i="1" s="1"/>
  <c r="L4188" i="1"/>
  <c r="K4188" i="1" s="1"/>
  <c r="L4196" i="1"/>
  <c r="K4196" i="1" s="1"/>
  <c r="L4204" i="1"/>
  <c r="K4204" i="1" s="1"/>
  <c r="L4212" i="1"/>
  <c r="K4212" i="1" s="1"/>
  <c r="L4220" i="1"/>
  <c r="K4220" i="1" s="1"/>
  <c r="L4228" i="1"/>
  <c r="K4228" i="1" s="1"/>
  <c r="L4236" i="1"/>
  <c r="K4236" i="1" s="1"/>
  <c r="L4244" i="1"/>
  <c r="K4244" i="1" s="1"/>
  <c r="L4252" i="1"/>
  <c r="K4252" i="1" s="1"/>
  <c r="L4260" i="1"/>
  <c r="K4260" i="1" s="1"/>
  <c r="L4268" i="1"/>
  <c r="K4268" i="1" s="1"/>
  <c r="L4276" i="1"/>
  <c r="K4276" i="1" s="1"/>
  <c r="L4284" i="1"/>
  <c r="K4284" i="1" s="1"/>
  <c r="L4292" i="1"/>
  <c r="K4292" i="1" s="1"/>
  <c r="L4300" i="1"/>
  <c r="K4300" i="1" s="1"/>
  <c r="L4308" i="1"/>
  <c r="K4308" i="1" s="1"/>
  <c r="L4316" i="1"/>
  <c r="K4316" i="1" s="1"/>
  <c r="L4324" i="1"/>
  <c r="K4324" i="1" s="1"/>
  <c r="L4332" i="1"/>
  <c r="K4332" i="1" s="1"/>
  <c r="L4340" i="1"/>
  <c r="K4340" i="1" s="1"/>
  <c r="L4348" i="1"/>
  <c r="K4348" i="1" s="1"/>
  <c r="L4356" i="1"/>
  <c r="K4356" i="1" s="1"/>
  <c r="L4364" i="1"/>
  <c r="K4364" i="1" s="1"/>
  <c r="L4372" i="1"/>
  <c r="K4372" i="1" s="1"/>
  <c r="L4380" i="1"/>
  <c r="K4380" i="1" s="1"/>
  <c r="L4388" i="1"/>
  <c r="K4388" i="1" s="1"/>
  <c r="L4396" i="1"/>
  <c r="K4396" i="1" s="1"/>
  <c r="L4404" i="1"/>
  <c r="K4404" i="1" s="1"/>
  <c r="L4412" i="1"/>
  <c r="K4412" i="1" s="1"/>
  <c r="L4420" i="1"/>
  <c r="K4420" i="1" s="1"/>
  <c r="L4428" i="1"/>
  <c r="K4428" i="1" s="1"/>
  <c r="L4436" i="1"/>
  <c r="K4436" i="1" s="1"/>
  <c r="L4444" i="1"/>
  <c r="K4444" i="1" s="1"/>
  <c r="L4452" i="1"/>
  <c r="K4452" i="1" s="1"/>
  <c r="L4460" i="1"/>
  <c r="K4460" i="1" s="1"/>
  <c r="L4468" i="1"/>
  <c r="K4468" i="1" s="1"/>
  <c r="L4476" i="1"/>
  <c r="K4476" i="1" s="1"/>
  <c r="L4484" i="1"/>
  <c r="K4484" i="1" s="1"/>
  <c r="L4508" i="1"/>
  <c r="K4508" i="1" s="1"/>
  <c r="L4532" i="1"/>
  <c r="K4532" i="1" s="1"/>
  <c r="L4540" i="1"/>
  <c r="K4540" i="1" s="1"/>
  <c r="L4556" i="1"/>
  <c r="K4556" i="1" s="1"/>
  <c r="L4564" i="1"/>
  <c r="K4564" i="1" s="1"/>
  <c r="L4572" i="1"/>
  <c r="K4572" i="1" s="1"/>
  <c r="L4580" i="1"/>
  <c r="K4580" i="1" s="1"/>
  <c r="L4588" i="1"/>
  <c r="K4588" i="1" s="1"/>
  <c r="L4596" i="1"/>
  <c r="K4596" i="1" s="1"/>
  <c r="L4604" i="1"/>
  <c r="K4604" i="1" s="1"/>
  <c r="L4612" i="1"/>
  <c r="K4612" i="1" s="1"/>
  <c r="L4620" i="1"/>
  <c r="K4620" i="1" s="1"/>
  <c r="L4628" i="1"/>
  <c r="K4628" i="1" s="1"/>
  <c r="L4636" i="1"/>
  <c r="K4636" i="1" s="1"/>
  <c r="L4652" i="1"/>
  <c r="K4652" i="1" s="1"/>
  <c r="L4660" i="1"/>
  <c r="K4660" i="1" s="1"/>
  <c r="L4668" i="1"/>
  <c r="K4668" i="1" s="1"/>
  <c r="L4029" i="1"/>
  <c r="K4029" i="1" s="1"/>
  <c r="L4037" i="1"/>
  <c r="K4037" i="1" s="1"/>
  <c r="L4045" i="1"/>
  <c r="K4045" i="1" s="1"/>
  <c r="L4053" i="1"/>
  <c r="K4053" i="1" s="1"/>
  <c r="L4061" i="1"/>
  <c r="K4061" i="1" s="1"/>
  <c r="L4069" i="1"/>
  <c r="K4069" i="1" s="1"/>
  <c r="L4077" i="1"/>
  <c r="K4077" i="1" s="1"/>
  <c r="L4085" i="1"/>
  <c r="K4085" i="1" s="1"/>
  <c r="L4093" i="1"/>
  <c r="K4093" i="1" s="1"/>
  <c r="L4101" i="1"/>
  <c r="K4101" i="1" s="1"/>
  <c r="L4109" i="1"/>
  <c r="K4109" i="1" s="1"/>
  <c r="L4117" i="1"/>
  <c r="K4117" i="1" s="1"/>
  <c r="L4125" i="1"/>
  <c r="K4125" i="1" s="1"/>
  <c r="L4133" i="1"/>
  <c r="K4133" i="1" s="1"/>
  <c r="L4141" i="1"/>
  <c r="K4141" i="1" s="1"/>
  <c r="L4149" i="1"/>
  <c r="K4149" i="1" s="1"/>
  <c r="L4157" i="1"/>
  <c r="K4157" i="1" s="1"/>
  <c r="L4165" i="1"/>
  <c r="K4165" i="1" s="1"/>
  <c r="L4173" i="1"/>
  <c r="K4173" i="1" s="1"/>
  <c r="L4181" i="1"/>
  <c r="K4181" i="1" s="1"/>
  <c r="L4189" i="1"/>
  <c r="K4189" i="1" s="1"/>
  <c r="L4197" i="1"/>
  <c r="K4197" i="1" s="1"/>
  <c r="L4205" i="1"/>
  <c r="K4205" i="1" s="1"/>
  <c r="L4213" i="1"/>
  <c r="K4213" i="1" s="1"/>
  <c r="L4221" i="1"/>
  <c r="K4221" i="1" s="1"/>
  <c r="L4229" i="1"/>
  <c r="K4229" i="1" s="1"/>
  <c r="L4237" i="1"/>
  <c r="K4237" i="1" s="1"/>
  <c r="L4245" i="1"/>
  <c r="K4245" i="1" s="1"/>
  <c r="L4253" i="1"/>
  <c r="K4253" i="1" s="1"/>
  <c r="L4261" i="1"/>
  <c r="K4261" i="1" s="1"/>
  <c r="L4269" i="1"/>
  <c r="K4269" i="1" s="1"/>
  <c r="L4277" i="1"/>
  <c r="K4277" i="1" s="1"/>
  <c r="L4285" i="1"/>
  <c r="K4285" i="1" s="1"/>
  <c r="L4293" i="1"/>
  <c r="K4293" i="1" s="1"/>
  <c r="L4309" i="1"/>
  <c r="K4309" i="1" s="1"/>
  <c r="L4317" i="1"/>
  <c r="K4317" i="1" s="1"/>
  <c r="L4325" i="1"/>
  <c r="K4325" i="1" s="1"/>
  <c r="L4333" i="1"/>
  <c r="K4333" i="1" s="1"/>
  <c r="L4341" i="1"/>
  <c r="K4341" i="1" s="1"/>
  <c r="L4365" i="1"/>
  <c r="K4365" i="1" s="1"/>
  <c r="L4373" i="1"/>
  <c r="K4373" i="1" s="1"/>
  <c r="L4381" i="1"/>
  <c r="K4381" i="1" s="1"/>
  <c r="L4389" i="1"/>
  <c r="K4389" i="1" s="1"/>
  <c r="L4397" i="1"/>
  <c r="K4397" i="1" s="1"/>
  <c r="L4405" i="1"/>
  <c r="K4405" i="1" s="1"/>
  <c r="L4413" i="1"/>
  <c r="K4413" i="1" s="1"/>
  <c r="L4421" i="1"/>
  <c r="K4421" i="1" s="1"/>
  <c r="L4429" i="1"/>
  <c r="K4429" i="1" s="1"/>
  <c r="L4437" i="1"/>
  <c r="K4437" i="1" s="1"/>
  <c r="L4445" i="1"/>
  <c r="K4445" i="1" s="1"/>
  <c r="L4453" i="1"/>
  <c r="K4453" i="1" s="1"/>
  <c r="L4461" i="1"/>
  <c r="K4461" i="1" s="1"/>
  <c r="L4469" i="1"/>
  <c r="K4469" i="1" s="1"/>
  <c r="L4477" i="1"/>
  <c r="K4477" i="1" s="1"/>
  <c r="L4485" i="1"/>
  <c r="K4485" i="1" s="1"/>
  <c r="L4493" i="1"/>
  <c r="K4493" i="1" s="1"/>
  <c r="L4501" i="1"/>
  <c r="K4501" i="1" s="1"/>
  <c r="L4517" i="1"/>
  <c r="K4517" i="1" s="1"/>
  <c r="L4525" i="1"/>
  <c r="K4525" i="1" s="1"/>
  <c r="L4533" i="1"/>
  <c r="K4533" i="1" s="1"/>
  <c r="L4541" i="1"/>
  <c r="K4541" i="1" s="1"/>
  <c r="L4549" i="1"/>
  <c r="K4549" i="1" s="1"/>
  <c r="L4557" i="1"/>
  <c r="K4557" i="1" s="1"/>
  <c r="L4573" i="1"/>
  <c r="K4573" i="1" s="1"/>
  <c r="L4581" i="1"/>
  <c r="K4581" i="1" s="1"/>
  <c r="L4589" i="1"/>
  <c r="K4589" i="1" s="1"/>
  <c r="L4597" i="1"/>
  <c r="K4597" i="1" s="1"/>
  <c r="L4605" i="1"/>
  <c r="K4605" i="1" s="1"/>
  <c r="L4621" i="1"/>
  <c r="K4621" i="1" s="1"/>
  <c r="L4629" i="1"/>
  <c r="K4629" i="1" s="1"/>
  <c r="L4637" i="1"/>
  <c r="K4637" i="1" s="1"/>
  <c r="L4645" i="1"/>
  <c r="K4645" i="1" s="1"/>
  <c r="L4653" i="1"/>
  <c r="K4653" i="1" s="1"/>
  <c r="L4661" i="1"/>
  <c r="K4661" i="1" s="1"/>
  <c r="L4677" i="1"/>
  <c r="K4677" i="1" s="1"/>
  <c r="L4662" i="1"/>
  <c r="K4662" i="1" s="1"/>
  <c r="L4678" i="1"/>
  <c r="K4678" i="1" s="1"/>
  <c r="L4639" i="1"/>
  <c r="K4639" i="1" s="1"/>
  <c r="L4030" i="1"/>
  <c r="K4030" i="1" s="1"/>
  <c r="L4038" i="1"/>
  <c r="K4038" i="1" s="1"/>
  <c r="L4046" i="1"/>
  <c r="K4046" i="1" s="1"/>
  <c r="L4054" i="1"/>
  <c r="K4054" i="1" s="1"/>
  <c r="L4062" i="1"/>
  <c r="K4062" i="1" s="1"/>
  <c r="L4070" i="1"/>
  <c r="K4070" i="1" s="1"/>
  <c r="L4078" i="1"/>
  <c r="K4078" i="1" s="1"/>
  <c r="L4086" i="1"/>
  <c r="K4086" i="1" s="1"/>
  <c r="L4094" i="1"/>
  <c r="K4094" i="1" s="1"/>
  <c r="L4102" i="1"/>
  <c r="K4102" i="1" s="1"/>
  <c r="L4110" i="1"/>
  <c r="K4110" i="1" s="1"/>
  <c r="L4118" i="1"/>
  <c r="K4118" i="1" s="1"/>
  <c r="L4126" i="1"/>
  <c r="K4126" i="1" s="1"/>
  <c r="L4134" i="1"/>
  <c r="K4134" i="1" s="1"/>
  <c r="L4142" i="1"/>
  <c r="K4142" i="1" s="1"/>
  <c r="L4166" i="1"/>
  <c r="K4166" i="1" s="1"/>
  <c r="L4174" i="1"/>
  <c r="K4174" i="1" s="1"/>
  <c r="L4182" i="1"/>
  <c r="K4182" i="1" s="1"/>
  <c r="L4190" i="1"/>
  <c r="K4190" i="1" s="1"/>
  <c r="L4198" i="1"/>
  <c r="K4198" i="1" s="1"/>
  <c r="L4206" i="1"/>
  <c r="K4206" i="1" s="1"/>
  <c r="L4214" i="1"/>
  <c r="K4214" i="1" s="1"/>
  <c r="L4222" i="1"/>
  <c r="K4222" i="1" s="1"/>
  <c r="L4230" i="1"/>
  <c r="K4230" i="1" s="1"/>
  <c r="L4238" i="1"/>
  <c r="K4238" i="1" s="1"/>
  <c r="L4246" i="1"/>
  <c r="K4246" i="1" s="1"/>
  <c r="L4254" i="1"/>
  <c r="K4254" i="1" s="1"/>
  <c r="L4262" i="1"/>
  <c r="K4262" i="1" s="1"/>
  <c r="L4270" i="1"/>
  <c r="K4270" i="1" s="1"/>
  <c r="L4278" i="1"/>
  <c r="K4278" i="1" s="1"/>
  <c r="L4286" i="1"/>
  <c r="K4286" i="1" s="1"/>
  <c r="L4294" i="1"/>
  <c r="K4294" i="1" s="1"/>
  <c r="L4302" i="1"/>
  <c r="K4302" i="1" s="1"/>
  <c r="L4310" i="1"/>
  <c r="K4310" i="1" s="1"/>
  <c r="L4318" i="1"/>
  <c r="K4318" i="1" s="1"/>
  <c r="L4326" i="1"/>
  <c r="K4326" i="1" s="1"/>
  <c r="L4334" i="1"/>
  <c r="K4334" i="1" s="1"/>
  <c r="L4342" i="1"/>
  <c r="K4342" i="1" s="1"/>
  <c r="L4358" i="1"/>
  <c r="K4358" i="1" s="1"/>
  <c r="L4374" i="1"/>
  <c r="K4374" i="1" s="1"/>
  <c r="L4382" i="1"/>
  <c r="K4382" i="1" s="1"/>
  <c r="L4390" i="1"/>
  <c r="K4390" i="1" s="1"/>
  <c r="L4398" i="1"/>
  <c r="K4398" i="1" s="1"/>
  <c r="L4406" i="1"/>
  <c r="K4406" i="1" s="1"/>
  <c r="L4414" i="1"/>
  <c r="K4414" i="1" s="1"/>
  <c r="L4422" i="1"/>
  <c r="K4422" i="1" s="1"/>
  <c r="L4430" i="1"/>
  <c r="K4430" i="1" s="1"/>
  <c r="L4438" i="1"/>
  <c r="K4438" i="1" s="1"/>
  <c r="L4446" i="1"/>
  <c r="K4446" i="1" s="1"/>
  <c r="L4454" i="1"/>
  <c r="K4454" i="1" s="1"/>
  <c r="L4462" i="1"/>
  <c r="K4462" i="1" s="1"/>
  <c r="L4470" i="1"/>
  <c r="K4470" i="1" s="1"/>
  <c r="L4478" i="1"/>
  <c r="K4478" i="1" s="1"/>
  <c r="L4486" i="1"/>
  <c r="K4486" i="1" s="1"/>
  <c r="L4518" i="1"/>
  <c r="K4518" i="1" s="1"/>
  <c r="L4526" i="1"/>
  <c r="K4526" i="1" s="1"/>
  <c r="L4542" i="1"/>
  <c r="K4542" i="1" s="1"/>
  <c r="L4550" i="1"/>
  <c r="K4550" i="1" s="1"/>
  <c r="L4558" i="1"/>
  <c r="K4558" i="1" s="1"/>
  <c r="L4566" i="1"/>
  <c r="K4566" i="1" s="1"/>
  <c r="L4574" i="1"/>
  <c r="K4574" i="1" s="1"/>
  <c r="L4582" i="1"/>
  <c r="K4582" i="1" s="1"/>
  <c r="L4590" i="1"/>
  <c r="K4590" i="1" s="1"/>
  <c r="L4598" i="1"/>
  <c r="K4598" i="1" s="1"/>
  <c r="L4606" i="1"/>
  <c r="K4606" i="1" s="1"/>
  <c r="L4614" i="1"/>
  <c r="K4614" i="1" s="1"/>
  <c r="L4622" i="1"/>
  <c r="K4622" i="1" s="1"/>
  <c r="L4630" i="1"/>
  <c r="K4630" i="1" s="1"/>
  <c r="L4638" i="1"/>
  <c r="K4638" i="1" s="1"/>
  <c r="L4646" i="1"/>
  <c r="K4646" i="1" s="1"/>
  <c r="L4670" i="1"/>
  <c r="K4670" i="1" s="1"/>
  <c r="L4631" i="1"/>
  <c r="K4631" i="1" s="1"/>
  <c r="L4655" i="1"/>
  <c r="K4655" i="1" s="1"/>
  <c r="L4039" i="1"/>
  <c r="K4039" i="1" s="1"/>
  <c r="L4047" i="1"/>
  <c r="K4047" i="1" s="1"/>
  <c r="L4055" i="1"/>
  <c r="K4055" i="1" s="1"/>
  <c r="L4063" i="1"/>
  <c r="K4063" i="1" s="1"/>
  <c r="L4071" i="1"/>
  <c r="K4071" i="1" s="1"/>
  <c r="L4079" i="1"/>
  <c r="K4079" i="1" s="1"/>
  <c r="L4087" i="1"/>
  <c r="K4087" i="1" s="1"/>
  <c r="L4095" i="1"/>
  <c r="K4095" i="1" s="1"/>
  <c r="L4103" i="1"/>
  <c r="K4103" i="1" s="1"/>
  <c r="L4111" i="1"/>
  <c r="K4111" i="1" s="1"/>
  <c r="L4119" i="1"/>
  <c r="K4119" i="1" s="1"/>
  <c r="L4127" i="1"/>
  <c r="K4127" i="1" s="1"/>
  <c r="L4135" i="1"/>
  <c r="K4135" i="1" s="1"/>
  <c r="L4143" i="1"/>
  <c r="K4143" i="1" s="1"/>
  <c r="L4159" i="1"/>
  <c r="K4159" i="1" s="1"/>
  <c r="L4167" i="1"/>
  <c r="K4167" i="1" s="1"/>
  <c r="L4175" i="1"/>
  <c r="K4175" i="1" s="1"/>
  <c r="L4183" i="1"/>
  <c r="K4183" i="1" s="1"/>
  <c r="L4191" i="1"/>
  <c r="K4191" i="1" s="1"/>
  <c r="L4199" i="1"/>
  <c r="K4199" i="1" s="1"/>
  <c r="L4207" i="1"/>
  <c r="K4207" i="1" s="1"/>
  <c r="L4215" i="1"/>
  <c r="K4215" i="1" s="1"/>
  <c r="L4223" i="1"/>
  <c r="K4223" i="1" s="1"/>
  <c r="L4231" i="1"/>
  <c r="K4231" i="1" s="1"/>
  <c r="L4239" i="1"/>
  <c r="K4239" i="1" s="1"/>
  <c r="L4247" i="1"/>
  <c r="K4247" i="1" s="1"/>
  <c r="L4255" i="1"/>
  <c r="K4255" i="1" s="1"/>
  <c r="L4263" i="1"/>
  <c r="K4263" i="1" s="1"/>
  <c r="L4271" i="1"/>
  <c r="K4271" i="1" s="1"/>
  <c r="L4279" i="1"/>
  <c r="K4279" i="1" s="1"/>
  <c r="L4287" i="1"/>
  <c r="K4287" i="1" s="1"/>
  <c r="L4295" i="1"/>
  <c r="K4295" i="1" s="1"/>
  <c r="L4303" i="1"/>
  <c r="K4303" i="1" s="1"/>
  <c r="L4311" i="1"/>
  <c r="K4311" i="1" s="1"/>
  <c r="L4319" i="1"/>
  <c r="K4319" i="1" s="1"/>
  <c r="L4327" i="1"/>
  <c r="K4327" i="1" s="1"/>
  <c r="L4335" i="1"/>
  <c r="K4335" i="1" s="1"/>
  <c r="L4343" i="1"/>
  <c r="K4343" i="1" s="1"/>
  <c r="L4351" i="1"/>
  <c r="K4351" i="1" s="1"/>
  <c r="L4359" i="1"/>
  <c r="K4359" i="1" s="1"/>
  <c r="L4367" i="1"/>
  <c r="K4367" i="1" s="1"/>
  <c r="L4375" i="1"/>
  <c r="K4375" i="1" s="1"/>
  <c r="L4383" i="1"/>
  <c r="K4383" i="1" s="1"/>
  <c r="L4391" i="1"/>
  <c r="K4391" i="1" s="1"/>
  <c r="L4399" i="1"/>
  <c r="K4399" i="1" s="1"/>
  <c r="L4407" i="1"/>
  <c r="K4407" i="1" s="1"/>
  <c r="L4415" i="1"/>
  <c r="K4415" i="1" s="1"/>
  <c r="L4423" i="1"/>
  <c r="K4423" i="1" s="1"/>
  <c r="L4431" i="1"/>
  <c r="K4431" i="1" s="1"/>
  <c r="L4439" i="1"/>
  <c r="K4439" i="1" s="1"/>
  <c r="L4447" i="1"/>
  <c r="K4447" i="1" s="1"/>
  <c r="L4455" i="1"/>
  <c r="K4455" i="1" s="1"/>
  <c r="L4463" i="1"/>
  <c r="K4463" i="1" s="1"/>
  <c r="L4471" i="1"/>
  <c r="K4471" i="1" s="1"/>
  <c r="L4479" i="1"/>
  <c r="K4479" i="1" s="1"/>
  <c r="L4487" i="1"/>
  <c r="K4487" i="1" s="1"/>
  <c r="L4503" i="1"/>
  <c r="K4503" i="1" s="1"/>
  <c r="L4511" i="1"/>
  <c r="K4511" i="1" s="1"/>
  <c r="L4519" i="1"/>
  <c r="K4519" i="1" s="1"/>
  <c r="L4527" i="1"/>
  <c r="K4527" i="1" s="1"/>
  <c r="L4535" i="1"/>
  <c r="K4535" i="1" s="1"/>
  <c r="L4543" i="1"/>
  <c r="K4543" i="1" s="1"/>
  <c r="L4551" i="1"/>
  <c r="K4551" i="1" s="1"/>
  <c r="L4559" i="1"/>
  <c r="K4559" i="1" s="1"/>
  <c r="L4567" i="1"/>
  <c r="K4567" i="1" s="1"/>
  <c r="L4575" i="1"/>
  <c r="K4575" i="1" s="1"/>
  <c r="L4583" i="1"/>
  <c r="K4583" i="1" s="1"/>
  <c r="L4591" i="1"/>
  <c r="K4591" i="1" s="1"/>
  <c r="L4599" i="1"/>
  <c r="K4599" i="1" s="1"/>
  <c r="L4607" i="1"/>
  <c r="K4607" i="1" s="1"/>
  <c r="L4615" i="1"/>
  <c r="K4615" i="1" s="1"/>
  <c r="L4623" i="1"/>
  <c r="K4623" i="1" s="1"/>
  <c r="L4647" i="1"/>
  <c r="K4647" i="1" s="1"/>
  <c r="L4033" i="1"/>
  <c r="K4033" i="1" s="1"/>
  <c r="L4041" i="1"/>
  <c r="K4041" i="1" s="1"/>
  <c r="L4049" i="1"/>
  <c r="K4049" i="1" s="1"/>
  <c r="L4057" i="1"/>
  <c r="K4057" i="1" s="1"/>
  <c r="L4065" i="1"/>
  <c r="K4065" i="1" s="1"/>
  <c r="L4073" i="1"/>
  <c r="K4073" i="1" s="1"/>
  <c r="L4081" i="1"/>
  <c r="K4081" i="1" s="1"/>
  <c r="L4089" i="1"/>
  <c r="K4089" i="1" s="1"/>
  <c r="L4097" i="1"/>
  <c r="K4097" i="1" s="1"/>
  <c r="L4105" i="1"/>
  <c r="K4105" i="1" s="1"/>
  <c r="L4113" i="1"/>
  <c r="K4113" i="1" s="1"/>
  <c r="L4121" i="1"/>
  <c r="K4121" i="1" s="1"/>
  <c r="L4129" i="1"/>
  <c r="K4129" i="1" s="1"/>
  <c r="L4137" i="1"/>
  <c r="K4137" i="1" s="1"/>
  <c r="L4145" i="1"/>
  <c r="K4145" i="1" s="1"/>
  <c r="L4153" i="1"/>
  <c r="K4153" i="1" s="1"/>
  <c r="L4161" i="1"/>
  <c r="K4161" i="1" s="1"/>
  <c r="L4169" i="1"/>
  <c r="K4169" i="1" s="1"/>
  <c r="L4177" i="1"/>
  <c r="K4177" i="1" s="1"/>
  <c r="L4185" i="1"/>
  <c r="K4185" i="1" s="1"/>
  <c r="L4193" i="1"/>
  <c r="K4193" i="1" s="1"/>
  <c r="L4201" i="1"/>
  <c r="K4201" i="1" s="1"/>
  <c r="L4217" i="1"/>
  <c r="K4217" i="1" s="1"/>
  <c r="L4225" i="1"/>
  <c r="K4225" i="1" s="1"/>
  <c r="L4233" i="1"/>
  <c r="K4233" i="1" s="1"/>
  <c r="L4241" i="1"/>
  <c r="K4241" i="1" s="1"/>
  <c r="L4249" i="1"/>
  <c r="K4249" i="1" s="1"/>
  <c r="L4257" i="1"/>
  <c r="K4257" i="1" s="1"/>
  <c r="L4265" i="1"/>
  <c r="K4265" i="1" s="1"/>
  <c r="L4273" i="1"/>
  <c r="K4273" i="1" s="1"/>
  <c r="L4281" i="1"/>
  <c r="K4281" i="1" s="1"/>
  <c r="L4289" i="1"/>
  <c r="K4289" i="1" s="1"/>
  <c r="L4297" i="1"/>
  <c r="K4297" i="1" s="1"/>
  <c r="L4305" i="1"/>
  <c r="K4305" i="1" s="1"/>
  <c r="L4313" i="1"/>
  <c r="K4313" i="1" s="1"/>
  <c r="L4321" i="1"/>
  <c r="K4321" i="1" s="1"/>
  <c r="L4329" i="1"/>
  <c r="K4329" i="1" s="1"/>
  <c r="L4337" i="1"/>
  <c r="K4337" i="1" s="1"/>
  <c r="L4345" i="1"/>
  <c r="K4345" i="1" s="1"/>
  <c r="L4353" i="1"/>
  <c r="K4353" i="1" s="1"/>
  <c r="L4361" i="1"/>
  <c r="K4361" i="1" s="1"/>
  <c r="L4369" i="1"/>
  <c r="K4369" i="1" s="1"/>
  <c r="L4377" i="1"/>
  <c r="K4377" i="1" s="1"/>
  <c r="L4385" i="1"/>
  <c r="K4385" i="1" s="1"/>
  <c r="L4393" i="1"/>
  <c r="K4393" i="1" s="1"/>
  <c r="L4401" i="1"/>
  <c r="K4401" i="1" s="1"/>
  <c r="L4409" i="1"/>
  <c r="K4409" i="1" s="1"/>
  <c r="L4425" i="1"/>
  <c r="K4425" i="1" s="1"/>
  <c r="L4433" i="1"/>
  <c r="K4433" i="1" s="1"/>
  <c r="L4441" i="1"/>
  <c r="K4441" i="1" s="1"/>
  <c r="L4449" i="1"/>
  <c r="K4449" i="1" s="1"/>
  <c r="L4457" i="1"/>
  <c r="K4457" i="1" s="1"/>
  <c r="L4465" i="1"/>
  <c r="K4465" i="1" s="1"/>
  <c r="L4473" i="1"/>
  <c r="K4473" i="1" s="1"/>
  <c r="L4481" i="1"/>
  <c r="K4481" i="1" s="1"/>
  <c r="L4489" i="1"/>
  <c r="K4489" i="1" s="1"/>
  <c r="L4505" i="1"/>
  <c r="K4505" i="1" s="1"/>
  <c r="L4513" i="1"/>
  <c r="K4513" i="1" s="1"/>
  <c r="L4521" i="1"/>
  <c r="K4521" i="1" s="1"/>
  <c r="L4529" i="1"/>
  <c r="K4529" i="1" s="1"/>
  <c r="L4537" i="1"/>
  <c r="K4537" i="1" s="1"/>
  <c r="L4545" i="1"/>
  <c r="K4545" i="1" s="1"/>
  <c r="L4553" i="1"/>
  <c r="K4553" i="1" s="1"/>
  <c r="L4561" i="1"/>
  <c r="K4561" i="1" s="1"/>
  <c r="L4569" i="1"/>
  <c r="K4569" i="1" s="1"/>
  <c r="L4577" i="1"/>
  <c r="K4577" i="1" s="1"/>
  <c r="L4585" i="1"/>
  <c r="K4585" i="1" s="1"/>
  <c r="L4593" i="1"/>
  <c r="K4593" i="1" s="1"/>
  <c r="L4601" i="1"/>
  <c r="K4601" i="1" s="1"/>
  <c r="L4609" i="1"/>
  <c r="K4609" i="1" s="1"/>
  <c r="L4617" i="1"/>
  <c r="K4617" i="1" s="1"/>
  <c r="L4625" i="1"/>
  <c r="K4625" i="1" s="1"/>
  <c r="L4633" i="1"/>
  <c r="K4633" i="1" s="1"/>
  <c r="L4649" i="1"/>
  <c r="K4649" i="1" s="1"/>
  <c r="L4657" i="1"/>
  <c r="K4657" i="1" s="1"/>
  <c r="L4032" i="1"/>
  <c r="K4032" i="1" s="1"/>
  <c r="L4096" i="1"/>
  <c r="K4096" i="1" s="1"/>
  <c r="L4160" i="1"/>
  <c r="K4160" i="1" s="1"/>
  <c r="L4288" i="1"/>
  <c r="K4288" i="1" s="1"/>
  <c r="L4416" i="1"/>
  <c r="K4416" i="1" s="1"/>
  <c r="L4544" i="1"/>
  <c r="K4544" i="1" s="1"/>
  <c r="L4659" i="1"/>
  <c r="K4659" i="1" s="1"/>
  <c r="L4168" i="1"/>
  <c r="K4168" i="1" s="1"/>
  <c r="L4360" i="1"/>
  <c r="K4360" i="1" s="1"/>
  <c r="L4488" i="1"/>
  <c r="K4488" i="1" s="1"/>
  <c r="L4663" i="1"/>
  <c r="K4663" i="1" s="1"/>
  <c r="L4040" i="1"/>
  <c r="K4040" i="1" s="1"/>
  <c r="L4104" i="1"/>
  <c r="K4104" i="1" s="1"/>
  <c r="L4296" i="1"/>
  <c r="K4296" i="1" s="1"/>
  <c r="L4552" i="1"/>
  <c r="K4552" i="1" s="1"/>
  <c r="L4676" i="1"/>
  <c r="K4676" i="1" s="1"/>
  <c r="L4048" i="1"/>
  <c r="K4048" i="1" s="1"/>
  <c r="L4112" i="1"/>
  <c r="K4112" i="1" s="1"/>
  <c r="L4176" i="1"/>
  <c r="K4176" i="1" s="1"/>
  <c r="L4240" i="1"/>
  <c r="K4240" i="1" s="1"/>
  <c r="L4304" i="1"/>
  <c r="K4304" i="1" s="1"/>
  <c r="L4432" i="1"/>
  <c r="K4432" i="1" s="1"/>
  <c r="L4560" i="1"/>
  <c r="K4560" i="1" s="1"/>
  <c r="L4624" i="1"/>
  <c r="K4624" i="1" s="1"/>
  <c r="L4679" i="1"/>
  <c r="K4679" i="1" s="1"/>
  <c r="L4056" i="1"/>
  <c r="K4056" i="1" s="1"/>
  <c r="L4120" i="1"/>
  <c r="K4120" i="1" s="1"/>
  <c r="L4248" i="1"/>
  <c r="K4248" i="1" s="1"/>
  <c r="L4312" i="1"/>
  <c r="K4312" i="1" s="1"/>
  <c r="L4376" i="1"/>
  <c r="K4376" i="1" s="1"/>
  <c r="L4504" i="1"/>
  <c r="K4504" i="1" s="1"/>
  <c r="L4568" i="1"/>
  <c r="K4568" i="1" s="1"/>
  <c r="L4665" i="1"/>
  <c r="K4665" i="1" s="1"/>
  <c r="L4528" i="1"/>
  <c r="K4528" i="1" s="1"/>
  <c r="L4184" i="1"/>
  <c r="K4184" i="1" s="1"/>
  <c r="L4440" i="1"/>
  <c r="K4440" i="1" s="1"/>
  <c r="L4632" i="1"/>
  <c r="K4632" i="1" s="1"/>
  <c r="L4680" i="1"/>
  <c r="K4680" i="1" s="1"/>
  <c r="L4592" i="1"/>
  <c r="K4592" i="1" s="1"/>
  <c r="L4064" i="1"/>
  <c r="K4064" i="1" s="1"/>
  <c r="L4128" i="1"/>
  <c r="K4128" i="1" s="1"/>
  <c r="L4192" i="1"/>
  <c r="K4192" i="1" s="1"/>
  <c r="L4256" i="1"/>
  <c r="K4256" i="1" s="1"/>
  <c r="L4320" i="1"/>
  <c r="K4320" i="1" s="1"/>
  <c r="L4384" i="1"/>
  <c r="K4384" i="1" s="1"/>
  <c r="L4448" i="1"/>
  <c r="K4448" i="1" s="1"/>
  <c r="L4512" i="1"/>
  <c r="K4512" i="1" s="1"/>
  <c r="L4576" i="1"/>
  <c r="K4576" i="1" s="1"/>
  <c r="L4640" i="1"/>
  <c r="K4640" i="1" s="1"/>
  <c r="L4667" i="1"/>
  <c r="K4667" i="1" s="1"/>
  <c r="L4681" i="1"/>
  <c r="K4681" i="1" s="1"/>
  <c r="L4264" i="1"/>
  <c r="K4264" i="1" s="1"/>
  <c r="L4392" i="1"/>
  <c r="K4392" i="1" s="1"/>
  <c r="L4520" i="1"/>
  <c r="K4520" i="1" s="1"/>
  <c r="L4743" i="1"/>
  <c r="K4743" i="1" s="1"/>
  <c r="L4144" i="1"/>
  <c r="K4144" i="1" s="1"/>
  <c r="L4272" i="1"/>
  <c r="K4272" i="1" s="1"/>
  <c r="L4400" i="1"/>
  <c r="K4400" i="1" s="1"/>
  <c r="L4651" i="1"/>
  <c r="K4651" i="1" s="1"/>
  <c r="L4072" i="1"/>
  <c r="K4072" i="1" s="1"/>
  <c r="L4136" i="1"/>
  <c r="K4136" i="1" s="1"/>
  <c r="L4200" i="1"/>
  <c r="K4200" i="1" s="1"/>
  <c r="L4328" i="1"/>
  <c r="K4328" i="1" s="1"/>
  <c r="L4456" i="1"/>
  <c r="K4456" i="1" s="1"/>
  <c r="L4584" i="1"/>
  <c r="K4584" i="1" s="1"/>
  <c r="L4671" i="1"/>
  <c r="K4671" i="1" s="1"/>
  <c r="L4080" i="1"/>
  <c r="K4080" i="1" s="1"/>
  <c r="L4208" i="1"/>
  <c r="K4208" i="1" s="1"/>
  <c r="L4336" i="1"/>
  <c r="K4336" i="1" s="1"/>
  <c r="L4464" i="1"/>
  <c r="K4464" i="1" s="1"/>
  <c r="L4088" i="1"/>
  <c r="K4088" i="1" s="1"/>
  <c r="L4152" i="1"/>
  <c r="K4152" i="1" s="1"/>
  <c r="L4216" i="1"/>
  <c r="K4216" i="1" s="1"/>
  <c r="L4280" i="1"/>
  <c r="K4280" i="1" s="1"/>
  <c r="L4344" i="1"/>
  <c r="K4344" i="1" s="1"/>
  <c r="L4408" i="1"/>
  <c r="K4408" i="1" s="1"/>
  <c r="L4472" i="1"/>
  <c r="K4472" i="1" s="1"/>
  <c r="L4600" i="1"/>
  <c r="K4600" i="1" s="1"/>
  <c r="L4656" i="1"/>
  <c r="K4656" i="1" s="1"/>
  <c r="L4673" i="1"/>
  <c r="K4673" i="1" s="1"/>
  <c r="L4224" i="1"/>
  <c r="K4224" i="1" s="1"/>
  <c r="L4352" i="1"/>
  <c r="K4352" i="1" s="1"/>
  <c r="L4480" i="1"/>
  <c r="K4480" i="1" s="1"/>
  <c r="L4608" i="1"/>
  <c r="K4608" i="1" s="1"/>
  <c r="L4675" i="1"/>
  <c r="K4675" i="1" s="1"/>
  <c r="L4232" i="1"/>
  <c r="K4232" i="1" s="1"/>
  <c r="L4424" i="1"/>
  <c r="K4424" i="1" s="1"/>
  <c r="L4616" i="1"/>
  <c r="K4616" i="1" s="1"/>
  <c r="L4672" i="1"/>
  <c r="K4672" i="1" s="1"/>
  <c r="L3662" i="1"/>
  <c r="K3662" i="1" s="1"/>
  <c r="L3537" i="1"/>
  <c r="K3537" i="1" s="1"/>
  <c r="L3536" i="1"/>
  <c r="K3536" i="1" s="1"/>
  <c r="L3521" i="1"/>
  <c r="K3521" i="1" s="1"/>
  <c r="L3452" i="1"/>
  <c r="K3452" i="1" s="1"/>
  <c r="L3460" i="1"/>
  <c r="K3460" i="1" s="1"/>
  <c r="L3468" i="1"/>
  <c r="K3468" i="1" s="1"/>
  <c r="L3476" i="1"/>
  <c r="K3476" i="1" s="1"/>
  <c r="L3484" i="1"/>
  <c r="K3484" i="1" s="1"/>
  <c r="L3492" i="1"/>
  <c r="K3492" i="1" s="1"/>
  <c r="L3500" i="1"/>
  <c r="K3500" i="1" s="1"/>
  <c r="L3508" i="1"/>
  <c r="K3508" i="1" s="1"/>
  <c r="L3516" i="1"/>
  <c r="K3516" i="1" s="1"/>
  <c r="L3456" i="1"/>
  <c r="K3456" i="1" s="1"/>
  <c r="L3464" i="1"/>
  <c r="K3464" i="1" s="1"/>
  <c r="L3472" i="1"/>
  <c r="K3472" i="1" s="1"/>
  <c r="L3480" i="1"/>
  <c r="K3480" i="1" s="1"/>
  <c r="L3488" i="1"/>
  <c r="K3488" i="1" s="1"/>
  <c r="L3496" i="1"/>
  <c r="K3496" i="1" s="1"/>
  <c r="L3504" i="1"/>
  <c r="K3504" i="1" s="1"/>
  <c r="L3512" i="1"/>
  <c r="K3512" i="1" s="1"/>
  <c r="L3520" i="1"/>
  <c r="K3520" i="1" s="1"/>
  <c r="L3455" i="1"/>
  <c r="K3455" i="1" s="1"/>
  <c r="L3466" i="1"/>
  <c r="K3466" i="1" s="1"/>
  <c r="L3477" i="1"/>
  <c r="K3477" i="1" s="1"/>
  <c r="L3487" i="1"/>
  <c r="K3487" i="1" s="1"/>
  <c r="L3498" i="1"/>
  <c r="K3498" i="1" s="1"/>
  <c r="L3509" i="1"/>
  <c r="K3509" i="1" s="1"/>
  <c r="L3519" i="1"/>
  <c r="K3519" i="1" s="1"/>
  <c r="L3528" i="1"/>
  <c r="K3528" i="1" s="1"/>
  <c r="L3544" i="1"/>
  <c r="K3544" i="1" s="1"/>
  <c r="L3552" i="1"/>
  <c r="K3552" i="1" s="1"/>
  <c r="L3450" i="1"/>
  <c r="K3450" i="1" s="1"/>
  <c r="L3461" i="1"/>
  <c r="K3461" i="1" s="1"/>
  <c r="L3471" i="1"/>
  <c r="K3471" i="1" s="1"/>
  <c r="L3482" i="1"/>
  <c r="K3482" i="1" s="1"/>
  <c r="L3493" i="1"/>
  <c r="K3493" i="1" s="1"/>
  <c r="L3503" i="1"/>
  <c r="K3503" i="1" s="1"/>
  <c r="L3514" i="1"/>
  <c r="K3514" i="1" s="1"/>
  <c r="L3524" i="1"/>
  <c r="K3524" i="1" s="1"/>
  <c r="L3532" i="1"/>
  <c r="K3532" i="1" s="1"/>
  <c r="L3540" i="1"/>
  <c r="K3540" i="1" s="1"/>
  <c r="L3548" i="1"/>
  <c r="K3548" i="1" s="1"/>
  <c r="L3556" i="1"/>
  <c r="K3556" i="1" s="1"/>
  <c r="L3564" i="1"/>
  <c r="K3564" i="1" s="1"/>
  <c r="L3572" i="1"/>
  <c r="K3572" i="1" s="1"/>
  <c r="L3580" i="1"/>
  <c r="K3580" i="1" s="1"/>
  <c r="L3588" i="1"/>
  <c r="K3588" i="1" s="1"/>
  <c r="L3596" i="1"/>
  <c r="K3596" i="1" s="1"/>
  <c r="L3604" i="1"/>
  <c r="K3604" i="1" s="1"/>
  <c r="L3612" i="1"/>
  <c r="K3612" i="1" s="1"/>
  <c r="L3620" i="1"/>
  <c r="K3620" i="1" s="1"/>
  <c r="L3636" i="1"/>
  <c r="K3636" i="1" s="1"/>
  <c r="L3652" i="1"/>
  <c r="K3652" i="1" s="1"/>
  <c r="L3660" i="1"/>
  <c r="K3660" i="1" s="1"/>
  <c r="L3668" i="1"/>
  <c r="K3668" i="1" s="1"/>
  <c r="L3676" i="1"/>
  <c r="K3676" i="1" s="1"/>
  <c r="L3684" i="1"/>
  <c r="K3684" i="1" s="1"/>
  <c r="L3692" i="1"/>
  <c r="K3692" i="1" s="1"/>
  <c r="L3700" i="1"/>
  <c r="K3700" i="1" s="1"/>
  <c r="L3708" i="1"/>
  <c r="K3708" i="1" s="1"/>
  <c r="L3716" i="1"/>
  <c r="K3716" i="1" s="1"/>
  <c r="L3724" i="1"/>
  <c r="K3724" i="1" s="1"/>
  <c r="L3732" i="1"/>
  <c r="K3732" i="1" s="1"/>
  <c r="L3740" i="1"/>
  <c r="K3740" i="1" s="1"/>
  <c r="L3748" i="1"/>
  <c r="K3748" i="1" s="1"/>
  <c r="L3756" i="1"/>
  <c r="K3756" i="1" s="1"/>
  <c r="L3764" i="1"/>
  <c r="K3764" i="1" s="1"/>
  <c r="L3772" i="1"/>
  <c r="K3772" i="1" s="1"/>
  <c r="L3780" i="1"/>
  <c r="K3780" i="1" s="1"/>
  <c r="L3788" i="1"/>
  <c r="K3788" i="1" s="1"/>
  <c r="L3796" i="1"/>
  <c r="K3796" i="1" s="1"/>
  <c r="L3804" i="1"/>
  <c r="K3804" i="1" s="1"/>
  <c r="L3812" i="1"/>
  <c r="K3812" i="1" s="1"/>
  <c r="L3820" i="1"/>
  <c r="K3820" i="1" s="1"/>
  <c r="L3451" i="1"/>
  <c r="K3451" i="1" s="1"/>
  <c r="L3462" i="1"/>
  <c r="K3462" i="1" s="1"/>
  <c r="L3473" i="1"/>
  <c r="K3473" i="1" s="1"/>
  <c r="L3483" i="1"/>
  <c r="K3483" i="1" s="1"/>
  <c r="L3494" i="1"/>
  <c r="K3494" i="1" s="1"/>
  <c r="L3505" i="1"/>
  <c r="K3505" i="1" s="1"/>
  <c r="L3515" i="1"/>
  <c r="K3515" i="1" s="1"/>
  <c r="L3525" i="1"/>
  <c r="K3525" i="1" s="1"/>
  <c r="L3533" i="1"/>
  <c r="K3533" i="1" s="1"/>
  <c r="L3541" i="1"/>
  <c r="K3541" i="1" s="1"/>
  <c r="L3549" i="1"/>
  <c r="K3549" i="1" s="1"/>
  <c r="L3557" i="1"/>
  <c r="K3557" i="1" s="1"/>
  <c r="L3454" i="1"/>
  <c r="K3454" i="1" s="1"/>
  <c r="L3465" i="1"/>
  <c r="K3465" i="1" s="1"/>
  <c r="L3475" i="1"/>
  <c r="K3475" i="1" s="1"/>
  <c r="L3486" i="1"/>
  <c r="K3486" i="1" s="1"/>
  <c r="L3497" i="1"/>
  <c r="K3497" i="1" s="1"/>
  <c r="L3507" i="1"/>
  <c r="K3507" i="1" s="1"/>
  <c r="L3518" i="1"/>
  <c r="K3518" i="1" s="1"/>
  <c r="L3527" i="1"/>
  <c r="K3527" i="1" s="1"/>
  <c r="L3535" i="1"/>
  <c r="K3535" i="1" s="1"/>
  <c r="L3543" i="1"/>
  <c r="K3543" i="1" s="1"/>
  <c r="L3551" i="1"/>
  <c r="K3551" i="1" s="1"/>
  <c r="L3559" i="1"/>
  <c r="K3559" i="1" s="1"/>
  <c r="L3567" i="1"/>
  <c r="K3567" i="1" s="1"/>
  <c r="L3575" i="1"/>
  <c r="K3575" i="1" s="1"/>
  <c r="L3583" i="1"/>
  <c r="K3583" i="1" s="1"/>
  <c r="L3591" i="1"/>
  <c r="K3591" i="1" s="1"/>
  <c r="L3599" i="1"/>
  <c r="K3599" i="1" s="1"/>
  <c r="L3607" i="1"/>
  <c r="K3607" i="1" s="1"/>
  <c r="L3623" i="1"/>
  <c r="K3623" i="1" s="1"/>
  <c r="L3631" i="1"/>
  <c r="K3631" i="1" s="1"/>
  <c r="L3639" i="1"/>
  <c r="K3639" i="1" s="1"/>
  <c r="L3647" i="1"/>
  <c r="K3647" i="1" s="1"/>
  <c r="L3663" i="1"/>
  <c r="K3663" i="1" s="1"/>
  <c r="L3671" i="1"/>
  <c r="K3671" i="1" s="1"/>
  <c r="L3679" i="1"/>
  <c r="K3679" i="1" s="1"/>
  <c r="L3687" i="1"/>
  <c r="K3687" i="1" s="1"/>
  <c r="L3695" i="1"/>
  <c r="K3695" i="1" s="1"/>
  <c r="L3703" i="1"/>
  <c r="K3703" i="1" s="1"/>
  <c r="L3711" i="1"/>
  <c r="K3711" i="1" s="1"/>
  <c r="L3719" i="1"/>
  <c r="K3719" i="1" s="1"/>
  <c r="L3727" i="1"/>
  <c r="K3727" i="1" s="1"/>
  <c r="L3735" i="1"/>
  <c r="K3735" i="1" s="1"/>
  <c r="L3743" i="1"/>
  <c r="K3743" i="1" s="1"/>
  <c r="L3751" i="1"/>
  <c r="K3751" i="1" s="1"/>
  <c r="L3759" i="1"/>
  <c r="K3759" i="1" s="1"/>
  <c r="L3767" i="1"/>
  <c r="K3767" i="1" s="1"/>
  <c r="L3775" i="1"/>
  <c r="K3775" i="1" s="1"/>
  <c r="L3783" i="1"/>
  <c r="K3783" i="1" s="1"/>
  <c r="L3791" i="1"/>
  <c r="K3791" i="1" s="1"/>
  <c r="L3799" i="1"/>
  <c r="K3799" i="1" s="1"/>
  <c r="L3807" i="1"/>
  <c r="K3807" i="1" s="1"/>
  <c r="L3463" i="1"/>
  <c r="K3463" i="1" s="1"/>
  <c r="L3485" i="1"/>
  <c r="K3485" i="1" s="1"/>
  <c r="L3506" i="1"/>
  <c r="K3506" i="1" s="1"/>
  <c r="L3526" i="1"/>
  <c r="K3526" i="1" s="1"/>
  <c r="L3542" i="1"/>
  <c r="K3542" i="1" s="1"/>
  <c r="L3558" i="1"/>
  <c r="K3558" i="1" s="1"/>
  <c r="L3569" i="1"/>
  <c r="K3569" i="1" s="1"/>
  <c r="L3579" i="1"/>
  <c r="K3579" i="1" s="1"/>
  <c r="L3590" i="1"/>
  <c r="K3590" i="1" s="1"/>
  <c r="L3601" i="1"/>
  <c r="K3601" i="1" s="1"/>
  <c r="L3611" i="1"/>
  <c r="K3611" i="1" s="1"/>
  <c r="L3622" i="1"/>
  <c r="K3622" i="1" s="1"/>
  <c r="L3633" i="1"/>
  <c r="K3633" i="1" s="1"/>
  <c r="L3643" i="1"/>
  <c r="K3643" i="1" s="1"/>
  <c r="L3654" i="1"/>
  <c r="K3654" i="1" s="1"/>
  <c r="L3665" i="1"/>
  <c r="K3665" i="1" s="1"/>
  <c r="L3686" i="1"/>
  <c r="K3686" i="1" s="1"/>
  <c r="L3697" i="1"/>
  <c r="K3697" i="1" s="1"/>
  <c r="L3707" i="1"/>
  <c r="K3707" i="1" s="1"/>
  <c r="L3718" i="1"/>
  <c r="K3718" i="1" s="1"/>
  <c r="L3729" i="1"/>
  <c r="K3729" i="1" s="1"/>
  <c r="L3739" i="1"/>
  <c r="K3739" i="1" s="1"/>
  <c r="L3750" i="1"/>
  <c r="K3750" i="1" s="1"/>
  <c r="L3761" i="1"/>
  <c r="K3761" i="1" s="1"/>
  <c r="L3771" i="1"/>
  <c r="K3771" i="1" s="1"/>
  <c r="L3782" i="1"/>
  <c r="K3782" i="1" s="1"/>
  <c r="L3793" i="1"/>
  <c r="K3793" i="1" s="1"/>
  <c r="L3803" i="1"/>
  <c r="K3803" i="1" s="1"/>
  <c r="L3814" i="1"/>
  <c r="K3814" i="1" s="1"/>
  <c r="L3823" i="1"/>
  <c r="K3823" i="1" s="1"/>
  <c r="L3831" i="1"/>
  <c r="K3831" i="1" s="1"/>
  <c r="L3839" i="1"/>
  <c r="K3839" i="1" s="1"/>
  <c r="L3847" i="1"/>
  <c r="K3847" i="1" s="1"/>
  <c r="L3855" i="1"/>
  <c r="K3855" i="1" s="1"/>
  <c r="L3863" i="1"/>
  <c r="K3863" i="1" s="1"/>
  <c r="L3871" i="1"/>
  <c r="K3871" i="1" s="1"/>
  <c r="L3879" i="1"/>
  <c r="K3879" i="1" s="1"/>
  <c r="L3887" i="1"/>
  <c r="K3887" i="1" s="1"/>
  <c r="L3895" i="1"/>
  <c r="K3895" i="1" s="1"/>
  <c r="L3903" i="1"/>
  <c r="K3903" i="1" s="1"/>
  <c r="L3911" i="1"/>
  <c r="K3911" i="1" s="1"/>
  <c r="L3919" i="1"/>
  <c r="K3919" i="1" s="1"/>
  <c r="L3927" i="1"/>
  <c r="K3927" i="1" s="1"/>
  <c r="L3935" i="1"/>
  <c r="K3935" i="1" s="1"/>
  <c r="L3943" i="1"/>
  <c r="K3943" i="1" s="1"/>
  <c r="L3951" i="1"/>
  <c r="K3951" i="1" s="1"/>
  <c r="L3959" i="1"/>
  <c r="K3959" i="1" s="1"/>
  <c r="L3967" i="1"/>
  <c r="K3967" i="1" s="1"/>
  <c r="L3975" i="1"/>
  <c r="K3975" i="1" s="1"/>
  <c r="L3983" i="1"/>
  <c r="K3983" i="1" s="1"/>
  <c r="L3991" i="1"/>
  <c r="K3991" i="1" s="1"/>
  <c r="L3999" i="1"/>
  <c r="K3999" i="1" s="1"/>
  <c r="L4007" i="1"/>
  <c r="K4007" i="1" s="1"/>
  <c r="L4015" i="1"/>
  <c r="K4015" i="1" s="1"/>
  <c r="L4023" i="1"/>
  <c r="K4023" i="1" s="1"/>
  <c r="L3467" i="1"/>
  <c r="K3467" i="1" s="1"/>
  <c r="L3489" i="1"/>
  <c r="K3489" i="1" s="1"/>
  <c r="L3510" i="1"/>
  <c r="K3510" i="1" s="1"/>
  <c r="L3529" i="1"/>
  <c r="K3529" i="1" s="1"/>
  <c r="L3545" i="1"/>
  <c r="K3545" i="1" s="1"/>
  <c r="L3560" i="1"/>
  <c r="K3560" i="1" s="1"/>
  <c r="L3570" i="1"/>
  <c r="K3570" i="1" s="1"/>
  <c r="L3581" i="1"/>
  <c r="K3581" i="1" s="1"/>
  <c r="L3592" i="1"/>
  <c r="K3592" i="1" s="1"/>
  <c r="L3602" i="1"/>
  <c r="K3602" i="1" s="1"/>
  <c r="L3634" i="1"/>
  <c r="K3634" i="1" s="1"/>
  <c r="L3656" i="1"/>
  <c r="K3656" i="1" s="1"/>
  <c r="L3666" i="1"/>
  <c r="K3666" i="1" s="1"/>
  <c r="L3677" i="1"/>
  <c r="K3677" i="1" s="1"/>
  <c r="L3688" i="1"/>
  <c r="K3688" i="1" s="1"/>
  <c r="L3698" i="1"/>
  <c r="K3698" i="1" s="1"/>
  <c r="L3709" i="1"/>
  <c r="K3709" i="1" s="1"/>
  <c r="L3720" i="1"/>
  <c r="K3720" i="1" s="1"/>
  <c r="L3730" i="1"/>
  <c r="K3730" i="1" s="1"/>
  <c r="L3741" i="1"/>
  <c r="K3741" i="1" s="1"/>
  <c r="L3752" i="1"/>
  <c r="K3752" i="1" s="1"/>
  <c r="L3762" i="1"/>
  <c r="K3762" i="1" s="1"/>
  <c r="L3773" i="1"/>
  <c r="K3773" i="1" s="1"/>
  <c r="L3784" i="1"/>
  <c r="K3784" i="1" s="1"/>
  <c r="L3794" i="1"/>
  <c r="K3794" i="1" s="1"/>
  <c r="L3805" i="1"/>
  <c r="K3805" i="1" s="1"/>
  <c r="L3815" i="1"/>
  <c r="K3815" i="1" s="1"/>
  <c r="L3824" i="1"/>
  <c r="K3824" i="1" s="1"/>
  <c r="L3832" i="1"/>
  <c r="K3832" i="1" s="1"/>
  <c r="L3840" i="1"/>
  <c r="K3840" i="1" s="1"/>
  <c r="L3848" i="1"/>
  <c r="K3848" i="1" s="1"/>
  <c r="L3856" i="1"/>
  <c r="K3856" i="1" s="1"/>
  <c r="L3864" i="1"/>
  <c r="K3864" i="1" s="1"/>
  <c r="L3872" i="1"/>
  <c r="K3872" i="1" s="1"/>
  <c r="L3880" i="1"/>
  <c r="K3880" i="1" s="1"/>
  <c r="L3888" i="1"/>
  <c r="K3888" i="1" s="1"/>
  <c r="L3896" i="1"/>
  <c r="K3896" i="1" s="1"/>
  <c r="L3904" i="1"/>
  <c r="K3904" i="1" s="1"/>
  <c r="L3912" i="1"/>
  <c r="K3912" i="1" s="1"/>
  <c r="L3920" i="1"/>
  <c r="K3920" i="1" s="1"/>
  <c r="L3928" i="1"/>
  <c r="K3928" i="1" s="1"/>
  <c r="L3936" i="1"/>
  <c r="K3936" i="1" s="1"/>
  <c r="L3944" i="1"/>
  <c r="K3944" i="1" s="1"/>
  <c r="L3952" i="1"/>
  <c r="K3952" i="1" s="1"/>
  <c r="L3960" i="1"/>
  <c r="K3960" i="1" s="1"/>
  <c r="L3968" i="1"/>
  <c r="K3968" i="1" s="1"/>
  <c r="L3976" i="1"/>
  <c r="K3976" i="1" s="1"/>
  <c r="L3984" i="1"/>
  <c r="K3984" i="1" s="1"/>
  <c r="L3992" i="1"/>
  <c r="K3992" i="1" s="1"/>
  <c r="L4000" i="1"/>
  <c r="K4000" i="1" s="1"/>
  <c r="L4008" i="1"/>
  <c r="K4008" i="1" s="1"/>
  <c r="L4016" i="1"/>
  <c r="K4016" i="1" s="1"/>
  <c r="L4024" i="1"/>
  <c r="K4024" i="1" s="1"/>
  <c r="L3469" i="1"/>
  <c r="K3469" i="1" s="1"/>
  <c r="L3490" i="1"/>
  <c r="K3490" i="1" s="1"/>
  <c r="L3511" i="1"/>
  <c r="K3511" i="1" s="1"/>
  <c r="L3530" i="1"/>
  <c r="K3530" i="1" s="1"/>
  <c r="L3546" i="1"/>
  <c r="K3546" i="1" s="1"/>
  <c r="L3561" i="1"/>
  <c r="K3561" i="1" s="1"/>
  <c r="L3571" i="1"/>
  <c r="K3571" i="1" s="1"/>
  <c r="L3582" i="1"/>
  <c r="K3582" i="1" s="1"/>
  <c r="L3593" i="1"/>
  <c r="K3593" i="1" s="1"/>
  <c r="L3614" i="1"/>
  <c r="K3614" i="1" s="1"/>
  <c r="L3625" i="1"/>
  <c r="K3625" i="1" s="1"/>
  <c r="L3635" i="1"/>
  <c r="K3635" i="1" s="1"/>
  <c r="L3646" i="1"/>
  <c r="K3646" i="1" s="1"/>
  <c r="L3667" i="1"/>
  <c r="K3667" i="1" s="1"/>
  <c r="L3678" i="1"/>
  <c r="K3678" i="1" s="1"/>
  <c r="L3689" i="1"/>
  <c r="K3689" i="1" s="1"/>
  <c r="L3699" i="1"/>
  <c r="K3699" i="1" s="1"/>
  <c r="L3710" i="1"/>
  <c r="K3710" i="1" s="1"/>
  <c r="L3721" i="1"/>
  <c r="K3721" i="1" s="1"/>
  <c r="L3731" i="1"/>
  <c r="K3731" i="1" s="1"/>
  <c r="L3742" i="1"/>
  <c r="K3742" i="1" s="1"/>
  <c r="L3753" i="1"/>
  <c r="K3753" i="1" s="1"/>
  <c r="L3763" i="1"/>
  <c r="K3763" i="1" s="1"/>
  <c r="L3774" i="1"/>
  <c r="K3774" i="1" s="1"/>
  <c r="L3785" i="1"/>
  <c r="K3785" i="1" s="1"/>
  <c r="L3795" i="1"/>
  <c r="K3795" i="1" s="1"/>
  <c r="L3806" i="1"/>
  <c r="K3806" i="1" s="1"/>
  <c r="L3816" i="1"/>
  <c r="K3816" i="1" s="1"/>
  <c r="L3825" i="1"/>
  <c r="K3825" i="1" s="1"/>
  <c r="L3833" i="1"/>
  <c r="K3833" i="1" s="1"/>
  <c r="L3841" i="1"/>
  <c r="K3841" i="1" s="1"/>
  <c r="L3849" i="1"/>
  <c r="K3849" i="1" s="1"/>
  <c r="L3857" i="1"/>
  <c r="K3857" i="1" s="1"/>
  <c r="L3865" i="1"/>
  <c r="K3865" i="1" s="1"/>
  <c r="L3873" i="1"/>
  <c r="K3873" i="1" s="1"/>
  <c r="L3881" i="1"/>
  <c r="K3881" i="1" s="1"/>
  <c r="L3889" i="1"/>
  <c r="K3889" i="1" s="1"/>
  <c r="L3897" i="1"/>
  <c r="K3897" i="1" s="1"/>
  <c r="L3905" i="1"/>
  <c r="K3905" i="1" s="1"/>
  <c r="L3913" i="1"/>
  <c r="K3913" i="1" s="1"/>
  <c r="L3921" i="1"/>
  <c r="K3921" i="1" s="1"/>
  <c r="L3929" i="1"/>
  <c r="K3929" i="1" s="1"/>
  <c r="L3937" i="1"/>
  <c r="K3937" i="1" s="1"/>
  <c r="L3945" i="1"/>
  <c r="K3945" i="1" s="1"/>
  <c r="L3953" i="1"/>
  <c r="K3953" i="1" s="1"/>
  <c r="L3961" i="1"/>
  <c r="K3961" i="1" s="1"/>
  <c r="L3969" i="1"/>
  <c r="K3969" i="1" s="1"/>
  <c r="L3977" i="1"/>
  <c r="K3977" i="1" s="1"/>
  <c r="L3985" i="1"/>
  <c r="K3985" i="1" s="1"/>
  <c r="L3993" i="1"/>
  <c r="K3993" i="1" s="1"/>
  <c r="L4001" i="1"/>
  <c r="K4001" i="1" s="1"/>
  <c r="L4009" i="1"/>
  <c r="K4009" i="1" s="1"/>
  <c r="L4017" i="1"/>
  <c r="K4017" i="1" s="1"/>
  <c r="L4025" i="1"/>
  <c r="K4025" i="1" s="1"/>
  <c r="L3470" i="1"/>
  <c r="K3470" i="1" s="1"/>
  <c r="L3491" i="1"/>
  <c r="K3491" i="1" s="1"/>
  <c r="L3513" i="1"/>
  <c r="K3513" i="1" s="1"/>
  <c r="L3531" i="1"/>
  <c r="K3531" i="1" s="1"/>
  <c r="L3547" i="1"/>
  <c r="K3547" i="1" s="1"/>
  <c r="L3562" i="1"/>
  <c r="K3562" i="1" s="1"/>
  <c r="L3573" i="1"/>
  <c r="K3573" i="1" s="1"/>
  <c r="L3584" i="1"/>
  <c r="K3584" i="1" s="1"/>
  <c r="L3616" i="1"/>
  <c r="K3616" i="1" s="1"/>
  <c r="L3637" i="1"/>
  <c r="K3637" i="1" s="1"/>
  <c r="L3648" i="1"/>
  <c r="K3648" i="1" s="1"/>
  <c r="L3658" i="1"/>
  <c r="K3658" i="1" s="1"/>
  <c r="L3669" i="1"/>
  <c r="K3669" i="1" s="1"/>
  <c r="L3680" i="1"/>
  <c r="K3680" i="1" s="1"/>
  <c r="L3690" i="1"/>
  <c r="K3690" i="1" s="1"/>
  <c r="L3701" i="1"/>
  <c r="K3701" i="1" s="1"/>
  <c r="L3712" i="1"/>
  <c r="K3712" i="1" s="1"/>
  <c r="L3722" i="1"/>
  <c r="K3722" i="1" s="1"/>
  <c r="L3733" i="1"/>
  <c r="K3733" i="1" s="1"/>
  <c r="L3744" i="1"/>
  <c r="K3744" i="1" s="1"/>
  <c r="L3754" i="1"/>
  <c r="K3754" i="1" s="1"/>
  <c r="L3765" i="1"/>
  <c r="K3765" i="1" s="1"/>
  <c r="L3776" i="1"/>
  <c r="K3776" i="1" s="1"/>
  <c r="L3786" i="1"/>
  <c r="K3786" i="1" s="1"/>
  <c r="L3797" i="1"/>
  <c r="K3797" i="1" s="1"/>
  <c r="L3808" i="1"/>
  <c r="K3808" i="1" s="1"/>
  <c r="L3817" i="1"/>
  <c r="K3817" i="1" s="1"/>
  <c r="L3826" i="1"/>
  <c r="K3826" i="1" s="1"/>
  <c r="L3834" i="1"/>
  <c r="K3834" i="1" s="1"/>
  <c r="L3842" i="1"/>
  <c r="K3842" i="1" s="1"/>
  <c r="L3850" i="1"/>
  <c r="K3850" i="1" s="1"/>
  <c r="L3858" i="1"/>
  <c r="K3858" i="1" s="1"/>
  <c r="L3866" i="1"/>
  <c r="K3866" i="1" s="1"/>
  <c r="L3874" i="1"/>
  <c r="K3874" i="1" s="1"/>
  <c r="L3882" i="1"/>
  <c r="K3882" i="1" s="1"/>
  <c r="L3890" i="1"/>
  <c r="K3890" i="1" s="1"/>
  <c r="L3898" i="1"/>
  <c r="K3898" i="1" s="1"/>
  <c r="L3906" i="1"/>
  <c r="K3906" i="1" s="1"/>
  <c r="L3914" i="1"/>
  <c r="K3914" i="1" s="1"/>
  <c r="L3922" i="1"/>
  <c r="K3922" i="1" s="1"/>
  <c r="L3930" i="1"/>
  <c r="K3930" i="1" s="1"/>
  <c r="L3938" i="1"/>
  <c r="K3938" i="1" s="1"/>
  <c r="L3946" i="1"/>
  <c r="K3946" i="1" s="1"/>
  <c r="L3954" i="1"/>
  <c r="K3954" i="1" s="1"/>
  <c r="L3962" i="1"/>
  <c r="K3962" i="1" s="1"/>
  <c r="L3970" i="1"/>
  <c r="K3970" i="1" s="1"/>
  <c r="L3978" i="1"/>
  <c r="K3978" i="1" s="1"/>
  <c r="L3986" i="1"/>
  <c r="K3986" i="1" s="1"/>
  <c r="L3994" i="1"/>
  <c r="K3994" i="1" s="1"/>
  <c r="L4002" i="1"/>
  <c r="K4002" i="1" s="1"/>
  <c r="L4010" i="1"/>
  <c r="K4010" i="1" s="1"/>
  <c r="L4018" i="1"/>
  <c r="K4018" i="1" s="1"/>
  <c r="L3453" i="1"/>
  <c r="K3453" i="1" s="1"/>
  <c r="L3474" i="1"/>
  <c r="K3474" i="1" s="1"/>
  <c r="L3495" i="1"/>
  <c r="K3495" i="1" s="1"/>
  <c r="L3517" i="1"/>
  <c r="K3517" i="1" s="1"/>
  <c r="L3534" i="1"/>
  <c r="K3534" i="1" s="1"/>
  <c r="L3550" i="1"/>
  <c r="K3550" i="1" s="1"/>
  <c r="L3563" i="1"/>
  <c r="K3563" i="1" s="1"/>
  <c r="L3574" i="1"/>
  <c r="K3574" i="1" s="1"/>
  <c r="L3585" i="1"/>
  <c r="K3585" i="1" s="1"/>
  <c r="L3595" i="1"/>
  <c r="K3595" i="1" s="1"/>
  <c r="L3606" i="1"/>
  <c r="K3606" i="1" s="1"/>
  <c r="L3617" i="1"/>
  <c r="K3617" i="1" s="1"/>
  <c r="L3627" i="1"/>
  <c r="K3627" i="1" s="1"/>
  <c r="L3649" i="1"/>
  <c r="K3649" i="1" s="1"/>
  <c r="L3670" i="1"/>
  <c r="K3670" i="1" s="1"/>
  <c r="L3681" i="1"/>
  <c r="K3681" i="1" s="1"/>
  <c r="L3691" i="1"/>
  <c r="K3691" i="1" s="1"/>
  <c r="L3702" i="1"/>
  <c r="K3702" i="1" s="1"/>
  <c r="L3713" i="1"/>
  <c r="K3713" i="1" s="1"/>
  <c r="L3723" i="1"/>
  <c r="K3723" i="1" s="1"/>
  <c r="L3734" i="1"/>
  <c r="K3734" i="1" s="1"/>
  <c r="L3745" i="1"/>
  <c r="K3745" i="1" s="1"/>
  <c r="L3755" i="1"/>
  <c r="K3755" i="1" s="1"/>
  <c r="L3766" i="1"/>
  <c r="K3766" i="1" s="1"/>
  <c r="L3777" i="1"/>
  <c r="K3777" i="1" s="1"/>
  <c r="L3787" i="1"/>
  <c r="K3787" i="1" s="1"/>
  <c r="L3798" i="1"/>
  <c r="K3798" i="1" s="1"/>
  <c r="L3809" i="1"/>
  <c r="K3809" i="1" s="1"/>
  <c r="L3818" i="1"/>
  <c r="K3818" i="1" s="1"/>
  <c r="L3827" i="1"/>
  <c r="K3827" i="1" s="1"/>
  <c r="L3835" i="1"/>
  <c r="K3835" i="1" s="1"/>
  <c r="L3843" i="1"/>
  <c r="K3843" i="1" s="1"/>
  <c r="L3851" i="1"/>
  <c r="K3851" i="1" s="1"/>
  <c r="L3859" i="1"/>
  <c r="K3859" i="1" s="1"/>
  <c r="L3867" i="1"/>
  <c r="K3867" i="1" s="1"/>
  <c r="L3875" i="1"/>
  <c r="K3875" i="1" s="1"/>
  <c r="L3883" i="1"/>
  <c r="K3883" i="1" s="1"/>
  <c r="L3891" i="1"/>
  <c r="K3891" i="1" s="1"/>
  <c r="L3899" i="1"/>
  <c r="K3899" i="1" s="1"/>
  <c r="L3907" i="1"/>
  <c r="K3907" i="1" s="1"/>
  <c r="L3915" i="1"/>
  <c r="K3915" i="1" s="1"/>
  <c r="L3923" i="1"/>
  <c r="K3923" i="1" s="1"/>
  <c r="L3931" i="1"/>
  <c r="K3931" i="1" s="1"/>
  <c r="L3947" i="1"/>
  <c r="K3947" i="1" s="1"/>
  <c r="L3955" i="1"/>
  <c r="K3955" i="1" s="1"/>
  <c r="L3963" i="1"/>
  <c r="K3963" i="1" s="1"/>
  <c r="L3971" i="1"/>
  <c r="K3971" i="1" s="1"/>
  <c r="L3979" i="1"/>
  <c r="K3979" i="1" s="1"/>
  <c r="L3987" i="1"/>
  <c r="K3987" i="1" s="1"/>
  <c r="L3995" i="1"/>
  <c r="K3995" i="1" s="1"/>
  <c r="L4003" i="1"/>
  <c r="K4003" i="1" s="1"/>
  <c r="L4011" i="1"/>
  <c r="K4011" i="1" s="1"/>
  <c r="L4019" i="1"/>
  <c r="K4019" i="1" s="1"/>
  <c r="L3457" i="1"/>
  <c r="K3457" i="1" s="1"/>
  <c r="L3478" i="1"/>
  <c r="K3478" i="1" s="1"/>
  <c r="L3499" i="1"/>
  <c r="K3499" i="1" s="1"/>
  <c r="L3553" i="1"/>
  <c r="K3553" i="1" s="1"/>
  <c r="L3565" i="1"/>
  <c r="K3565" i="1" s="1"/>
  <c r="L3576" i="1"/>
  <c r="K3576" i="1" s="1"/>
  <c r="L3586" i="1"/>
  <c r="K3586" i="1" s="1"/>
  <c r="L3597" i="1"/>
  <c r="K3597" i="1" s="1"/>
  <c r="L3608" i="1"/>
  <c r="K3608" i="1" s="1"/>
  <c r="L3618" i="1"/>
  <c r="K3618" i="1" s="1"/>
  <c r="L3640" i="1"/>
  <c r="K3640" i="1" s="1"/>
  <c r="L3650" i="1"/>
  <c r="K3650" i="1" s="1"/>
  <c r="L3672" i="1"/>
  <c r="K3672" i="1" s="1"/>
  <c r="L3682" i="1"/>
  <c r="K3682" i="1" s="1"/>
  <c r="L3693" i="1"/>
  <c r="K3693" i="1" s="1"/>
  <c r="L3704" i="1"/>
  <c r="K3704" i="1" s="1"/>
  <c r="L3714" i="1"/>
  <c r="K3714" i="1" s="1"/>
  <c r="L3725" i="1"/>
  <c r="K3725" i="1" s="1"/>
  <c r="L3736" i="1"/>
  <c r="K3736" i="1" s="1"/>
  <c r="L3746" i="1"/>
  <c r="K3746" i="1" s="1"/>
  <c r="L3757" i="1"/>
  <c r="K3757" i="1" s="1"/>
  <c r="L3768" i="1"/>
  <c r="K3768" i="1" s="1"/>
  <c r="L3778" i="1"/>
  <c r="K3778" i="1" s="1"/>
  <c r="L3789" i="1"/>
  <c r="K3789" i="1" s="1"/>
  <c r="L3800" i="1"/>
  <c r="K3800" i="1" s="1"/>
  <c r="L3810" i="1"/>
  <c r="K3810" i="1" s="1"/>
  <c r="L3819" i="1"/>
  <c r="K3819" i="1" s="1"/>
  <c r="L3828" i="1"/>
  <c r="K3828" i="1" s="1"/>
  <c r="L3836" i="1"/>
  <c r="K3836" i="1" s="1"/>
  <c r="L3844" i="1"/>
  <c r="K3844" i="1" s="1"/>
  <c r="L3852" i="1"/>
  <c r="K3852" i="1" s="1"/>
  <c r="L3860" i="1"/>
  <c r="K3860" i="1" s="1"/>
  <c r="L3868" i="1"/>
  <c r="K3868" i="1" s="1"/>
  <c r="L3876" i="1"/>
  <c r="K3876" i="1" s="1"/>
  <c r="L3884" i="1"/>
  <c r="K3884" i="1" s="1"/>
  <c r="L3892" i="1"/>
  <c r="K3892" i="1" s="1"/>
  <c r="L3900" i="1"/>
  <c r="K3900" i="1" s="1"/>
  <c r="L3908" i="1"/>
  <c r="K3908" i="1" s="1"/>
  <c r="L3916" i="1"/>
  <c r="K3916" i="1" s="1"/>
  <c r="L3924" i="1"/>
  <c r="K3924" i="1" s="1"/>
  <c r="L3932" i="1"/>
  <c r="K3932" i="1" s="1"/>
  <c r="L3940" i="1"/>
  <c r="K3940" i="1" s="1"/>
  <c r="L3948" i="1"/>
  <c r="K3948" i="1" s="1"/>
  <c r="L3956" i="1"/>
  <c r="K3956" i="1" s="1"/>
  <c r="L3964" i="1"/>
  <c r="K3964" i="1" s="1"/>
  <c r="L3972" i="1"/>
  <c r="K3972" i="1" s="1"/>
  <c r="L3980" i="1"/>
  <c r="K3980" i="1" s="1"/>
  <c r="L3988" i="1"/>
  <c r="K3988" i="1" s="1"/>
  <c r="L3996" i="1"/>
  <c r="K3996" i="1" s="1"/>
  <c r="L4004" i="1"/>
  <c r="K4004" i="1" s="1"/>
  <c r="L4012" i="1"/>
  <c r="K4012" i="1" s="1"/>
  <c r="L4020" i="1"/>
  <c r="K4020" i="1" s="1"/>
  <c r="L3458" i="1"/>
  <c r="K3458" i="1" s="1"/>
  <c r="L3479" i="1"/>
  <c r="K3479" i="1" s="1"/>
  <c r="L3501" i="1"/>
  <c r="K3501" i="1" s="1"/>
  <c r="L3522" i="1"/>
  <c r="K3522" i="1" s="1"/>
  <c r="L3538" i="1"/>
  <c r="K3538" i="1" s="1"/>
  <c r="L3554" i="1"/>
  <c r="K3554" i="1" s="1"/>
  <c r="L3566" i="1"/>
  <c r="K3566" i="1" s="1"/>
  <c r="L3577" i="1"/>
  <c r="K3577" i="1" s="1"/>
  <c r="L3587" i="1"/>
  <c r="K3587" i="1" s="1"/>
  <c r="L3598" i="1"/>
  <c r="K3598" i="1" s="1"/>
  <c r="L3630" i="1"/>
  <c r="K3630" i="1" s="1"/>
  <c r="L3641" i="1"/>
  <c r="K3641" i="1" s="1"/>
  <c r="L3651" i="1"/>
  <c r="K3651" i="1" s="1"/>
  <c r="L3673" i="1"/>
  <c r="K3673" i="1" s="1"/>
  <c r="L3683" i="1"/>
  <c r="K3683" i="1" s="1"/>
  <c r="L3694" i="1"/>
  <c r="K3694" i="1" s="1"/>
  <c r="L3705" i="1"/>
  <c r="K3705" i="1" s="1"/>
  <c r="L3715" i="1"/>
  <c r="K3715" i="1" s="1"/>
  <c r="L3726" i="1"/>
  <c r="K3726" i="1" s="1"/>
  <c r="L3737" i="1"/>
  <c r="K3737" i="1" s="1"/>
  <c r="L3747" i="1"/>
  <c r="K3747" i="1" s="1"/>
  <c r="L3758" i="1"/>
  <c r="K3758" i="1" s="1"/>
  <c r="L3769" i="1"/>
  <c r="K3769" i="1" s="1"/>
  <c r="L3779" i="1"/>
  <c r="K3779" i="1" s="1"/>
  <c r="L3790" i="1"/>
  <c r="K3790" i="1" s="1"/>
  <c r="L3801" i="1"/>
  <c r="K3801" i="1" s="1"/>
  <c r="L3811" i="1"/>
  <c r="K3811" i="1" s="1"/>
  <c r="L3821" i="1"/>
  <c r="K3821" i="1" s="1"/>
  <c r="L3829" i="1"/>
  <c r="K3829" i="1" s="1"/>
  <c r="L3837" i="1"/>
  <c r="K3837" i="1" s="1"/>
  <c r="L3845" i="1"/>
  <c r="K3845" i="1" s="1"/>
  <c r="L3853" i="1"/>
  <c r="K3853" i="1" s="1"/>
  <c r="L3861" i="1"/>
  <c r="K3861" i="1" s="1"/>
  <c r="L3869" i="1"/>
  <c r="K3869" i="1" s="1"/>
  <c r="L3877" i="1"/>
  <c r="K3877" i="1" s="1"/>
  <c r="L3885" i="1"/>
  <c r="K3885" i="1" s="1"/>
  <c r="L3893" i="1"/>
  <c r="K3893" i="1" s="1"/>
  <c r="L3901" i="1"/>
  <c r="K3901" i="1" s="1"/>
  <c r="L3909" i="1"/>
  <c r="K3909" i="1" s="1"/>
  <c r="L3917" i="1"/>
  <c r="K3917" i="1" s="1"/>
  <c r="L3925" i="1"/>
  <c r="K3925" i="1" s="1"/>
  <c r="L3933" i="1"/>
  <c r="K3933" i="1" s="1"/>
  <c r="L3941" i="1"/>
  <c r="K3941" i="1" s="1"/>
  <c r="L3949" i="1"/>
  <c r="K3949" i="1" s="1"/>
  <c r="L3957" i="1"/>
  <c r="K3957" i="1" s="1"/>
  <c r="L3965" i="1"/>
  <c r="K3965" i="1" s="1"/>
  <c r="L3973" i="1"/>
  <c r="K3973" i="1" s="1"/>
  <c r="L3981" i="1"/>
  <c r="K3981" i="1" s="1"/>
  <c r="L3989" i="1"/>
  <c r="K3989" i="1" s="1"/>
  <c r="L3997" i="1"/>
  <c r="K3997" i="1" s="1"/>
  <c r="L4005" i="1"/>
  <c r="K4005" i="1" s="1"/>
  <c r="L4013" i="1"/>
  <c r="K4013" i="1" s="1"/>
  <c r="L4021" i="1"/>
  <c r="K4021" i="1" s="1"/>
  <c r="L3459" i="1"/>
  <c r="K3459" i="1" s="1"/>
  <c r="L3481" i="1"/>
  <c r="K3481" i="1" s="1"/>
  <c r="L3502" i="1"/>
  <c r="K3502" i="1" s="1"/>
  <c r="L3523" i="1"/>
  <c r="K3523" i="1" s="1"/>
  <c r="L3539" i="1"/>
  <c r="K3539" i="1" s="1"/>
  <c r="L3555" i="1"/>
  <c r="K3555" i="1" s="1"/>
  <c r="L3568" i="1"/>
  <c r="K3568" i="1" s="1"/>
  <c r="L3589" i="1"/>
  <c r="K3589" i="1" s="1"/>
  <c r="L3600" i="1"/>
  <c r="K3600" i="1" s="1"/>
  <c r="L3610" i="1"/>
  <c r="K3610" i="1" s="1"/>
  <c r="L3621" i="1"/>
  <c r="K3621" i="1" s="1"/>
  <c r="L3632" i="1"/>
  <c r="K3632" i="1" s="1"/>
  <c r="L3653" i="1"/>
  <c r="K3653" i="1" s="1"/>
  <c r="L3664" i="1"/>
  <c r="K3664" i="1" s="1"/>
  <c r="L3674" i="1"/>
  <c r="K3674" i="1" s="1"/>
  <c r="L3685" i="1"/>
  <c r="K3685" i="1" s="1"/>
  <c r="L3696" i="1"/>
  <c r="K3696" i="1" s="1"/>
  <c r="L3706" i="1"/>
  <c r="K3706" i="1" s="1"/>
  <c r="L3717" i="1"/>
  <c r="K3717" i="1" s="1"/>
  <c r="L3728" i="1"/>
  <c r="K3728" i="1" s="1"/>
  <c r="L3738" i="1"/>
  <c r="K3738" i="1" s="1"/>
  <c r="L3749" i="1"/>
  <c r="K3749" i="1" s="1"/>
  <c r="L3760" i="1"/>
  <c r="K3760" i="1" s="1"/>
  <c r="L3770" i="1"/>
  <c r="K3770" i="1" s="1"/>
  <c r="L3781" i="1"/>
  <c r="K3781" i="1" s="1"/>
  <c r="L3792" i="1"/>
  <c r="K3792" i="1" s="1"/>
  <c r="L3802" i="1"/>
  <c r="K3802" i="1" s="1"/>
  <c r="L3813" i="1"/>
  <c r="K3813" i="1" s="1"/>
  <c r="L3822" i="1"/>
  <c r="K3822" i="1" s="1"/>
  <c r="L3830" i="1"/>
  <c r="K3830" i="1" s="1"/>
  <c r="L3838" i="1"/>
  <c r="K3838" i="1" s="1"/>
  <c r="L3846" i="1"/>
  <c r="K3846" i="1" s="1"/>
  <c r="L3854" i="1"/>
  <c r="K3854" i="1" s="1"/>
  <c r="L3862" i="1"/>
  <c r="K3862" i="1" s="1"/>
  <c r="L3870" i="1"/>
  <c r="K3870" i="1" s="1"/>
  <c r="L3878" i="1"/>
  <c r="K3878" i="1" s="1"/>
  <c r="L3886" i="1"/>
  <c r="K3886" i="1" s="1"/>
  <c r="L3894" i="1"/>
  <c r="K3894" i="1" s="1"/>
  <c r="L3902" i="1"/>
  <c r="K3902" i="1" s="1"/>
  <c r="L3910" i="1"/>
  <c r="K3910" i="1" s="1"/>
  <c r="L3918" i="1"/>
  <c r="K3918" i="1" s="1"/>
  <c r="L3926" i="1"/>
  <c r="K3926" i="1" s="1"/>
  <c r="L3934" i="1"/>
  <c r="K3934" i="1" s="1"/>
  <c r="L3942" i="1"/>
  <c r="K3942" i="1" s="1"/>
  <c r="L3950" i="1"/>
  <c r="K3950" i="1" s="1"/>
  <c r="L3958" i="1"/>
  <c r="K3958" i="1" s="1"/>
  <c r="L3966" i="1"/>
  <c r="K3966" i="1" s="1"/>
  <c r="L3974" i="1"/>
  <c r="K3974" i="1" s="1"/>
  <c r="L3982" i="1"/>
  <c r="K3982" i="1" s="1"/>
  <c r="L3990" i="1"/>
  <c r="K3990" i="1" s="1"/>
  <c r="L3998" i="1"/>
  <c r="K3998" i="1" s="1"/>
  <c r="L4006" i="1"/>
  <c r="K4006" i="1" s="1"/>
  <c r="L4014" i="1"/>
  <c r="K4014" i="1" s="1"/>
  <c r="L4022" i="1"/>
  <c r="K4022" i="1" s="1"/>
  <c r="L3412" i="1"/>
  <c r="K3412" i="1" s="1"/>
  <c r="L3420" i="1"/>
  <c r="K3420" i="1" s="1"/>
  <c r="L3428" i="1"/>
  <c r="K3428" i="1" s="1"/>
  <c r="L3436" i="1"/>
  <c r="K3436" i="1" s="1"/>
  <c r="L3444" i="1"/>
  <c r="K3444" i="1" s="1"/>
  <c r="L3413" i="1"/>
  <c r="K3413" i="1" s="1"/>
  <c r="L3421" i="1"/>
  <c r="K3421" i="1" s="1"/>
  <c r="L3429" i="1"/>
  <c r="K3429" i="1" s="1"/>
  <c r="L3437" i="1"/>
  <c r="K3437" i="1" s="1"/>
  <c r="L3445" i="1"/>
  <c r="K3445" i="1" s="1"/>
  <c r="L3414" i="1"/>
  <c r="K3414" i="1" s="1"/>
  <c r="L3422" i="1"/>
  <c r="K3422" i="1" s="1"/>
  <c r="L3430" i="1"/>
  <c r="K3430" i="1" s="1"/>
  <c r="L3438" i="1"/>
  <c r="K3438" i="1" s="1"/>
  <c r="L3446" i="1"/>
  <c r="K3446" i="1" s="1"/>
  <c r="L3415" i="1"/>
  <c r="K3415" i="1" s="1"/>
  <c r="L3423" i="1"/>
  <c r="K3423" i="1" s="1"/>
  <c r="L3431" i="1"/>
  <c r="K3431" i="1" s="1"/>
  <c r="L3439" i="1"/>
  <c r="K3439" i="1" s="1"/>
  <c r="L3447" i="1"/>
  <c r="K3447" i="1" s="1"/>
  <c r="L3408" i="1"/>
  <c r="K3408" i="1" s="1"/>
  <c r="L3416" i="1"/>
  <c r="K3416" i="1" s="1"/>
  <c r="L3424" i="1"/>
  <c r="K3424" i="1" s="1"/>
  <c r="L3432" i="1"/>
  <c r="K3432" i="1" s="1"/>
  <c r="L3440" i="1"/>
  <c r="K3440" i="1" s="1"/>
  <c r="L3448" i="1"/>
  <c r="K3448" i="1" s="1"/>
  <c r="L3409" i="1"/>
  <c r="K3409" i="1" s="1"/>
  <c r="L3417" i="1"/>
  <c r="K3417" i="1" s="1"/>
  <c r="L3425" i="1"/>
  <c r="K3425" i="1" s="1"/>
  <c r="L3433" i="1"/>
  <c r="K3433" i="1" s="1"/>
  <c r="L3441" i="1"/>
  <c r="K3441" i="1" s="1"/>
  <c r="L3449" i="1"/>
  <c r="K3449" i="1" s="1"/>
  <c r="L3410" i="1"/>
  <c r="K3410" i="1" s="1"/>
  <c r="L3418" i="1"/>
  <c r="K3418" i="1" s="1"/>
  <c r="L3426" i="1"/>
  <c r="K3426" i="1" s="1"/>
  <c r="L3434" i="1"/>
  <c r="K3434" i="1" s="1"/>
  <c r="L3442" i="1"/>
  <c r="K3442" i="1" s="1"/>
  <c r="L3411" i="1"/>
  <c r="K3411" i="1" s="1"/>
  <c r="L3419" i="1"/>
  <c r="K3419" i="1" s="1"/>
  <c r="L3427" i="1"/>
  <c r="K3427" i="1" s="1"/>
  <c r="L3435" i="1"/>
  <c r="K3435" i="1" s="1"/>
  <c r="L3443" i="1"/>
  <c r="K3443" i="1" s="1"/>
  <c r="L3407" i="1"/>
  <c r="K3407" i="1" s="1"/>
  <c r="L3331" i="1"/>
  <c r="K3331" i="1" s="1"/>
  <c r="L3339" i="1"/>
  <c r="K3339" i="1" s="1"/>
  <c r="L3347" i="1"/>
  <c r="K3347" i="1" s="1"/>
  <c r="L3355" i="1"/>
  <c r="K3355" i="1" s="1"/>
  <c r="L3363" i="1"/>
  <c r="K3363" i="1" s="1"/>
  <c r="L3371" i="1"/>
  <c r="K3371" i="1" s="1"/>
  <c r="L3379" i="1"/>
  <c r="K3379" i="1" s="1"/>
  <c r="L3387" i="1"/>
  <c r="K3387" i="1" s="1"/>
  <c r="L3395" i="1"/>
  <c r="K3395" i="1" s="1"/>
  <c r="L3403" i="1"/>
  <c r="K3403" i="1" s="1"/>
  <c r="L3332" i="1"/>
  <c r="K3332" i="1" s="1"/>
  <c r="L3340" i="1"/>
  <c r="K3340" i="1" s="1"/>
  <c r="L3348" i="1"/>
  <c r="K3348" i="1" s="1"/>
  <c r="L3356" i="1"/>
  <c r="K3356" i="1" s="1"/>
  <c r="L3364" i="1"/>
  <c r="K3364" i="1" s="1"/>
  <c r="L3372" i="1"/>
  <c r="K3372" i="1" s="1"/>
  <c r="L3380" i="1"/>
  <c r="K3380" i="1" s="1"/>
  <c r="L3388" i="1"/>
  <c r="K3388" i="1" s="1"/>
  <c r="L3396" i="1"/>
  <c r="K3396" i="1" s="1"/>
  <c r="L3404" i="1"/>
  <c r="K3404" i="1" s="1"/>
  <c r="L3333" i="1"/>
  <c r="K3333" i="1" s="1"/>
  <c r="L3341" i="1"/>
  <c r="K3341" i="1" s="1"/>
  <c r="L3349" i="1"/>
  <c r="K3349" i="1" s="1"/>
  <c r="L3357" i="1"/>
  <c r="K3357" i="1" s="1"/>
  <c r="L3365" i="1"/>
  <c r="K3365" i="1" s="1"/>
  <c r="L3373" i="1"/>
  <c r="K3373" i="1" s="1"/>
  <c r="L3381" i="1"/>
  <c r="K3381" i="1" s="1"/>
  <c r="L3389" i="1"/>
  <c r="K3389" i="1" s="1"/>
  <c r="L3397" i="1"/>
  <c r="K3397" i="1" s="1"/>
  <c r="L3405" i="1"/>
  <c r="K3405" i="1" s="1"/>
  <c r="L3334" i="1"/>
  <c r="K3334" i="1" s="1"/>
  <c r="L3342" i="1"/>
  <c r="K3342" i="1" s="1"/>
  <c r="L3350" i="1"/>
  <c r="K3350" i="1" s="1"/>
  <c r="L3358" i="1"/>
  <c r="K3358" i="1" s="1"/>
  <c r="L3366" i="1"/>
  <c r="K3366" i="1" s="1"/>
  <c r="L3374" i="1"/>
  <c r="K3374" i="1" s="1"/>
  <c r="L3382" i="1"/>
  <c r="K3382" i="1" s="1"/>
  <c r="L3390" i="1"/>
  <c r="K3390" i="1" s="1"/>
  <c r="L3398" i="1"/>
  <c r="K3398" i="1" s="1"/>
  <c r="L3406" i="1"/>
  <c r="K3406" i="1" s="1"/>
  <c r="L3335" i="1"/>
  <c r="K3335" i="1" s="1"/>
  <c r="L3343" i="1"/>
  <c r="K3343" i="1" s="1"/>
  <c r="L3351" i="1"/>
  <c r="K3351" i="1" s="1"/>
  <c r="L3359" i="1"/>
  <c r="K3359" i="1" s="1"/>
  <c r="L3367" i="1"/>
  <c r="K3367" i="1" s="1"/>
  <c r="L3375" i="1"/>
  <c r="K3375" i="1" s="1"/>
  <c r="L3383" i="1"/>
  <c r="K3383" i="1" s="1"/>
  <c r="L3391" i="1"/>
  <c r="K3391" i="1" s="1"/>
  <c r="L3399" i="1"/>
  <c r="K3399" i="1" s="1"/>
  <c r="L3336" i="1"/>
  <c r="K3336" i="1" s="1"/>
  <c r="L3344" i="1"/>
  <c r="K3344" i="1" s="1"/>
  <c r="L3352" i="1"/>
  <c r="K3352" i="1" s="1"/>
  <c r="L3360" i="1"/>
  <c r="K3360" i="1" s="1"/>
  <c r="L3368" i="1"/>
  <c r="K3368" i="1" s="1"/>
  <c r="L3376" i="1"/>
  <c r="K3376" i="1" s="1"/>
  <c r="L3384" i="1"/>
  <c r="K3384" i="1" s="1"/>
  <c r="L3392" i="1"/>
  <c r="K3392" i="1" s="1"/>
  <c r="L3400" i="1"/>
  <c r="K3400" i="1" s="1"/>
  <c r="L3337" i="1"/>
  <c r="K3337" i="1" s="1"/>
  <c r="L3345" i="1"/>
  <c r="K3345" i="1" s="1"/>
  <c r="L3353" i="1"/>
  <c r="K3353" i="1" s="1"/>
  <c r="L3361" i="1"/>
  <c r="K3361" i="1" s="1"/>
  <c r="L3369" i="1"/>
  <c r="K3369" i="1" s="1"/>
  <c r="L3377" i="1"/>
  <c r="K3377" i="1" s="1"/>
  <c r="L3385" i="1"/>
  <c r="K3385" i="1" s="1"/>
  <c r="L3393" i="1"/>
  <c r="K3393" i="1" s="1"/>
  <c r="L3401" i="1"/>
  <c r="K3401" i="1" s="1"/>
  <c r="L3338" i="1"/>
  <c r="K3338" i="1" s="1"/>
  <c r="L3346" i="1"/>
  <c r="K3346" i="1" s="1"/>
  <c r="L3354" i="1"/>
  <c r="K3354" i="1" s="1"/>
  <c r="L3362" i="1"/>
  <c r="K3362" i="1" s="1"/>
  <c r="L3370" i="1"/>
  <c r="K3370" i="1" s="1"/>
  <c r="L3378" i="1"/>
  <c r="K3378" i="1" s="1"/>
  <c r="L3386" i="1"/>
  <c r="K3386" i="1" s="1"/>
  <c r="L3394" i="1"/>
  <c r="K3394" i="1" s="1"/>
  <c r="L3402" i="1"/>
  <c r="K3402" i="1" s="1"/>
  <c r="L3180" i="1"/>
  <c r="K3180" i="1" s="1"/>
  <c r="L3188" i="1"/>
  <c r="K3188" i="1" s="1"/>
  <c r="L3196" i="1"/>
  <c r="K3196" i="1" s="1"/>
  <c r="L3204" i="1"/>
  <c r="K3204" i="1" s="1"/>
  <c r="L3212" i="1"/>
  <c r="K3212" i="1" s="1"/>
  <c r="L3220" i="1"/>
  <c r="K3220" i="1" s="1"/>
  <c r="L3228" i="1"/>
  <c r="K3228" i="1" s="1"/>
  <c r="L3236" i="1"/>
  <c r="K3236" i="1" s="1"/>
  <c r="L3244" i="1"/>
  <c r="K3244" i="1" s="1"/>
  <c r="L3252" i="1"/>
  <c r="K3252" i="1" s="1"/>
  <c r="L3260" i="1"/>
  <c r="K3260" i="1" s="1"/>
  <c r="L3268" i="1"/>
  <c r="K3268" i="1" s="1"/>
  <c r="L3276" i="1"/>
  <c r="K3276" i="1" s="1"/>
  <c r="L3284" i="1"/>
  <c r="K3284" i="1" s="1"/>
  <c r="L3292" i="1"/>
  <c r="K3292" i="1" s="1"/>
  <c r="L3300" i="1"/>
  <c r="K3300" i="1" s="1"/>
  <c r="L3308" i="1"/>
  <c r="K3308" i="1" s="1"/>
  <c r="L3316" i="1"/>
  <c r="K3316" i="1" s="1"/>
  <c r="L3324" i="1"/>
  <c r="K3324" i="1" s="1"/>
  <c r="L3181" i="1"/>
  <c r="K3181" i="1" s="1"/>
  <c r="L3189" i="1"/>
  <c r="K3189" i="1" s="1"/>
  <c r="L3197" i="1"/>
  <c r="K3197" i="1" s="1"/>
  <c r="L3205" i="1"/>
  <c r="K3205" i="1" s="1"/>
  <c r="L3213" i="1"/>
  <c r="K3213" i="1" s="1"/>
  <c r="L3221" i="1"/>
  <c r="K3221" i="1" s="1"/>
  <c r="L3229" i="1"/>
  <c r="K3229" i="1" s="1"/>
  <c r="L3237" i="1"/>
  <c r="K3237" i="1" s="1"/>
  <c r="L3245" i="1"/>
  <c r="K3245" i="1" s="1"/>
  <c r="L3253" i="1"/>
  <c r="K3253" i="1" s="1"/>
  <c r="L3261" i="1"/>
  <c r="K3261" i="1" s="1"/>
  <c r="L3269" i="1"/>
  <c r="K3269" i="1" s="1"/>
  <c r="L3277" i="1"/>
  <c r="K3277" i="1" s="1"/>
  <c r="L3285" i="1"/>
  <c r="K3285" i="1" s="1"/>
  <c r="L3293" i="1"/>
  <c r="K3293" i="1" s="1"/>
  <c r="L3301" i="1"/>
  <c r="K3301" i="1" s="1"/>
  <c r="L3309" i="1"/>
  <c r="K3309" i="1" s="1"/>
  <c r="L3317" i="1"/>
  <c r="K3317" i="1" s="1"/>
  <c r="L3325" i="1"/>
  <c r="K3325" i="1" s="1"/>
  <c r="L3174" i="1"/>
  <c r="K3174" i="1" s="1"/>
  <c r="L3182" i="1"/>
  <c r="K3182" i="1" s="1"/>
  <c r="L3190" i="1"/>
  <c r="K3190" i="1" s="1"/>
  <c r="L3198" i="1"/>
  <c r="K3198" i="1" s="1"/>
  <c r="L3206" i="1"/>
  <c r="K3206" i="1" s="1"/>
  <c r="L3214" i="1"/>
  <c r="K3214" i="1" s="1"/>
  <c r="L3222" i="1"/>
  <c r="K3222" i="1" s="1"/>
  <c r="L3230" i="1"/>
  <c r="K3230" i="1" s="1"/>
  <c r="L3238" i="1"/>
  <c r="K3238" i="1" s="1"/>
  <c r="L3246" i="1"/>
  <c r="K3246" i="1" s="1"/>
  <c r="L3254" i="1"/>
  <c r="K3254" i="1" s="1"/>
  <c r="L3262" i="1"/>
  <c r="K3262" i="1" s="1"/>
  <c r="L3270" i="1"/>
  <c r="K3270" i="1" s="1"/>
  <c r="L3278" i="1"/>
  <c r="K3278" i="1" s="1"/>
  <c r="L3286" i="1"/>
  <c r="K3286" i="1" s="1"/>
  <c r="L3294" i="1"/>
  <c r="K3294" i="1" s="1"/>
  <c r="L3302" i="1"/>
  <c r="K3302" i="1" s="1"/>
  <c r="L3310" i="1"/>
  <c r="K3310" i="1" s="1"/>
  <c r="L3318" i="1"/>
  <c r="K3318" i="1" s="1"/>
  <c r="L3326" i="1"/>
  <c r="K3326" i="1" s="1"/>
  <c r="L3175" i="1"/>
  <c r="K3175" i="1" s="1"/>
  <c r="L3183" i="1"/>
  <c r="K3183" i="1" s="1"/>
  <c r="L3191" i="1"/>
  <c r="K3191" i="1" s="1"/>
  <c r="L3199" i="1"/>
  <c r="K3199" i="1" s="1"/>
  <c r="L3207" i="1"/>
  <c r="K3207" i="1" s="1"/>
  <c r="L3215" i="1"/>
  <c r="K3215" i="1" s="1"/>
  <c r="L3223" i="1"/>
  <c r="K3223" i="1" s="1"/>
  <c r="L3231" i="1"/>
  <c r="K3231" i="1" s="1"/>
  <c r="L3239" i="1"/>
  <c r="K3239" i="1" s="1"/>
  <c r="L3247" i="1"/>
  <c r="K3247" i="1" s="1"/>
  <c r="L3255" i="1"/>
  <c r="K3255" i="1" s="1"/>
  <c r="L3263" i="1"/>
  <c r="K3263" i="1" s="1"/>
  <c r="L3271" i="1"/>
  <c r="K3271" i="1" s="1"/>
  <c r="L3279" i="1"/>
  <c r="K3279" i="1" s="1"/>
  <c r="L3287" i="1"/>
  <c r="K3287" i="1" s="1"/>
  <c r="L3295" i="1"/>
  <c r="K3295" i="1" s="1"/>
  <c r="L3303" i="1"/>
  <c r="K3303" i="1" s="1"/>
  <c r="L3311" i="1"/>
  <c r="K3311" i="1" s="1"/>
  <c r="L3319" i="1"/>
  <c r="K3319" i="1" s="1"/>
  <c r="L3327" i="1"/>
  <c r="K3327" i="1" s="1"/>
  <c r="L3176" i="1"/>
  <c r="K3176" i="1" s="1"/>
  <c r="L3184" i="1"/>
  <c r="K3184" i="1" s="1"/>
  <c r="L3192" i="1"/>
  <c r="K3192" i="1" s="1"/>
  <c r="L3200" i="1"/>
  <c r="K3200" i="1" s="1"/>
  <c r="L3208" i="1"/>
  <c r="K3208" i="1" s="1"/>
  <c r="L3216" i="1"/>
  <c r="K3216" i="1" s="1"/>
  <c r="L3224" i="1"/>
  <c r="K3224" i="1" s="1"/>
  <c r="L3232" i="1"/>
  <c r="K3232" i="1" s="1"/>
  <c r="L3240" i="1"/>
  <c r="K3240" i="1" s="1"/>
  <c r="L3248" i="1"/>
  <c r="K3248" i="1" s="1"/>
  <c r="L3256" i="1"/>
  <c r="K3256" i="1" s="1"/>
  <c r="L3264" i="1"/>
  <c r="K3264" i="1" s="1"/>
  <c r="L3272" i="1"/>
  <c r="K3272" i="1" s="1"/>
  <c r="L3280" i="1"/>
  <c r="K3280" i="1" s="1"/>
  <c r="L3288" i="1"/>
  <c r="K3288" i="1" s="1"/>
  <c r="L3296" i="1"/>
  <c r="K3296" i="1" s="1"/>
  <c r="L3304" i="1"/>
  <c r="K3304" i="1" s="1"/>
  <c r="L3312" i="1"/>
  <c r="K3312" i="1" s="1"/>
  <c r="L3320" i="1"/>
  <c r="K3320" i="1" s="1"/>
  <c r="L3328" i="1"/>
  <c r="K3328" i="1" s="1"/>
  <c r="L3177" i="1"/>
  <c r="K3177" i="1" s="1"/>
  <c r="L3185" i="1"/>
  <c r="K3185" i="1" s="1"/>
  <c r="L3193" i="1"/>
  <c r="K3193" i="1" s="1"/>
  <c r="L3201" i="1"/>
  <c r="K3201" i="1" s="1"/>
  <c r="L3209" i="1"/>
  <c r="K3209" i="1" s="1"/>
  <c r="L3217" i="1"/>
  <c r="K3217" i="1" s="1"/>
  <c r="L3225" i="1"/>
  <c r="K3225" i="1" s="1"/>
  <c r="L3233" i="1"/>
  <c r="K3233" i="1" s="1"/>
  <c r="L3241" i="1"/>
  <c r="K3241" i="1" s="1"/>
  <c r="L3249" i="1"/>
  <c r="K3249" i="1" s="1"/>
  <c r="L3257" i="1"/>
  <c r="K3257" i="1" s="1"/>
  <c r="L3265" i="1"/>
  <c r="K3265" i="1" s="1"/>
  <c r="L3273" i="1"/>
  <c r="K3273" i="1" s="1"/>
  <c r="L3281" i="1"/>
  <c r="K3281" i="1" s="1"/>
  <c r="L3289" i="1"/>
  <c r="K3289" i="1" s="1"/>
  <c r="L3297" i="1"/>
  <c r="K3297" i="1" s="1"/>
  <c r="L3305" i="1"/>
  <c r="K3305" i="1" s="1"/>
  <c r="L3313" i="1"/>
  <c r="K3313" i="1" s="1"/>
  <c r="L3321" i="1"/>
  <c r="K3321" i="1" s="1"/>
  <c r="L3329" i="1"/>
  <c r="K3329" i="1" s="1"/>
  <c r="L3178" i="1"/>
  <c r="K3178" i="1" s="1"/>
  <c r="L3186" i="1"/>
  <c r="K3186" i="1" s="1"/>
  <c r="L3194" i="1"/>
  <c r="K3194" i="1" s="1"/>
  <c r="L3202" i="1"/>
  <c r="K3202" i="1" s="1"/>
  <c r="L3210" i="1"/>
  <c r="K3210" i="1" s="1"/>
  <c r="L3218" i="1"/>
  <c r="K3218" i="1" s="1"/>
  <c r="L3226" i="1"/>
  <c r="K3226" i="1" s="1"/>
  <c r="L3234" i="1"/>
  <c r="K3234" i="1" s="1"/>
  <c r="L3242" i="1"/>
  <c r="K3242" i="1" s="1"/>
  <c r="L3250" i="1"/>
  <c r="K3250" i="1" s="1"/>
  <c r="L3258" i="1"/>
  <c r="K3258" i="1" s="1"/>
  <c r="L3266" i="1"/>
  <c r="K3266" i="1" s="1"/>
  <c r="L3274" i="1"/>
  <c r="K3274" i="1" s="1"/>
  <c r="L3282" i="1"/>
  <c r="K3282" i="1" s="1"/>
  <c r="L3290" i="1"/>
  <c r="K3290" i="1" s="1"/>
  <c r="L3298" i="1"/>
  <c r="K3298" i="1" s="1"/>
  <c r="L3306" i="1"/>
  <c r="K3306" i="1" s="1"/>
  <c r="L3314" i="1"/>
  <c r="K3314" i="1" s="1"/>
  <c r="L3322" i="1"/>
  <c r="K3322" i="1" s="1"/>
  <c r="L3330" i="1"/>
  <c r="K3330" i="1" s="1"/>
  <c r="L3179" i="1"/>
  <c r="K3179" i="1" s="1"/>
  <c r="L3187" i="1"/>
  <c r="K3187" i="1" s="1"/>
  <c r="L3195" i="1"/>
  <c r="K3195" i="1" s="1"/>
  <c r="L3203" i="1"/>
  <c r="K3203" i="1" s="1"/>
  <c r="L3211" i="1"/>
  <c r="K3211" i="1" s="1"/>
  <c r="L3219" i="1"/>
  <c r="K3219" i="1" s="1"/>
  <c r="L3227" i="1"/>
  <c r="K3227" i="1" s="1"/>
  <c r="L3235" i="1"/>
  <c r="K3235" i="1" s="1"/>
  <c r="L3243" i="1"/>
  <c r="K3243" i="1" s="1"/>
  <c r="L3251" i="1"/>
  <c r="K3251" i="1" s="1"/>
  <c r="L3259" i="1"/>
  <c r="K3259" i="1" s="1"/>
  <c r="L3267" i="1"/>
  <c r="K3267" i="1" s="1"/>
  <c r="L3275" i="1"/>
  <c r="K3275" i="1" s="1"/>
  <c r="L3283" i="1"/>
  <c r="K3283" i="1" s="1"/>
  <c r="L3291" i="1"/>
  <c r="K3291" i="1" s="1"/>
  <c r="L3299" i="1"/>
  <c r="K3299" i="1" s="1"/>
  <c r="L3307" i="1"/>
  <c r="K3307" i="1" s="1"/>
  <c r="L3315" i="1"/>
  <c r="K3315" i="1" s="1"/>
  <c r="L3323" i="1"/>
  <c r="K3323" i="1" s="1"/>
  <c r="L3172" i="1"/>
  <c r="K3172" i="1" s="1"/>
  <c r="L3173" i="1"/>
  <c r="K3173" i="1" s="1"/>
  <c r="L3165" i="1"/>
  <c r="K3165" i="1" s="1"/>
  <c r="L3163" i="1"/>
  <c r="K3163" i="1" s="1"/>
  <c r="L3166" i="1"/>
  <c r="K3166" i="1" s="1"/>
  <c r="L3159" i="1"/>
  <c r="K3159" i="1" s="1"/>
  <c r="L3167" i="1"/>
  <c r="K3167" i="1" s="1"/>
  <c r="L3160" i="1"/>
  <c r="K3160" i="1" s="1"/>
  <c r="L3168" i="1"/>
  <c r="K3168" i="1" s="1"/>
  <c r="L3161" i="1"/>
  <c r="K3161" i="1" s="1"/>
  <c r="L3169" i="1"/>
  <c r="K3169" i="1" s="1"/>
  <c r="L3162" i="1"/>
  <c r="K3162" i="1" s="1"/>
  <c r="L3170" i="1"/>
  <c r="K3170" i="1" s="1"/>
  <c r="L3164" i="1"/>
  <c r="K3164" i="1" s="1"/>
  <c r="L3171" i="1"/>
  <c r="K3171" i="1" s="1"/>
  <c r="L10" i="1"/>
  <c r="K10" i="1" s="1"/>
  <c r="L18" i="1"/>
  <c r="K18" i="1" s="1"/>
  <c r="L26" i="1"/>
  <c r="K26" i="1" s="1"/>
  <c r="L34" i="1"/>
  <c r="K34" i="1" s="1"/>
  <c r="L42" i="1"/>
  <c r="K42" i="1" s="1"/>
  <c r="L50" i="1"/>
  <c r="K50" i="1" s="1"/>
  <c r="L58" i="1"/>
  <c r="K58" i="1" s="1"/>
  <c r="L66" i="1"/>
  <c r="K66" i="1" s="1"/>
  <c r="L74" i="1"/>
  <c r="K74" i="1" s="1"/>
  <c r="L82" i="1"/>
  <c r="K82" i="1" s="1"/>
  <c r="L90" i="1"/>
  <c r="K90" i="1" s="1"/>
  <c r="L98" i="1"/>
  <c r="K98" i="1" s="1"/>
  <c r="L106" i="1"/>
  <c r="K106" i="1" s="1"/>
  <c r="L114" i="1"/>
  <c r="K114" i="1" s="1"/>
  <c r="L122" i="1"/>
  <c r="K122" i="1" s="1"/>
  <c r="L130" i="1"/>
  <c r="K130" i="1" s="1"/>
  <c r="L138" i="1"/>
  <c r="K138" i="1" s="1"/>
  <c r="L146" i="1"/>
  <c r="K146" i="1" s="1"/>
  <c r="L154" i="1"/>
  <c r="K154" i="1" s="1"/>
  <c r="L162" i="1"/>
  <c r="K162" i="1" s="1"/>
  <c r="L170" i="1"/>
  <c r="K170" i="1" s="1"/>
  <c r="L178" i="1"/>
  <c r="K178" i="1" s="1"/>
  <c r="L186" i="1"/>
  <c r="K186" i="1" s="1"/>
  <c r="L194" i="1"/>
  <c r="K194" i="1" s="1"/>
  <c r="L202" i="1"/>
  <c r="K202" i="1" s="1"/>
  <c r="L210" i="1"/>
  <c r="K210" i="1" s="1"/>
  <c r="L218" i="1"/>
  <c r="K218" i="1" s="1"/>
  <c r="L226" i="1"/>
  <c r="K226" i="1" s="1"/>
  <c r="L234" i="1"/>
  <c r="K234" i="1" s="1"/>
  <c r="L242" i="1"/>
  <c r="K242" i="1" s="1"/>
  <c r="L250" i="1"/>
  <c r="K250" i="1" s="1"/>
  <c r="L258" i="1"/>
  <c r="K258" i="1" s="1"/>
  <c r="L266" i="1"/>
  <c r="K266" i="1" s="1"/>
  <c r="L274" i="1"/>
  <c r="K274" i="1" s="1"/>
  <c r="L282" i="1"/>
  <c r="K282" i="1" s="1"/>
  <c r="L290" i="1"/>
  <c r="K290" i="1" s="1"/>
  <c r="L298" i="1"/>
  <c r="K298" i="1" s="1"/>
  <c r="L306" i="1"/>
  <c r="K306" i="1" s="1"/>
  <c r="L314" i="1"/>
  <c r="K314" i="1" s="1"/>
  <c r="L322" i="1"/>
  <c r="K322" i="1" s="1"/>
  <c r="L330" i="1"/>
  <c r="K330" i="1" s="1"/>
  <c r="L338" i="1"/>
  <c r="K338" i="1" s="1"/>
  <c r="L346" i="1"/>
  <c r="K346" i="1" s="1"/>
  <c r="L354" i="1"/>
  <c r="K354" i="1" s="1"/>
  <c r="L11" i="1"/>
  <c r="K11" i="1" s="1"/>
  <c r="L19" i="1"/>
  <c r="K19" i="1" s="1"/>
  <c r="L27" i="1"/>
  <c r="K27" i="1" s="1"/>
  <c r="L35" i="1"/>
  <c r="K35" i="1" s="1"/>
  <c r="L43" i="1"/>
  <c r="K43" i="1" s="1"/>
  <c r="L51" i="1"/>
  <c r="K51" i="1" s="1"/>
  <c r="L59" i="1"/>
  <c r="K59" i="1" s="1"/>
  <c r="L67" i="1"/>
  <c r="K67" i="1" s="1"/>
  <c r="L75" i="1"/>
  <c r="K75" i="1" s="1"/>
  <c r="L83" i="1"/>
  <c r="K83" i="1" s="1"/>
  <c r="L91" i="1"/>
  <c r="K91" i="1" s="1"/>
  <c r="L99" i="1"/>
  <c r="K99" i="1" s="1"/>
  <c r="L107" i="1"/>
  <c r="K107" i="1" s="1"/>
  <c r="L115" i="1"/>
  <c r="K115" i="1" s="1"/>
  <c r="L123" i="1"/>
  <c r="K123" i="1" s="1"/>
  <c r="L131" i="1"/>
  <c r="K131" i="1" s="1"/>
  <c r="L139" i="1"/>
  <c r="K139" i="1" s="1"/>
  <c r="L147" i="1"/>
  <c r="K147" i="1" s="1"/>
  <c r="L155" i="1"/>
  <c r="K155" i="1" s="1"/>
  <c r="L163" i="1"/>
  <c r="K163" i="1" s="1"/>
  <c r="L171" i="1"/>
  <c r="K171" i="1" s="1"/>
  <c r="L179" i="1"/>
  <c r="K179" i="1" s="1"/>
  <c r="L187" i="1"/>
  <c r="K187" i="1" s="1"/>
  <c r="L195" i="1"/>
  <c r="K195" i="1" s="1"/>
  <c r="L203" i="1"/>
  <c r="K203" i="1" s="1"/>
  <c r="L211" i="1"/>
  <c r="K211" i="1" s="1"/>
  <c r="L219" i="1"/>
  <c r="K219" i="1" s="1"/>
  <c r="L227" i="1"/>
  <c r="K227" i="1" s="1"/>
  <c r="L235" i="1"/>
  <c r="K235" i="1" s="1"/>
  <c r="L243" i="1"/>
  <c r="K243" i="1" s="1"/>
  <c r="L251" i="1"/>
  <c r="K251" i="1" s="1"/>
  <c r="L259" i="1"/>
  <c r="K259" i="1" s="1"/>
  <c r="L267" i="1"/>
  <c r="K267" i="1" s="1"/>
  <c r="L275" i="1"/>
  <c r="K275" i="1" s="1"/>
  <c r="L283" i="1"/>
  <c r="K283" i="1" s="1"/>
  <c r="L291" i="1"/>
  <c r="K291" i="1" s="1"/>
  <c r="L299" i="1"/>
  <c r="K299" i="1" s="1"/>
  <c r="L307" i="1"/>
  <c r="K307" i="1" s="1"/>
  <c r="L315" i="1"/>
  <c r="K315" i="1" s="1"/>
  <c r="L323" i="1"/>
  <c r="K323" i="1" s="1"/>
  <c r="L331" i="1"/>
  <c r="K331" i="1" s="1"/>
  <c r="L339" i="1"/>
  <c r="K339" i="1" s="1"/>
  <c r="L347" i="1"/>
  <c r="K347" i="1" s="1"/>
  <c r="L355" i="1"/>
  <c r="K355" i="1" s="1"/>
  <c r="L363" i="1"/>
  <c r="K363" i="1" s="1"/>
  <c r="L12" i="1"/>
  <c r="K12" i="1" s="1"/>
  <c r="L20" i="1"/>
  <c r="K20" i="1" s="1"/>
  <c r="L28" i="1"/>
  <c r="K28" i="1" s="1"/>
  <c r="L36" i="1"/>
  <c r="K36" i="1" s="1"/>
  <c r="L44" i="1"/>
  <c r="K44" i="1" s="1"/>
  <c r="L52" i="1"/>
  <c r="K52" i="1" s="1"/>
  <c r="L60" i="1"/>
  <c r="K60" i="1" s="1"/>
  <c r="L68" i="1"/>
  <c r="K68" i="1" s="1"/>
  <c r="L76" i="1"/>
  <c r="K76" i="1" s="1"/>
  <c r="L84" i="1"/>
  <c r="K84" i="1" s="1"/>
  <c r="L92" i="1"/>
  <c r="K92" i="1" s="1"/>
  <c r="L100" i="1"/>
  <c r="K100" i="1" s="1"/>
  <c r="L108" i="1"/>
  <c r="K108" i="1" s="1"/>
  <c r="L116" i="1"/>
  <c r="K116" i="1" s="1"/>
  <c r="L124" i="1"/>
  <c r="K124" i="1" s="1"/>
  <c r="L132" i="1"/>
  <c r="K132" i="1" s="1"/>
  <c r="L140" i="1"/>
  <c r="K140" i="1" s="1"/>
  <c r="L148" i="1"/>
  <c r="K148" i="1" s="1"/>
  <c r="L156" i="1"/>
  <c r="K156" i="1" s="1"/>
  <c r="L164" i="1"/>
  <c r="K164" i="1" s="1"/>
  <c r="L172" i="1"/>
  <c r="K172" i="1" s="1"/>
  <c r="L180" i="1"/>
  <c r="K180" i="1" s="1"/>
  <c r="L188" i="1"/>
  <c r="K188" i="1" s="1"/>
  <c r="L196" i="1"/>
  <c r="K196" i="1" s="1"/>
  <c r="L204" i="1"/>
  <c r="K204" i="1" s="1"/>
  <c r="L212" i="1"/>
  <c r="K212" i="1" s="1"/>
  <c r="L220" i="1"/>
  <c r="K220" i="1" s="1"/>
  <c r="L228" i="1"/>
  <c r="K228" i="1" s="1"/>
  <c r="L236" i="1"/>
  <c r="K236" i="1" s="1"/>
  <c r="L244" i="1"/>
  <c r="K244" i="1" s="1"/>
  <c r="L252" i="1"/>
  <c r="K252" i="1" s="1"/>
  <c r="L260" i="1"/>
  <c r="K260" i="1" s="1"/>
  <c r="L268" i="1"/>
  <c r="K268" i="1" s="1"/>
  <c r="L276" i="1"/>
  <c r="K276" i="1" s="1"/>
  <c r="L284" i="1"/>
  <c r="K284" i="1" s="1"/>
  <c r="L292" i="1"/>
  <c r="K292" i="1" s="1"/>
  <c r="L300" i="1"/>
  <c r="K300" i="1" s="1"/>
  <c r="L308" i="1"/>
  <c r="K308" i="1" s="1"/>
  <c r="L316" i="1"/>
  <c r="K316" i="1" s="1"/>
  <c r="L324" i="1"/>
  <c r="K324" i="1" s="1"/>
  <c r="L5" i="1"/>
  <c r="K5" i="1" s="1"/>
  <c r="L13" i="1"/>
  <c r="K13" i="1" s="1"/>
  <c r="L21" i="1"/>
  <c r="K21" i="1" s="1"/>
  <c r="L29" i="1"/>
  <c r="K29" i="1" s="1"/>
  <c r="L37" i="1"/>
  <c r="K37" i="1" s="1"/>
  <c r="L45" i="1"/>
  <c r="K45" i="1" s="1"/>
  <c r="L53" i="1"/>
  <c r="K53" i="1" s="1"/>
  <c r="L61" i="1"/>
  <c r="K61" i="1" s="1"/>
  <c r="L69" i="1"/>
  <c r="K69" i="1" s="1"/>
  <c r="L77" i="1"/>
  <c r="K77" i="1" s="1"/>
  <c r="L85" i="1"/>
  <c r="K85" i="1" s="1"/>
  <c r="L93" i="1"/>
  <c r="K93" i="1" s="1"/>
  <c r="L101" i="1"/>
  <c r="K101" i="1" s="1"/>
  <c r="L109" i="1"/>
  <c r="K109" i="1" s="1"/>
  <c r="L117" i="1"/>
  <c r="K117" i="1" s="1"/>
  <c r="L125" i="1"/>
  <c r="K125" i="1" s="1"/>
  <c r="L133" i="1"/>
  <c r="K133" i="1" s="1"/>
  <c r="L141" i="1"/>
  <c r="K141" i="1" s="1"/>
  <c r="L149" i="1"/>
  <c r="K149" i="1" s="1"/>
  <c r="L157" i="1"/>
  <c r="K157" i="1" s="1"/>
  <c r="L165" i="1"/>
  <c r="K165" i="1" s="1"/>
  <c r="L173" i="1"/>
  <c r="K173" i="1" s="1"/>
  <c r="L6" i="1"/>
  <c r="K6" i="1" s="1"/>
  <c r="L14" i="1"/>
  <c r="K14" i="1" s="1"/>
  <c r="L22" i="1"/>
  <c r="K22" i="1" s="1"/>
  <c r="L30" i="1"/>
  <c r="K30" i="1" s="1"/>
  <c r="L38" i="1"/>
  <c r="K38" i="1" s="1"/>
  <c r="L46" i="1"/>
  <c r="K46" i="1" s="1"/>
  <c r="L54" i="1"/>
  <c r="K54" i="1" s="1"/>
  <c r="L62" i="1"/>
  <c r="K62" i="1" s="1"/>
  <c r="L70" i="1"/>
  <c r="K70" i="1" s="1"/>
  <c r="L78" i="1"/>
  <c r="K78" i="1" s="1"/>
  <c r="L86" i="1"/>
  <c r="K86" i="1" s="1"/>
  <c r="L94" i="1"/>
  <c r="K94" i="1" s="1"/>
  <c r="L102" i="1"/>
  <c r="K102" i="1" s="1"/>
  <c r="L110" i="1"/>
  <c r="K110" i="1" s="1"/>
  <c r="L118" i="1"/>
  <c r="K118" i="1" s="1"/>
  <c r="L126" i="1"/>
  <c r="K126" i="1" s="1"/>
  <c r="L134" i="1"/>
  <c r="K134" i="1" s="1"/>
  <c r="L142" i="1"/>
  <c r="K142" i="1" s="1"/>
  <c r="L150" i="1"/>
  <c r="K150" i="1" s="1"/>
  <c r="L158" i="1"/>
  <c r="K158" i="1" s="1"/>
  <c r="L166" i="1"/>
  <c r="K166" i="1" s="1"/>
  <c r="L15" i="1"/>
  <c r="K15" i="1" s="1"/>
  <c r="L33" i="1"/>
  <c r="K33" i="1" s="1"/>
  <c r="L56" i="1"/>
  <c r="K56" i="1" s="1"/>
  <c r="L79" i="1"/>
  <c r="K79" i="1" s="1"/>
  <c r="L97" i="1"/>
  <c r="K97" i="1" s="1"/>
  <c r="L120" i="1"/>
  <c r="K120" i="1" s="1"/>
  <c r="L143" i="1"/>
  <c r="K143" i="1" s="1"/>
  <c r="L161" i="1"/>
  <c r="K161" i="1" s="1"/>
  <c r="L181" i="1"/>
  <c r="K181" i="1" s="1"/>
  <c r="L192" i="1"/>
  <c r="K192" i="1" s="1"/>
  <c r="L206" i="1"/>
  <c r="K206" i="1" s="1"/>
  <c r="L217" i="1"/>
  <c r="K217" i="1" s="1"/>
  <c r="L231" i="1"/>
  <c r="K231" i="1" s="1"/>
  <c r="L245" i="1"/>
  <c r="K245" i="1" s="1"/>
  <c r="L256" i="1"/>
  <c r="K256" i="1" s="1"/>
  <c r="L270" i="1"/>
  <c r="K270" i="1" s="1"/>
  <c r="L281" i="1"/>
  <c r="K281" i="1" s="1"/>
  <c r="L295" i="1"/>
  <c r="K295" i="1" s="1"/>
  <c r="L309" i="1"/>
  <c r="K309" i="1" s="1"/>
  <c r="L320" i="1"/>
  <c r="K320" i="1" s="1"/>
  <c r="L333" i="1"/>
  <c r="K333" i="1" s="1"/>
  <c r="L343" i="1"/>
  <c r="K343" i="1" s="1"/>
  <c r="L353" i="1"/>
  <c r="K353" i="1" s="1"/>
  <c r="L364" i="1"/>
  <c r="K364" i="1" s="1"/>
  <c r="L372" i="1"/>
  <c r="K372" i="1" s="1"/>
  <c r="L380" i="1"/>
  <c r="K380" i="1" s="1"/>
  <c r="L388" i="1"/>
  <c r="K388" i="1" s="1"/>
  <c r="L396" i="1"/>
  <c r="K396" i="1" s="1"/>
  <c r="L404" i="1"/>
  <c r="K404" i="1" s="1"/>
  <c r="L412" i="1"/>
  <c r="K412" i="1" s="1"/>
  <c r="L420" i="1"/>
  <c r="K420" i="1" s="1"/>
  <c r="L428" i="1"/>
  <c r="K428" i="1" s="1"/>
  <c r="L436" i="1"/>
  <c r="K436" i="1" s="1"/>
  <c r="L444" i="1"/>
  <c r="K444" i="1" s="1"/>
  <c r="L452" i="1"/>
  <c r="K452" i="1" s="1"/>
  <c r="L460" i="1"/>
  <c r="K460" i="1" s="1"/>
  <c r="L468" i="1"/>
  <c r="K468" i="1" s="1"/>
  <c r="L476" i="1"/>
  <c r="K476" i="1" s="1"/>
  <c r="L484" i="1"/>
  <c r="K484" i="1" s="1"/>
  <c r="L492" i="1"/>
  <c r="K492" i="1" s="1"/>
  <c r="L500" i="1"/>
  <c r="K500" i="1" s="1"/>
  <c r="L508" i="1"/>
  <c r="K508" i="1" s="1"/>
  <c r="L516" i="1"/>
  <c r="K516" i="1" s="1"/>
  <c r="L524" i="1"/>
  <c r="K524" i="1" s="1"/>
  <c r="L532" i="1"/>
  <c r="K532" i="1" s="1"/>
  <c r="L540" i="1"/>
  <c r="K540" i="1" s="1"/>
  <c r="L548" i="1"/>
  <c r="K548" i="1" s="1"/>
  <c r="L556" i="1"/>
  <c r="K556" i="1" s="1"/>
  <c r="L564" i="1"/>
  <c r="K564" i="1" s="1"/>
  <c r="L572" i="1"/>
  <c r="K572" i="1" s="1"/>
  <c r="L580" i="1"/>
  <c r="K580" i="1" s="1"/>
  <c r="L588" i="1"/>
  <c r="K588" i="1" s="1"/>
  <c r="L596" i="1"/>
  <c r="K596" i="1" s="1"/>
  <c r="L604" i="1"/>
  <c r="K604" i="1" s="1"/>
  <c r="L612" i="1"/>
  <c r="K612" i="1" s="1"/>
  <c r="L620" i="1"/>
  <c r="K620" i="1" s="1"/>
  <c r="L628" i="1"/>
  <c r="K628" i="1" s="1"/>
  <c r="L636" i="1"/>
  <c r="K636" i="1" s="1"/>
  <c r="L644" i="1"/>
  <c r="K644" i="1" s="1"/>
  <c r="L652" i="1"/>
  <c r="K652" i="1" s="1"/>
  <c r="L660" i="1"/>
  <c r="K660" i="1" s="1"/>
  <c r="L668" i="1"/>
  <c r="K668" i="1" s="1"/>
  <c r="L676" i="1"/>
  <c r="K676" i="1" s="1"/>
  <c r="L684" i="1"/>
  <c r="K684" i="1" s="1"/>
  <c r="L692" i="1"/>
  <c r="K692" i="1" s="1"/>
  <c r="L700" i="1"/>
  <c r="K700" i="1" s="1"/>
  <c r="L708" i="1"/>
  <c r="K708" i="1" s="1"/>
  <c r="L716" i="1"/>
  <c r="K716" i="1" s="1"/>
  <c r="L724" i="1"/>
  <c r="K724" i="1" s="1"/>
  <c r="L732" i="1"/>
  <c r="K732" i="1" s="1"/>
  <c r="L740" i="1"/>
  <c r="K740" i="1" s="1"/>
  <c r="L748" i="1"/>
  <c r="K748" i="1" s="1"/>
  <c r="L756" i="1"/>
  <c r="K756" i="1" s="1"/>
  <c r="L764" i="1"/>
  <c r="K764" i="1" s="1"/>
  <c r="L772" i="1"/>
  <c r="K772" i="1" s="1"/>
  <c r="L780" i="1"/>
  <c r="K780" i="1" s="1"/>
  <c r="L788" i="1"/>
  <c r="K788" i="1" s="1"/>
  <c r="L796" i="1"/>
  <c r="K796" i="1" s="1"/>
  <c r="L804" i="1"/>
  <c r="K804" i="1" s="1"/>
  <c r="L812" i="1"/>
  <c r="K812" i="1" s="1"/>
  <c r="L820" i="1"/>
  <c r="K820" i="1" s="1"/>
  <c r="L828" i="1"/>
  <c r="K828" i="1" s="1"/>
  <c r="L16" i="1"/>
  <c r="K16" i="1" s="1"/>
  <c r="L39" i="1"/>
  <c r="K39" i="1" s="1"/>
  <c r="L57" i="1"/>
  <c r="K57" i="1" s="1"/>
  <c r="L80" i="1"/>
  <c r="K80" i="1" s="1"/>
  <c r="L103" i="1"/>
  <c r="K103" i="1" s="1"/>
  <c r="L121" i="1"/>
  <c r="K121" i="1" s="1"/>
  <c r="L144" i="1"/>
  <c r="K144" i="1" s="1"/>
  <c r="L167" i="1"/>
  <c r="K167" i="1" s="1"/>
  <c r="L182" i="1"/>
  <c r="K182" i="1" s="1"/>
  <c r="L193" i="1"/>
  <c r="K193" i="1" s="1"/>
  <c r="L207" i="1"/>
  <c r="K207" i="1" s="1"/>
  <c r="L221" i="1"/>
  <c r="K221" i="1" s="1"/>
  <c r="L232" i="1"/>
  <c r="K232" i="1" s="1"/>
  <c r="L246" i="1"/>
  <c r="K246" i="1" s="1"/>
  <c r="L257" i="1"/>
  <c r="K257" i="1" s="1"/>
  <c r="L271" i="1"/>
  <c r="K271" i="1" s="1"/>
  <c r="L285" i="1"/>
  <c r="K285" i="1" s="1"/>
  <c r="L296" i="1"/>
  <c r="K296" i="1" s="1"/>
  <c r="L310" i="1"/>
  <c r="K310" i="1" s="1"/>
  <c r="L321" i="1"/>
  <c r="K321" i="1" s="1"/>
  <c r="L334" i="1"/>
  <c r="K334" i="1" s="1"/>
  <c r="L344" i="1"/>
  <c r="K344" i="1" s="1"/>
  <c r="L356" i="1"/>
  <c r="K356" i="1" s="1"/>
  <c r="L365" i="1"/>
  <c r="K365" i="1" s="1"/>
  <c r="L373" i="1"/>
  <c r="K373" i="1" s="1"/>
  <c r="L381" i="1"/>
  <c r="K381" i="1" s="1"/>
  <c r="L389" i="1"/>
  <c r="K389" i="1" s="1"/>
  <c r="L397" i="1"/>
  <c r="K397" i="1" s="1"/>
  <c r="L405" i="1"/>
  <c r="K405" i="1" s="1"/>
  <c r="L413" i="1"/>
  <c r="K413" i="1" s="1"/>
  <c r="L421" i="1"/>
  <c r="K421" i="1" s="1"/>
  <c r="L429" i="1"/>
  <c r="K429" i="1" s="1"/>
  <c r="L437" i="1"/>
  <c r="K437" i="1" s="1"/>
  <c r="L445" i="1"/>
  <c r="K445" i="1" s="1"/>
  <c r="L453" i="1"/>
  <c r="K453" i="1" s="1"/>
  <c r="L461" i="1"/>
  <c r="K461" i="1" s="1"/>
  <c r="L469" i="1"/>
  <c r="K469" i="1" s="1"/>
  <c r="L477" i="1"/>
  <c r="K477" i="1" s="1"/>
  <c r="L485" i="1"/>
  <c r="K485" i="1" s="1"/>
  <c r="L493" i="1"/>
  <c r="K493" i="1" s="1"/>
  <c r="L501" i="1"/>
  <c r="K501" i="1" s="1"/>
  <c r="L509" i="1"/>
  <c r="K509" i="1" s="1"/>
  <c r="L517" i="1"/>
  <c r="K517" i="1" s="1"/>
  <c r="L525" i="1"/>
  <c r="K525" i="1" s="1"/>
  <c r="L533" i="1"/>
  <c r="K533" i="1" s="1"/>
  <c r="L541" i="1"/>
  <c r="K541" i="1" s="1"/>
  <c r="L549" i="1"/>
  <c r="K549" i="1" s="1"/>
  <c r="L557" i="1"/>
  <c r="K557" i="1" s="1"/>
  <c r="L565" i="1"/>
  <c r="K565" i="1" s="1"/>
  <c r="L573" i="1"/>
  <c r="K573" i="1" s="1"/>
  <c r="L581" i="1"/>
  <c r="K581" i="1" s="1"/>
  <c r="L589" i="1"/>
  <c r="K589" i="1" s="1"/>
  <c r="L597" i="1"/>
  <c r="K597" i="1" s="1"/>
  <c r="L605" i="1"/>
  <c r="K605" i="1" s="1"/>
  <c r="L613" i="1"/>
  <c r="K613" i="1" s="1"/>
  <c r="L621" i="1"/>
  <c r="K621" i="1" s="1"/>
  <c r="L629" i="1"/>
  <c r="K629" i="1" s="1"/>
  <c r="L637" i="1"/>
  <c r="K637" i="1" s="1"/>
  <c r="L645" i="1"/>
  <c r="K645" i="1" s="1"/>
  <c r="L653" i="1"/>
  <c r="K653" i="1" s="1"/>
  <c r="L661" i="1"/>
  <c r="K661" i="1" s="1"/>
  <c r="L669" i="1"/>
  <c r="K669" i="1" s="1"/>
  <c r="L677" i="1"/>
  <c r="K677" i="1" s="1"/>
  <c r="L685" i="1"/>
  <c r="K685" i="1" s="1"/>
  <c r="L693" i="1"/>
  <c r="K693" i="1" s="1"/>
  <c r="L701" i="1"/>
  <c r="K701" i="1" s="1"/>
  <c r="L709" i="1"/>
  <c r="K709" i="1" s="1"/>
  <c r="L717" i="1"/>
  <c r="K717" i="1" s="1"/>
  <c r="L725" i="1"/>
  <c r="K725" i="1" s="1"/>
  <c r="L733" i="1"/>
  <c r="K733" i="1" s="1"/>
  <c r="L741" i="1"/>
  <c r="K741" i="1" s="1"/>
  <c r="L749" i="1"/>
  <c r="K749" i="1" s="1"/>
  <c r="L17" i="1"/>
  <c r="K17" i="1" s="1"/>
  <c r="L40" i="1"/>
  <c r="K40" i="1" s="1"/>
  <c r="L63" i="1"/>
  <c r="K63" i="1" s="1"/>
  <c r="L81" i="1"/>
  <c r="K81" i="1" s="1"/>
  <c r="L104" i="1"/>
  <c r="K104" i="1" s="1"/>
  <c r="L127" i="1"/>
  <c r="K127" i="1" s="1"/>
  <c r="L145" i="1"/>
  <c r="K145" i="1" s="1"/>
  <c r="L168" i="1"/>
  <c r="K168" i="1" s="1"/>
  <c r="L183" i="1"/>
  <c r="K183" i="1" s="1"/>
  <c r="L197" i="1"/>
  <c r="K197" i="1" s="1"/>
  <c r="L208" i="1"/>
  <c r="K208" i="1" s="1"/>
  <c r="L222" i="1"/>
  <c r="K222" i="1" s="1"/>
  <c r="L233" i="1"/>
  <c r="K233" i="1" s="1"/>
  <c r="L247" i="1"/>
  <c r="K247" i="1" s="1"/>
  <c r="L261" i="1"/>
  <c r="K261" i="1" s="1"/>
  <c r="L272" i="1"/>
  <c r="K272" i="1" s="1"/>
  <c r="L286" i="1"/>
  <c r="K286" i="1" s="1"/>
  <c r="L297" i="1"/>
  <c r="K297" i="1" s="1"/>
  <c r="L311" i="1"/>
  <c r="K311" i="1" s="1"/>
  <c r="L325" i="1"/>
  <c r="K325" i="1" s="1"/>
  <c r="L335" i="1"/>
  <c r="K335" i="1" s="1"/>
  <c r="L345" i="1"/>
  <c r="K345" i="1" s="1"/>
  <c r="L357" i="1"/>
  <c r="K357" i="1" s="1"/>
  <c r="L366" i="1"/>
  <c r="K366" i="1" s="1"/>
  <c r="L374" i="1"/>
  <c r="K374" i="1" s="1"/>
  <c r="L382" i="1"/>
  <c r="K382" i="1" s="1"/>
  <c r="L390" i="1"/>
  <c r="K390" i="1" s="1"/>
  <c r="L398" i="1"/>
  <c r="K398" i="1" s="1"/>
  <c r="L406" i="1"/>
  <c r="K406" i="1" s="1"/>
  <c r="L414" i="1"/>
  <c r="K414" i="1" s="1"/>
  <c r="L422" i="1"/>
  <c r="K422" i="1" s="1"/>
  <c r="L430" i="1"/>
  <c r="K430" i="1" s="1"/>
  <c r="L438" i="1"/>
  <c r="K438" i="1" s="1"/>
  <c r="L446" i="1"/>
  <c r="K446" i="1" s="1"/>
  <c r="L454" i="1"/>
  <c r="K454" i="1" s="1"/>
  <c r="L462" i="1"/>
  <c r="K462" i="1" s="1"/>
  <c r="L470" i="1"/>
  <c r="K470" i="1" s="1"/>
  <c r="L478" i="1"/>
  <c r="K478" i="1" s="1"/>
  <c r="L486" i="1"/>
  <c r="K486" i="1" s="1"/>
  <c r="L494" i="1"/>
  <c r="K494" i="1" s="1"/>
  <c r="L502" i="1"/>
  <c r="K502" i="1" s="1"/>
  <c r="L510" i="1"/>
  <c r="K510" i="1" s="1"/>
  <c r="L518" i="1"/>
  <c r="K518" i="1" s="1"/>
  <c r="L526" i="1"/>
  <c r="K526" i="1" s="1"/>
  <c r="L534" i="1"/>
  <c r="K534" i="1" s="1"/>
  <c r="L542" i="1"/>
  <c r="K542" i="1" s="1"/>
  <c r="L550" i="1"/>
  <c r="K550" i="1" s="1"/>
  <c r="L558" i="1"/>
  <c r="K558" i="1" s="1"/>
  <c r="L566" i="1"/>
  <c r="K566" i="1" s="1"/>
  <c r="L574" i="1"/>
  <c r="K574" i="1" s="1"/>
  <c r="L582" i="1"/>
  <c r="K582" i="1" s="1"/>
  <c r="L590" i="1"/>
  <c r="K590" i="1" s="1"/>
  <c r="L598" i="1"/>
  <c r="K598" i="1" s="1"/>
  <c r="L606" i="1"/>
  <c r="K606" i="1" s="1"/>
  <c r="L614" i="1"/>
  <c r="K614" i="1" s="1"/>
  <c r="L622" i="1"/>
  <c r="K622" i="1" s="1"/>
  <c r="L630" i="1"/>
  <c r="K630" i="1" s="1"/>
  <c r="L638" i="1"/>
  <c r="K638" i="1" s="1"/>
  <c r="L646" i="1"/>
  <c r="K646" i="1" s="1"/>
  <c r="L654" i="1"/>
  <c r="K654" i="1" s="1"/>
  <c r="L662" i="1"/>
  <c r="K662" i="1" s="1"/>
  <c r="L670" i="1"/>
  <c r="K670" i="1" s="1"/>
  <c r="L678" i="1"/>
  <c r="K678" i="1" s="1"/>
  <c r="L686" i="1"/>
  <c r="K686" i="1" s="1"/>
  <c r="L694" i="1"/>
  <c r="K694" i="1" s="1"/>
  <c r="L702" i="1"/>
  <c r="K702" i="1" s="1"/>
  <c r="L710" i="1"/>
  <c r="K710" i="1" s="1"/>
  <c r="L718" i="1"/>
  <c r="K718" i="1" s="1"/>
  <c r="L726" i="1"/>
  <c r="K726" i="1" s="1"/>
  <c r="L734" i="1"/>
  <c r="K734" i="1" s="1"/>
  <c r="L742" i="1"/>
  <c r="K742" i="1" s="1"/>
  <c r="L750" i="1"/>
  <c r="K750" i="1" s="1"/>
  <c r="L758" i="1"/>
  <c r="K758" i="1" s="1"/>
  <c r="L766" i="1"/>
  <c r="K766" i="1" s="1"/>
  <c r="L23" i="1"/>
  <c r="K23" i="1" s="1"/>
  <c r="L41" i="1"/>
  <c r="K41" i="1" s="1"/>
  <c r="L64" i="1"/>
  <c r="K64" i="1" s="1"/>
  <c r="L87" i="1"/>
  <c r="K87" i="1" s="1"/>
  <c r="L105" i="1"/>
  <c r="K105" i="1" s="1"/>
  <c r="L128" i="1"/>
  <c r="K128" i="1" s="1"/>
  <c r="L151" i="1"/>
  <c r="K151" i="1" s="1"/>
  <c r="L169" i="1"/>
  <c r="K169" i="1" s="1"/>
  <c r="L184" i="1"/>
  <c r="K184" i="1" s="1"/>
  <c r="L198" i="1"/>
  <c r="K198" i="1" s="1"/>
  <c r="L209" i="1"/>
  <c r="K209" i="1" s="1"/>
  <c r="L223" i="1"/>
  <c r="K223" i="1" s="1"/>
  <c r="L237" i="1"/>
  <c r="K237" i="1" s="1"/>
  <c r="L248" i="1"/>
  <c r="K248" i="1" s="1"/>
  <c r="L262" i="1"/>
  <c r="K262" i="1" s="1"/>
  <c r="L273" i="1"/>
  <c r="K273" i="1" s="1"/>
  <c r="L287" i="1"/>
  <c r="K287" i="1" s="1"/>
  <c r="L301" i="1"/>
  <c r="K301" i="1" s="1"/>
  <c r="L312" i="1"/>
  <c r="K312" i="1" s="1"/>
  <c r="L326" i="1"/>
  <c r="K326" i="1" s="1"/>
  <c r="L336" i="1"/>
  <c r="K336" i="1" s="1"/>
  <c r="L348" i="1"/>
  <c r="K348" i="1" s="1"/>
  <c r="L358" i="1"/>
  <c r="K358" i="1" s="1"/>
  <c r="L367" i="1"/>
  <c r="K367" i="1" s="1"/>
  <c r="L375" i="1"/>
  <c r="K375" i="1" s="1"/>
  <c r="L383" i="1"/>
  <c r="K383" i="1" s="1"/>
  <c r="L391" i="1"/>
  <c r="K391" i="1" s="1"/>
  <c r="L399" i="1"/>
  <c r="K399" i="1" s="1"/>
  <c r="L407" i="1"/>
  <c r="K407" i="1" s="1"/>
  <c r="L415" i="1"/>
  <c r="K415" i="1" s="1"/>
  <c r="L423" i="1"/>
  <c r="K423" i="1" s="1"/>
  <c r="L431" i="1"/>
  <c r="K431" i="1" s="1"/>
  <c r="L439" i="1"/>
  <c r="K439" i="1" s="1"/>
  <c r="L447" i="1"/>
  <c r="K447" i="1" s="1"/>
  <c r="L455" i="1"/>
  <c r="K455" i="1" s="1"/>
  <c r="L463" i="1"/>
  <c r="K463" i="1" s="1"/>
  <c r="L471" i="1"/>
  <c r="K471" i="1" s="1"/>
  <c r="L479" i="1"/>
  <c r="K479" i="1" s="1"/>
  <c r="L487" i="1"/>
  <c r="K487" i="1" s="1"/>
  <c r="L495" i="1"/>
  <c r="K495" i="1" s="1"/>
  <c r="L503" i="1"/>
  <c r="K503" i="1" s="1"/>
  <c r="L511" i="1"/>
  <c r="K511" i="1" s="1"/>
  <c r="L519" i="1"/>
  <c r="K519" i="1" s="1"/>
  <c r="L527" i="1"/>
  <c r="K527" i="1" s="1"/>
  <c r="L535" i="1"/>
  <c r="K535" i="1" s="1"/>
  <c r="L543" i="1"/>
  <c r="K543" i="1" s="1"/>
  <c r="L551" i="1"/>
  <c r="K551" i="1" s="1"/>
  <c r="L559" i="1"/>
  <c r="K559" i="1" s="1"/>
  <c r="L567" i="1"/>
  <c r="K567" i="1" s="1"/>
  <c r="L575" i="1"/>
  <c r="K575" i="1" s="1"/>
  <c r="L583" i="1"/>
  <c r="K583" i="1" s="1"/>
  <c r="L591" i="1"/>
  <c r="K591" i="1" s="1"/>
  <c r="L24" i="1"/>
  <c r="K24" i="1" s="1"/>
  <c r="L47" i="1"/>
  <c r="K47" i="1" s="1"/>
  <c r="L65" i="1"/>
  <c r="K65" i="1" s="1"/>
  <c r="L88" i="1"/>
  <c r="K88" i="1" s="1"/>
  <c r="L111" i="1"/>
  <c r="K111" i="1" s="1"/>
  <c r="L129" i="1"/>
  <c r="K129" i="1" s="1"/>
  <c r="L152" i="1"/>
  <c r="K152" i="1" s="1"/>
  <c r="L174" i="1"/>
  <c r="K174" i="1" s="1"/>
  <c r="L185" i="1"/>
  <c r="K185" i="1" s="1"/>
  <c r="L199" i="1"/>
  <c r="K199" i="1" s="1"/>
  <c r="L213" i="1"/>
  <c r="K213" i="1" s="1"/>
  <c r="L224" i="1"/>
  <c r="K224" i="1" s="1"/>
  <c r="L238" i="1"/>
  <c r="K238" i="1" s="1"/>
  <c r="L249" i="1"/>
  <c r="K249" i="1" s="1"/>
  <c r="L263" i="1"/>
  <c r="K263" i="1" s="1"/>
  <c r="L277" i="1"/>
  <c r="K277" i="1" s="1"/>
  <c r="L288" i="1"/>
  <c r="K288" i="1" s="1"/>
  <c r="L302" i="1"/>
  <c r="K302" i="1" s="1"/>
  <c r="L313" i="1"/>
  <c r="K313" i="1" s="1"/>
  <c r="L327" i="1"/>
  <c r="K327" i="1" s="1"/>
  <c r="L337" i="1"/>
  <c r="K337" i="1" s="1"/>
  <c r="L349" i="1"/>
  <c r="K349" i="1" s="1"/>
  <c r="L359" i="1"/>
  <c r="K359" i="1" s="1"/>
  <c r="L368" i="1"/>
  <c r="K368" i="1" s="1"/>
  <c r="L376" i="1"/>
  <c r="K376" i="1" s="1"/>
  <c r="L384" i="1"/>
  <c r="K384" i="1" s="1"/>
  <c r="L392" i="1"/>
  <c r="K392" i="1" s="1"/>
  <c r="L400" i="1"/>
  <c r="K400" i="1" s="1"/>
  <c r="L408" i="1"/>
  <c r="K408" i="1" s="1"/>
  <c r="L416" i="1"/>
  <c r="K416" i="1" s="1"/>
  <c r="L424" i="1"/>
  <c r="K424" i="1" s="1"/>
  <c r="L432" i="1"/>
  <c r="K432" i="1" s="1"/>
  <c r="L440" i="1"/>
  <c r="K440" i="1" s="1"/>
  <c r="L448" i="1"/>
  <c r="K448" i="1" s="1"/>
  <c r="L456" i="1"/>
  <c r="K456" i="1" s="1"/>
  <c r="L464" i="1"/>
  <c r="K464" i="1" s="1"/>
  <c r="L472" i="1"/>
  <c r="K472" i="1" s="1"/>
  <c r="L480" i="1"/>
  <c r="K480" i="1" s="1"/>
  <c r="L488" i="1"/>
  <c r="K488" i="1" s="1"/>
  <c r="L496" i="1"/>
  <c r="K496" i="1" s="1"/>
  <c r="L504" i="1"/>
  <c r="K504" i="1" s="1"/>
  <c r="L512" i="1"/>
  <c r="K512" i="1" s="1"/>
  <c r="L520" i="1"/>
  <c r="K520" i="1" s="1"/>
  <c r="L528" i="1"/>
  <c r="K528" i="1" s="1"/>
  <c r="L536" i="1"/>
  <c r="K536" i="1" s="1"/>
  <c r="L544" i="1"/>
  <c r="K544" i="1" s="1"/>
  <c r="L552" i="1"/>
  <c r="K552" i="1" s="1"/>
  <c r="L560" i="1"/>
  <c r="K560" i="1" s="1"/>
  <c r="L568" i="1"/>
  <c r="K568" i="1" s="1"/>
  <c r="L576" i="1"/>
  <c r="K576" i="1" s="1"/>
  <c r="L584" i="1"/>
  <c r="K584" i="1" s="1"/>
  <c r="L592" i="1"/>
  <c r="K592" i="1" s="1"/>
  <c r="L600" i="1"/>
  <c r="K600" i="1" s="1"/>
  <c r="L608" i="1"/>
  <c r="K608" i="1" s="1"/>
  <c r="L616" i="1"/>
  <c r="K616" i="1" s="1"/>
  <c r="L624" i="1"/>
  <c r="K624" i="1" s="1"/>
  <c r="L632" i="1"/>
  <c r="K632" i="1" s="1"/>
  <c r="L640" i="1"/>
  <c r="K640" i="1" s="1"/>
  <c r="L648" i="1"/>
  <c r="K648" i="1" s="1"/>
  <c r="L656" i="1"/>
  <c r="K656" i="1" s="1"/>
  <c r="L664" i="1"/>
  <c r="K664" i="1" s="1"/>
  <c r="L672" i="1"/>
  <c r="K672" i="1" s="1"/>
  <c r="L680" i="1"/>
  <c r="K680" i="1" s="1"/>
  <c r="L688" i="1"/>
  <c r="K688" i="1" s="1"/>
  <c r="L696" i="1"/>
  <c r="K696" i="1" s="1"/>
  <c r="L704" i="1"/>
  <c r="K704" i="1" s="1"/>
  <c r="L712" i="1"/>
  <c r="K712" i="1" s="1"/>
  <c r="L720" i="1"/>
  <c r="K720" i="1" s="1"/>
  <c r="L728" i="1"/>
  <c r="K728" i="1" s="1"/>
  <c r="L736" i="1"/>
  <c r="K736" i="1" s="1"/>
  <c r="L744" i="1"/>
  <c r="K744" i="1" s="1"/>
  <c r="L752" i="1"/>
  <c r="K752" i="1" s="1"/>
  <c r="L760" i="1"/>
  <c r="K760" i="1" s="1"/>
  <c r="L768" i="1"/>
  <c r="K768" i="1" s="1"/>
  <c r="L7" i="1"/>
  <c r="K7" i="1" s="1"/>
  <c r="L25" i="1"/>
  <c r="K25" i="1" s="1"/>
  <c r="L48" i="1"/>
  <c r="K48" i="1" s="1"/>
  <c r="L71" i="1"/>
  <c r="K71" i="1" s="1"/>
  <c r="L89" i="1"/>
  <c r="K89" i="1" s="1"/>
  <c r="L112" i="1"/>
  <c r="K112" i="1" s="1"/>
  <c r="L135" i="1"/>
  <c r="K135" i="1" s="1"/>
  <c r="L153" i="1"/>
  <c r="K153" i="1" s="1"/>
  <c r="L175" i="1"/>
  <c r="K175" i="1" s="1"/>
  <c r="L189" i="1"/>
  <c r="K189" i="1" s="1"/>
  <c r="L200" i="1"/>
  <c r="K200" i="1" s="1"/>
  <c r="L214" i="1"/>
  <c r="K214" i="1" s="1"/>
  <c r="L225" i="1"/>
  <c r="K225" i="1" s="1"/>
  <c r="L239" i="1"/>
  <c r="K239" i="1" s="1"/>
  <c r="L253" i="1"/>
  <c r="K253" i="1" s="1"/>
  <c r="L264" i="1"/>
  <c r="K264" i="1" s="1"/>
  <c r="L278" i="1"/>
  <c r="K278" i="1" s="1"/>
  <c r="L289" i="1"/>
  <c r="K289" i="1" s="1"/>
  <c r="L303" i="1"/>
  <c r="K303" i="1" s="1"/>
  <c r="L317" i="1"/>
  <c r="K317" i="1" s="1"/>
  <c r="L328" i="1"/>
  <c r="K328" i="1" s="1"/>
  <c r="L340" i="1"/>
  <c r="K340" i="1" s="1"/>
  <c r="L350" i="1"/>
  <c r="K350" i="1" s="1"/>
  <c r="L360" i="1"/>
  <c r="K360" i="1" s="1"/>
  <c r="L369" i="1"/>
  <c r="K369" i="1" s="1"/>
  <c r="L377" i="1"/>
  <c r="K377" i="1" s="1"/>
  <c r="L385" i="1"/>
  <c r="K385" i="1" s="1"/>
  <c r="L393" i="1"/>
  <c r="K393" i="1" s="1"/>
  <c r="L401" i="1"/>
  <c r="K401" i="1" s="1"/>
  <c r="L409" i="1"/>
  <c r="K409" i="1" s="1"/>
  <c r="L417" i="1"/>
  <c r="K417" i="1" s="1"/>
  <c r="L425" i="1"/>
  <c r="K425" i="1" s="1"/>
  <c r="L433" i="1"/>
  <c r="K433" i="1" s="1"/>
  <c r="L441" i="1"/>
  <c r="K441" i="1" s="1"/>
  <c r="L449" i="1"/>
  <c r="K449" i="1" s="1"/>
  <c r="L457" i="1"/>
  <c r="K457" i="1" s="1"/>
  <c r="L465" i="1"/>
  <c r="K465" i="1" s="1"/>
  <c r="L473" i="1"/>
  <c r="K473" i="1" s="1"/>
  <c r="L481" i="1"/>
  <c r="K481" i="1" s="1"/>
  <c r="L489" i="1"/>
  <c r="K489" i="1" s="1"/>
  <c r="L497" i="1"/>
  <c r="K497" i="1" s="1"/>
  <c r="L505" i="1"/>
  <c r="K505" i="1" s="1"/>
  <c r="L513" i="1"/>
  <c r="K513" i="1" s="1"/>
  <c r="L521" i="1"/>
  <c r="K521" i="1" s="1"/>
  <c r="L529" i="1"/>
  <c r="K529" i="1" s="1"/>
  <c r="L537" i="1"/>
  <c r="K537" i="1" s="1"/>
  <c r="L545" i="1"/>
  <c r="K545" i="1" s="1"/>
  <c r="L553" i="1"/>
  <c r="K553" i="1" s="1"/>
  <c r="L561" i="1"/>
  <c r="K561" i="1" s="1"/>
  <c r="L569" i="1"/>
  <c r="K569" i="1" s="1"/>
  <c r="L577" i="1"/>
  <c r="K577" i="1" s="1"/>
  <c r="L585" i="1"/>
  <c r="K585" i="1" s="1"/>
  <c r="L593" i="1"/>
  <c r="K593" i="1" s="1"/>
  <c r="L601" i="1"/>
  <c r="K601" i="1" s="1"/>
  <c r="L609" i="1"/>
  <c r="K609" i="1" s="1"/>
  <c r="L617" i="1"/>
  <c r="K617" i="1" s="1"/>
  <c r="L625" i="1"/>
  <c r="K625" i="1" s="1"/>
  <c r="L633" i="1"/>
  <c r="K633" i="1" s="1"/>
  <c r="L641" i="1"/>
  <c r="K641" i="1" s="1"/>
  <c r="L649" i="1"/>
  <c r="K649" i="1" s="1"/>
  <c r="L657" i="1"/>
  <c r="K657" i="1" s="1"/>
  <c r="L665" i="1"/>
  <c r="K665" i="1" s="1"/>
  <c r="L673" i="1"/>
  <c r="K673" i="1" s="1"/>
  <c r="L681" i="1"/>
  <c r="K681" i="1" s="1"/>
  <c r="L689" i="1"/>
  <c r="K689" i="1" s="1"/>
  <c r="L697" i="1"/>
  <c r="K697" i="1" s="1"/>
  <c r="L705" i="1"/>
  <c r="K705" i="1" s="1"/>
  <c r="L713" i="1"/>
  <c r="K713" i="1" s="1"/>
  <c r="L721" i="1"/>
  <c r="K721" i="1" s="1"/>
  <c r="L729" i="1"/>
  <c r="K729" i="1" s="1"/>
  <c r="L737" i="1"/>
  <c r="K737" i="1" s="1"/>
  <c r="L745" i="1"/>
  <c r="K745" i="1" s="1"/>
  <c r="L753" i="1"/>
  <c r="K753" i="1" s="1"/>
  <c r="L761" i="1"/>
  <c r="K761" i="1" s="1"/>
  <c r="L55" i="1"/>
  <c r="K55" i="1" s="1"/>
  <c r="L137" i="1"/>
  <c r="K137" i="1" s="1"/>
  <c r="L205" i="1"/>
  <c r="K205" i="1" s="1"/>
  <c r="L255" i="1"/>
  <c r="K255" i="1" s="1"/>
  <c r="L305" i="1"/>
  <c r="K305" i="1" s="1"/>
  <c r="L352" i="1"/>
  <c r="K352" i="1" s="1"/>
  <c r="L387" i="1"/>
  <c r="K387" i="1" s="1"/>
  <c r="L419" i="1"/>
  <c r="K419" i="1" s="1"/>
  <c r="L451" i="1"/>
  <c r="K451" i="1" s="1"/>
  <c r="L483" i="1"/>
  <c r="K483" i="1" s="1"/>
  <c r="L515" i="1"/>
  <c r="K515" i="1" s="1"/>
  <c r="L547" i="1"/>
  <c r="K547" i="1" s="1"/>
  <c r="L579" i="1"/>
  <c r="K579" i="1" s="1"/>
  <c r="L607" i="1"/>
  <c r="K607" i="1" s="1"/>
  <c r="L627" i="1"/>
  <c r="K627" i="1" s="1"/>
  <c r="L650" i="1"/>
  <c r="K650" i="1" s="1"/>
  <c r="L671" i="1"/>
  <c r="K671" i="1" s="1"/>
  <c r="L691" i="1"/>
  <c r="K691" i="1" s="1"/>
  <c r="L714" i="1"/>
  <c r="K714" i="1" s="1"/>
  <c r="L735" i="1"/>
  <c r="K735" i="1" s="1"/>
  <c r="L755" i="1"/>
  <c r="K755" i="1" s="1"/>
  <c r="L770" i="1"/>
  <c r="K770" i="1" s="1"/>
  <c r="L779" i="1"/>
  <c r="K779" i="1" s="1"/>
  <c r="L789" i="1"/>
  <c r="K789" i="1" s="1"/>
  <c r="L798" i="1"/>
  <c r="K798" i="1" s="1"/>
  <c r="L807" i="1"/>
  <c r="K807" i="1" s="1"/>
  <c r="L816" i="1"/>
  <c r="K816" i="1" s="1"/>
  <c r="L825" i="1"/>
  <c r="K825" i="1" s="1"/>
  <c r="L834" i="1"/>
  <c r="K834" i="1" s="1"/>
  <c r="L842" i="1"/>
  <c r="K842" i="1" s="1"/>
  <c r="L850" i="1"/>
  <c r="K850" i="1" s="1"/>
  <c r="L858" i="1"/>
  <c r="K858" i="1" s="1"/>
  <c r="L866" i="1"/>
  <c r="K866" i="1" s="1"/>
  <c r="L874" i="1"/>
  <c r="K874" i="1" s="1"/>
  <c r="L279" i="1"/>
  <c r="K279" i="1" s="1"/>
  <c r="L562" i="1"/>
  <c r="K562" i="1" s="1"/>
  <c r="L635" i="1"/>
  <c r="K635" i="1" s="1"/>
  <c r="L699" i="1"/>
  <c r="K699" i="1" s="1"/>
  <c r="L762" i="1"/>
  <c r="K762" i="1" s="1"/>
  <c r="L801" i="1"/>
  <c r="K801" i="1" s="1"/>
  <c r="L829" i="1"/>
  <c r="K829" i="1" s="1"/>
  <c r="L853" i="1"/>
  <c r="K853" i="1" s="1"/>
  <c r="L767" i="1"/>
  <c r="K767" i="1" s="1"/>
  <c r="L823" i="1"/>
  <c r="K823" i="1" s="1"/>
  <c r="L49" i="1"/>
  <c r="K49" i="1" s="1"/>
  <c r="L304" i="1"/>
  <c r="K304" i="1" s="1"/>
  <c r="L514" i="1"/>
  <c r="K514" i="1" s="1"/>
  <c r="L647" i="1"/>
  <c r="K647" i="1" s="1"/>
  <c r="L754" i="1"/>
  <c r="K754" i="1" s="1"/>
  <c r="L806" i="1"/>
  <c r="K806" i="1" s="1"/>
  <c r="L849" i="1"/>
  <c r="K849" i="1" s="1"/>
  <c r="L72" i="1"/>
  <c r="K72" i="1" s="1"/>
  <c r="L159" i="1"/>
  <c r="K159" i="1" s="1"/>
  <c r="L215" i="1"/>
  <c r="K215" i="1" s="1"/>
  <c r="L265" i="1"/>
  <c r="K265" i="1" s="1"/>
  <c r="L318" i="1"/>
  <c r="K318" i="1" s="1"/>
  <c r="L361" i="1"/>
  <c r="K361" i="1" s="1"/>
  <c r="L394" i="1"/>
  <c r="K394" i="1" s="1"/>
  <c r="L426" i="1"/>
  <c r="K426" i="1" s="1"/>
  <c r="L458" i="1"/>
  <c r="K458" i="1" s="1"/>
  <c r="L490" i="1"/>
  <c r="K490" i="1" s="1"/>
  <c r="L522" i="1"/>
  <c r="K522" i="1" s="1"/>
  <c r="L554" i="1"/>
  <c r="K554" i="1" s="1"/>
  <c r="L586" i="1"/>
  <c r="K586" i="1" s="1"/>
  <c r="L610" i="1"/>
  <c r="K610" i="1" s="1"/>
  <c r="L631" i="1"/>
  <c r="K631" i="1" s="1"/>
  <c r="L651" i="1"/>
  <c r="K651" i="1" s="1"/>
  <c r="L674" i="1"/>
  <c r="K674" i="1" s="1"/>
  <c r="L695" i="1"/>
  <c r="K695" i="1" s="1"/>
  <c r="L715" i="1"/>
  <c r="K715" i="1" s="1"/>
  <c r="L738" i="1"/>
  <c r="K738" i="1" s="1"/>
  <c r="L757" i="1"/>
  <c r="K757" i="1" s="1"/>
  <c r="L771" i="1"/>
  <c r="K771" i="1" s="1"/>
  <c r="L781" i="1"/>
  <c r="K781" i="1" s="1"/>
  <c r="L790" i="1"/>
  <c r="K790" i="1" s="1"/>
  <c r="L799" i="1"/>
  <c r="K799" i="1" s="1"/>
  <c r="L808" i="1"/>
  <c r="K808" i="1" s="1"/>
  <c r="L817" i="1"/>
  <c r="K817" i="1" s="1"/>
  <c r="L826" i="1"/>
  <c r="K826" i="1" s="1"/>
  <c r="L835" i="1"/>
  <c r="K835" i="1" s="1"/>
  <c r="L843" i="1"/>
  <c r="K843" i="1" s="1"/>
  <c r="L851" i="1"/>
  <c r="K851" i="1" s="1"/>
  <c r="L859" i="1"/>
  <c r="K859" i="1" s="1"/>
  <c r="L867" i="1"/>
  <c r="K867" i="1" s="1"/>
  <c r="L875" i="1"/>
  <c r="K875" i="1" s="1"/>
  <c r="L95" i="1"/>
  <c r="K95" i="1" s="1"/>
  <c r="L229" i="1"/>
  <c r="K229" i="1" s="1"/>
  <c r="L370" i="1"/>
  <c r="K370" i="1" s="1"/>
  <c r="L434" i="1"/>
  <c r="K434" i="1" s="1"/>
  <c r="L498" i="1"/>
  <c r="K498" i="1" s="1"/>
  <c r="L594" i="1"/>
  <c r="K594" i="1" s="1"/>
  <c r="L679" i="1"/>
  <c r="K679" i="1" s="1"/>
  <c r="L743" i="1"/>
  <c r="K743" i="1" s="1"/>
  <c r="L783" i="1"/>
  <c r="K783" i="1" s="1"/>
  <c r="L810" i="1"/>
  <c r="K810" i="1" s="1"/>
  <c r="L837" i="1"/>
  <c r="K837" i="1" s="1"/>
  <c r="L861" i="1"/>
  <c r="K861" i="1" s="1"/>
  <c r="L730" i="1"/>
  <c r="K730" i="1" s="1"/>
  <c r="L814" i="1"/>
  <c r="K814" i="1" s="1"/>
  <c r="L856" i="1"/>
  <c r="K856" i="1" s="1"/>
  <c r="L254" i="1"/>
  <c r="K254" i="1" s="1"/>
  <c r="L418" i="1"/>
  <c r="K418" i="1" s="1"/>
  <c r="L578" i="1"/>
  <c r="K578" i="1" s="1"/>
  <c r="L667" i="1"/>
  <c r="K667" i="1" s="1"/>
  <c r="L769" i="1"/>
  <c r="K769" i="1" s="1"/>
  <c r="L815" i="1"/>
  <c r="K815" i="1" s="1"/>
  <c r="L857" i="1"/>
  <c r="K857" i="1" s="1"/>
  <c r="L73" i="1"/>
  <c r="K73" i="1" s="1"/>
  <c r="L160" i="1"/>
  <c r="K160" i="1" s="1"/>
  <c r="L216" i="1"/>
  <c r="K216" i="1" s="1"/>
  <c r="L269" i="1"/>
  <c r="K269" i="1" s="1"/>
  <c r="L319" i="1"/>
  <c r="K319" i="1" s="1"/>
  <c r="L362" i="1"/>
  <c r="K362" i="1" s="1"/>
  <c r="L395" i="1"/>
  <c r="K395" i="1" s="1"/>
  <c r="L427" i="1"/>
  <c r="K427" i="1" s="1"/>
  <c r="L459" i="1"/>
  <c r="K459" i="1" s="1"/>
  <c r="L491" i="1"/>
  <c r="K491" i="1" s="1"/>
  <c r="L523" i="1"/>
  <c r="K523" i="1" s="1"/>
  <c r="L555" i="1"/>
  <c r="K555" i="1" s="1"/>
  <c r="L587" i="1"/>
  <c r="K587" i="1" s="1"/>
  <c r="L611" i="1"/>
  <c r="K611" i="1" s="1"/>
  <c r="L634" i="1"/>
  <c r="K634" i="1" s="1"/>
  <c r="L655" i="1"/>
  <c r="K655" i="1" s="1"/>
  <c r="L675" i="1"/>
  <c r="K675" i="1" s="1"/>
  <c r="L698" i="1"/>
  <c r="K698" i="1" s="1"/>
  <c r="L719" i="1"/>
  <c r="K719" i="1" s="1"/>
  <c r="L739" i="1"/>
  <c r="K739" i="1" s="1"/>
  <c r="L759" i="1"/>
  <c r="K759" i="1" s="1"/>
  <c r="L773" i="1"/>
  <c r="K773" i="1" s="1"/>
  <c r="L782" i="1"/>
  <c r="K782" i="1" s="1"/>
  <c r="L791" i="1"/>
  <c r="K791" i="1" s="1"/>
  <c r="L800" i="1"/>
  <c r="K800" i="1" s="1"/>
  <c r="L809" i="1"/>
  <c r="K809" i="1" s="1"/>
  <c r="L818" i="1"/>
  <c r="K818" i="1" s="1"/>
  <c r="L827" i="1"/>
  <c r="K827" i="1" s="1"/>
  <c r="L836" i="1"/>
  <c r="K836" i="1" s="1"/>
  <c r="L844" i="1"/>
  <c r="K844" i="1" s="1"/>
  <c r="L852" i="1"/>
  <c r="K852" i="1" s="1"/>
  <c r="L860" i="1"/>
  <c r="K860" i="1" s="1"/>
  <c r="L868" i="1"/>
  <c r="K868" i="1" s="1"/>
  <c r="L8" i="1"/>
  <c r="K8" i="1" s="1"/>
  <c r="L176" i="1"/>
  <c r="K176" i="1" s="1"/>
  <c r="L329" i="1"/>
  <c r="K329" i="1" s="1"/>
  <c r="L402" i="1"/>
  <c r="K402" i="1" s="1"/>
  <c r="L466" i="1"/>
  <c r="K466" i="1" s="1"/>
  <c r="L530" i="1"/>
  <c r="K530" i="1" s="1"/>
  <c r="L615" i="1"/>
  <c r="K615" i="1" s="1"/>
  <c r="L658" i="1"/>
  <c r="K658" i="1" s="1"/>
  <c r="L722" i="1"/>
  <c r="K722" i="1" s="1"/>
  <c r="L774" i="1"/>
  <c r="K774" i="1" s="1"/>
  <c r="L792" i="1"/>
  <c r="K792" i="1" s="1"/>
  <c r="L819" i="1"/>
  <c r="K819" i="1" s="1"/>
  <c r="L845" i="1"/>
  <c r="K845" i="1" s="1"/>
  <c r="L869" i="1"/>
  <c r="K869" i="1" s="1"/>
  <c r="L751" i="1"/>
  <c r="K751" i="1" s="1"/>
  <c r="L840" i="1"/>
  <c r="K840" i="1" s="1"/>
  <c r="L864" i="1"/>
  <c r="K864" i="1" s="1"/>
  <c r="L136" i="1"/>
  <c r="K136" i="1" s="1"/>
  <c r="L351" i="1"/>
  <c r="K351" i="1" s="1"/>
  <c r="L482" i="1"/>
  <c r="K482" i="1" s="1"/>
  <c r="L626" i="1"/>
  <c r="K626" i="1" s="1"/>
  <c r="L731" i="1"/>
  <c r="K731" i="1" s="1"/>
  <c r="L797" i="1"/>
  <c r="K797" i="1" s="1"/>
  <c r="L841" i="1"/>
  <c r="K841" i="1" s="1"/>
  <c r="L9" i="1"/>
  <c r="K9" i="1" s="1"/>
  <c r="L96" i="1"/>
  <c r="K96" i="1" s="1"/>
  <c r="L177" i="1"/>
  <c r="K177" i="1" s="1"/>
  <c r="L230" i="1"/>
  <c r="K230" i="1" s="1"/>
  <c r="L280" i="1"/>
  <c r="K280" i="1" s="1"/>
  <c r="L332" i="1"/>
  <c r="K332" i="1" s="1"/>
  <c r="L371" i="1"/>
  <c r="K371" i="1" s="1"/>
  <c r="L403" i="1"/>
  <c r="K403" i="1" s="1"/>
  <c r="L435" i="1"/>
  <c r="K435" i="1" s="1"/>
  <c r="L467" i="1"/>
  <c r="K467" i="1" s="1"/>
  <c r="L499" i="1"/>
  <c r="K499" i="1" s="1"/>
  <c r="L531" i="1"/>
  <c r="K531" i="1" s="1"/>
  <c r="L563" i="1"/>
  <c r="K563" i="1" s="1"/>
  <c r="L595" i="1"/>
  <c r="K595" i="1" s="1"/>
  <c r="L618" i="1"/>
  <c r="K618" i="1" s="1"/>
  <c r="L639" i="1"/>
  <c r="K639" i="1" s="1"/>
  <c r="L659" i="1"/>
  <c r="K659" i="1" s="1"/>
  <c r="L682" i="1"/>
  <c r="K682" i="1" s="1"/>
  <c r="L703" i="1"/>
  <c r="K703" i="1" s="1"/>
  <c r="L723" i="1"/>
  <c r="K723" i="1" s="1"/>
  <c r="L746" i="1"/>
  <c r="K746" i="1" s="1"/>
  <c r="L763" i="1"/>
  <c r="K763" i="1" s="1"/>
  <c r="L775" i="1"/>
  <c r="K775" i="1" s="1"/>
  <c r="L784" i="1"/>
  <c r="K784" i="1" s="1"/>
  <c r="L793" i="1"/>
  <c r="K793" i="1" s="1"/>
  <c r="L802" i="1"/>
  <c r="K802" i="1" s="1"/>
  <c r="L811" i="1"/>
  <c r="K811" i="1" s="1"/>
  <c r="L821" i="1"/>
  <c r="K821" i="1" s="1"/>
  <c r="L830" i="1"/>
  <c r="K830" i="1" s="1"/>
  <c r="L838" i="1"/>
  <c r="K838" i="1" s="1"/>
  <c r="L846" i="1"/>
  <c r="K846" i="1" s="1"/>
  <c r="L854" i="1"/>
  <c r="K854" i="1" s="1"/>
  <c r="L862" i="1"/>
  <c r="K862" i="1" s="1"/>
  <c r="L870" i="1"/>
  <c r="K870" i="1" s="1"/>
  <c r="L119" i="1"/>
  <c r="K119" i="1" s="1"/>
  <c r="L241" i="1"/>
  <c r="K241" i="1" s="1"/>
  <c r="L342" i="1"/>
  <c r="K342" i="1" s="1"/>
  <c r="L411" i="1"/>
  <c r="K411" i="1" s="1"/>
  <c r="L475" i="1"/>
  <c r="K475" i="1" s="1"/>
  <c r="L539" i="1"/>
  <c r="K539" i="1" s="1"/>
  <c r="L602" i="1"/>
  <c r="K602" i="1" s="1"/>
  <c r="L643" i="1"/>
  <c r="K643" i="1" s="1"/>
  <c r="L687" i="1"/>
  <c r="K687" i="1" s="1"/>
  <c r="L786" i="1"/>
  <c r="K786" i="1" s="1"/>
  <c r="L795" i="1"/>
  <c r="K795" i="1" s="1"/>
  <c r="L832" i="1"/>
  <c r="K832" i="1" s="1"/>
  <c r="L872" i="1"/>
  <c r="K872" i="1" s="1"/>
  <c r="L201" i="1"/>
  <c r="K201" i="1" s="1"/>
  <c r="L450" i="1"/>
  <c r="K450" i="1" s="1"/>
  <c r="L603" i="1"/>
  <c r="K603" i="1" s="1"/>
  <c r="L690" i="1"/>
  <c r="K690" i="1" s="1"/>
  <c r="L778" i="1"/>
  <c r="K778" i="1" s="1"/>
  <c r="L824" i="1"/>
  <c r="K824" i="1" s="1"/>
  <c r="L865" i="1"/>
  <c r="K865" i="1" s="1"/>
  <c r="L31" i="1"/>
  <c r="K31" i="1" s="1"/>
  <c r="L113" i="1"/>
  <c r="K113" i="1" s="1"/>
  <c r="L190" i="1"/>
  <c r="K190" i="1" s="1"/>
  <c r="L240" i="1"/>
  <c r="K240" i="1" s="1"/>
  <c r="L293" i="1"/>
  <c r="K293" i="1" s="1"/>
  <c r="L341" i="1"/>
  <c r="K341" i="1" s="1"/>
  <c r="L378" i="1"/>
  <c r="K378" i="1" s="1"/>
  <c r="L410" i="1"/>
  <c r="K410" i="1" s="1"/>
  <c r="L442" i="1"/>
  <c r="K442" i="1" s="1"/>
  <c r="L474" i="1"/>
  <c r="K474" i="1" s="1"/>
  <c r="L506" i="1"/>
  <c r="K506" i="1" s="1"/>
  <c r="L538" i="1"/>
  <c r="K538" i="1" s="1"/>
  <c r="L570" i="1"/>
  <c r="K570" i="1" s="1"/>
  <c r="L599" i="1"/>
  <c r="K599" i="1" s="1"/>
  <c r="L619" i="1"/>
  <c r="K619" i="1" s="1"/>
  <c r="L642" i="1"/>
  <c r="K642" i="1" s="1"/>
  <c r="L663" i="1"/>
  <c r="K663" i="1" s="1"/>
  <c r="L683" i="1"/>
  <c r="K683" i="1" s="1"/>
  <c r="L706" i="1"/>
  <c r="K706" i="1" s="1"/>
  <c r="L727" i="1"/>
  <c r="K727" i="1" s="1"/>
  <c r="L747" i="1"/>
  <c r="K747" i="1" s="1"/>
  <c r="L765" i="1"/>
  <c r="K765" i="1" s="1"/>
  <c r="L776" i="1"/>
  <c r="K776" i="1" s="1"/>
  <c r="L785" i="1"/>
  <c r="K785" i="1" s="1"/>
  <c r="L794" i="1"/>
  <c r="K794" i="1" s="1"/>
  <c r="L803" i="1"/>
  <c r="K803" i="1" s="1"/>
  <c r="L813" i="1"/>
  <c r="K813" i="1" s="1"/>
  <c r="L822" i="1"/>
  <c r="K822" i="1" s="1"/>
  <c r="L831" i="1"/>
  <c r="K831" i="1" s="1"/>
  <c r="L839" i="1"/>
  <c r="K839" i="1" s="1"/>
  <c r="L847" i="1"/>
  <c r="K847" i="1" s="1"/>
  <c r="L855" i="1"/>
  <c r="K855" i="1" s="1"/>
  <c r="L863" i="1"/>
  <c r="K863" i="1" s="1"/>
  <c r="L871" i="1"/>
  <c r="K871" i="1" s="1"/>
  <c r="L32" i="1"/>
  <c r="K32" i="1" s="1"/>
  <c r="L191" i="1"/>
  <c r="K191" i="1" s="1"/>
  <c r="L294" i="1"/>
  <c r="K294" i="1" s="1"/>
  <c r="L379" i="1"/>
  <c r="K379" i="1" s="1"/>
  <c r="L443" i="1"/>
  <c r="K443" i="1" s="1"/>
  <c r="L507" i="1"/>
  <c r="K507" i="1" s="1"/>
  <c r="L571" i="1"/>
  <c r="K571" i="1" s="1"/>
  <c r="L623" i="1"/>
  <c r="K623" i="1" s="1"/>
  <c r="L666" i="1"/>
  <c r="K666" i="1" s="1"/>
  <c r="L707" i="1"/>
  <c r="K707" i="1" s="1"/>
  <c r="L777" i="1"/>
  <c r="K777" i="1" s="1"/>
  <c r="L805" i="1"/>
  <c r="K805" i="1" s="1"/>
  <c r="L848" i="1"/>
  <c r="K848" i="1" s="1"/>
  <c r="L386" i="1"/>
  <c r="K386" i="1" s="1"/>
  <c r="L546" i="1"/>
  <c r="K546" i="1" s="1"/>
  <c r="L711" i="1"/>
  <c r="K711" i="1" s="1"/>
  <c r="L787" i="1"/>
  <c r="K787" i="1" s="1"/>
  <c r="L833" i="1"/>
  <c r="K833" i="1" s="1"/>
  <c r="L873" i="1"/>
  <c r="K873" i="1" s="1"/>
  <c r="L878" i="1"/>
  <c r="K878" i="1" s="1"/>
  <c r="L886" i="1"/>
  <c r="K886" i="1" s="1"/>
  <c r="L894" i="1"/>
  <c r="K894" i="1" s="1"/>
  <c r="L879" i="1"/>
  <c r="K879" i="1" s="1"/>
  <c r="L887" i="1"/>
  <c r="K887" i="1" s="1"/>
  <c r="L895" i="1"/>
  <c r="K895" i="1" s="1"/>
  <c r="L891" i="1"/>
  <c r="K891" i="1" s="1"/>
  <c r="L881" i="1"/>
  <c r="K881" i="1" s="1"/>
  <c r="L903" i="1"/>
  <c r="K903" i="1" s="1"/>
  <c r="L882" i="1"/>
  <c r="K882" i="1" s="1"/>
  <c r="L888" i="1"/>
  <c r="K888" i="1" s="1"/>
  <c r="L898" i="1"/>
  <c r="K898" i="1" s="1"/>
  <c r="L885" i="1"/>
  <c r="K885" i="1" s="1"/>
  <c r="L901" i="1"/>
  <c r="K901" i="1" s="1"/>
  <c r="L904" i="1"/>
  <c r="K904" i="1" s="1"/>
  <c r="L907" i="1"/>
  <c r="K907" i="1" s="1"/>
  <c r="L883" i="1"/>
  <c r="K883" i="1" s="1"/>
  <c r="L880" i="1"/>
  <c r="K880" i="1" s="1"/>
  <c r="L876" i="1"/>
  <c r="K876" i="1" s="1"/>
  <c r="L889" i="1"/>
  <c r="K889" i="1" s="1"/>
  <c r="L892" i="1"/>
  <c r="K892" i="1" s="1"/>
  <c r="L884" i="1"/>
  <c r="K884" i="1" s="1"/>
  <c r="L900" i="1"/>
  <c r="K900" i="1" s="1"/>
  <c r="L899" i="1"/>
  <c r="K899" i="1" s="1"/>
  <c r="L890" i="1"/>
  <c r="K890" i="1" s="1"/>
  <c r="L896" i="1"/>
  <c r="K896" i="1" s="1"/>
  <c r="L893" i="1"/>
  <c r="K893" i="1" s="1"/>
  <c r="L897" i="1"/>
  <c r="K897" i="1" s="1"/>
  <c r="L877" i="1"/>
  <c r="K877" i="1" s="1"/>
  <c r="L906" i="1"/>
  <c r="K906" i="1" s="1"/>
  <c r="L2774" i="1"/>
  <c r="K2774" i="1" s="1"/>
  <c r="L2750" i="1"/>
  <c r="K2750" i="1" s="1"/>
  <c r="L3158" i="1"/>
  <c r="K3158" i="1" s="1"/>
  <c r="L2882" i="1"/>
  <c r="K2882" i="1" s="1"/>
  <c r="L2890" i="1"/>
  <c r="K2890" i="1" s="1"/>
  <c r="L2898" i="1"/>
  <c r="K2898" i="1" s="1"/>
  <c r="L2906" i="1"/>
  <c r="K2906" i="1" s="1"/>
  <c r="L2914" i="1"/>
  <c r="K2914" i="1" s="1"/>
  <c r="L2922" i="1"/>
  <c r="K2922" i="1" s="1"/>
  <c r="L2930" i="1"/>
  <c r="K2930" i="1" s="1"/>
  <c r="L2938" i="1"/>
  <c r="K2938" i="1" s="1"/>
  <c r="L2946" i="1"/>
  <c r="K2946" i="1" s="1"/>
  <c r="L2954" i="1"/>
  <c r="K2954" i="1" s="1"/>
  <c r="L2962" i="1"/>
  <c r="K2962" i="1" s="1"/>
  <c r="L2970" i="1"/>
  <c r="K2970" i="1" s="1"/>
  <c r="L2978" i="1"/>
  <c r="K2978" i="1" s="1"/>
  <c r="L2986" i="1"/>
  <c r="K2986" i="1" s="1"/>
  <c r="L2994" i="1"/>
  <c r="K2994" i="1" s="1"/>
  <c r="L3002" i="1"/>
  <c r="K3002" i="1" s="1"/>
  <c r="L3010" i="1"/>
  <c r="K3010" i="1" s="1"/>
  <c r="L3018" i="1"/>
  <c r="K3018" i="1" s="1"/>
  <c r="L3026" i="1"/>
  <c r="K3026" i="1" s="1"/>
  <c r="L3034" i="1"/>
  <c r="K3034" i="1" s="1"/>
  <c r="L3042" i="1"/>
  <c r="K3042" i="1" s="1"/>
  <c r="L3050" i="1"/>
  <c r="K3050" i="1" s="1"/>
  <c r="L3058" i="1"/>
  <c r="K3058" i="1" s="1"/>
  <c r="L3066" i="1"/>
  <c r="K3066" i="1" s="1"/>
  <c r="L3074" i="1"/>
  <c r="K3074" i="1" s="1"/>
  <c r="L3082" i="1"/>
  <c r="K3082" i="1" s="1"/>
  <c r="L3090" i="1"/>
  <c r="K3090" i="1" s="1"/>
  <c r="L3098" i="1"/>
  <c r="K3098" i="1" s="1"/>
  <c r="L3106" i="1"/>
  <c r="K3106" i="1" s="1"/>
  <c r="L3114" i="1"/>
  <c r="K3114" i="1" s="1"/>
  <c r="L3122" i="1"/>
  <c r="K3122" i="1" s="1"/>
  <c r="L3138" i="1"/>
  <c r="K3138" i="1" s="1"/>
  <c r="L3146" i="1"/>
  <c r="K3146" i="1" s="1"/>
  <c r="L3154" i="1"/>
  <c r="K3154" i="1" s="1"/>
  <c r="L2883" i="1"/>
  <c r="K2883" i="1" s="1"/>
  <c r="L2891" i="1"/>
  <c r="K2891" i="1" s="1"/>
  <c r="L2899" i="1"/>
  <c r="K2899" i="1" s="1"/>
  <c r="L2907" i="1"/>
  <c r="K2907" i="1" s="1"/>
  <c r="L2915" i="1"/>
  <c r="K2915" i="1" s="1"/>
  <c r="L2923" i="1"/>
  <c r="K2923" i="1" s="1"/>
  <c r="L2931" i="1"/>
  <c r="K2931" i="1" s="1"/>
  <c r="L2939" i="1"/>
  <c r="K2939" i="1" s="1"/>
  <c r="L2947" i="1"/>
  <c r="K2947" i="1" s="1"/>
  <c r="L2955" i="1"/>
  <c r="K2955" i="1" s="1"/>
  <c r="L2963" i="1"/>
  <c r="K2963" i="1" s="1"/>
  <c r="L2971" i="1"/>
  <c r="K2971" i="1" s="1"/>
  <c r="L2979" i="1"/>
  <c r="K2979" i="1" s="1"/>
  <c r="L2987" i="1"/>
  <c r="K2987" i="1" s="1"/>
  <c r="L2995" i="1"/>
  <c r="K2995" i="1" s="1"/>
  <c r="L3003" i="1"/>
  <c r="K3003" i="1" s="1"/>
  <c r="L3011" i="1"/>
  <c r="K3011" i="1" s="1"/>
  <c r="L3019" i="1"/>
  <c r="K3019" i="1" s="1"/>
  <c r="L3027" i="1"/>
  <c r="K3027" i="1" s="1"/>
  <c r="L3035" i="1"/>
  <c r="K3035" i="1" s="1"/>
  <c r="L3043" i="1"/>
  <c r="K3043" i="1" s="1"/>
  <c r="L3051" i="1"/>
  <c r="K3051" i="1" s="1"/>
  <c r="L3059" i="1"/>
  <c r="K3059" i="1" s="1"/>
  <c r="L3067" i="1"/>
  <c r="K3067" i="1" s="1"/>
  <c r="L3083" i="1"/>
  <c r="K3083" i="1" s="1"/>
  <c r="L3091" i="1"/>
  <c r="K3091" i="1" s="1"/>
  <c r="L3099" i="1"/>
  <c r="K3099" i="1" s="1"/>
  <c r="L3107" i="1"/>
  <c r="K3107" i="1" s="1"/>
  <c r="L3115" i="1"/>
  <c r="K3115" i="1" s="1"/>
  <c r="L3123" i="1"/>
  <c r="K3123" i="1" s="1"/>
  <c r="L3131" i="1"/>
  <c r="K3131" i="1" s="1"/>
  <c r="L3139" i="1"/>
  <c r="K3139" i="1" s="1"/>
  <c r="L3147" i="1"/>
  <c r="K3147" i="1" s="1"/>
  <c r="L3155" i="1"/>
  <c r="K3155" i="1" s="1"/>
  <c r="L2878" i="1"/>
  <c r="K2878" i="1" s="1"/>
  <c r="L2888" i="1"/>
  <c r="K2888" i="1" s="1"/>
  <c r="L2900" i="1"/>
  <c r="K2900" i="1" s="1"/>
  <c r="L2910" i="1"/>
  <c r="K2910" i="1" s="1"/>
  <c r="L2932" i="1"/>
  <c r="K2932" i="1" s="1"/>
  <c r="L2942" i="1"/>
  <c r="K2942" i="1" s="1"/>
  <c r="L2952" i="1"/>
  <c r="K2952" i="1" s="1"/>
  <c r="L2964" i="1"/>
  <c r="K2964" i="1" s="1"/>
  <c r="L2974" i="1"/>
  <c r="K2974" i="1" s="1"/>
  <c r="L2984" i="1"/>
  <c r="K2984" i="1" s="1"/>
  <c r="L2996" i="1"/>
  <c r="K2996" i="1" s="1"/>
  <c r="L3006" i="1"/>
  <c r="K3006" i="1" s="1"/>
  <c r="L3016" i="1"/>
  <c r="K3016" i="1" s="1"/>
  <c r="L3028" i="1"/>
  <c r="K3028" i="1" s="1"/>
  <c r="L3038" i="1"/>
  <c r="K3038" i="1" s="1"/>
  <c r="L3048" i="1"/>
  <c r="K3048" i="1" s="1"/>
  <c r="L3060" i="1"/>
  <c r="K3060" i="1" s="1"/>
  <c r="L3070" i="1"/>
  <c r="K3070" i="1" s="1"/>
  <c r="L3080" i="1"/>
  <c r="K3080" i="1" s="1"/>
  <c r="L3102" i="1"/>
  <c r="K3102" i="1" s="1"/>
  <c r="L3112" i="1"/>
  <c r="K3112" i="1" s="1"/>
  <c r="L3124" i="1"/>
  <c r="K3124" i="1" s="1"/>
  <c r="L3134" i="1"/>
  <c r="K3134" i="1" s="1"/>
  <c r="L3144" i="1"/>
  <c r="K3144" i="1" s="1"/>
  <c r="L3156" i="1"/>
  <c r="K3156" i="1" s="1"/>
  <c r="L3103" i="1"/>
  <c r="K3103" i="1" s="1"/>
  <c r="L3113" i="1"/>
  <c r="K3113" i="1" s="1"/>
  <c r="L3125" i="1"/>
  <c r="K3125" i="1" s="1"/>
  <c r="L3135" i="1"/>
  <c r="K3135" i="1" s="1"/>
  <c r="L3157" i="1"/>
  <c r="K3157" i="1" s="1"/>
  <c r="L2880" i="1"/>
  <c r="K2880" i="1" s="1"/>
  <c r="L2902" i="1"/>
  <c r="K2902" i="1" s="1"/>
  <c r="L2934" i="1"/>
  <c r="K2934" i="1" s="1"/>
  <c r="L2966" i="1"/>
  <c r="K2966" i="1" s="1"/>
  <c r="L2988" i="1"/>
  <c r="K2988" i="1" s="1"/>
  <c r="L3008" i="1"/>
  <c r="K3008" i="1" s="1"/>
  <c r="L3030" i="1"/>
  <c r="K3030" i="1" s="1"/>
  <c r="L3062" i="1"/>
  <c r="K3062" i="1" s="1"/>
  <c r="L3072" i="1"/>
  <c r="K3072" i="1" s="1"/>
  <c r="L3104" i="1"/>
  <c r="K3104" i="1" s="1"/>
  <c r="L3126" i="1"/>
  <c r="K3126" i="1" s="1"/>
  <c r="L3136" i="1"/>
  <c r="K3136" i="1" s="1"/>
  <c r="L2903" i="1"/>
  <c r="K2903" i="1" s="1"/>
  <c r="L2913" i="1"/>
  <c r="K2913" i="1" s="1"/>
  <c r="L2935" i="1"/>
  <c r="K2935" i="1" s="1"/>
  <c r="L2967" i="1"/>
  <c r="K2967" i="1" s="1"/>
  <c r="L2977" i="1"/>
  <c r="K2977" i="1" s="1"/>
  <c r="L2999" i="1"/>
  <c r="K2999" i="1" s="1"/>
  <c r="L2879" i="1"/>
  <c r="K2879" i="1" s="1"/>
  <c r="L2889" i="1"/>
  <c r="K2889" i="1" s="1"/>
  <c r="L2901" i="1"/>
  <c r="K2901" i="1" s="1"/>
  <c r="L2911" i="1"/>
  <c r="K2911" i="1" s="1"/>
  <c r="L2933" i="1"/>
  <c r="K2933" i="1" s="1"/>
  <c r="L2943" i="1"/>
  <c r="K2943" i="1" s="1"/>
  <c r="L2953" i="1"/>
  <c r="K2953" i="1" s="1"/>
  <c r="L2965" i="1"/>
  <c r="K2965" i="1" s="1"/>
  <c r="L2975" i="1"/>
  <c r="K2975" i="1" s="1"/>
  <c r="L2985" i="1"/>
  <c r="K2985" i="1" s="1"/>
  <c r="L2997" i="1"/>
  <c r="K2997" i="1" s="1"/>
  <c r="L3007" i="1"/>
  <c r="K3007" i="1" s="1"/>
  <c r="L3017" i="1"/>
  <c r="K3017" i="1" s="1"/>
  <c r="L3029" i="1"/>
  <c r="K3029" i="1" s="1"/>
  <c r="L3039" i="1"/>
  <c r="K3039" i="1" s="1"/>
  <c r="L3049" i="1"/>
  <c r="K3049" i="1" s="1"/>
  <c r="L3081" i="1"/>
  <c r="K3081" i="1" s="1"/>
  <c r="L3093" i="1"/>
  <c r="K3093" i="1" s="1"/>
  <c r="L3145" i="1"/>
  <c r="K3145" i="1" s="1"/>
  <c r="L2892" i="1"/>
  <c r="K2892" i="1" s="1"/>
  <c r="L2912" i="1"/>
  <c r="K2912" i="1" s="1"/>
  <c r="L2924" i="1"/>
  <c r="K2924" i="1" s="1"/>
  <c r="L2956" i="1"/>
  <c r="K2956" i="1" s="1"/>
  <c r="L2976" i="1"/>
  <c r="K2976" i="1" s="1"/>
  <c r="L2998" i="1"/>
  <c r="K2998" i="1" s="1"/>
  <c r="L3020" i="1"/>
  <c r="K3020" i="1" s="1"/>
  <c r="L3040" i="1"/>
  <c r="K3040" i="1" s="1"/>
  <c r="L3052" i="1"/>
  <c r="K3052" i="1" s="1"/>
  <c r="L3084" i="1"/>
  <c r="K3084" i="1" s="1"/>
  <c r="L3094" i="1"/>
  <c r="K3094" i="1" s="1"/>
  <c r="L3116" i="1"/>
  <c r="K3116" i="1" s="1"/>
  <c r="L3148" i="1"/>
  <c r="K3148" i="1" s="1"/>
  <c r="L2881" i="1"/>
  <c r="K2881" i="1" s="1"/>
  <c r="L2893" i="1"/>
  <c r="K2893" i="1" s="1"/>
  <c r="L2925" i="1"/>
  <c r="K2925" i="1" s="1"/>
  <c r="L2945" i="1"/>
  <c r="K2945" i="1" s="1"/>
  <c r="L2957" i="1"/>
  <c r="K2957" i="1" s="1"/>
  <c r="L2989" i="1"/>
  <c r="K2989" i="1" s="1"/>
  <c r="L3009" i="1"/>
  <c r="K3009" i="1" s="1"/>
  <c r="L2894" i="1"/>
  <c r="K2894" i="1" s="1"/>
  <c r="L2916" i="1"/>
  <c r="K2916" i="1" s="1"/>
  <c r="L2936" i="1"/>
  <c r="K2936" i="1" s="1"/>
  <c r="L2958" i="1"/>
  <c r="K2958" i="1" s="1"/>
  <c r="L2980" i="1"/>
  <c r="K2980" i="1" s="1"/>
  <c r="L3000" i="1"/>
  <c r="K3000" i="1" s="1"/>
  <c r="L3021" i="1"/>
  <c r="K3021" i="1" s="1"/>
  <c r="L3036" i="1"/>
  <c r="K3036" i="1" s="1"/>
  <c r="L3054" i="1"/>
  <c r="K3054" i="1" s="1"/>
  <c r="L3069" i="1"/>
  <c r="K3069" i="1" s="1"/>
  <c r="L3087" i="1"/>
  <c r="K3087" i="1" s="1"/>
  <c r="L3105" i="1"/>
  <c r="K3105" i="1" s="1"/>
  <c r="L3120" i="1"/>
  <c r="K3120" i="1" s="1"/>
  <c r="L3140" i="1"/>
  <c r="K3140" i="1" s="1"/>
  <c r="L3153" i="1"/>
  <c r="K3153" i="1" s="1"/>
  <c r="L2896" i="1"/>
  <c r="K2896" i="1" s="1"/>
  <c r="L2940" i="1"/>
  <c r="K2940" i="1" s="1"/>
  <c r="L2982" i="1"/>
  <c r="K2982" i="1" s="1"/>
  <c r="L3004" i="1"/>
  <c r="K3004" i="1" s="1"/>
  <c r="L3056" i="1"/>
  <c r="K3056" i="1" s="1"/>
  <c r="L3109" i="1"/>
  <c r="K3109" i="1" s="1"/>
  <c r="L3142" i="1"/>
  <c r="K3142" i="1" s="1"/>
  <c r="L2897" i="1"/>
  <c r="K2897" i="1" s="1"/>
  <c r="L2919" i="1"/>
  <c r="K2919" i="1" s="1"/>
  <c r="L2961" i="1"/>
  <c r="K2961" i="1" s="1"/>
  <c r="L3005" i="1"/>
  <c r="K3005" i="1" s="1"/>
  <c r="L3044" i="1"/>
  <c r="K3044" i="1" s="1"/>
  <c r="L3095" i="1"/>
  <c r="K3095" i="1" s="1"/>
  <c r="L3110" i="1"/>
  <c r="K3110" i="1" s="1"/>
  <c r="L2884" i="1"/>
  <c r="K2884" i="1" s="1"/>
  <c r="L2926" i="1"/>
  <c r="K2926" i="1" s="1"/>
  <c r="L2990" i="1"/>
  <c r="K2990" i="1" s="1"/>
  <c r="L3063" i="1"/>
  <c r="K3063" i="1" s="1"/>
  <c r="L3078" i="1"/>
  <c r="K3078" i="1" s="1"/>
  <c r="L3129" i="1"/>
  <c r="K3129" i="1" s="1"/>
  <c r="L3149" i="1"/>
  <c r="K3149" i="1" s="1"/>
  <c r="L2905" i="1"/>
  <c r="K2905" i="1" s="1"/>
  <c r="L2927" i="1"/>
  <c r="K2927" i="1" s="1"/>
  <c r="L2969" i="1"/>
  <c r="K2969" i="1" s="1"/>
  <c r="L3013" i="1"/>
  <c r="K3013" i="1" s="1"/>
  <c r="L3064" i="1"/>
  <c r="K3064" i="1" s="1"/>
  <c r="L3132" i="1"/>
  <c r="K3132" i="1" s="1"/>
  <c r="L2908" i="1"/>
  <c r="K2908" i="1" s="1"/>
  <c r="L2928" i="1"/>
  <c r="K2928" i="1" s="1"/>
  <c r="L2992" i="1"/>
  <c r="K2992" i="1" s="1"/>
  <c r="L3014" i="1"/>
  <c r="K3014" i="1" s="1"/>
  <c r="L3047" i="1"/>
  <c r="K3047" i="1" s="1"/>
  <c r="L3100" i="1"/>
  <c r="K3100" i="1" s="1"/>
  <c r="L3133" i="1"/>
  <c r="K3133" i="1" s="1"/>
  <c r="L3151" i="1"/>
  <c r="K3151" i="1" s="1"/>
  <c r="L2909" i="1"/>
  <c r="K2909" i="1" s="1"/>
  <c r="L2929" i="1"/>
  <c r="K2929" i="1" s="1"/>
  <c r="L2993" i="1"/>
  <c r="K2993" i="1" s="1"/>
  <c r="L3015" i="1"/>
  <c r="K3015" i="1" s="1"/>
  <c r="L3068" i="1"/>
  <c r="K3068" i="1" s="1"/>
  <c r="L3086" i="1"/>
  <c r="K3086" i="1" s="1"/>
  <c r="L3119" i="1"/>
  <c r="K3119" i="1" s="1"/>
  <c r="L3152" i="1"/>
  <c r="K3152" i="1" s="1"/>
  <c r="L2895" i="1"/>
  <c r="K2895" i="1" s="1"/>
  <c r="L2917" i="1"/>
  <c r="K2917" i="1" s="1"/>
  <c r="L2937" i="1"/>
  <c r="K2937" i="1" s="1"/>
  <c r="L2959" i="1"/>
  <c r="K2959" i="1" s="1"/>
  <c r="L2981" i="1"/>
  <c r="K2981" i="1" s="1"/>
  <c r="L3001" i="1"/>
  <c r="K3001" i="1" s="1"/>
  <c r="L3022" i="1"/>
  <c r="K3022" i="1" s="1"/>
  <c r="L3037" i="1"/>
  <c r="K3037" i="1" s="1"/>
  <c r="L3055" i="1"/>
  <c r="K3055" i="1" s="1"/>
  <c r="L3088" i="1"/>
  <c r="K3088" i="1" s="1"/>
  <c r="L3108" i="1"/>
  <c r="K3108" i="1" s="1"/>
  <c r="L3121" i="1"/>
  <c r="K3121" i="1" s="1"/>
  <c r="L3141" i="1"/>
  <c r="K3141" i="1" s="1"/>
  <c r="L2876" i="1"/>
  <c r="K2876" i="1" s="1"/>
  <c r="L2918" i="1"/>
  <c r="K2918" i="1" s="1"/>
  <c r="L2960" i="1"/>
  <c r="K2960" i="1" s="1"/>
  <c r="L3023" i="1"/>
  <c r="K3023" i="1" s="1"/>
  <c r="L3041" i="1"/>
  <c r="K3041" i="1" s="1"/>
  <c r="L3076" i="1"/>
  <c r="K3076" i="1" s="1"/>
  <c r="L3127" i="1"/>
  <c r="K3127" i="1" s="1"/>
  <c r="L2877" i="1"/>
  <c r="K2877" i="1" s="1"/>
  <c r="L2983" i="1"/>
  <c r="K2983" i="1" s="1"/>
  <c r="L3024" i="1"/>
  <c r="K3024" i="1" s="1"/>
  <c r="L3057" i="1"/>
  <c r="K3057" i="1" s="1"/>
  <c r="L3077" i="1"/>
  <c r="K3077" i="1" s="1"/>
  <c r="L3128" i="1"/>
  <c r="K3128" i="1" s="1"/>
  <c r="L3143" i="1"/>
  <c r="K3143" i="1" s="1"/>
  <c r="L2904" i="1"/>
  <c r="K2904" i="1" s="1"/>
  <c r="L2948" i="1"/>
  <c r="K2948" i="1" s="1"/>
  <c r="L2968" i="1"/>
  <c r="K2968" i="1" s="1"/>
  <c r="L3012" i="1"/>
  <c r="K3012" i="1" s="1"/>
  <c r="L3045" i="1"/>
  <c r="K3045" i="1" s="1"/>
  <c r="L3096" i="1"/>
  <c r="K3096" i="1" s="1"/>
  <c r="L3111" i="1"/>
  <c r="K3111" i="1" s="1"/>
  <c r="L2885" i="1"/>
  <c r="K2885" i="1" s="1"/>
  <c r="L2949" i="1"/>
  <c r="K2949" i="1" s="1"/>
  <c r="L2991" i="1"/>
  <c r="K2991" i="1" s="1"/>
  <c r="L3031" i="1"/>
  <c r="K3031" i="1" s="1"/>
  <c r="L3046" i="1"/>
  <c r="K3046" i="1" s="1"/>
  <c r="L3097" i="1"/>
  <c r="K3097" i="1" s="1"/>
  <c r="L3117" i="1"/>
  <c r="K3117" i="1" s="1"/>
  <c r="L3150" i="1"/>
  <c r="K3150" i="1" s="1"/>
  <c r="L2886" i="1"/>
  <c r="K2886" i="1" s="1"/>
  <c r="L2950" i="1"/>
  <c r="K2950" i="1" s="1"/>
  <c r="L2972" i="1"/>
  <c r="K2972" i="1" s="1"/>
  <c r="L3032" i="1"/>
  <c r="K3032" i="1" s="1"/>
  <c r="L3065" i="1"/>
  <c r="K3065" i="1" s="1"/>
  <c r="L3085" i="1"/>
  <c r="K3085" i="1" s="1"/>
  <c r="L3118" i="1"/>
  <c r="K3118" i="1" s="1"/>
  <c r="L2887" i="1"/>
  <c r="K2887" i="1" s="1"/>
  <c r="L2951" i="1"/>
  <c r="K2951" i="1" s="1"/>
  <c r="L2973" i="1"/>
  <c r="K2973" i="1" s="1"/>
  <c r="L3033" i="1"/>
  <c r="K3033" i="1" s="1"/>
  <c r="L3053" i="1"/>
  <c r="K3053" i="1" s="1"/>
  <c r="L3101" i="1"/>
  <c r="K3101" i="1" s="1"/>
  <c r="L3137" i="1"/>
  <c r="K3137" i="1" s="1"/>
  <c r="L1813" i="1"/>
  <c r="K1813" i="1" s="1"/>
  <c r="L1745" i="1"/>
  <c r="K1745" i="1" s="1"/>
  <c r="L1747" i="1"/>
  <c r="K1747" i="1" s="1"/>
  <c r="L1749" i="1"/>
  <c r="K1749" i="1" s="1"/>
  <c r="L1753" i="1"/>
  <c r="K1753" i="1" s="1"/>
  <c r="L1755" i="1"/>
  <c r="K1755" i="1" s="1"/>
  <c r="L1761" i="1"/>
  <c r="K1761" i="1" s="1"/>
  <c r="L1763" i="1"/>
  <c r="K1763" i="1" s="1"/>
  <c r="L1765" i="1"/>
  <c r="K1765" i="1" s="1"/>
  <c r="L1767" i="1"/>
  <c r="K1767" i="1" s="1"/>
  <c r="L1769" i="1"/>
  <c r="K1769" i="1" s="1"/>
  <c r="L1771" i="1"/>
  <c r="K1771" i="1" s="1"/>
  <c r="L1773" i="1"/>
  <c r="K1773" i="1" s="1"/>
  <c r="L1775" i="1"/>
  <c r="K1775" i="1" s="1"/>
  <c r="L1777" i="1"/>
  <c r="K1777" i="1" s="1"/>
  <c r="L1779" i="1"/>
  <c r="K1779" i="1" s="1"/>
  <c r="L1781" i="1"/>
  <c r="K1781" i="1" s="1"/>
  <c r="L1783" i="1"/>
  <c r="K1783" i="1" s="1"/>
  <c r="L1785" i="1"/>
  <c r="K1785" i="1" s="1"/>
  <c r="L1787" i="1"/>
  <c r="K1787" i="1" s="1"/>
  <c r="L1789" i="1"/>
  <c r="K1789" i="1" s="1"/>
  <c r="L1791" i="1"/>
  <c r="K1791" i="1" s="1"/>
  <c r="L1793" i="1"/>
  <c r="K1793" i="1" s="1"/>
  <c r="L1795" i="1"/>
  <c r="K1795" i="1" s="1"/>
  <c r="L1797" i="1"/>
  <c r="K1797" i="1" s="1"/>
  <c r="L1799" i="1"/>
  <c r="K1799" i="1" s="1"/>
  <c r="L1801" i="1"/>
  <c r="K1801" i="1" s="1"/>
  <c r="L1803" i="1"/>
  <c r="K1803" i="1" s="1"/>
  <c r="L1805" i="1"/>
  <c r="K1805" i="1" s="1"/>
  <c r="L1807" i="1"/>
  <c r="K1807" i="1" s="1"/>
  <c r="L1809" i="1"/>
  <c r="K1809" i="1" s="1"/>
  <c r="L1811" i="1"/>
  <c r="K1811" i="1" s="1"/>
  <c r="L1815" i="1"/>
  <c r="K1815" i="1" s="1"/>
  <c r="L1817" i="1"/>
  <c r="K1817" i="1" s="1"/>
  <c r="L1819" i="1"/>
  <c r="K1819" i="1" s="1"/>
  <c r="L1821" i="1"/>
  <c r="K1821" i="1" s="1"/>
  <c r="L1823" i="1"/>
  <c r="K1823" i="1" s="1"/>
  <c r="L1825" i="1"/>
  <c r="K1825" i="1" s="1"/>
  <c r="L1827" i="1"/>
  <c r="K1827" i="1" s="1"/>
  <c r="L1829" i="1"/>
  <c r="K1829" i="1" s="1"/>
  <c r="L1831" i="1"/>
  <c r="K1831" i="1" s="1"/>
  <c r="L1833" i="1"/>
  <c r="K1833" i="1" s="1"/>
  <c r="L1837" i="1"/>
  <c r="K1837" i="1" s="1"/>
  <c r="L1839" i="1"/>
  <c r="K1839" i="1" s="1"/>
  <c r="L1841" i="1"/>
  <c r="K1841" i="1" s="1"/>
  <c r="L1843" i="1"/>
  <c r="K1843" i="1" s="1"/>
  <c r="L1845" i="1"/>
  <c r="K1845" i="1" s="1"/>
  <c r="L1847" i="1"/>
  <c r="K1847" i="1" s="1"/>
  <c r="L1849" i="1"/>
  <c r="K1849" i="1" s="1"/>
  <c r="L1852" i="1"/>
  <c r="K1852" i="1" s="1"/>
  <c r="L1854" i="1"/>
  <c r="K1854" i="1" s="1"/>
  <c r="L1856" i="1"/>
  <c r="K1856" i="1" s="1"/>
  <c r="L1858" i="1"/>
  <c r="K1858" i="1" s="1"/>
  <c r="L1860" i="1"/>
  <c r="K1860" i="1" s="1"/>
  <c r="L1862" i="1"/>
  <c r="K1862" i="1" s="1"/>
  <c r="L1864" i="1"/>
  <c r="K1864" i="1" s="1"/>
  <c r="L1866" i="1"/>
  <c r="K1866" i="1" s="1"/>
  <c r="L1868" i="1"/>
  <c r="K1868" i="1" s="1"/>
  <c r="L1870" i="1"/>
  <c r="K1870" i="1" s="1"/>
  <c r="L1872" i="1"/>
  <c r="K1872" i="1" s="1"/>
  <c r="L1874" i="1"/>
  <c r="K1874" i="1" s="1"/>
  <c r="L1876" i="1"/>
  <c r="K1876" i="1" s="1"/>
  <c r="L1878" i="1"/>
  <c r="K1878" i="1" s="1"/>
  <c r="L1880" i="1"/>
  <c r="K1880" i="1" s="1"/>
  <c r="L1882" i="1"/>
  <c r="K1882" i="1" s="1"/>
  <c r="L1884" i="1"/>
  <c r="K1884" i="1" s="1"/>
  <c r="L1886" i="1"/>
  <c r="K1886" i="1" s="1"/>
  <c r="L1888" i="1"/>
  <c r="K1888" i="1" s="1"/>
  <c r="L1890" i="1"/>
  <c r="K1890" i="1" s="1"/>
  <c r="L1892" i="1"/>
  <c r="K1892" i="1" s="1"/>
  <c r="L1894" i="1"/>
  <c r="K1894" i="1" s="1"/>
  <c r="L1896" i="1"/>
  <c r="K1896" i="1" s="1"/>
  <c r="L1898" i="1"/>
  <c r="K1898" i="1" s="1"/>
  <c r="L1900" i="1"/>
  <c r="K1900" i="1" s="1"/>
  <c r="L1902" i="1"/>
  <c r="K1902" i="1" s="1"/>
  <c r="L1904" i="1"/>
  <c r="K1904" i="1" s="1"/>
  <c r="L1906" i="1"/>
  <c r="K1906" i="1" s="1"/>
  <c r="L1908" i="1"/>
  <c r="K1908" i="1" s="1"/>
  <c r="L1910" i="1"/>
  <c r="K1910" i="1" s="1"/>
  <c r="L1912" i="1"/>
  <c r="K1912" i="1" s="1"/>
  <c r="L1914" i="1"/>
  <c r="K1914" i="1" s="1"/>
  <c r="L1916" i="1"/>
  <c r="K1916" i="1" s="1"/>
  <c r="L1918" i="1"/>
  <c r="K1918" i="1" s="1"/>
  <c r="L1920" i="1"/>
  <c r="K1920" i="1" s="1"/>
  <c r="L1922" i="1"/>
  <c r="K1922" i="1" s="1"/>
  <c r="L1924" i="1"/>
  <c r="K1924" i="1" s="1"/>
  <c r="L1926" i="1"/>
  <c r="K1926" i="1" s="1"/>
  <c r="L1928" i="1"/>
  <c r="K1928" i="1" s="1"/>
  <c r="L1930" i="1"/>
  <c r="K1930" i="1" s="1"/>
  <c r="L1934" i="1"/>
  <c r="K1934" i="1" s="1"/>
  <c r="L1936" i="1"/>
  <c r="K1936" i="1" s="1"/>
  <c r="L1938" i="1"/>
  <c r="K1938" i="1" s="1"/>
  <c r="L1940" i="1"/>
  <c r="K1940" i="1" s="1"/>
  <c r="L1942" i="1"/>
  <c r="K1942" i="1" s="1"/>
  <c r="L1944" i="1"/>
  <c r="K1944" i="1" s="1"/>
  <c r="L1948" i="1"/>
  <c r="K1948" i="1" s="1"/>
  <c r="L1950" i="1"/>
  <c r="K1950" i="1" s="1"/>
  <c r="L1952" i="1"/>
  <c r="K1952" i="1" s="1"/>
  <c r="L1954" i="1"/>
  <c r="K1954" i="1" s="1"/>
  <c r="L1956" i="1"/>
  <c r="K1956" i="1" s="1"/>
  <c r="L1958" i="1"/>
  <c r="K1958" i="1" s="1"/>
  <c r="L1960" i="1"/>
  <c r="K1960" i="1" s="1"/>
  <c r="L1962" i="1"/>
  <c r="K1962" i="1" s="1"/>
  <c r="L1964" i="1"/>
  <c r="K1964" i="1" s="1"/>
  <c r="L1966" i="1"/>
  <c r="K1966" i="1" s="1"/>
  <c r="L1968" i="1"/>
  <c r="K1968" i="1" s="1"/>
  <c r="L1974" i="1"/>
  <c r="K1974" i="1" s="1"/>
  <c r="L1976" i="1"/>
  <c r="K1976" i="1" s="1"/>
  <c r="L1978" i="1"/>
  <c r="K1978" i="1" s="1"/>
  <c r="L1980" i="1"/>
  <c r="K1980" i="1" s="1"/>
  <c r="L1982" i="1"/>
  <c r="K1982" i="1" s="1"/>
  <c r="L1984" i="1"/>
  <c r="K1984" i="1" s="1"/>
  <c r="L1986" i="1"/>
  <c r="K1986" i="1" s="1"/>
  <c r="L1988" i="1"/>
  <c r="K1988" i="1" s="1"/>
  <c r="L1990" i="1"/>
  <c r="K1990" i="1" s="1"/>
  <c r="L1992" i="1"/>
  <c r="K1992" i="1" s="1"/>
  <c r="L1994" i="1"/>
  <c r="K1994" i="1" s="1"/>
  <c r="L1996" i="1"/>
  <c r="K1996" i="1" s="1"/>
  <c r="L1998" i="1"/>
  <c r="K1998" i="1" s="1"/>
  <c r="L2000" i="1"/>
  <c r="K2000" i="1" s="1"/>
  <c r="L2002" i="1"/>
  <c r="K2002" i="1" s="1"/>
  <c r="L2004" i="1"/>
  <c r="K2004" i="1" s="1"/>
  <c r="L2006" i="1"/>
  <c r="K2006" i="1" s="1"/>
  <c r="L2008" i="1"/>
  <c r="K2008" i="1" s="1"/>
  <c r="L2010" i="1"/>
  <c r="K2010" i="1" s="1"/>
  <c r="L2012" i="1"/>
  <c r="K2012" i="1" s="1"/>
  <c r="L2014" i="1"/>
  <c r="K2014" i="1" s="1"/>
  <c r="L2016" i="1"/>
  <c r="K2016" i="1" s="1"/>
  <c r="L2018" i="1"/>
  <c r="K2018" i="1" s="1"/>
  <c r="L2020" i="1"/>
  <c r="K2020" i="1" s="1"/>
  <c r="L2022" i="1"/>
  <c r="K2022" i="1" s="1"/>
  <c r="L2024" i="1"/>
  <c r="K2024" i="1" s="1"/>
  <c r="L2026" i="1"/>
  <c r="K2026" i="1" s="1"/>
  <c r="L2028" i="1"/>
  <c r="K2028" i="1" s="1"/>
  <c r="L2030" i="1"/>
  <c r="K2030" i="1" s="1"/>
  <c r="L2032" i="1"/>
  <c r="K2032" i="1" s="1"/>
  <c r="L2034" i="1"/>
  <c r="K2034" i="1" s="1"/>
  <c r="L2036" i="1"/>
  <c r="K2036" i="1" s="1"/>
  <c r="L2038" i="1"/>
  <c r="K2038" i="1" s="1"/>
  <c r="L2040" i="1"/>
  <c r="K2040" i="1" s="1"/>
  <c r="L2042" i="1"/>
  <c r="K2042" i="1" s="1"/>
  <c r="L2044" i="1"/>
  <c r="K2044" i="1" s="1"/>
  <c r="L2046" i="1"/>
  <c r="K2046" i="1" s="1"/>
  <c r="L2048" i="1"/>
  <c r="K2048" i="1" s="1"/>
  <c r="L2050" i="1"/>
  <c r="K2050" i="1" s="1"/>
  <c r="L2052" i="1"/>
  <c r="K2052" i="1" s="1"/>
  <c r="L2054" i="1"/>
  <c r="K2054" i="1" s="1"/>
  <c r="L2056" i="1"/>
  <c r="K2056" i="1" s="1"/>
  <c r="L2058" i="1"/>
  <c r="K2058" i="1" s="1"/>
  <c r="L2060" i="1"/>
  <c r="K2060" i="1" s="1"/>
  <c r="L2062" i="1"/>
  <c r="K2062" i="1" s="1"/>
  <c r="L2064" i="1"/>
  <c r="K2064" i="1" s="1"/>
  <c r="L2066" i="1"/>
  <c r="K2066" i="1" s="1"/>
  <c r="L2068" i="1"/>
  <c r="K2068" i="1" s="1"/>
  <c r="L2070" i="1"/>
  <c r="K2070" i="1" s="1"/>
  <c r="L2072" i="1"/>
  <c r="K2072" i="1" s="1"/>
  <c r="L2074" i="1"/>
  <c r="K2074" i="1" s="1"/>
  <c r="L2076" i="1"/>
  <c r="K2076" i="1" s="1"/>
  <c r="L2078" i="1"/>
  <c r="K2078" i="1" s="1"/>
  <c r="L2080" i="1"/>
  <c r="K2080" i="1" s="1"/>
  <c r="L2082" i="1"/>
  <c r="K2082" i="1" s="1"/>
  <c r="L2084" i="1"/>
  <c r="K2084" i="1" s="1"/>
  <c r="L2086" i="1"/>
  <c r="K2086" i="1" s="1"/>
  <c r="L2088" i="1"/>
  <c r="K2088" i="1" s="1"/>
  <c r="L2090" i="1"/>
  <c r="K2090" i="1" s="1"/>
  <c r="L2092" i="1"/>
  <c r="K2092" i="1" s="1"/>
  <c r="L2094" i="1"/>
  <c r="K2094" i="1" s="1"/>
  <c r="L2096" i="1"/>
  <c r="K2096" i="1" s="1"/>
  <c r="L2098" i="1"/>
  <c r="K2098" i="1" s="1"/>
  <c r="L2100" i="1"/>
  <c r="K2100" i="1" s="1"/>
  <c r="L2102" i="1"/>
  <c r="K2102" i="1" s="1"/>
  <c r="L2104" i="1"/>
  <c r="K2104" i="1" s="1"/>
  <c r="L2106" i="1"/>
  <c r="K2106" i="1" s="1"/>
  <c r="L2108" i="1"/>
  <c r="K2108" i="1" s="1"/>
  <c r="L2110" i="1"/>
  <c r="K2110" i="1" s="1"/>
  <c r="L2112" i="1"/>
  <c r="K2112" i="1" s="1"/>
  <c r="L2114" i="1"/>
  <c r="K2114" i="1" s="1"/>
  <c r="L2116" i="1"/>
  <c r="K2116" i="1" s="1"/>
  <c r="L2118" i="1"/>
  <c r="K2118" i="1" s="1"/>
  <c r="L2120" i="1"/>
  <c r="K2120" i="1" s="1"/>
  <c r="L2122" i="1"/>
  <c r="K2122" i="1" s="1"/>
  <c r="L2124" i="1"/>
  <c r="K2124" i="1" s="1"/>
  <c r="L2126" i="1"/>
  <c r="K2126" i="1" s="1"/>
  <c r="L2128" i="1"/>
  <c r="K2128" i="1" s="1"/>
  <c r="L2130" i="1"/>
  <c r="K2130" i="1" s="1"/>
  <c r="L2132" i="1"/>
  <c r="K2132" i="1" s="1"/>
  <c r="L2134" i="1"/>
  <c r="K2134" i="1" s="1"/>
  <c r="L2136" i="1"/>
  <c r="K2136" i="1" s="1"/>
  <c r="L2138" i="1"/>
  <c r="K2138" i="1" s="1"/>
  <c r="L2140" i="1"/>
  <c r="K2140" i="1" s="1"/>
  <c r="L2142" i="1"/>
  <c r="K2142" i="1" s="1"/>
  <c r="L2144" i="1"/>
  <c r="K2144" i="1" s="1"/>
  <c r="L2146" i="1"/>
  <c r="K2146" i="1" s="1"/>
  <c r="L2148" i="1"/>
  <c r="K2148" i="1" s="1"/>
  <c r="L2150" i="1"/>
  <c r="K2150" i="1" s="1"/>
  <c r="L2152" i="1"/>
  <c r="K2152" i="1" s="1"/>
  <c r="L2154" i="1"/>
  <c r="K2154" i="1" s="1"/>
  <c r="L2156" i="1"/>
  <c r="K2156" i="1" s="1"/>
  <c r="L2158" i="1"/>
  <c r="K2158" i="1" s="1"/>
  <c r="L2160" i="1"/>
  <c r="K2160" i="1" s="1"/>
  <c r="L2162" i="1"/>
  <c r="K2162" i="1" s="1"/>
  <c r="L2164" i="1"/>
  <c r="K2164" i="1" s="1"/>
  <c r="L2166" i="1"/>
  <c r="K2166" i="1" s="1"/>
  <c r="L2168" i="1"/>
  <c r="K2168" i="1" s="1"/>
  <c r="L2170" i="1"/>
  <c r="K2170" i="1" s="1"/>
  <c r="L2172" i="1"/>
  <c r="K2172" i="1" s="1"/>
  <c r="L2174" i="1"/>
  <c r="K2174" i="1" s="1"/>
  <c r="L2176" i="1"/>
  <c r="K2176" i="1" s="1"/>
  <c r="L2178" i="1"/>
  <c r="K2178" i="1" s="1"/>
  <c r="L2180" i="1"/>
  <c r="K2180" i="1" s="1"/>
  <c r="L2182" i="1"/>
  <c r="K2182" i="1" s="1"/>
  <c r="L2184" i="1"/>
  <c r="K2184" i="1" s="1"/>
  <c r="L2186" i="1"/>
  <c r="K2186" i="1" s="1"/>
  <c r="L2188" i="1"/>
  <c r="K2188" i="1" s="1"/>
  <c r="L2190" i="1"/>
  <c r="K2190" i="1" s="1"/>
  <c r="L2192" i="1"/>
  <c r="K2192" i="1" s="1"/>
  <c r="L2194" i="1"/>
  <c r="K2194" i="1" s="1"/>
  <c r="L2196" i="1"/>
  <c r="K2196" i="1" s="1"/>
  <c r="L2198" i="1"/>
  <c r="K2198" i="1" s="1"/>
  <c r="L2200" i="1"/>
  <c r="K2200" i="1" s="1"/>
  <c r="L2202" i="1"/>
  <c r="K2202" i="1" s="1"/>
  <c r="L2204" i="1"/>
  <c r="K2204" i="1" s="1"/>
  <c r="L2206" i="1"/>
  <c r="K2206" i="1" s="1"/>
  <c r="L2208" i="1"/>
  <c r="K2208" i="1" s="1"/>
  <c r="L2210" i="1"/>
  <c r="K2210" i="1" s="1"/>
  <c r="L2212" i="1"/>
  <c r="K2212" i="1" s="1"/>
  <c r="L2214" i="1"/>
  <c r="K2214" i="1" s="1"/>
  <c r="L2216" i="1"/>
  <c r="K2216" i="1" s="1"/>
  <c r="L2218" i="1"/>
  <c r="K2218" i="1" s="1"/>
  <c r="L2220" i="1"/>
  <c r="K2220" i="1" s="1"/>
  <c r="L2222" i="1"/>
  <c r="K2222" i="1" s="1"/>
  <c r="L2224" i="1"/>
  <c r="K2224" i="1" s="1"/>
  <c r="L2226" i="1"/>
  <c r="K2226" i="1" s="1"/>
  <c r="L2228" i="1"/>
  <c r="K2228" i="1" s="1"/>
  <c r="L2230" i="1"/>
  <c r="K2230" i="1" s="1"/>
  <c r="L2371" i="1"/>
  <c r="K2371" i="1" s="1"/>
  <c r="L2373" i="1"/>
  <c r="K2373" i="1" s="1"/>
  <c r="L2375" i="1"/>
  <c r="K2375" i="1" s="1"/>
  <c r="L2377" i="1"/>
  <c r="K2377" i="1" s="1"/>
  <c r="L2379" i="1"/>
  <c r="K2379" i="1" s="1"/>
  <c r="L2381" i="1"/>
  <c r="K2381" i="1" s="1"/>
  <c r="L2383" i="1"/>
  <c r="K2383" i="1" s="1"/>
  <c r="L2385" i="1"/>
  <c r="K2385" i="1" s="1"/>
  <c r="L2387" i="1"/>
  <c r="K2387" i="1" s="1"/>
  <c r="L2389" i="1"/>
  <c r="K2389" i="1" s="1"/>
  <c r="L2391" i="1"/>
  <c r="K2391" i="1" s="1"/>
  <c r="L1750" i="1"/>
  <c r="K1750" i="1" s="1"/>
  <c r="L1754" i="1"/>
  <c r="K1754" i="1" s="1"/>
  <c r="L1756" i="1"/>
  <c r="K1756" i="1" s="1"/>
  <c r="L1758" i="1"/>
  <c r="K1758" i="1" s="1"/>
  <c r="L1760" i="1"/>
  <c r="K1760" i="1" s="1"/>
  <c r="L1762" i="1"/>
  <c r="K1762" i="1" s="1"/>
  <c r="L1764" i="1"/>
  <c r="K1764" i="1" s="1"/>
  <c r="L1768" i="1"/>
  <c r="K1768" i="1" s="1"/>
  <c r="L1770" i="1"/>
  <c r="K1770" i="1" s="1"/>
  <c r="L1772" i="1"/>
  <c r="K1772" i="1" s="1"/>
  <c r="L1774" i="1"/>
  <c r="K1774" i="1" s="1"/>
  <c r="L1776" i="1"/>
  <c r="K1776" i="1" s="1"/>
  <c r="L1778" i="1"/>
  <c r="K1778" i="1" s="1"/>
  <c r="L1780" i="1"/>
  <c r="K1780" i="1" s="1"/>
  <c r="L1782" i="1"/>
  <c r="K1782" i="1" s="1"/>
  <c r="L1784" i="1"/>
  <c r="K1784" i="1" s="1"/>
  <c r="L1786" i="1"/>
  <c r="K1786" i="1" s="1"/>
  <c r="L1788" i="1"/>
  <c r="K1788" i="1" s="1"/>
  <c r="L1790" i="1"/>
  <c r="K1790" i="1" s="1"/>
  <c r="L1792" i="1"/>
  <c r="K1792" i="1" s="1"/>
  <c r="L1794" i="1"/>
  <c r="K1794" i="1" s="1"/>
  <c r="L1796" i="1"/>
  <c r="K1796" i="1" s="1"/>
  <c r="L1798" i="1"/>
  <c r="K1798" i="1" s="1"/>
  <c r="L1800" i="1"/>
  <c r="K1800" i="1" s="1"/>
  <c r="L1802" i="1"/>
  <c r="K1802" i="1" s="1"/>
  <c r="L1804" i="1"/>
  <c r="K1804" i="1" s="1"/>
  <c r="L1806" i="1"/>
  <c r="K1806" i="1" s="1"/>
  <c r="L1808" i="1"/>
  <c r="K1808" i="1" s="1"/>
  <c r="L1810" i="1"/>
  <c r="K1810" i="1" s="1"/>
  <c r="L1812" i="1"/>
  <c r="K1812" i="1" s="1"/>
  <c r="L1814" i="1"/>
  <c r="K1814" i="1" s="1"/>
  <c r="L1816" i="1"/>
  <c r="K1816" i="1" s="1"/>
  <c r="L1818" i="1"/>
  <c r="K1818" i="1" s="1"/>
  <c r="L1820" i="1"/>
  <c r="K1820" i="1" s="1"/>
  <c r="L1822" i="1"/>
  <c r="K1822" i="1" s="1"/>
  <c r="L1824" i="1"/>
  <c r="K1824" i="1" s="1"/>
  <c r="L1826" i="1"/>
  <c r="K1826" i="1" s="1"/>
  <c r="L1828" i="1"/>
  <c r="K1828" i="1" s="1"/>
  <c r="L1830" i="1"/>
  <c r="K1830" i="1" s="1"/>
  <c r="L1832" i="1"/>
  <c r="K1832" i="1" s="1"/>
  <c r="L1834" i="1"/>
  <c r="K1834" i="1" s="1"/>
  <c r="L1836" i="1"/>
  <c r="K1836" i="1" s="1"/>
  <c r="L1838" i="1"/>
  <c r="K1838" i="1" s="1"/>
  <c r="L1840" i="1"/>
  <c r="K1840" i="1" s="1"/>
  <c r="L1842" i="1"/>
  <c r="K1842" i="1" s="1"/>
  <c r="L1846" i="1"/>
  <c r="K1846" i="1" s="1"/>
  <c r="L1848" i="1"/>
  <c r="K1848" i="1" s="1"/>
  <c r="L1850" i="1"/>
  <c r="K1850" i="1" s="1"/>
  <c r="L1851" i="1"/>
  <c r="K1851" i="1" s="1"/>
  <c r="L1853" i="1"/>
  <c r="K1853" i="1" s="1"/>
  <c r="L1855" i="1"/>
  <c r="K1855" i="1" s="1"/>
  <c r="L1857" i="1"/>
  <c r="K1857" i="1" s="1"/>
  <c r="L1859" i="1"/>
  <c r="K1859" i="1" s="1"/>
  <c r="L1861" i="1"/>
  <c r="K1861" i="1" s="1"/>
  <c r="L1863" i="1"/>
  <c r="K1863" i="1" s="1"/>
  <c r="L1865" i="1"/>
  <c r="K1865" i="1" s="1"/>
  <c r="L1867" i="1"/>
  <c r="K1867" i="1" s="1"/>
  <c r="L1869" i="1"/>
  <c r="K1869" i="1" s="1"/>
  <c r="L1873" i="1"/>
  <c r="K1873" i="1" s="1"/>
  <c r="L1875" i="1"/>
  <c r="K1875" i="1" s="1"/>
  <c r="L1877" i="1"/>
  <c r="K1877" i="1" s="1"/>
  <c r="L1879" i="1"/>
  <c r="K1879" i="1" s="1"/>
  <c r="L1881" i="1"/>
  <c r="K1881" i="1" s="1"/>
  <c r="L1883" i="1"/>
  <c r="K1883" i="1" s="1"/>
  <c r="L1885" i="1"/>
  <c r="K1885" i="1" s="1"/>
  <c r="L1887" i="1"/>
  <c r="K1887" i="1" s="1"/>
  <c r="L1889" i="1"/>
  <c r="K1889" i="1" s="1"/>
  <c r="L1891" i="1"/>
  <c r="K1891" i="1" s="1"/>
  <c r="L1893" i="1"/>
  <c r="K1893" i="1" s="1"/>
  <c r="L1895" i="1"/>
  <c r="K1895" i="1" s="1"/>
  <c r="L1897" i="1"/>
  <c r="K1897" i="1" s="1"/>
  <c r="L1899" i="1"/>
  <c r="K1899" i="1" s="1"/>
  <c r="L1901" i="1"/>
  <c r="K1901" i="1" s="1"/>
  <c r="L1903" i="1"/>
  <c r="K1903" i="1" s="1"/>
  <c r="L1905" i="1"/>
  <c r="K1905" i="1" s="1"/>
  <c r="L1907" i="1"/>
  <c r="K1907" i="1" s="1"/>
  <c r="L1909" i="1"/>
  <c r="K1909" i="1" s="1"/>
  <c r="L1911" i="1"/>
  <c r="K1911" i="1" s="1"/>
  <c r="L1913" i="1"/>
  <c r="K1913" i="1" s="1"/>
  <c r="L1915" i="1"/>
  <c r="K1915" i="1" s="1"/>
  <c r="L1917" i="1"/>
  <c r="K1917" i="1" s="1"/>
  <c r="L1919" i="1"/>
  <c r="K1919" i="1" s="1"/>
  <c r="L1921" i="1"/>
  <c r="K1921" i="1" s="1"/>
  <c r="L1923" i="1"/>
  <c r="K1923" i="1" s="1"/>
  <c r="L1925" i="1"/>
  <c r="K1925" i="1" s="1"/>
  <c r="L1927" i="1"/>
  <c r="K1927" i="1" s="1"/>
  <c r="L1929" i="1"/>
  <c r="K1929" i="1" s="1"/>
  <c r="L1931" i="1"/>
  <c r="K1931" i="1" s="1"/>
  <c r="L1935" i="1"/>
  <c r="K1935" i="1" s="1"/>
  <c r="L1939" i="1"/>
  <c r="K1939" i="1" s="1"/>
  <c r="L1941" i="1"/>
  <c r="K1941" i="1" s="1"/>
  <c r="L1943" i="1"/>
  <c r="K1943" i="1" s="1"/>
  <c r="L1945" i="1"/>
  <c r="K1945" i="1" s="1"/>
  <c r="L1947" i="1"/>
  <c r="K1947" i="1" s="1"/>
  <c r="L1951" i="1"/>
  <c r="K1951" i="1" s="1"/>
  <c r="L1953" i="1"/>
  <c r="K1953" i="1" s="1"/>
  <c r="L1955" i="1"/>
  <c r="K1955" i="1" s="1"/>
  <c r="L1957" i="1"/>
  <c r="K1957" i="1" s="1"/>
  <c r="L1959" i="1"/>
  <c r="K1959" i="1" s="1"/>
  <c r="L1961" i="1"/>
  <c r="K1961" i="1" s="1"/>
  <c r="L1963" i="1"/>
  <c r="K1963" i="1" s="1"/>
  <c r="L1965" i="1"/>
  <c r="K1965" i="1" s="1"/>
  <c r="L1967" i="1"/>
  <c r="K1967" i="1" s="1"/>
  <c r="L1969" i="1"/>
  <c r="K1969" i="1" s="1"/>
  <c r="L1971" i="1"/>
  <c r="K1971" i="1" s="1"/>
  <c r="L1973" i="1"/>
  <c r="K1973" i="1" s="1"/>
  <c r="L1975" i="1"/>
  <c r="K1975" i="1" s="1"/>
  <c r="L1977" i="1"/>
  <c r="K1977" i="1" s="1"/>
  <c r="L1979" i="1"/>
  <c r="K1979" i="1" s="1"/>
  <c r="L1981" i="1"/>
  <c r="K1981" i="1" s="1"/>
  <c r="L1983" i="1"/>
  <c r="K1983" i="1" s="1"/>
  <c r="L1985" i="1"/>
  <c r="K1985" i="1" s="1"/>
  <c r="L1987" i="1"/>
  <c r="K1987" i="1" s="1"/>
  <c r="L1989" i="1"/>
  <c r="K1989" i="1" s="1"/>
  <c r="L1991" i="1"/>
  <c r="K1991" i="1" s="1"/>
  <c r="L1993" i="1"/>
  <c r="K1993" i="1" s="1"/>
  <c r="L1995" i="1"/>
  <c r="K1995" i="1" s="1"/>
  <c r="L1997" i="1"/>
  <c r="K1997" i="1" s="1"/>
  <c r="L1999" i="1"/>
  <c r="K1999" i="1" s="1"/>
  <c r="L2001" i="1"/>
  <c r="K2001" i="1" s="1"/>
  <c r="L2003" i="1"/>
  <c r="K2003" i="1" s="1"/>
  <c r="L2005" i="1"/>
  <c r="K2005" i="1" s="1"/>
  <c r="L2007" i="1"/>
  <c r="K2007" i="1" s="1"/>
  <c r="L2009" i="1"/>
  <c r="K2009" i="1" s="1"/>
  <c r="L2011" i="1"/>
  <c r="K2011" i="1" s="1"/>
  <c r="L2013" i="1"/>
  <c r="K2013" i="1" s="1"/>
  <c r="L2015" i="1"/>
  <c r="K2015" i="1" s="1"/>
  <c r="L2017" i="1"/>
  <c r="K2017" i="1" s="1"/>
  <c r="L2019" i="1"/>
  <c r="K2019" i="1" s="1"/>
  <c r="L2021" i="1"/>
  <c r="K2021" i="1" s="1"/>
  <c r="L2023" i="1"/>
  <c r="K2023" i="1" s="1"/>
  <c r="L2025" i="1"/>
  <c r="K2025" i="1" s="1"/>
  <c r="L2027" i="1"/>
  <c r="K2027" i="1" s="1"/>
  <c r="L2029" i="1"/>
  <c r="K2029" i="1" s="1"/>
  <c r="L2031" i="1"/>
  <c r="K2031" i="1" s="1"/>
  <c r="L2033" i="1"/>
  <c r="K2033" i="1" s="1"/>
  <c r="L2035" i="1"/>
  <c r="K2035" i="1" s="1"/>
  <c r="L2037" i="1"/>
  <c r="K2037" i="1" s="1"/>
  <c r="L2039" i="1"/>
  <c r="K2039" i="1" s="1"/>
  <c r="L2041" i="1"/>
  <c r="K2041" i="1" s="1"/>
  <c r="L2043" i="1"/>
  <c r="K2043" i="1" s="1"/>
  <c r="L2045" i="1"/>
  <c r="K2045" i="1" s="1"/>
  <c r="L2047" i="1"/>
  <c r="K2047" i="1" s="1"/>
  <c r="L2049" i="1"/>
  <c r="K2049" i="1" s="1"/>
  <c r="L2051" i="1"/>
  <c r="K2051" i="1" s="1"/>
  <c r="L2053" i="1"/>
  <c r="K2053" i="1" s="1"/>
  <c r="L2055" i="1"/>
  <c r="K2055" i="1" s="1"/>
  <c r="L2057" i="1"/>
  <c r="K2057" i="1" s="1"/>
  <c r="L2059" i="1"/>
  <c r="K2059" i="1" s="1"/>
  <c r="L2061" i="1"/>
  <c r="K2061" i="1" s="1"/>
  <c r="L2063" i="1"/>
  <c r="K2063" i="1" s="1"/>
  <c r="L2065" i="1"/>
  <c r="K2065" i="1" s="1"/>
  <c r="L2067" i="1"/>
  <c r="K2067" i="1" s="1"/>
  <c r="L2069" i="1"/>
  <c r="K2069" i="1" s="1"/>
  <c r="L2071" i="1"/>
  <c r="K2071" i="1" s="1"/>
  <c r="L2073" i="1"/>
  <c r="K2073" i="1" s="1"/>
  <c r="L2075" i="1"/>
  <c r="K2075" i="1" s="1"/>
  <c r="L2077" i="1"/>
  <c r="K2077" i="1" s="1"/>
  <c r="L2079" i="1"/>
  <c r="K2079" i="1" s="1"/>
  <c r="L2081" i="1"/>
  <c r="K2081" i="1" s="1"/>
  <c r="L2083" i="1"/>
  <c r="K2083" i="1" s="1"/>
  <c r="L2085" i="1"/>
  <c r="K2085" i="1" s="1"/>
  <c r="L2087" i="1"/>
  <c r="K2087" i="1" s="1"/>
  <c r="L2089" i="1"/>
  <c r="K2089" i="1" s="1"/>
  <c r="L2091" i="1"/>
  <c r="K2091" i="1" s="1"/>
  <c r="L2093" i="1"/>
  <c r="K2093" i="1" s="1"/>
  <c r="L2095" i="1"/>
  <c r="K2095" i="1" s="1"/>
  <c r="L2097" i="1"/>
  <c r="K2097" i="1" s="1"/>
  <c r="L2099" i="1"/>
  <c r="K2099" i="1" s="1"/>
  <c r="L2101" i="1"/>
  <c r="K2101" i="1" s="1"/>
  <c r="L2103" i="1"/>
  <c r="K2103" i="1" s="1"/>
  <c r="L2105" i="1"/>
  <c r="K2105" i="1" s="1"/>
  <c r="L2107" i="1"/>
  <c r="K2107" i="1" s="1"/>
  <c r="L2109" i="1"/>
  <c r="K2109" i="1" s="1"/>
  <c r="L2111" i="1"/>
  <c r="K2111" i="1" s="1"/>
  <c r="L2113" i="1"/>
  <c r="K2113" i="1" s="1"/>
  <c r="L2115" i="1"/>
  <c r="K2115" i="1" s="1"/>
  <c r="L2117" i="1"/>
  <c r="K2117" i="1" s="1"/>
  <c r="L2119" i="1"/>
  <c r="K2119" i="1" s="1"/>
  <c r="L2121" i="1"/>
  <c r="K2121" i="1" s="1"/>
  <c r="L2123" i="1"/>
  <c r="K2123" i="1" s="1"/>
  <c r="L2125" i="1"/>
  <c r="K2125" i="1" s="1"/>
  <c r="L2127" i="1"/>
  <c r="K2127" i="1" s="1"/>
  <c r="L2129" i="1"/>
  <c r="K2129" i="1" s="1"/>
  <c r="L2131" i="1"/>
  <c r="K2131" i="1" s="1"/>
  <c r="L2133" i="1"/>
  <c r="K2133" i="1" s="1"/>
  <c r="L2135" i="1"/>
  <c r="K2135" i="1" s="1"/>
  <c r="L2137" i="1"/>
  <c r="K2137" i="1" s="1"/>
  <c r="L2139" i="1"/>
  <c r="K2139" i="1" s="1"/>
  <c r="L2141" i="1"/>
  <c r="K2141" i="1" s="1"/>
  <c r="L2143" i="1"/>
  <c r="K2143" i="1" s="1"/>
  <c r="L2145" i="1"/>
  <c r="K2145" i="1" s="1"/>
  <c r="L2147" i="1"/>
  <c r="K2147" i="1" s="1"/>
  <c r="L2149" i="1"/>
  <c r="K2149" i="1" s="1"/>
  <c r="L2151" i="1"/>
  <c r="K2151" i="1" s="1"/>
  <c r="L2153" i="1"/>
  <c r="K2153" i="1" s="1"/>
  <c r="L2155" i="1"/>
  <c r="K2155" i="1" s="1"/>
  <c r="L2157" i="1"/>
  <c r="K2157" i="1" s="1"/>
  <c r="L2159" i="1"/>
  <c r="K2159" i="1" s="1"/>
  <c r="L2161" i="1"/>
  <c r="K2161" i="1" s="1"/>
  <c r="L2163" i="1"/>
  <c r="K2163" i="1" s="1"/>
  <c r="L2165" i="1"/>
  <c r="K2165" i="1" s="1"/>
  <c r="L2167" i="1"/>
  <c r="K2167" i="1" s="1"/>
  <c r="L2169" i="1"/>
  <c r="K2169" i="1" s="1"/>
  <c r="L2171" i="1"/>
  <c r="K2171" i="1" s="1"/>
  <c r="L2173" i="1"/>
  <c r="K2173" i="1" s="1"/>
  <c r="L2175" i="1"/>
  <c r="K2175" i="1" s="1"/>
  <c r="L2177" i="1"/>
  <c r="K2177" i="1" s="1"/>
  <c r="L2179" i="1"/>
  <c r="K2179" i="1" s="1"/>
  <c r="L2181" i="1"/>
  <c r="K2181" i="1" s="1"/>
  <c r="L2183" i="1"/>
  <c r="K2183" i="1" s="1"/>
  <c r="L2185" i="1"/>
  <c r="K2185" i="1" s="1"/>
  <c r="L2187" i="1"/>
  <c r="K2187" i="1" s="1"/>
  <c r="L2189" i="1"/>
  <c r="K2189" i="1" s="1"/>
  <c r="L2191" i="1"/>
  <c r="K2191" i="1" s="1"/>
  <c r="L2193" i="1"/>
  <c r="K2193" i="1" s="1"/>
  <c r="L2195" i="1"/>
  <c r="K2195" i="1" s="1"/>
  <c r="L2197" i="1"/>
  <c r="K2197" i="1" s="1"/>
  <c r="L2199" i="1"/>
  <c r="K2199" i="1" s="1"/>
  <c r="L2201" i="1"/>
  <c r="K2201" i="1" s="1"/>
  <c r="L2203" i="1"/>
  <c r="K2203" i="1" s="1"/>
  <c r="L2205" i="1"/>
  <c r="K2205" i="1" s="1"/>
  <c r="L2207" i="1"/>
  <c r="K2207" i="1" s="1"/>
  <c r="L2209" i="1"/>
  <c r="K2209" i="1" s="1"/>
  <c r="L2211" i="1"/>
  <c r="K2211" i="1" s="1"/>
  <c r="L2213" i="1"/>
  <c r="K2213" i="1" s="1"/>
  <c r="L2215" i="1"/>
  <c r="K2215" i="1" s="1"/>
  <c r="L2217" i="1"/>
  <c r="K2217" i="1" s="1"/>
  <c r="L2219" i="1"/>
  <c r="K2219" i="1" s="1"/>
  <c r="L2221" i="1"/>
  <c r="K2221" i="1" s="1"/>
  <c r="L2223" i="1"/>
  <c r="K2223" i="1" s="1"/>
  <c r="L2225" i="1"/>
  <c r="K2225" i="1" s="1"/>
  <c r="L2227" i="1"/>
  <c r="K2227" i="1" s="1"/>
  <c r="L2229" i="1"/>
  <c r="K2229" i="1" s="1"/>
  <c r="L2231" i="1"/>
  <c r="K2231" i="1" s="1"/>
  <c r="L2372" i="1"/>
  <c r="K2372" i="1" s="1"/>
  <c r="L2374" i="1"/>
  <c r="K2374" i="1" s="1"/>
  <c r="L2376" i="1"/>
  <c r="K2376" i="1" s="1"/>
  <c r="L2378" i="1"/>
  <c r="K2378" i="1" s="1"/>
  <c r="L2380" i="1"/>
  <c r="K2380" i="1" s="1"/>
  <c r="L2382" i="1"/>
  <c r="K2382" i="1" s="1"/>
  <c r="L2384" i="1"/>
  <c r="K2384" i="1" s="1"/>
  <c r="L2386" i="1"/>
  <c r="K2386" i="1" s="1"/>
  <c r="L2388" i="1"/>
  <c r="K2388" i="1" s="1"/>
  <c r="L2390" i="1"/>
  <c r="K2390" i="1" s="1"/>
  <c r="L2392" i="1"/>
  <c r="K2392" i="1" s="1"/>
  <c r="L2394" i="1"/>
  <c r="K2394" i="1" s="1"/>
  <c r="L2396" i="1"/>
  <c r="K2396" i="1" s="1"/>
  <c r="L2398" i="1"/>
  <c r="K2398" i="1" s="1"/>
  <c r="L2400" i="1"/>
  <c r="K2400" i="1" s="1"/>
  <c r="L2402" i="1"/>
  <c r="K2402" i="1" s="1"/>
  <c r="L2404" i="1"/>
  <c r="K2404" i="1" s="1"/>
  <c r="L2406" i="1"/>
  <c r="K2406" i="1" s="1"/>
  <c r="L2393" i="1"/>
  <c r="K2393" i="1" s="1"/>
  <c r="L2397" i="1"/>
  <c r="K2397" i="1" s="1"/>
  <c r="L2401" i="1"/>
  <c r="K2401" i="1" s="1"/>
  <c r="L2405" i="1"/>
  <c r="K2405" i="1" s="1"/>
  <c r="L2408" i="1"/>
  <c r="K2408" i="1" s="1"/>
  <c r="L2410" i="1"/>
  <c r="K2410" i="1" s="1"/>
  <c r="L2412" i="1"/>
  <c r="K2412" i="1" s="1"/>
  <c r="L2414" i="1"/>
  <c r="K2414" i="1" s="1"/>
  <c r="L2416" i="1"/>
  <c r="K2416" i="1" s="1"/>
  <c r="L2418" i="1"/>
  <c r="K2418" i="1" s="1"/>
  <c r="L2420" i="1"/>
  <c r="K2420" i="1" s="1"/>
  <c r="L2422" i="1"/>
  <c r="K2422" i="1" s="1"/>
  <c r="L2424" i="1"/>
  <c r="K2424" i="1" s="1"/>
  <c r="L2426" i="1"/>
  <c r="K2426" i="1" s="1"/>
  <c r="L2428" i="1"/>
  <c r="K2428" i="1" s="1"/>
  <c r="L2430" i="1"/>
  <c r="K2430" i="1" s="1"/>
  <c r="L2432" i="1"/>
  <c r="K2432" i="1" s="1"/>
  <c r="L2434" i="1"/>
  <c r="K2434" i="1" s="1"/>
  <c r="L2436" i="1"/>
  <c r="K2436" i="1" s="1"/>
  <c r="L2438" i="1"/>
  <c r="K2438" i="1" s="1"/>
  <c r="L2440" i="1"/>
  <c r="K2440" i="1" s="1"/>
  <c r="L2442" i="1"/>
  <c r="K2442" i="1" s="1"/>
  <c r="L2444" i="1"/>
  <c r="K2444" i="1" s="1"/>
  <c r="L2446" i="1"/>
  <c r="K2446" i="1" s="1"/>
  <c r="L2448" i="1"/>
  <c r="K2448" i="1" s="1"/>
  <c r="L2450" i="1"/>
  <c r="K2450" i="1" s="1"/>
  <c r="L2452" i="1"/>
  <c r="K2452" i="1" s="1"/>
  <c r="L2454" i="1"/>
  <c r="K2454" i="1" s="1"/>
  <c r="L2456" i="1"/>
  <c r="K2456" i="1" s="1"/>
  <c r="L2458" i="1"/>
  <c r="K2458" i="1" s="1"/>
  <c r="L2460" i="1"/>
  <c r="K2460" i="1" s="1"/>
  <c r="L2462" i="1"/>
  <c r="K2462" i="1" s="1"/>
  <c r="L2464" i="1"/>
  <c r="K2464" i="1" s="1"/>
  <c r="L2466" i="1"/>
  <c r="K2466" i="1" s="1"/>
  <c r="L2468" i="1"/>
  <c r="K2468" i="1" s="1"/>
  <c r="L2470" i="1"/>
  <c r="K2470" i="1" s="1"/>
  <c r="L2472" i="1"/>
  <c r="K2472" i="1" s="1"/>
  <c r="L2474" i="1"/>
  <c r="K2474" i="1" s="1"/>
  <c r="L2476" i="1"/>
  <c r="K2476" i="1" s="1"/>
  <c r="L2478" i="1"/>
  <c r="K2478" i="1" s="1"/>
  <c r="L2480" i="1"/>
  <c r="K2480" i="1" s="1"/>
  <c r="L2482" i="1"/>
  <c r="K2482" i="1" s="1"/>
  <c r="L2484" i="1"/>
  <c r="K2484" i="1" s="1"/>
  <c r="L2486" i="1"/>
  <c r="K2486" i="1" s="1"/>
  <c r="L2488" i="1"/>
  <c r="K2488" i="1" s="1"/>
  <c r="L2490" i="1"/>
  <c r="K2490" i="1" s="1"/>
  <c r="L2492" i="1"/>
  <c r="K2492" i="1" s="1"/>
  <c r="L2494" i="1"/>
  <c r="K2494" i="1" s="1"/>
  <c r="L2496" i="1"/>
  <c r="K2496" i="1" s="1"/>
  <c r="L2498" i="1"/>
  <c r="K2498" i="1" s="1"/>
  <c r="L2500" i="1"/>
  <c r="K2500" i="1" s="1"/>
  <c r="L2502" i="1"/>
  <c r="K2502" i="1" s="1"/>
  <c r="L2504" i="1"/>
  <c r="K2504" i="1" s="1"/>
  <c r="L2506" i="1"/>
  <c r="K2506" i="1" s="1"/>
  <c r="L2508" i="1"/>
  <c r="K2508" i="1" s="1"/>
  <c r="L2510" i="1"/>
  <c r="K2510" i="1" s="1"/>
  <c r="L2512" i="1"/>
  <c r="K2512" i="1" s="1"/>
  <c r="L2516" i="1"/>
  <c r="K2516" i="1" s="1"/>
  <c r="L2518" i="1"/>
  <c r="K2518" i="1" s="1"/>
  <c r="L2520" i="1"/>
  <c r="K2520" i="1" s="1"/>
  <c r="L2522" i="1"/>
  <c r="K2522" i="1" s="1"/>
  <c r="L2524" i="1"/>
  <c r="K2524" i="1" s="1"/>
  <c r="L2526" i="1"/>
  <c r="K2526" i="1" s="1"/>
  <c r="L2528" i="1"/>
  <c r="K2528" i="1" s="1"/>
  <c r="L2530" i="1"/>
  <c r="K2530" i="1" s="1"/>
  <c r="L2532" i="1"/>
  <c r="K2532" i="1" s="1"/>
  <c r="L2534" i="1"/>
  <c r="K2534" i="1" s="1"/>
  <c r="L2536" i="1"/>
  <c r="K2536" i="1" s="1"/>
  <c r="L2538" i="1"/>
  <c r="K2538" i="1" s="1"/>
  <c r="L2540" i="1"/>
  <c r="K2540" i="1" s="1"/>
  <c r="L2542" i="1"/>
  <c r="K2542" i="1" s="1"/>
  <c r="L2544" i="1"/>
  <c r="K2544" i="1" s="1"/>
  <c r="L2546" i="1"/>
  <c r="K2546" i="1" s="1"/>
  <c r="L2548" i="1"/>
  <c r="K2548" i="1" s="1"/>
  <c r="L2550" i="1"/>
  <c r="K2550" i="1" s="1"/>
  <c r="L2552" i="1"/>
  <c r="K2552" i="1" s="1"/>
  <c r="L2554" i="1"/>
  <c r="K2554" i="1" s="1"/>
  <c r="L2556" i="1"/>
  <c r="K2556" i="1" s="1"/>
  <c r="L2558" i="1"/>
  <c r="K2558" i="1" s="1"/>
  <c r="L2560" i="1"/>
  <c r="K2560" i="1" s="1"/>
  <c r="L2562" i="1"/>
  <c r="K2562" i="1" s="1"/>
  <c r="L2564" i="1"/>
  <c r="K2564" i="1" s="1"/>
  <c r="L2566" i="1"/>
  <c r="K2566" i="1" s="1"/>
  <c r="L2568" i="1"/>
  <c r="K2568" i="1" s="1"/>
  <c r="L2570" i="1"/>
  <c r="K2570" i="1" s="1"/>
  <c r="L2572" i="1"/>
  <c r="K2572" i="1" s="1"/>
  <c r="L2574" i="1"/>
  <c r="K2574" i="1" s="1"/>
  <c r="L2576" i="1"/>
  <c r="K2576" i="1" s="1"/>
  <c r="L2578" i="1"/>
  <c r="K2578" i="1" s="1"/>
  <c r="L2580" i="1"/>
  <c r="K2580" i="1" s="1"/>
  <c r="L2582" i="1"/>
  <c r="K2582" i="1" s="1"/>
  <c r="L2584" i="1"/>
  <c r="K2584" i="1" s="1"/>
  <c r="L2586" i="1"/>
  <c r="K2586" i="1" s="1"/>
  <c r="L2588" i="1"/>
  <c r="K2588" i="1" s="1"/>
  <c r="L2590" i="1"/>
  <c r="K2590" i="1" s="1"/>
  <c r="L2592" i="1"/>
  <c r="K2592" i="1" s="1"/>
  <c r="L2594" i="1"/>
  <c r="K2594" i="1" s="1"/>
  <c r="L2596" i="1"/>
  <c r="K2596" i="1" s="1"/>
  <c r="L2598" i="1"/>
  <c r="K2598" i="1" s="1"/>
  <c r="L2600" i="1"/>
  <c r="K2600" i="1" s="1"/>
  <c r="L2602" i="1"/>
  <c r="K2602" i="1" s="1"/>
  <c r="L2604" i="1"/>
  <c r="K2604" i="1" s="1"/>
  <c r="L2606" i="1"/>
  <c r="K2606" i="1" s="1"/>
  <c r="L2608" i="1"/>
  <c r="K2608" i="1" s="1"/>
  <c r="L2610" i="1"/>
  <c r="K2610" i="1" s="1"/>
  <c r="L2612" i="1"/>
  <c r="K2612" i="1" s="1"/>
  <c r="L2614" i="1"/>
  <c r="K2614" i="1" s="1"/>
  <c r="L2616" i="1"/>
  <c r="K2616" i="1" s="1"/>
  <c r="L2618" i="1"/>
  <c r="K2618" i="1" s="1"/>
  <c r="L2620" i="1"/>
  <c r="K2620" i="1" s="1"/>
  <c r="L2622" i="1"/>
  <c r="K2622" i="1" s="1"/>
  <c r="L2624" i="1"/>
  <c r="K2624" i="1" s="1"/>
  <c r="L2626" i="1"/>
  <c r="K2626" i="1" s="1"/>
  <c r="L2628" i="1"/>
  <c r="K2628" i="1" s="1"/>
  <c r="L2630" i="1"/>
  <c r="K2630" i="1" s="1"/>
  <c r="L2632" i="1"/>
  <c r="K2632" i="1" s="1"/>
  <c r="L2634" i="1"/>
  <c r="K2634" i="1" s="1"/>
  <c r="L2636" i="1"/>
  <c r="K2636" i="1" s="1"/>
  <c r="L2638" i="1"/>
  <c r="K2638" i="1" s="1"/>
  <c r="L2640" i="1"/>
  <c r="K2640" i="1" s="1"/>
  <c r="L2642" i="1"/>
  <c r="K2642" i="1" s="1"/>
  <c r="L2644" i="1"/>
  <c r="K2644" i="1" s="1"/>
  <c r="L2646" i="1"/>
  <c r="K2646" i="1" s="1"/>
  <c r="L2648" i="1"/>
  <c r="K2648" i="1" s="1"/>
  <c r="L2652" i="1"/>
  <c r="K2652" i="1" s="1"/>
  <c r="L2654" i="1"/>
  <c r="K2654" i="1" s="1"/>
  <c r="L2656" i="1"/>
  <c r="K2656" i="1" s="1"/>
  <c r="L2658" i="1"/>
  <c r="K2658" i="1" s="1"/>
  <c r="L2660" i="1"/>
  <c r="K2660" i="1" s="1"/>
  <c r="L2662" i="1"/>
  <c r="K2662" i="1" s="1"/>
  <c r="L2233" i="1"/>
  <c r="K2233" i="1" s="1"/>
  <c r="L2235" i="1"/>
  <c r="K2235" i="1" s="1"/>
  <c r="L2237" i="1"/>
  <c r="K2237" i="1" s="1"/>
  <c r="L2239" i="1"/>
  <c r="K2239" i="1" s="1"/>
  <c r="L2241" i="1"/>
  <c r="K2241" i="1" s="1"/>
  <c r="L2243" i="1"/>
  <c r="K2243" i="1" s="1"/>
  <c r="L2245" i="1"/>
  <c r="K2245" i="1" s="1"/>
  <c r="L2247" i="1"/>
  <c r="K2247" i="1" s="1"/>
  <c r="L2249" i="1"/>
  <c r="K2249" i="1" s="1"/>
  <c r="L2251" i="1"/>
  <c r="K2251" i="1" s="1"/>
  <c r="L2253" i="1"/>
  <c r="K2253" i="1" s="1"/>
  <c r="L2255" i="1"/>
  <c r="K2255" i="1" s="1"/>
  <c r="L2257" i="1"/>
  <c r="K2257" i="1" s="1"/>
  <c r="L2259" i="1"/>
  <c r="K2259" i="1" s="1"/>
  <c r="L2261" i="1"/>
  <c r="K2261" i="1" s="1"/>
  <c r="L2263" i="1"/>
  <c r="K2263" i="1" s="1"/>
  <c r="L2265" i="1"/>
  <c r="K2265" i="1" s="1"/>
  <c r="L2267" i="1"/>
  <c r="K2267" i="1" s="1"/>
  <c r="L2269" i="1"/>
  <c r="K2269" i="1" s="1"/>
  <c r="L2271" i="1"/>
  <c r="K2271" i="1" s="1"/>
  <c r="L2273" i="1"/>
  <c r="K2273" i="1" s="1"/>
  <c r="L2275" i="1"/>
  <c r="K2275" i="1" s="1"/>
  <c r="L2277" i="1"/>
  <c r="K2277" i="1" s="1"/>
  <c r="L2279" i="1"/>
  <c r="K2279" i="1" s="1"/>
  <c r="L2281" i="1"/>
  <c r="K2281" i="1" s="1"/>
  <c r="L2283" i="1"/>
  <c r="K2283" i="1" s="1"/>
  <c r="L2285" i="1"/>
  <c r="K2285" i="1" s="1"/>
  <c r="L2287" i="1"/>
  <c r="K2287" i="1" s="1"/>
  <c r="L2289" i="1"/>
  <c r="K2289" i="1" s="1"/>
  <c r="L2291" i="1"/>
  <c r="K2291" i="1" s="1"/>
  <c r="L2293" i="1"/>
  <c r="K2293" i="1" s="1"/>
  <c r="L2295" i="1"/>
  <c r="K2295" i="1" s="1"/>
  <c r="L2297" i="1"/>
  <c r="K2297" i="1" s="1"/>
  <c r="L2299" i="1"/>
  <c r="K2299" i="1" s="1"/>
  <c r="L2301" i="1"/>
  <c r="K2301" i="1" s="1"/>
  <c r="L2303" i="1"/>
  <c r="K2303" i="1" s="1"/>
  <c r="L2305" i="1"/>
  <c r="K2305" i="1" s="1"/>
  <c r="L2307" i="1"/>
  <c r="K2307" i="1" s="1"/>
  <c r="L2309" i="1"/>
  <c r="K2309" i="1" s="1"/>
  <c r="L2311" i="1"/>
  <c r="K2311" i="1" s="1"/>
  <c r="L2313" i="1"/>
  <c r="K2313" i="1" s="1"/>
  <c r="L2315" i="1"/>
  <c r="K2315" i="1" s="1"/>
  <c r="L2317" i="1"/>
  <c r="K2317" i="1" s="1"/>
  <c r="L2319" i="1"/>
  <c r="K2319" i="1" s="1"/>
  <c r="L2321" i="1"/>
  <c r="K2321" i="1" s="1"/>
  <c r="L2323" i="1"/>
  <c r="K2323" i="1" s="1"/>
  <c r="L2325" i="1"/>
  <c r="K2325" i="1" s="1"/>
  <c r="L2327" i="1"/>
  <c r="K2327" i="1" s="1"/>
  <c r="L2329" i="1"/>
  <c r="K2329" i="1" s="1"/>
  <c r="L2331" i="1"/>
  <c r="K2331" i="1" s="1"/>
  <c r="L2333" i="1"/>
  <c r="K2333" i="1" s="1"/>
  <c r="L2335" i="1"/>
  <c r="K2335" i="1" s="1"/>
  <c r="L2337" i="1"/>
  <c r="K2337" i="1" s="1"/>
  <c r="L2339" i="1"/>
  <c r="K2339" i="1" s="1"/>
  <c r="L2341" i="1"/>
  <c r="K2341" i="1" s="1"/>
  <c r="L2343" i="1"/>
  <c r="K2343" i="1" s="1"/>
  <c r="L2345" i="1"/>
  <c r="K2345" i="1" s="1"/>
  <c r="L2347" i="1"/>
  <c r="K2347" i="1" s="1"/>
  <c r="L2349" i="1"/>
  <c r="K2349" i="1" s="1"/>
  <c r="L2351" i="1"/>
  <c r="K2351" i="1" s="1"/>
  <c r="L2353" i="1"/>
  <c r="K2353" i="1" s="1"/>
  <c r="L2355" i="1"/>
  <c r="K2355" i="1" s="1"/>
  <c r="L2357" i="1"/>
  <c r="K2357" i="1" s="1"/>
  <c r="L2359" i="1"/>
  <c r="K2359" i="1" s="1"/>
  <c r="L2361" i="1"/>
  <c r="K2361" i="1" s="1"/>
  <c r="L2363" i="1"/>
  <c r="K2363" i="1" s="1"/>
  <c r="L2365" i="1"/>
  <c r="K2365" i="1" s="1"/>
  <c r="L2367" i="1"/>
  <c r="K2367" i="1" s="1"/>
  <c r="L2369" i="1"/>
  <c r="K2369" i="1" s="1"/>
  <c r="L2663" i="1"/>
  <c r="K2663" i="1" s="1"/>
  <c r="L2665" i="1"/>
  <c r="K2665" i="1" s="1"/>
  <c r="L2667" i="1"/>
  <c r="K2667" i="1" s="1"/>
  <c r="L2669" i="1"/>
  <c r="K2669" i="1" s="1"/>
  <c r="L2671" i="1"/>
  <c r="K2671" i="1" s="1"/>
  <c r="L2673" i="1"/>
  <c r="K2673" i="1" s="1"/>
  <c r="L2675" i="1"/>
  <c r="K2675" i="1" s="1"/>
  <c r="L2676" i="1"/>
  <c r="K2676" i="1" s="1"/>
  <c r="L2678" i="1"/>
  <c r="K2678" i="1" s="1"/>
  <c r="L2680" i="1"/>
  <c r="K2680" i="1" s="1"/>
  <c r="L2682" i="1"/>
  <c r="K2682" i="1" s="1"/>
  <c r="L2684" i="1"/>
  <c r="K2684" i="1" s="1"/>
  <c r="L2686" i="1"/>
  <c r="K2686" i="1" s="1"/>
  <c r="L2688" i="1"/>
  <c r="K2688" i="1" s="1"/>
  <c r="L2690" i="1"/>
  <c r="K2690" i="1" s="1"/>
  <c r="L2692" i="1"/>
  <c r="K2692" i="1" s="1"/>
  <c r="L2694" i="1"/>
  <c r="K2694" i="1" s="1"/>
  <c r="L2696" i="1"/>
  <c r="K2696" i="1" s="1"/>
  <c r="L2698" i="1"/>
  <c r="K2698" i="1" s="1"/>
  <c r="L2700" i="1"/>
  <c r="K2700" i="1" s="1"/>
  <c r="L2702" i="1"/>
  <c r="K2702" i="1" s="1"/>
  <c r="L2704" i="1"/>
  <c r="K2704" i="1" s="1"/>
  <c r="L2706" i="1"/>
  <c r="K2706" i="1" s="1"/>
  <c r="L2708" i="1"/>
  <c r="K2708" i="1" s="1"/>
  <c r="L2710" i="1"/>
  <c r="K2710" i="1" s="1"/>
  <c r="L2712" i="1"/>
  <c r="K2712" i="1" s="1"/>
  <c r="L2714" i="1"/>
  <c r="K2714" i="1" s="1"/>
  <c r="L2716" i="1"/>
  <c r="K2716" i="1" s="1"/>
  <c r="L2718" i="1"/>
  <c r="K2718" i="1" s="1"/>
  <c r="L2720" i="1"/>
  <c r="K2720" i="1" s="1"/>
  <c r="L2722" i="1"/>
  <c r="K2722" i="1" s="1"/>
  <c r="L2724" i="1"/>
  <c r="K2724" i="1" s="1"/>
  <c r="L2726" i="1"/>
  <c r="K2726" i="1" s="1"/>
  <c r="L2728" i="1"/>
  <c r="K2728" i="1" s="1"/>
  <c r="L2730" i="1"/>
  <c r="K2730" i="1" s="1"/>
  <c r="L2732" i="1"/>
  <c r="K2732" i="1" s="1"/>
  <c r="L2734" i="1"/>
  <c r="K2734" i="1" s="1"/>
  <c r="L2736" i="1"/>
  <c r="K2736" i="1" s="1"/>
  <c r="L2738" i="1"/>
  <c r="K2738" i="1" s="1"/>
  <c r="L2740" i="1"/>
  <c r="K2740" i="1" s="1"/>
  <c r="L2742" i="1"/>
  <c r="K2742" i="1" s="1"/>
  <c r="L2744" i="1"/>
  <c r="K2744" i="1" s="1"/>
  <c r="L2746" i="1"/>
  <c r="K2746" i="1" s="1"/>
  <c r="L2748" i="1"/>
  <c r="K2748" i="1" s="1"/>
  <c r="L2752" i="1"/>
  <c r="K2752" i="1" s="1"/>
  <c r="L2754" i="1"/>
  <c r="K2754" i="1" s="1"/>
  <c r="L2756" i="1"/>
  <c r="K2756" i="1" s="1"/>
  <c r="L2758" i="1"/>
  <c r="K2758" i="1" s="1"/>
  <c r="L2760" i="1"/>
  <c r="K2760" i="1" s="1"/>
  <c r="L2762" i="1"/>
  <c r="K2762" i="1" s="1"/>
  <c r="L2764" i="1"/>
  <c r="K2764" i="1" s="1"/>
  <c r="L2766" i="1"/>
  <c r="K2766" i="1" s="1"/>
  <c r="L2768" i="1"/>
  <c r="K2768" i="1" s="1"/>
  <c r="L2770" i="1"/>
  <c r="K2770" i="1" s="1"/>
  <c r="L2772" i="1"/>
  <c r="K2772" i="1" s="1"/>
  <c r="L2776" i="1"/>
  <c r="K2776" i="1" s="1"/>
  <c r="L2778" i="1"/>
  <c r="K2778" i="1" s="1"/>
  <c r="L2780" i="1"/>
  <c r="K2780" i="1" s="1"/>
  <c r="L2782" i="1"/>
  <c r="K2782" i="1" s="1"/>
  <c r="L2790" i="1"/>
  <c r="K2790" i="1" s="1"/>
  <c r="L2792" i="1"/>
  <c r="K2792" i="1" s="1"/>
  <c r="L2794" i="1"/>
  <c r="K2794" i="1" s="1"/>
  <c r="L2796" i="1"/>
  <c r="K2796" i="1" s="1"/>
  <c r="L2798" i="1"/>
  <c r="K2798" i="1" s="1"/>
  <c r="L2800" i="1"/>
  <c r="K2800" i="1" s="1"/>
  <c r="L2802" i="1"/>
  <c r="K2802" i="1" s="1"/>
  <c r="L2804" i="1"/>
  <c r="K2804" i="1" s="1"/>
  <c r="L2806" i="1"/>
  <c r="K2806" i="1" s="1"/>
  <c r="L2808" i="1"/>
  <c r="K2808" i="1" s="1"/>
  <c r="L2810" i="1"/>
  <c r="K2810" i="1" s="1"/>
  <c r="L2812" i="1"/>
  <c r="K2812" i="1" s="1"/>
  <c r="L2814" i="1"/>
  <c r="K2814" i="1" s="1"/>
  <c r="L2816" i="1"/>
  <c r="K2816" i="1" s="1"/>
  <c r="L2818" i="1"/>
  <c r="K2818" i="1" s="1"/>
  <c r="L2820" i="1"/>
  <c r="K2820" i="1" s="1"/>
  <c r="L2822" i="1"/>
  <c r="K2822" i="1" s="1"/>
  <c r="L2824" i="1"/>
  <c r="K2824" i="1" s="1"/>
  <c r="L2826" i="1"/>
  <c r="K2826" i="1" s="1"/>
  <c r="L2828" i="1"/>
  <c r="K2828" i="1" s="1"/>
  <c r="L2830" i="1"/>
  <c r="K2830" i="1" s="1"/>
  <c r="L2832" i="1"/>
  <c r="K2832" i="1" s="1"/>
  <c r="L2834" i="1"/>
  <c r="K2834" i="1" s="1"/>
  <c r="L2836" i="1"/>
  <c r="K2836" i="1" s="1"/>
  <c r="L2838" i="1"/>
  <c r="K2838" i="1" s="1"/>
  <c r="L2840" i="1"/>
  <c r="K2840" i="1" s="1"/>
  <c r="L2842" i="1"/>
  <c r="K2842" i="1" s="1"/>
  <c r="L2844" i="1"/>
  <c r="K2844" i="1" s="1"/>
  <c r="L2846" i="1"/>
  <c r="K2846" i="1" s="1"/>
  <c r="L2848" i="1"/>
  <c r="K2848" i="1" s="1"/>
  <c r="L2850" i="1"/>
  <c r="K2850" i="1" s="1"/>
  <c r="L2854" i="1"/>
  <c r="K2854" i="1" s="1"/>
  <c r="L2856" i="1"/>
  <c r="K2856" i="1" s="1"/>
  <c r="L2860" i="1"/>
  <c r="K2860" i="1" s="1"/>
  <c r="L2864" i="1"/>
  <c r="K2864" i="1" s="1"/>
  <c r="L2868" i="1"/>
  <c r="K2868" i="1" s="1"/>
  <c r="L2872" i="1"/>
  <c r="K2872" i="1" s="1"/>
  <c r="L2395" i="1"/>
  <c r="K2395" i="1" s="1"/>
  <c r="L2399" i="1"/>
  <c r="K2399" i="1" s="1"/>
  <c r="L2403" i="1"/>
  <c r="K2403" i="1" s="1"/>
  <c r="L2407" i="1"/>
  <c r="K2407" i="1" s="1"/>
  <c r="L2409" i="1"/>
  <c r="K2409" i="1" s="1"/>
  <c r="L2411" i="1"/>
  <c r="K2411" i="1" s="1"/>
  <c r="L2413" i="1"/>
  <c r="K2413" i="1" s="1"/>
  <c r="L2415" i="1"/>
  <c r="K2415" i="1" s="1"/>
  <c r="L2417" i="1"/>
  <c r="K2417" i="1" s="1"/>
  <c r="L2419" i="1"/>
  <c r="K2419" i="1" s="1"/>
  <c r="L2421" i="1"/>
  <c r="K2421" i="1" s="1"/>
  <c r="L2423" i="1"/>
  <c r="K2423" i="1" s="1"/>
  <c r="L2425" i="1"/>
  <c r="K2425" i="1" s="1"/>
  <c r="L2427" i="1"/>
  <c r="K2427" i="1" s="1"/>
  <c r="L2429" i="1"/>
  <c r="K2429" i="1" s="1"/>
  <c r="L2431" i="1"/>
  <c r="K2431" i="1" s="1"/>
  <c r="L2433" i="1"/>
  <c r="K2433" i="1" s="1"/>
  <c r="L2435" i="1"/>
  <c r="K2435" i="1" s="1"/>
  <c r="L2437" i="1"/>
  <c r="K2437" i="1" s="1"/>
  <c r="L2439" i="1"/>
  <c r="K2439" i="1" s="1"/>
  <c r="L2441" i="1"/>
  <c r="K2441" i="1" s="1"/>
  <c r="L2443" i="1"/>
  <c r="K2443" i="1" s="1"/>
  <c r="L2445" i="1"/>
  <c r="K2445" i="1" s="1"/>
  <c r="L2447" i="1"/>
  <c r="K2447" i="1" s="1"/>
  <c r="L2449" i="1"/>
  <c r="K2449" i="1" s="1"/>
  <c r="L2451" i="1"/>
  <c r="K2451" i="1" s="1"/>
  <c r="L2453" i="1"/>
  <c r="K2453" i="1" s="1"/>
  <c r="L2455" i="1"/>
  <c r="K2455" i="1" s="1"/>
  <c r="L2457" i="1"/>
  <c r="K2457" i="1" s="1"/>
  <c r="L2459" i="1"/>
  <c r="K2459" i="1" s="1"/>
  <c r="L2461" i="1"/>
  <c r="K2461" i="1" s="1"/>
  <c r="L2463" i="1"/>
  <c r="K2463" i="1" s="1"/>
  <c r="L2465" i="1"/>
  <c r="K2465" i="1" s="1"/>
  <c r="L2467" i="1"/>
  <c r="K2467" i="1" s="1"/>
  <c r="L2469" i="1"/>
  <c r="K2469" i="1" s="1"/>
  <c r="L2471" i="1"/>
  <c r="K2471" i="1" s="1"/>
  <c r="L2473" i="1"/>
  <c r="K2473" i="1" s="1"/>
  <c r="L2475" i="1"/>
  <c r="K2475" i="1" s="1"/>
  <c r="L2477" i="1"/>
  <c r="K2477" i="1" s="1"/>
  <c r="L2479" i="1"/>
  <c r="K2479" i="1" s="1"/>
  <c r="L2481" i="1"/>
  <c r="K2481" i="1" s="1"/>
  <c r="L2483" i="1"/>
  <c r="K2483" i="1" s="1"/>
  <c r="L2485" i="1"/>
  <c r="K2485" i="1" s="1"/>
  <c r="L2487" i="1"/>
  <c r="K2487" i="1" s="1"/>
  <c r="L2489" i="1"/>
  <c r="K2489" i="1" s="1"/>
  <c r="L2491" i="1"/>
  <c r="K2491" i="1" s="1"/>
  <c r="L2493" i="1"/>
  <c r="K2493" i="1" s="1"/>
  <c r="L2495" i="1"/>
  <c r="K2495" i="1" s="1"/>
  <c r="L2497" i="1"/>
  <c r="K2497" i="1" s="1"/>
  <c r="L2499" i="1"/>
  <c r="K2499" i="1" s="1"/>
  <c r="L2501" i="1"/>
  <c r="K2501" i="1" s="1"/>
  <c r="L2503" i="1"/>
  <c r="K2503" i="1" s="1"/>
  <c r="L2505" i="1"/>
  <c r="K2505" i="1" s="1"/>
  <c r="L2509" i="1"/>
  <c r="K2509" i="1" s="1"/>
  <c r="L2511" i="1"/>
  <c r="K2511" i="1" s="1"/>
  <c r="L2513" i="1"/>
  <c r="K2513" i="1" s="1"/>
  <c r="L2515" i="1"/>
  <c r="K2515" i="1" s="1"/>
  <c r="L2517" i="1"/>
  <c r="K2517" i="1" s="1"/>
  <c r="L2519" i="1"/>
  <c r="K2519" i="1" s="1"/>
  <c r="L2521" i="1"/>
  <c r="K2521" i="1" s="1"/>
  <c r="L2523" i="1"/>
  <c r="K2523" i="1" s="1"/>
  <c r="L2525" i="1"/>
  <c r="K2525" i="1" s="1"/>
  <c r="L2527" i="1"/>
  <c r="K2527" i="1" s="1"/>
  <c r="L2529" i="1"/>
  <c r="K2529" i="1" s="1"/>
  <c r="L2531" i="1"/>
  <c r="K2531" i="1" s="1"/>
  <c r="L2533" i="1"/>
  <c r="K2533" i="1" s="1"/>
  <c r="L2535" i="1"/>
  <c r="K2535" i="1" s="1"/>
  <c r="L2537" i="1"/>
  <c r="K2537" i="1" s="1"/>
  <c r="L2539" i="1"/>
  <c r="K2539" i="1" s="1"/>
  <c r="L2541" i="1"/>
  <c r="K2541" i="1" s="1"/>
  <c r="L2543" i="1"/>
  <c r="K2543" i="1" s="1"/>
  <c r="L2545" i="1"/>
  <c r="K2545" i="1" s="1"/>
  <c r="L2547" i="1"/>
  <c r="K2547" i="1" s="1"/>
  <c r="L2549" i="1"/>
  <c r="K2549" i="1" s="1"/>
  <c r="L2551" i="1"/>
  <c r="K2551" i="1" s="1"/>
  <c r="L2553" i="1"/>
  <c r="K2553" i="1" s="1"/>
  <c r="L2555" i="1"/>
  <c r="K2555" i="1" s="1"/>
  <c r="L2557" i="1"/>
  <c r="K2557" i="1" s="1"/>
  <c r="L2559" i="1"/>
  <c r="K2559" i="1" s="1"/>
  <c r="L2561" i="1"/>
  <c r="K2561" i="1" s="1"/>
  <c r="L2563" i="1"/>
  <c r="K2563" i="1" s="1"/>
  <c r="L2565" i="1"/>
  <c r="K2565" i="1" s="1"/>
  <c r="L2567" i="1"/>
  <c r="K2567" i="1" s="1"/>
  <c r="L2569" i="1"/>
  <c r="K2569" i="1" s="1"/>
  <c r="L2571" i="1"/>
  <c r="K2571" i="1" s="1"/>
  <c r="L2573" i="1"/>
  <c r="K2573" i="1" s="1"/>
  <c r="L2575" i="1"/>
  <c r="K2575" i="1" s="1"/>
  <c r="L2577" i="1"/>
  <c r="K2577" i="1" s="1"/>
  <c r="L2579" i="1"/>
  <c r="K2579" i="1" s="1"/>
  <c r="L2581" i="1"/>
  <c r="K2581" i="1" s="1"/>
  <c r="L2583" i="1"/>
  <c r="K2583" i="1" s="1"/>
  <c r="L2585" i="1"/>
  <c r="K2585" i="1" s="1"/>
  <c r="L2587" i="1"/>
  <c r="K2587" i="1" s="1"/>
  <c r="L2589" i="1"/>
  <c r="K2589" i="1" s="1"/>
  <c r="L2591" i="1"/>
  <c r="K2591" i="1" s="1"/>
  <c r="L2593" i="1"/>
  <c r="K2593" i="1" s="1"/>
  <c r="L2595" i="1"/>
  <c r="K2595" i="1" s="1"/>
  <c r="L2597" i="1"/>
  <c r="K2597" i="1" s="1"/>
  <c r="L2599" i="1"/>
  <c r="K2599" i="1" s="1"/>
  <c r="L2601" i="1"/>
  <c r="K2601" i="1" s="1"/>
  <c r="L2603" i="1"/>
  <c r="K2603" i="1" s="1"/>
  <c r="L2605" i="1"/>
  <c r="K2605" i="1" s="1"/>
  <c r="L2607" i="1"/>
  <c r="K2607" i="1" s="1"/>
  <c r="L2609" i="1"/>
  <c r="K2609" i="1" s="1"/>
  <c r="L2611" i="1"/>
  <c r="K2611" i="1" s="1"/>
  <c r="L2613" i="1"/>
  <c r="K2613" i="1" s="1"/>
  <c r="L2615" i="1"/>
  <c r="K2615" i="1" s="1"/>
  <c r="L2617" i="1"/>
  <c r="K2617" i="1" s="1"/>
  <c r="L2619" i="1"/>
  <c r="K2619" i="1" s="1"/>
  <c r="L2621" i="1"/>
  <c r="K2621" i="1" s="1"/>
  <c r="L2623" i="1"/>
  <c r="K2623" i="1" s="1"/>
  <c r="L2625" i="1"/>
  <c r="K2625" i="1" s="1"/>
  <c r="L2627" i="1"/>
  <c r="K2627" i="1" s="1"/>
  <c r="L2629" i="1"/>
  <c r="K2629" i="1" s="1"/>
  <c r="L2631" i="1"/>
  <c r="K2631" i="1" s="1"/>
  <c r="L2633" i="1"/>
  <c r="K2633" i="1" s="1"/>
  <c r="L2635" i="1"/>
  <c r="K2635" i="1" s="1"/>
  <c r="L2637" i="1"/>
  <c r="K2637" i="1" s="1"/>
  <c r="L2639" i="1"/>
  <c r="K2639" i="1" s="1"/>
  <c r="L2641" i="1"/>
  <c r="K2641" i="1" s="1"/>
  <c r="L2643" i="1"/>
  <c r="K2643" i="1" s="1"/>
  <c r="L2645" i="1"/>
  <c r="K2645" i="1" s="1"/>
  <c r="L2647" i="1"/>
  <c r="K2647" i="1" s="1"/>
  <c r="L2649" i="1"/>
  <c r="K2649" i="1" s="1"/>
  <c r="L2651" i="1"/>
  <c r="K2651" i="1" s="1"/>
  <c r="L2653" i="1"/>
  <c r="K2653" i="1" s="1"/>
  <c r="L2655" i="1"/>
  <c r="K2655" i="1" s="1"/>
  <c r="L2657" i="1"/>
  <c r="K2657" i="1" s="1"/>
  <c r="L2659" i="1"/>
  <c r="K2659" i="1" s="1"/>
  <c r="L2661" i="1"/>
  <c r="K2661" i="1" s="1"/>
  <c r="L2232" i="1"/>
  <c r="K2232" i="1" s="1"/>
  <c r="L2234" i="1"/>
  <c r="K2234" i="1" s="1"/>
  <c r="L2236" i="1"/>
  <c r="K2236" i="1" s="1"/>
  <c r="L2238" i="1"/>
  <c r="K2238" i="1" s="1"/>
  <c r="L2240" i="1"/>
  <c r="K2240" i="1" s="1"/>
  <c r="L2242" i="1"/>
  <c r="K2242" i="1" s="1"/>
  <c r="L2244" i="1"/>
  <c r="K2244" i="1" s="1"/>
  <c r="L2246" i="1"/>
  <c r="K2246" i="1" s="1"/>
  <c r="L2248" i="1"/>
  <c r="K2248" i="1" s="1"/>
  <c r="L2250" i="1"/>
  <c r="K2250" i="1" s="1"/>
  <c r="L2252" i="1"/>
  <c r="K2252" i="1" s="1"/>
  <c r="L2254" i="1"/>
  <c r="K2254" i="1" s="1"/>
  <c r="L2256" i="1"/>
  <c r="K2256" i="1" s="1"/>
  <c r="L2258" i="1"/>
  <c r="K2258" i="1" s="1"/>
  <c r="L2260" i="1"/>
  <c r="K2260" i="1" s="1"/>
  <c r="L2262" i="1"/>
  <c r="K2262" i="1" s="1"/>
  <c r="L2264" i="1"/>
  <c r="K2264" i="1" s="1"/>
  <c r="L2266" i="1"/>
  <c r="K2266" i="1" s="1"/>
  <c r="L2268" i="1"/>
  <c r="K2268" i="1" s="1"/>
  <c r="L2270" i="1"/>
  <c r="K2270" i="1" s="1"/>
  <c r="L2272" i="1"/>
  <c r="K2272" i="1" s="1"/>
  <c r="L2274" i="1"/>
  <c r="K2274" i="1" s="1"/>
  <c r="L2276" i="1"/>
  <c r="K2276" i="1" s="1"/>
  <c r="L2278" i="1"/>
  <c r="K2278" i="1" s="1"/>
  <c r="L2280" i="1"/>
  <c r="K2280" i="1" s="1"/>
  <c r="L2282" i="1"/>
  <c r="K2282" i="1" s="1"/>
  <c r="L2284" i="1"/>
  <c r="K2284" i="1" s="1"/>
  <c r="L2286" i="1"/>
  <c r="K2286" i="1" s="1"/>
  <c r="L2288" i="1"/>
  <c r="K2288" i="1" s="1"/>
  <c r="L2290" i="1"/>
  <c r="K2290" i="1" s="1"/>
  <c r="L2292" i="1"/>
  <c r="K2292" i="1" s="1"/>
  <c r="L2294" i="1"/>
  <c r="K2294" i="1" s="1"/>
  <c r="L2296" i="1"/>
  <c r="K2296" i="1" s="1"/>
  <c r="L2298" i="1"/>
  <c r="K2298" i="1" s="1"/>
  <c r="L2300" i="1"/>
  <c r="K2300" i="1" s="1"/>
  <c r="L2302" i="1"/>
  <c r="K2302" i="1" s="1"/>
  <c r="L2304" i="1"/>
  <c r="K2304" i="1" s="1"/>
  <c r="L2306" i="1"/>
  <c r="K2306" i="1" s="1"/>
  <c r="L2308" i="1"/>
  <c r="K2308" i="1" s="1"/>
  <c r="L2310" i="1"/>
  <c r="K2310" i="1" s="1"/>
  <c r="L2312" i="1"/>
  <c r="K2312" i="1" s="1"/>
  <c r="L2314" i="1"/>
  <c r="K2314" i="1" s="1"/>
  <c r="L2316" i="1"/>
  <c r="K2316" i="1" s="1"/>
  <c r="L2318" i="1"/>
  <c r="K2318" i="1" s="1"/>
  <c r="L2320" i="1"/>
  <c r="K2320" i="1" s="1"/>
  <c r="L2322" i="1"/>
  <c r="K2322" i="1" s="1"/>
  <c r="L2324" i="1"/>
  <c r="K2324" i="1" s="1"/>
  <c r="L2326" i="1"/>
  <c r="K2326" i="1" s="1"/>
  <c r="L2328" i="1"/>
  <c r="K2328" i="1" s="1"/>
  <c r="L2330" i="1"/>
  <c r="K2330" i="1" s="1"/>
  <c r="L2332" i="1"/>
  <c r="K2332" i="1" s="1"/>
  <c r="L2334" i="1"/>
  <c r="K2334" i="1" s="1"/>
  <c r="L2336" i="1"/>
  <c r="K2336" i="1" s="1"/>
  <c r="L2338" i="1"/>
  <c r="K2338" i="1" s="1"/>
  <c r="L2340" i="1"/>
  <c r="K2340" i="1" s="1"/>
  <c r="L2342" i="1"/>
  <c r="K2342" i="1" s="1"/>
  <c r="L2344" i="1"/>
  <c r="K2344" i="1" s="1"/>
  <c r="L2346" i="1"/>
  <c r="K2346" i="1" s="1"/>
  <c r="L2348" i="1"/>
  <c r="K2348" i="1" s="1"/>
  <c r="L2350" i="1"/>
  <c r="K2350" i="1" s="1"/>
  <c r="L2352" i="1"/>
  <c r="K2352" i="1" s="1"/>
  <c r="L2354" i="1"/>
  <c r="K2354" i="1" s="1"/>
  <c r="L2356" i="1"/>
  <c r="K2356" i="1" s="1"/>
  <c r="L2358" i="1"/>
  <c r="K2358" i="1" s="1"/>
  <c r="L2360" i="1"/>
  <c r="K2360" i="1" s="1"/>
  <c r="L2362" i="1"/>
  <c r="K2362" i="1" s="1"/>
  <c r="L2364" i="1"/>
  <c r="K2364" i="1" s="1"/>
  <c r="L2366" i="1"/>
  <c r="K2366" i="1" s="1"/>
  <c r="L2368" i="1"/>
  <c r="K2368" i="1" s="1"/>
  <c r="L2370" i="1"/>
  <c r="K2370" i="1" s="1"/>
  <c r="L2664" i="1"/>
  <c r="K2664" i="1" s="1"/>
  <c r="L2666" i="1"/>
  <c r="K2666" i="1" s="1"/>
  <c r="L2668" i="1"/>
  <c r="K2668" i="1" s="1"/>
  <c r="L2670" i="1"/>
  <c r="K2670" i="1" s="1"/>
  <c r="L2672" i="1"/>
  <c r="K2672" i="1" s="1"/>
  <c r="L2674" i="1"/>
  <c r="K2674" i="1" s="1"/>
  <c r="L2677" i="1"/>
  <c r="K2677" i="1" s="1"/>
  <c r="L2679" i="1"/>
  <c r="K2679" i="1" s="1"/>
  <c r="L2681" i="1"/>
  <c r="K2681" i="1" s="1"/>
  <c r="L2683" i="1"/>
  <c r="K2683" i="1" s="1"/>
  <c r="L2685" i="1"/>
  <c r="K2685" i="1" s="1"/>
  <c r="L2687" i="1"/>
  <c r="K2687" i="1" s="1"/>
  <c r="L2689" i="1"/>
  <c r="K2689" i="1" s="1"/>
  <c r="L2691" i="1"/>
  <c r="K2691" i="1" s="1"/>
  <c r="L2693" i="1"/>
  <c r="K2693" i="1" s="1"/>
  <c r="L2695" i="1"/>
  <c r="K2695" i="1" s="1"/>
  <c r="L2697" i="1"/>
  <c r="K2697" i="1" s="1"/>
  <c r="L2699" i="1"/>
  <c r="K2699" i="1" s="1"/>
  <c r="L2701" i="1"/>
  <c r="K2701" i="1" s="1"/>
  <c r="L2703" i="1"/>
  <c r="K2703" i="1" s="1"/>
  <c r="L2705" i="1"/>
  <c r="K2705" i="1" s="1"/>
  <c r="L2707" i="1"/>
  <c r="K2707" i="1" s="1"/>
  <c r="L2709" i="1"/>
  <c r="K2709" i="1" s="1"/>
  <c r="L2711" i="1"/>
  <c r="K2711" i="1" s="1"/>
  <c r="L2713" i="1"/>
  <c r="K2713" i="1" s="1"/>
  <c r="L2715" i="1"/>
  <c r="K2715" i="1" s="1"/>
  <c r="L2717" i="1"/>
  <c r="K2717" i="1" s="1"/>
  <c r="L2719" i="1"/>
  <c r="K2719" i="1" s="1"/>
  <c r="L2721" i="1"/>
  <c r="K2721" i="1" s="1"/>
  <c r="L2723" i="1"/>
  <c r="K2723" i="1" s="1"/>
  <c r="L2725" i="1"/>
  <c r="K2725" i="1" s="1"/>
  <c r="L2727" i="1"/>
  <c r="K2727" i="1" s="1"/>
  <c r="L2729" i="1"/>
  <c r="K2729" i="1" s="1"/>
  <c r="L2731" i="1"/>
  <c r="K2731" i="1" s="1"/>
  <c r="L2733" i="1"/>
  <c r="K2733" i="1" s="1"/>
  <c r="L2735" i="1"/>
  <c r="K2735" i="1" s="1"/>
  <c r="L2737" i="1"/>
  <c r="K2737" i="1" s="1"/>
  <c r="L2739" i="1"/>
  <c r="K2739" i="1" s="1"/>
  <c r="L2741" i="1"/>
  <c r="K2741" i="1" s="1"/>
  <c r="L2743" i="1"/>
  <c r="K2743" i="1" s="1"/>
  <c r="L2745" i="1"/>
  <c r="K2745" i="1" s="1"/>
  <c r="L2747" i="1"/>
  <c r="K2747" i="1" s="1"/>
  <c r="L2749" i="1"/>
  <c r="K2749" i="1" s="1"/>
  <c r="L2751" i="1"/>
  <c r="K2751" i="1" s="1"/>
  <c r="L2753" i="1"/>
  <c r="K2753" i="1" s="1"/>
  <c r="L2755" i="1"/>
  <c r="K2755" i="1" s="1"/>
  <c r="L2757" i="1"/>
  <c r="K2757" i="1" s="1"/>
  <c r="L2759" i="1"/>
  <c r="K2759" i="1" s="1"/>
  <c r="L2761" i="1"/>
  <c r="K2761" i="1" s="1"/>
  <c r="L2763" i="1"/>
  <c r="K2763" i="1" s="1"/>
  <c r="L2765" i="1"/>
  <c r="K2765" i="1" s="1"/>
  <c r="L2767" i="1"/>
  <c r="K2767" i="1" s="1"/>
  <c r="L2769" i="1"/>
  <c r="K2769" i="1" s="1"/>
  <c r="L2771" i="1"/>
  <c r="K2771" i="1" s="1"/>
  <c r="L2773" i="1"/>
  <c r="K2773" i="1" s="1"/>
  <c r="L2775" i="1"/>
  <c r="K2775" i="1" s="1"/>
  <c r="L2777" i="1"/>
  <c r="K2777" i="1" s="1"/>
  <c r="L2779" i="1"/>
  <c r="K2779" i="1" s="1"/>
  <c r="L2781" i="1"/>
  <c r="K2781" i="1" s="1"/>
  <c r="L2783" i="1"/>
  <c r="K2783" i="1" s="1"/>
  <c r="L2785" i="1"/>
  <c r="K2785" i="1" s="1"/>
  <c r="L2789" i="1"/>
  <c r="K2789" i="1" s="1"/>
  <c r="L2791" i="1"/>
  <c r="K2791" i="1" s="1"/>
  <c r="L2793" i="1"/>
  <c r="K2793" i="1" s="1"/>
  <c r="L2795" i="1"/>
  <c r="K2795" i="1" s="1"/>
  <c r="L2797" i="1"/>
  <c r="K2797" i="1" s="1"/>
  <c r="L2799" i="1"/>
  <c r="K2799" i="1" s="1"/>
  <c r="L2801" i="1"/>
  <c r="K2801" i="1" s="1"/>
  <c r="L2803" i="1"/>
  <c r="K2803" i="1" s="1"/>
  <c r="L2805" i="1"/>
  <c r="K2805" i="1" s="1"/>
  <c r="L2807" i="1"/>
  <c r="K2807" i="1" s="1"/>
  <c r="L2809" i="1"/>
  <c r="K2809" i="1" s="1"/>
  <c r="L2811" i="1"/>
  <c r="K2811" i="1" s="1"/>
  <c r="L2813" i="1"/>
  <c r="K2813" i="1" s="1"/>
  <c r="L2815" i="1"/>
  <c r="K2815" i="1" s="1"/>
  <c r="L2817" i="1"/>
  <c r="K2817" i="1" s="1"/>
  <c r="L2819" i="1"/>
  <c r="K2819" i="1" s="1"/>
  <c r="L2821" i="1"/>
  <c r="K2821" i="1" s="1"/>
  <c r="L2823" i="1"/>
  <c r="K2823" i="1" s="1"/>
  <c r="L2825" i="1"/>
  <c r="K2825" i="1" s="1"/>
  <c r="L2827" i="1"/>
  <c r="K2827" i="1" s="1"/>
  <c r="L2829" i="1"/>
  <c r="K2829" i="1" s="1"/>
  <c r="L2831" i="1"/>
  <c r="K2831" i="1" s="1"/>
  <c r="L2833" i="1"/>
  <c r="K2833" i="1" s="1"/>
  <c r="L2835" i="1"/>
  <c r="K2835" i="1" s="1"/>
  <c r="L2837" i="1"/>
  <c r="K2837" i="1" s="1"/>
  <c r="L2839" i="1"/>
  <c r="K2839" i="1" s="1"/>
  <c r="L2841" i="1"/>
  <c r="K2841" i="1" s="1"/>
  <c r="L2843" i="1"/>
  <c r="K2843" i="1" s="1"/>
  <c r="L2845" i="1"/>
  <c r="K2845" i="1" s="1"/>
  <c r="L2847" i="1"/>
  <c r="K2847" i="1" s="1"/>
  <c r="L2849" i="1"/>
  <c r="K2849" i="1" s="1"/>
  <c r="L2851" i="1"/>
  <c r="K2851" i="1" s="1"/>
  <c r="L2853" i="1"/>
  <c r="K2853" i="1" s="1"/>
  <c r="L2855" i="1"/>
  <c r="K2855" i="1" s="1"/>
  <c r="L2857" i="1"/>
  <c r="K2857" i="1" s="1"/>
  <c r="L2859" i="1"/>
  <c r="K2859" i="1" s="1"/>
  <c r="L2861" i="1"/>
  <c r="K2861" i="1" s="1"/>
  <c r="L2863" i="1"/>
  <c r="K2863" i="1" s="1"/>
  <c r="L2865" i="1"/>
  <c r="K2865" i="1" s="1"/>
  <c r="L2867" i="1"/>
  <c r="K2867" i="1" s="1"/>
  <c r="L2869" i="1"/>
  <c r="K2869" i="1" s="1"/>
  <c r="L2871" i="1"/>
  <c r="K2871" i="1" s="1"/>
  <c r="L2873" i="1"/>
  <c r="K2873" i="1" s="1"/>
  <c r="L2875" i="1"/>
  <c r="K2875" i="1" s="1"/>
  <c r="L2852" i="1"/>
  <c r="K2852" i="1" s="1"/>
  <c r="L2858" i="1"/>
  <c r="K2858" i="1" s="1"/>
  <c r="L2862" i="1"/>
  <c r="K2862" i="1" s="1"/>
  <c r="L2866" i="1"/>
  <c r="K2866" i="1" s="1"/>
  <c r="L2870" i="1"/>
  <c r="K2870" i="1" s="1"/>
  <c r="L2874" i="1"/>
  <c r="K2874" i="1" s="1"/>
  <c r="L1742" i="1"/>
  <c r="K1742" i="1" s="1"/>
  <c r="L1739" i="1"/>
  <c r="K1739" i="1" s="1"/>
  <c r="L1723" i="1"/>
  <c r="K1723" i="1" s="1"/>
  <c r="L1725" i="1"/>
  <c r="K1725" i="1" s="1"/>
  <c r="L1727" i="1"/>
  <c r="K1727" i="1" s="1"/>
  <c r="L1729" i="1"/>
  <c r="K1729" i="1" s="1"/>
  <c r="L1731" i="1"/>
  <c r="K1731" i="1" s="1"/>
  <c r="L1733" i="1"/>
  <c r="K1733" i="1" s="1"/>
  <c r="L1734" i="1"/>
  <c r="K1734" i="1" s="1"/>
  <c r="L1738" i="1"/>
  <c r="K1738" i="1" s="1"/>
  <c r="L1722" i="1"/>
  <c r="K1722" i="1" s="1"/>
  <c r="L1724" i="1"/>
  <c r="K1724" i="1" s="1"/>
  <c r="L1726" i="1"/>
  <c r="K1726" i="1" s="1"/>
  <c r="L1728" i="1"/>
  <c r="K1728" i="1" s="1"/>
  <c r="L1730" i="1"/>
  <c r="K1730" i="1" s="1"/>
  <c r="L1732" i="1"/>
  <c r="K1732" i="1" s="1"/>
  <c r="L1565" i="1"/>
  <c r="K1565" i="1" s="1"/>
  <c r="L1606" i="1"/>
  <c r="K1606" i="1" s="1"/>
  <c r="L1608" i="1"/>
  <c r="K1608" i="1" s="1"/>
  <c r="L1610" i="1"/>
  <c r="K1610" i="1" s="1"/>
  <c r="L1612" i="1"/>
  <c r="K1612" i="1" s="1"/>
  <c r="L1614" i="1"/>
  <c r="K1614" i="1" s="1"/>
  <c r="L1616" i="1"/>
  <c r="K1616" i="1" s="1"/>
  <c r="L1618" i="1"/>
  <c r="K1618" i="1" s="1"/>
  <c r="L1620" i="1"/>
  <c r="K1620" i="1" s="1"/>
  <c r="L1622" i="1"/>
  <c r="K1622" i="1" s="1"/>
  <c r="L1624" i="1"/>
  <c r="K1624" i="1" s="1"/>
  <c r="L1626" i="1"/>
  <c r="K1626" i="1" s="1"/>
  <c r="L1628" i="1"/>
  <c r="K1628" i="1" s="1"/>
  <c r="L1630" i="1"/>
  <c r="K1630" i="1" s="1"/>
  <c r="L1632" i="1"/>
  <c r="K1632" i="1" s="1"/>
  <c r="L1634" i="1"/>
  <c r="K1634" i="1" s="1"/>
  <c r="L1636" i="1"/>
  <c r="K1636" i="1" s="1"/>
  <c r="L1638" i="1"/>
  <c r="K1638" i="1" s="1"/>
  <c r="L1640" i="1"/>
  <c r="K1640" i="1" s="1"/>
  <c r="L1642" i="1"/>
  <c r="K1642" i="1" s="1"/>
  <c r="L1644" i="1"/>
  <c r="K1644" i="1" s="1"/>
  <c r="L1646" i="1"/>
  <c r="K1646" i="1" s="1"/>
  <c r="L1648" i="1"/>
  <c r="K1648" i="1" s="1"/>
  <c r="L1650" i="1"/>
  <c r="K1650" i="1" s="1"/>
  <c r="L1652" i="1"/>
  <c r="K1652" i="1" s="1"/>
  <c r="L1654" i="1"/>
  <c r="K1654" i="1" s="1"/>
  <c r="L1656" i="1"/>
  <c r="K1656" i="1" s="1"/>
  <c r="L1605" i="1"/>
  <c r="K1605" i="1" s="1"/>
  <c r="L1609" i="1"/>
  <c r="K1609" i="1" s="1"/>
  <c r="L1613" i="1"/>
  <c r="K1613" i="1" s="1"/>
  <c r="L1617" i="1"/>
  <c r="K1617" i="1" s="1"/>
  <c r="L1621" i="1"/>
  <c r="K1621" i="1" s="1"/>
  <c r="L1625" i="1"/>
  <c r="K1625" i="1" s="1"/>
  <c r="L1629" i="1"/>
  <c r="K1629" i="1" s="1"/>
  <c r="L1633" i="1"/>
  <c r="K1633" i="1" s="1"/>
  <c r="L1637" i="1"/>
  <c r="K1637" i="1" s="1"/>
  <c r="L1641" i="1"/>
  <c r="K1641" i="1" s="1"/>
  <c r="L1645" i="1"/>
  <c r="K1645" i="1" s="1"/>
  <c r="L1649" i="1"/>
  <c r="K1649" i="1" s="1"/>
  <c r="L1653" i="1"/>
  <c r="K1653" i="1" s="1"/>
  <c r="L1657" i="1"/>
  <c r="K1657" i="1" s="1"/>
  <c r="L1659" i="1"/>
  <c r="K1659" i="1" s="1"/>
  <c r="L1661" i="1"/>
  <c r="K1661" i="1" s="1"/>
  <c r="L1663" i="1"/>
  <c r="K1663" i="1" s="1"/>
  <c r="L1665" i="1"/>
  <c r="K1665" i="1" s="1"/>
  <c r="L1667" i="1"/>
  <c r="K1667" i="1" s="1"/>
  <c r="L1669" i="1"/>
  <c r="K1669" i="1" s="1"/>
  <c r="L1671" i="1"/>
  <c r="K1671" i="1" s="1"/>
  <c r="L1673" i="1"/>
  <c r="K1673" i="1" s="1"/>
  <c r="L1675" i="1"/>
  <c r="K1675" i="1" s="1"/>
  <c r="L1677" i="1"/>
  <c r="K1677" i="1" s="1"/>
  <c r="L1679" i="1"/>
  <c r="K1679" i="1" s="1"/>
  <c r="L1681" i="1"/>
  <c r="K1681" i="1" s="1"/>
  <c r="L1683" i="1"/>
  <c r="K1683" i="1" s="1"/>
  <c r="L1685" i="1"/>
  <c r="K1685" i="1" s="1"/>
  <c r="L1687" i="1"/>
  <c r="K1687" i="1" s="1"/>
  <c r="L1689" i="1"/>
  <c r="K1689" i="1" s="1"/>
  <c r="L1691" i="1"/>
  <c r="K1691" i="1" s="1"/>
  <c r="L1693" i="1"/>
  <c r="K1693" i="1" s="1"/>
  <c r="L1695" i="1"/>
  <c r="K1695" i="1" s="1"/>
  <c r="L1697" i="1"/>
  <c r="K1697" i="1" s="1"/>
  <c r="L1699" i="1"/>
  <c r="K1699" i="1" s="1"/>
  <c r="L1701" i="1"/>
  <c r="K1701" i="1" s="1"/>
  <c r="L1703" i="1"/>
  <c r="K1703" i="1" s="1"/>
  <c r="L1705" i="1"/>
  <c r="K1705" i="1" s="1"/>
  <c r="L1707" i="1"/>
  <c r="K1707" i="1" s="1"/>
  <c r="L1709" i="1"/>
  <c r="K1709" i="1" s="1"/>
  <c r="L1711" i="1"/>
  <c r="K1711" i="1" s="1"/>
  <c r="L1713" i="1"/>
  <c r="K1713" i="1" s="1"/>
  <c r="L1715" i="1"/>
  <c r="K1715" i="1" s="1"/>
  <c r="L1717" i="1"/>
  <c r="K1717" i="1" s="1"/>
  <c r="L1719" i="1"/>
  <c r="K1719" i="1" s="1"/>
  <c r="L1721" i="1"/>
  <c r="K1721" i="1" s="1"/>
  <c r="L1611" i="1"/>
  <c r="K1611" i="1" s="1"/>
  <c r="L1619" i="1"/>
  <c r="K1619" i="1" s="1"/>
  <c r="L1627" i="1"/>
  <c r="K1627" i="1" s="1"/>
  <c r="L1635" i="1"/>
  <c r="K1635" i="1" s="1"/>
  <c r="L1643" i="1"/>
  <c r="K1643" i="1" s="1"/>
  <c r="L1651" i="1"/>
  <c r="K1651" i="1" s="1"/>
  <c r="L1658" i="1"/>
  <c r="K1658" i="1" s="1"/>
  <c r="L1662" i="1"/>
  <c r="K1662" i="1" s="1"/>
  <c r="L1666" i="1"/>
  <c r="K1666" i="1" s="1"/>
  <c r="L1670" i="1"/>
  <c r="K1670" i="1" s="1"/>
  <c r="L1674" i="1"/>
  <c r="K1674" i="1" s="1"/>
  <c r="L1678" i="1"/>
  <c r="K1678" i="1" s="1"/>
  <c r="L1682" i="1"/>
  <c r="K1682" i="1" s="1"/>
  <c r="L1686" i="1"/>
  <c r="K1686" i="1" s="1"/>
  <c r="L1690" i="1"/>
  <c r="K1690" i="1" s="1"/>
  <c r="L1694" i="1"/>
  <c r="K1694" i="1" s="1"/>
  <c r="L1698" i="1"/>
  <c r="K1698" i="1" s="1"/>
  <c r="L1702" i="1"/>
  <c r="K1702" i="1" s="1"/>
  <c r="L1706" i="1"/>
  <c r="K1706" i="1" s="1"/>
  <c r="L1710" i="1"/>
  <c r="K1710" i="1" s="1"/>
  <c r="L1716" i="1"/>
  <c r="K1716" i="1" s="1"/>
  <c r="L1720" i="1"/>
  <c r="K1720" i="1" s="1"/>
  <c r="L1607" i="1"/>
  <c r="K1607" i="1" s="1"/>
  <c r="L1615" i="1"/>
  <c r="K1615" i="1" s="1"/>
  <c r="L1623" i="1"/>
  <c r="K1623" i="1" s="1"/>
  <c r="L1631" i="1"/>
  <c r="K1631" i="1" s="1"/>
  <c r="L1639" i="1"/>
  <c r="K1639" i="1" s="1"/>
  <c r="L1647" i="1"/>
  <c r="K1647" i="1" s="1"/>
  <c r="L1655" i="1"/>
  <c r="K1655" i="1" s="1"/>
  <c r="L1660" i="1"/>
  <c r="K1660" i="1" s="1"/>
  <c r="L1664" i="1"/>
  <c r="K1664" i="1" s="1"/>
  <c r="L1668" i="1"/>
  <c r="K1668" i="1" s="1"/>
  <c r="L1672" i="1"/>
  <c r="K1672" i="1" s="1"/>
  <c r="L1676" i="1"/>
  <c r="K1676" i="1" s="1"/>
  <c r="L1680" i="1"/>
  <c r="K1680" i="1" s="1"/>
  <c r="L1684" i="1"/>
  <c r="K1684" i="1" s="1"/>
  <c r="L1688" i="1"/>
  <c r="K1688" i="1" s="1"/>
  <c r="L1692" i="1"/>
  <c r="K1692" i="1" s="1"/>
  <c r="L1696" i="1"/>
  <c r="K1696" i="1" s="1"/>
  <c r="L1700" i="1"/>
  <c r="K1700" i="1" s="1"/>
  <c r="L1704" i="1"/>
  <c r="K1704" i="1" s="1"/>
  <c r="L1708" i="1"/>
  <c r="K1708" i="1" s="1"/>
  <c r="L1712" i="1"/>
  <c r="K1712" i="1" s="1"/>
  <c r="L1714" i="1"/>
  <c r="K1714" i="1" s="1"/>
  <c r="L1718" i="1"/>
  <c r="K1718" i="1" s="1"/>
  <c r="L1500" i="1"/>
  <c r="K1500" i="1" s="1"/>
  <c r="L1502" i="1"/>
  <c r="K1502" i="1" s="1"/>
  <c r="L1504" i="1"/>
  <c r="K1504" i="1" s="1"/>
  <c r="L1506" i="1"/>
  <c r="K1506" i="1" s="1"/>
  <c r="L1508" i="1"/>
  <c r="K1508" i="1" s="1"/>
  <c r="L1510" i="1"/>
  <c r="K1510" i="1" s="1"/>
  <c r="L1512" i="1"/>
  <c r="K1512" i="1" s="1"/>
  <c r="L1514" i="1"/>
  <c r="K1514" i="1" s="1"/>
  <c r="L1516" i="1"/>
  <c r="K1516" i="1" s="1"/>
  <c r="L1518" i="1"/>
  <c r="K1518" i="1" s="1"/>
  <c r="L1520" i="1"/>
  <c r="K1520" i="1" s="1"/>
  <c r="L1522" i="1"/>
  <c r="K1522" i="1" s="1"/>
  <c r="L1524" i="1"/>
  <c r="K1524" i="1" s="1"/>
  <c r="L1526" i="1"/>
  <c r="K1526" i="1" s="1"/>
  <c r="L1528" i="1"/>
  <c r="K1528" i="1" s="1"/>
  <c r="L1530" i="1"/>
  <c r="K1530" i="1" s="1"/>
  <c r="L1501" i="1"/>
  <c r="K1501" i="1" s="1"/>
  <c r="L1503" i="1"/>
  <c r="K1503" i="1" s="1"/>
  <c r="L1505" i="1"/>
  <c r="K1505" i="1" s="1"/>
  <c r="L1507" i="1"/>
  <c r="K1507" i="1" s="1"/>
  <c r="L1509" i="1"/>
  <c r="K1509" i="1" s="1"/>
  <c r="L1511" i="1"/>
  <c r="K1511" i="1" s="1"/>
  <c r="L1513" i="1"/>
  <c r="K1513" i="1" s="1"/>
  <c r="L1515" i="1"/>
  <c r="K1515" i="1" s="1"/>
  <c r="L1517" i="1"/>
  <c r="K1517" i="1" s="1"/>
  <c r="L1519" i="1"/>
  <c r="K1519" i="1" s="1"/>
  <c r="L1521" i="1"/>
  <c r="K1521" i="1" s="1"/>
  <c r="L1523" i="1"/>
  <c r="K1523" i="1" s="1"/>
  <c r="L1525" i="1"/>
  <c r="K1525" i="1" s="1"/>
  <c r="L1527" i="1"/>
  <c r="K1527" i="1" s="1"/>
  <c r="L1529" i="1"/>
  <c r="K1529" i="1" s="1"/>
  <c r="L1499" i="1"/>
  <c r="K1499" i="1" s="1"/>
  <c r="L1443" i="1"/>
  <c r="K1443" i="1" s="1"/>
  <c r="L1442" i="1"/>
  <c r="K1442" i="1" s="1"/>
  <c r="L1444" i="1"/>
  <c r="K1444" i="1" s="1"/>
  <c r="L1445" i="1"/>
  <c r="K1445" i="1" s="1"/>
  <c r="L1447" i="1"/>
  <c r="K1447" i="1" s="1"/>
  <c r="L1449" i="1"/>
  <c r="K1449" i="1" s="1"/>
  <c r="L1451" i="1"/>
  <c r="K1451" i="1" s="1"/>
  <c r="L1453" i="1"/>
  <c r="K1453" i="1" s="1"/>
  <c r="L1455" i="1"/>
  <c r="K1455" i="1" s="1"/>
  <c r="L1457" i="1"/>
  <c r="K1457" i="1" s="1"/>
  <c r="L1459" i="1"/>
  <c r="K1459" i="1" s="1"/>
  <c r="L1461" i="1"/>
  <c r="K1461" i="1" s="1"/>
  <c r="L1463" i="1"/>
  <c r="K1463" i="1" s="1"/>
  <c r="L1467" i="1"/>
  <c r="K1467" i="1" s="1"/>
  <c r="L1469" i="1"/>
  <c r="K1469" i="1" s="1"/>
  <c r="L1471" i="1"/>
  <c r="K1471" i="1" s="1"/>
  <c r="L1473" i="1"/>
  <c r="K1473" i="1" s="1"/>
  <c r="L1475" i="1"/>
  <c r="K1475" i="1" s="1"/>
  <c r="L1477" i="1"/>
  <c r="K1477" i="1" s="1"/>
  <c r="L1479" i="1"/>
  <c r="K1479" i="1" s="1"/>
  <c r="L1481" i="1"/>
  <c r="K1481" i="1" s="1"/>
  <c r="L1483" i="1"/>
  <c r="K1483" i="1" s="1"/>
  <c r="L1485" i="1"/>
  <c r="K1485" i="1" s="1"/>
  <c r="L1487" i="1"/>
  <c r="K1487" i="1" s="1"/>
  <c r="L1489" i="1"/>
  <c r="K1489" i="1" s="1"/>
  <c r="L1491" i="1"/>
  <c r="K1491" i="1" s="1"/>
  <c r="L1493" i="1"/>
  <c r="K1493" i="1" s="1"/>
  <c r="L1495" i="1"/>
  <c r="K1495" i="1" s="1"/>
  <c r="L1497" i="1"/>
  <c r="K1497" i="1" s="1"/>
  <c r="L1534" i="1"/>
  <c r="K1534" i="1" s="1"/>
  <c r="L1536" i="1"/>
  <c r="K1536" i="1" s="1"/>
  <c r="L1538" i="1"/>
  <c r="K1538" i="1" s="1"/>
  <c r="L1540" i="1"/>
  <c r="K1540" i="1" s="1"/>
  <c r="L1542" i="1"/>
  <c r="K1542" i="1" s="1"/>
  <c r="L1544" i="1"/>
  <c r="K1544" i="1" s="1"/>
  <c r="L1546" i="1"/>
  <c r="K1546" i="1" s="1"/>
  <c r="L1548" i="1"/>
  <c r="K1548" i="1" s="1"/>
  <c r="L1550" i="1"/>
  <c r="K1550" i="1" s="1"/>
  <c r="L1552" i="1"/>
  <c r="K1552" i="1" s="1"/>
  <c r="L1554" i="1"/>
  <c r="K1554" i="1" s="1"/>
  <c r="L1556" i="1"/>
  <c r="K1556" i="1" s="1"/>
  <c r="L1558" i="1"/>
  <c r="K1558" i="1" s="1"/>
  <c r="L1560" i="1"/>
  <c r="K1560" i="1" s="1"/>
  <c r="L1562" i="1"/>
  <c r="K1562" i="1" s="1"/>
  <c r="L1564" i="1"/>
  <c r="K1564" i="1" s="1"/>
  <c r="L1567" i="1"/>
  <c r="K1567" i="1" s="1"/>
  <c r="L1569" i="1"/>
  <c r="K1569" i="1" s="1"/>
  <c r="L1571" i="1"/>
  <c r="K1571" i="1" s="1"/>
  <c r="L1573" i="1"/>
  <c r="K1573" i="1" s="1"/>
  <c r="L1575" i="1"/>
  <c r="K1575" i="1" s="1"/>
  <c r="L1577" i="1"/>
  <c r="K1577" i="1" s="1"/>
  <c r="L1579" i="1"/>
  <c r="K1579" i="1" s="1"/>
  <c r="L1581" i="1"/>
  <c r="K1581" i="1" s="1"/>
  <c r="L1583" i="1"/>
  <c r="K1583" i="1" s="1"/>
  <c r="L1585" i="1"/>
  <c r="K1585" i="1" s="1"/>
  <c r="L1587" i="1"/>
  <c r="K1587" i="1" s="1"/>
  <c r="L1589" i="1"/>
  <c r="K1589" i="1" s="1"/>
  <c r="L1591" i="1"/>
  <c r="K1591" i="1" s="1"/>
  <c r="L1593" i="1"/>
  <c r="K1593" i="1" s="1"/>
  <c r="L1595" i="1"/>
  <c r="K1595" i="1" s="1"/>
  <c r="L1597" i="1"/>
  <c r="K1597" i="1" s="1"/>
  <c r="L1599" i="1"/>
  <c r="K1599" i="1" s="1"/>
  <c r="L1601" i="1"/>
  <c r="K1601" i="1" s="1"/>
  <c r="L1603" i="1"/>
  <c r="K1603" i="1" s="1"/>
  <c r="L1446" i="1"/>
  <c r="K1446" i="1" s="1"/>
  <c r="L1448" i="1"/>
  <c r="K1448" i="1" s="1"/>
  <c r="L1450" i="1"/>
  <c r="K1450" i="1" s="1"/>
  <c r="L1452" i="1"/>
  <c r="K1452" i="1" s="1"/>
  <c r="L1454" i="1"/>
  <c r="K1454" i="1" s="1"/>
  <c r="L1456" i="1"/>
  <c r="K1456" i="1" s="1"/>
  <c r="L1458" i="1"/>
  <c r="K1458" i="1" s="1"/>
  <c r="L1460" i="1"/>
  <c r="K1460" i="1" s="1"/>
  <c r="L1462" i="1"/>
  <c r="K1462" i="1" s="1"/>
  <c r="L1464" i="1"/>
  <c r="K1464" i="1" s="1"/>
  <c r="L1468" i="1"/>
  <c r="K1468" i="1" s="1"/>
  <c r="L1470" i="1"/>
  <c r="K1470" i="1" s="1"/>
  <c r="L1472" i="1"/>
  <c r="K1472" i="1" s="1"/>
  <c r="L1474" i="1"/>
  <c r="K1474" i="1" s="1"/>
  <c r="L1476" i="1"/>
  <c r="K1476" i="1" s="1"/>
  <c r="L1478" i="1"/>
  <c r="K1478" i="1" s="1"/>
  <c r="L1480" i="1"/>
  <c r="K1480" i="1" s="1"/>
  <c r="L1482" i="1"/>
  <c r="K1482" i="1" s="1"/>
  <c r="L1484" i="1"/>
  <c r="K1484" i="1" s="1"/>
  <c r="L1486" i="1"/>
  <c r="K1486" i="1" s="1"/>
  <c r="L1488" i="1"/>
  <c r="K1488" i="1" s="1"/>
  <c r="L1490" i="1"/>
  <c r="K1490" i="1" s="1"/>
  <c r="L1492" i="1"/>
  <c r="K1492" i="1" s="1"/>
  <c r="L1494" i="1"/>
  <c r="K1494" i="1" s="1"/>
  <c r="L1496" i="1"/>
  <c r="K1496" i="1" s="1"/>
  <c r="L1498" i="1"/>
  <c r="K1498" i="1" s="1"/>
  <c r="L1533" i="1"/>
  <c r="K1533" i="1" s="1"/>
  <c r="L1535" i="1"/>
  <c r="K1535" i="1" s="1"/>
  <c r="L1537" i="1"/>
  <c r="K1537" i="1" s="1"/>
  <c r="L1539" i="1"/>
  <c r="K1539" i="1" s="1"/>
  <c r="L1541" i="1"/>
  <c r="K1541" i="1" s="1"/>
  <c r="L1543" i="1"/>
  <c r="K1543" i="1" s="1"/>
  <c r="L1545" i="1"/>
  <c r="K1545" i="1" s="1"/>
  <c r="L1547" i="1"/>
  <c r="K1547" i="1" s="1"/>
  <c r="L1549" i="1"/>
  <c r="K1549" i="1" s="1"/>
  <c r="L1551" i="1"/>
  <c r="K1551" i="1" s="1"/>
  <c r="L1553" i="1"/>
  <c r="K1553" i="1" s="1"/>
  <c r="L1555" i="1"/>
  <c r="K1555" i="1" s="1"/>
  <c r="L1557" i="1"/>
  <c r="K1557" i="1" s="1"/>
  <c r="L1559" i="1"/>
  <c r="K1559" i="1" s="1"/>
  <c r="L1561" i="1"/>
  <c r="K1561" i="1" s="1"/>
  <c r="L1563" i="1"/>
  <c r="K1563" i="1" s="1"/>
  <c r="L1566" i="1"/>
  <c r="K1566" i="1" s="1"/>
  <c r="L1568" i="1"/>
  <c r="K1568" i="1" s="1"/>
  <c r="L1570" i="1"/>
  <c r="K1570" i="1" s="1"/>
  <c r="L1572" i="1"/>
  <c r="K1572" i="1" s="1"/>
  <c r="L1574" i="1"/>
  <c r="K1574" i="1" s="1"/>
  <c r="L1576" i="1"/>
  <c r="K1576" i="1" s="1"/>
  <c r="L1578" i="1"/>
  <c r="K1578" i="1" s="1"/>
  <c r="L1580" i="1"/>
  <c r="K1580" i="1" s="1"/>
  <c r="L1582" i="1"/>
  <c r="K1582" i="1" s="1"/>
  <c r="L1584" i="1"/>
  <c r="K1584" i="1" s="1"/>
  <c r="L1586" i="1"/>
  <c r="K1586" i="1" s="1"/>
  <c r="L1588" i="1"/>
  <c r="K1588" i="1" s="1"/>
  <c r="L1590" i="1"/>
  <c r="K1590" i="1" s="1"/>
  <c r="L1592" i="1"/>
  <c r="K1592" i="1" s="1"/>
  <c r="L1594" i="1"/>
  <c r="K1594" i="1" s="1"/>
  <c r="L1596" i="1"/>
  <c r="K1596" i="1" s="1"/>
  <c r="L1598" i="1"/>
  <c r="K1598" i="1" s="1"/>
  <c r="L1600" i="1"/>
  <c r="K1600" i="1" s="1"/>
  <c r="L1602" i="1"/>
  <c r="K1602" i="1" s="1"/>
  <c r="L1604" i="1"/>
  <c r="K1604" i="1" s="1"/>
  <c r="L1413" i="1"/>
  <c r="K1413" i="1" s="1"/>
  <c r="L1415" i="1"/>
  <c r="K1415" i="1" s="1"/>
  <c r="L1417" i="1"/>
  <c r="K1417" i="1" s="1"/>
  <c r="L1419" i="1"/>
  <c r="K1419" i="1" s="1"/>
  <c r="L1421" i="1"/>
  <c r="K1421" i="1" s="1"/>
  <c r="L1423" i="1"/>
  <c r="K1423" i="1" s="1"/>
  <c r="L1425" i="1"/>
  <c r="K1425" i="1" s="1"/>
  <c r="L1427" i="1"/>
  <c r="K1427" i="1" s="1"/>
  <c r="L1429" i="1"/>
  <c r="K1429" i="1" s="1"/>
  <c r="L1431" i="1"/>
  <c r="K1431" i="1" s="1"/>
  <c r="L1433" i="1"/>
  <c r="K1433" i="1" s="1"/>
  <c r="L1532" i="1"/>
  <c r="K1532" i="1" s="1"/>
  <c r="L1435" i="1"/>
  <c r="K1435" i="1" s="1"/>
  <c r="L1437" i="1"/>
  <c r="K1437" i="1" s="1"/>
  <c r="L1439" i="1"/>
  <c r="K1439" i="1" s="1"/>
  <c r="L1441" i="1"/>
  <c r="K1441" i="1" s="1"/>
  <c r="L1414" i="1"/>
  <c r="K1414" i="1" s="1"/>
  <c r="L1416" i="1"/>
  <c r="K1416" i="1" s="1"/>
  <c r="L1418" i="1"/>
  <c r="K1418" i="1" s="1"/>
  <c r="L1420" i="1"/>
  <c r="K1420" i="1" s="1"/>
  <c r="L1422" i="1"/>
  <c r="K1422" i="1" s="1"/>
  <c r="L1424" i="1"/>
  <c r="K1424" i="1" s="1"/>
  <c r="L1426" i="1"/>
  <c r="K1426" i="1" s="1"/>
  <c r="L1428" i="1"/>
  <c r="K1428" i="1" s="1"/>
  <c r="L1430" i="1"/>
  <c r="K1430" i="1" s="1"/>
  <c r="L1432" i="1"/>
  <c r="K1432" i="1" s="1"/>
  <c r="L1531" i="1"/>
  <c r="K1531" i="1" s="1"/>
  <c r="L1434" i="1"/>
  <c r="K1434" i="1" s="1"/>
  <c r="L1436" i="1"/>
  <c r="K1436" i="1" s="1"/>
  <c r="L1438" i="1"/>
  <c r="K1438" i="1" s="1"/>
  <c r="L1440" i="1"/>
  <c r="K1440" i="1" s="1"/>
  <c r="L1381" i="1"/>
  <c r="K1381" i="1" s="1"/>
  <c r="L1383" i="1"/>
  <c r="K1383" i="1" s="1"/>
  <c r="L1385" i="1"/>
  <c r="K1385" i="1" s="1"/>
  <c r="L1387" i="1"/>
  <c r="K1387" i="1" s="1"/>
  <c r="L1389" i="1"/>
  <c r="K1389" i="1" s="1"/>
  <c r="L1391" i="1"/>
  <c r="K1391" i="1" s="1"/>
  <c r="L1393" i="1"/>
  <c r="K1393" i="1" s="1"/>
  <c r="L1397" i="1"/>
  <c r="K1397" i="1" s="1"/>
  <c r="L1401" i="1"/>
  <c r="K1401" i="1" s="1"/>
  <c r="L1405" i="1"/>
  <c r="K1405" i="1" s="1"/>
  <c r="L1409" i="1"/>
  <c r="K1409" i="1" s="1"/>
  <c r="L1380" i="1"/>
  <c r="K1380" i="1" s="1"/>
  <c r="L1382" i="1"/>
  <c r="K1382" i="1" s="1"/>
  <c r="L1384" i="1"/>
  <c r="K1384" i="1" s="1"/>
  <c r="L1386" i="1"/>
  <c r="K1386" i="1" s="1"/>
  <c r="L1392" i="1"/>
  <c r="K1392" i="1" s="1"/>
  <c r="L1394" i="1"/>
  <c r="K1394" i="1" s="1"/>
  <c r="L1396" i="1"/>
  <c r="K1396" i="1" s="1"/>
  <c r="L1398" i="1"/>
  <c r="K1398" i="1" s="1"/>
  <c r="L1400" i="1"/>
  <c r="K1400" i="1" s="1"/>
  <c r="L1402" i="1"/>
  <c r="K1402" i="1" s="1"/>
  <c r="L1404" i="1"/>
  <c r="K1404" i="1" s="1"/>
  <c r="L1406" i="1"/>
  <c r="K1406" i="1" s="1"/>
  <c r="L1408" i="1"/>
  <c r="K1408" i="1" s="1"/>
  <c r="L1410" i="1"/>
  <c r="K1410" i="1" s="1"/>
  <c r="L1412" i="1"/>
  <c r="K1412" i="1" s="1"/>
  <c r="L1395" i="1"/>
  <c r="K1395" i="1" s="1"/>
  <c r="L1399" i="1"/>
  <c r="K1399" i="1" s="1"/>
  <c r="L1403" i="1"/>
  <c r="K1403" i="1" s="1"/>
  <c r="L1407" i="1"/>
  <c r="K1407" i="1" s="1"/>
  <c r="L1411" i="1"/>
  <c r="K1411" i="1" s="1"/>
  <c r="L1370" i="1"/>
  <c r="K1370" i="1" s="1"/>
  <c r="L1372" i="1"/>
  <c r="K1372" i="1" s="1"/>
  <c r="L1374" i="1"/>
  <c r="K1374" i="1" s="1"/>
  <c r="L1376" i="1"/>
  <c r="K1376" i="1" s="1"/>
  <c r="L1369" i="1"/>
  <c r="K1369" i="1" s="1"/>
  <c r="L1371" i="1"/>
  <c r="K1371" i="1" s="1"/>
  <c r="L1373" i="1"/>
  <c r="K1373" i="1" s="1"/>
  <c r="L1375" i="1"/>
  <c r="K1375" i="1" s="1"/>
  <c r="L1377" i="1"/>
  <c r="K1377" i="1" s="1"/>
  <c r="L1379" i="1"/>
  <c r="K1379" i="1" s="1"/>
  <c r="L1378" i="1"/>
  <c r="K1378" i="1" s="1"/>
  <c r="L1335" i="1"/>
  <c r="K1335" i="1" s="1"/>
  <c r="L1337" i="1"/>
  <c r="K1337" i="1" s="1"/>
  <c r="L1339" i="1"/>
  <c r="K1339" i="1" s="1"/>
  <c r="L1341" i="1"/>
  <c r="K1341" i="1" s="1"/>
  <c r="L1343" i="1"/>
  <c r="K1343" i="1" s="1"/>
  <c r="L1345" i="1"/>
  <c r="K1345" i="1" s="1"/>
  <c r="L1347" i="1"/>
  <c r="K1347" i="1" s="1"/>
  <c r="L1349" i="1"/>
  <c r="K1349" i="1" s="1"/>
  <c r="L1351" i="1"/>
  <c r="K1351" i="1" s="1"/>
  <c r="L1353" i="1"/>
  <c r="K1353" i="1" s="1"/>
  <c r="L1355" i="1"/>
  <c r="K1355" i="1" s="1"/>
  <c r="L1357" i="1"/>
  <c r="K1357" i="1" s="1"/>
  <c r="L1359" i="1"/>
  <c r="K1359" i="1" s="1"/>
  <c r="L1361" i="1"/>
  <c r="K1361" i="1" s="1"/>
  <c r="L1363" i="1"/>
  <c r="K1363" i="1" s="1"/>
  <c r="L1365" i="1"/>
  <c r="K1365" i="1" s="1"/>
  <c r="L1367" i="1"/>
  <c r="K1367" i="1" s="1"/>
  <c r="L1364" i="1"/>
  <c r="K1364" i="1" s="1"/>
  <c r="L1368" i="1"/>
  <c r="K1368" i="1" s="1"/>
  <c r="L1334" i="1"/>
  <c r="K1334" i="1" s="1"/>
  <c r="L1336" i="1"/>
  <c r="K1336" i="1" s="1"/>
  <c r="L1338" i="1"/>
  <c r="K1338" i="1" s="1"/>
  <c r="L1340" i="1"/>
  <c r="K1340" i="1" s="1"/>
  <c r="L1342" i="1"/>
  <c r="K1342" i="1" s="1"/>
  <c r="L1344" i="1"/>
  <c r="K1344" i="1" s="1"/>
  <c r="L1346" i="1"/>
  <c r="K1346" i="1" s="1"/>
  <c r="L1348" i="1"/>
  <c r="K1348" i="1" s="1"/>
  <c r="L1350" i="1"/>
  <c r="K1350" i="1" s="1"/>
  <c r="L1352" i="1"/>
  <c r="K1352" i="1" s="1"/>
  <c r="L1354" i="1"/>
  <c r="K1354" i="1" s="1"/>
  <c r="L1356" i="1"/>
  <c r="K1356" i="1" s="1"/>
  <c r="L1358" i="1"/>
  <c r="K1358" i="1" s="1"/>
  <c r="L1360" i="1"/>
  <c r="K1360" i="1" s="1"/>
  <c r="L1362" i="1"/>
  <c r="K1362" i="1" s="1"/>
  <c r="L1366" i="1"/>
  <c r="K1366" i="1" s="1"/>
  <c r="L1331" i="1"/>
  <c r="K1331" i="1" s="1"/>
  <c r="L1332" i="1"/>
  <c r="K1332" i="1" s="1"/>
  <c r="L1333" i="1"/>
  <c r="K1333" i="1" s="1"/>
  <c r="L1330" i="1"/>
  <c r="K1330" i="1" s="1"/>
  <c r="L1327" i="1"/>
  <c r="K1327" i="1" s="1"/>
  <c r="L1329" i="1"/>
  <c r="K1329" i="1" s="1"/>
  <c r="L1328" i="1"/>
  <c r="K1328" i="1" s="1"/>
  <c r="L1312" i="1"/>
  <c r="K1312" i="1" s="1"/>
  <c r="L1316" i="1"/>
  <c r="K1316" i="1" s="1"/>
  <c r="L1320" i="1"/>
  <c r="K1320" i="1" s="1"/>
  <c r="L1313" i="1"/>
  <c r="K1313" i="1" s="1"/>
  <c r="L1315" i="1"/>
  <c r="K1315" i="1" s="1"/>
  <c r="L1317" i="1"/>
  <c r="K1317" i="1" s="1"/>
  <c r="L1319" i="1"/>
  <c r="K1319" i="1" s="1"/>
  <c r="L1321" i="1"/>
  <c r="K1321" i="1" s="1"/>
  <c r="L1323" i="1"/>
  <c r="K1323" i="1" s="1"/>
  <c r="L1324" i="1"/>
  <c r="K1324" i="1" s="1"/>
  <c r="L1326" i="1"/>
  <c r="K1326" i="1" s="1"/>
  <c r="L1314" i="1"/>
  <c r="K1314" i="1" s="1"/>
  <c r="L1318" i="1"/>
  <c r="K1318" i="1" s="1"/>
  <c r="L1322" i="1"/>
  <c r="K1322" i="1" s="1"/>
  <c r="L1325" i="1"/>
  <c r="K1325" i="1" s="1"/>
  <c r="L1306" i="1"/>
  <c r="K1306" i="1" s="1"/>
  <c r="L1308" i="1"/>
  <c r="K1308" i="1" s="1"/>
  <c r="L1310" i="1"/>
  <c r="K1310" i="1" s="1"/>
  <c r="L1307" i="1"/>
  <c r="K1307" i="1" s="1"/>
  <c r="L1311" i="1"/>
  <c r="K1311" i="1" s="1"/>
  <c r="L1309" i="1"/>
  <c r="K1309" i="1" s="1"/>
  <c r="L1294" i="1"/>
  <c r="K1294" i="1" s="1"/>
  <c r="L1298" i="1"/>
  <c r="K1298" i="1" s="1"/>
  <c r="L1295" i="1"/>
  <c r="K1295" i="1" s="1"/>
  <c r="L1297" i="1"/>
  <c r="K1297" i="1" s="1"/>
  <c r="L1299" i="1"/>
  <c r="K1299" i="1" s="1"/>
  <c r="L1301" i="1"/>
  <c r="K1301" i="1" s="1"/>
  <c r="L1302" i="1"/>
  <c r="K1302" i="1" s="1"/>
  <c r="L1304" i="1"/>
  <c r="K1304" i="1" s="1"/>
  <c r="L1296" i="1"/>
  <c r="K1296" i="1" s="1"/>
  <c r="L1300" i="1"/>
  <c r="K1300" i="1" s="1"/>
  <c r="L1303" i="1"/>
  <c r="K1303" i="1" s="1"/>
  <c r="L1290" i="1"/>
  <c r="K1290" i="1" s="1"/>
  <c r="L1287" i="1"/>
  <c r="K1287" i="1" s="1"/>
  <c r="L1289" i="1"/>
  <c r="K1289" i="1" s="1"/>
  <c r="L1291" i="1"/>
  <c r="K1291" i="1" s="1"/>
  <c r="L1293" i="1"/>
  <c r="K1293" i="1" s="1"/>
  <c r="L1288" i="1"/>
  <c r="K1288" i="1" s="1"/>
  <c r="L1292" i="1"/>
  <c r="K1292" i="1" s="1"/>
  <c r="L1265" i="1"/>
  <c r="K1265" i="1" s="1"/>
  <c r="L1264" i="1"/>
  <c r="K1264" i="1" s="1"/>
  <c r="L1215" i="1"/>
  <c r="K1215" i="1" s="1"/>
  <c r="L1203" i="1"/>
  <c r="K1203" i="1" s="1"/>
  <c r="L1207" i="1"/>
  <c r="K1207" i="1" s="1"/>
  <c r="L1209" i="1"/>
  <c r="K1209" i="1" s="1"/>
  <c r="L1211" i="1"/>
  <c r="K1211" i="1" s="1"/>
  <c r="L1213" i="1"/>
  <c r="K1213" i="1" s="1"/>
  <c r="L1217" i="1"/>
  <c r="K1217" i="1" s="1"/>
  <c r="L1219" i="1"/>
  <c r="K1219" i="1" s="1"/>
  <c r="L1221" i="1"/>
  <c r="K1221" i="1" s="1"/>
  <c r="L1223" i="1"/>
  <c r="K1223" i="1" s="1"/>
  <c r="L1225" i="1"/>
  <c r="K1225" i="1" s="1"/>
  <c r="L1227" i="1"/>
  <c r="K1227" i="1" s="1"/>
  <c r="L1229" i="1"/>
  <c r="K1229" i="1" s="1"/>
  <c r="L1231" i="1"/>
  <c r="K1231" i="1" s="1"/>
  <c r="L1233" i="1"/>
  <c r="K1233" i="1" s="1"/>
  <c r="L1235" i="1"/>
  <c r="K1235" i="1" s="1"/>
  <c r="L1237" i="1"/>
  <c r="K1237" i="1" s="1"/>
  <c r="L1239" i="1"/>
  <c r="K1239" i="1" s="1"/>
  <c r="L1241" i="1"/>
  <c r="K1241" i="1" s="1"/>
  <c r="L1243" i="1"/>
  <c r="K1243" i="1" s="1"/>
  <c r="L1245" i="1"/>
  <c r="K1245" i="1" s="1"/>
  <c r="L1247" i="1"/>
  <c r="K1247" i="1" s="1"/>
  <c r="L1249" i="1"/>
  <c r="K1249" i="1" s="1"/>
  <c r="L1251" i="1"/>
  <c r="K1251" i="1" s="1"/>
  <c r="L1253" i="1"/>
  <c r="K1253" i="1" s="1"/>
  <c r="L1255" i="1"/>
  <c r="K1255" i="1" s="1"/>
  <c r="L1257" i="1"/>
  <c r="K1257" i="1" s="1"/>
  <c r="L1259" i="1"/>
  <c r="K1259" i="1" s="1"/>
  <c r="L1261" i="1"/>
  <c r="K1261" i="1" s="1"/>
  <c r="L1263" i="1"/>
  <c r="K1263" i="1" s="1"/>
  <c r="L1267" i="1"/>
  <c r="K1267" i="1" s="1"/>
  <c r="L1269" i="1"/>
  <c r="K1269" i="1" s="1"/>
  <c r="L1271" i="1"/>
  <c r="K1271" i="1" s="1"/>
  <c r="L1273" i="1"/>
  <c r="K1273" i="1" s="1"/>
  <c r="L1275" i="1"/>
  <c r="K1275" i="1" s="1"/>
  <c r="L1277" i="1"/>
  <c r="K1277" i="1" s="1"/>
  <c r="L1279" i="1"/>
  <c r="K1279" i="1" s="1"/>
  <c r="L1281" i="1"/>
  <c r="K1281" i="1" s="1"/>
  <c r="L1283" i="1"/>
  <c r="K1283" i="1" s="1"/>
  <c r="L1285" i="1"/>
  <c r="K1285" i="1" s="1"/>
  <c r="L1204" i="1"/>
  <c r="K1204" i="1" s="1"/>
  <c r="L1208" i="1"/>
  <c r="K1208" i="1" s="1"/>
  <c r="L1210" i="1"/>
  <c r="K1210" i="1" s="1"/>
  <c r="L1212" i="1"/>
  <c r="K1212" i="1" s="1"/>
  <c r="L1218" i="1"/>
  <c r="K1218" i="1" s="1"/>
  <c r="L1220" i="1"/>
  <c r="K1220" i="1" s="1"/>
  <c r="L1222" i="1"/>
  <c r="K1222" i="1" s="1"/>
  <c r="L1224" i="1"/>
  <c r="K1224" i="1" s="1"/>
  <c r="L1226" i="1"/>
  <c r="K1226" i="1" s="1"/>
  <c r="L1228" i="1"/>
  <c r="K1228" i="1" s="1"/>
  <c r="L1230" i="1"/>
  <c r="K1230" i="1" s="1"/>
  <c r="L1232" i="1"/>
  <c r="K1232" i="1" s="1"/>
  <c r="L1234" i="1"/>
  <c r="K1234" i="1" s="1"/>
  <c r="L1236" i="1"/>
  <c r="K1236" i="1" s="1"/>
  <c r="L1238" i="1"/>
  <c r="K1238" i="1" s="1"/>
  <c r="L1240" i="1"/>
  <c r="K1240" i="1" s="1"/>
  <c r="L1242" i="1"/>
  <c r="K1242" i="1" s="1"/>
  <c r="L1244" i="1"/>
  <c r="K1244" i="1" s="1"/>
  <c r="L1246" i="1"/>
  <c r="K1246" i="1" s="1"/>
  <c r="L1248" i="1"/>
  <c r="K1248" i="1" s="1"/>
  <c r="L1250" i="1"/>
  <c r="K1250" i="1" s="1"/>
  <c r="L1252" i="1"/>
  <c r="K1252" i="1" s="1"/>
  <c r="L1254" i="1"/>
  <c r="K1254" i="1" s="1"/>
  <c r="L1256" i="1"/>
  <c r="K1256" i="1" s="1"/>
  <c r="L1258" i="1"/>
  <c r="K1258" i="1" s="1"/>
  <c r="L1260" i="1"/>
  <c r="K1260" i="1" s="1"/>
  <c r="L1262" i="1"/>
  <c r="K1262" i="1" s="1"/>
  <c r="L1266" i="1"/>
  <c r="K1266" i="1" s="1"/>
  <c r="L1268" i="1"/>
  <c r="K1268" i="1" s="1"/>
  <c r="L1270" i="1"/>
  <c r="K1270" i="1" s="1"/>
  <c r="L1272" i="1"/>
  <c r="K1272" i="1" s="1"/>
  <c r="L1274" i="1"/>
  <c r="K1274" i="1" s="1"/>
  <c r="L1276" i="1"/>
  <c r="K1276" i="1" s="1"/>
  <c r="L1278" i="1"/>
  <c r="K1278" i="1" s="1"/>
  <c r="L1280" i="1"/>
  <c r="K1280" i="1" s="1"/>
  <c r="L1282" i="1"/>
  <c r="K1282" i="1" s="1"/>
  <c r="L1284" i="1"/>
  <c r="K1284" i="1" s="1"/>
  <c r="L1286" i="1"/>
  <c r="K1286" i="1" s="1"/>
  <c r="L1174" i="1"/>
  <c r="K1174" i="1" s="1"/>
  <c r="L1178" i="1"/>
  <c r="K1178" i="1" s="1"/>
  <c r="L1180" i="1"/>
  <c r="K1180" i="1" s="1"/>
  <c r="L1182" i="1"/>
  <c r="K1182" i="1" s="1"/>
  <c r="L1186" i="1"/>
  <c r="K1186" i="1" s="1"/>
  <c r="L1188" i="1"/>
  <c r="K1188" i="1" s="1"/>
  <c r="L1190" i="1"/>
  <c r="K1190" i="1" s="1"/>
  <c r="L1192" i="1"/>
  <c r="K1192" i="1" s="1"/>
  <c r="L1194" i="1"/>
  <c r="K1194" i="1" s="1"/>
  <c r="L1196" i="1"/>
  <c r="K1196" i="1" s="1"/>
  <c r="L1198" i="1"/>
  <c r="K1198" i="1" s="1"/>
  <c r="L1199" i="1"/>
  <c r="K1199" i="1" s="1"/>
  <c r="L1201" i="1"/>
  <c r="K1201" i="1" s="1"/>
  <c r="L1177" i="1"/>
  <c r="K1177" i="1" s="1"/>
  <c r="L1179" i="1"/>
  <c r="K1179" i="1" s="1"/>
  <c r="L1181" i="1"/>
  <c r="K1181" i="1" s="1"/>
  <c r="L1183" i="1"/>
  <c r="K1183" i="1" s="1"/>
  <c r="L1187" i="1"/>
  <c r="K1187" i="1" s="1"/>
  <c r="L1189" i="1"/>
  <c r="K1189" i="1" s="1"/>
  <c r="L1191" i="1"/>
  <c r="K1191" i="1" s="1"/>
  <c r="L1193" i="1"/>
  <c r="K1193" i="1" s="1"/>
  <c r="L1195" i="1"/>
  <c r="K1195" i="1" s="1"/>
  <c r="L1197" i="1"/>
  <c r="K1197" i="1" s="1"/>
  <c r="L1200" i="1"/>
  <c r="K1200" i="1" s="1"/>
  <c r="L1168" i="1"/>
  <c r="K1168" i="1" s="1"/>
  <c r="L1170" i="1"/>
  <c r="K1170" i="1" s="1"/>
  <c r="L1172" i="1"/>
  <c r="K1172" i="1" s="1"/>
  <c r="L1169" i="1"/>
  <c r="K1169" i="1" s="1"/>
  <c r="L1171" i="1"/>
  <c r="K1171" i="1" s="1"/>
  <c r="L1173" i="1"/>
  <c r="K1173" i="1" s="1"/>
  <c r="L1162" i="1"/>
  <c r="K1162" i="1" s="1"/>
  <c r="L1164" i="1"/>
  <c r="K1164" i="1" s="1"/>
  <c r="L1166" i="1"/>
  <c r="K1166" i="1" s="1"/>
  <c r="L1159" i="1"/>
  <c r="K1159" i="1" s="1"/>
  <c r="L1161" i="1"/>
  <c r="K1161" i="1" s="1"/>
  <c r="L1163" i="1"/>
  <c r="K1163" i="1" s="1"/>
  <c r="L1165" i="1"/>
  <c r="K1165" i="1" s="1"/>
  <c r="L1167" i="1"/>
  <c r="K1167" i="1" s="1"/>
  <c r="L1157" i="1"/>
  <c r="K1157" i="1" s="1"/>
  <c r="L1156" i="1"/>
  <c r="K1156" i="1" s="1"/>
  <c r="L1158" i="1"/>
  <c r="K1158" i="1" s="1"/>
  <c r="L1143" i="1"/>
  <c r="K1143" i="1" s="1"/>
  <c r="L1145" i="1"/>
  <c r="K1145" i="1" s="1"/>
  <c r="L1147" i="1"/>
  <c r="K1147" i="1" s="1"/>
  <c r="L1149" i="1"/>
  <c r="K1149" i="1" s="1"/>
  <c r="L1153" i="1"/>
  <c r="K1153" i="1" s="1"/>
  <c r="L1155" i="1"/>
  <c r="K1155" i="1" s="1"/>
  <c r="L1144" i="1"/>
  <c r="K1144" i="1" s="1"/>
  <c r="L1146" i="1"/>
  <c r="K1146" i="1" s="1"/>
  <c r="L1148" i="1"/>
  <c r="K1148" i="1" s="1"/>
  <c r="L1150" i="1"/>
  <c r="K1150" i="1" s="1"/>
  <c r="L1152" i="1"/>
  <c r="K1152" i="1" s="1"/>
  <c r="L1154" i="1"/>
  <c r="K1154" i="1" s="1"/>
  <c r="L1131" i="1"/>
  <c r="K1131" i="1" s="1"/>
  <c r="L1133" i="1"/>
  <c r="K1133" i="1" s="1"/>
  <c r="L1135" i="1"/>
  <c r="K1135" i="1" s="1"/>
  <c r="L1137" i="1"/>
  <c r="K1137" i="1" s="1"/>
  <c r="L1139" i="1"/>
  <c r="K1139" i="1" s="1"/>
  <c r="L1141" i="1"/>
  <c r="K1141" i="1" s="1"/>
  <c r="L1130" i="1"/>
  <c r="K1130" i="1" s="1"/>
  <c r="L1132" i="1"/>
  <c r="K1132" i="1" s="1"/>
  <c r="L1134" i="1"/>
  <c r="K1134" i="1" s="1"/>
  <c r="L1136" i="1"/>
  <c r="K1136" i="1" s="1"/>
  <c r="L1138" i="1"/>
  <c r="K1138" i="1" s="1"/>
  <c r="L1140" i="1"/>
  <c r="K1140" i="1" s="1"/>
  <c r="L1142" i="1"/>
  <c r="K1142" i="1" s="1"/>
  <c r="L1064" i="1"/>
  <c r="K1064" i="1" s="1"/>
  <c r="L1066" i="1"/>
  <c r="K1066" i="1" s="1"/>
  <c r="L1068" i="1"/>
  <c r="K1068" i="1" s="1"/>
  <c r="L1070" i="1"/>
  <c r="K1070" i="1" s="1"/>
  <c r="L1072" i="1"/>
  <c r="K1072" i="1" s="1"/>
  <c r="L1074" i="1"/>
  <c r="K1074" i="1" s="1"/>
  <c r="L1076" i="1"/>
  <c r="K1076" i="1" s="1"/>
  <c r="L1078" i="1"/>
  <c r="K1078" i="1" s="1"/>
  <c r="L1080" i="1"/>
  <c r="K1080" i="1" s="1"/>
  <c r="L1082" i="1"/>
  <c r="K1082" i="1" s="1"/>
  <c r="L1084" i="1"/>
  <c r="K1084" i="1" s="1"/>
  <c r="L1086" i="1"/>
  <c r="K1086" i="1" s="1"/>
  <c r="L1088" i="1"/>
  <c r="K1088" i="1" s="1"/>
  <c r="L1090" i="1"/>
  <c r="K1090" i="1" s="1"/>
  <c r="L1092" i="1"/>
  <c r="K1092" i="1" s="1"/>
  <c r="L1094" i="1"/>
  <c r="K1094" i="1" s="1"/>
  <c r="L1096" i="1"/>
  <c r="K1096" i="1" s="1"/>
  <c r="L1098" i="1"/>
  <c r="K1098" i="1" s="1"/>
  <c r="L1100" i="1"/>
  <c r="K1100" i="1" s="1"/>
  <c r="L1102" i="1"/>
  <c r="K1102" i="1" s="1"/>
  <c r="L1104" i="1"/>
  <c r="K1104" i="1" s="1"/>
  <c r="L1106" i="1"/>
  <c r="K1106" i="1" s="1"/>
  <c r="L1108" i="1"/>
  <c r="K1108" i="1" s="1"/>
  <c r="L1110" i="1"/>
  <c r="K1110" i="1" s="1"/>
  <c r="L1112" i="1"/>
  <c r="K1112" i="1" s="1"/>
  <c r="L1114" i="1"/>
  <c r="K1114" i="1" s="1"/>
  <c r="L1116" i="1"/>
  <c r="K1116" i="1" s="1"/>
  <c r="L1118" i="1"/>
  <c r="K1118" i="1" s="1"/>
  <c r="L1120" i="1"/>
  <c r="K1120" i="1" s="1"/>
  <c r="L1122" i="1"/>
  <c r="K1122" i="1" s="1"/>
  <c r="L1124" i="1"/>
  <c r="K1124" i="1" s="1"/>
  <c r="L1126" i="1"/>
  <c r="K1126" i="1" s="1"/>
  <c r="L1128" i="1"/>
  <c r="K1128" i="1" s="1"/>
  <c r="L1065" i="1"/>
  <c r="K1065" i="1" s="1"/>
  <c r="L1073" i="1"/>
  <c r="K1073" i="1" s="1"/>
  <c r="L1077" i="1"/>
  <c r="K1077" i="1" s="1"/>
  <c r="L1081" i="1"/>
  <c r="K1081" i="1" s="1"/>
  <c r="L1089" i="1"/>
  <c r="K1089" i="1" s="1"/>
  <c r="L1093" i="1"/>
  <c r="K1093" i="1" s="1"/>
  <c r="L1097" i="1"/>
  <c r="K1097" i="1" s="1"/>
  <c r="L1101" i="1"/>
  <c r="K1101" i="1" s="1"/>
  <c r="L1105" i="1"/>
  <c r="K1105" i="1" s="1"/>
  <c r="L1109" i="1"/>
  <c r="K1109" i="1" s="1"/>
  <c r="L1113" i="1"/>
  <c r="K1113" i="1" s="1"/>
  <c r="L1117" i="1"/>
  <c r="K1117" i="1" s="1"/>
  <c r="L1121" i="1"/>
  <c r="K1121" i="1" s="1"/>
  <c r="L1125" i="1"/>
  <c r="K1125" i="1" s="1"/>
  <c r="L1063" i="1"/>
  <c r="K1063" i="1" s="1"/>
  <c r="L1067" i="1"/>
  <c r="K1067" i="1" s="1"/>
  <c r="L1071" i="1"/>
  <c r="K1071" i="1" s="1"/>
  <c r="L1075" i="1"/>
  <c r="K1075" i="1" s="1"/>
  <c r="L1079" i="1"/>
  <c r="K1079" i="1" s="1"/>
  <c r="L1083" i="1"/>
  <c r="K1083" i="1" s="1"/>
  <c r="L1087" i="1"/>
  <c r="K1087" i="1" s="1"/>
  <c r="L1091" i="1"/>
  <c r="K1091" i="1" s="1"/>
  <c r="L1095" i="1"/>
  <c r="K1095" i="1" s="1"/>
  <c r="L1099" i="1"/>
  <c r="K1099" i="1" s="1"/>
  <c r="L1103" i="1"/>
  <c r="K1103" i="1" s="1"/>
  <c r="L1107" i="1"/>
  <c r="K1107" i="1" s="1"/>
  <c r="L1111" i="1"/>
  <c r="K1111" i="1" s="1"/>
  <c r="L1115" i="1"/>
  <c r="K1115" i="1" s="1"/>
  <c r="L1119" i="1"/>
  <c r="K1119" i="1" s="1"/>
  <c r="L1123" i="1"/>
  <c r="K1123" i="1" s="1"/>
  <c r="L1127" i="1"/>
  <c r="K1127" i="1" s="1"/>
  <c r="L1059" i="1"/>
  <c r="K1059" i="1" s="1"/>
  <c r="L1061" i="1"/>
  <c r="K1061" i="1" s="1"/>
  <c r="L1060" i="1"/>
  <c r="K1060" i="1" s="1"/>
  <c r="L1062" i="1"/>
  <c r="K1062" i="1" s="1"/>
  <c r="L909" i="1"/>
  <c r="K909" i="1" s="1"/>
  <c r="L911" i="1"/>
  <c r="K911" i="1" s="1"/>
  <c r="L913" i="1"/>
  <c r="K913" i="1" s="1"/>
  <c r="L915" i="1"/>
  <c r="K915" i="1" s="1"/>
  <c r="L917" i="1"/>
  <c r="K917" i="1" s="1"/>
  <c r="L919" i="1"/>
  <c r="K919" i="1" s="1"/>
  <c r="L921" i="1"/>
  <c r="K921" i="1" s="1"/>
  <c r="L923" i="1"/>
  <c r="K923" i="1" s="1"/>
  <c r="L925" i="1"/>
  <c r="K925" i="1" s="1"/>
  <c r="L927" i="1"/>
  <c r="K927" i="1" s="1"/>
  <c r="L929" i="1"/>
  <c r="K929" i="1" s="1"/>
  <c r="L931" i="1"/>
  <c r="K931" i="1" s="1"/>
  <c r="L933" i="1"/>
  <c r="K933" i="1" s="1"/>
  <c r="L935" i="1"/>
  <c r="K935" i="1" s="1"/>
  <c r="L937" i="1"/>
  <c r="K937" i="1" s="1"/>
  <c r="L939" i="1"/>
  <c r="K939" i="1" s="1"/>
  <c r="L941" i="1"/>
  <c r="K941" i="1" s="1"/>
  <c r="L943" i="1"/>
  <c r="K943" i="1" s="1"/>
  <c r="L945" i="1"/>
  <c r="K945" i="1" s="1"/>
  <c r="L947" i="1"/>
  <c r="K947" i="1" s="1"/>
  <c r="L949" i="1"/>
  <c r="K949" i="1" s="1"/>
  <c r="L951" i="1"/>
  <c r="K951" i="1" s="1"/>
  <c r="L953" i="1"/>
  <c r="K953" i="1" s="1"/>
  <c r="L955" i="1"/>
  <c r="K955" i="1" s="1"/>
  <c r="L957" i="1"/>
  <c r="K957" i="1" s="1"/>
  <c r="L959" i="1"/>
  <c r="K959" i="1" s="1"/>
  <c r="L961" i="1"/>
  <c r="K961" i="1" s="1"/>
  <c r="L963" i="1"/>
  <c r="K963" i="1" s="1"/>
  <c r="L965" i="1"/>
  <c r="K965" i="1" s="1"/>
  <c r="L967" i="1"/>
  <c r="K967" i="1" s="1"/>
  <c r="L969" i="1"/>
  <c r="K969" i="1" s="1"/>
  <c r="L971" i="1"/>
  <c r="K971" i="1" s="1"/>
  <c r="L973" i="1"/>
  <c r="K973" i="1" s="1"/>
  <c r="L975" i="1"/>
  <c r="K975" i="1" s="1"/>
  <c r="L977" i="1"/>
  <c r="K977" i="1" s="1"/>
  <c r="L979" i="1"/>
  <c r="K979" i="1" s="1"/>
  <c r="L981" i="1"/>
  <c r="K981" i="1" s="1"/>
  <c r="L983" i="1"/>
  <c r="K983" i="1" s="1"/>
  <c r="L985" i="1"/>
  <c r="K985" i="1" s="1"/>
  <c r="L987" i="1"/>
  <c r="K987" i="1" s="1"/>
  <c r="L989" i="1"/>
  <c r="K989" i="1" s="1"/>
  <c r="L991" i="1"/>
  <c r="K991" i="1" s="1"/>
  <c r="L993" i="1"/>
  <c r="K993" i="1" s="1"/>
  <c r="L995" i="1"/>
  <c r="K995" i="1" s="1"/>
  <c r="L997" i="1"/>
  <c r="K997" i="1" s="1"/>
  <c r="L999" i="1"/>
  <c r="K999" i="1" s="1"/>
  <c r="L1001" i="1"/>
  <c r="K1001" i="1" s="1"/>
  <c r="L1003" i="1"/>
  <c r="K1003" i="1" s="1"/>
  <c r="L1005" i="1"/>
  <c r="K1005" i="1" s="1"/>
  <c r="L1007" i="1"/>
  <c r="K1007" i="1" s="1"/>
  <c r="L1009" i="1"/>
  <c r="K1009" i="1" s="1"/>
  <c r="L1011" i="1"/>
  <c r="K1011" i="1" s="1"/>
  <c r="L1013" i="1"/>
  <c r="K1013" i="1" s="1"/>
  <c r="L1015" i="1"/>
  <c r="K1015" i="1" s="1"/>
  <c r="L1017" i="1"/>
  <c r="K1017" i="1" s="1"/>
  <c r="L1019" i="1"/>
  <c r="K1019" i="1" s="1"/>
  <c r="L1021" i="1"/>
  <c r="K1021" i="1" s="1"/>
  <c r="L1023" i="1"/>
  <c r="K1023" i="1" s="1"/>
  <c r="L1025" i="1"/>
  <c r="K1025" i="1" s="1"/>
  <c r="L1027" i="1"/>
  <c r="K1027" i="1" s="1"/>
  <c r="L1029" i="1"/>
  <c r="K1029" i="1" s="1"/>
  <c r="L1031" i="1"/>
  <c r="K1031" i="1" s="1"/>
  <c r="L1033" i="1"/>
  <c r="K1033" i="1" s="1"/>
  <c r="L1035" i="1"/>
  <c r="K1035" i="1" s="1"/>
  <c r="L1037" i="1"/>
  <c r="K1037" i="1" s="1"/>
  <c r="L1039" i="1"/>
  <c r="K1039" i="1" s="1"/>
  <c r="L1041" i="1"/>
  <c r="K1041" i="1" s="1"/>
  <c r="L1043" i="1"/>
  <c r="K1043" i="1" s="1"/>
  <c r="L1045" i="1"/>
  <c r="K1045" i="1" s="1"/>
  <c r="L908" i="1"/>
  <c r="K908" i="1" s="1"/>
  <c r="L912" i="1"/>
  <c r="K912" i="1" s="1"/>
  <c r="L916" i="1"/>
  <c r="K916" i="1" s="1"/>
  <c r="L920" i="1"/>
  <c r="K920" i="1" s="1"/>
  <c r="L924" i="1"/>
  <c r="K924" i="1" s="1"/>
  <c r="L928" i="1"/>
  <c r="K928" i="1" s="1"/>
  <c r="L932" i="1"/>
  <c r="K932" i="1" s="1"/>
  <c r="L936" i="1"/>
  <c r="K936" i="1" s="1"/>
  <c r="L940" i="1"/>
  <c r="K940" i="1" s="1"/>
  <c r="L944" i="1"/>
  <c r="K944" i="1" s="1"/>
  <c r="L948" i="1"/>
  <c r="K948" i="1" s="1"/>
  <c r="L960" i="1"/>
  <c r="K960" i="1" s="1"/>
  <c r="L964" i="1"/>
  <c r="K964" i="1" s="1"/>
  <c r="L968" i="1"/>
  <c r="K968" i="1" s="1"/>
  <c r="L972" i="1"/>
  <c r="K972" i="1" s="1"/>
  <c r="L976" i="1"/>
  <c r="K976" i="1" s="1"/>
  <c r="L980" i="1"/>
  <c r="K980" i="1" s="1"/>
  <c r="L984" i="1"/>
  <c r="K984" i="1" s="1"/>
  <c r="L988" i="1"/>
  <c r="K988" i="1" s="1"/>
  <c r="L992" i="1"/>
  <c r="K992" i="1" s="1"/>
  <c r="L996" i="1"/>
  <c r="K996" i="1" s="1"/>
  <c r="L1000" i="1"/>
  <c r="K1000" i="1" s="1"/>
  <c r="L1004" i="1"/>
  <c r="K1004" i="1" s="1"/>
  <c r="L1008" i="1"/>
  <c r="K1008" i="1" s="1"/>
  <c r="L1012" i="1"/>
  <c r="K1012" i="1" s="1"/>
  <c r="L1016" i="1"/>
  <c r="K1016" i="1" s="1"/>
  <c r="L1020" i="1"/>
  <c r="K1020" i="1" s="1"/>
  <c r="L1024" i="1"/>
  <c r="K1024" i="1" s="1"/>
  <c r="L1028" i="1"/>
  <c r="K1028" i="1" s="1"/>
  <c r="L1032" i="1"/>
  <c r="K1032" i="1" s="1"/>
  <c r="L1036" i="1"/>
  <c r="K1036" i="1" s="1"/>
  <c r="L1040" i="1"/>
  <c r="K1040" i="1" s="1"/>
  <c r="L1044" i="1"/>
  <c r="K1044" i="1" s="1"/>
  <c r="L1047" i="1"/>
  <c r="K1047" i="1" s="1"/>
  <c r="L1049" i="1"/>
  <c r="K1049" i="1" s="1"/>
  <c r="L1051" i="1"/>
  <c r="K1051" i="1" s="1"/>
  <c r="L1053" i="1"/>
  <c r="K1053" i="1" s="1"/>
  <c r="L1055" i="1"/>
  <c r="K1055" i="1" s="1"/>
  <c r="L1057" i="1"/>
  <c r="K1057" i="1" s="1"/>
  <c r="L910" i="1"/>
  <c r="K910" i="1" s="1"/>
  <c r="L914" i="1"/>
  <c r="K914" i="1" s="1"/>
  <c r="L918" i="1"/>
  <c r="K918" i="1" s="1"/>
  <c r="L922" i="1"/>
  <c r="K922" i="1" s="1"/>
  <c r="L926" i="1"/>
  <c r="K926" i="1" s="1"/>
  <c r="L930" i="1"/>
  <c r="K930" i="1" s="1"/>
  <c r="L934" i="1"/>
  <c r="K934" i="1" s="1"/>
  <c r="L938" i="1"/>
  <c r="K938" i="1" s="1"/>
  <c r="L942" i="1"/>
  <c r="K942" i="1" s="1"/>
  <c r="L946" i="1"/>
  <c r="K946" i="1" s="1"/>
  <c r="L950" i="1"/>
  <c r="K950" i="1" s="1"/>
  <c r="L954" i="1"/>
  <c r="K954" i="1" s="1"/>
  <c r="L962" i="1"/>
  <c r="K962" i="1" s="1"/>
  <c r="L966" i="1"/>
  <c r="K966" i="1" s="1"/>
  <c r="L970" i="1"/>
  <c r="K970" i="1" s="1"/>
  <c r="L974" i="1"/>
  <c r="K974" i="1" s="1"/>
  <c r="L978" i="1"/>
  <c r="K978" i="1" s="1"/>
  <c r="L982" i="1"/>
  <c r="K982" i="1" s="1"/>
  <c r="L986" i="1"/>
  <c r="K986" i="1" s="1"/>
  <c r="L990" i="1"/>
  <c r="K990" i="1" s="1"/>
  <c r="L994" i="1"/>
  <c r="K994" i="1" s="1"/>
  <c r="L998" i="1"/>
  <c r="K998" i="1" s="1"/>
  <c r="L1002" i="1"/>
  <c r="K1002" i="1" s="1"/>
  <c r="L1006" i="1"/>
  <c r="K1006" i="1" s="1"/>
  <c r="L1010" i="1"/>
  <c r="K1010" i="1" s="1"/>
  <c r="L1014" i="1"/>
  <c r="K1014" i="1" s="1"/>
  <c r="L1018" i="1"/>
  <c r="K1018" i="1" s="1"/>
  <c r="L1026" i="1"/>
  <c r="K1026" i="1" s="1"/>
  <c r="L1034" i="1"/>
  <c r="K1034" i="1" s="1"/>
  <c r="L1042" i="1"/>
  <c r="K1042" i="1" s="1"/>
  <c r="L1048" i="1"/>
  <c r="K1048" i="1" s="1"/>
  <c r="L1052" i="1"/>
  <c r="K1052" i="1" s="1"/>
  <c r="L1056" i="1"/>
  <c r="K1056" i="1" s="1"/>
  <c r="L1022" i="1"/>
  <c r="K1022" i="1" s="1"/>
  <c r="L1030" i="1"/>
  <c r="K1030" i="1" s="1"/>
  <c r="L1038" i="1"/>
  <c r="K1038" i="1" s="1"/>
  <c r="L1046" i="1"/>
  <c r="K1046" i="1" s="1"/>
  <c r="L1050" i="1"/>
  <c r="K1050" i="1" s="1"/>
  <c r="L1054" i="1"/>
  <c r="K1054" i="1" s="1"/>
  <c r="L1058" i="1"/>
  <c r="K1058" i="1" s="1"/>
  <c r="AC21" i="3"/>
  <c r="X21" i="3"/>
  <c r="H21" i="3"/>
  <c r="H20" i="3"/>
  <c r="C6" i="3"/>
  <c r="D6" i="3" s="1"/>
  <c r="E6" i="3" s="1"/>
  <c r="F6" i="3" s="1"/>
  <c r="G6" i="3" s="1"/>
  <c r="H6" i="3" s="1"/>
  <c r="I6" i="3" s="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AM21" i="3" l="1"/>
  <c r="AM20" i="3"/>
  <c r="N20" i="3"/>
  <c r="I249" i="7"/>
  <c r="I217" i="7"/>
  <c r="I255" i="7"/>
  <c r="I223" i="7"/>
  <c r="I252" i="7"/>
  <c r="I236" i="7"/>
  <c r="I220" i="7"/>
  <c r="I215" i="7"/>
  <c r="I208" i="7"/>
  <c r="I196" i="7"/>
  <c r="I262" i="7"/>
  <c r="I263" i="7"/>
  <c r="I289" i="7"/>
  <c r="I325" i="7"/>
  <c r="I304" i="7"/>
  <c r="I386" i="7"/>
  <c r="I378" i="7"/>
  <c r="I354" i="7"/>
  <c r="I342" i="7"/>
  <c r="I389" i="7"/>
  <c r="I381" i="7"/>
  <c r="I357" i="7"/>
  <c r="I349" i="7"/>
  <c r="I339" i="7"/>
  <c r="I333" i="7"/>
  <c r="I332" i="7"/>
  <c r="I188" i="7"/>
  <c r="I36" i="7"/>
  <c r="I89" i="7"/>
  <c r="I192" i="7"/>
  <c r="I257" i="7"/>
  <c r="I233" i="7"/>
  <c r="I201" i="7"/>
  <c r="I239" i="7"/>
  <c r="I203" i="7"/>
  <c r="I244" i="7"/>
  <c r="I228" i="7"/>
  <c r="I216" i="7"/>
  <c r="I199" i="7"/>
  <c r="I270" i="7"/>
  <c r="I271" i="7"/>
  <c r="I284" i="7"/>
  <c r="I276" i="7"/>
  <c r="I285" i="7"/>
  <c r="I286" i="7"/>
  <c r="I287" i="7"/>
  <c r="I297" i="7"/>
  <c r="I292" i="7"/>
  <c r="I303" i="7"/>
  <c r="I330" i="7"/>
  <c r="I317" i="7"/>
  <c r="I305" i="7"/>
  <c r="I306" i="7"/>
  <c r="I331" i="7"/>
  <c r="I324" i="7"/>
  <c r="I320" i="7"/>
  <c r="I315" i="7"/>
  <c r="I316" i="7"/>
  <c r="I310" i="7"/>
  <c r="I404" i="7"/>
  <c r="I400" i="7"/>
  <c r="I396" i="7"/>
  <c r="I382" i="7"/>
  <c r="I370" i="7"/>
  <c r="I366" i="7"/>
  <c r="I362" i="7"/>
  <c r="I350" i="7"/>
  <c r="I407" i="7"/>
  <c r="I403" i="7"/>
  <c r="I399" i="7"/>
  <c r="I385" i="7"/>
  <c r="I373" i="7"/>
  <c r="I369" i="7"/>
  <c r="I365" i="7"/>
  <c r="I353" i="7"/>
  <c r="I343" i="7"/>
  <c r="I180" i="7"/>
  <c r="I168" i="7"/>
  <c r="I152" i="7"/>
  <c r="I182" i="7"/>
  <c r="I172" i="7"/>
  <c r="I156" i="7"/>
  <c r="I184" i="7"/>
  <c r="I176" i="7"/>
  <c r="I160" i="7"/>
  <c r="I186" i="7"/>
  <c r="I178" i="7"/>
  <c r="I164" i="7"/>
  <c r="I148" i="7"/>
  <c r="I140" i="7"/>
  <c r="I132" i="7"/>
  <c r="I124" i="7"/>
  <c r="I116" i="7"/>
  <c r="I108" i="7"/>
  <c r="I100" i="7"/>
  <c r="I92" i="7"/>
  <c r="I80" i="7"/>
  <c r="I72" i="7"/>
  <c r="I64" i="7"/>
  <c r="I56" i="7"/>
  <c r="I48" i="7"/>
  <c r="I40" i="7"/>
  <c r="I28" i="7"/>
  <c r="I20" i="7"/>
  <c r="I12" i="7"/>
  <c r="I187" i="7"/>
  <c r="I183" i="7"/>
  <c r="I179" i="7"/>
  <c r="I174" i="7"/>
  <c r="I166" i="7"/>
  <c r="I158" i="7"/>
  <c r="I150" i="7"/>
  <c r="I142" i="7"/>
  <c r="I134" i="7"/>
  <c r="I126" i="7"/>
  <c r="I118" i="7"/>
  <c r="I110" i="7"/>
  <c r="I102" i="7"/>
  <c r="I94" i="7"/>
  <c r="I78" i="7"/>
  <c r="I70" i="7"/>
  <c r="I62" i="7"/>
  <c r="I54" i="7"/>
  <c r="I46" i="7"/>
  <c r="I38" i="7"/>
  <c r="I30" i="7"/>
  <c r="I22" i="7"/>
  <c r="I14" i="7"/>
  <c r="I175" i="7"/>
  <c r="I171" i="7"/>
  <c r="I167" i="7"/>
  <c r="I163" i="7"/>
  <c r="I159" i="7"/>
  <c r="I155" i="7"/>
  <c r="I151" i="7"/>
  <c r="I147" i="7"/>
  <c r="I143" i="7"/>
  <c r="I139" i="7"/>
  <c r="I135" i="7"/>
  <c r="I131" i="7"/>
  <c r="I127" i="7"/>
  <c r="I123" i="7"/>
  <c r="I119" i="7"/>
  <c r="I115" i="7"/>
  <c r="I111" i="7"/>
  <c r="I107" i="7"/>
  <c r="I103" i="7"/>
  <c r="I99" i="7"/>
  <c r="I95" i="7"/>
  <c r="I91" i="7"/>
  <c r="I86" i="7"/>
  <c r="I87" i="7"/>
  <c r="I82" i="7"/>
  <c r="I83" i="7"/>
  <c r="I79" i="7"/>
  <c r="I75" i="7"/>
  <c r="I71" i="7"/>
  <c r="I67" i="7"/>
  <c r="I63" i="7"/>
  <c r="I59" i="7"/>
  <c r="I55" i="7"/>
  <c r="I51" i="7"/>
  <c r="I47" i="7"/>
  <c r="I43" i="7"/>
  <c r="I39" i="7"/>
  <c r="I32" i="7"/>
  <c r="I33" i="7"/>
  <c r="I29" i="7"/>
  <c r="I25" i="7"/>
  <c r="I21" i="7"/>
  <c r="I17" i="7"/>
  <c r="I13" i="7"/>
  <c r="I9" i="7"/>
  <c r="I190" i="7"/>
  <c r="I189" i="7"/>
  <c r="I253" i="7"/>
  <c r="I245" i="7"/>
  <c r="I237" i="7"/>
  <c r="I229" i="7"/>
  <c r="I221" i="7"/>
  <c r="I213" i="7"/>
  <c r="I205" i="7"/>
  <c r="I197" i="7"/>
  <c r="I251" i="7"/>
  <c r="I243" i="7"/>
  <c r="I235" i="7"/>
  <c r="I227" i="7"/>
  <c r="I219" i="7"/>
  <c r="I207" i="7"/>
  <c r="I195" i="7"/>
  <c r="I258" i="7"/>
  <c r="I254" i="7"/>
  <c r="I250" i="7"/>
  <c r="I246" i="7"/>
  <c r="I242" i="7"/>
  <c r="I238" i="7"/>
  <c r="I234" i="7"/>
  <c r="I230" i="7"/>
  <c r="I226" i="7"/>
  <c r="I222" i="7"/>
  <c r="I218" i="7"/>
  <c r="I214" i="7"/>
  <c r="I210" i="7"/>
  <c r="I206" i="7"/>
  <c r="I202" i="7"/>
  <c r="I198" i="7"/>
  <c r="I194" i="7"/>
  <c r="I272" i="7"/>
  <c r="I268" i="7"/>
  <c r="I264" i="7"/>
  <c r="I260" i="7"/>
  <c r="I259" i="7"/>
  <c r="I269" i="7"/>
  <c r="I265" i="7"/>
  <c r="I261" i="7"/>
  <c r="I281" i="7"/>
  <c r="I282" i="7"/>
  <c r="I278" i="7"/>
  <c r="I274" i="7"/>
  <c r="I283" i="7"/>
  <c r="I277" i="7"/>
  <c r="I273" i="7"/>
  <c r="I288" i="7"/>
  <c r="I295" i="7"/>
  <c r="I291" i="7"/>
  <c r="I290" i="7"/>
  <c r="I294" i="7"/>
  <c r="I301" i="7"/>
  <c r="I300" i="7"/>
  <c r="I327" i="7"/>
  <c r="I323" i="7"/>
  <c r="I319" i="7"/>
  <c r="I313" i="7"/>
  <c r="I309" i="7"/>
  <c r="I329" i="7"/>
  <c r="I326" i="7"/>
  <c r="I322" i="7"/>
  <c r="I318" i="7"/>
  <c r="I312" i="7"/>
  <c r="I308" i="7"/>
  <c r="I406" i="7"/>
  <c r="I402" i="7"/>
  <c r="I398" i="7"/>
  <c r="I392" i="7"/>
  <c r="I388" i="7"/>
  <c r="I384" i="7"/>
  <c r="I380" i="7"/>
  <c r="I376" i="7"/>
  <c r="I372" i="7"/>
  <c r="I368" i="7"/>
  <c r="I364" i="7"/>
  <c r="I360" i="7"/>
  <c r="I356" i="7"/>
  <c r="I352" i="7"/>
  <c r="I348" i="7"/>
  <c r="I340" i="7"/>
  <c r="I334" i="7"/>
  <c r="I409" i="7"/>
  <c r="I405" i="7"/>
  <c r="I401" i="7"/>
  <c r="I397" i="7"/>
  <c r="I391" i="7"/>
  <c r="I387" i="7"/>
  <c r="I383" i="7"/>
  <c r="I379" i="7"/>
  <c r="I375" i="7"/>
  <c r="I371" i="7"/>
  <c r="I367" i="7"/>
  <c r="I363" i="7"/>
  <c r="I359" i="7"/>
  <c r="I355" i="7"/>
  <c r="I351" i="7"/>
  <c r="I347" i="7"/>
  <c r="I346" i="7"/>
  <c r="I341" i="7"/>
  <c r="I335" i="7"/>
  <c r="I337" i="7"/>
  <c r="I336" i="7"/>
  <c r="I345" i="7"/>
  <c r="I344" i="7"/>
  <c r="I394" i="7"/>
  <c r="I395" i="7"/>
  <c r="I144" i="7"/>
  <c r="I136" i="7"/>
  <c r="I128" i="7"/>
  <c r="I120" i="7"/>
  <c r="I112" i="7"/>
  <c r="I104" i="7"/>
  <c r="I96" i="7"/>
  <c r="I84" i="7"/>
  <c r="I76" i="7"/>
  <c r="I68" i="7"/>
  <c r="I60" i="7"/>
  <c r="I52" i="7"/>
  <c r="I44" i="7"/>
  <c r="I35" i="7"/>
  <c r="I24" i="7"/>
  <c r="I16" i="7"/>
  <c r="I8" i="7"/>
  <c r="I185" i="7"/>
  <c r="I181" i="7"/>
  <c r="I177" i="7"/>
  <c r="I170" i="7"/>
  <c r="I162" i="7"/>
  <c r="I154" i="7"/>
  <c r="I146" i="7"/>
  <c r="I138" i="7"/>
  <c r="I130" i="7"/>
  <c r="I122" i="7"/>
  <c r="I114" i="7"/>
  <c r="I106" i="7"/>
  <c r="I98" i="7"/>
  <c r="I90" i="7"/>
  <c r="I74" i="7"/>
  <c r="I66" i="7"/>
  <c r="I58" i="7"/>
  <c r="I50" i="7"/>
  <c r="I42" i="7"/>
  <c r="I34" i="7"/>
  <c r="I26" i="7"/>
  <c r="I18" i="7"/>
  <c r="I10" i="7"/>
  <c r="I173" i="7"/>
  <c r="I169" i="7"/>
  <c r="I165" i="7"/>
  <c r="I161" i="7"/>
  <c r="I157" i="7"/>
  <c r="I153" i="7"/>
  <c r="I149" i="7"/>
  <c r="I145" i="7"/>
  <c r="I141" i="7"/>
  <c r="I137" i="7"/>
  <c r="I133" i="7"/>
  <c r="I129" i="7"/>
  <c r="I125" i="7"/>
  <c r="I121" i="7"/>
  <c r="I117" i="7"/>
  <c r="I113" i="7"/>
  <c r="I109" i="7"/>
  <c r="I105" i="7"/>
  <c r="I101" i="7"/>
  <c r="I97" i="7"/>
  <c r="I93" i="7"/>
  <c r="I88" i="7"/>
  <c r="I85" i="7"/>
  <c r="I81" i="7"/>
  <c r="I77" i="7"/>
  <c r="I73" i="7"/>
  <c r="I69" i="7"/>
  <c r="I65" i="7"/>
  <c r="I61" i="7"/>
  <c r="I57" i="7"/>
  <c r="I53" i="7"/>
  <c r="I49" i="7"/>
  <c r="I45" i="7"/>
  <c r="I41" i="7"/>
  <c r="I37" i="7"/>
  <c r="I31" i="7"/>
  <c r="I27" i="7"/>
  <c r="I23" i="7"/>
  <c r="I19" i="7"/>
  <c r="I15" i="7"/>
  <c r="I11" i="7"/>
  <c r="I7" i="7"/>
  <c r="I191" i="7"/>
  <c r="I241" i="7"/>
  <c r="I225" i="7"/>
  <c r="I209" i="7"/>
  <c r="I193" i="7"/>
  <c r="I247" i="7"/>
  <c r="I231" i="7"/>
  <c r="I211" i="7"/>
  <c r="I256" i="7"/>
  <c r="I248" i="7"/>
  <c r="I240" i="7"/>
  <c r="I232" i="7"/>
  <c r="I224" i="7"/>
  <c r="I212" i="7"/>
  <c r="I204" i="7"/>
  <c r="I200" i="7"/>
  <c r="I266" i="7"/>
  <c r="I267" i="7"/>
  <c r="I280" i="7"/>
  <c r="I279" i="7"/>
  <c r="I275" i="7"/>
  <c r="I293" i="7"/>
  <c r="I296" i="7"/>
  <c r="I299" i="7"/>
  <c r="I302" i="7"/>
  <c r="I298" i="7"/>
  <c r="I321" i="7"/>
  <c r="I311" i="7"/>
  <c r="I307" i="7"/>
  <c r="I328" i="7"/>
  <c r="I314" i="7"/>
  <c r="I408" i="7"/>
  <c r="I390" i="7"/>
  <c r="I374" i="7"/>
  <c r="I358" i="7"/>
  <c r="I338" i="7"/>
  <c r="I393" i="7"/>
  <c r="I377" i="7"/>
  <c r="I361" i="7"/>
  <c r="N21" i="3"/>
  <c r="C21" i="3"/>
  <c r="S21" i="3"/>
  <c r="AH21" i="3"/>
  <c r="X20" i="3"/>
  <c r="AH20" i="3"/>
  <c r="AC20" i="3"/>
  <c r="AC22" i="3" s="1"/>
  <c r="S20" i="3"/>
  <c r="H22" i="3"/>
  <c r="X22" i="3"/>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AM22" i="3" l="1"/>
  <c r="S22" i="3"/>
  <c r="AH22" i="3"/>
  <c r="N22" i="3"/>
  <c r="K6" i="3"/>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0" i="3"/>
  <c r="C22" i="3" l="1"/>
  <c r="A5791" i="1" l="1"/>
  <c r="A5792" i="1" s="1"/>
  <c r="A5793" i="1" s="1"/>
  <c r="A5794" i="1" s="1"/>
  <c r="A5795" i="1" l="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l="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37" i="2"/>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l="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3" i="2" s="1"/>
  <c r="A464" i="2" s="1"/>
  <c r="A465" i="2" s="1"/>
  <c r="A466" i="2" s="1"/>
  <c r="A467" i="2" s="1"/>
  <c r="A468" i="2" s="1"/>
  <c r="A469" i="2" s="1"/>
  <c r="A470" i="2" s="1"/>
  <c r="A471" i="2" s="1"/>
  <c r="A472" i="2" s="1"/>
  <c r="A473" i="2" s="1"/>
  <c r="A474" i="2" s="1"/>
  <c r="A427" i="2"/>
  <c r="A132" i="2"/>
  <c r="A153" i="2"/>
  <c r="A131" i="2"/>
  <c r="A462" i="2" l="1"/>
  <c r="A475" i="2"/>
  <c r="A477" i="2" s="1"/>
  <c r="A478" i="2" s="1"/>
  <c r="A479" i="2" s="1"/>
  <c r="A480" i="2" s="1"/>
  <c r="A481" i="2" s="1"/>
  <c r="A482" i="2" s="1"/>
  <c r="A483" i="2" s="1"/>
  <c r="A484" i="2" s="1"/>
  <c r="A485" i="2" s="1"/>
  <c r="A486" i="2" s="1"/>
  <c r="A487" i="2" s="1"/>
  <c r="A488" i="2" s="1"/>
  <c r="A489" i="2" s="1"/>
  <c r="A490" i="2" s="1"/>
  <c r="A491" i="2" s="1"/>
  <c r="A492" i="2" s="1"/>
  <c r="A493" i="2" s="1"/>
  <c r="A476" i="2"/>
  <c r="A494" i="2" l="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495" i="2"/>
</calcChain>
</file>

<file path=xl/sharedStrings.xml><?xml version="1.0" encoding="utf-8"?>
<sst xmlns="http://schemas.openxmlformats.org/spreadsheetml/2006/main" count="18994" uniqueCount="2422">
  <si>
    <t>Employee Name</t>
  </si>
  <si>
    <t>Other</t>
  </si>
  <si>
    <t>Start Date</t>
  </si>
  <si>
    <t>End Date</t>
  </si>
  <si>
    <t>Days on Leave</t>
  </si>
  <si>
    <t>Working Days</t>
  </si>
  <si>
    <t>Company Holidays</t>
  </si>
  <si>
    <t>Days</t>
  </si>
  <si>
    <t>Description</t>
  </si>
  <si>
    <t>New Year's Day</t>
  </si>
  <si>
    <t>Christmas</t>
  </si>
  <si>
    <t>Independence Day</t>
  </si>
  <si>
    <t>EMPLOYEE ATTENDANCE RECORD</t>
  </si>
  <si>
    <t>Vacation</t>
  </si>
  <si>
    <t>Type of Leave</t>
  </si>
  <si>
    <t>KEY STATISTICS</t>
  </si>
  <si>
    <t>Select an Employee:</t>
  </si>
  <si>
    <t>Enter Year:</t>
  </si>
  <si>
    <t>Leave Types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</si>
  <si>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</si>
  <si>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</si>
  <si>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</si>
  <si>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</si>
  <si>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</si>
  <si>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</si>
  <si>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</si>
  <si>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</si>
  <si>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</si>
  <si>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</si>
  <si>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</si>
  <si>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</si>
  <si>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</si>
  <si>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</si>
  <si>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</si>
  <si>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</si>
  <si>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</si>
  <si>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</si>
  <si>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</si>
  <si>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</si>
  <si>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</si>
  <si>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</si>
  <si>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</si>
  <si>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</si>
  <si>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</si>
  <si>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</si>
  <si>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</si>
  <si>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</si>
  <si>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</si>
  <si>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</si>
  <si>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</si>
  <si>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</si>
  <si>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</si>
  <si>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</si>
  <si>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</si>
  <si>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</si>
  <si>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</si>
  <si>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</si>
  <si>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</si>
  <si>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</si>
  <si>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</si>
  <si>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</si>
  <si>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</si>
  <si>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</si>
  <si>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</si>
  <si>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</si>
  <si>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</si>
  <si>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</si>
  <si>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</si>
  <si>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</si>
  <si>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</si>
  <si>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</si>
  <si>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</si>
  <si>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</si>
  <si>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</si>
  <si>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 of Sick Days</t>
  </si>
  <si>
    <t>List of Leave Types</t>
  </si>
  <si>
    <t>Maternity</t>
  </si>
  <si>
    <t>Paternity</t>
  </si>
  <si>
    <t>Christmas Eve</t>
  </si>
  <si>
    <t>Specification</t>
  </si>
  <si>
    <t>CTRL  No</t>
  </si>
  <si>
    <t>SL</t>
  </si>
  <si>
    <t>VL</t>
  </si>
  <si>
    <t>IGNO</t>
  </si>
  <si>
    <t>M</t>
  </si>
  <si>
    <t>OFFICE</t>
  </si>
  <si>
    <t>MALABANAN</t>
  </si>
  <si>
    <t>ALMA</t>
  </si>
  <si>
    <t>A</t>
  </si>
  <si>
    <t>HRMO</t>
  </si>
  <si>
    <t>ALL SOULS DAY</t>
  </si>
  <si>
    <t>Date File</t>
  </si>
  <si>
    <t>Date Encoded</t>
  </si>
  <si>
    <t>HRMO MANAGER</t>
  </si>
  <si>
    <t>MARUNDAN</t>
  </si>
  <si>
    <t>MARIA FLOR</t>
  </si>
  <si>
    <t>NURSE I</t>
  </si>
  <si>
    <t>ONT</t>
  </si>
  <si>
    <t>BAYHON</t>
  </si>
  <si>
    <t>VIOLETA</t>
  </si>
  <si>
    <t>DIMAPILIS</t>
  </si>
  <si>
    <t>ANTHONY</t>
  </si>
  <si>
    <t>RCC-I</t>
  </si>
  <si>
    <t>CTO</t>
  </si>
  <si>
    <t>DIMAPILIS ANTHONY A.</t>
  </si>
  <si>
    <t>SPECIAL PRIVILEGE</t>
  </si>
  <si>
    <t>JONNA</t>
  </si>
  <si>
    <t>T</t>
  </si>
  <si>
    <t>ADMIN AIDE VI</t>
  </si>
  <si>
    <t>ADMIN OFFICE</t>
  </si>
  <si>
    <t>DIMAPILIS JONNA T.</t>
  </si>
  <si>
    <t>MARUNDAN MARIA FLOR M.</t>
  </si>
  <si>
    <t xml:space="preserve">BAYHON VIOLETA  </t>
  </si>
  <si>
    <t>PAITON</t>
  </si>
  <si>
    <t>MARY ANN</t>
  </si>
  <si>
    <t>CHARACTER OFFICE</t>
  </si>
  <si>
    <t>PAITON MARY ANN M.</t>
  </si>
  <si>
    <t>LANTING</t>
  </si>
  <si>
    <t>AILEEN</t>
  </si>
  <si>
    <t>D</t>
  </si>
  <si>
    <t>ADMIN AIDE IV</t>
  </si>
  <si>
    <t>LANTING AILEEN D.</t>
  </si>
  <si>
    <t>ENRIQUEZ</t>
  </si>
  <si>
    <t>EDGAR</t>
  </si>
  <si>
    <t>P</t>
  </si>
  <si>
    <t>ADMIN AIDE III</t>
  </si>
  <si>
    <t>MO</t>
  </si>
  <si>
    <t>ENRIQUEZ EDGAR P.</t>
  </si>
  <si>
    <t>HERNANDEZ</t>
  </si>
  <si>
    <t>ROBERTO</t>
  </si>
  <si>
    <t>FPTMNHS</t>
  </si>
  <si>
    <t>HERNANDEZ ROBERTO M.</t>
  </si>
  <si>
    <t>MARINDUQUE</t>
  </si>
  <si>
    <t>GERRY</t>
  </si>
  <si>
    <t>C</t>
  </si>
  <si>
    <t>CHO</t>
  </si>
  <si>
    <t>MARINDUQUE GERRY C.</t>
  </si>
  <si>
    <t>SUÑIGA</t>
  </si>
  <si>
    <t>CARLOS</t>
  </si>
  <si>
    <t>J</t>
  </si>
  <si>
    <t>PO IV</t>
  </si>
  <si>
    <t>CPDO</t>
  </si>
  <si>
    <t>SUÑIGA CARLOS J.</t>
  </si>
  <si>
    <t>MANALO</t>
  </si>
  <si>
    <t>CELSA</t>
  </si>
  <si>
    <t>B</t>
  </si>
  <si>
    <t>SOCIOLOGIST II</t>
  </si>
  <si>
    <t>MANALO CELSA B.</t>
  </si>
  <si>
    <t>MARTINEZ</t>
  </si>
  <si>
    <t>EMER</t>
  </si>
  <si>
    <t>V</t>
  </si>
  <si>
    <t>BPLO ASSIST</t>
  </si>
  <si>
    <t>BPLO</t>
  </si>
  <si>
    <t>MARTINEZ EMER V.</t>
  </si>
  <si>
    <t>ROMILLA</t>
  </si>
  <si>
    <t>EDITH</t>
  </si>
  <si>
    <t>PIO</t>
  </si>
  <si>
    <t>ROMILLA EDITH D.</t>
  </si>
  <si>
    <t>BIRTHDAY LEAVE</t>
  </si>
  <si>
    <t>ALCAZAR</t>
  </si>
  <si>
    <t>ZENAIDA</t>
  </si>
  <si>
    <t>S</t>
  </si>
  <si>
    <t>MIDWIFE I</t>
  </si>
  <si>
    <t>ALCAZAR ZENAIDA S.</t>
  </si>
  <si>
    <t>DE GUZMAN</t>
  </si>
  <si>
    <t>RONALD ANDREW</t>
  </si>
  <si>
    <t>G</t>
  </si>
  <si>
    <t>DE GUZMAN RONALD ANDREW G.</t>
  </si>
  <si>
    <t>DIMARANAN</t>
  </si>
  <si>
    <t>RODORA</t>
  </si>
  <si>
    <t>ADMIN ASST I</t>
  </si>
  <si>
    <t>DIMARANAN RODORA G.</t>
  </si>
  <si>
    <t>GUTIERREZ</t>
  </si>
  <si>
    <t>LYDIA</t>
  </si>
  <si>
    <t>ADMIN OFFICER V</t>
  </si>
  <si>
    <t>GUTIERREZ LYDIA C.</t>
  </si>
  <si>
    <t>PANGANIBAN</t>
  </si>
  <si>
    <t>CRISTETA</t>
  </si>
  <si>
    <t>DOE</t>
  </si>
  <si>
    <t>PANGANIBAN CRISTETA M.</t>
  </si>
  <si>
    <t>ALFREDO</t>
  </si>
  <si>
    <t>BUDGET OFFICER IV</t>
  </si>
  <si>
    <t>CBO</t>
  </si>
  <si>
    <t>DIMAPILIS ALFREDO C.</t>
  </si>
  <si>
    <t>MONTENEGRO</t>
  </si>
  <si>
    <t>MARISSA</t>
  </si>
  <si>
    <t>MONTENEGRO MARISSA P.</t>
  </si>
  <si>
    <t>BAYBAY</t>
  </si>
  <si>
    <t>MA. ROSA</t>
  </si>
  <si>
    <t>BAYBAY MA. ROSA A.</t>
  </si>
  <si>
    <t>PASCUA</t>
  </si>
  <si>
    <t>LORENA</t>
  </si>
  <si>
    <t>MED TECH I</t>
  </si>
  <si>
    <t>JAVIER</t>
  </si>
  <si>
    <t>CARMELITA</t>
  </si>
  <si>
    <t>JAVIER CARMELITA M.</t>
  </si>
  <si>
    <t>ROBINO</t>
  </si>
  <si>
    <t>OFELIA</t>
  </si>
  <si>
    <t>ADMIN AIDE I</t>
  </si>
  <si>
    <t>PICNIC GROVE</t>
  </si>
  <si>
    <t>ROBINO OFELIA M.</t>
  </si>
  <si>
    <t>AINEE JOY</t>
  </si>
  <si>
    <t>STAFF NURSE</t>
  </si>
  <si>
    <t>ALCAZAR AINEE JOY C.</t>
  </si>
  <si>
    <t>SANTERA</t>
  </si>
  <si>
    <t>MARICRIS</t>
  </si>
  <si>
    <t>SANTERA MARICRIS S.</t>
  </si>
  <si>
    <t>BAYLA</t>
  </si>
  <si>
    <t>EVANGELINE</t>
  </si>
  <si>
    <t>GSO</t>
  </si>
  <si>
    <t>BAYLA EVANGELINE C.</t>
  </si>
  <si>
    <t>ELIZABETH</t>
  </si>
  <si>
    <t>DAYCARE WORKER I</t>
  </si>
  <si>
    <t>CSWDO</t>
  </si>
  <si>
    <t>PARENTAL OBLIGATION</t>
  </si>
  <si>
    <t>PEÑERO</t>
  </si>
  <si>
    <t>LILIBETH</t>
  </si>
  <si>
    <t>PEÑERO LILIBETH B.</t>
  </si>
  <si>
    <t>GATPANDAN</t>
  </si>
  <si>
    <t>DOLORES</t>
  </si>
  <si>
    <t>GATPANDAN DOLORES J.</t>
  </si>
  <si>
    <t>AMBION</t>
  </si>
  <si>
    <t>DORINDA</t>
  </si>
  <si>
    <t>SOCIAL WORKER 1</t>
  </si>
  <si>
    <t>AMBION DORINDA A.</t>
  </si>
  <si>
    <t>PARRA</t>
  </si>
  <si>
    <t>MARCIANA</t>
  </si>
  <si>
    <t>L</t>
  </si>
  <si>
    <t>PARRA MARCIANA L.</t>
  </si>
  <si>
    <t>ROSALINDA</t>
  </si>
  <si>
    <t>ERIDAO</t>
  </si>
  <si>
    <t>ERIDAO ROSALINDA P.</t>
  </si>
  <si>
    <t>HADAP</t>
  </si>
  <si>
    <t>JONALYN</t>
  </si>
  <si>
    <t>LUNA</t>
  </si>
  <si>
    <t>CACAO</t>
  </si>
  <si>
    <t>ANDREA</t>
  </si>
  <si>
    <t>F</t>
  </si>
  <si>
    <t>CACAO ANDREA F.</t>
  </si>
  <si>
    <t>CORTEZ</t>
  </si>
  <si>
    <t>FIDELA</t>
  </si>
  <si>
    <t>TCCH/TICC</t>
  </si>
  <si>
    <t>CORTEZ FIDELA B.</t>
  </si>
  <si>
    <t>PERIDO</t>
  </si>
  <si>
    <t>MARITES</t>
  </si>
  <si>
    <t>HOUSEHOLD ATTENDANT II</t>
  </si>
  <si>
    <t>PERIDO MARITES V.</t>
  </si>
  <si>
    <t>DE SAGUN</t>
  </si>
  <si>
    <t>VICTOR</t>
  </si>
  <si>
    <t>DE SAGUN VICTOR V.</t>
  </si>
  <si>
    <t>EDWIN</t>
  </si>
  <si>
    <t>BORJA</t>
  </si>
  <si>
    <t>BORJA EDWIN G.</t>
  </si>
  <si>
    <t>NAVARRO</t>
  </si>
  <si>
    <t>RITA</t>
  </si>
  <si>
    <t>NAVARRO RITA A.</t>
  </si>
  <si>
    <t>AMBONAN</t>
  </si>
  <si>
    <t>AVELINA</t>
  </si>
  <si>
    <t>AMBONAN AVELINA A.</t>
  </si>
  <si>
    <t>MA. TRINIDAD</t>
  </si>
  <si>
    <t>NUTRITION OFFICE</t>
  </si>
  <si>
    <t>DIMAPILIS MA. TRINIDAD S.</t>
  </si>
  <si>
    <t>LUCIANO</t>
  </si>
  <si>
    <t>ADELAIDA</t>
  </si>
  <si>
    <t>COMM AFFAIRS ASST II</t>
  </si>
  <si>
    <t>LUCIANO ADELAIDA C.</t>
  </si>
  <si>
    <t>COSME</t>
  </si>
  <si>
    <t>MA VICTORIA</t>
  </si>
  <si>
    <t>COSME MA VICTORIA M.</t>
  </si>
  <si>
    <t>Days Leave</t>
  </si>
  <si>
    <t>PRISCO</t>
  </si>
  <si>
    <t>CEO</t>
  </si>
  <si>
    <t>ENGINEER I</t>
  </si>
  <si>
    <t>AMBION PRISCO G.</t>
  </si>
  <si>
    <t>SOLO PARENT</t>
  </si>
  <si>
    <t>BAURILE</t>
  </si>
  <si>
    <t>LOURDES</t>
  </si>
  <si>
    <t>Q</t>
  </si>
  <si>
    <t>BAURILE LOURDES Q.</t>
  </si>
  <si>
    <t>HILARIO</t>
  </si>
  <si>
    <t xml:space="preserve">JAVIER HILARIO  </t>
  </si>
  <si>
    <t>TOLENTINO</t>
  </si>
  <si>
    <t>FE</t>
  </si>
  <si>
    <t>TOLENTINO FE M.</t>
  </si>
  <si>
    <t>ANGCAYA</t>
  </si>
  <si>
    <t>IRENEO</t>
  </si>
  <si>
    <t>EEO/ CITY MARKET</t>
  </si>
  <si>
    <t>ANGCAYA IRENEO A.</t>
  </si>
  <si>
    <t>DOCTORA</t>
  </si>
  <si>
    <t>CENRO</t>
  </si>
  <si>
    <t xml:space="preserve">DOCTORA ZENAIDA  </t>
  </si>
  <si>
    <t>DIGO</t>
  </si>
  <si>
    <t>MANUEL</t>
  </si>
  <si>
    <t>DISEPEDA</t>
  </si>
  <si>
    <t>ROMELITO</t>
  </si>
  <si>
    <t>TRAFFIC AIDE</t>
  </si>
  <si>
    <t>TOPS (ADMIN CSU)</t>
  </si>
  <si>
    <t xml:space="preserve">DISEPEDA ROMELITO  </t>
  </si>
  <si>
    <t>OTHER</t>
  </si>
  <si>
    <t>MOURNING LEAVE</t>
  </si>
  <si>
    <t>DENNIS</t>
  </si>
  <si>
    <t>CIVIL SECURITY I</t>
  </si>
  <si>
    <t>DIMAPILIS DENNIS C.</t>
  </si>
  <si>
    <t>HELEN</t>
  </si>
  <si>
    <t>MONTENEGRO HELEN L.</t>
  </si>
  <si>
    <t>SUMAONG</t>
  </si>
  <si>
    <t>DANILO</t>
  </si>
  <si>
    <t>ADMIN AIDE</t>
  </si>
  <si>
    <t>ADMIN OFFICE - HALL OF JUSTICE</t>
  </si>
  <si>
    <t xml:space="preserve">SUMAONG DANILO  </t>
  </si>
  <si>
    <t>PARAS</t>
  </si>
  <si>
    <t>TEOFILA</t>
  </si>
  <si>
    <t>ADMIN ASST II</t>
  </si>
  <si>
    <t>PARAS TEOFILA A.</t>
  </si>
  <si>
    <t>SUMAGUI</t>
  </si>
  <si>
    <t>SUMAGUI MARISSA D.</t>
  </si>
  <si>
    <t>MADRAZO</t>
  </si>
  <si>
    <t>ALLAN PAUL</t>
  </si>
  <si>
    <t>ZONING INSPECTOR II</t>
  </si>
  <si>
    <t>MADRAZO ALLAN PAUL A.</t>
  </si>
  <si>
    <t>MENDOZA</t>
  </si>
  <si>
    <t>PRESCILA</t>
  </si>
  <si>
    <t>ADMIN OFFICER IV</t>
  </si>
  <si>
    <t>MENDOZA PRESCILA S.</t>
  </si>
  <si>
    <t>NOVICIO</t>
  </si>
  <si>
    <t>PERLITA</t>
  </si>
  <si>
    <t>LEGAL</t>
  </si>
  <si>
    <t>NOVICIO PERLITA G.</t>
  </si>
  <si>
    <t>MARQUEZ</t>
  </si>
  <si>
    <t>LOLITA</t>
  </si>
  <si>
    <t>R</t>
  </si>
  <si>
    <t>INTERNAL</t>
  </si>
  <si>
    <t>MARQUEZ LOLITA R.</t>
  </si>
  <si>
    <t>ARRIES</t>
  </si>
  <si>
    <t>N</t>
  </si>
  <si>
    <t>COMELEC</t>
  </si>
  <si>
    <t>MENDOZA ARRIES N.</t>
  </si>
  <si>
    <t>DE VILLA</t>
  </si>
  <si>
    <t>DE VILLA OFELIA G.</t>
  </si>
  <si>
    <t>MA. PAZ</t>
  </si>
  <si>
    <t>LICENSE OFFICER III</t>
  </si>
  <si>
    <t>BAYBAY MA. PAZ R.</t>
  </si>
  <si>
    <t>BAYOT</t>
  </si>
  <si>
    <t>ELAINE</t>
  </si>
  <si>
    <t>BAYOT ELAINE B.</t>
  </si>
  <si>
    <t>VILLANUEVA</t>
  </si>
  <si>
    <t>PABLO</t>
  </si>
  <si>
    <t>VILLANUEVA PABLO B.</t>
  </si>
  <si>
    <t>LINDA</t>
  </si>
  <si>
    <t>RCC I</t>
  </si>
  <si>
    <t>CCR</t>
  </si>
  <si>
    <t>BAYBAY LINDA G.</t>
  </si>
  <si>
    <t>LIMBOC</t>
  </si>
  <si>
    <t>FLORDELIZA</t>
  </si>
  <si>
    <t>LAB INS I</t>
  </si>
  <si>
    <t>LIMBOC FLORDELIZA J.</t>
  </si>
  <si>
    <t>ANNE RENELYN</t>
  </si>
  <si>
    <t>VMO</t>
  </si>
  <si>
    <t>MARINDUQUE ANNE RENELYN P.</t>
  </si>
  <si>
    <t>DE OCAMPO</t>
  </si>
  <si>
    <t>MA. ELENA</t>
  </si>
  <si>
    <t>SP</t>
  </si>
  <si>
    <t>DE OCAMPO MA. ELENA D.</t>
  </si>
  <si>
    <t>GARCIA</t>
  </si>
  <si>
    <t>HAIZEL</t>
  </si>
  <si>
    <t>ADMIN ASST.IV</t>
  </si>
  <si>
    <t>CCT</t>
  </si>
  <si>
    <t>GARCIA HAIZEL M.</t>
  </si>
  <si>
    <t>NENITA</t>
  </si>
  <si>
    <t>LIBRARY</t>
  </si>
  <si>
    <t>OLEGARIO</t>
  </si>
  <si>
    <t>OLEGARIO NENITA A.</t>
  </si>
  <si>
    <t>CHACON</t>
  </si>
  <si>
    <t>ELISA</t>
  </si>
  <si>
    <t>CASHIER I</t>
  </si>
  <si>
    <t>CHACON ELISA G.</t>
  </si>
  <si>
    <t>VELUZ</t>
  </si>
  <si>
    <t>DORMILUNA</t>
  </si>
  <si>
    <t>E</t>
  </si>
  <si>
    <t>LIBRARIAN</t>
  </si>
  <si>
    <t>VELUZ DORMILUNA E.</t>
  </si>
  <si>
    <t>DONATO</t>
  </si>
  <si>
    <t>HERNANDEZ DONATO Q.</t>
  </si>
  <si>
    <t>ESTIGOY</t>
  </si>
  <si>
    <t>BEVERLY ANNE</t>
  </si>
  <si>
    <t>ESTIGOY BEVERLY ANNE P.</t>
  </si>
  <si>
    <t>DELFINO</t>
  </si>
  <si>
    <t>NINA</t>
  </si>
  <si>
    <t>DELFINO NINA C.</t>
  </si>
  <si>
    <t>ANABEL</t>
  </si>
  <si>
    <t>TICKET CHECKER</t>
  </si>
  <si>
    <t>BAYOT ANABEL D.</t>
  </si>
  <si>
    <t>MABUTI</t>
  </si>
  <si>
    <t>ANA MARIE</t>
  </si>
  <si>
    <t>MABUTI ANA MARIE C.</t>
  </si>
  <si>
    <t>ANISIA</t>
  </si>
  <si>
    <t>BAYOT ANISIA P.</t>
  </si>
  <si>
    <t>AMORA</t>
  </si>
  <si>
    <t>AMORA ELISA S.</t>
  </si>
  <si>
    <t xml:space="preserve"> </t>
  </si>
  <si>
    <t>ARIEL</t>
  </si>
  <si>
    <t>RCC III</t>
  </si>
  <si>
    <t>DIMAPILIS ARIEL M.</t>
  </si>
  <si>
    <t>REPILLO</t>
  </si>
  <si>
    <t>AMMY LOU</t>
  </si>
  <si>
    <t>REPILLO AMMY LOU M.</t>
  </si>
  <si>
    <t>JOSEPHINE</t>
  </si>
  <si>
    <t>DIMAPILIS JOSEPHINE P.</t>
  </si>
  <si>
    <t>PURISIMA CORAZON</t>
  </si>
  <si>
    <t>VIDALLO</t>
  </si>
  <si>
    <t>WINNIE</t>
  </si>
  <si>
    <t>VIDALLO WINNIE R.</t>
  </si>
  <si>
    <t>ESCAMILLAS</t>
  </si>
  <si>
    <t>EVELYN</t>
  </si>
  <si>
    <t>LTOO III</t>
  </si>
  <si>
    <t>ESCAMILLAS EVELYN M.</t>
  </si>
  <si>
    <t>DE GRANO</t>
  </si>
  <si>
    <t>MA. ERLINDA</t>
  </si>
  <si>
    <t>DE GRANO MA. ERLINDA F.</t>
  </si>
  <si>
    <t>SALONGA</t>
  </si>
  <si>
    <t>ALEGA</t>
  </si>
  <si>
    <t>ESTELITA</t>
  </si>
  <si>
    <t>ALEGA ESTELITA M.</t>
  </si>
  <si>
    <t xml:space="preserve">DIGO MANUEL  </t>
  </si>
  <si>
    <t>BAAS</t>
  </si>
  <si>
    <t>TERESITA</t>
  </si>
  <si>
    <t>ADMIN OFFICER II</t>
  </si>
  <si>
    <t>BAAS TERESITA C.</t>
  </si>
  <si>
    <t>IGNO CRISTINA M.</t>
  </si>
  <si>
    <t>CRISTINA</t>
  </si>
  <si>
    <t>FERMA</t>
  </si>
  <si>
    <t>ARCELI</t>
  </si>
  <si>
    <t>Row Labels</t>
  </si>
  <si>
    <t>Grand Total</t>
  </si>
  <si>
    <t>Count of Employee</t>
  </si>
  <si>
    <t>FERMA ARCELI C.</t>
  </si>
  <si>
    <t>TERMINAL</t>
  </si>
  <si>
    <t>OLARTE</t>
  </si>
  <si>
    <t>GREATCHEL</t>
  </si>
  <si>
    <t>ACCOUNTING</t>
  </si>
  <si>
    <t>OLARTE GREATCHEL B.</t>
  </si>
  <si>
    <t>MALIGAYA</t>
  </si>
  <si>
    <t>NELITA</t>
  </si>
  <si>
    <t>MALIGAYA NELITA M.</t>
  </si>
  <si>
    <t>BISCOCHO</t>
  </si>
  <si>
    <t>JULIETA</t>
  </si>
  <si>
    <t>BISCOCHO JULIETA G.</t>
  </si>
  <si>
    <t>DEL MUNDO</t>
  </si>
  <si>
    <t>ESTER</t>
  </si>
  <si>
    <t>DEL MUNDO ESTER B.</t>
  </si>
  <si>
    <t>HERMOGENES</t>
  </si>
  <si>
    <t>BLGNG- INSPECTOR</t>
  </si>
  <si>
    <t>DEL MUNDO HERMOGENES C.</t>
  </si>
  <si>
    <t>DE CASTRO</t>
  </si>
  <si>
    <t>JUANITA</t>
  </si>
  <si>
    <t>DRAFTSMAN II</t>
  </si>
  <si>
    <t>DE CASTRO JUANITA M.</t>
  </si>
  <si>
    <t>PAYAD</t>
  </si>
  <si>
    <t xml:space="preserve">MARICEL </t>
  </si>
  <si>
    <t>PAYAD MARICEL  Q.</t>
  </si>
  <si>
    <t>TORRES</t>
  </si>
  <si>
    <t>SONIA</t>
  </si>
  <si>
    <t>LAOO I</t>
  </si>
  <si>
    <t>ASSESSORS OFFICE</t>
  </si>
  <si>
    <t>TORRES SONIA M.</t>
  </si>
  <si>
    <t>ADMIN OFFICER I</t>
  </si>
  <si>
    <t>MARINDUQUE MARISSA M.</t>
  </si>
  <si>
    <t>GEORGE</t>
  </si>
  <si>
    <t>BAYHON GEORGE G.</t>
  </si>
  <si>
    <t>RUMER</t>
  </si>
  <si>
    <t>BAYOT RUMER M.</t>
  </si>
  <si>
    <t>MENDOZA LOURDES G.</t>
  </si>
  <si>
    <t>AUDITOR</t>
  </si>
  <si>
    <t>AUDITOR AILEEN D.</t>
  </si>
  <si>
    <t>FLAVIER</t>
  </si>
  <si>
    <t>ADORACION</t>
  </si>
  <si>
    <t>ADMIN ASST V</t>
  </si>
  <si>
    <t xml:space="preserve">FLAVIER ADORACION  </t>
  </si>
  <si>
    <t>COTONER</t>
  </si>
  <si>
    <t>NELIA</t>
  </si>
  <si>
    <t>COOPERATIVE OFFICER</t>
  </si>
  <si>
    <t>COOPERATIVE OFFICE</t>
  </si>
  <si>
    <t>COTONER NELIA C.</t>
  </si>
  <si>
    <t>MOLOD</t>
  </si>
  <si>
    <t>EMMA</t>
  </si>
  <si>
    <t>DL</t>
  </si>
  <si>
    <t>TRAINNING SPECIALIST I</t>
  </si>
  <si>
    <t>THRDC</t>
  </si>
  <si>
    <t>DE OCAMPO MARISSA B.</t>
  </si>
  <si>
    <t>SEDUCON</t>
  </si>
  <si>
    <t>LUCIO</t>
  </si>
  <si>
    <t>SEDUCON LUCIO F.</t>
  </si>
  <si>
    <t>OLIVAR</t>
  </si>
  <si>
    <t>MARINA</t>
  </si>
  <si>
    <t>OLIVAR MARINA B.</t>
  </si>
  <si>
    <t>CRUZADA</t>
  </si>
  <si>
    <t>MAGDALENA</t>
  </si>
  <si>
    <t>CRUZADA MAGDALENA A.</t>
  </si>
  <si>
    <t>MACASPAC</t>
  </si>
  <si>
    <t>ELVIRA</t>
  </si>
  <si>
    <t>PROJECT EVAL OFFICER I</t>
  </si>
  <si>
    <t>MACASPAC ELVIRA V.</t>
  </si>
  <si>
    <t>MALUBAY</t>
  </si>
  <si>
    <t>MELINDA</t>
  </si>
  <si>
    <t>MALUBAY MELINDA D.</t>
  </si>
  <si>
    <t>NORA</t>
  </si>
  <si>
    <t>MENDOZA NORA A.</t>
  </si>
  <si>
    <t>EDITHA</t>
  </si>
  <si>
    <t>ACCOUNTING CLERK II</t>
  </si>
  <si>
    <t>MANALO EDITHA V.</t>
  </si>
  <si>
    <t>ANACAY</t>
  </si>
  <si>
    <t>LEVIE</t>
  </si>
  <si>
    <t>ADMIN A</t>
  </si>
  <si>
    <t>ANACAY LEVIE B.</t>
  </si>
  <si>
    <t>ROCILLO</t>
  </si>
  <si>
    <t>CECILLA</t>
  </si>
  <si>
    <t>ENMACIO</t>
  </si>
  <si>
    <t>LEILA</t>
  </si>
  <si>
    <t>ADMINISTRATIVE OFFICER IV</t>
  </si>
  <si>
    <t>ROCILLO CECILLA A.</t>
  </si>
  <si>
    <t>ENMACIO LEILA A.</t>
  </si>
  <si>
    <t>ROSALLE</t>
  </si>
  <si>
    <t>DEL MUNDO ROSALLE A.</t>
  </si>
  <si>
    <t>MALABANAN ALMA A.</t>
  </si>
  <si>
    <t>VILMA</t>
  </si>
  <si>
    <t>DIMAPILIS VILMA T.</t>
  </si>
  <si>
    <t>PERPETUA</t>
  </si>
  <si>
    <t>TIPID IMPOK</t>
  </si>
  <si>
    <t>DIMARANAN PERPETUA F.</t>
  </si>
  <si>
    <t>MYRNA</t>
  </si>
  <si>
    <t>DE VILLA MYRNA D.</t>
  </si>
  <si>
    <t>ORTIZ</t>
  </si>
  <si>
    <t>TRINIDAD</t>
  </si>
  <si>
    <t>DOGELIO</t>
  </si>
  <si>
    <t>BUGARIN</t>
  </si>
  <si>
    <t>MA. ANA</t>
  </si>
  <si>
    <t>HH-ATTENDANT II</t>
  </si>
  <si>
    <t>LCR</t>
  </si>
  <si>
    <t>BUGARIN MA. ANA M.</t>
  </si>
  <si>
    <t>CITY GOVERNMENT OF TAGAYTAY</t>
  </si>
  <si>
    <t>RUFINA</t>
  </si>
  <si>
    <t>ANGCAYA RUFINA P.</t>
  </si>
  <si>
    <t>CAROLINA</t>
  </si>
  <si>
    <t>TOLENTINO CAROLINA E.</t>
  </si>
  <si>
    <t>LABARDA</t>
  </si>
  <si>
    <t>GINA</t>
  </si>
  <si>
    <t>ANICETA</t>
  </si>
  <si>
    <t>ANACAY ANICETA P.</t>
  </si>
  <si>
    <t>JUANITO</t>
  </si>
  <si>
    <t>MARLON</t>
  </si>
  <si>
    <t>ANGCAYA MARLON J.</t>
  </si>
  <si>
    <t>PALADAN</t>
  </si>
  <si>
    <t>VICENTE</t>
  </si>
  <si>
    <t xml:space="preserve">PALADAN VICENTE  </t>
  </si>
  <si>
    <t>MARASIGAN</t>
  </si>
  <si>
    <t>DANIEL</t>
  </si>
  <si>
    <t xml:space="preserve">MARASIGAN DANIEL  </t>
  </si>
  <si>
    <t>RODRIGUEZ</t>
  </si>
  <si>
    <t>GREGORIO</t>
  </si>
  <si>
    <t xml:space="preserve">RODRIGUEZ GREGORIO  </t>
  </si>
  <si>
    <t>MERCADO</t>
  </si>
  <si>
    <t>NAZARIO</t>
  </si>
  <si>
    <t xml:space="preserve">MERCADO NAZARIO  </t>
  </si>
  <si>
    <t>IGNACIO</t>
  </si>
  <si>
    <t xml:space="preserve">RODRIGUEZ IGNACIO  </t>
  </si>
  <si>
    <t>ALEXANDER</t>
  </si>
  <si>
    <t xml:space="preserve">PAYAD ALEXANDER  </t>
  </si>
  <si>
    <t>MACAPUNO</t>
  </si>
  <si>
    <t>FELIX</t>
  </si>
  <si>
    <t xml:space="preserve">MACAPUNO FELIX  </t>
  </si>
  <si>
    <t>BANICO</t>
  </si>
  <si>
    <t>PILAR</t>
  </si>
  <si>
    <t>BANICO PILAR B.</t>
  </si>
  <si>
    <t>MARIA VICTORIA</t>
  </si>
  <si>
    <t>FERMA MARIA VICTORIA D.</t>
  </si>
  <si>
    <t>PETIL</t>
  </si>
  <si>
    <t>GLENDA</t>
  </si>
  <si>
    <t>HOUSEKEEPING SERVICE HEADMAN</t>
  </si>
  <si>
    <t>PETIL GLENDA D.</t>
  </si>
  <si>
    <t>PEREY</t>
  </si>
  <si>
    <t>AIRENE</t>
  </si>
  <si>
    <t>O</t>
  </si>
  <si>
    <t>HOUSEHOLD ATTENDANT I</t>
  </si>
  <si>
    <t>PEREY AIRENE O.</t>
  </si>
  <si>
    <t>CASTILLO</t>
  </si>
  <si>
    <t>FACULTY</t>
  </si>
  <si>
    <t>CASTILLO FLORDELIZA T.</t>
  </si>
  <si>
    <t>MENDOZA JUANITO N.</t>
  </si>
  <si>
    <t>CORNELIO</t>
  </si>
  <si>
    <t>JOSE VICTOR</t>
  </si>
  <si>
    <t>MAHOGANY MARKET</t>
  </si>
  <si>
    <t>MACASPAC JOSE VICTOR P.</t>
  </si>
  <si>
    <t>ESTRANGCO</t>
  </si>
  <si>
    <t>MERCY</t>
  </si>
  <si>
    <t>U</t>
  </si>
  <si>
    <t>ESTRANGCO MERCY U.</t>
  </si>
  <si>
    <t>MARIO</t>
  </si>
  <si>
    <t>HERNANDEZ MARIO A.</t>
  </si>
  <si>
    <t>REYNALDO</t>
  </si>
  <si>
    <t>DIMARANAN REYNALDO R.</t>
  </si>
  <si>
    <t>FRANCIS</t>
  </si>
  <si>
    <t>ANGCAYA FRANCIS A.</t>
  </si>
  <si>
    <t>GABEJA</t>
  </si>
  <si>
    <t>MHAR</t>
  </si>
  <si>
    <t>ADMIN AIDE III- CLERK I</t>
  </si>
  <si>
    <t>GABEJA MHAR G.</t>
  </si>
  <si>
    <t>MAESTRECAMPO</t>
  </si>
  <si>
    <t>ATE</t>
  </si>
  <si>
    <t>NECY</t>
  </si>
  <si>
    <t>BORJA NECY M.</t>
  </si>
  <si>
    <t>TAÑEDO</t>
  </si>
  <si>
    <t>MARIA EVELYN</t>
  </si>
  <si>
    <t>TAÑEDO MARIA EVELYN C.</t>
  </si>
  <si>
    <t>PEÑAFIEL</t>
  </si>
  <si>
    <t>MELISSA</t>
  </si>
  <si>
    <t>PEÑAFIEL MELISSA Q.</t>
  </si>
  <si>
    <t>AMBAT</t>
  </si>
  <si>
    <t>MARILOU</t>
  </si>
  <si>
    <t>AMBAT MARILOU M.</t>
  </si>
  <si>
    <t>HERNANDO</t>
  </si>
  <si>
    <t>MERIC</t>
  </si>
  <si>
    <t>HERNANDO MERIC B.</t>
  </si>
  <si>
    <t>ESPIRITU</t>
  </si>
  <si>
    <t>RONALD</t>
  </si>
  <si>
    <t>ESPIRITU RONALD M.</t>
  </si>
  <si>
    <t>VICTORIA</t>
  </si>
  <si>
    <t>PARRA VICTORIA S.</t>
  </si>
  <si>
    <t>LEPARDO</t>
  </si>
  <si>
    <t>ROWENA</t>
  </si>
  <si>
    <t>ADMIN STAFF</t>
  </si>
  <si>
    <t>LEPARDO ROWENA R.</t>
  </si>
  <si>
    <t>LIBRARIAN STAFF</t>
  </si>
  <si>
    <t>GATPANDAN NENITA M.</t>
  </si>
  <si>
    <t>PATERNO</t>
  </si>
  <si>
    <t>PAULINO</t>
  </si>
  <si>
    <t>PATERNO PAULINO P.</t>
  </si>
  <si>
    <t>BUNGCASAN</t>
  </si>
  <si>
    <t>REGINALDO JR.</t>
  </si>
  <si>
    <t>BUNGCASAN REGINALDO JR. B.</t>
  </si>
  <si>
    <t>LAGUARDIA</t>
  </si>
  <si>
    <t>JOSELITO</t>
  </si>
  <si>
    <t>OIC</t>
  </si>
  <si>
    <t>AGRICULTURE OFFICE</t>
  </si>
  <si>
    <t>LAGUARDIA JOSELITO R.</t>
  </si>
  <si>
    <t>DOMESTIC EMERGENCY</t>
  </si>
  <si>
    <t>ALCANTARA</t>
  </si>
  <si>
    <t>RIZALINA</t>
  </si>
  <si>
    <t>INTEGRATED CENTRAL TERMINAL</t>
  </si>
  <si>
    <t>ALCANTARA RIZALINA B.</t>
  </si>
  <si>
    <t>MARCOS NOEL</t>
  </si>
  <si>
    <t>TAX MAPPER II</t>
  </si>
  <si>
    <t>CORTEZ MARCOS NOEL A.</t>
  </si>
  <si>
    <t>CARAAN</t>
  </si>
  <si>
    <t>ANNABELLE</t>
  </si>
  <si>
    <t>TAX MAPPING AIDE</t>
  </si>
  <si>
    <t>CARAAN ANNABELLE F.</t>
  </si>
  <si>
    <t>ASSESSMENT CLERK III</t>
  </si>
  <si>
    <t>ANGCAYA OFELIA G.</t>
  </si>
  <si>
    <t>UNTALAN</t>
  </si>
  <si>
    <t>DIVINA</t>
  </si>
  <si>
    <t>UNTALAN DIVINA R.</t>
  </si>
  <si>
    <t>GLORIA</t>
  </si>
  <si>
    <t>PINALES GLORIA P.</t>
  </si>
  <si>
    <t>ALEGRE</t>
  </si>
  <si>
    <t>VIVENCIO</t>
  </si>
  <si>
    <t>AGRICULTURAL TECHNOLOGIST</t>
  </si>
  <si>
    <t>ALEGRE VIVENCIO A.</t>
  </si>
  <si>
    <t>PANALIGAN</t>
  </si>
  <si>
    <t>GIL</t>
  </si>
  <si>
    <t>LONTOC</t>
  </si>
  <si>
    <t>ELIADA</t>
  </si>
  <si>
    <t>MANALO ELIADA F.</t>
  </si>
  <si>
    <t>REYES</t>
  </si>
  <si>
    <t>ELSA</t>
  </si>
  <si>
    <t>TUMAGAY</t>
  </si>
  <si>
    <t>ANARNA</t>
  </si>
  <si>
    <t>ANARNA CRISTINA F.</t>
  </si>
  <si>
    <t>VILLAVIRAY</t>
  </si>
  <si>
    <t>MA. CANDELARIA</t>
  </si>
  <si>
    <t>NURSE III</t>
  </si>
  <si>
    <t>VILLAVIRAY MA. CANDELARIA D.</t>
  </si>
  <si>
    <t>GOMEZ</t>
  </si>
  <si>
    <t>ENGINEER ASSTS</t>
  </si>
  <si>
    <t>GOMEZ EMMA M.</t>
  </si>
  <si>
    <t>MAR CLYDE</t>
  </si>
  <si>
    <t>NURSE</t>
  </si>
  <si>
    <t>VILLAVIRAY MAR CLYDE D.</t>
  </si>
  <si>
    <t>MIRANDO</t>
  </si>
  <si>
    <t>MIRANDO EDITH B.</t>
  </si>
  <si>
    <t>MIRANDA</t>
  </si>
  <si>
    <t>MIRANDA ROBERTO D.</t>
  </si>
  <si>
    <t>TERMINAL LEAVE</t>
  </si>
  <si>
    <t>CALANOG</t>
  </si>
  <si>
    <t>CALANOG ALMA P.</t>
  </si>
  <si>
    <t>UTILITY WORKER I</t>
  </si>
  <si>
    <t>ANGCAYA JUANITO A.</t>
  </si>
  <si>
    <t>PERENA</t>
  </si>
  <si>
    <t>RUBILINDA</t>
  </si>
  <si>
    <t>RODELIO</t>
  </si>
  <si>
    <t>MONTENEGRO RODELIO A.</t>
  </si>
  <si>
    <t>DOGNIDON</t>
  </si>
  <si>
    <t>MARLYN</t>
  </si>
  <si>
    <t>SOLANOY</t>
  </si>
  <si>
    <t>KARENE</t>
  </si>
  <si>
    <t>HAPITA</t>
  </si>
  <si>
    <t>MELANIE</t>
  </si>
  <si>
    <t>BELEN</t>
  </si>
  <si>
    <t>ADMINI ASST I</t>
  </si>
  <si>
    <t>HAPITA MELANIE A.</t>
  </si>
  <si>
    <t xml:space="preserve">SOLANOY KARENE  </t>
  </si>
  <si>
    <t>DOGNIDON MARLYN P.</t>
  </si>
  <si>
    <t>MARTINEZ BELEN B.</t>
  </si>
  <si>
    <t>PENALES</t>
  </si>
  <si>
    <t>GUILLERMA</t>
  </si>
  <si>
    <t>PENALES GUILLERMA B.</t>
  </si>
  <si>
    <t>ELISEO</t>
  </si>
  <si>
    <t>REGISTRATION OFFICER IV</t>
  </si>
  <si>
    <t>JAVIER ELISEO B.</t>
  </si>
  <si>
    <t>MATIENZO</t>
  </si>
  <si>
    <t>NORMITA</t>
  </si>
  <si>
    <t>MATIENZO NORMITA S.</t>
  </si>
  <si>
    <t>MARIA</t>
  </si>
  <si>
    <t>FERMA MARIA I.</t>
  </si>
  <si>
    <t>VERGARA</t>
  </si>
  <si>
    <t>VERGARA TERESITA J.</t>
  </si>
  <si>
    <t>HENRY</t>
  </si>
  <si>
    <t>MONTENEGRO HENRY S.</t>
  </si>
  <si>
    <t>MC# 6</t>
  </si>
  <si>
    <t>REOSA</t>
  </si>
  <si>
    <t>CECILIA</t>
  </si>
  <si>
    <t>REOSA CECILIA A.</t>
  </si>
  <si>
    <t>LAMBERTO</t>
  </si>
  <si>
    <t>AMBION LAMBERTO A.</t>
  </si>
  <si>
    <t>NORALYN</t>
  </si>
  <si>
    <t>ADMIN ASST. I</t>
  </si>
  <si>
    <t>REYES NORALYN B.</t>
  </si>
  <si>
    <t>ANACIETA</t>
  </si>
  <si>
    <t>VERGARA ANACIETA M.</t>
  </si>
  <si>
    <t>PEÑAFLORIDA</t>
  </si>
  <si>
    <t>LORYN</t>
  </si>
  <si>
    <t>PEÑAFLORIDA LORYN B.</t>
  </si>
  <si>
    <t>PDAO</t>
  </si>
  <si>
    <t>ABENA</t>
  </si>
  <si>
    <t>WINNIE ROSE</t>
  </si>
  <si>
    <t>ABENA WINNIE ROSE M.</t>
  </si>
  <si>
    <t>ROZUL</t>
  </si>
  <si>
    <t>FLORENCIA</t>
  </si>
  <si>
    <t>SOCIAL WELFARE AIDE</t>
  </si>
  <si>
    <t>ROZUL FLORENCIA M.</t>
  </si>
  <si>
    <t>BRIGIDA</t>
  </si>
  <si>
    <t>MERCED</t>
  </si>
  <si>
    <t>BAYOT MERCED M.</t>
  </si>
  <si>
    <t>SEÑA</t>
  </si>
  <si>
    <t>MARILYN</t>
  </si>
  <si>
    <t>SEÑA MARILYN B.</t>
  </si>
  <si>
    <t>ANNIVERSARY LEAVE</t>
  </si>
  <si>
    <t>TAXMAPPER III</t>
  </si>
  <si>
    <t>PENALES GLORIA P.</t>
  </si>
  <si>
    <t>JORGE</t>
  </si>
  <si>
    <t>JORGE CAROLINA M.</t>
  </si>
  <si>
    <t>GUAÑEZO</t>
  </si>
  <si>
    <t>MA. GINA</t>
  </si>
  <si>
    <t>GUAÑEZO MA. GINA P.</t>
  </si>
  <si>
    <t>EMERGENCY LEAVE</t>
  </si>
  <si>
    <t>EVANGELISTA</t>
  </si>
  <si>
    <t>NORENA</t>
  </si>
  <si>
    <t>ADMIN OFFICER III</t>
  </si>
  <si>
    <t>EVANGELISTA NORENA S.</t>
  </si>
  <si>
    <t>LIUSA</t>
  </si>
  <si>
    <t>DE GRANO LIUSA R.</t>
  </si>
  <si>
    <t>AMELITA</t>
  </si>
  <si>
    <t>HADAP JONALYN L.</t>
  </si>
  <si>
    <t>PASCUA LORENA D.</t>
  </si>
  <si>
    <t>SANGALANG</t>
  </si>
  <si>
    <t>IVY</t>
  </si>
  <si>
    <t>MOLOD EMMA D.</t>
  </si>
  <si>
    <t>ORTIZ TRINIDAD D.</t>
  </si>
  <si>
    <t>LABARDA GINA L.</t>
  </si>
  <si>
    <t>MAESTRECAMPO LORENA A.</t>
  </si>
  <si>
    <t>PANALIGAN GIL L.</t>
  </si>
  <si>
    <t>REYES ELSA T.</t>
  </si>
  <si>
    <t>FERMA AMELITA V.</t>
  </si>
  <si>
    <t>DINGALASAN</t>
  </si>
  <si>
    <t>VARGAS</t>
  </si>
  <si>
    <t>FERNANDEZ</t>
  </si>
  <si>
    <t>CREUS</t>
  </si>
  <si>
    <t>MALIMBAN</t>
  </si>
  <si>
    <t>NERIFE</t>
  </si>
  <si>
    <t>HERMOSORA</t>
  </si>
  <si>
    <t>CORTEZ NERIFE H.</t>
  </si>
  <si>
    <t>JOEL</t>
  </si>
  <si>
    <t xml:space="preserve">RODRIGUEZ JOEL  </t>
  </si>
  <si>
    <t>ROMEO</t>
  </si>
  <si>
    <t xml:space="preserve">FERMA ROMEO  </t>
  </si>
  <si>
    <t>MONTENEGRO EDWIN D.</t>
  </si>
  <si>
    <t>SUSA</t>
  </si>
  <si>
    <t>NANETE</t>
  </si>
  <si>
    <t>ADMINISTRATIVE OFFICER V</t>
  </si>
  <si>
    <t>SUSA NANETE B.</t>
  </si>
  <si>
    <t>ELESTERIO</t>
  </si>
  <si>
    <t>BAUTISTA</t>
  </si>
  <si>
    <t>ROSAS</t>
  </si>
  <si>
    <t>TALAIN</t>
  </si>
  <si>
    <t>DINAH</t>
  </si>
  <si>
    <t>INSTRUCTOR I</t>
  </si>
  <si>
    <t>TORRES DINAH G.</t>
  </si>
  <si>
    <t>MOJICA</t>
  </si>
  <si>
    <t>GABRIEL</t>
  </si>
  <si>
    <t>LEGASPI</t>
  </si>
  <si>
    <t>LEGASPI DOLORES B.</t>
  </si>
  <si>
    <t>ALVAREZ</t>
  </si>
  <si>
    <t>GRACITA</t>
  </si>
  <si>
    <t>STA ANA</t>
  </si>
  <si>
    <t>NURSE II</t>
  </si>
  <si>
    <t>ALVAREZ GRACITA S.</t>
  </si>
  <si>
    <t>BAYAS</t>
  </si>
  <si>
    <t>ALFEREZ</t>
  </si>
  <si>
    <t>RAMOS</t>
  </si>
  <si>
    <t>MIDWIFE II</t>
  </si>
  <si>
    <t>ALFEREZ JOSEPHINE R.</t>
  </si>
  <si>
    <t>EGASAN</t>
  </si>
  <si>
    <t>DELIA</t>
  </si>
  <si>
    <t>EGASAN DELIA J.</t>
  </si>
  <si>
    <t>MALIGAYO</t>
  </si>
  <si>
    <t>YOLANDA</t>
  </si>
  <si>
    <t>DENTIST III</t>
  </si>
  <si>
    <t>MALIGAYO YOLANDA D.</t>
  </si>
  <si>
    <t>CRIZALDO</t>
  </si>
  <si>
    <t>THELMA</t>
  </si>
  <si>
    <t>CRIZALDO THELMA U.</t>
  </si>
  <si>
    <t>BURAZON</t>
  </si>
  <si>
    <t>CARIDAD</t>
  </si>
  <si>
    <t>LTOO II</t>
  </si>
  <si>
    <t>BURAZON CARIDAD A.</t>
  </si>
  <si>
    <t>DIMAPILIS ELVIRA S.</t>
  </si>
  <si>
    <t>MARY ANNE</t>
  </si>
  <si>
    <t>PEREÑA</t>
  </si>
  <si>
    <t>GUAÑEZO MARY ANNE P.</t>
  </si>
  <si>
    <t>OCAMPO</t>
  </si>
  <si>
    <t>ORLANDO</t>
  </si>
  <si>
    <t>OCAMPO ORLANDO R.</t>
  </si>
  <si>
    <t>AURE</t>
  </si>
  <si>
    <t>CALAMITY LEAVE</t>
  </si>
  <si>
    <t>GENNILYN</t>
  </si>
  <si>
    <t xml:space="preserve">PEREY GENNILYN  </t>
  </si>
  <si>
    <t>HERNANDEZ CORNELIO A.</t>
  </si>
  <si>
    <t>CARAAN FELIX M.</t>
  </si>
  <si>
    <t>CAPUNO</t>
  </si>
  <si>
    <t>RCCI</t>
  </si>
  <si>
    <t>PERENA RUBILINDA C.</t>
  </si>
  <si>
    <t>PARKING AIDE IV</t>
  </si>
  <si>
    <t>MENDOZA ROMEO B.</t>
  </si>
  <si>
    <t>JUMARANG</t>
  </si>
  <si>
    <t>ERNA</t>
  </si>
  <si>
    <t>BOFILL</t>
  </si>
  <si>
    <t>BOFILL ERNA P.</t>
  </si>
  <si>
    <t>GONZALES</t>
  </si>
  <si>
    <t>BAYBAY LOLITA B.</t>
  </si>
  <si>
    <t>JOHN</t>
  </si>
  <si>
    <t>VILLARENTE</t>
  </si>
  <si>
    <t>ANGCAYA JOHN V.</t>
  </si>
  <si>
    <t>VIDAMO</t>
  </si>
  <si>
    <t>GREGORIA</t>
  </si>
  <si>
    <t>DIMARANAN GREGORIA C.</t>
  </si>
  <si>
    <t>DELA GRACIA</t>
  </si>
  <si>
    <t>MA. CECILIA</t>
  </si>
  <si>
    <t>PEJI</t>
  </si>
  <si>
    <t>ADMIN ASST III</t>
  </si>
  <si>
    <t>DELA GRACIA MA. CECILIA P.</t>
  </si>
  <si>
    <t>MARIA LOIDA</t>
  </si>
  <si>
    <t>ADMIN AIDE II</t>
  </si>
  <si>
    <t>MIRANDA MARIA LOIDA M.</t>
  </si>
  <si>
    <t>MAGUINAO</t>
  </si>
  <si>
    <t>GILBERT</t>
  </si>
  <si>
    <t xml:space="preserve">MAGUINAO GILBERT  </t>
  </si>
  <si>
    <t>PERIDO EDWIN A.</t>
  </si>
  <si>
    <t>ANA</t>
  </si>
  <si>
    <t>BAY</t>
  </si>
  <si>
    <t>ANGCAYA ANA B.</t>
  </si>
  <si>
    <t>TAMPIS</t>
  </si>
  <si>
    <t>SEC GUARD I</t>
  </si>
  <si>
    <t>OTM</t>
  </si>
  <si>
    <t>REYES JUANITO P.</t>
  </si>
  <si>
    <t>AQUINO</t>
  </si>
  <si>
    <t>PACITA ROSARIO</t>
  </si>
  <si>
    <t>Z</t>
  </si>
  <si>
    <t>OIC GSO</t>
  </si>
  <si>
    <t>AQUINO PACITA ROSARIO Z.</t>
  </si>
  <si>
    <t>COLETO</t>
  </si>
  <si>
    <t>HANY ROY</t>
  </si>
  <si>
    <t>NURSEI</t>
  </si>
  <si>
    <t>AIME</t>
  </si>
  <si>
    <t>PHARMACIST</t>
  </si>
  <si>
    <t>JUMARANG AIME A.</t>
  </si>
  <si>
    <t>AMPARO</t>
  </si>
  <si>
    <t>JOY</t>
  </si>
  <si>
    <t>AMPARO JOY J.</t>
  </si>
  <si>
    <t>OIC PIO</t>
  </si>
  <si>
    <t>PARRA VIOLETA C.</t>
  </si>
  <si>
    <t>MC# 2</t>
  </si>
  <si>
    <t>DRIVER I</t>
  </si>
  <si>
    <t>CALDERON</t>
  </si>
  <si>
    <t>DELA PEÑA ALFREDO C.</t>
  </si>
  <si>
    <t>ARCULLO</t>
  </si>
  <si>
    <t>ARCULLO MELISSA A.</t>
  </si>
  <si>
    <t>ERNESTO</t>
  </si>
  <si>
    <t>MARINDUQUE ERNESTO P.</t>
  </si>
  <si>
    <t>MYLENE</t>
  </si>
  <si>
    <t>MAILEG</t>
  </si>
  <si>
    <t>JAVIER MYLENE M.</t>
  </si>
  <si>
    <t>LOYOLA</t>
  </si>
  <si>
    <t>JANE</t>
  </si>
  <si>
    <t>ALMENDRAZ</t>
  </si>
  <si>
    <t>PLANNING OFFICER I</t>
  </si>
  <si>
    <t>LOYOLA JANE A.</t>
  </si>
  <si>
    <t>LAROZA</t>
  </si>
  <si>
    <t>KIM VINCENT</t>
  </si>
  <si>
    <t>LAROZA KIM VINCENT L.</t>
  </si>
  <si>
    <t>HERNADEZ</t>
  </si>
  <si>
    <t xml:space="preserve">HERNADEZ VICTOR  </t>
  </si>
  <si>
    <t>CYNTHIA</t>
  </si>
  <si>
    <t>BURSING ATTENDANT I</t>
  </si>
  <si>
    <t xml:space="preserve">MANALO CYNTHIA  </t>
  </si>
  <si>
    <t>BERNALDEZ</t>
  </si>
  <si>
    <t>MARLONE</t>
  </si>
  <si>
    <t>BERNALDEZ MARLONE P.</t>
  </si>
  <si>
    <t>EMELO</t>
  </si>
  <si>
    <t>MARXIANE</t>
  </si>
  <si>
    <t>EMELO MARXIANE T.</t>
  </si>
  <si>
    <t>JAVIER EMMA R.</t>
  </si>
  <si>
    <t>MONTEALEGRE</t>
  </si>
  <si>
    <t>CHARLIE JR.</t>
  </si>
  <si>
    <t>MONTEALEGRE CHARLIE JR. O.</t>
  </si>
  <si>
    <t>GALANG</t>
  </si>
  <si>
    <t>JULIET</t>
  </si>
  <si>
    <t>BAEL</t>
  </si>
  <si>
    <t>GALANG JULIET B.</t>
  </si>
  <si>
    <t>EMPLOYEE NAME</t>
  </si>
  <si>
    <t># SICK LEAVE</t>
  </si>
  <si>
    <t>#VACATION</t>
  </si>
  <si>
    <t>#MATERNITY</t>
  </si>
  <si>
    <t>#PATERNITY</t>
  </si>
  <si>
    <t>#OTHERS</t>
  </si>
  <si>
    <t>NO</t>
  </si>
  <si>
    <t>SALONGA LUCY M.</t>
  </si>
  <si>
    <t>LUCY</t>
  </si>
  <si>
    <t>RHEALYN</t>
  </si>
  <si>
    <t>LAOO II</t>
  </si>
  <si>
    <t>OCAMPO RHEALYN B.</t>
  </si>
  <si>
    <t>TULIAO</t>
  </si>
  <si>
    <t>TULIAO FLORDELIZA M.</t>
  </si>
  <si>
    <t>SALAZAR</t>
  </si>
  <si>
    <t>TIBAYAN</t>
  </si>
  <si>
    <t>REGISTRATION OFFICER I</t>
  </si>
  <si>
    <t>JOSEPH NHOEL</t>
  </si>
  <si>
    <t>DE CASTRO JOSEPH NHOEL T.</t>
  </si>
  <si>
    <t>ESMERALDA</t>
  </si>
  <si>
    <t>ILAO</t>
  </si>
  <si>
    <t>ENTER YEAR:</t>
  </si>
  <si>
    <t>TOTAL DAYS LEAVE</t>
  </si>
  <si>
    <t>ANACAY ABNER M.</t>
  </si>
  <si>
    <t>ABNER</t>
  </si>
  <si>
    <t>M.</t>
  </si>
  <si>
    <t>MANGUINAO</t>
  </si>
  <si>
    <t xml:space="preserve">ADMIN AIDE I </t>
  </si>
  <si>
    <t>MANGUINAO GILBERT</t>
  </si>
  <si>
    <t>AGUIDO RAFAEL V.</t>
  </si>
  <si>
    <t>AGUIDO</t>
  </si>
  <si>
    <t>RAFAEL</t>
  </si>
  <si>
    <t>TRAFFIC AIDE I</t>
  </si>
  <si>
    <t>SUMAONG DANILO</t>
  </si>
  <si>
    <t>MARCELO</t>
  </si>
  <si>
    <t>AYCARDO JOEL M.</t>
  </si>
  <si>
    <t>AYCARDO</t>
  </si>
  <si>
    <t>CSU</t>
  </si>
  <si>
    <t>MARCIAL RUSTICO B.</t>
  </si>
  <si>
    <t>MARCIAL</t>
  </si>
  <si>
    <t>RUSTICO</t>
  </si>
  <si>
    <t xml:space="preserve">SARDINOLA </t>
  </si>
  <si>
    <t>GINABLETH</t>
  </si>
  <si>
    <t>SARDINOLA GINABLETH J.</t>
  </si>
  <si>
    <t>BAYHON LUISITO G.</t>
  </si>
  <si>
    <t>BATINO</t>
  </si>
  <si>
    <t>FELISA</t>
  </si>
  <si>
    <t>SANITARY INSPECTOR</t>
  </si>
  <si>
    <t>BATINO FELISA C.</t>
  </si>
  <si>
    <t xml:space="preserve">COSTANTE </t>
  </si>
  <si>
    <t>SYLVIA</t>
  </si>
  <si>
    <t>COSTANTE SYLVIA C</t>
  </si>
  <si>
    <t>DE LUNA</t>
  </si>
  <si>
    <t xml:space="preserve">DE LUNA ERNESTO </t>
  </si>
  <si>
    <t>OLINO PRECIOSA A.</t>
  </si>
  <si>
    <t>OLINO</t>
  </si>
  <si>
    <t>PRECIOSA</t>
  </si>
  <si>
    <t>A.</t>
  </si>
  <si>
    <t>GRADUATION LEAVE</t>
  </si>
  <si>
    <t>LUISITO</t>
  </si>
  <si>
    <t xml:space="preserve">BAYBAY MARCELO  </t>
  </si>
  <si>
    <t>YEAR</t>
  </si>
  <si>
    <t>DELA PEÑA</t>
  </si>
  <si>
    <t>LEONARD ERIC</t>
  </si>
  <si>
    <t>DRAFTSMAN I1</t>
  </si>
  <si>
    <t>OLEGARIO LEONARD ERIC B.</t>
  </si>
  <si>
    <t>SEC 21 EO 292- SPECIAL PRIVILEGE</t>
  </si>
  <si>
    <t>SEC 25 EO 292- FORCE LEAVE</t>
  </si>
  <si>
    <t>MAWAK</t>
  </si>
  <si>
    <t>MIA PAULEEN</t>
  </si>
  <si>
    <t>BALBA</t>
  </si>
  <si>
    <t>MAWAK MIA PAULEEN B.</t>
  </si>
  <si>
    <t>AMON</t>
  </si>
  <si>
    <t>AMON RHEALYN O.</t>
  </si>
  <si>
    <t>PELIMBERGO</t>
  </si>
  <si>
    <t>MICHELLE</t>
  </si>
  <si>
    <t>ABITONA</t>
  </si>
  <si>
    <t>PELIMBERGO MICHELLE A.</t>
  </si>
  <si>
    <t>DELA CRUZ</t>
  </si>
  <si>
    <t>LANDTAX</t>
  </si>
  <si>
    <t>DELA CRUZ EVANGELINE P.</t>
  </si>
  <si>
    <t>INOCENCIA</t>
  </si>
  <si>
    <t>MARASIGAN INOCENCIA P.</t>
  </si>
  <si>
    <t>DUNGO</t>
  </si>
  <si>
    <t>DUNGO PURISIMA CORAZON E.</t>
  </si>
  <si>
    <t>WITHOUTPAY</t>
  </si>
  <si>
    <t>WithoutPay</t>
  </si>
  <si>
    <t>OSTONAL</t>
  </si>
  <si>
    <t>OSTONAL IVY S.</t>
  </si>
  <si>
    <t>PAJENAGO</t>
  </si>
  <si>
    <t>MAIDEN</t>
  </si>
  <si>
    <t>ARCENA</t>
  </si>
  <si>
    <t>CASUAL NURSE I</t>
  </si>
  <si>
    <t>PAJENAGO MAIDEN A.</t>
  </si>
  <si>
    <t>RA 11210 - MATERNITY LEAVE</t>
  </si>
  <si>
    <t>DARYL BAMBI</t>
  </si>
  <si>
    <t>BONINA</t>
  </si>
  <si>
    <t>PEÑANO DARYL BAMBI B.</t>
  </si>
  <si>
    <t>RA 8972 SOLO PARENT</t>
  </si>
  <si>
    <t xml:space="preserve">LUNA </t>
  </si>
  <si>
    <t>FERNANDO</t>
  </si>
  <si>
    <t xml:space="preserve">LUNA  FERNANDO  </t>
  </si>
  <si>
    <t>AUSTRIA KIM E.</t>
  </si>
  <si>
    <t>AUSTRIA</t>
  </si>
  <si>
    <t>RADIOLOGIC TECHNOLOGIST</t>
  </si>
  <si>
    <t>KIM</t>
  </si>
  <si>
    <t>MARYJANE</t>
  </si>
  <si>
    <t>EMELO MARYJANE T.</t>
  </si>
  <si>
    <t>RUEL</t>
  </si>
  <si>
    <t xml:space="preserve">RODRIGUEZ RUEL  </t>
  </si>
  <si>
    <t>DOLOT</t>
  </si>
  <si>
    <t>JESUS JR.</t>
  </si>
  <si>
    <t>DOLOT JESUS JR. D.</t>
  </si>
  <si>
    <t>SIM</t>
  </si>
  <si>
    <t>JO RITZELLE</t>
  </si>
  <si>
    <t>SIM JO RITZELLE C.</t>
  </si>
  <si>
    <t>ATIENZA</t>
  </si>
  <si>
    <t>JULIE ANN</t>
  </si>
  <si>
    <t>ANCIANO</t>
  </si>
  <si>
    <t>ATIENZA JULIE ANN A.</t>
  </si>
  <si>
    <t>TAMAYO</t>
  </si>
  <si>
    <t>MARIA ELLAINE III</t>
  </si>
  <si>
    <t>TAMAYO MARIA ELLAINE III B.</t>
  </si>
  <si>
    <t>DE OCAMPO ALMA A.</t>
  </si>
  <si>
    <t>PILILLA</t>
  </si>
  <si>
    <t>COA</t>
  </si>
  <si>
    <t>AYCARDO PILILLA V.</t>
  </si>
  <si>
    <t>Office</t>
  </si>
  <si>
    <t>DA</t>
  </si>
  <si>
    <t>DEPED</t>
  </si>
  <si>
    <t>Office:</t>
  </si>
  <si>
    <t>ZALDIVIA</t>
  </si>
  <si>
    <t>MIRIAM</t>
  </si>
  <si>
    <t>ZALDIVIA MIRIAM F.</t>
  </si>
  <si>
    <t>SEPINO</t>
  </si>
  <si>
    <t>SEPINO BRIGIDA M.</t>
  </si>
  <si>
    <t>CONSTANTE</t>
  </si>
  <si>
    <t>FLORAVILLA</t>
  </si>
  <si>
    <t>ROMASANTA</t>
  </si>
  <si>
    <t>CONSTANTE FLORAVILLA R.</t>
  </si>
  <si>
    <t>MILAGROS</t>
  </si>
  <si>
    <t>FERNANDEZ MILAGROS C.</t>
  </si>
  <si>
    <t>TEOFISTA</t>
  </si>
  <si>
    <t>OLEGARIO TEOFISTA B.</t>
  </si>
  <si>
    <t>GINALYN</t>
  </si>
  <si>
    <t>DADOR</t>
  </si>
  <si>
    <t>MARASIGAN GINALYN D.</t>
  </si>
  <si>
    <t>VIDA</t>
  </si>
  <si>
    <t>CHARMAINE</t>
  </si>
  <si>
    <t>RAMO</t>
  </si>
  <si>
    <t>VIDA CHARMAINE R.</t>
  </si>
  <si>
    <t>LERIO</t>
  </si>
  <si>
    <t>ROSEMARIE</t>
  </si>
  <si>
    <t>CITY ACCOUNTANT</t>
  </si>
  <si>
    <t>LERIO ROSEMARIE V.</t>
  </si>
  <si>
    <t>DAÑO ALMA R.</t>
  </si>
  <si>
    <t>AURORA</t>
  </si>
  <si>
    <t>SR. ADMIN ASST I</t>
  </si>
  <si>
    <t>MARINDUQUE AURORA A.</t>
  </si>
  <si>
    <t>JOSEFA</t>
  </si>
  <si>
    <t>FERMA JOSEFA O.</t>
  </si>
  <si>
    <t>PARASDAS</t>
  </si>
  <si>
    <t>PARASDAS OFELIA C.</t>
  </si>
  <si>
    <t>SEC 68 EO 292 STUDY LEAVE</t>
  </si>
  <si>
    <t>ORSAL</t>
  </si>
  <si>
    <t>MARK LESTER</t>
  </si>
  <si>
    <t>ORSAL MARK LESTER B.</t>
  </si>
  <si>
    <t>NATIONAL HEROES DAY</t>
  </si>
  <si>
    <t>HSKB</t>
  </si>
  <si>
    <t>VILLANUEVA MARIO A.</t>
  </si>
  <si>
    <t>QUILAO</t>
  </si>
  <si>
    <t>EDGARDO</t>
  </si>
  <si>
    <t>PAYAD EDGARDO F.</t>
  </si>
  <si>
    <t>6/9/2022</t>
  </si>
  <si>
    <t>6/17/2022</t>
  </si>
  <si>
    <t>6/18/2022</t>
  </si>
  <si>
    <t>6/10/2022</t>
  </si>
  <si>
    <t>6/16/2022</t>
  </si>
  <si>
    <t>6/7/2022</t>
  </si>
  <si>
    <t>6/13/2022</t>
  </si>
  <si>
    <t>6/20/2022</t>
  </si>
  <si>
    <t>6/6/2022</t>
  </si>
  <si>
    <t>6/30/2022</t>
  </si>
  <si>
    <t>7/1/2022</t>
  </si>
  <si>
    <t>7/5/2022</t>
  </si>
  <si>
    <t>7/4/2022</t>
  </si>
  <si>
    <t>7/11/2022</t>
  </si>
  <si>
    <t>6/22/2022</t>
  </si>
  <si>
    <t>7/6/2022</t>
  </si>
  <si>
    <t>BAYANI MACY A.</t>
  </si>
  <si>
    <t>BAYANI</t>
  </si>
  <si>
    <t>MACY</t>
  </si>
  <si>
    <t>FELLO</t>
  </si>
  <si>
    <t>VIRGILIO</t>
  </si>
  <si>
    <t>FELLO VIRGILIO O.</t>
  </si>
  <si>
    <t>5/16/2022</t>
  </si>
  <si>
    <t>5/26/2022</t>
  </si>
  <si>
    <t>5/31/2022</t>
  </si>
  <si>
    <t>6/14/2022</t>
  </si>
  <si>
    <t>5/30/2022</t>
  </si>
  <si>
    <t>6/15/2022</t>
  </si>
  <si>
    <t>7/15/2022</t>
  </si>
  <si>
    <t>6/24/2022</t>
  </si>
  <si>
    <t>5/20/2022</t>
  </si>
  <si>
    <t>6/27/2022</t>
  </si>
  <si>
    <t>6/29/2022</t>
  </si>
  <si>
    <t>6/26/2022</t>
  </si>
  <si>
    <t>7/26/2022</t>
  </si>
  <si>
    <t>6/1/2022</t>
  </si>
  <si>
    <t>6/3/2022</t>
  </si>
  <si>
    <t>7/18/2022</t>
  </si>
  <si>
    <t>7/20/2022</t>
  </si>
  <si>
    <t/>
  </si>
  <si>
    <t>R.A 8552</t>
  </si>
  <si>
    <t>741</t>
  </si>
  <si>
    <t>7/8/2022</t>
  </si>
  <si>
    <t>6/28/2022</t>
  </si>
  <si>
    <t>7/2/2022</t>
  </si>
  <si>
    <t>AMORA ELISA ! S.</t>
  </si>
  <si>
    <t>7/22/2022</t>
  </si>
  <si>
    <t>6/8/2022</t>
  </si>
  <si>
    <t>8/1/2022</t>
  </si>
  <si>
    <t>7/29/2022</t>
  </si>
  <si>
    <t>7/12/2022</t>
  </si>
  <si>
    <t>6/21/2022</t>
  </si>
  <si>
    <t>6/23/2022</t>
  </si>
  <si>
    <t>CATHERINE</t>
  </si>
  <si>
    <t>VERGARA CATHERINE R.</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</si>
  <si>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</si>
  <si>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</si>
  <si>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</si>
  <si>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</si>
  <si>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</si>
  <si>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</si>
  <si>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</si>
  <si>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</si>
  <si>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</si>
  <si>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</si>
  <si>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</si>
  <si>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</si>
  <si>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</si>
  <si>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</si>
  <si>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</si>
  <si>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</si>
  <si>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</si>
  <si>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</si>
  <si>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</si>
  <si>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</si>
  <si>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</si>
  <si>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</si>
  <si>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</si>
  <si>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</si>
  <si>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MANALO CYNTHIA D.</t>
  </si>
  <si>
    <t>HERNANDO MERLE B.</t>
  </si>
  <si>
    <t>LERIO ROSEMARIE v.</t>
  </si>
  <si>
    <t>7/17/2022</t>
  </si>
  <si>
    <t>7/16/2022</t>
  </si>
  <si>
    <t>7/21/2022</t>
  </si>
  <si>
    <t>D.</t>
  </si>
  <si>
    <t>MERLE</t>
  </si>
  <si>
    <t>OIC-BUDGET OFFICER</t>
  </si>
  <si>
    <t>BUDGET</t>
  </si>
  <si>
    <t>766</t>
  </si>
  <si>
    <t>767</t>
  </si>
  <si>
    <t>768</t>
  </si>
  <si>
    <t>769</t>
  </si>
  <si>
    <t>770</t>
  </si>
  <si>
    <t>771</t>
  </si>
  <si>
    <t>772</t>
  </si>
  <si>
    <t>773</t>
  </si>
  <si>
    <t>774</t>
  </si>
  <si>
    <t>775</t>
  </si>
  <si>
    <t>776</t>
  </si>
  <si>
    <t>777</t>
  </si>
  <si>
    <t>778</t>
  </si>
  <si>
    <t>779</t>
  </si>
  <si>
    <t>780</t>
  </si>
  <si>
    <t>781</t>
  </si>
  <si>
    <t>782</t>
  </si>
  <si>
    <t>783</t>
  </si>
  <si>
    <t>784</t>
  </si>
  <si>
    <t>785</t>
  </si>
  <si>
    <t>786</t>
  </si>
  <si>
    <t>6/11/2022</t>
  </si>
  <si>
    <t>BAYBAY JOLINA S.</t>
  </si>
  <si>
    <t>PATAWE ELMA M.</t>
  </si>
  <si>
    <t>DOMINGO RACHEL L.</t>
  </si>
  <si>
    <t>PATRICIO</t>
  </si>
  <si>
    <t>APRIL</t>
  </si>
  <si>
    <t>PATRICIO APRIL V.</t>
  </si>
  <si>
    <t>JOLINA</t>
  </si>
  <si>
    <t>PATAWE</t>
  </si>
  <si>
    <t>ELMA</t>
  </si>
  <si>
    <t>DSWDO</t>
  </si>
  <si>
    <t>DOMINGO</t>
  </si>
  <si>
    <t>RACHEL</t>
  </si>
  <si>
    <t>5/18/2022</t>
  </si>
  <si>
    <t>5/23/2022</t>
  </si>
  <si>
    <t>5/27/2022</t>
  </si>
  <si>
    <t>1/10/2022</t>
  </si>
  <si>
    <t>2/1/2022</t>
  </si>
  <si>
    <t>LEAVE</t>
  </si>
  <si>
    <t>787</t>
  </si>
  <si>
    <t>788</t>
  </si>
  <si>
    <t>789</t>
  </si>
  <si>
    <t>790</t>
  </si>
  <si>
    <t>791</t>
  </si>
  <si>
    <t>792</t>
  </si>
  <si>
    <t>793</t>
  </si>
  <si>
    <t>794</t>
  </si>
  <si>
    <t>795</t>
  </si>
  <si>
    <t>796</t>
  </si>
  <si>
    <t>797</t>
  </si>
  <si>
    <t>798</t>
  </si>
  <si>
    <t>799</t>
  </si>
  <si>
    <t>800</t>
  </si>
  <si>
    <t>801</t>
  </si>
  <si>
    <t>802</t>
  </si>
  <si>
    <t>803</t>
  </si>
  <si>
    <t>804</t>
  </si>
  <si>
    <t>ALCAZAR AINEE JOY c.</t>
  </si>
  <si>
    <t>2021</t>
  </si>
  <si>
    <t>SANARES</t>
  </si>
  <si>
    <t>DAN</t>
  </si>
  <si>
    <t>SANARES DAN T.</t>
  </si>
  <si>
    <t>FELICIDARIO</t>
  </si>
  <si>
    <t>PAMELA</t>
  </si>
  <si>
    <t>CRUZAT</t>
  </si>
  <si>
    <t>FELICIDARIO PAMELA C.</t>
  </si>
  <si>
    <t>HAYAG</t>
  </si>
  <si>
    <t>JERMAINE JOI</t>
  </si>
  <si>
    <t>HAYAG JERMAINE JOI D.</t>
  </si>
  <si>
    <t>VILLAPANDO</t>
  </si>
  <si>
    <t>JENITA</t>
  </si>
  <si>
    <t>RCC II</t>
  </si>
  <si>
    <t>VILLAPANDO JENITA M.</t>
  </si>
  <si>
    <t>REYMOND</t>
  </si>
  <si>
    <t>AMBATA</t>
  </si>
  <si>
    <t>AMBION REYMOND A.</t>
  </si>
  <si>
    <t>PEÑARANDA</t>
  </si>
  <si>
    <t>MARIA KEREN</t>
  </si>
  <si>
    <t>MOA/LSB</t>
  </si>
  <si>
    <t>PEÑARANDA MARIA KEREN N.</t>
  </si>
  <si>
    <t>AGUSTIN</t>
  </si>
  <si>
    <t>MARIA LUISA</t>
  </si>
  <si>
    <t>AGUSTIN MARIA LUISA F.</t>
  </si>
  <si>
    <t>SARDINOLA  GINABLETH J.</t>
  </si>
  <si>
    <t>HOUSE KEEPING ASST</t>
  </si>
  <si>
    <t>JANICE</t>
  </si>
  <si>
    <t>BAUTISTA JANICE M.</t>
  </si>
  <si>
    <t>DIAZ</t>
  </si>
  <si>
    <t>LEGISLATIVE STAFF</t>
  </si>
  <si>
    <t>SP/VMO</t>
  </si>
  <si>
    <t>CASUAL</t>
  </si>
  <si>
    <t>MAURICIO</t>
  </si>
  <si>
    <t>MARIZIEL</t>
  </si>
  <si>
    <t>CANDELARIA</t>
  </si>
  <si>
    <t>MARKET SUPERVISOR I</t>
  </si>
  <si>
    <t>CANDELARIA DANILO M.</t>
  </si>
  <si>
    <t>NICOLE MAY</t>
  </si>
  <si>
    <t>MIRANDA NICOLE MAY B.</t>
  </si>
  <si>
    <t>TOPACIO</t>
  </si>
  <si>
    <t>ABEGAIL</t>
  </si>
  <si>
    <t>TOPACIO ABEGAIL P.</t>
  </si>
  <si>
    <t>STUDY LEAVE</t>
  </si>
  <si>
    <t>TCNHS</t>
  </si>
  <si>
    <t>ACERON</t>
  </si>
  <si>
    <t>ANGELU</t>
  </si>
  <si>
    <t>VALDEZ</t>
  </si>
  <si>
    <t>ACERON ANGELU V.</t>
  </si>
  <si>
    <t>BEVERLY</t>
  </si>
  <si>
    <t>PERIDO BEVERLY T.</t>
  </si>
  <si>
    <t>RONNEL</t>
  </si>
  <si>
    <t>DELA TORRE</t>
  </si>
  <si>
    <t>DOGELIO RONNEL D.</t>
  </si>
  <si>
    <t>DAÑO</t>
  </si>
  <si>
    <t>PEÑANO</t>
  </si>
  <si>
    <t>Lastname</t>
  </si>
  <si>
    <t>Firstname</t>
  </si>
  <si>
    <t>Middlename</t>
  </si>
  <si>
    <t>Position</t>
  </si>
  <si>
    <t>CASAQUITE</t>
  </si>
  <si>
    <t>REMOLLENO</t>
  </si>
  <si>
    <t>UBALDO</t>
  </si>
  <si>
    <t>REMOLLENO MICHELLE U.</t>
  </si>
  <si>
    <t>CAPUPUS</t>
  </si>
  <si>
    <t>LIZA FE</t>
  </si>
  <si>
    <t>FAJARDO</t>
  </si>
  <si>
    <t>CITY HEALTH OFFICER II</t>
  </si>
  <si>
    <t>CAPUPUS LIZA FE F.</t>
  </si>
  <si>
    <t>CONTRERAS</t>
  </si>
  <si>
    <t>DE LOS SANTOS</t>
  </si>
  <si>
    <t>COLETO HANY ROY D.</t>
  </si>
  <si>
    <t>MAGCUYAO</t>
  </si>
  <si>
    <t>NELSON</t>
  </si>
  <si>
    <t>DENTIST II</t>
  </si>
  <si>
    <t>NELSON CATHERINE L.</t>
  </si>
  <si>
    <t>RECEIVED BY:</t>
  </si>
  <si>
    <t>ALCALA</t>
  </si>
  <si>
    <t>ALCALA DANIEL P.</t>
  </si>
  <si>
    <t>LELISA</t>
  </si>
  <si>
    <t>MENDOZA LELISA L.</t>
  </si>
  <si>
    <t>BENILDA</t>
  </si>
  <si>
    <t>SESMA</t>
  </si>
  <si>
    <t>HERNANDO BENILDA S.</t>
  </si>
  <si>
    <t>REYVI</t>
  </si>
  <si>
    <t>ERANZO</t>
  </si>
  <si>
    <t>EXEC ASST TO VICE MAYOR</t>
  </si>
  <si>
    <t>QUILAO REYVI E.</t>
  </si>
  <si>
    <t>CARMONA</t>
  </si>
  <si>
    <t>REMY</t>
  </si>
  <si>
    <t>CARMONA REMY M.</t>
  </si>
  <si>
    <t>LORNA</t>
  </si>
  <si>
    <t>PARRA LORNA A.</t>
  </si>
  <si>
    <t>AALA</t>
  </si>
  <si>
    <t>MELODY</t>
  </si>
  <si>
    <t>ABALLA</t>
  </si>
  <si>
    <t>JAMAICA</t>
  </si>
  <si>
    <t>ABELA</t>
  </si>
  <si>
    <t>IMELDA</t>
  </si>
  <si>
    <t>ABLANEDA</t>
  </si>
  <si>
    <t>ARMANDO</t>
  </si>
  <si>
    <t>ACUB</t>
  </si>
  <si>
    <t>MA. MARILYN</t>
  </si>
  <si>
    <t>ALBARRACIN</t>
  </si>
  <si>
    <t>ROLAND</t>
  </si>
  <si>
    <t>ALERA</t>
  </si>
  <si>
    <t>JEFFREY</t>
  </si>
  <si>
    <t>BENSON</t>
  </si>
  <si>
    <t>ALMAREZ</t>
  </si>
  <si>
    <t>MELENCIO</t>
  </si>
  <si>
    <t>JAIME</t>
  </si>
  <si>
    <t>LEONILLO</t>
  </si>
  <si>
    <t>HERSHEY</t>
  </si>
  <si>
    <t>MARIETA</t>
  </si>
  <si>
    <t>AMBROCIO</t>
  </si>
  <si>
    <t>AMULONG</t>
  </si>
  <si>
    <t>GERONIMO</t>
  </si>
  <si>
    <t>MANIMTIM</t>
  </si>
  <si>
    <t>RICHARD</t>
  </si>
  <si>
    <t>BERNAL</t>
  </si>
  <si>
    <t>ALEX</t>
  </si>
  <si>
    <t>IRENE</t>
  </si>
  <si>
    <t>JENNY ROSE</t>
  </si>
  <si>
    <t>ANGELES</t>
  </si>
  <si>
    <t>ANNABEL</t>
  </si>
  <si>
    <t>ANTIENZA</t>
  </si>
  <si>
    <t>VENUS</t>
  </si>
  <si>
    <t>ASIDO</t>
  </si>
  <si>
    <t>LEONILA</t>
  </si>
  <si>
    <t>ATANGAN</t>
  </si>
  <si>
    <t>JUDITH</t>
  </si>
  <si>
    <t>BALBUENA</t>
  </si>
  <si>
    <t>KRISNA MIGUELA</t>
  </si>
  <si>
    <t>BAROA</t>
  </si>
  <si>
    <t>JONA</t>
  </si>
  <si>
    <t>BATHAN</t>
  </si>
  <si>
    <t>CLARO</t>
  </si>
  <si>
    <t>CASTILLON</t>
  </si>
  <si>
    <t>AMIE</t>
  </si>
  <si>
    <t>ARNOLD</t>
  </si>
  <si>
    <t>BULLON</t>
  </si>
  <si>
    <t>BELOSTRINO</t>
  </si>
  <si>
    <t>BERGADO</t>
  </si>
  <si>
    <t>BITUIN</t>
  </si>
  <si>
    <t>LUCKY NIKKO</t>
  </si>
  <si>
    <t>BRIZUELA</t>
  </si>
  <si>
    <t>LENIE</t>
  </si>
  <si>
    <t>ESTABILLO</t>
  </si>
  <si>
    <t>BRON</t>
  </si>
  <si>
    <t>FLORENCIO</t>
  </si>
  <si>
    <t>BUTALON</t>
  </si>
  <si>
    <t>DIANNE</t>
  </si>
  <si>
    <t>CABANLIT</t>
  </si>
  <si>
    <t>ZOSIMA</t>
  </si>
  <si>
    <t>CABANTING</t>
  </si>
  <si>
    <t>AIRA</t>
  </si>
  <si>
    <t>CAGUICLA</t>
  </si>
  <si>
    <t>JO HAENA</t>
  </si>
  <si>
    <t>CAGUITLA</t>
  </si>
  <si>
    <t>GEMINIANO</t>
  </si>
  <si>
    <t>CAJAS</t>
  </si>
  <si>
    <t>MINA</t>
  </si>
  <si>
    <t>H</t>
  </si>
  <si>
    <t>OLIVER</t>
  </si>
  <si>
    <t>CARLITO</t>
  </si>
  <si>
    <t>ELENA</t>
  </si>
  <si>
    <t>ROBENSON</t>
  </si>
  <si>
    <t>CESICAR</t>
  </si>
  <si>
    <t>JOCHELLE JOAN</t>
  </si>
  <si>
    <t>SOROTE</t>
  </si>
  <si>
    <t>CHANGCO</t>
  </si>
  <si>
    <t>KATHLEEN CARLA</t>
  </si>
  <si>
    <t>FELICIANO</t>
  </si>
  <si>
    <t>ASHLEY</t>
  </si>
  <si>
    <t>ALEJANDRO</t>
  </si>
  <si>
    <t>ALLAN</t>
  </si>
  <si>
    <t>SARAH JANE</t>
  </si>
  <si>
    <t>CORTADO</t>
  </si>
  <si>
    <t>COSA</t>
  </si>
  <si>
    <t>PAOLA GRACE</t>
  </si>
  <si>
    <t>COSINO</t>
  </si>
  <si>
    <t>RIMWELL</t>
  </si>
  <si>
    <t>CORAZON</t>
  </si>
  <si>
    <t>COSTANTE</t>
  </si>
  <si>
    <t>HERBERT</t>
  </si>
  <si>
    <t>CROOX</t>
  </si>
  <si>
    <t>VALERIE</t>
  </si>
  <si>
    <t>ROMERA</t>
  </si>
  <si>
    <t>CUENO</t>
  </si>
  <si>
    <t>FLOR</t>
  </si>
  <si>
    <t>DATU</t>
  </si>
  <si>
    <t>SHIRLEY</t>
  </si>
  <si>
    <t>GAZMAN</t>
  </si>
  <si>
    <t>DAVID</t>
  </si>
  <si>
    <t>DE ASIS</t>
  </si>
  <si>
    <t>JANETTE</t>
  </si>
  <si>
    <t xml:space="preserve"> CHRISTINE JEAN</t>
  </si>
  <si>
    <t>DE GUIA</t>
  </si>
  <si>
    <t>MARIVIC</t>
  </si>
  <si>
    <t>BISWELAN</t>
  </si>
  <si>
    <t>CLEMENTE</t>
  </si>
  <si>
    <t>DE LARA</t>
  </si>
  <si>
    <t>GRACE</t>
  </si>
  <si>
    <t>LIGSAY</t>
  </si>
  <si>
    <t>DE LEON</t>
  </si>
  <si>
    <t>ANALITA</t>
  </si>
  <si>
    <t>NANCY</t>
  </si>
  <si>
    <t>CHARITO</t>
  </si>
  <si>
    <t>DEMATERA</t>
  </si>
  <si>
    <t>PEDRO</t>
  </si>
  <si>
    <t>DERLA</t>
  </si>
  <si>
    <t>APOLONIO JR</t>
  </si>
  <si>
    <t>ARTHUR</t>
  </si>
  <si>
    <t>DUGAYO</t>
  </si>
  <si>
    <t>DESINGAŃO</t>
  </si>
  <si>
    <t>PURIFICACION</t>
  </si>
  <si>
    <t>ARCEBUCHE</t>
  </si>
  <si>
    <t>DESIPEDA</t>
  </si>
  <si>
    <t>MACARIA</t>
  </si>
  <si>
    <t>PALOMENO</t>
  </si>
  <si>
    <t>DIGNO</t>
  </si>
  <si>
    <t>MARIE BERNADETTE</t>
  </si>
  <si>
    <t>CALBA</t>
  </si>
  <si>
    <t>DILIDILI</t>
  </si>
  <si>
    <t>AIREEN</t>
  </si>
  <si>
    <t>DIMAANO</t>
  </si>
  <si>
    <t>LEOVIGILDA</t>
  </si>
  <si>
    <t>DIMAILIG</t>
  </si>
  <si>
    <t>ARLYN</t>
  </si>
  <si>
    <t>VINCE BENEDICT</t>
  </si>
  <si>
    <t>RUIZ</t>
  </si>
  <si>
    <t>ANNA</t>
  </si>
  <si>
    <t>PERLADO</t>
  </si>
  <si>
    <t>KHRISSELLE</t>
  </si>
  <si>
    <t>ENDOZO</t>
  </si>
  <si>
    <t>CHRISTIAN</t>
  </si>
  <si>
    <t>JEAN MELODY</t>
  </si>
  <si>
    <t>MARANAN</t>
  </si>
  <si>
    <t>MARY JANE</t>
  </si>
  <si>
    <t>ORTEGA</t>
  </si>
  <si>
    <t>ESMAEL</t>
  </si>
  <si>
    <t>EMRAN</t>
  </si>
  <si>
    <t>ESPINOSA</t>
  </si>
  <si>
    <t>RUBY ANN</t>
  </si>
  <si>
    <t>JUSTINE CARL</t>
  </si>
  <si>
    <t>GEOCADIN</t>
  </si>
  <si>
    <t>ESTALE</t>
  </si>
  <si>
    <t>JOCELYN</t>
  </si>
  <si>
    <t>ARISTOTLE</t>
  </si>
  <si>
    <t>ESTOLE</t>
  </si>
  <si>
    <t>ERIC</t>
  </si>
  <si>
    <t>NAMUCO</t>
  </si>
  <si>
    <t>ETHEL GRACE</t>
  </si>
  <si>
    <t>NAMULO</t>
  </si>
  <si>
    <t>RAYMOND</t>
  </si>
  <si>
    <t>FLORES</t>
  </si>
  <si>
    <t>EDERLYN</t>
  </si>
  <si>
    <t>MARIA PATRICIA NICOLE</t>
  </si>
  <si>
    <t>CABASI</t>
  </si>
  <si>
    <t>FRONDOZO</t>
  </si>
  <si>
    <t>GALARDE</t>
  </si>
  <si>
    <t>DELFIN</t>
  </si>
  <si>
    <t>JOAN</t>
  </si>
  <si>
    <t>ETHEL</t>
  </si>
  <si>
    <t>MICHAEL</t>
  </si>
  <si>
    <t>ERNI</t>
  </si>
  <si>
    <t>CHRISTI NERISSE</t>
  </si>
  <si>
    <t>OLIVEROS</t>
  </si>
  <si>
    <t>GUEVARRA</t>
  </si>
  <si>
    <t>ROLANDO</t>
  </si>
  <si>
    <t>GUMIRAN</t>
  </si>
  <si>
    <t>HERMINIA</t>
  </si>
  <si>
    <t>APOLONA</t>
  </si>
  <si>
    <t>RENCELLE LALAINE</t>
  </si>
  <si>
    <t>AMBULO</t>
  </si>
  <si>
    <t>RODERICK</t>
  </si>
  <si>
    <t>JABINES</t>
  </si>
  <si>
    <t>MARIA SHELLY</t>
  </si>
  <si>
    <t>LABANANCIA</t>
  </si>
  <si>
    <t>TEDDY BOY</t>
  </si>
  <si>
    <t>NIBAY</t>
  </si>
  <si>
    <t>LANDICHO</t>
  </si>
  <si>
    <t>CHARLENE</t>
  </si>
  <si>
    <t>REAL</t>
  </si>
  <si>
    <t>ROSALINA</t>
  </si>
  <si>
    <t>LARIOSA</t>
  </si>
  <si>
    <t>ALBERT</t>
  </si>
  <si>
    <t>LOGROÑO</t>
  </si>
  <si>
    <t>JONATHAN</t>
  </si>
  <si>
    <t>CASALME</t>
  </si>
  <si>
    <t>LORILLA</t>
  </si>
  <si>
    <t>LOIDA</t>
  </si>
  <si>
    <t>LALAINE</t>
  </si>
  <si>
    <t>NIÑA</t>
  </si>
  <si>
    <t>MALANAN</t>
  </si>
  <si>
    <t>JENNYLYN</t>
  </si>
  <si>
    <t>MAMARIL</t>
  </si>
  <si>
    <t>JOSEFINA</t>
  </si>
  <si>
    <t>MANLANGIT</t>
  </si>
  <si>
    <t>RAMOSO</t>
  </si>
  <si>
    <t>MARAÑON</t>
  </si>
  <si>
    <t>AMY LOU</t>
  </si>
  <si>
    <t>TORNEA</t>
  </si>
  <si>
    <t>AGUINO</t>
  </si>
  <si>
    <t>BIENVENIDO</t>
  </si>
  <si>
    <t>JANINE</t>
  </si>
  <si>
    <t>CURA</t>
  </si>
  <si>
    <t>MARDO</t>
  </si>
  <si>
    <t>MAULLON</t>
  </si>
  <si>
    <t>JAENA</t>
  </si>
  <si>
    <t>MELADO</t>
  </si>
  <si>
    <t>LEONILA JR</t>
  </si>
  <si>
    <t>PASASAAN</t>
  </si>
  <si>
    <t>MARIA ABIGAIL</t>
  </si>
  <si>
    <t>MARICEL</t>
  </si>
  <si>
    <t>CASTRENCE</t>
  </si>
  <si>
    <t>MARVIC</t>
  </si>
  <si>
    <t>MARCHAN</t>
  </si>
  <si>
    <t>PATRICK</t>
  </si>
  <si>
    <t>OSORIO</t>
  </si>
  <si>
    <t>ARLENNIE</t>
  </si>
  <si>
    <t>DONGITO</t>
  </si>
  <si>
    <t>MERCARDO</t>
  </si>
  <si>
    <t>RENGIE</t>
  </si>
  <si>
    <t>MERHAN</t>
  </si>
  <si>
    <t>FRANCISCO</t>
  </si>
  <si>
    <t>MERJILLA</t>
  </si>
  <si>
    <t>JEANETTE</t>
  </si>
  <si>
    <t>MULINGTAPANG</t>
  </si>
  <si>
    <t>OPO</t>
  </si>
  <si>
    <t>NACARIO</t>
  </si>
  <si>
    <t>GLENN</t>
  </si>
  <si>
    <t>NATANAUAN</t>
  </si>
  <si>
    <t>GRACIANO</t>
  </si>
  <si>
    <t>AGUILA</t>
  </si>
  <si>
    <t>ELEONOR</t>
  </si>
  <si>
    <t>ESGUERRA</t>
  </si>
  <si>
    <t>NUESTRO</t>
  </si>
  <si>
    <t>RICA MAY</t>
  </si>
  <si>
    <t>NUÑEZ</t>
  </si>
  <si>
    <t>RUBEN JR</t>
  </si>
  <si>
    <t>JACOB</t>
  </si>
  <si>
    <t>OBINA</t>
  </si>
  <si>
    <t>APOLINARIO</t>
  </si>
  <si>
    <t>BACAL</t>
  </si>
  <si>
    <t>MERLINDA</t>
  </si>
  <si>
    <t>NOVELYN</t>
  </si>
  <si>
    <t>URAM</t>
  </si>
  <si>
    <t>OLAZO</t>
  </si>
  <si>
    <t>LIZA</t>
  </si>
  <si>
    <t>CONEY</t>
  </si>
  <si>
    <t>OTACAN</t>
  </si>
  <si>
    <t>JAY</t>
  </si>
  <si>
    <t>PADILLA</t>
  </si>
  <si>
    <t>ZARAGOZA</t>
  </si>
  <si>
    <t>PAGLINAWAN</t>
  </si>
  <si>
    <t>JESSIE</t>
  </si>
  <si>
    <t>PALOMA</t>
  </si>
  <si>
    <t>ERICKA SHAYNE</t>
  </si>
  <si>
    <t>ERICSON</t>
  </si>
  <si>
    <t>PARAISO</t>
  </si>
  <si>
    <t>MARIA LORENA</t>
  </si>
  <si>
    <t>DELA REA</t>
  </si>
  <si>
    <t>MARIA LOURDERS</t>
  </si>
  <si>
    <t>RONALDO</t>
  </si>
  <si>
    <t>PAZ</t>
  </si>
  <si>
    <t>JOSUE</t>
  </si>
  <si>
    <t>ORIEL</t>
  </si>
  <si>
    <t>NARCISO</t>
  </si>
  <si>
    <t>REGINE</t>
  </si>
  <si>
    <t>BARRIENTOS</t>
  </si>
  <si>
    <t>PEPA</t>
  </si>
  <si>
    <t>PEREA</t>
  </si>
  <si>
    <t>BABEL</t>
  </si>
  <si>
    <t>VERGILIO</t>
  </si>
  <si>
    <t>PRIMO</t>
  </si>
  <si>
    <t>PUNZALAN</t>
  </si>
  <si>
    <t>LUCIANA</t>
  </si>
  <si>
    <t>QUIAMBAO</t>
  </si>
  <si>
    <t>RAMA</t>
  </si>
  <si>
    <t>RAQUEL</t>
  </si>
  <si>
    <t>REGINALDO</t>
  </si>
  <si>
    <t>BEDUA</t>
  </si>
  <si>
    <t>JUNE BYRONN</t>
  </si>
  <si>
    <t>RODENAS</t>
  </si>
  <si>
    <t>ALBERT RAPHAEL</t>
  </si>
  <si>
    <t>ARNEL</t>
  </si>
  <si>
    <t>JERALD</t>
  </si>
  <si>
    <t>MANNY</t>
  </si>
  <si>
    <t>NARCISCO</t>
  </si>
  <si>
    <t>RAYMUNDO</t>
  </si>
  <si>
    <t>REIMART</t>
  </si>
  <si>
    <t>ROLLE</t>
  </si>
  <si>
    <t>CARIZA</t>
  </si>
  <si>
    <t>MICHELLYN</t>
  </si>
  <si>
    <t>GOLFO</t>
  </si>
  <si>
    <t>MARIBEL</t>
  </si>
  <si>
    <t>PAYO</t>
  </si>
  <si>
    <t>ROQUITE</t>
  </si>
  <si>
    <t>MAIRECAR</t>
  </si>
  <si>
    <t>SABULAAN</t>
  </si>
  <si>
    <t>MARIA LEAH</t>
  </si>
  <si>
    <t>SAN JUAN</t>
  </si>
  <si>
    <t>EVA RUTH</t>
  </si>
  <si>
    <t>MAGBITANG</t>
  </si>
  <si>
    <t>SARDIÑOLA</t>
  </si>
  <si>
    <t>REBECCA</t>
  </si>
  <si>
    <t>CUADRA</t>
  </si>
  <si>
    <t>SARMIENTO</t>
  </si>
  <si>
    <t>TERESA</t>
  </si>
  <si>
    <t>ESPINO</t>
  </si>
  <si>
    <t>SEMBRANA</t>
  </si>
  <si>
    <t>JENNIE</t>
  </si>
  <si>
    <t>SABADO</t>
  </si>
  <si>
    <t>LAZARO</t>
  </si>
  <si>
    <t>SIERRA</t>
  </si>
  <si>
    <t>SALVADOR</t>
  </si>
  <si>
    <t>SORIANO</t>
  </si>
  <si>
    <t>DESZERIE ANN</t>
  </si>
  <si>
    <t>FELICITAS</t>
  </si>
  <si>
    <t>POBLETE</t>
  </si>
  <si>
    <t>TAPAY</t>
  </si>
  <si>
    <t>EDWARD</t>
  </si>
  <si>
    <t>EUFEMIA</t>
  </si>
  <si>
    <t>TIMPLE</t>
  </si>
  <si>
    <t>TINAZA</t>
  </si>
  <si>
    <t>JHOANNA MARIE</t>
  </si>
  <si>
    <t>MOISES</t>
  </si>
  <si>
    <t>JACKILYN</t>
  </si>
  <si>
    <t>ACHA</t>
  </si>
  <si>
    <t>MAALA</t>
  </si>
  <si>
    <t>VASQUEZ</t>
  </si>
  <si>
    <t>JAYSON</t>
  </si>
  <si>
    <t>ROXANNE</t>
  </si>
  <si>
    <t>AVERRYLE NICOLE</t>
  </si>
  <si>
    <t>VERCHES</t>
  </si>
  <si>
    <t>DAVE RONILLO</t>
  </si>
  <si>
    <t>ISMAEL</t>
  </si>
  <si>
    <t>RICHELLE</t>
  </si>
  <si>
    <t>VILLARDO</t>
  </si>
  <si>
    <t>REY</t>
  </si>
  <si>
    <t>ZAFRA</t>
  </si>
  <si>
    <t>CHEYSSER</t>
  </si>
  <si>
    <t>ALAGAO</t>
  </si>
  <si>
    <t>REYNANTE</t>
  </si>
  <si>
    <t>TCNHS-ISHS</t>
  </si>
  <si>
    <t>CASUAL RAD TECH</t>
  </si>
  <si>
    <t>JOBCON</t>
  </si>
  <si>
    <t>TICC</t>
  </si>
  <si>
    <t>VMO/SP</t>
  </si>
  <si>
    <t>EEO/CITY MARKET</t>
  </si>
  <si>
    <t>CTO-LICENSE</t>
  </si>
  <si>
    <t>TCIS</t>
  </si>
  <si>
    <t>CASUAL NURSE</t>
  </si>
  <si>
    <t>LSB-TEACHER</t>
  </si>
  <si>
    <t>FIRE DEPARTMENT</t>
  </si>
  <si>
    <t>TICC/TCCH</t>
  </si>
  <si>
    <t>ASSESSOR</t>
  </si>
  <si>
    <t>CASUAL MEDTECH</t>
  </si>
  <si>
    <t>TOPS-CSU</t>
  </si>
  <si>
    <t>COOP</t>
  </si>
  <si>
    <t>CHARACTER</t>
  </si>
  <si>
    <t>SUNGAY ELEM SCH</t>
  </si>
  <si>
    <t>TCSNHS-ISHS</t>
  </si>
  <si>
    <t>MEDTECH</t>
  </si>
  <si>
    <t>ADMIN</t>
  </si>
  <si>
    <t>TCNHS - ISHS</t>
  </si>
  <si>
    <t>HOUSING</t>
  </si>
  <si>
    <t>ASL TEACHER</t>
  </si>
  <si>
    <t>CASUAL MIDWIFE</t>
  </si>
  <si>
    <t>BIR</t>
  </si>
  <si>
    <t>805</t>
  </si>
  <si>
    <t>DOGELIO CHRISTIAN B.</t>
  </si>
  <si>
    <t>806</t>
  </si>
  <si>
    <t>807</t>
  </si>
  <si>
    <t>808</t>
  </si>
  <si>
    <t>COSME CORAZON O.</t>
  </si>
  <si>
    <t>809</t>
  </si>
  <si>
    <t>810</t>
  </si>
  <si>
    <t>811</t>
  </si>
  <si>
    <t>812</t>
  </si>
  <si>
    <t>CONTRERAS SARAH JANE P.</t>
  </si>
  <si>
    <t>813</t>
  </si>
  <si>
    <t>COSA PAOLA GRACE P.</t>
  </si>
  <si>
    <t>814</t>
  </si>
  <si>
    <t>816</t>
  </si>
  <si>
    <t>BELOSTRINO JULIETA P.</t>
  </si>
  <si>
    <t>817</t>
  </si>
  <si>
    <t>818</t>
  </si>
  <si>
    <t>BUTALON DIANNE H.</t>
  </si>
  <si>
    <t>819</t>
  </si>
  <si>
    <t>ANGELES ANNABEL D.</t>
  </si>
  <si>
    <t>820</t>
  </si>
  <si>
    <t>821</t>
  </si>
  <si>
    <t>822</t>
  </si>
  <si>
    <t>ABELA IMELDA C.</t>
  </si>
  <si>
    <t>823</t>
  </si>
  <si>
    <t>825</t>
  </si>
  <si>
    <t>826</t>
  </si>
  <si>
    <t>DIMAILIG ARLYN R.</t>
  </si>
  <si>
    <t>DELA CRUZ CHARITO A.</t>
  </si>
  <si>
    <t>DIGO MARIE BERNADETTE C.</t>
  </si>
  <si>
    <t>DE ASIS JANETTE D.</t>
  </si>
  <si>
    <t>DE CASTRO  CHRISTINE JEAN D.</t>
  </si>
  <si>
    <t>DAVID MELANIE D.</t>
  </si>
  <si>
    <t>SPECIAL PRIVILEDGE</t>
  </si>
  <si>
    <t>DIAZ CAROLINA P.</t>
  </si>
  <si>
    <t>DIMAANO LEOVIGILDA A.</t>
  </si>
  <si>
    <t>DESINGAŃO PURIFICACION A.</t>
  </si>
  <si>
    <t>LUNA LALAINE D.</t>
  </si>
  <si>
    <t>LANDICHO CHARLENE R.</t>
  </si>
  <si>
    <t>GONZALES CHRISTI NERISSE E.</t>
  </si>
  <si>
    <t>GALARDE DELFIN A.</t>
  </si>
  <si>
    <t>GUMIRAN HERMINIA A.</t>
  </si>
  <si>
    <t>JABINES MARIA SHELLY D.</t>
  </si>
  <si>
    <t>SPECIAL PRIVILEDGE - EO 292</t>
  </si>
  <si>
    <t>HERNANDEZ RODERICK M.</t>
  </si>
  <si>
    <t>GATPANDAN MICHAEL E.</t>
  </si>
  <si>
    <t>MC 06</t>
  </si>
  <si>
    <t xml:space="preserve">GUEVARRA ROLANDO  </t>
  </si>
  <si>
    <t xml:space="preserve">GATPANDAN ETHEL  </t>
  </si>
  <si>
    <t>FLORES MARIA PATRICIA NICOLE C.</t>
  </si>
  <si>
    <t>FERMA ERIC N.</t>
  </si>
  <si>
    <t>ESTALE JOCELYN M.</t>
  </si>
  <si>
    <t>ENRIQUEZ ANABEL O.</t>
  </si>
  <si>
    <t>BATINO CLARO C.</t>
  </si>
  <si>
    <t xml:space="preserve">VILLARDO REY  </t>
  </si>
  <si>
    <t>DE SAGUN NANCY D.</t>
  </si>
  <si>
    <t>SPECIAL PRIVILAGE</t>
  </si>
  <si>
    <t>TORRES MOISES Q.</t>
  </si>
  <si>
    <t>CONTRERAS ALLAN B.</t>
  </si>
  <si>
    <t>PANALIGAN ERICSON R.</t>
  </si>
  <si>
    <t>VALDEZ JACKILYN A.</t>
  </si>
  <si>
    <t>AMON ESTELITA S.</t>
  </si>
  <si>
    <t>CONTRERAS ALEJANDRO M.</t>
  </si>
  <si>
    <t>AMULONG GERONIMO M.</t>
  </si>
  <si>
    <t>DE LEON ANALITA B.</t>
  </si>
  <si>
    <t>CUENO FLOR M.</t>
  </si>
  <si>
    <t>ASIDO LEONILA R.</t>
  </si>
  <si>
    <t>ATANGAN JUDITH A.</t>
  </si>
  <si>
    <t>ANGCAYA JENNY ROSE S.</t>
  </si>
  <si>
    <t xml:space="preserve">DIGNO DANILO  </t>
  </si>
  <si>
    <t>MULINGTAPANG GUILLERMA O.</t>
  </si>
  <si>
    <t>OBINA APOLINARIO B.</t>
  </si>
  <si>
    <t xml:space="preserve">FLORES RICHARD  </t>
  </si>
  <si>
    <t xml:space="preserve">ALBARRACIN ROLAND  </t>
  </si>
  <si>
    <t>AMBION MARIETA B.</t>
  </si>
  <si>
    <t xml:space="preserve">OBINA JAIME  </t>
  </si>
  <si>
    <t xml:space="preserve">RODRIGUEZ ARNEL  </t>
  </si>
  <si>
    <t xml:space="preserve">RODRIGUEZ MANNY  </t>
  </si>
  <si>
    <t xml:space="preserve">RODRIGUEZ JERALD  </t>
  </si>
  <si>
    <t xml:space="preserve">RODRIGUEZ RAYMUNDO  </t>
  </si>
  <si>
    <t xml:space="preserve">OTACAN JAY  </t>
  </si>
  <si>
    <t>PUNZALAN LUCIANA A.</t>
  </si>
  <si>
    <t>PALOMA ERICKA SHAYNE E.</t>
  </si>
  <si>
    <t>DIMAPILIS ELIZABETH A.</t>
  </si>
  <si>
    <t>OPO CONEY V.</t>
  </si>
  <si>
    <t>OCAMPO NOVELYN U.</t>
  </si>
  <si>
    <t>NIBAY ELEONOR E.</t>
  </si>
  <si>
    <t>NACARIO GLENN B.</t>
  </si>
  <si>
    <t>MENDOZA MARICEL C.</t>
  </si>
  <si>
    <t>ZAFRA REYNANTE B.</t>
  </si>
  <si>
    <t>MELADO LEONILA JR P.</t>
  </si>
  <si>
    <t>CESICAR JOCHELLE JOAN S.</t>
  </si>
  <si>
    <t>MANLANGIT LEONILA R.</t>
  </si>
  <si>
    <t>PANGANIBAN CAROLINA L.</t>
  </si>
  <si>
    <t>ALERIA JEFFREY B.</t>
  </si>
  <si>
    <t>NUÑEZ RUBEN JR J.</t>
  </si>
  <si>
    <t>AMBION HERSHEY D.</t>
  </si>
  <si>
    <t>VERGARA ESTELITA A.</t>
  </si>
  <si>
    <t>VARGAS ARNOLD A.</t>
  </si>
  <si>
    <t>VARGAS MELINDA M.</t>
  </si>
  <si>
    <t>ROLLE CARIZA P.</t>
  </si>
  <si>
    <t>PAZ JOSUE O.</t>
  </si>
  <si>
    <t>PATERNO MARIA LOURDERS P.</t>
  </si>
  <si>
    <t>PEPA ARIEL N.</t>
  </si>
  <si>
    <t>PARAISO MARIA LORENA D.</t>
  </si>
  <si>
    <t>BRON FLORENCIO L.</t>
  </si>
  <si>
    <t>MARASIGAN BIENVENIDO E.</t>
  </si>
  <si>
    <t>MAULLON JAENA F.</t>
  </si>
  <si>
    <t>SARDIÑOLA REBECCA C.</t>
  </si>
  <si>
    <t>TIMPLE ALLAN R.</t>
  </si>
  <si>
    <t>TINAZA JHOANNA MARIE D.</t>
  </si>
  <si>
    <t>ROLLE MICHELLYN G.</t>
  </si>
  <si>
    <t>SABULAAN MARIA LEAH M.</t>
  </si>
  <si>
    <t>SUMAGUI FELICITAS M.</t>
  </si>
  <si>
    <t>RODRIGUEZ REIMART L.</t>
  </si>
  <si>
    <t>RODRIGUEZ NARCISCO E.</t>
  </si>
  <si>
    <t>ROMILLA MARIBEL P.</t>
  </si>
  <si>
    <t>DESIPEDA MACARIA P.</t>
  </si>
  <si>
    <t>DE LARA GRACE L.</t>
  </si>
  <si>
    <t>DEMATERA PEDRO B.</t>
  </si>
  <si>
    <t>DERLA ARTHUR D.</t>
  </si>
  <si>
    <t>SUMAGUI LORENA P.</t>
  </si>
  <si>
    <t>ESTOLE JOCELYN D.</t>
  </si>
  <si>
    <t>AMBAT JAIME L.</t>
  </si>
  <si>
    <t>LANDICHO ROSALINA B.</t>
  </si>
  <si>
    <t>LABANANCIA TEDDY BOY N.</t>
  </si>
  <si>
    <t>ALMAREZ MELENCIO M.</t>
  </si>
  <si>
    <t>MARINDUQUE ROWENA G.</t>
  </si>
  <si>
    <t>MAURICIO MARIZIEL M.</t>
  </si>
  <si>
    <t>ABALLA JAMAICA C.</t>
  </si>
  <si>
    <t>COLETO ASHLEY M.</t>
  </si>
  <si>
    <t>MANALO FERNANDO G.</t>
  </si>
  <si>
    <t>MAGUINAO NIÑA F.</t>
  </si>
  <si>
    <t>EMELO MARY JANE T.</t>
  </si>
  <si>
    <t>DILIDILI AIREEN M.</t>
  </si>
  <si>
    <t>VILLANUEVA MARILYN L.</t>
  </si>
  <si>
    <t>LARIOSA ALBERT R.</t>
  </si>
  <si>
    <t>LORILLA LOIDA P.</t>
  </si>
  <si>
    <t xml:space="preserve">WITHOUTPAY </t>
  </si>
  <si>
    <t>TIBAYAN EUFEMIA O.</t>
  </si>
  <si>
    <t>DEL MUNDO JONASA B.</t>
  </si>
  <si>
    <t>MERCARDO RENGIE M.</t>
  </si>
  <si>
    <t>MERCADO ARLENNIE D.</t>
  </si>
  <si>
    <t>MARASIGAN CHRISTIAN M.</t>
  </si>
  <si>
    <t>GARCIA JOAN B.</t>
  </si>
  <si>
    <t>PEJI NARCISO V.</t>
  </si>
  <si>
    <t>ESTIEBER ARISTOTLE B.</t>
  </si>
  <si>
    <t>VILLANUEVA RICHELLE A.</t>
  </si>
  <si>
    <t>ANGCAYA IRENE V.</t>
  </si>
  <si>
    <t>DISEPEDA MACARIA P.</t>
  </si>
  <si>
    <t>MERJILLA JEANETTE B.</t>
  </si>
  <si>
    <t>GUTIERREZ RENCELLE LALAINE A.</t>
  </si>
  <si>
    <t>PEJI REGINE B.</t>
  </si>
  <si>
    <t>PAGLINAWAN JESSIE M.</t>
  </si>
  <si>
    <t>NATANAUAN MARY JANE G.</t>
  </si>
  <si>
    <t>GONZALES MARY JANE D.</t>
  </si>
  <si>
    <t>VILLANUEVA DAVE RONILLO V.</t>
  </si>
  <si>
    <t>GONZALES MARIO O.</t>
  </si>
  <si>
    <t>VILLANUEVA ISMAEL D.</t>
  </si>
  <si>
    <t>DERLA APOLONIO JR D.</t>
  </si>
  <si>
    <t>DE GUIA MARIVIC B.</t>
  </si>
  <si>
    <t>CAGUITLA ELSA A.</t>
  </si>
  <si>
    <t>BALBUENA KRISNA MIGUELA S.</t>
  </si>
  <si>
    <t xml:space="preserve">COSINO RIMWELL  </t>
  </si>
  <si>
    <t>MARASIGAN AGUINO D.</t>
  </si>
  <si>
    <t>BRIZUELA LENIE E.</t>
  </si>
  <si>
    <t>DOGELIO JEAN MELODY M.</t>
  </si>
  <si>
    <t>SL WITHOUTPAY</t>
  </si>
  <si>
    <t>MARAÑON AMY LOU T.</t>
  </si>
  <si>
    <t>CAGUITLA GEMINIANO M.</t>
  </si>
  <si>
    <t>SORIANO FRANCISCO O.</t>
  </si>
  <si>
    <t>RODRIGUEZ JOSEPHINE R.</t>
  </si>
  <si>
    <t>MENDOZA MARVIC M.</t>
  </si>
  <si>
    <t>CAJAS MINA H.</t>
  </si>
  <si>
    <t>OLAZO LIZA E.</t>
  </si>
  <si>
    <t>ML</t>
  </si>
  <si>
    <t>SEMBRANA JENNIE S.</t>
  </si>
  <si>
    <t>SL QUARANTIVE LEAVE</t>
  </si>
  <si>
    <t>DIMAPILIS VINCE BENEDICT R.</t>
  </si>
  <si>
    <t>LOGROÑO JONATHAN C.</t>
  </si>
  <si>
    <t>VL WITHOUTPAY</t>
  </si>
  <si>
    <t>ACUB MA. MARILYN L.</t>
  </si>
  <si>
    <t>ALERA JEFFREY B.</t>
  </si>
  <si>
    <t>BAYBAY ARNOLD C.</t>
  </si>
  <si>
    <t>BATHAN ELVIRA R.</t>
  </si>
  <si>
    <t>CARLITO ELENA M.</t>
  </si>
  <si>
    <t>CABANLIT ZOSIMA M.</t>
  </si>
  <si>
    <t>DIMARANAN JOEL M.</t>
  </si>
  <si>
    <t>ENROLLMENT</t>
  </si>
  <si>
    <t>DIMARANAN ANNA P.</t>
  </si>
  <si>
    <t>FERMA ETHEL GRACE N.</t>
  </si>
  <si>
    <t xml:space="preserve">FERMA RAYMOND  </t>
  </si>
  <si>
    <t xml:space="preserve">MERHAN FRANCISCO  </t>
  </si>
  <si>
    <t>NUESTRO RICA MAY G.</t>
  </si>
  <si>
    <t>OCAMPO MERLINDA R.</t>
  </si>
  <si>
    <t xml:space="preserve">PAYAD RONALDO  </t>
  </si>
  <si>
    <t>PAJENAGO FRANCIS B.</t>
  </si>
  <si>
    <t>RAMA RAQUEL J.</t>
  </si>
  <si>
    <t>QUIAMBAO ERICSON B.</t>
  </si>
  <si>
    <t>SESMA LAZARO C.</t>
  </si>
  <si>
    <t xml:space="preserve">TAPAY EDWARD  </t>
  </si>
  <si>
    <t>MAMARIL JOSEFINA P.</t>
  </si>
  <si>
    <t>MALANAN JENNYLYN R.</t>
  </si>
  <si>
    <t>MENDOZA MARIA ABIGAIL A.</t>
  </si>
  <si>
    <t>BERGADO MARILOU B.</t>
  </si>
  <si>
    <t>CAPUNO OLIVER M.</t>
  </si>
  <si>
    <t>CABANTING AIRA P.</t>
  </si>
  <si>
    <t>DATU SHIRLEY G.</t>
  </si>
  <si>
    <t>PEREA BABEL G.</t>
  </si>
  <si>
    <t>PADILLA JANE Z.</t>
  </si>
  <si>
    <t>REGINALDO MARISSA C.</t>
  </si>
  <si>
    <t>DIMARANAN KHRISSELLE E.</t>
  </si>
  <si>
    <t xml:space="preserve">CASTILLO ROBENSON  </t>
  </si>
  <si>
    <t>CORTADO JOEL B.</t>
  </si>
  <si>
    <t>CAGUICLA JO HAENA D.</t>
  </si>
  <si>
    <t>BITUIN LUCKY NIKKO G.</t>
  </si>
  <si>
    <t xml:space="preserve">BAY AMIE  </t>
  </si>
  <si>
    <t>BAROA JONA A.</t>
  </si>
  <si>
    <t>ANACAY RICHARD B.</t>
  </si>
  <si>
    <t>ANTIENZA VENUS R.</t>
  </si>
  <si>
    <t>ANDAL ALEX C.</t>
  </si>
  <si>
    <t xml:space="preserve">ABLANEDA ARMANDO  </t>
  </si>
  <si>
    <t>AMBROCIO MELODY B.</t>
  </si>
  <si>
    <t>AALA MELODY M.</t>
  </si>
  <si>
    <t>MENDOZA PATRICK O.</t>
  </si>
  <si>
    <t>COSTANTE HERBERT F.</t>
  </si>
  <si>
    <t>QUARANTINE LEAVE</t>
  </si>
  <si>
    <t>CROOX VALERIE R.</t>
  </si>
  <si>
    <t>CHANGCO KATHLEEN CARLA F.</t>
  </si>
  <si>
    <t xml:space="preserve">SIERRA SALVADOR  </t>
  </si>
  <si>
    <t>ZAFRA CHEYSSER A.</t>
  </si>
  <si>
    <t>VILLANUEVA AVERRYLE NICOLE V.</t>
  </si>
  <si>
    <t xml:space="preserve">VASQUEZ JAYSON  </t>
  </si>
  <si>
    <t>VIDAMO ROXANNE D.</t>
  </si>
  <si>
    <t>SUMAGUI DESZERIE ANN A.</t>
  </si>
  <si>
    <t>SARMIENTO TERESA E.</t>
  </si>
  <si>
    <t>SAN JUAN EVA RUTH M.</t>
  </si>
  <si>
    <t xml:space="preserve">ROCILLO JUNE BYRONN  </t>
  </si>
  <si>
    <t xml:space="preserve">RODENAS ALBERT RAPHAEL  </t>
  </si>
  <si>
    <t>ROQUITE MAIRECAR L.</t>
  </si>
  <si>
    <t>PEREÑA VERGILIO R.</t>
  </si>
  <si>
    <t>PRIMO GRACE M.</t>
  </si>
  <si>
    <t>PEREY EDWIN M.</t>
  </si>
  <si>
    <t>MARASIGAN JANINE C.</t>
  </si>
  <si>
    <t>MARDO MELINDA E.</t>
  </si>
  <si>
    <t xml:space="preserve">FLORES EDERLYN  </t>
  </si>
  <si>
    <t>FRONDOZO AILEEN D.</t>
  </si>
  <si>
    <t>ESTABILLO JUSTINE CARL G.</t>
  </si>
  <si>
    <t>ESPINOSA RUBY ANN V.</t>
  </si>
  <si>
    <t xml:space="preserve">ESMAEL EMRAN  </t>
  </si>
  <si>
    <t xml:space="preserve">DE GUZMAN CLEMENTE  </t>
  </si>
  <si>
    <t>INOCENCIO</t>
  </si>
  <si>
    <t>ANGCAYA INOCENCIO M.</t>
  </si>
  <si>
    <t>CASTRO</t>
  </si>
  <si>
    <t>VIVIAN</t>
  </si>
  <si>
    <t>CASTRO VIVIAN A.</t>
  </si>
  <si>
    <t>EUGENE</t>
  </si>
  <si>
    <t>DENTAL AIDE</t>
  </si>
  <si>
    <t>CALANOG EUGENE V.</t>
  </si>
  <si>
    <t>JIMENO</t>
  </si>
  <si>
    <t>GEGAPE</t>
  </si>
  <si>
    <t>DELA CRUZ SHIELA G.</t>
  </si>
  <si>
    <t>JONAS</t>
  </si>
  <si>
    <t>DEL MUNDO JONAS B.</t>
  </si>
  <si>
    <t>OBINA JAIME</t>
  </si>
  <si>
    <t>SEC 55 REHABILATATION</t>
  </si>
  <si>
    <t>Employment Status</t>
  </si>
  <si>
    <t>REGULAR</t>
  </si>
  <si>
    <t>CO TERM</t>
  </si>
  <si>
    <t>Local Legislative Staff Asst. II</t>
  </si>
  <si>
    <t>(blank)</t>
  </si>
  <si>
    <t>LTO ASST</t>
  </si>
  <si>
    <t>ELECTRICAL GEN FOREMAN</t>
  </si>
  <si>
    <t>SEC GUARD III</t>
  </si>
  <si>
    <t>AGRICULTURIST B</t>
  </si>
  <si>
    <t>SANITARY INSPECTOR III</t>
  </si>
  <si>
    <t>CITY SOCIAL WELFARE &amp; DEV OFFICER</t>
  </si>
  <si>
    <t>MEDICAL OFFICER III</t>
  </si>
  <si>
    <t>Column Labels</t>
  </si>
  <si>
    <t>-----</t>
  </si>
  <si>
    <t>----</t>
  </si>
  <si>
    <t>CLARISSA MAY</t>
  </si>
  <si>
    <t>MAUGA</t>
  </si>
  <si>
    <t>ADMIN AID III (CLERK 1)</t>
  </si>
  <si>
    <t>AMON CLARISSA MAY M.</t>
  </si>
  <si>
    <t>EDRALYN</t>
  </si>
  <si>
    <t>BAES</t>
  </si>
  <si>
    <t>OCAMPO EDRALYN B.</t>
  </si>
  <si>
    <t>JOJIT</t>
  </si>
  <si>
    <t>AA III</t>
  </si>
  <si>
    <t>MANIMTIM JOJIT A.</t>
  </si>
  <si>
    <t>RA 9710</t>
  </si>
  <si>
    <t>JAYVEE</t>
  </si>
  <si>
    <t>UMANDAP</t>
  </si>
  <si>
    <t>ADMIN AIDE III (CLERK I)</t>
  </si>
  <si>
    <t>DE VILLA JAYVEE U.</t>
  </si>
  <si>
    <t>ELMER</t>
  </si>
  <si>
    <t>PEREYRA</t>
  </si>
  <si>
    <t>EDP STAFF</t>
  </si>
  <si>
    <t>EDP</t>
  </si>
  <si>
    <t>BAES ELMER P.</t>
  </si>
  <si>
    <t>CAMERO</t>
  </si>
  <si>
    <t>PEDRITO</t>
  </si>
  <si>
    <t>CASUAL EMPLOYEE</t>
  </si>
  <si>
    <t>CITY MARKET</t>
  </si>
  <si>
    <t>CAMERO PEDRITO C.</t>
  </si>
  <si>
    <t>SPECIAL HOLIDAY</t>
  </si>
  <si>
    <t>DIMARANAN JENELIN B.</t>
  </si>
  <si>
    <t>JENELIN</t>
  </si>
  <si>
    <t>ARCILLA MAYETTE A.</t>
  </si>
  <si>
    <t>ARCILLA</t>
  </si>
  <si>
    <t>MAYETTE</t>
  </si>
  <si>
    <t>COSTANTE  SYLVIA C.</t>
  </si>
  <si>
    <t>PALAD</t>
  </si>
  <si>
    <t>EMERSON</t>
  </si>
  <si>
    <t>U.</t>
  </si>
  <si>
    <t>CITY CIVIL REGISTAR</t>
  </si>
  <si>
    <t>LUMENARIO, ZARAH A.</t>
  </si>
  <si>
    <t>LUMENARIO</t>
  </si>
  <si>
    <t>ZARAH</t>
  </si>
  <si>
    <t>CITY PLANNING &amp; DEV'T OFFICE</t>
  </si>
  <si>
    <t>BURIAL &amp; FUNERAL</t>
  </si>
  <si>
    <t>LUNA, GUILERMA J.</t>
  </si>
  <si>
    <t>NURSING ATTENDANT</t>
  </si>
  <si>
    <t>OSPITAL NG TAGAYTAY</t>
  </si>
  <si>
    <t>PASENAGO</t>
  </si>
  <si>
    <t>MANALO JENNY R.</t>
  </si>
  <si>
    <t>JENNY</t>
  </si>
  <si>
    <t>ROMBLON</t>
  </si>
  <si>
    <t>SAN JOSE ELEMENTARY</t>
  </si>
  <si>
    <t>CUIZON</t>
  </si>
  <si>
    <t>DAYLIN</t>
  </si>
  <si>
    <t>CASUAL TEACHER</t>
  </si>
  <si>
    <t>CUIZON DAYLIN M.</t>
  </si>
  <si>
    <t>MIANO</t>
  </si>
  <si>
    <t>OLIMPO</t>
  </si>
  <si>
    <t>SHARIE MAE</t>
  </si>
  <si>
    <t>OLIMPO SHARIE MAE M.</t>
  </si>
  <si>
    <t>MARK ZYRONE</t>
  </si>
  <si>
    <t>EEO</t>
  </si>
  <si>
    <t>ANGCAYA MARK ZYRONE M.</t>
  </si>
  <si>
    <t>BALANI</t>
  </si>
  <si>
    <t>FREDIRICK</t>
  </si>
  <si>
    <t>BALANI FREDIRICK R.</t>
  </si>
  <si>
    <t>ERNESTO JR</t>
  </si>
  <si>
    <t>TOPS</t>
  </si>
  <si>
    <t>MENDOZA ERNESTO JR R.</t>
  </si>
  <si>
    <t>SAMUEL</t>
  </si>
  <si>
    <t>CLERK</t>
  </si>
  <si>
    <t>CREUS SAMUEL A.</t>
  </si>
  <si>
    <t>PAMAT</t>
  </si>
  <si>
    <t>CELESTINA</t>
  </si>
  <si>
    <t>PAMAT CELESTINA R.</t>
  </si>
  <si>
    <t>ATIENZA JAYSON E.</t>
  </si>
  <si>
    <t>JAY R</t>
  </si>
  <si>
    <t xml:space="preserve">AMULONG JAY R  </t>
  </si>
  <si>
    <t>PALADAN EMERSON M.</t>
  </si>
  <si>
    <t>JENIFFER</t>
  </si>
  <si>
    <t>ANGCAYA JENIFFER L.</t>
  </si>
  <si>
    <t>OPD STAFF</t>
  </si>
  <si>
    <t>PEREY LUCIANA B.</t>
  </si>
  <si>
    <t>ELEANOR</t>
  </si>
  <si>
    <t>SJ</t>
  </si>
  <si>
    <t>LANDICHO ELEANOR S.</t>
  </si>
  <si>
    <t>MARELYN</t>
  </si>
  <si>
    <t>LEGAL OFFICE</t>
  </si>
  <si>
    <t>VILLANUEVA MARELYN A.</t>
  </si>
  <si>
    <t>DEVILLA</t>
  </si>
  <si>
    <t>ALICE</t>
  </si>
  <si>
    <t>DEVILLA ALICE P.</t>
  </si>
  <si>
    <t>SPECIAL LEAVE</t>
  </si>
  <si>
    <t>ALDWIN</t>
  </si>
  <si>
    <t xml:space="preserve">DESIPEDA ALDWIN  </t>
  </si>
  <si>
    <t>DESEPEDA</t>
  </si>
  <si>
    <t>DESEPEDA ADELAIDA R.</t>
  </si>
  <si>
    <t>DELMUNDO</t>
  </si>
  <si>
    <t>UTILITY/CASUAL</t>
  </si>
  <si>
    <t xml:space="preserve">DELMUNDO JONAS  </t>
  </si>
  <si>
    <t>DANNA MARIZ</t>
  </si>
  <si>
    <t>JOB ORDER</t>
  </si>
  <si>
    <t>DOGELIO DANNA MARIZ V.</t>
  </si>
  <si>
    <t xml:space="preserve">DISEPEDA ALDWIN  </t>
  </si>
  <si>
    <t>JUNILLER</t>
  </si>
  <si>
    <t>ALTHEA JANINE</t>
  </si>
  <si>
    <t>JUNILLER ALTHEA JANINE A.</t>
  </si>
  <si>
    <t>ERIBERTO</t>
  </si>
  <si>
    <t xml:space="preserve">ENRIQUEZ ERIBERTO  </t>
  </si>
  <si>
    <t>MARYLEN</t>
  </si>
  <si>
    <t>ALS IMPLEMENTER</t>
  </si>
  <si>
    <t>DE CASTRO MARYLEN A.</t>
  </si>
  <si>
    <t>MARICIS</t>
  </si>
  <si>
    <t>GUTIERREZ MARICIS A.</t>
  </si>
  <si>
    <t>OPO CORAZON R.</t>
  </si>
  <si>
    <t>LAVINA</t>
  </si>
  <si>
    <t>FLORINDA</t>
  </si>
  <si>
    <t>LAVINA FLORINDA E.</t>
  </si>
  <si>
    <t>ADOPTION LEAVE</t>
  </si>
  <si>
    <t>SPECIAL PRIVELEGE</t>
  </si>
  <si>
    <t>CHRISTIANNE FAYE</t>
  </si>
  <si>
    <t>VILLANUEVA CHRISTIANNE FAYE A.</t>
  </si>
  <si>
    <t>LUMENARIO ZARAH A.</t>
  </si>
  <si>
    <t>ELIZA</t>
  </si>
  <si>
    <t>BL TRAFFIC AID I</t>
  </si>
  <si>
    <t>TOPS OFFICE</t>
  </si>
  <si>
    <t>FERMA ELIZA C.</t>
  </si>
  <si>
    <t>EMILIANA</t>
  </si>
  <si>
    <t>BAYOT EMILIANA C.</t>
  </si>
  <si>
    <t>SPECIAL PRVILEGE</t>
  </si>
  <si>
    <t>EREÑO</t>
  </si>
  <si>
    <t>EREÑO MELANIE B.</t>
  </si>
  <si>
    <t>SPECIAL EMERGENCY</t>
  </si>
  <si>
    <t>REHABILITATION PRIVILEGE</t>
  </si>
  <si>
    <t>PANGHULAN</t>
  </si>
  <si>
    <t>CONRADO</t>
  </si>
  <si>
    <t>STAFF</t>
  </si>
  <si>
    <t>PANGHULAN CONRADO C.</t>
  </si>
  <si>
    <t>LACIBAL</t>
  </si>
  <si>
    <t>RYAN</t>
  </si>
  <si>
    <t>LACIBAL RYAN G.</t>
  </si>
  <si>
    <t>B.</t>
  </si>
  <si>
    <t>ALCAZAR AIREEN B.</t>
  </si>
  <si>
    <t>NOEL</t>
  </si>
  <si>
    <t>CITY ENGINEER II</t>
  </si>
  <si>
    <t>ENGINEERING OFFICE</t>
  </si>
  <si>
    <t>BAYBAY NOEL C.</t>
  </si>
  <si>
    <t>WEDDING ANNIVERSARY</t>
  </si>
  <si>
    <t xml:space="preserve">MANGUINAO GILBERT  </t>
  </si>
  <si>
    <t>SALAZAR FRANCIS D.</t>
  </si>
  <si>
    <t>CIAN ASHLEEN</t>
  </si>
  <si>
    <t>VERGARA CIAN ASHLEEN J.</t>
  </si>
  <si>
    <t xml:space="preserve">TORRES </t>
  </si>
  <si>
    <t>TOPS- CSU</t>
  </si>
  <si>
    <t xml:space="preserve">TORRES  ALLAN  </t>
  </si>
  <si>
    <t>MIRANDA BIENVENIDO D.</t>
  </si>
  <si>
    <t>LUNA GUILLERMA J.</t>
  </si>
  <si>
    <t>ESTELITO</t>
  </si>
  <si>
    <t>X-RAY TECHNOLOGIST</t>
  </si>
  <si>
    <t>SEDUCON ESTELITO D.</t>
  </si>
  <si>
    <t>GERARDO GABRIEL</t>
  </si>
  <si>
    <t>CITY LEGAL OFFICE</t>
  </si>
  <si>
    <t>REYES GERARDO GABRIEL C.</t>
  </si>
  <si>
    <t>SOLIS</t>
  </si>
  <si>
    <t>ANGELA MARI</t>
  </si>
  <si>
    <t>SOLIS ANGELA MARI M.</t>
  </si>
  <si>
    <t>LABOR DAY</t>
  </si>
  <si>
    <t>MONREAL</t>
  </si>
  <si>
    <r>
      <t>MA</t>
    </r>
    <r>
      <rPr>
        <sz val="11"/>
        <color theme="1"/>
        <rFont val="Calibri"/>
        <family val="2"/>
      </rPr>
      <t>ÑAGO</t>
    </r>
  </si>
  <si>
    <t>EXEC ASST TO MAYOR</t>
  </si>
  <si>
    <t>MONREAL GREGORIO M.</t>
  </si>
  <si>
    <t>TOPS CSU</t>
  </si>
  <si>
    <t>LUNA  ROBERTO V.</t>
  </si>
  <si>
    <t>JIMENO EDWARD J.</t>
  </si>
  <si>
    <t>DIGO VIRGILIO M.</t>
  </si>
  <si>
    <t xml:space="preserve">DE LUNA ERNESTO  </t>
  </si>
  <si>
    <t>CHERIELYN</t>
  </si>
  <si>
    <t>BAC STAFF</t>
  </si>
  <si>
    <t>BAC</t>
  </si>
  <si>
    <t>CORTEZ CHERIELYN B.</t>
  </si>
  <si>
    <t>LAGREO</t>
  </si>
  <si>
    <t>ELVER</t>
  </si>
  <si>
    <t xml:space="preserve">LAGREO ELVER  </t>
  </si>
  <si>
    <t>LORENZO</t>
  </si>
  <si>
    <t>JERWIN</t>
  </si>
  <si>
    <t>TOPS/CSU</t>
  </si>
  <si>
    <t>LORENZO JERWIN A.</t>
  </si>
  <si>
    <t>JOHNA</t>
  </si>
  <si>
    <t>HALL OF JUSTICE</t>
  </si>
  <si>
    <t>NAVARRO JOHNA F.</t>
  </si>
  <si>
    <t>VELASCO</t>
  </si>
  <si>
    <t>NONILON</t>
  </si>
  <si>
    <t xml:space="preserve">VELASCO NONILON  </t>
  </si>
  <si>
    <t>VALENCIANO</t>
  </si>
  <si>
    <t>VALENCIANO MARLYN C.</t>
  </si>
  <si>
    <t xml:space="preserve">DE GRANO </t>
  </si>
  <si>
    <t>RONALEI</t>
  </si>
  <si>
    <t>DE GRANO  RONALEI P.</t>
  </si>
  <si>
    <t xml:space="preserve">ATIENZA VENUS  </t>
  </si>
  <si>
    <t>EULOGIA</t>
  </si>
  <si>
    <t>RAMOS EULOGIA A.</t>
  </si>
  <si>
    <t>FRANZ</t>
  </si>
  <si>
    <t>STAFF-CASUAL</t>
  </si>
  <si>
    <t>VIDA FRANZ R.</t>
  </si>
  <si>
    <t>STEPHANIE</t>
  </si>
  <si>
    <t>MANALO STEPHANIE C.</t>
  </si>
  <si>
    <t>ANDAG</t>
  </si>
  <si>
    <t>ANDAG ALEX C.</t>
  </si>
  <si>
    <t>CHRIZELLE MAE</t>
  </si>
  <si>
    <t>JOB-CON</t>
  </si>
  <si>
    <t>FLORES CHRIZELLE MAE M.</t>
  </si>
  <si>
    <t>105DAYS MATERNITY LEAVE</t>
  </si>
  <si>
    <t xml:space="preserve">TRAFFIC AIDE </t>
  </si>
  <si>
    <t>BALANI MICHAEL D.</t>
  </si>
  <si>
    <t>JENNIFER</t>
  </si>
  <si>
    <t>AGUILA JENNIFER A.</t>
  </si>
  <si>
    <t>DORADO</t>
  </si>
  <si>
    <t>JULAIDA</t>
  </si>
  <si>
    <t>UTILITY</t>
  </si>
  <si>
    <t>DORADO JULAIDA M.</t>
  </si>
  <si>
    <t>CONTEMPRATO</t>
  </si>
  <si>
    <t>JOHANES</t>
  </si>
  <si>
    <t>CHIEF MED TECH</t>
  </si>
  <si>
    <t>CONTEMPRATO JOHANES D.</t>
  </si>
  <si>
    <t>RIZALDE</t>
  </si>
  <si>
    <t xml:space="preserve">RODRIGUEZ RIZALDE  </t>
  </si>
  <si>
    <t>MARVIN</t>
  </si>
  <si>
    <t>GABINETE</t>
  </si>
  <si>
    <t>ADMINISTRATIVE AIDE III</t>
  </si>
  <si>
    <t>ATIENZA MARVIN G.</t>
  </si>
  <si>
    <t>T.</t>
  </si>
  <si>
    <t>JAVIER OLIVER T.</t>
  </si>
  <si>
    <t>MARTINA</t>
  </si>
  <si>
    <t>VILLANUEVA MARTINA D.</t>
  </si>
  <si>
    <t>ESPINELI</t>
  </si>
  <si>
    <t>LORETA</t>
  </si>
  <si>
    <t>ESPINELI LORETA N.</t>
  </si>
  <si>
    <t>HENSLEY</t>
  </si>
  <si>
    <t>SANGGUNIANG PANLUNGSOD</t>
  </si>
  <si>
    <t>MARQUEZ HENSLEY B.</t>
  </si>
  <si>
    <t>MANALO ABEGAIL T.</t>
  </si>
  <si>
    <t>CAUSAREN</t>
  </si>
  <si>
    <t>JOHN ROBERT</t>
  </si>
  <si>
    <t>CAUSAREN JOHN ROBERT C.</t>
  </si>
  <si>
    <t>LLRENA</t>
  </si>
  <si>
    <t>JANEEN</t>
  </si>
  <si>
    <t>LLRENA JANEEN V.</t>
  </si>
  <si>
    <t>BEREAVEMENT LEAVE</t>
  </si>
  <si>
    <t>RANDY</t>
  </si>
  <si>
    <t>CSU-I</t>
  </si>
  <si>
    <t xml:space="preserve">ERNI RANDY  </t>
  </si>
  <si>
    <t>MANGUINAO NIÑA P.</t>
  </si>
  <si>
    <t>2023</t>
  </si>
  <si>
    <t>Count of Employee Name</t>
  </si>
  <si>
    <t>2022</t>
  </si>
  <si>
    <t>PALAD EMERSON U.</t>
  </si>
  <si>
    <t>(All)</t>
  </si>
  <si>
    <t>2019</t>
  </si>
  <si>
    <t>2020</t>
  </si>
  <si>
    <t>&lt;1/2/2019</t>
  </si>
  <si>
    <t>QUIAN</t>
  </si>
  <si>
    <t>JHON RAYMOND</t>
  </si>
  <si>
    <t>POLONAN</t>
  </si>
  <si>
    <t>QUIAN JHON RAYMOND P.</t>
  </si>
  <si>
    <t>GIBAGA</t>
  </si>
  <si>
    <t>RICA JEAN</t>
  </si>
  <si>
    <t>GIBAGA RICA JEAN C.</t>
  </si>
  <si>
    <t>ANA MALEN</t>
  </si>
  <si>
    <t>TIBAYAN ANA MALEN R.</t>
  </si>
  <si>
    <t>ROXAS</t>
  </si>
  <si>
    <t>ZHANINE</t>
  </si>
  <si>
    <t>TEACHER</t>
  </si>
  <si>
    <t>ROXAS ZHANINE R.</t>
  </si>
  <si>
    <t>VIDALLON</t>
  </si>
  <si>
    <t xml:space="preserve">KAREN </t>
  </si>
  <si>
    <t>SHS</t>
  </si>
  <si>
    <t>VIDALLON KAREN  N.</t>
  </si>
  <si>
    <t>CONSTANTE HERBERT F.</t>
  </si>
  <si>
    <t>FRANNIE</t>
  </si>
  <si>
    <t>BATHAN FRANNIE P.</t>
  </si>
  <si>
    <t>JINKY</t>
  </si>
  <si>
    <t>OSP</t>
  </si>
  <si>
    <t>GARCIA JINKY A.</t>
  </si>
  <si>
    <t>ANABELLE</t>
  </si>
  <si>
    <t>PIOL</t>
  </si>
  <si>
    <t>DEPED SANJOSE</t>
  </si>
  <si>
    <t>PARRA ANABELLE P.</t>
  </si>
  <si>
    <t>SENANDO</t>
  </si>
  <si>
    <t>NATANAUAN SENANDO C.</t>
  </si>
  <si>
    <t>EDLYN</t>
  </si>
  <si>
    <t>BAYBAY EDLYN L.</t>
  </si>
  <si>
    <t>SPECIAL PRIVLEGE</t>
  </si>
  <si>
    <t>REMELYN</t>
  </si>
  <si>
    <t>OFFICE STAFF</t>
  </si>
  <si>
    <t>PEOPLE'S PARK</t>
  </si>
  <si>
    <t>RAMOS REMELYN A.</t>
  </si>
  <si>
    <t>RODEL</t>
  </si>
  <si>
    <t>ORTEGA RODEL R.</t>
  </si>
  <si>
    <t>SPECIALPRIVILEGE</t>
  </si>
  <si>
    <t>GILBERTO</t>
  </si>
  <si>
    <t>NATANAUAN GILBERTO A.</t>
  </si>
  <si>
    <t>FERRY</t>
  </si>
  <si>
    <t>RUGA</t>
  </si>
  <si>
    <t>FERRY FRANCIS R.</t>
  </si>
  <si>
    <t>NOLI</t>
  </si>
  <si>
    <t>E.</t>
  </si>
  <si>
    <t>TRAFFIC ENFOCER</t>
  </si>
  <si>
    <t>DE SAGUN NOLI E.</t>
  </si>
  <si>
    <t>CARAAN JOSEPHINE M.</t>
  </si>
  <si>
    <t>CATALINA</t>
  </si>
  <si>
    <t xml:space="preserve">MANALO CATALINA  </t>
  </si>
  <si>
    <t>JOSIELYN</t>
  </si>
  <si>
    <t>SALAZAR JOSIELYN G.</t>
  </si>
  <si>
    <t>LEONILO JR.</t>
  </si>
  <si>
    <t>MELADO LEONILO JR. P.</t>
  </si>
  <si>
    <t>PINEDA</t>
  </si>
  <si>
    <t>DANICCA NOELLE</t>
  </si>
  <si>
    <t>PINEDA DANICCA NOELLE V.</t>
  </si>
  <si>
    <t>ARELLANO</t>
  </si>
  <si>
    <t>CARMELA</t>
  </si>
  <si>
    <t>DUMPLICATE</t>
  </si>
  <si>
    <t>ARELLANO CARMELA D.</t>
  </si>
  <si>
    <t>JENELYN</t>
  </si>
  <si>
    <t>I</t>
  </si>
  <si>
    <t>DE CASTRO JENELYN I.</t>
  </si>
  <si>
    <t>DARREL JESUS</t>
  </si>
  <si>
    <t>HERNANDEZ DARREL JESUS M.</t>
  </si>
  <si>
    <t>PEREY GENNILYN M.</t>
  </si>
  <si>
    <t>RA 9710 BENEFITS FOR WOMEN</t>
  </si>
  <si>
    <t>OLAVIAGA</t>
  </si>
  <si>
    <t>BATIBOT</t>
  </si>
  <si>
    <t>CROSSING ELEM SCH</t>
  </si>
  <si>
    <t>BATIBOT REYNALDO D.</t>
  </si>
  <si>
    <t>MAGO</t>
  </si>
  <si>
    <t>MAGO ROLANDO V.</t>
  </si>
  <si>
    <t>CASI</t>
  </si>
  <si>
    <t>BRYAN</t>
  </si>
  <si>
    <t>CRISTAL</t>
  </si>
  <si>
    <t>CASI BRYAN C.</t>
  </si>
  <si>
    <t>ESTIEBAR</t>
  </si>
  <si>
    <t>ESTIEBAR ARISTOTLE B.</t>
  </si>
  <si>
    <t>PERSONAL</t>
  </si>
  <si>
    <t>EMERGENCY</t>
  </si>
  <si>
    <t>MANLAPAZ</t>
  </si>
  <si>
    <t>MANLAPAZ ROSALINDA R.</t>
  </si>
  <si>
    <t>CRISTI NERISSE</t>
  </si>
  <si>
    <t>GONZALES CRISTI NERISSE E.</t>
  </si>
  <si>
    <t>ROSS EIZALHYNNE</t>
  </si>
  <si>
    <t>DE CASTRO ROSS EIZALHYNNE A.</t>
  </si>
  <si>
    <t>GABAC</t>
  </si>
  <si>
    <t xml:space="preserve">GABAC INOCENCIO  </t>
  </si>
  <si>
    <t>SHEILA</t>
  </si>
  <si>
    <t>DELA CRUZ SHEILA G.</t>
  </si>
  <si>
    <t>MARIFE</t>
  </si>
  <si>
    <t>MARASIGAN MARIFE C.</t>
  </si>
  <si>
    <t>PELLO</t>
  </si>
  <si>
    <t>EMILMA</t>
  </si>
  <si>
    <t>USI</t>
  </si>
  <si>
    <t>CPDO COORDINATOR</t>
  </si>
  <si>
    <t>PELLO EMILMA U.</t>
  </si>
  <si>
    <t>BIANCA CAMILLE</t>
  </si>
  <si>
    <t>CITY COUNCILOR</t>
  </si>
  <si>
    <t>CO-TERM</t>
  </si>
  <si>
    <t>PELLO BIANCA CAMILLE U.</t>
  </si>
  <si>
    <t>TORRES ROANNE MAY D.</t>
  </si>
  <si>
    <t>ROANNE MAY</t>
  </si>
  <si>
    <t>2 SL</t>
  </si>
  <si>
    <t>MA. ANDREA MAE</t>
  </si>
  <si>
    <t>HORNILLA</t>
  </si>
  <si>
    <t xml:space="preserve">MANALO MA. ANDREA MAE H. </t>
  </si>
  <si>
    <t>MARY AILINE</t>
  </si>
  <si>
    <t>STA. ANA</t>
  </si>
  <si>
    <t>INOCENCIO MARY AILINE S.</t>
  </si>
  <si>
    <t>MACARIO</t>
  </si>
  <si>
    <t>MACARIO GLENN B.</t>
  </si>
  <si>
    <t>GARRY</t>
  </si>
  <si>
    <t>BAYOT GARRY L.</t>
  </si>
  <si>
    <t>PESIGAN</t>
  </si>
  <si>
    <t>EDUARDO</t>
  </si>
  <si>
    <t xml:space="preserve">PESIGAN EDUARDO  </t>
  </si>
  <si>
    <t>6/2/203</t>
  </si>
  <si>
    <t>MARIE CHIARRE</t>
  </si>
  <si>
    <t>SOCIAL WELFARE ASSISTANT</t>
  </si>
  <si>
    <t>SEPINO MARIE CHIARRE M.</t>
  </si>
  <si>
    <t>SL WITHOUT PAY</t>
  </si>
  <si>
    <t>DAIZ</t>
  </si>
  <si>
    <t>PAUL MICHAEL</t>
  </si>
  <si>
    <t>SPED</t>
  </si>
  <si>
    <t xml:space="preserve">DAIZ PAUL MICHAEL  </t>
  </si>
  <si>
    <t>PARKING AIDE II</t>
  </si>
  <si>
    <t>JAVIER NOEL D.</t>
  </si>
  <si>
    <t>DESINGAÑO</t>
  </si>
  <si>
    <t xml:space="preserve">OFFICE OF THE SANGGUNIANG PANLUNGSOD </t>
  </si>
  <si>
    <t>MAALA JOSEPHINE D.</t>
  </si>
  <si>
    <t>MARC JESTER</t>
  </si>
  <si>
    <t>ALEGRE MARC JESTER D.</t>
  </si>
  <si>
    <t>JANN PAUL</t>
  </si>
  <si>
    <t>SERRANO</t>
  </si>
  <si>
    <t>CABASI JANN PAUL S.</t>
  </si>
  <si>
    <r>
      <t>TEA</t>
    </r>
    <r>
      <rPr>
        <sz val="11"/>
        <color theme="1"/>
        <rFont val="Calibri"/>
        <family val="2"/>
      </rPr>
      <t>ÑO</t>
    </r>
  </si>
  <si>
    <t xml:space="preserve">V </t>
  </si>
  <si>
    <t>MERCADO RENGIE M.</t>
  </si>
  <si>
    <t>BESAS</t>
  </si>
  <si>
    <t>TRECIA JOY</t>
  </si>
  <si>
    <t>ULTRASOUND CLERK</t>
  </si>
  <si>
    <t xml:space="preserve">BESAS TRECIA JOY  </t>
  </si>
  <si>
    <t>VL WITHOUT PAY</t>
  </si>
  <si>
    <t>OLIGARIO</t>
  </si>
  <si>
    <t>ARLYN MAE</t>
  </si>
  <si>
    <t>C.</t>
  </si>
  <si>
    <t>ISB TEACHER</t>
  </si>
  <si>
    <t>OLIGARIO ARLYN MAE C.</t>
  </si>
  <si>
    <t xml:space="preserve">MARASIGAN </t>
  </si>
  <si>
    <t>MARASIGAN  YOLANDA 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</si>
</sst>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
    <numFmt numFmtId="165" formatCode="&quot;LAST YEAR &quot;\ General"/>
    <numFmt numFmtId="166" formatCode="0.0"/>
    <numFmt numFmtId="167" formatCode="yyyy"/>
    <numFmt numFmtId="168" formatCode="[$-409]mmmm\ d\,\ yyyy;@"/>
  </numFmts>
  <fonts count="32"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
      <b/>
      <sz val="30"/>
      <color theme="1"/>
      <name val="Bookman Old Style"/>
      <family val="1"/>
      <scheme val="major"/>
    </font>
    <font>
      <b/>
      <sz val="16"/>
      <color theme="1"/>
      <name val="Trebuchet MS"/>
      <family val="2"/>
      <scheme val="minor"/>
    </font>
    <font>
      <sz val="16"/>
      <color theme="1"/>
      <name val="Trebuchet MS"/>
      <family val="2"/>
      <scheme val="minor"/>
    </font>
    <font>
      <sz val="11"/>
      <color theme="3"/>
      <name val="Trebuchet MS"/>
      <family val="2"/>
      <scheme val="minor"/>
    </font>
    <font>
      <b/>
      <sz val="11"/>
      <color theme="3"/>
      <name val="Trebuchet MS"/>
      <family val="2"/>
      <scheme val="minor"/>
    </font>
    <font>
      <b/>
      <sz val="24"/>
      <color theme="1"/>
      <name val="Bookman Old Style"/>
      <family val="1"/>
      <scheme val="major"/>
    </font>
    <font>
      <b/>
      <sz val="20"/>
      <color rgb="FF002060"/>
      <name val="Bookman Old Style"/>
      <family val="1"/>
      <scheme val="major"/>
    </font>
    <font>
      <sz val="10"/>
      <color theme="3"/>
      <name val="Bookman Old Style"/>
      <family val="1"/>
      <scheme val="major"/>
    </font>
    <font>
      <sz val="10"/>
      <color theme="3" tint="-0.499984740745262"/>
      <name val="Trebuchet MS"/>
      <family val="2"/>
      <scheme val="minor"/>
    </font>
    <font>
      <b/>
      <sz val="10"/>
      <color theme="3" tint="-0.499984740745262"/>
      <name val="Trebuchet MS"/>
      <family val="2"/>
      <scheme val="minor"/>
    </font>
    <font>
      <b/>
      <sz val="28"/>
      <color theme="0"/>
      <name val="Bookman Old Style"/>
      <family val="1"/>
      <scheme val="major"/>
    </font>
    <font>
      <sz val="18"/>
      <color theme="1"/>
      <name val="Trebuchet MS"/>
      <family val="2"/>
      <scheme val="minor"/>
    </font>
    <font>
      <sz val="12"/>
      <color theme="1"/>
      <name val="Trebuchet MS"/>
      <family val="2"/>
      <scheme val="minor"/>
    </font>
    <font>
      <b/>
      <sz val="18"/>
      <color theme="1"/>
      <name val="Trebuchet MS"/>
      <family val="2"/>
      <scheme val="minor"/>
    </font>
    <font>
      <sz val="10"/>
      <color theme="1"/>
      <name val="Trebuchet MS"/>
      <family val="2"/>
      <scheme val="minor"/>
    </font>
    <font>
      <sz val="8"/>
      <name val="Trebuchet MS"/>
      <family val="2"/>
      <scheme val="minor"/>
    </font>
    <font>
      <sz val="11"/>
      <color theme="0"/>
      <name val="Bookman Old Style"/>
      <family val="1"/>
      <scheme val="major"/>
    </font>
    <font>
      <sz val="11"/>
      <color theme="1"/>
      <name val="Calibri"/>
      <family val="2"/>
    </font>
  </fonts>
  <fills count="11">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
      <patternFill patternType="solid">
        <fgColor theme="9"/>
      </patternFill>
    </fill>
    <fill>
      <patternFill patternType="solid">
        <fgColor theme="2"/>
        <bgColor indexed="64"/>
      </patternFill>
    </fill>
    <fill>
      <patternFill patternType="solid">
        <fgColor theme="9" tint="-0.249977111117893"/>
        <bgColor indexed="64"/>
      </patternFill>
    </fill>
  </fills>
  <borders count="9">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style="thin">
        <color theme="3" tint="0.39994506668294322"/>
      </left>
      <right style="thin">
        <color theme="3" tint="0.39994506668294322"/>
      </right>
      <top/>
      <bottom/>
      <diagonal/>
    </border>
    <border>
      <left style="thin">
        <color theme="0" tint="-0.24994659260841701"/>
      </left>
      <right style="thin">
        <color theme="3" tint="0.39994506668294322"/>
      </right>
      <top/>
      <bottom/>
      <diagonal/>
    </border>
    <border>
      <left style="thick">
        <color theme="0"/>
      </left>
      <right/>
      <top/>
      <bottom/>
      <diagonal/>
    </border>
    <border>
      <left style="thin">
        <color indexed="64"/>
      </left>
      <right style="thin">
        <color indexed="64"/>
      </right>
      <top style="thin">
        <color indexed="64"/>
      </top>
      <bottom/>
      <diagonal/>
    </border>
  </borders>
  <cellStyleXfs count="25">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xf numFmtId="0" fontId="2" fillId="8" borderId="0" applyNumberFormat="0" applyBorder="0" applyAlignment="0" applyProtection="0"/>
    <xf numFmtId="0" fontId="1" fillId="0" borderId="0"/>
  </cellStyleXfs>
  <cellXfs count="94">
    <xf numFmtId="0" fontId="0" fillId="0" borderId="0" xfId="0">
      <alignment vertical="center"/>
    </xf>
    <xf numFmtId="0" fontId="5" fillId="0" borderId="0" xfId="0" applyFont="1">
      <alignment vertical="center"/>
    </xf>
    <xf numFmtId="0" fontId="2" fillId="0" borderId="0" xfId="0" applyFont="1">
      <alignment vertical="center"/>
    </xf>
    <xf numFmtId="0" fontId="10" fillId="0" borderId="0" xfId="0" applyFo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4" fontId="1" fillId="0" borderId="0" xfId="14">
      <alignment horizontal="left" vertical="center" indent="1"/>
    </xf>
    <xf numFmtId="0" fontId="4" fillId="0" borderId="0" xfId="0" applyFont="1" applyAlignment="1">
      <alignment horizontal="right" vertical="center" indent="1"/>
    </xf>
    <xf numFmtId="0" fontId="4" fillId="0" borderId="0" xfId="8">
      <alignment horizontal="left" vertical="center" indent="2"/>
    </xf>
    <xf numFmtId="0" fontId="4" fillId="0" borderId="0" xfId="16">
      <alignment horizontal="right" indent="1"/>
    </xf>
    <xf numFmtId="0" fontId="0" fillId="0" borderId="0" xfId="0" quotePrefix="1">
      <alignment vertical="center"/>
    </xf>
    <xf numFmtId="164" fontId="0" fillId="0" borderId="0" xfId="20" applyFont="1" applyFill="1" applyBorder="1">
      <alignment horizontal="center" vertical="center"/>
    </xf>
    <xf numFmtId="0" fontId="6" fillId="0" borderId="0" xfId="0" applyFont="1" applyAlignment="1">
      <alignment horizontal="left" vertical="center"/>
    </xf>
    <xf numFmtId="0" fontId="9" fillId="0" borderId="0" xfId="1">
      <alignment horizontal="left" vertical="center"/>
    </xf>
    <xf numFmtId="0" fontId="0" fillId="0" borderId="0" xfId="11" applyFont="1">
      <alignment horizontal="left" vertical="center" wrapText="1" indent="1"/>
    </xf>
    <xf numFmtId="0" fontId="1" fillId="0" borderId="0" xfId="11" applyAlignment="1">
      <alignment horizontal="center" vertical="center" wrapText="1"/>
    </xf>
    <xf numFmtId="0" fontId="0" fillId="0" borderId="0" xfId="11" applyFont="1" applyAlignment="1">
      <alignment horizontal="center" vertical="center" wrapText="1"/>
    </xf>
    <xf numFmtId="14" fontId="0" fillId="0" borderId="0" xfId="14" applyFont="1" applyAlignment="1">
      <alignment horizontal="center" vertical="center"/>
    </xf>
    <xf numFmtId="14" fontId="0" fillId="0" borderId="0" xfId="11" applyNumberFormat="1" applyFont="1" applyAlignment="1">
      <alignment horizontal="center" vertical="center" wrapText="1"/>
    </xf>
    <xf numFmtId="1" fontId="1" fillId="0" borderId="0" xfId="13">
      <alignment horizontal="center" vertical="center"/>
    </xf>
    <xf numFmtId="14" fontId="1" fillId="0" borderId="0" xfId="14" applyAlignment="1">
      <alignment horizontal="center" vertical="center"/>
    </xf>
    <xf numFmtId="0" fontId="0" fillId="0" borderId="0" xfId="0" applyAlignment="1">
      <alignment horizontal="center" vertical="center" wrapText="1"/>
    </xf>
    <xf numFmtId="0" fontId="0" fillId="0" borderId="0" xfId="0" pivotButton="1">
      <alignment vertical="center"/>
    </xf>
    <xf numFmtId="0" fontId="0" fillId="0" borderId="0" xfId="0" applyAlignment="1">
      <alignment horizontal="center" vertical="center"/>
    </xf>
    <xf numFmtId="0" fontId="16" fillId="0" borderId="4" xfId="0" applyFont="1" applyBorder="1" applyAlignment="1">
      <alignment horizontal="left" vertical="center"/>
    </xf>
    <xf numFmtId="14" fontId="17" fillId="9" borderId="0" xfId="11" applyNumberFormat="1" applyFont="1" applyFill="1" applyAlignment="1">
      <alignment horizontal="center" vertical="center" wrapText="1"/>
    </xf>
    <xf numFmtId="14" fontId="17" fillId="0" borderId="0" xfId="11" applyNumberFormat="1" applyFont="1" applyAlignment="1">
      <alignment horizontal="center" vertical="center" wrapText="1"/>
    </xf>
    <xf numFmtId="14" fontId="0" fillId="0" borderId="0" xfId="0" applyNumberFormat="1" applyAlignment="1">
      <alignment horizontal="center" vertical="center"/>
    </xf>
    <xf numFmtId="0" fontId="18" fillId="0" borderId="6" xfId="11" applyFont="1" applyBorder="1" applyAlignment="1">
      <alignment horizontal="center" vertical="center" wrapText="1"/>
    </xf>
    <xf numFmtId="14" fontId="17" fillId="0" borderId="5" xfId="11" applyNumberFormat="1" applyFont="1" applyBorder="1" applyAlignment="1">
      <alignment horizontal="center" vertical="center" wrapText="1"/>
    </xf>
    <xf numFmtId="166" fontId="1" fillId="0" borderId="0" xfId="13" applyNumberFormat="1">
      <alignment horizontal="center" vertical="center"/>
    </xf>
    <xf numFmtId="16" fontId="1" fillId="0" borderId="0" xfId="11" applyNumberFormat="1" applyAlignment="1">
      <alignment horizontal="center" vertical="center" wrapText="1"/>
    </xf>
    <xf numFmtId="16" fontId="0" fillId="0" borderId="0" xfId="11" applyNumberFormat="1" applyFont="1" applyAlignment="1">
      <alignment horizontal="center" vertical="center" wrapText="1"/>
    </xf>
    <xf numFmtId="0" fontId="25" fillId="0" borderId="0" xfId="0" applyFont="1" applyAlignment="1">
      <alignment horizontal="left" vertical="center"/>
    </xf>
    <xf numFmtId="14" fontId="0" fillId="0" borderId="0" xfId="11" applyNumberFormat="1" applyFont="1">
      <alignment horizontal="left" vertical="center" wrapText="1" indent="1"/>
    </xf>
    <xf numFmtId="14" fontId="26" fillId="0" borderId="0" xfId="14" applyFont="1" applyAlignment="1">
      <alignment horizontal="center" vertical="center"/>
    </xf>
    <xf numFmtId="167" fontId="27" fillId="0" borderId="0" xfId="0" applyNumberFormat="1" applyFont="1" applyAlignment="1">
      <alignment horizontal="center" vertical="center" wrapText="1"/>
    </xf>
    <xf numFmtId="14" fontId="28" fillId="0" borderId="0" xfId="11" applyNumberFormat="1" applyFont="1" applyAlignment="1">
      <alignment horizontal="center" vertical="center" wrapText="1"/>
    </xf>
    <xf numFmtId="0" fontId="28" fillId="0" borderId="0" xfId="11" applyFont="1" applyAlignment="1">
      <alignment horizontal="center" vertical="center" wrapText="1"/>
    </xf>
    <xf numFmtId="0" fontId="28" fillId="0" borderId="0" xfId="0" applyFont="1" applyAlignment="1">
      <alignment horizontal="center" vertical="center" wrapText="1"/>
    </xf>
    <xf numFmtId="1" fontId="1" fillId="0" borderId="0" xfId="11" applyNumberFormat="1">
      <alignment horizontal="left" vertical="center" wrapText="1" indent="1"/>
    </xf>
    <xf numFmtId="0" fontId="13" fillId="0" borderId="0" xfId="12" applyAlignment="1">
      <alignment horizontal="center" vertical="center"/>
    </xf>
    <xf numFmtId="0" fontId="4" fillId="0" borderId="7" xfId="0" applyFont="1" applyBorder="1">
      <alignment vertical="center"/>
    </xf>
    <xf numFmtId="0" fontId="4" fillId="0" borderId="0" xfId="0" applyFont="1">
      <alignment vertical="center"/>
    </xf>
    <xf numFmtId="0" fontId="0" fillId="0" borderId="0" xfId="0" applyAlignment="1">
      <alignment horizontal="left" vertical="center"/>
    </xf>
    <xf numFmtId="0" fontId="9" fillId="0" borderId="0" xfId="1" applyAlignment="1">
      <alignment horizontal="center" vertical="center"/>
    </xf>
    <xf numFmtId="14" fontId="1" fillId="0" borderId="0" xfId="12" applyNumberFormat="1" applyFont="1">
      <alignment horizontal="left" vertical="center" indent="1"/>
    </xf>
    <xf numFmtId="0" fontId="1" fillId="0" borderId="0" xfId="12" applyFont="1" applyAlignment="1">
      <alignment horizontal="center" vertical="center"/>
    </xf>
    <xf numFmtId="0" fontId="0" fillId="0" borderId="0" xfId="12" applyFont="1" applyAlignment="1">
      <alignment horizontal="center" vertical="center" wrapText="1"/>
    </xf>
    <xf numFmtId="0" fontId="1" fillId="0" borderId="0" xfId="12" applyFont="1" applyAlignment="1">
      <alignment horizontal="center" vertical="center" wrapText="1"/>
    </xf>
    <xf numFmtId="0" fontId="0" fillId="0" borderId="0" xfId="0" applyAlignment="1">
      <alignment horizontal="center"/>
    </xf>
    <xf numFmtId="0" fontId="13" fillId="0" borderId="0" xfId="12" applyAlignment="1">
      <alignment horizontal="center" vertical="center" wrapText="1"/>
    </xf>
    <xf numFmtId="14" fontId="1" fillId="0" borderId="0" xfId="12" applyNumberFormat="1" applyFont="1" applyAlignment="1">
      <alignment horizontal="center" vertical="center"/>
    </xf>
    <xf numFmtId="14" fontId="13" fillId="0" borderId="0" xfId="12" applyNumberFormat="1" applyAlignment="1">
      <alignment horizontal="center" vertical="center"/>
    </xf>
    <xf numFmtId="0" fontId="15" fillId="0" borderId="4" xfId="0" applyFont="1"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1" fontId="0" fillId="0" borderId="0" xfId="0" applyNumberFormat="1" applyAlignment="1">
      <alignment horizontal="center" vertical="center"/>
    </xf>
    <xf numFmtId="14" fontId="0" fillId="0" borderId="0" xfId="0" quotePrefix="1" applyNumberFormat="1" applyAlignment="1">
      <alignment horizontal="center" vertical="center"/>
    </xf>
    <xf numFmtId="0" fontId="0" fillId="0" borderId="0" xfId="0" applyAlignment="1">
      <alignment horizontal="left" vertical="center" indent="1"/>
    </xf>
    <xf numFmtId="0" fontId="0" fillId="0" borderId="0" xfId="0" applyAlignment="1">
      <alignment horizontal="left" vertical="center" indent="2"/>
    </xf>
    <xf numFmtId="0" fontId="12" fillId="0" borderId="0" xfId="19" applyFill="1">
      <alignment horizontal="center" vertical="center"/>
    </xf>
    <xf numFmtId="0" fontId="21" fillId="0" borderId="0" xfId="17" applyFont="1">
      <alignment horizontal="center" vertical="center"/>
    </xf>
    <xf numFmtId="1" fontId="24" fillId="2" borderId="0" xfId="9" applyNumberFormat="1" applyFont="1">
      <alignment horizontal="center" vertical="center"/>
    </xf>
    <xf numFmtId="165" fontId="23" fillId="0" borderId="0" xfId="18" applyFont="1">
      <alignment horizontal="center" vertical="center"/>
    </xf>
    <xf numFmtId="165" fontId="11" fillId="0" borderId="0" xfId="18">
      <alignment horizontal="center" vertical="center"/>
    </xf>
    <xf numFmtId="0" fontId="4" fillId="0" borderId="0" xfId="17">
      <alignment horizontal="center" vertical="center"/>
    </xf>
    <xf numFmtId="0" fontId="7" fillId="2" borderId="0" xfId="9">
      <alignment horizontal="center" vertical="center"/>
    </xf>
    <xf numFmtId="0" fontId="3" fillId="2" borderId="3" xfId="7">
      <alignment horizontal="left" vertical="center" wrapText="1" indent="1"/>
    </xf>
    <xf numFmtId="0" fontId="3" fillId="2" borderId="3" xfId="22">
      <alignment horizontal="left" vertical="center" indent="1"/>
    </xf>
    <xf numFmtId="0" fontId="14" fillId="8" borderId="0" xfId="23" applyFont="1" applyBorder="1" applyAlignment="1">
      <alignment horizontal="center" vertical="center"/>
    </xf>
    <xf numFmtId="0" fontId="30" fillId="2" borderId="0" xfId="0" applyFont="1" applyFill="1" applyAlignment="1">
      <alignment horizontal="left" vertical="center"/>
    </xf>
    <xf numFmtId="0" fontId="8" fillId="4" borderId="0" xfId="4" applyFont="1" applyBorder="1" applyAlignment="1">
      <alignment horizontal="center" vertical="center"/>
    </xf>
    <xf numFmtId="0" fontId="12" fillId="0" borderId="0" xfId="19">
      <alignment horizontal="center" vertical="center"/>
    </xf>
    <xf numFmtId="165" fontId="22" fillId="0" borderId="0" xfId="18" applyFont="1">
      <alignment horizontal="center" vertical="center"/>
    </xf>
    <xf numFmtId="0" fontId="4" fillId="0" borderId="0" xfId="17" applyAlignment="1">
      <alignment horizontal="left" vertical="center"/>
    </xf>
    <xf numFmtId="1" fontId="8" fillId="3" borderId="0" xfId="3" applyNumberFormat="1" applyFont="1" applyBorder="1" applyAlignment="1">
      <alignment horizontal="center" vertical="center"/>
    </xf>
    <xf numFmtId="0" fontId="8" fillId="6" borderId="0" xfId="6" applyFont="1" applyBorder="1" applyAlignment="1">
      <alignment horizontal="center" vertical="center"/>
    </xf>
    <xf numFmtId="0" fontId="14" fillId="10" borderId="0" xfId="23" applyFont="1" applyFill="1" applyBorder="1" applyAlignment="1">
      <alignment horizontal="center" vertical="center"/>
    </xf>
    <xf numFmtId="0" fontId="8" fillId="5" borderId="0" xfId="5" applyFont="1" applyBorder="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168" fontId="28" fillId="0" borderId="0" xfId="0" applyNumberFormat="1" applyFont="1" applyAlignment="1">
      <alignment horizontal="center" vertical="center"/>
    </xf>
    <xf numFmtId="0" fontId="0" fillId="0" borderId="0" xfId="0" applyFill="1" applyAlignment="1">
      <alignment horizontal="center" vertical="center"/>
    </xf>
    <xf numFmtId="0" fontId="1" fillId="0" borderId="0" xfId="11" applyFill="1" applyAlignment="1">
      <alignment horizontal="center" vertical="center" wrapText="1"/>
    </xf>
    <xf numFmtId="0" fontId="1" fillId="0" borderId="0" xfId="11" applyNumberFormat="1" applyFill="1" applyAlignment="1">
      <alignment horizontal="center" vertical="center" wrapText="1"/>
    </xf>
    <xf numFmtId="14" fontId="1" fillId="0" borderId="0" xfId="14" applyFill="1" applyAlignment="1">
      <alignment horizontal="center" vertical="center"/>
    </xf>
    <xf numFmtId="1" fontId="1" fillId="0" borderId="0" xfId="13" applyNumberFormat="1" applyFill="1" applyAlignment="1">
      <alignment horizontal="center" vertical="center"/>
    </xf>
    <xf numFmtId="0" fontId="0" fillId="0" borderId="0" xfId="11" applyFont="1" applyFill="1" applyAlignment="1">
      <alignment horizontal="center" vertical="center" wrapText="1"/>
    </xf>
    <xf numFmtId="14" fontId="0" fillId="0" borderId="0" xfId="14" applyFont="1" applyFill="1" applyAlignment="1">
      <alignment horizontal="center" vertical="center"/>
    </xf>
  </cellXfs>
  <cellStyles count="25">
    <cellStyle name="Accent1" xfId="3" builtinId="29" customBuiltin="1"/>
    <cellStyle name="Accent3" xfId="4" builtinId="37" customBuiltin="1"/>
    <cellStyle name="Accent4" xfId="5" builtinId="41" customBuiltin="1"/>
    <cellStyle name="Accent5" xfId="6" builtinId="45" customBuiltin="1"/>
    <cellStyle name="Accent6" xfId="23" builtinId="49"/>
    <cellStyle name="Days" xfId="20"/>
    <cellStyle name="Days_On_Leave" xfId="9"/>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cellStyle name="Normal" xfId="0" builtinId="0" customBuiltin="1"/>
    <cellStyle name="Normal 2" xfId="24"/>
    <cellStyle name="Right Border" xfId="10"/>
    <cellStyle name="Selection" xfId="7"/>
    <cellStyle name="Table Dates" xfId="14"/>
    <cellStyle name="Table Days" xfId="13"/>
    <cellStyle name="Table details" xfId="11"/>
    <cellStyle name="Table Headers" xfId="12"/>
    <cellStyle name="Title" xfId="1" builtinId="15" customBuiltin="1"/>
    <cellStyle name="Year_entry" xfId="22"/>
  </cellStyles>
  <dxfs count="83">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font>
      <fill>
        <patternFill>
          <bgColor theme="9" tint="-0.24994659260841701"/>
        </patternFill>
      </fill>
    </dxf>
    <dxf>
      <fill>
        <patternFill>
          <bgColor theme="9" tint="0.39994506668294322"/>
        </patternFill>
      </fill>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ont>
        <b/>
        <i val="0"/>
        <color rgb="FF0070C0"/>
      </font>
    </dxf>
    <dxf>
      <font>
        <color theme="9" tint="-0.24994659260841701"/>
      </font>
    </dxf>
    <dxf>
      <font>
        <color theme="0" tint="-0.14996795556505021"/>
      </font>
      <numFmt numFmtId="169" formatCode="[$-409]dddd\,\ mmmm\ d\,\ yyyy"/>
    </dxf>
    <dxf>
      <font>
        <b/>
        <i val="0"/>
        <color rgb="FF0070C0"/>
      </font>
    </dxf>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b/>
      </font>
    </dxf>
    <dxf>
      <alignment horizontal="center" readingOrder="0"/>
    </dxf>
    <dxf>
      <alignment horizontal="center"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1" indent="0" justifyLastLine="0" shrinkToFit="0" readingOrder="0"/>
    </dxf>
    <dxf>
      <numFmt numFmtId="0" formatCode="General"/>
    </dxf>
    <dxf>
      <numFmt numFmtId="0" formatCode="General"/>
    </dxf>
    <dxf>
      <alignment horizontal="center" vertical="center" textRotation="0" wrapText="0" indent="0" justifyLastLine="0" shrinkToFit="0" readingOrder="0"/>
    </dxf>
    <dxf>
      <font>
        <strike val="0"/>
        <outline val="0"/>
        <shadow val="0"/>
        <u val="none"/>
        <vertAlign val="baseline"/>
        <sz val="10"/>
        <color theme="1"/>
        <name val="Trebuchet MS"/>
        <scheme val="minor"/>
      </font>
    </dxf>
    <dxf>
      <numFmt numFmtId="0" formatCode="General"/>
      <fill>
        <patternFill patternType="none">
          <fgColor indexed="64"/>
          <bgColor indexed="65"/>
        </patternFill>
      </fill>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1" formatCode="0"/>
    </dxf>
    <dxf>
      <alignment horizontal="center" vertical="center" textRotation="0" indent="0" justifyLastLine="0" shrinkToFit="0" readingOrder="0"/>
    </dxf>
    <dxf>
      <numFmt numFmtId="1" formatCode="0"/>
      <alignment horizontal="center" vertical="center" textRotation="0" indent="0" justifyLastLine="0" shrinkToFit="0" readingOrder="0"/>
    </dxf>
    <dxf>
      <numFmt numFmtId="1" formatCode="0"/>
      <alignment horizontal="center" vertical="center" textRotation="0" wrapText="0" indent="0" justifyLastLine="0" shrinkToFit="0" readingOrder="0"/>
    </dxf>
    <dxf>
      <font>
        <strike val="0"/>
        <outline val="0"/>
        <shadow val="0"/>
        <u val="none"/>
        <vertAlign val="baseline"/>
        <sz val="10"/>
      </font>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0" formatCode="Genera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m/d/yyyy"/>
      <alignment horizontal="center"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fill>
        <patternFill patternType="none">
          <fgColor indexed="64"/>
          <bgColor auto="1"/>
        </patternFill>
      </fill>
      <alignment horizontal="center" vertical="center" textRotation="0" indent="0" justifyLastLine="0" shrinkToFit="0" readingOrder="0"/>
    </dxf>
    <dxf>
      <alignment horizontal="center" vertical="center" textRotation="0" indent="0" justifyLastLine="0" shrinkToFit="0" readingOrder="0"/>
    </dxf>
    <dxf>
      <fill>
        <patternFill patternType="none">
          <fgColor indexed="64"/>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tableStyleElement type="wholeTable" dxfId="82"/>
      <tableStyleElement type="headerRow" dxfId="81"/>
      <tableStyleElement type="firstColumn" dxfId="80"/>
      <tableStyleElement type="firstRowStripe" dxfId="79"/>
      <tableStyleElement type="firstHeaderCell" dxfId="78"/>
    </tableStyle>
    <tableStyle name="Leave Report" table="0" count="13">
      <tableStyleElement type="wholeTable" dxfId="77"/>
      <tableStyleElement type="headerRow" dxfId="76"/>
      <tableStyleElement type="totalRow" dxfId="75"/>
      <tableStyleElement type="firstRowStripe" dxfId="74"/>
      <tableStyleElement type="firstColumnStripe" dxfId="73"/>
      <tableStyleElement type="firstSubtotalColumn" dxfId="72"/>
      <tableStyleElement type="firstSubtotalRow" dxfId="71"/>
      <tableStyleElement type="secondSubtotalRow" dxfId="70"/>
      <tableStyleElement type="firstRowSubheading" dxfId="69"/>
      <tableStyleElement type="secondRowSubheading" dxfId="68"/>
      <tableStyleElement type="thirdRowSubheading" dxfId="67"/>
      <tableStyleElement type="pageFieldLabels" dxfId="66"/>
      <tableStyleElement type="pageFieldValues" dxfId="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65314</xdr:colOff>
      <xdr:row>0</xdr:row>
      <xdr:rowOff>32658</xdr:rowOff>
    </xdr:from>
    <xdr:to>
      <xdr:col>1</xdr:col>
      <xdr:colOff>1034143</xdr:colOff>
      <xdr:row>2</xdr:row>
      <xdr:rowOff>1</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00" y="32658"/>
          <a:ext cx="968829" cy="968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2</xdr:row>
          <xdr:rowOff>9525</xdr:rowOff>
        </xdr:from>
        <xdr:to>
          <xdr:col>3</xdr:col>
          <xdr:colOff>209550</xdr:colOff>
          <xdr:row>2</xdr:row>
          <xdr:rowOff>285750</xdr:rowOff>
        </xdr:to>
        <xdr:sp macro="" textlink="">
          <xdr:nvSpPr>
            <xdr:cNvPr id="2053" name="ComboBox1" hidden="1">
              <a:extLst>
                <a:ext uri="{63B3BB69-23CF-44E3-9099-C40C66FF867C}">
                  <a14:compatExt spid="_x0000_s2053"/>
                </a:ext>
                <a:ext uri="{FF2B5EF4-FFF2-40B4-BE49-F238E27FC236}">
                  <a16:creationId xmlns:a16="http://schemas.microsoft.com/office/drawing/2014/main" xmlns="" id="{00000000-0008-0000-05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4931.387466898152" createdVersion="5" refreshedVersion="8" minRefreshableVersion="3" recordCount="576">
  <cacheSource type="worksheet">
    <worksheetSource name="Employees"/>
  </cacheSource>
  <cacheFields count="8">
    <cacheField name="NO" numFmtId="1">
      <sharedItems containsMixedTypes="1" containsNumber="1" containsInteger="1" minValue="1" maxValue="404"/>
    </cacheField>
    <cacheField name="Employee Name" numFmtId="0">
      <sharedItems/>
    </cacheField>
    <cacheField name="Lastname" numFmtId="0">
      <sharedItems/>
    </cacheField>
    <cacheField name="Firstname" numFmtId="0">
      <sharedItems/>
    </cacheField>
    <cacheField name="Middlename" numFmtId="0">
      <sharedItems containsBlank="1"/>
    </cacheField>
    <cacheField name="Position" numFmtId="0">
      <sharedItems containsBlank="1"/>
    </cacheField>
    <cacheField name="Employment Status" numFmtId="0">
      <sharedItems containsBlank="1"/>
    </cacheField>
    <cacheField name="Office" numFmtId="0">
      <sharedItems containsBlank="1" count="73">
        <s v="ACCOUNTING"/>
        <s v="ADMIN OFFICE - HALL OF JUSTICE"/>
        <s v="NUTRITION OFFICE"/>
        <s v="PICNIC GROVE"/>
        <s v="GSO"/>
        <s v="MAHOGANY MARKET"/>
        <s v="EEO/ CITY MARKET"/>
        <s v="LCR"/>
        <s v="CCT"/>
        <s v="CTO"/>
        <s v="MO"/>
        <s v="ASSESSORS OFFICE"/>
        <s v="ONT"/>
        <s v="PDAO"/>
        <s v="TCCH/TICC"/>
        <s v="DEPED"/>
        <s v="COMELEC"/>
        <s v="CENRO"/>
        <s v="SP"/>
        <s v="CEO"/>
        <s v="CHO"/>
        <s v="TOPS (ADMIN CSU)"/>
        <s v="CPDO"/>
        <s v="AGRICULTURE OFFICE"/>
        <s v="HRMO"/>
        <s v="INTEGRATED CENTRAL TERMINAL"/>
        <s v="VMO"/>
        <s v="PIO"/>
        <s v="LANDTAX"/>
        <s v="BUDGET"/>
        <s v="INTERNAL"/>
        <s v="FPTMNHS"/>
        <s v="THRDC"/>
        <s v="LIBRARY"/>
        <s v="COOPERATIVE OFFICE"/>
        <s v="DOE"/>
        <s v="CBO"/>
        <s v="TIPID IMPOK"/>
        <s v="CHARACTER OFFICE"/>
        <s v="ADMIN OFFICE"/>
        <s v="LEGAL"/>
        <s v="BPLO"/>
        <s v="TCNHS-ISHS"/>
        <s v="VMO/SP"/>
        <s v="CSWDO"/>
        <s v="EEO/CITY MARKET"/>
        <s v="TICC"/>
        <s v="CTO-LICENSE"/>
        <s v="CSU"/>
        <m/>
        <s v="COA"/>
        <s v="TCIS"/>
        <s v="SP/VMO"/>
        <s v="FIRE DEPARTMENT"/>
        <s v="TICC/TCCH"/>
        <s v="ASSESSOR"/>
        <s v="CCR"/>
        <s v="TOPS-CSU"/>
        <s v="TERMINAL"/>
        <s v="CHARACTER"/>
        <s v="SUNGAY ELEM SCH"/>
        <s v="TCSNHS-ISHS"/>
        <s v="ADMIN"/>
        <s v="TCNHS"/>
        <s v="TCNHS - ISHS"/>
        <s v="HOUSING"/>
        <s v="DA"/>
        <s v="BIR"/>
        <s v="COOP"/>
        <s v="OTM"/>
        <s v="DSWDO"/>
        <s v="HSKB"/>
        <s v="ADMIN AIDE VI"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5068.69435810185" createdVersion="8" refreshedVersion="8" minRefreshableVersion="3" recordCount="5561">
  <cacheSource type="worksheet">
    <worksheetSource name="LeaveTracker"/>
  </cacheSource>
  <cacheFields count="15">
    <cacheField name="CTRL  No" numFmtId="0">
      <sharedItems containsMixedTypes="1" containsNumber="1" containsInteger="1" minValue="1" maxValue="1792" count="1876">
        <s v="805"/>
        <s v="806"/>
        <s v="807"/>
        <s v="808"/>
        <s v="809"/>
        <s v="810"/>
        <s v="811"/>
        <s v="812"/>
        <s v="813"/>
        <s v="814"/>
        <s v="816"/>
        <s v="817"/>
        <s v="818"/>
        <s v="819"/>
        <s v="820"/>
        <s v="821"/>
        <s v="822"/>
        <s v="823"/>
        <s v="825"/>
        <s v="826"/>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s v="741"/>
        <s v="742"/>
        <s v="743"/>
        <s v="744"/>
        <s v="745"/>
        <s v="746"/>
        <s v="747"/>
        <s v="748"/>
        <s v="749"/>
        <s v="750"/>
        <s v="751"/>
        <s v="752"/>
        <s v="753"/>
        <s v="754"/>
        <s v="755"/>
        <s v="756"/>
        <s v="757"/>
        <s v="758"/>
        <s v="759"/>
        <s v="760"/>
        <s v="761"/>
        <s v="762"/>
        <s v="763"/>
        <s v="764"/>
        <s v="765"/>
        <s v="766"/>
        <s v="767"/>
        <s v="768"/>
        <s v="769"/>
        <s v="770"/>
        <s v="771"/>
        <s v="772"/>
        <s v="773"/>
        <s v="774"/>
        <s v="775"/>
        <s v="776"/>
        <s v="777"/>
        <s v="778"/>
        <s v="779"/>
        <s v="780"/>
        <s v="781"/>
        <s v="782"/>
        <s v="783"/>
        <s v="784"/>
        <s v="785"/>
        <s v="786"/>
        <s v="787"/>
        <s v="788"/>
        <s v="789"/>
        <s v="790"/>
        <s v="791"/>
        <s v="792"/>
        <s v="793"/>
        <s v="794"/>
        <s v="795"/>
        <s v="796"/>
        <s v="797"/>
        <s v="798"/>
        <s v="799"/>
        <s v="800"/>
        <s v="801"/>
        <s v="802"/>
        <s v="803"/>
        <s v="804"/>
        <n v="1244"/>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51"/>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sharedItems>
    </cacheField>
    <cacheField name="Date Encoded" numFmtId="14">
      <sharedItems containsSemiMixedTypes="0" containsNonDate="0" containsDate="1" containsString="0" minDate="2019-11-20T00:00:00" maxDate="2023-05-23T00:00:00"/>
    </cacheField>
    <cacheField name="Date File" numFmtId="14">
      <sharedItems containsNonDate="0" containsDate="1" containsString="0" containsBlank="1" minDate="2019-01-02T00:00:00" maxDate="2023-12-23T00:00:00" count="522">
        <d v="2022-06-10T00:00:00"/>
        <d v="2022-06-20T00:00:00"/>
        <d v="2022-05-24T00:00:00"/>
        <d v="2022-07-14T00:00:00"/>
        <d v="2022-07-04T00:00:00"/>
        <d v="2022-06-16T00:00:00"/>
        <d v="2022-05-27T00:00:00"/>
        <d v="2022-06-01T00:00:00"/>
        <d v="2022-07-15T00:00:00"/>
        <d v="2022-06-22T00:00:00"/>
        <d v="2022-07-22T00:00:00"/>
        <d v="2022-05-10T00:00:00"/>
        <d v="2022-05-16T00:00:00"/>
        <d v="2022-05-25T00:00:00"/>
        <d v="2022-07-25T00:00:00"/>
        <d v="2022-06-03T00:00:00"/>
        <d v="2022-06-07T00:00:00"/>
        <d v="2022-05-23T00:00:00"/>
        <d v="2022-02-01T00:00:00"/>
        <d v="2022-07-18T00:00:00"/>
        <d v="2022-07-29T00:00:00"/>
        <d v="2022-07-20T00:00:00"/>
        <d v="2022-06-06T00:00:00"/>
        <d v="2022-05-31T00:00:00"/>
        <d v="2022-01-16T00:00:00"/>
        <d v="2022-06-08T00:00:00"/>
        <d v="2022-03-09T00:00:00"/>
        <d v="2022-04-26T00:00:00"/>
        <d v="2022-03-22T00:00:00"/>
        <d v="2022-07-12T00:00:00"/>
        <d v="2022-07-13T00:00:00"/>
        <d v="2022-06-13T00:00:00"/>
        <d v="2022-06-27T00:00:00"/>
        <d v="2022-04-29T00:00:00"/>
        <d v="2022-07-21T00:00:00"/>
        <d v="2022-08-01T00:00:00"/>
        <d v="2022-07-08T00:00:00"/>
        <d v="2022-05-11T00:00:00"/>
        <d v="2022-05-02T00:00:00"/>
        <d v="2022-04-10T00:00:00"/>
        <d v="2022-04-25T00:00:00"/>
        <d v="2022-04-04T00:00:00"/>
        <d v="2022-04-11T00:00:00"/>
        <d v="2022-06-02T00:00:00"/>
        <d v="2022-05-13T00:00:00"/>
        <d v="2022-07-11T00:00:00"/>
        <d v="2022-05-19T00:00:00"/>
        <d v="2022-05-17T00:00:00"/>
        <d v="2022-08-02T00:00:00"/>
        <d v="2022-06-23T00:00:00"/>
        <d v="2022-04-14T00:00:00"/>
        <d v="2022-07-09T00:00:00"/>
        <d v="2022-06-04T00:00:00"/>
        <d v="2022-04-20T00:00:00"/>
        <d v="2022-05-28T00:00:00"/>
        <d v="2022-05-07T00:00:00"/>
        <d v="2022-06-29T00:00:00"/>
        <d v="2022-06-21T00:00:00"/>
        <d v="2022-06-15T00:00:00"/>
        <d v="2022-05-12T00:00:00"/>
        <d v="2022-05-18T00:00:00"/>
        <d v="2022-06-14T00:00:00"/>
        <d v="2022-08-25T00:00:00"/>
        <d v="2022-07-19T00:00:00"/>
        <d v="2022-07-01T00:00:00"/>
        <d v="2022-06-26T00:00:00"/>
        <d v="2022-06-30T00:00:00"/>
        <d v="2022-07-06T00:00:00"/>
        <d v="2022-04-22T00:00:00"/>
        <d v="2022-05-30T00:00:00"/>
        <d v="2022-06-28T00:00:00"/>
        <d v="2022-07-05T00:00:00"/>
        <d v="2022-05-05T00:00:00"/>
        <d v="2022-05-20T00:00:00"/>
        <d v="2022-04-19T00:00:00"/>
        <d v="2022-01-28T00:00:00"/>
        <d v="2022-07-07T00:00:00"/>
        <d v="2022-08-26T00:00:00"/>
        <d v="2022-08-08T00:00:00"/>
        <d v="2022-08-04T00:00:00"/>
        <d v="2022-08-03T00:00:00"/>
        <d v="2022-08-12T00:00:00"/>
        <d v="2022-08-10T00:00:00"/>
        <d v="2022-09-22T00:00:00"/>
        <d v="2022-07-28T00:00:00"/>
        <d v="2022-09-29T00:00:00"/>
        <d v="2022-08-22T00:00:00"/>
        <d v="2022-09-05T00:00:00"/>
        <d v="2022-09-07T00:00:00"/>
        <d v="2022-08-30T00:00:00"/>
        <d v="2022-07-27T00:00:00"/>
        <d v="2022-07-26T00:00:00"/>
        <d v="2022-09-08T00:00:00"/>
        <d v="2022-08-24T00:00:00"/>
        <d v="2022-08-20T00:00:00"/>
        <d v="2022-05-04T00:00:00"/>
        <d v="2022-08-09T00:00:00"/>
        <d v="2022-09-20T00:00:00"/>
        <d v="2022-10-07T00:00:00"/>
        <d v="2022-10-10T00:00:00"/>
        <d v="2022-09-23T00:00:00"/>
        <d v="2022-08-31T00:00:00"/>
        <d v="2022-09-27T00:00:00"/>
        <d v="2022-08-17T00:00:00"/>
        <d v="2022-10-11T00:00:00"/>
        <d v="2022-09-12T00:00:00"/>
        <d v="2022-10-16T00:00:00"/>
        <d v="2022-09-16T00:00:00"/>
        <d v="2022-09-02T00:00:00"/>
        <d v="2022-09-28T00:00:00"/>
        <d v="2022-09-26T00:00:00"/>
        <d v="2022-09-21T00:00:00"/>
        <d v="2022-09-01T00:00:00"/>
        <d v="2022-04-28T00:00:00"/>
        <d v="2022-05-26T00:00:00"/>
        <d v="2022-03-29T00:00:00"/>
        <d v="2022-06-09T00:00:00"/>
        <d v="2022-06-25T00:00:00"/>
        <d v="2022-06-18T00:00:00"/>
        <d v="2022-06-24T00:00:00"/>
        <d v="2022-09-14T00:00:00"/>
        <d v="2022-09-13T00:00:00"/>
        <d v="2022-08-19T00:00:00"/>
        <d v="2022-08-18T00:00:00"/>
        <d v="2022-08-23T00:00:00"/>
        <d v="2022-08-27T00:00:00"/>
        <d v="2022-08-21T00:00:00"/>
        <d v="2022-08-06T00:00:00"/>
        <d v="2022-08-16T00:00:00"/>
        <d v="2022-08-29T00:00:00"/>
        <d v="2022-08-11T00:00:00"/>
        <d v="2022-08-15T00:00:00"/>
        <d v="2022-08-05T00:00:00"/>
        <d v="2022-09-03T00:00:00"/>
        <d v="2022-10-14T00:00:00"/>
        <d v="2022-10-20T00:00:00"/>
        <d v="2022-11-18T00:00:00"/>
        <d v="2022-10-25T00:00:00"/>
        <d v="2022-09-15T00:00:00"/>
        <d v="2022-09-10T00:00:00"/>
        <d v="2022-09-19T00:00:00"/>
        <d v="2022-09-30T00:00:00"/>
        <d v="2022-09-06T00:00:00"/>
        <d v="2022-09-17T00:00:00"/>
        <d v="2022-10-26T00:00:00"/>
        <d v="2022-10-24T00:00:00"/>
        <d v="2022-11-03T00:00:00"/>
        <d v="2022-10-13T00:00:00"/>
        <d v="2022-11-07T00:00:00"/>
        <d v="2022-10-03T00:00:00"/>
        <d v="2022-10-04T00:00:00"/>
        <d v="2022-10-06T00:00:00"/>
        <d v="2022-10-05T00:00:00"/>
        <d v="2022-10-27T00:00:00"/>
        <d v="2022-11-16T00:00:00"/>
        <d v="2022-11-08T00:00:00"/>
        <d v="2022-01-04T00:00:00"/>
        <d v="2022-11-04T00:00:00"/>
        <d v="2022-11-09T00:00:00"/>
        <d v="2022-11-02T00:00:00"/>
        <d v="2022-10-17T00:00:00"/>
        <d v="2022-10-15T00:00:00"/>
        <d v="2022-10-18T00:00:00"/>
        <d v="2022-10-28T00:00:00"/>
        <d v="2022-11-17T00:00:00"/>
        <d v="2022-10-12T00:00:00"/>
        <d v="2022-11-11T00:00:00"/>
        <d v="2022-10-19T00:00:00"/>
        <d v="2022-10-21T00:00:00"/>
        <d v="2022-11-13T00:00:00"/>
        <d v="2022-11-10T00:00:00"/>
        <d v="2022-11-14T00:00:00"/>
        <d v="2022-11-21T00:00:00"/>
        <d v="2022-11-05T00:00:00"/>
        <d v="2022-03-01T00:00:00"/>
        <d v="2022-07-10T00:00:00"/>
        <d v="2019-11-07T00:00:00"/>
        <d v="2019-10-31T00:00:00"/>
        <d v="2019-10-28T00:00:00"/>
        <d v="2019-10-18T00:00:00"/>
        <d v="2019-10-01T00:00:00"/>
        <d v="2019-09-16T00:00:00"/>
        <d v="2019-10-07T00:00:00"/>
        <d v="2019-11-04T00:00:00"/>
        <d v="2019-10-17T00:00:00"/>
        <d v="2019-10-21T00:00:00"/>
        <d v="2019-10-04T00:00:00"/>
        <d v="2019-10-15T00:00:00"/>
        <d v="2019-11-05T00:00:00"/>
        <d v="2019-09-04T00:00:00"/>
        <d v="2019-10-23T00:00:00"/>
        <d v="2019-11-06T00:00:00"/>
        <d v="2019-10-09T00:00:00"/>
        <d v="2019-09-19T00:00:00"/>
        <d v="2019-10-14T00:00:00"/>
        <d v="2019-10-11T00:00:00"/>
        <d v="2019-10-16T00:00:00"/>
        <d v="2019-09-23T00:00:00"/>
        <d v="2019-09-20T00:00:00"/>
        <d v="2019-09-06T00:00:00"/>
        <d v="2019-09-17T00:00:00"/>
        <d v="2019-10-22T00:00:00"/>
        <d v="2019-08-27T00:00:00"/>
        <d v="2019-10-20T00:00:00"/>
        <d v="2019-11-11T00:00:00"/>
        <d v="2019-10-24T00:00:00"/>
        <d v="2019-10-25T00:00:00"/>
        <d v="2019-10-26T00:00:00"/>
        <d v="2019-10-27T00:00:00"/>
        <d v="2019-09-25T00:00:00"/>
        <d v="2019-09-29T00:00:00"/>
        <d v="2019-10-02T00:00:00"/>
        <d v="2019-10-30T00:00:00"/>
        <d v="2019-09-18T00:00:00"/>
        <d v="2019-10-29T00:00:00"/>
        <d v="2019-09-09T00:00:00"/>
        <d v="2019-09-02T00:00:00"/>
        <d v="2019-09-27T00:00:00"/>
        <d v="2019-09-24T00:00:00"/>
        <d v="2019-11-18T00:00:00"/>
        <d v="2019-10-10T00:00:00"/>
        <d v="2022-12-05T00:00:00"/>
        <d v="2019-09-30T00:00:00"/>
        <d v="2019-11-03T00:00:00"/>
        <d v="2019-09-13T00:00:00"/>
        <d v="2019-09-05T00:00:00"/>
        <d v="2019-10-08T00:00:00"/>
        <d v="2019-11-12T00:00:00"/>
        <d v="2019-09-03T00:00:00"/>
        <d v="2019-10-12T00:00:00"/>
        <d v="2019-09-14T00:00:00"/>
        <d v="2019-10-19T00:00:00"/>
        <d v="2019-09-12T00:00:00"/>
        <d v="2019-09-21T00:00:00"/>
        <d v="2019-11-21T00:00:00"/>
        <d v="2019-10-03T00:00:00"/>
        <d v="2019-11-19T00:00:00"/>
        <d v="2019-11-22T00:00:00"/>
        <d v="2019-11-20T00:00:00"/>
        <d v="2019-11-08T00:00:00"/>
        <d v="2019-11-13T00:00:00"/>
        <d v="2019-11-15T00:00:00"/>
        <d v="2019-07-01T00:00:00"/>
        <d v="2019-11-27T00:00:00"/>
        <d v="2019-11-14T00:00:00"/>
        <d v="2019-11-25T00:00:00"/>
        <d v="2019-11-26T00:00:00"/>
        <d v="2019-12-02T00:00:00"/>
        <d v="2019-12-03T00:00:00"/>
        <d v="2019-12-10T00:00:00"/>
        <d v="2019-12-11T00:00:00"/>
        <d v="2019-12-09T00:00:00"/>
        <d v="2019-12-05T00:00:00"/>
        <d v="2019-12-06T00:00:00"/>
        <d v="2019-11-16T00:00:00"/>
        <d v="2019-12-26T00:00:00"/>
        <d v="2019-12-16T00:00:00"/>
        <d v="2019-11-28T00:00:00"/>
        <d v="2019-12-04T00:00:00"/>
        <d v="2020-01-02T00:00:00"/>
        <d v="2019-12-20T00:00:00"/>
        <d v="2019-12-27T00:00:00"/>
        <d v="2019-12-23T00:00:00"/>
        <d v="2019-12-12T00:00:00"/>
        <d v="2020-01-06T00:00:00"/>
        <d v="2019-11-29T00:00:00"/>
        <d v="2019-03-28T00:00:00"/>
        <d v="2019-12-17T00:00:00"/>
        <d v="2019-12-13T00:00:00"/>
        <d v="2020-01-03T00:00:00"/>
        <d v="2019-12-19T00:00:00"/>
        <d v="2019-11-17T00:00:00"/>
        <d v="2019-12-21T00:00:00"/>
        <d v="2019-12-18T00:00:00"/>
        <d v="2020-01-04T00:00:00"/>
        <d v="2020-01-09T00:00:00"/>
        <d v="2020-01-30T00:00:00"/>
        <d v="2020-01-07T00:00:00"/>
        <d v="2020-01-10T00:00:00"/>
        <d v="2019-11-30T00:00:00"/>
        <d v="2020-02-10T00:00:00"/>
        <d v="2020-01-22T00:00:00"/>
        <d v="2020-01-20T00:00:00"/>
        <d v="2020-02-05T00:00:00"/>
        <d v="2020-01-27T00:00:00"/>
        <d v="2020-02-03T00:00:00"/>
        <d v="2020-01-08T00:00:00"/>
        <d v="2020-02-13T00:00:00"/>
        <d v="2020-02-14T00:00:00"/>
        <d v="2020-01-31T00:00:00"/>
        <d v="2020-02-21T00:00:00"/>
        <d v="2020-02-06T00:00:00"/>
        <d v="2020-01-15T00:00:00"/>
        <d v="2020-01-28T00:00:00"/>
        <d v="2020-01-24T00:00:00"/>
        <d v="2020-02-28T00:00:00"/>
        <d v="2020-02-17T00:00:00"/>
        <d v="2020-01-17T00:00:00"/>
        <m/>
        <d v="2020-02-11T00:00:00"/>
        <d v="2020-02-12T00:00:00"/>
        <d v="2020-02-04T00:00:00"/>
        <d v="2020-02-18T00:00:00"/>
        <d v="2020-02-19T00:00:00"/>
        <d v="2020-01-18T00:00:00"/>
        <d v="2019-12-07T00:00:00"/>
        <d v="2019-01-02T00:00:00"/>
        <d v="2019-01-23T00:00:00"/>
        <d v="2020-02-23T00:00:00"/>
        <d v="2020-02-24T00:00:00"/>
        <d v="2020-01-23T00:00:00"/>
        <d v="2020-02-20T00:00:00"/>
        <d v="2020-01-21T00:00:00"/>
        <d v="2020-03-03T00:00:00"/>
        <d v="2020-03-17T00:00:00"/>
        <d v="2020-01-13T00:00:00"/>
        <d v="2020-01-29T00:00:00"/>
        <d v="2020-03-18T00:00:00"/>
        <d v="2020-02-27T00:00:00"/>
        <d v="2020-03-05T00:00:00"/>
        <d v="2020-03-02T00:00:00"/>
        <d v="2020-03-11T00:00:00"/>
        <d v="2020-01-11T00:00:00"/>
        <d v="2020-02-15T00:00:00"/>
        <d v="2020-02-07T00:00:00"/>
        <d v="2020-03-04T00:00:00"/>
        <d v="2020-03-12T00:00:00"/>
        <d v="2020-01-16T00:00:00"/>
        <d v="2020-02-26T00:00:00"/>
        <d v="2020-03-13T00:00:00"/>
        <d v="2020-01-25T00:00:00"/>
        <d v="2020-03-10T00:00:00"/>
        <d v="2020-03-09T00:00:00"/>
        <d v="2020-03-16T00:00:00"/>
        <d v="2020-02-01T00:00:00"/>
        <d v="2020-03-06T00:00:00"/>
        <d v="2022-06-17T00:00:00"/>
        <d v="2022-07-02T00:00:00"/>
        <d v="2022-06-11T00:00:00"/>
        <d v="2022-02-11T00:00:00"/>
        <d v="2022-07-17T00:00:00"/>
        <d v="2022-06-12T00:00:00"/>
        <d v="2022-07-30T00:00:00"/>
        <d v="2022-03-27T00:00:00"/>
        <d v="2022-09-09T00:00:00"/>
        <d v="2022-10-01T00:00:00"/>
        <d v="2022-09-24T00:00:00"/>
        <d v="2022-08-14T00:00:00"/>
        <d v="2022-11-23T00:00:00"/>
        <d v="2022-11-22T00:00:00"/>
        <d v="2022-11-28T00:00:00"/>
        <d v="2022-10-31T00:00:00"/>
        <d v="2022-12-01T00:00:00"/>
        <d v="2022-12-02T00:00:00"/>
        <d v="2022-12-06T00:00:00"/>
        <d v="2021-01-27T00:00:00"/>
        <d v="2022-11-19T00:00:00"/>
        <d v="2022-11-29T00:00:00"/>
        <d v="2022-12-14T00:00:00"/>
        <d v="2022-12-07T00:00:00"/>
        <d v="2022-12-27T00:00:00"/>
        <d v="2022-10-22T00:00:00"/>
        <d v="2022-11-15T00:00:00"/>
        <d v="2022-11-12T00:00:00"/>
        <d v="2022-12-16T00:00:00"/>
        <d v="2022-12-12T00:00:00"/>
        <d v="2022-12-13T00:00:00"/>
        <d v="2022-11-25T00:00:00"/>
        <d v="2022-11-30T00:00:00"/>
        <d v="2022-12-03T00:00:00"/>
        <d v="2022-12-15T00:00:00"/>
        <d v="2022-12-10T00:00:00"/>
        <d v="2022-12-09T00:00:00"/>
        <d v="2022-12-28T00:00:00"/>
        <d v="2022-11-24T00:00:00"/>
        <d v="2022-11-26T00:00:00"/>
        <d v="2022-12-20T00:00:00"/>
        <d v="2022-12-19T00:00:00"/>
        <d v="2022-12-21T00:00:00"/>
        <d v="2022-12-18T00:00:00"/>
        <d v="2023-01-06T00:00:00"/>
        <d v="2023-01-04T00:00:00"/>
        <d v="2023-01-25T00:00:00"/>
        <d v="2023-01-30T00:00:00"/>
        <d v="2023-01-20T00:00:00"/>
        <d v="2022-11-27T00:00:00"/>
        <d v="2022-12-23T00:00:00"/>
        <d v="2023-01-31T00:00:00"/>
        <d v="2023-03-03T00:00:00"/>
        <d v="2023-01-09T00:00:00"/>
        <d v="2023-02-08T00:00:00"/>
        <d v="2023-02-20T00:00:00"/>
        <d v="2022-12-29T00:00:00"/>
        <d v="2023-01-27T00:00:00"/>
        <d v="2023-01-23T00:00:00"/>
        <d v="2023-01-24T00:00:00"/>
        <d v="2023-01-05T00:00:00"/>
        <d v="2023-01-03T00:00:00"/>
        <d v="2023-01-02T00:00:00"/>
        <d v="2023-02-06T00:00:00"/>
        <d v="2023-02-13T00:00:00"/>
        <d v="2022-10-08T00:00:00"/>
        <d v="2023-02-09T00:00:00"/>
        <d v="2023-02-07T00:00:00"/>
        <d v="2023-02-02T00:00:00"/>
        <d v="2023-02-01T00:00:00"/>
        <d v="2022-02-13T00:00:00"/>
        <d v="2023-12-19T00:00:00"/>
        <d v="2023-01-28T00:00:00"/>
        <d v="2023-02-03T00:00:00"/>
        <d v="2023-01-13T00:00:00"/>
        <d v="2023-02-16T00:00:00"/>
        <d v="2023-01-19T00:00:00"/>
        <d v="2023-01-18T00:00:00"/>
        <d v="2023-01-11T00:00:00"/>
        <d v="2023-11-24T00:00:00"/>
        <d v="2023-01-10T00:00:00"/>
        <d v="2023-12-01T00:00:00"/>
        <d v="2022-12-04T00:00:00"/>
        <d v="2023-01-12T00:00:00"/>
        <d v="2022-12-11T00:00:00"/>
        <d v="2023-01-14T00:00:00"/>
        <d v="2023-01-16T00:00:00"/>
        <d v="2023-01-26T00:00:00"/>
        <d v="2023-11-05T00:00:00"/>
        <d v="2022-12-26T00:00:00"/>
        <d v="2022-12-17T00:00:00"/>
        <d v="2023-01-17T00:00:00"/>
        <d v="2023-01-15T00:00:00"/>
        <d v="2023-02-14T00:00:00"/>
        <d v="2023-02-22T00:00:00"/>
        <d v="2023-02-27T00:00:00"/>
        <d v="2022-12-22T00:00:00"/>
        <d v="2023-02-23T00:00:00"/>
        <d v="2023-03-01T00:00:00"/>
        <d v="2022-12-24T00:00:00"/>
        <d v="2023-02-17T00:00:00"/>
        <d v="2023-12-20T00:00:00"/>
        <d v="2023-02-15T00:00:00"/>
        <d v="2022-12-30T00:00:00"/>
        <d v="2023-02-10T00:00:00"/>
        <d v="2023-02-04T00:00:00"/>
        <d v="2023-02-19T00:00:00"/>
        <d v="2023-02-25T00:00:00"/>
        <d v="2023-02-11T00:00:00"/>
        <d v="2023-11-20T00:00:00"/>
        <d v="2023-02-21T00:00:00"/>
        <d v="2023-02-24T00:00:00"/>
        <d v="2023-02-18T00:00:00"/>
        <d v="2023-12-22T00:00:00"/>
        <d v="2023-02-28T00:00:00"/>
        <d v="2022-11-06T00:00:00"/>
        <d v="2023-01-21T00:00:00"/>
        <d v="2023-01-07T00:00:00"/>
        <d v="2023-03-15T00:00:00"/>
        <d v="2023-03-21T00:00:00"/>
        <d v="2023-12-02T00:00:00"/>
        <d v="2023-11-04T00:00:00"/>
        <d v="2023-03-31T00:00:00"/>
        <d v="2023-03-23T00:00:00"/>
        <d v="2023-03-28T00:00:00"/>
        <d v="2023-03-04T00:00:00"/>
        <d v="2023-03-30T00:00:00"/>
        <d v="2023-03-18T00:00:00"/>
        <d v="2023-03-20T00:00:00"/>
        <d v="2023-03-27T00:00:00"/>
        <d v="2023-03-24T00:00:00"/>
        <d v="2023-10-06T00:00:00"/>
        <d v="2023-03-14T00:00:00"/>
        <d v="2023-10-03T00:00:00"/>
        <d v="2023-04-03T00:00:00"/>
        <d v="2023-03-17T00:00:00"/>
        <d v="2023-08-03T00:00:00"/>
        <d v="2023-09-03T00:00:00"/>
        <d v="2023-03-29T00:00:00"/>
        <d v="2023-03-08T00:00:00"/>
        <d v="2023-03-13T00:00:00"/>
        <d v="2023-03-07T00:00:00"/>
        <d v="2023-03-10T00:00:00"/>
        <d v="2023-03-06T00:00:00"/>
        <d v="2023-03-09T00:00:00"/>
        <d v="2023-03-11T00:00:00"/>
        <d v="2023-03-02T00:00:00"/>
        <d v="2023-03-16T00:00:00"/>
        <d v="2023-03-22T00:00:00"/>
        <d v="2023-04-04T00:00:00"/>
        <d v="2023-04-11T00:00:00"/>
        <d v="2023-04-12T00:00:00"/>
        <d v="2023-04-05T00:00:00"/>
        <d v="2023-04-13T00:00:00"/>
        <d v="2023-04-01T00:00:00"/>
        <d v="2023-03-19T00:00:00"/>
        <d v="2023-03-05T00:00:00"/>
        <d v="2023-01-01T00:00:00"/>
        <d v="2023-04-18T00:00:00"/>
        <d v="2023-04-17T00:00:00"/>
        <d v="2023-04-14T00:00:00"/>
        <d v="2023-04-10T00:00:00"/>
        <d v="2023-04-26T00:00:00"/>
        <d v="2023-04-19T00:00:00"/>
        <d v="2023-04-24T00:00:00"/>
        <d v="2023-04-25T00:00:00"/>
        <d v="2023-04-21T00:00:00"/>
        <d v="2023-04-20T00:00:00"/>
        <d v="2023-04-22T00:00:00"/>
        <d v="2023-05-03T00:00:00"/>
        <d v="2023-04-27T00:00:00"/>
        <d v="2023-05-04T00:00:00"/>
        <d v="2023-04-28T00:00:00"/>
        <d v="2023-05-02T00:00:00"/>
        <d v="2023-05-01T00:00:00"/>
        <d v="2023-04-29T00:00:00"/>
        <d v="2023-05-09T00:00:00"/>
        <d v="2023-05-08T00:00:00"/>
        <d v="2023-05-05T00:00:00"/>
        <d v="2023-05-15T00:00:00"/>
        <d v="2023-05-16T00:00:00"/>
        <d v="2023-05-17T00:00:00"/>
        <d v="2023-05-18T00:00:00"/>
        <d v="2023-05-10T00:00:00"/>
        <d v="2023-05-12T00:00:00"/>
        <d v="2023-05-11T00:00:00"/>
      </sharedItems>
      <fieldGroup par="14" base="2">
        <rangePr groupBy="months" startDate="2019-01-02T00:00:00" endDate="2023-12-23T00:00:00"/>
        <groupItems count="14">
          <s v="(blank)"/>
          <s v="Jan"/>
          <s v="Feb"/>
          <s v="Mar"/>
          <s v="Apr"/>
          <s v="May"/>
          <s v="Jun"/>
          <s v="Jul"/>
          <s v="Aug"/>
          <s v="Sep"/>
          <s v="Oct"/>
          <s v="Nov"/>
          <s v="Dec"/>
          <s v="&gt;12/23/2023"/>
        </groupItems>
      </fieldGroup>
    </cacheField>
    <cacheField name="Employee Name" numFmtId="0">
      <sharedItems containsBlank="1"/>
    </cacheField>
    <cacheField name="Office" numFmtId="0">
      <sharedItems containsMixedTypes="1" containsNumber="1" containsInteger="1" minValue="0" maxValue="0"/>
    </cacheField>
    <cacheField name="Employment Status" numFmtId="0">
      <sharedItems containsBlank="1" containsMixedTypes="1" containsNumber="1" containsInteger="1" minValue="0" maxValue="0" count="9">
        <s v="CASUAL"/>
        <s v="REGULAR"/>
        <s v="JOBCON"/>
        <n v="0"/>
        <s v="CO TERM"/>
        <s v="MARDO MELINDA E."/>
        <s v="MARTINEZ BELEN B."/>
        <m/>
        <s v="-----"/>
      </sharedItems>
    </cacheField>
    <cacheField name="Start Date" numFmtId="14">
      <sharedItems containsDate="1" containsBlank="1" containsMixedTypes="1" minDate="1903-01-30T00:00:00" maxDate="2023-12-29T00:00:00"/>
    </cacheField>
    <cacheField name="End Date" numFmtId="14">
      <sharedItems containsDate="1" containsBlank="1" containsMixedTypes="1" minDate="1900-01-08T12:00:00" maxDate="2023-12-30T00:00:00"/>
    </cacheField>
    <cacheField name="Type of Leave" numFmtId="0">
      <sharedItems containsBlank="1"/>
    </cacheField>
    <cacheField name="Specification" numFmtId="0">
      <sharedItems containsBlank="1"/>
    </cacheField>
    <cacheField name="Days Leave" numFmtId="0">
      <sharedItems/>
    </cacheField>
    <cacheField name="Days" numFmtId="0">
      <sharedItems containsSemiMixedTypes="0" containsString="0" containsNumber="1" minValue="-31998" maxValue="31260"/>
    </cacheField>
    <cacheField name="RECEIVED BY:" numFmtId="0">
      <sharedItems containsNonDate="0" containsString="0" containsBlank="1"/>
    </cacheField>
    <cacheField name="Quarters" numFmtId="0" databaseField="0">
      <fieldGroup base="2">
        <rangePr groupBy="quarters" startDate="2019-01-02T00:00:00" endDate="2023-12-23T00:00:00"/>
        <groupItems count="6">
          <s v="&lt;1/2/2019"/>
          <s v="Qtr1"/>
          <s v="Qtr2"/>
          <s v="Qtr3"/>
          <s v="Qtr4"/>
          <s v="&gt;12/23/2023"/>
        </groupItems>
      </fieldGroup>
    </cacheField>
    <cacheField name="Years" numFmtId="0" databaseField="0">
      <fieldGroup base="2">
        <rangePr groupBy="years" startDate="2019-01-02T00:00:00" endDate="2023-12-23T00:00:00"/>
        <groupItems count="7">
          <s v="&lt;1/2/2019"/>
          <s v="2019"/>
          <s v="2020"/>
          <s v="2021"/>
          <s v="2022"/>
          <s v="2023"/>
          <s v="&gt;12/23/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e v="#VALUE!"/>
    <s v="MANALO EDITHA V."/>
    <s v="MANALO"/>
    <s v="EDITHA"/>
    <s v="VIDAMO"/>
    <s v="ACCOUNTING CLERK II"/>
    <s v="REGULAR"/>
    <x v="0"/>
  </r>
  <r>
    <e v="#VALUE!"/>
    <s v="ANACAY LEVIE B."/>
    <s v="ANACAY"/>
    <s v="LEVIE"/>
    <s v="BAYOT"/>
    <s v="ADMIN A"/>
    <s v="REGULAR"/>
    <x v="0"/>
  </r>
  <r>
    <e v="#VALUE!"/>
    <s v="SUMAONG DANILO  "/>
    <s v="SUMAONG"/>
    <s v="DANILO"/>
    <m/>
    <s v="ADMIN AIDE"/>
    <s v="REGULAR"/>
    <x v="1"/>
  </r>
  <r>
    <e v="#VALUE!"/>
    <s v="AMBONAN AVELINA A."/>
    <s v="AMBONAN"/>
    <s v="AVELINA"/>
    <s v="A"/>
    <s v="ADMIN AIDE I"/>
    <s v="REGULAR"/>
    <x v="2"/>
  </r>
  <r>
    <e v="#VALUE!"/>
    <s v="ANARNA CRISTINA F."/>
    <s v="ANARNA"/>
    <s v="CRISTINA"/>
    <s v="F"/>
    <s v="ADMIN AIDE I"/>
    <s v="REGULAR"/>
    <x v="3"/>
  </r>
  <r>
    <e v="#VALUE!"/>
    <s v="ANGCAYA ANA B."/>
    <s v="ANGCAYA"/>
    <s v="ANA"/>
    <s v="BAY"/>
    <s v="ADMIN AIDE I"/>
    <s v="REGULAR"/>
    <x v="4"/>
  </r>
  <r>
    <e v="#VALUE!"/>
    <s v="ANGCAYA FRANCIS A."/>
    <s v="ANGCAYA"/>
    <s v="FRANCIS"/>
    <s v="A"/>
    <s v="ADMIN AIDE I"/>
    <s v="REGULAR"/>
    <x v="5"/>
  </r>
  <r>
    <e v="#VALUE!"/>
    <s v="ANGCAYA IRENEO A."/>
    <s v="ANGCAYA"/>
    <s v="IRENEO"/>
    <s v="ANACAY"/>
    <s v="ADMIN AIDE I"/>
    <s v="REGULAR"/>
    <x v="6"/>
  </r>
  <r>
    <e v="#VALUE!"/>
    <s v="ANGCAYA JOHN V."/>
    <s v="ANGCAYA"/>
    <s v="JOHN"/>
    <s v="VILLARENTE"/>
    <s v="ADMIN AIDE I"/>
    <s v="REGULAR"/>
    <x v="0"/>
  </r>
  <r>
    <e v="#VALUE!"/>
    <s v="ANGCAYA MARLON J."/>
    <s v="ANGCAYA"/>
    <s v="MARLON"/>
    <s v="JAVIER"/>
    <s v="ADMIN AIDE I"/>
    <s v="REGULAR"/>
    <x v="6"/>
  </r>
  <r>
    <e v="#VALUE!"/>
    <s v="ANGCAYA RUFINA P."/>
    <s v="ANGCAYA"/>
    <s v="RUFINA"/>
    <s v="P"/>
    <s v="ADMIN AIDE I"/>
    <s v="REGULAR"/>
    <x v="7"/>
  </r>
  <r>
    <e v="#VALUE!"/>
    <s v="BANICO PILAR B."/>
    <s v="BANICO"/>
    <s v="PILAR"/>
    <s v="BAUTISTA"/>
    <s v="ADMIN AIDE I"/>
    <s v="REGULAR"/>
    <x v="8"/>
  </r>
  <r>
    <e v="#VALUE!"/>
    <s v="BAUTISTA JANICE M."/>
    <s v="BAUTISTA"/>
    <s v="JANICE"/>
    <s v="MANALO"/>
    <s v="ADMIN AIDE I"/>
    <s v="REGULAR"/>
    <x v="9"/>
  </r>
  <r>
    <e v="#VALUE!"/>
    <s v="BAYBAY MARCELO  "/>
    <s v="BAYBAY"/>
    <s v="MARCELO"/>
    <m/>
    <s v="ADMIN AIDE I"/>
    <s v="REGULAR"/>
    <x v="10"/>
  </r>
  <r>
    <e v="#VALUE!"/>
    <s v="BAYHON GEORGE G."/>
    <s v="BAYHON"/>
    <s v="GEORGE"/>
    <s v="G"/>
    <s v="ADMIN AIDE I"/>
    <s v="REGULAR"/>
    <x v="11"/>
  </r>
  <r>
    <e v="#VALUE!"/>
    <s v="BAYHON VIOLETA  "/>
    <s v="BAYHON"/>
    <s v="VIOLETA"/>
    <m/>
    <s v="ADMIN AIDE I"/>
    <s v="REGULAR"/>
    <x v="12"/>
  </r>
  <r>
    <e v="#VALUE!"/>
    <s v="BAYLA EVANGELINE C."/>
    <s v="BAYLA"/>
    <s v="EVANGELINE"/>
    <s v="C"/>
    <s v="ADMIN AIDE I"/>
    <s v="REGULAR"/>
    <x v="13"/>
  </r>
  <r>
    <e v="#VALUE!"/>
    <s v="BAYOT ANISIA P."/>
    <s v="BAYOT"/>
    <s v="ANISIA"/>
    <s v="P"/>
    <s v="ADMIN AIDE I"/>
    <s v="REGULAR"/>
    <x v="9"/>
  </r>
  <r>
    <e v="#VALUE!"/>
    <s v="BAYOT MERCED M."/>
    <s v="BAYOT"/>
    <s v="MERCED"/>
    <s v="M"/>
    <s v="ADMIN AIDE I"/>
    <s v="REGULAR"/>
    <x v="2"/>
  </r>
  <r>
    <e v="#VALUE!"/>
    <s v="BORJA EDWIN G."/>
    <s v="BORJA"/>
    <s v="EDWIN"/>
    <s v="G"/>
    <s v="ADMIN AIDE I"/>
    <s v="REGULAR"/>
    <x v="14"/>
  </r>
  <r>
    <e v="#VALUE!"/>
    <s v="CARAAN FELIX M."/>
    <s v="CARAAN"/>
    <s v="FELIX"/>
    <s v="M"/>
    <s v="ADMIN AIDE I"/>
    <s v="REGULAR"/>
    <x v="5"/>
  </r>
  <r>
    <e v="#VALUE!"/>
    <s v="CORTEZ NERIFE H."/>
    <s v="CORTEZ"/>
    <s v="NERIFE"/>
    <s v="HERMOSORA"/>
    <s v="ADMIN AIDE I"/>
    <s v="REGULAR"/>
    <x v="15"/>
  </r>
  <r>
    <e v="#VALUE!"/>
    <s v="DAÑO ALMA R."/>
    <s v="DAÑO"/>
    <s v="ALMA"/>
    <s v="ROMILLA"/>
    <s v="ADMIN AIDE I"/>
    <s v="REGULAR"/>
    <x v="0"/>
  </r>
  <r>
    <e v="#VALUE!"/>
    <s v="DE LUNA ERNESTO  "/>
    <s v="DE LUNA"/>
    <s v="ERNESTO"/>
    <m/>
    <s v="ADMIN AIDE I"/>
    <s v="REGULAR"/>
    <x v="5"/>
  </r>
  <r>
    <e v="#VALUE!"/>
    <s v="DE VILLA MYRNA D."/>
    <s v="DE VILLA"/>
    <s v="MYRNA"/>
    <s v="DINGALASAN"/>
    <s v="ADMIN AIDE I"/>
    <s v="REGULAR"/>
    <x v="4"/>
  </r>
  <r>
    <e v="#VALUE!"/>
    <s v="DE VILLA OFELIA G."/>
    <s v="DE VILLA"/>
    <s v="OFELIA"/>
    <s v="G"/>
    <s v="ADMIN AIDE I"/>
    <s v="REGULAR"/>
    <x v="16"/>
  </r>
  <r>
    <e v="#VALUE!"/>
    <s v="DIMAPILIS MA. TRINIDAD S."/>
    <s v="DIMAPILIS"/>
    <s v="MA. TRINIDAD"/>
    <s v="S"/>
    <s v="ADMIN AIDE I"/>
    <s v="REGULAR"/>
    <x v="2"/>
  </r>
  <r>
    <e v="#VALUE!"/>
    <s v="DIMAPILIS VILMA T."/>
    <s v="DIMAPILIS"/>
    <s v="VILMA"/>
    <s v="TAMPIS"/>
    <s v="ADMIN AIDE I"/>
    <s v="REGULAR"/>
    <x v="4"/>
  </r>
  <r>
    <e v="#VALUE!"/>
    <s v="DIMARANAN REYNALDO R."/>
    <s v="DIMARANAN"/>
    <s v="REYNALDO"/>
    <s v="R"/>
    <s v="ADMIN AIDE I"/>
    <s v="REGULAR"/>
    <x v="6"/>
  </r>
  <r>
    <e v="#VALUE!"/>
    <s v="ESTRANGCO MERCY U."/>
    <s v="ESTRANGCO"/>
    <s v="MERCY"/>
    <s v="U"/>
    <s v="ADMIN AIDE I"/>
    <s v="REGULAR"/>
    <x v="5"/>
  </r>
  <r>
    <e v="#VALUE!"/>
    <s v="FERNANDEZ MILAGROS C."/>
    <s v="FERNANDEZ"/>
    <s v="MILAGROS"/>
    <s v="CARAAN"/>
    <s v="ADMIN AIDE I"/>
    <s v="REGULAR"/>
    <x v="9"/>
  </r>
  <r>
    <e v="#VALUE!"/>
    <s v="HERNANDEZ CORNELIO A."/>
    <s v="HERNANDEZ"/>
    <s v="CORNELIO"/>
    <s v="A"/>
    <s v="ADMIN AIDE I"/>
    <s v="REGULAR"/>
    <x v="8"/>
  </r>
  <r>
    <e v="#VALUE!"/>
    <s v="HERNANDEZ MARIO A."/>
    <s v="HERNANDEZ"/>
    <s v="MARIO"/>
    <s v="A"/>
    <s v="ADMIN AIDE I"/>
    <s v="REGULAR"/>
    <x v="5"/>
  </r>
  <r>
    <e v="#VALUE!"/>
    <s v="LABARDA GINA L."/>
    <s v="LABARDA"/>
    <s v="GINA"/>
    <s v="LUNA"/>
    <s v="ADMIN AIDE I"/>
    <s v="REGULAR"/>
    <x v="3"/>
  </r>
  <r>
    <e v="#VALUE!"/>
    <s v="LUNA  FERNANDO  "/>
    <s v="LUNA "/>
    <s v="FERNANDO"/>
    <m/>
    <s v="ADMIN AIDE I"/>
    <s v="REGULAR"/>
    <x v="17"/>
  </r>
  <r>
    <e v="#VALUE!"/>
    <s v="MAGUINAO GILBERT  "/>
    <s v="MAGUINAO"/>
    <s v="GILBERT"/>
    <m/>
    <s v="ADMIN AIDE I"/>
    <s v="REGULAR"/>
    <x v="4"/>
  </r>
  <r>
    <e v="#VALUE!"/>
    <s v="MANALO ELIADA F."/>
    <s v="MANALO"/>
    <s v="ELIADA"/>
    <s v="F"/>
    <s v="ADMIN AIDE I"/>
    <s v="REGULAR"/>
    <x v="18"/>
  </r>
  <r>
    <e v="#VALUE!"/>
    <s v="MARINDUQUE ERNESTO P."/>
    <s v="MARINDUQUE"/>
    <s v="ERNESTO"/>
    <s v="PEJI"/>
    <s v="ADMIN AIDE I"/>
    <s v="REGULAR"/>
    <x v="19"/>
  </r>
  <r>
    <e v="#VALUE!"/>
    <s v="MARINDUQUE GERRY C."/>
    <s v="MARINDUQUE"/>
    <s v="GERRY"/>
    <s v="C"/>
    <s v="ADMIN AIDE I"/>
    <s v="REGULAR"/>
    <x v="20"/>
  </r>
  <r>
    <e v="#VALUE!"/>
    <s v="MENDOZA JUANITO N."/>
    <s v="MENDOZA"/>
    <s v="JUANITO"/>
    <s v="N"/>
    <s v="ADMIN AIDE I"/>
    <s v="REGULAR"/>
    <x v="3"/>
  </r>
  <r>
    <e v="#VALUE!"/>
    <s v="MIRANDA ROBERTO D."/>
    <s v="MIRANDA"/>
    <s v="ROBERTO"/>
    <s v="D"/>
    <s v="ADMIN AIDE I"/>
    <s v="REGULAR"/>
    <x v="20"/>
  </r>
  <r>
    <e v="#VALUE!"/>
    <s v="MONTENEGRO HELEN L."/>
    <s v="MONTENEGRO"/>
    <s v="HELEN"/>
    <s v="L"/>
    <s v="ADMIN AIDE I"/>
    <s v="REGULAR"/>
    <x v="21"/>
  </r>
  <r>
    <e v="#VALUE!"/>
    <s v="MONTENEGRO RODELIO A."/>
    <s v="MONTENEGRO"/>
    <s v="RODELIO"/>
    <s v="A"/>
    <s v="ADMIN AIDE I"/>
    <s v="REGULAR"/>
    <x v="19"/>
  </r>
  <r>
    <e v="#VALUE!"/>
    <s v="NAVARRO RITA A."/>
    <s v="NAVARRO"/>
    <s v="RITA"/>
    <s v="A"/>
    <s v="ADMIN AIDE I"/>
    <s v="REGULAR"/>
    <x v="14"/>
  </r>
  <r>
    <e v="#VALUE!"/>
    <s v="OCAMPO ORLANDO R."/>
    <s v="OCAMPO"/>
    <s v="ORLANDO"/>
    <s v="R"/>
    <s v="ADMIN AIDE I"/>
    <s v="REGULAR"/>
    <x v="19"/>
  </r>
  <r>
    <e v="#VALUE!"/>
    <s v="OLINO PRECIOSA A."/>
    <s v="OLINO"/>
    <s v="PRECIOSA"/>
    <s v="A."/>
    <s v="ADMIN AIDE I"/>
    <s v="REGULAR"/>
    <x v="4"/>
  </r>
  <r>
    <e v="#VALUE!"/>
    <s v="ORSAL MARK LESTER B."/>
    <s v="ORSAL"/>
    <s v="MARK LESTER"/>
    <s v="BAYAS"/>
    <s v="ADMIN AIDE I"/>
    <s v="REGULAR"/>
    <x v="22"/>
  </r>
  <r>
    <e v="#VALUE!"/>
    <s v="PANALIGAN GIL L."/>
    <s v="PANALIGAN"/>
    <s v="GIL"/>
    <s v="LONTOC"/>
    <s v="ADMIN AIDE I"/>
    <s v="REGULAR"/>
    <x v="23"/>
  </r>
  <r>
    <e v="#VALUE!"/>
    <s v="PARASDAS OFELIA C."/>
    <s v="PARASDAS"/>
    <s v="OFELIA"/>
    <s v="CASAQUITE"/>
    <s v="ADMIN AIDE I"/>
    <s v="REGULAR"/>
    <x v="8"/>
  </r>
  <r>
    <e v="#VALUE!"/>
    <s v="PARRA VICTORIA S."/>
    <s v="PARRA"/>
    <s v="VICTORIA"/>
    <s v="S"/>
    <s v="ADMIN AIDE I"/>
    <s v="REGULAR"/>
    <x v="6"/>
  </r>
  <r>
    <e v="#VALUE!"/>
    <s v="PATERNO PAULINO P."/>
    <s v="PATERNO"/>
    <s v="PAULINO"/>
    <s v="P"/>
    <s v="ADMIN AIDE I"/>
    <s v="REGULAR"/>
    <x v="6"/>
  </r>
  <r>
    <e v="#VALUE!"/>
    <s v="PERIDO BEVERLY T."/>
    <s v="PERIDO"/>
    <s v="BEVERLY"/>
    <s v="T"/>
    <s v="ADMIN AIDE I"/>
    <s v="REGULAR"/>
    <x v="9"/>
  </r>
  <r>
    <e v="#VALUE!"/>
    <s v="PERIDO EDWIN A."/>
    <s v="PERIDO"/>
    <s v="EDWIN"/>
    <s v="A"/>
    <s v="ADMIN AIDE I"/>
    <s v="REGULAR"/>
    <x v="4"/>
  </r>
  <r>
    <e v="#VALUE!"/>
    <s v="ROBINO OFELIA M."/>
    <s v="ROBINO"/>
    <s v="OFELIA"/>
    <s v="M"/>
    <s v="ADMIN AIDE I"/>
    <s v="REGULAR"/>
    <x v="3"/>
  </r>
  <r>
    <e v="#VALUE!"/>
    <s v="RODRIGUEZ RUEL  "/>
    <s v="RODRIGUEZ"/>
    <s v="RUEL"/>
    <m/>
    <s v="ADMIN AIDE I"/>
    <s v="REGULAR"/>
    <x v="17"/>
  </r>
  <r>
    <e v="#VALUE!"/>
    <s v="SEÑA MARILYN B."/>
    <s v="SEÑA"/>
    <s v="MARILYN"/>
    <s v="B"/>
    <s v="ADMIN AIDE I"/>
    <s v="REGULAR"/>
    <x v="2"/>
  </r>
  <r>
    <e v="#VALUE!"/>
    <s v="SUMAGUI MARISSA D."/>
    <s v="SUMAGUI"/>
    <s v="MARISSA"/>
    <s v="DIMAPILIS"/>
    <s v="ADMIN AIDE I"/>
    <s v="REGULAR"/>
    <x v="19"/>
  </r>
  <r>
    <e v="#VALUE!"/>
    <s v="TAMAYO MARIA ELLAINE III B."/>
    <s v="TAMAYO"/>
    <s v="MARIA ELLAINE III"/>
    <s v="BAY"/>
    <s v="ADMIN AIDE I"/>
    <s v="REGULAR"/>
    <x v="9"/>
  </r>
  <r>
    <e v="#VALUE!"/>
    <s v="TOLENTINO CAROLINA E."/>
    <s v="TOLENTINO"/>
    <s v="CAROLINA"/>
    <s v="ESMERALDA"/>
    <s v="ADMIN AIDE I"/>
    <s v="REGULAR"/>
    <x v="7"/>
  </r>
  <r>
    <e v="#VALUE!"/>
    <s v="UNTALAN DIVINA R."/>
    <s v="UNTALAN"/>
    <s v="DIVINA"/>
    <s v="R"/>
    <s v="ADMIN AIDE I"/>
    <s v="REGULAR"/>
    <x v="9"/>
  </r>
  <r>
    <e v="#VALUE!"/>
    <s v="VILLANUEVA PABLO B."/>
    <s v="VILLANUEVA"/>
    <s v="PABLO"/>
    <s v="B"/>
    <s v="ADMIN AIDE I"/>
    <s v="REGULAR"/>
    <x v="3"/>
  </r>
  <r>
    <e v="#VALUE!"/>
    <s v="MANGUINAO GILBERT  "/>
    <s v="MANGUINAO"/>
    <s v="GILBERT"/>
    <m/>
    <s v="ADMIN AIDE I "/>
    <s v="REGULAR"/>
    <x v="4"/>
  </r>
  <r>
    <e v="#VALUE!"/>
    <s v="MIRANDA MARIA LOIDA M."/>
    <s v="MIRANDA"/>
    <s v="MARIA LOIDA"/>
    <s v="MENDOZA"/>
    <s v="ADMIN AIDE II"/>
    <s v="REGULAR"/>
    <x v="0"/>
  </r>
  <r>
    <e v="#VALUE!"/>
    <s v="AGUSTIN MARIA LUISA F."/>
    <s v="AGUSTIN"/>
    <s v="MARIA LUISA"/>
    <s v="FELLO"/>
    <s v="ADMIN AIDE III"/>
    <s v="REGULAR"/>
    <x v="24"/>
  </r>
  <r>
    <e v="#VALUE!"/>
    <s v="ALCANTARA RIZALINA B."/>
    <s v="ALCANTARA"/>
    <s v="RIZALINA"/>
    <s v="B"/>
    <s v="ADMIN AIDE III"/>
    <s v="REGULAR"/>
    <x v="25"/>
  </r>
  <r>
    <e v="#VALUE!"/>
    <s v="AMBAT MARILOU M."/>
    <s v="AMBAT"/>
    <s v="MARILOU"/>
    <s v="M"/>
    <s v="ADMIN AIDE III"/>
    <s v="REGULAR"/>
    <x v="6"/>
  </r>
  <r>
    <e v="#VALUE!"/>
    <s v="AMBION LAMBERTO A."/>
    <s v="AMBION"/>
    <s v="LAMBERTO"/>
    <s v="A"/>
    <s v="ADMIN AIDE III"/>
    <s v="REGULAR"/>
    <x v="26"/>
  </r>
  <r>
    <e v="#VALUE!"/>
    <s v="ATIENZA JULIE ANN A."/>
    <s v="ATIENZA"/>
    <s v="JULIE ANN"/>
    <s v="ANCIANO"/>
    <s v="ADMIN AIDE III"/>
    <s v="REGULAR"/>
    <x v="9"/>
  </r>
  <r>
    <e v="#VALUE!"/>
    <s v="AUDITOR AILEEN D."/>
    <s v="AUDITOR"/>
    <s v="AILEEN"/>
    <s v="DE SAGUN"/>
    <s v="ADMIN AIDE III"/>
    <s v="REGULAR"/>
    <x v="27"/>
  </r>
  <r>
    <e v="#VALUE!"/>
    <s v="BAURILE LOURDES Q."/>
    <s v="BAURILE"/>
    <s v="LOURDES"/>
    <s v="Q"/>
    <s v="ADMIN AIDE III"/>
    <s v="REGULAR"/>
    <x v="3"/>
  </r>
  <r>
    <e v="#VALUE!"/>
    <s v="BAYBAY JOLINA S."/>
    <s v="BAYBAY"/>
    <s v="JOLINA"/>
    <s v="S"/>
    <s v="ADMIN AIDE III"/>
    <s v="REGULAR"/>
    <x v="22"/>
  </r>
  <r>
    <e v="#VALUE!"/>
    <s v="BAYBAY MA. ROSA A."/>
    <s v="BAYBAY"/>
    <s v="MA. ROSA"/>
    <s v="A"/>
    <s v="ADMIN AIDE III"/>
    <s v="REGULAR"/>
    <x v="12"/>
  </r>
  <r>
    <e v="#VALUE!"/>
    <s v="BAYOT RUMER M."/>
    <s v="BAYOT"/>
    <s v="RUMER"/>
    <s v="M"/>
    <s v="ADMIN AIDE III"/>
    <s v="REGULAR"/>
    <x v="11"/>
  </r>
  <r>
    <e v="#VALUE!"/>
    <s v="BOFILL ERNA P."/>
    <s v="BOFILL"/>
    <s v="ERNA"/>
    <s v="PANGANIBAN"/>
    <s v="ADMIN AIDE III"/>
    <s v="REGULAR"/>
    <x v="7"/>
  </r>
  <r>
    <e v="#VALUE!"/>
    <s v="BUNGCASAN REGINALDO JR. B."/>
    <s v="BUNGCASAN"/>
    <s v="REGINALDO JR."/>
    <s v="B"/>
    <s v="ADMIN AIDE III"/>
    <s v="REGULAR"/>
    <x v="22"/>
  </r>
  <r>
    <e v="#VALUE!"/>
    <s v="CALANOG ALMA P."/>
    <s v="CALANOG"/>
    <s v="ALMA"/>
    <s v="P"/>
    <s v="ADMIN AIDE III"/>
    <s v="REGULAR"/>
    <x v="26"/>
  </r>
  <r>
    <e v="#VALUE!"/>
    <s v="CARMONA REMY M."/>
    <s v="CARMONA"/>
    <s v="REMY"/>
    <s v="M"/>
    <s v="ADMIN AIDE III"/>
    <s v="REGULAR"/>
    <x v="18"/>
  </r>
  <r>
    <e v="#VALUE!"/>
    <s v="COSME MA VICTORIA M."/>
    <s v="COSME"/>
    <s v="MA VICTORIA"/>
    <s v="M"/>
    <s v="ADMIN AIDE III"/>
    <s v="REGULAR"/>
    <x v="3"/>
  </r>
  <r>
    <e v="#VALUE!"/>
    <s v="DE GRANO LIUSA R."/>
    <s v="DE GRANO"/>
    <s v="LIUSA"/>
    <s v="R"/>
    <s v="ADMIN AIDE III"/>
    <s v="REGULAR"/>
    <x v="9"/>
  </r>
  <r>
    <e v="#VALUE!"/>
    <s v="DE GRANO MA. ERLINDA F."/>
    <s v="DE GRANO"/>
    <s v="MA. ERLINDA"/>
    <s v="F"/>
    <s v="ADMIN AIDE III"/>
    <s v="REGULAR"/>
    <x v="9"/>
  </r>
  <r>
    <e v="#VALUE!"/>
    <s v="DE OCAMPO ALMA A."/>
    <s v="DE OCAMPO"/>
    <s v="ALMA"/>
    <s v="AMBATA"/>
    <s v="ADMIN AIDE III"/>
    <s v="REGULAR"/>
    <x v="9"/>
  </r>
  <r>
    <e v="#VALUE!"/>
    <s v="DE OCAMPO MA. ELENA D."/>
    <s v="DE OCAMPO"/>
    <s v="MA. ELENA"/>
    <s v="D"/>
    <s v="ADMIN AIDE III"/>
    <s v="REGULAR"/>
    <x v="18"/>
  </r>
  <r>
    <e v="#VALUE!"/>
    <s v="DEL MUNDO ESTER B."/>
    <s v="DEL MUNDO"/>
    <s v="ESTER"/>
    <s v="B"/>
    <s v="ADMIN AIDE III"/>
    <s v="REGULAR"/>
    <x v="19"/>
  </r>
  <r>
    <e v="#VALUE!"/>
    <s v="DEL MUNDO ROSALLE A."/>
    <s v="DEL MUNDO"/>
    <s v="ROSALLE"/>
    <s v="A"/>
    <s v="ADMIN AIDE III"/>
    <s v="REGULAR"/>
    <x v="27"/>
  </r>
  <r>
    <e v="#VALUE!"/>
    <s v="DELA CRUZ EVANGELINE P."/>
    <s v="DELA CRUZ"/>
    <s v="EVANGELINE"/>
    <s v="P"/>
    <s v="ADMIN AIDE III"/>
    <s v="REGULAR"/>
    <x v="28"/>
  </r>
  <r>
    <e v="#VALUE!"/>
    <s v="DIMAPILIS ELVIRA S."/>
    <s v="DIMAPILIS"/>
    <s v="ELVIRA"/>
    <s v="S"/>
    <s v="ADMIN AIDE III"/>
    <s v="REGULAR"/>
    <x v="9"/>
  </r>
  <r>
    <e v="#VALUE!"/>
    <s v="DIMAPILIS JOSEPHINE P."/>
    <s v="DIMAPILIS"/>
    <s v="JOSEPHINE"/>
    <s v="P"/>
    <s v="ADMIN AIDE III"/>
    <s v="REGULAR"/>
    <x v="9"/>
  </r>
  <r>
    <e v="#VALUE!"/>
    <s v="DOLOT JESUS JR. D."/>
    <s v="DOLOT"/>
    <s v="JESUS JR."/>
    <s v="D"/>
    <s v="ADMIN AIDE III"/>
    <s v="REGULAR"/>
    <x v="27"/>
  </r>
  <r>
    <e v="#VALUE!"/>
    <s v="ENRIQUEZ EDGAR P."/>
    <s v="ENRIQUEZ"/>
    <s v="EDGAR"/>
    <s v="P"/>
    <s v="ADMIN AIDE III"/>
    <s v="REGULAR"/>
    <x v="10"/>
  </r>
  <r>
    <e v="#VALUE!"/>
    <s v="ESPIRITU RONALD M."/>
    <s v="ESPIRITU"/>
    <s v="RONALD"/>
    <s v="M"/>
    <s v="ADMIN AIDE III"/>
    <s v="REGULAR"/>
    <x v="9"/>
  </r>
  <r>
    <e v="#VALUE!"/>
    <s v="FELICIDARIO PAMELA C."/>
    <s v="FELICIDARIO"/>
    <s v="PAMELA"/>
    <s v="CRUZAT"/>
    <s v="ADMIN AIDE III"/>
    <s v="REGULAR"/>
    <x v="29"/>
  </r>
  <r>
    <e v="#VALUE!"/>
    <s v="FERMA ARCELI C."/>
    <s v="FERMA"/>
    <s v="ARCELI"/>
    <s v="C"/>
    <s v="ADMIN AIDE III"/>
    <s v="REGULAR"/>
    <x v="30"/>
  </r>
  <r>
    <e v="#VALUE!"/>
    <s v="FERMA MARIA I."/>
    <s v="FERMA"/>
    <s v="MARIA"/>
    <s v="ILAO"/>
    <s v="ADMIN AIDE III"/>
    <s v="REGULAR"/>
    <x v="7"/>
  </r>
  <r>
    <e v="#VALUE!"/>
    <s v="FERMA MARIA VICTORIA D."/>
    <s v="FERMA"/>
    <s v="MARIA VICTORIA"/>
    <s v="D"/>
    <s v="ADMIN AIDE III"/>
    <s v="REGULAR"/>
    <x v="8"/>
  </r>
  <r>
    <e v="#VALUE!"/>
    <s v="GUAÑEZO MARY ANNE P."/>
    <s v="GUAÑEZO"/>
    <s v="MARY ANNE"/>
    <s v="PEREÑA"/>
    <s v="ADMIN AIDE III"/>
    <s v="REGULAR"/>
    <x v="9"/>
  </r>
  <r>
    <e v="#VALUE!"/>
    <s v="HERNANDEZ ROBERTO M."/>
    <s v="HERNANDEZ"/>
    <s v="ROBERTO"/>
    <s v="M"/>
    <s v="ADMIN AIDE III"/>
    <s v="REGULAR"/>
    <x v="31"/>
  </r>
  <r>
    <e v="#VALUE!"/>
    <s v="HERNANDO BENILDA S."/>
    <s v="HERNANDO"/>
    <s v="BENILDA"/>
    <s v="SESMA"/>
    <s v="ADMIN AIDE III"/>
    <s v="REGULAR"/>
    <x v="18"/>
  </r>
  <r>
    <e v="#VALUE!"/>
    <s v="MACASPAC JOSE VICTOR P."/>
    <s v="MACASPAC"/>
    <s v="JOSE VICTOR"/>
    <s v="P"/>
    <s v="ADMIN AIDE III"/>
    <s v="REGULAR"/>
    <x v="5"/>
  </r>
  <r>
    <e v="#VALUE!"/>
    <s v="MALUBAY MELINDA D."/>
    <s v="MALUBAY"/>
    <s v="MELINDA"/>
    <s v="D"/>
    <s v="ADMIN AIDE III"/>
    <s v="REGULAR"/>
    <x v="32"/>
  </r>
  <r>
    <e v="#VALUE!"/>
    <s v="MARASIGAN GINALYN D."/>
    <s v="MARASIGAN"/>
    <s v="GINALYN"/>
    <s v="DADOR"/>
    <s v="ADMIN AIDE III"/>
    <s v="REGULAR"/>
    <x v="0"/>
  </r>
  <r>
    <e v="#VALUE!"/>
    <s v="MARINDUQUE ANNE RENELYN P."/>
    <s v="MARINDUQUE"/>
    <s v="ANNE RENELYN"/>
    <s v="P"/>
    <s v="ADMIN AIDE III"/>
    <s v="REGULAR"/>
    <x v="26"/>
  </r>
  <r>
    <e v="#VALUE!"/>
    <s v="MARQUEZ LOLITA R."/>
    <s v="MARQUEZ"/>
    <s v="LOLITA"/>
    <s v="R"/>
    <s v="ADMIN AIDE III"/>
    <s v="REGULAR"/>
    <x v="30"/>
  </r>
  <r>
    <e v="#VALUE!"/>
    <s v="MATIENZO NORMITA S."/>
    <s v="MATIENZO"/>
    <s v="NORMITA"/>
    <s v="SALAZAR"/>
    <s v="ADMIN AIDE III"/>
    <s v="REGULAR"/>
    <x v="7"/>
  </r>
  <r>
    <e v="#VALUE!"/>
    <s v="MENDOZA ARRIES N."/>
    <s v="MENDOZA"/>
    <s v="ARRIES"/>
    <s v="N"/>
    <s v="ADMIN AIDE III"/>
    <s v="REGULAR"/>
    <x v="16"/>
  </r>
  <r>
    <e v="#VALUE!"/>
    <s v="MENDOZA LOURDES G."/>
    <s v="MENDOZA"/>
    <s v="LOURDES"/>
    <s v="G"/>
    <s v="ADMIN AIDE III"/>
    <s v="REGULAR"/>
    <x v="27"/>
  </r>
  <r>
    <e v="#VALUE!"/>
    <s v="MENDOZA NORA A."/>
    <s v="MENDOZA"/>
    <s v="NORA"/>
    <s v="AMBION"/>
    <s v="ADMIN AIDE III"/>
    <s v="REGULAR"/>
    <x v="0"/>
  </r>
  <r>
    <e v="#VALUE!"/>
    <s v="MIRANDA NICOLE MAY B."/>
    <s v="MIRANDA"/>
    <s v="NICOLE MAY"/>
    <s v="B"/>
    <s v="ADMIN AIDE III"/>
    <s v="REGULAR"/>
    <x v="9"/>
  </r>
  <r>
    <e v="#VALUE!"/>
    <s v="MONTENEGRO HENRY S."/>
    <s v="MONTENEGRO"/>
    <s v="HENRY"/>
    <s v="S"/>
    <s v="ADMIN AIDE III"/>
    <s v="REGULAR"/>
    <x v="18"/>
  </r>
  <r>
    <e v="#VALUE!"/>
    <s v="OLEGARIO NENITA A."/>
    <s v="OLEGARIO"/>
    <s v="NENITA"/>
    <s v="A"/>
    <s v="ADMIN AIDE III"/>
    <s v="REGULAR"/>
    <x v="33"/>
  </r>
  <r>
    <e v="#VALUE!"/>
    <s v="OLIVAR MARINA B."/>
    <s v="OLIVAR"/>
    <s v="MARINA"/>
    <s v="B"/>
    <s v="ADMIN AIDE III"/>
    <s v="REGULAR"/>
    <x v="34"/>
  </r>
  <r>
    <e v="#VALUE!"/>
    <s v="ORTIZ TRINIDAD D."/>
    <s v="ORTIZ"/>
    <s v="TRINIDAD"/>
    <s v="DOGELIO"/>
    <s v="ADMIN AIDE III"/>
    <s v="REGULAR"/>
    <x v="4"/>
  </r>
  <r>
    <e v="#VALUE!"/>
    <s v="PANGANIBAN CRISTETA M."/>
    <s v="PANGANIBAN"/>
    <s v="CRISTETA"/>
    <s v="MALIMBAN"/>
    <s v="ADMIN AIDE III"/>
    <s v="REGULAR"/>
    <x v="35"/>
  </r>
  <r>
    <e v="#VALUE!"/>
    <s v="PEÑAFIEL MELISSA Q."/>
    <s v="PEÑAFIEL"/>
    <s v="MELISSA"/>
    <s v="QUILAO"/>
    <s v="ADMIN AIDE III"/>
    <s v="REGULAR"/>
    <x v="36"/>
  </r>
  <r>
    <e v="#VALUE!"/>
    <s v="REOSA CECILIA A."/>
    <s v="REOSA"/>
    <s v="CECILIA"/>
    <s v="A"/>
    <s v="ADMIN AIDE III"/>
    <s v="REGULAR"/>
    <x v="18"/>
  </r>
  <r>
    <e v="#VALUE!"/>
    <s v="REPILLO AMMY LOU M."/>
    <s v="REPILLO"/>
    <s v="AMMY LOU"/>
    <s v="M"/>
    <s v="ADMIN AIDE III"/>
    <s v="REGULAR"/>
    <x v="9"/>
  </r>
  <r>
    <e v="#VALUE!"/>
    <s v="SARDINOLA  GINABLETH J."/>
    <s v="SARDINOLA "/>
    <s v="GINABLETH"/>
    <s v="J"/>
    <s v="ADMIN AIDE III"/>
    <s v="REGULAR"/>
    <x v="10"/>
  </r>
  <r>
    <e v="#VALUE!"/>
    <s v="TAÑEDO MARIA EVELYN C."/>
    <s v="TAÑEDO"/>
    <s v="MARIA EVELYN"/>
    <s v="CONTRERAS"/>
    <s v="ADMIN AIDE III"/>
    <s v="REGULAR"/>
    <x v="36"/>
  </r>
  <r>
    <e v="#VALUE!"/>
    <s v="TOLENTINO FE M."/>
    <s v="TOLENTINO"/>
    <s v="FE"/>
    <s v="M"/>
    <s v="ADMIN AIDE III"/>
    <s v="REGULAR"/>
    <x v="3"/>
  </r>
  <r>
    <e v="#VALUE!"/>
    <s v="VIDA CHARMAINE R."/>
    <s v="VIDA"/>
    <s v="CHARMAINE"/>
    <s v="RAMO"/>
    <s v="ADMIN AIDE III"/>
    <s v="REGULAR"/>
    <x v="10"/>
  </r>
  <r>
    <e v="#VALUE!"/>
    <s v="ZALDIVIA MIRIAM F."/>
    <s v="ZALDIVIA"/>
    <s v="MIRIAM"/>
    <s v="FERMA"/>
    <s v="ADMIN AIDE III"/>
    <s v="REGULAR"/>
    <x v="27"/>
  </r>
  <r>
    <e v="#VALUE!"/>
    <s v="ZALDIVIA MIRIAM F."/>
    <s v="ZALDIVIA"/>
    <s v="MIRIAM"/>
    <s v="FERMA"/>
    <s v="ADMIN AIDE III"/>
    <s v="REGULAR"/>
    <x v="27"/>
  </r>
  <r>
    <e v="#VALUE!"/>
    <s v="GABEJA MHAR G."/>
    <s v="GABEJA"/>
    <s v="MHAR"/>
    <s v="G"/>
    <s v="ADMIN AIDE III- CLERK I"/>
    <s v="REGULAR"/>
    <x v="5"/>
  </r>
  <r>
    <e v="#VALUE!"/>
    <s v="ARCULLO MELISSA A."/>
    <s v="ARCULLO"/>
    <s v="MELISSA"/>
    <s v="A"/>
    <s v="ADMIN AIDE IV"/>
    <s v="REGULAR"/>
    <x v="19"/>
  </r>
  <r>
    <e v="#VALUE!"/>
    <s v="BAYBAY LOLITA B."/>
    <s v="BAYBAY"/>
    <s v="LOLITA"/>
    <s v="BORJA"/>
    <s v="ADMIN AIDE IV"/>
    <s v="REGULAR"/>
    <x v="0"/>
  </r>
  <r>
    <e v="#VALUE!"/>
    <s v="DIMARANAN PERPETUA F."/>
    <s v="DIMARANAN"/>
    <s v="PERPETUA"/>
    <s v="F"/>
    <s v="ADMIN AIDE IV"/>
    <s v="REGULAR"/>
    <x v="37"/>
  </r>
  <r>
    <e v="#VALUE!"/>
    <s v="LANTING AILEEN D."/>
    <s v="LANTING"/>
    <s v="AILEEN"/>
    <s v="D"/>
    <s v="ADMIN AIDE IV"/>
    <s v="REGULAR"/>
    <x v="38"/>
  </r>
  <r>
    <e v="#VALUE!"/>
    <s v="MALIGAYA NELITA M."/>
    <s v="MALIGAYA"/>
    <s v="NELITA"/>
    <s v="M"/>
    <s v="ADMIN AIDE IV"/>
    <s v="REGULAR"/>
    <x v="4"/>
  </r>
  <r>
    <e v="#VALUE!"/>
    <s v="MAWAK MIA PAULEEN B."/>
    <s v="MAWAK"/>
    <s v="MIA PAULEEN"/>
    <s v="BALBA"/>
    <s v="ADMIN AIDE IV"/>
    <s v="REGULAR"/>
    <x v="0"/>
  </r>
  <r>
    <e v="#VALUE!"/>
    <s v="REYES ELSA T."/>
    <s v="REYES"/>
    <s v="ELSA"/>
    <s v="TUMAGAY"/>
    <s v="ADMIN AIDE IV"/>
    <s v="REGULAR"/>
    <x v="18"/>
  </r>
  <r>
    <e v="#VALUE!"/>
    <s v="ROCILLO CECILLA A."/>
    <s v="ROCILLO"/>
    <s v="CECILLA"/>
    <s v="AUDITOR"/>
    <s v="ADMIN AIDE IV"/>
    <s v="REGULAR"/>
    <x v="0"/>
  </r>
  <r>
    <e v="#VALUE!"/>
    <s v="ROMILLA EDITH D."/>
    <s v="ROMILLA"/>
    <s v="EDITH"/>
    <s v="D"/>
    <s v="ADMIN AIDE IV"/>
    <s v="REGULAR"/>
    <x v="27"/>
  </r>
  <r>
    <e v="#VALUE!"/>
    <s v="TULIAO FLORDELIZA M."/>
    <s v="TULIAO"/>
    <s v="FLORDELIZA"/>
    <s v="M"/>
    <s v="ADMIN AIDE IV"/>
    <s v="REGULAR"/>
    <x v="0"/>
  </r>
  <r>
    <e v="#VALUE!"/>
    <s v="VERGARA TERESITA J."/>
    <s v="VERGARA"/>
    <s v="TERESITA"/>
    <s v="J"/>
    <s v="ADMIN AIDE IV"/>
    <s v="REGULAR"/>
    <x v="12"/>
  </r>
  <r>
    <e v="#VALUE!"/>
    <s v="DIMAPILIS JONNA T."/>
    <s v="DIMAPILIS"/>
    <s v="JONNA"/>
    <s v="T"/>
    <s v="ADMIN AIDE VI"/>
    <s v="REGULAR"/>
    <x v="39"/>
  </r>
  <r>
    <e v="#VALUE!"/>
    <s v="JAVIER EMMA R."/>
    <s v="JAVIER"/>
    <s v="EMMA"/>
    <s v="R"/>
    <s v="ADMIN AIDE VI"/>
    <s v="REGULAR"/>
    <x v="12"/>
  </r>
  <r>
    <e v="#VALUE!"/>
    <s v="JAVIER MYLENE M."/>
    <s v="JAVIER"/>
    <s v="MYLENE"/>
    <s v="MAILEG"/>
    <s v="ADMIN AIDE VI"/>
    <s v="REGULAR"/>
    <x v="22"/>
  </r>
  <r>
    <e v="#VALUE!"/>
    <s v="BORJA NECY M."/>
    <s v="BORJA"/>
    <s v="NECY"/>
    <s v="M"/>
    <s v="ADMIN ASST I"/>
    <s v="REGULAR"/>
    <x v="36"/>
  </r>
  <r>
    <e v="#VALUE!"/>
    <s v="CRUZADA MAGDALENA A."/>
    <s v="CRUZADA"/>
    <s v="MAGDALENA"/>
    <s v="ANACAY"/>
    <s v="ADMIN ASST I"/>
    <s v="REGULAR"/>
    <x v="34"/>
  </r>
  <r>
    <e v="#VALUE!"/>
    <s v="DIMARANAN RODORA G."/>
    <s v="DIMARANAN"/>
    <s v="RODORA"/>
    <s v="G"/>
    <s v="ADMIN ASST I"/>
    <s v="REGULAR"/>
    <x v="24"/>
  </r>
  <r>
    <e v="#VALUE!"/>
    <s v="JORGE CAROLINA M."/>
    <s v="JORGE"/>
    <s v="CAROLINA"/>
    <s v="MANALO"/>
    <s v="ADMIN ASST I"/>
    <s v="REGULAR"/>
    <x v="9"/>
  </r>
  <r>
    <e v="#VALUE!"/>
    <s v="NOVICIO PERLITA G."/>
    <s v="NOVICIO"/>
    <s v="PERLITA"/>
    <s v="G"/>
    <s v="ADMIN ASST I"/>
    <s v="REGULAR"/>
    <x v="40"/>
  </r>
  <r>
    <e v="#VALUE!"/>
    <s v="DIMARANAN GREGORIA C."/>
    <s v="DIMARANAN"/>
    <s v="GREGORIA"/>
    <s v="CARAAN"/>
    <s v="ADMIN ASST II"/>
    <s v="REGULAR"/>
    <x v="0"/>
  </r>
  <r>
    <e v="#VALUE!"/>
    <s v="PARAS TEOFILA A."/>
    <s v="PARAS"/>
    <s v="TEOFILA"/>
    <s v="A"/>
    <s v="ADMIN ASST II"/>
    <s v="REGULAR"/>
    <x v="19"/>
  </r>
  <r>
    <e v="#VALUE!"/>
    <s v="PENALES GUILLERMA B."/>
    <s v="PENALES"/>
    <s v="GUILLERMA"/>
    <s v="B"/>
    <s v="ADMIN ASST II"/>
    <s v="REGULAR"/>
    <x v="36"/>
  </r>
  <r>
    <e v="#VALUE!"/>
    <s v="DELA GRACIA MA. CECILIA P."/>
    <s v="DELA GRACIA"/>
    <s v="MA. CECILIA"/>
    <s v="PEJI"/>
    <s v="ADMIN ASST III"/>
    <s v="REGULAR"/>
    <x v="0"/>
  </r>
  <r>
    <e v="#VALUE!"/>
    <s v="FERMA JOSEFA O."/>
    <s v="FERMA"/>
    <s v="JOSEFA"/>
    <s v="OCAMPO"/>
    <s v="ADMIN ASST III"/>
    <s v="REGULAR"/>
    <x v="39"/>
  </r>
  <r>
    <e v="#VALUE!"/>
    <s v="FLAVIER ADORACION  "/>
    <s v="FLAVIER"/>
    <s v="ADORACION"/>
    <m/>
    <s v="ADMIN ASST V"/>
    <s v="REGULAR"/>
    <x v="39"/>
  </r>
  <r>
    <e v="#VALUE!"/>
    <s v="MAESTRECAMPO LORENA A."/>
    <s v="MAESTRECAMPO"/>
    <s v="LORENA"/>
    <s v="ATE"/>
    <s v="ADMIN ASST V"/>
    <s v="REGULAR"/>
    <x v="24"/>
  </r>
  <r>
    <e v="#VALUE!"/>
    <s v="MENDOZA LELISA L."/>
    <s v="MENDOZA"/>
    <s v="LELISA"/>
    <s v="LABARDA"/>
    <s v="ADMIN ASST V"/>
    <s v="REGULAR"/>
    <x v="18"/>
  </r>
  <r>
    <e v="#VALUE!"/>
    <s v="REYES NORALYN B."/>
    <s v="REYES"/>
    <s v="NORALYN"/>
    <s v="B"/>
    <s v="ADMIN ASST. I"/>
    <s v="REGULAR"/>
    <x v="18"/>
  </r>
  <r>
    <e v="#VALUE!"/>
    <s v="GARCIA HAIZEL M."/>
    <s v="GARCIA"/>
    <s v="HAIZEL"/>
    <s v="MOJICA"/>
    <s v="ADMIN ASST.IV"/>
    <s v="REGULAR"/>
    <x v="8"/>
  </r>
  <r>
    <e v="#VALUE!"/>
    <s v="MARINDUQUE MARISSA M."/>
    <s v="MARINDUQUE"/>
    <s v="MARISSA"/>
    <s v="M"/>
    <s v="ADMIN OFFICER I"/>
    <s v="REGULAR"/>
    <x v="11"/>
  </r>
  <r>
    <e v="#VALUE!"/>
    <s v="BAAS TERESITA C."/>
    <s v="BAAS"/>
    <s v="TERESITA"/>
    <s v="C"/>
    <s v="ADMIN OFFICER II"/>
    <s v="REGULAR"/>
    <x v="9"/>
  </r>
  <r>
    <e v="#VALUE!"/>
    <s v="EVANGELISTA NORENA S."/>
    <s v="EVANGELISTA"/>
    <s v="NORENA"/>
    <s v="S"/>
    <s v="ADMIN OFFICER III"/>
    <s v="REGULAR"/>
    <x v="9"/>
  </r>
  <r>
    <e v="#VALUE!"/>
    <s v="HERNANDO MERIC B."/>
    <s v="HERNANDO"/>
    <s v="MERIC"/>
    <s v="B"/>
    <s v="ADMIN OFFICER IV"/>
    <s v="REGULAR"/>
    <x v="36"/>
  </r>
  <r>
    <e v="#VALUE!"/>
    <s v="MENDOZA PRESCILA S."/>
    <s v="MENDOZA"/>
    <s v="PRESCILA"/>
    <s v="S"/>
    <s v="ADMIN OFFICER IV"/>
    <s v="REGULAR"/>
    <x v="19"/>
  </r>
  <r>
    <e v="#VALUE!"/>
    <s v="COSTANTE  SYLVIA C."/>
    <s v="COSTANTE "/>
    <s v="SYLVIA"/>
    <s v="C"/>
    <s v="ADMIN OFFICER V"/>
    <s v="REGULAR"/>
    <x v="30"/>
  </r>
  <r>
    <e v="#VALUE!"/>
    <s v="GUTIERREZ LYDIA C."/>
    <s v="GUTIERREZ"/>
    <s v="LYDIA"/>
    <s v="CALANOG"/>
    <s v="ADMIN OFFICER V"/>
    <s v="REGULAR"/>
    <x v="24"/>
  </r>
  <r>
    <e v="#VALUE!"/>
    <s v="OLARTE GREATCHEL B."/>
    <s v="OLARTE"/>
    <s v="GREATCHEL"/>
    <s v="B"/>
    <s v="ADMIN OFFICER V"/>
    <s v="REGULAR"/>
    <x v="0"/>
  </r>
  <r>
    <e v="#VALUE!"/>
    <s v="LEPARDO ROWENA R."/>
    <s v="LEPARDO"/>
    <s v="ROWENA"/>
    <s v="ROSAS"/>
    <s v="ADMIN STAFF"/>
    <s v="REGULAR"/>
    <x v="8"/>
  </r>
  <r>
    <e v="#VALUE!"/>
    <s v="MARTINEZ BELEN B."/>
    <s v="MARTINEZ"/>
    <s v="BELEN"/>
    <s v="BAYBAY"/>
    <s v="ADMINI ASST I"/>
    <s v="REGULAR"/>
    <x v="36"/>
  </r>
  <r>
    <e v="#VALUE!"/>
    <s v="ENMACIO LEILA A."/>
    <s v="ENMACIO"/>
    <s v="LEILA"/>
    <s v="ANGCAYA"/>
    <s v="ADMINISTRATIVE OFFICER IV"/>
    <s v="REGULAR"/>
    <x v="0"/>
  </r>
  <r>
    <e v="#VALUE!"/>
    <s v="SUSA NANETE B."/>
    <s v="SUSA"/>
    <s v="NANETE"/>
    <s v="B"/>
    <s v="ADMINISTRATIVE OFFICER V"/>
    <s v="REGULAR"/>
    <x v="12"/>
  </r>
  <r>
    <e v="#VALUE!"/>
    <s v="ALEGRE VIVENCIO A."/>
    <s v="ALEGRE"/>
    <s v="VIVENCIO"/>
    <s v="A"/>
    <s v="AGRICULTURAL TECHNOLOGIST"/>
    <s v="REGULAR"/>
    <x v="23"/>
  </r>
  <r>
    <e v="#VALUE!"/>
    <s v="PADILLA JANE Z."/>
    <s v="PADILLA"/>
    <s v="JANE"/>
    <s v="ZARAGOZA"/>
    <s v="ASL TEACHER"/>
    <s v="REGULAR"/>
    <x v="22"/>
  </r>
  <r>
    <e v="#VALUE!"/>
    <s v="ANGCAYA OFELIA G."/>
    <s v="ANGCAYA"/>
    <s v="OFELIA"/>
    <s v="G"/>
    <s v="ASSESSMENT CLERK III"/>
    <s v="REGULAR"/>
    <x v="11"/>
  </r>
  <r>
    <e v="#VALUE!"/>
    <s v="DEL MUNDO HERMOGENES C."/>
    <s v="DEL MUNDO"/>
    <s v="HERMOGENES"/>
    <s v="C"/>
    <s v="BLGNG- INSPECTOR"/>
    <s v="REGULAR"/>
    <x v="19"/>
  </r>
  <r>
    <e v="#VALUE!"/>
    <s v="MARTINEZ EMER V."/>
    <s v="MARTINEZ"/>
    <s v="EMER"/>
    <s v="V"/>
    <s v="BPLO ASSIST"/>
    <s v="REGULAR"/>
    <x v="41"/>
  </r>
  <r>
    <e v="#VALUE!"/>
    <s v="DIMAPILIS ALFREDO C."/>
    <s v="DIMAPILIS"/>
    <s v="ALFREDO"/>
    <s v="C"/>
    <s v="BUDGET OFFICER IV"/>
    <s v="REGULAR"/>
    <x v="36"/>
  </r>
  <r>
    <e v="#VALUE!"/>
    <s v="MANALO CYNTHIA D."/>
    <s v="MANALO"/>
    <s v="CYNTHIA"/>
    <s v="D."/>
    <s v="BURSING ATTENDANT I"/>
    <s v="REGULAR"/>
    <x v="12"/>
  </r>
  <r>
    <e v="#VALUE!"/>
    <s v="CHACON ELISA G."/>
    <s v="CHACON"/>
    <s v="ELISA"/>
    <s v="GATPANDAN"/>
    <s v="CASHIER I"/>
    <s v="REGULAR"/>
    <x v="8"/>
  </r>
  <r>
    <n v="1"/>
    <s v="AALA MELODY M."/>
    <s v="AALA"/>
    <s v="MELODY"/>
    <s v="MARASIGAN"/>
    <s v="CASUAL"/>
    <s v="CASUAL"/>
    <x v="4"/>
  </r>
  <r>
    <n v="2"/>
    <s v="ABALLA JAMAICA C."/>
    <s v="ABALLA"/>
    <s v="JAMAICA"/>
    <s v="CORTEZ"/>
    <s v="CASUAL"/>
    <s v="CASUAL"/>
    <x v="42"/>
  </r>
  <r>
    <n v="3"/>
    <s v="ABELA IMELDA C."/>
    <s v="ABELA"/>
    <s v="IMELDA"/>
    <s v="C"/>
    <s v="CASUAL"/>
    <s v="CASUAL"/>
    <x v="0"/>
  </r>
  <r>
    <n v="4"/>
    <s v="ABLANEDA ARMANDO  "/>
    <s v="ABLANEDA"/>
    <s v="ARMANDO"/>
    <m/>
    <s v="CASUAL"/>
    <s v="CASUAL"/>
    <x v="17"/>
  </r>
  <r>
    <n v="5"/>
    <s v="ACUB MA. MARILYN L."/>
    <s v="ACUB"/>
    <s v="MA. MARILYN"/>
    <s v="LANTING"/>
    <s v="CASUAL"/>
    <s v="CASUAL"/>
    <x v="3"/>
  </r>
  <r>
    <n v="6"/>
    <s v="ALBARRACIN ROLAND  "/>
    <s v="ALBARRACIN"/>
    <s v="ROLAND"/>
    <m/>
    <s v="CASUAL"/>
    <s v="CASUAL"/>
    <x v="17"/>
  </r>
  <r>
    <n v="7"/>
    <s v="ALMAREZ MELENCIO M."/>
    <s v="ALMAREZ"/>
    <s v="MELENCIO"/>
    <s v="MARASIGAN"/>
    <s v="CASUAL"/>
    <s v="CASUAL"/>
    <x v="18"/>
  </r>
  <r>
    <n v="8"/>
    <s v="AMBAT JAIME L."/>
    <s v="AMBAT"/>
    <s v="JAIME"/>
    <s v="LEONILLO"/>
    <s v="CASUAL"/>
    <s v="CASUAL"/>
    <x v="43"/>
  </r>
  <r>
    <n v="9"/>
    <s v="AMBION HERSHEY D."/>
    <s v="AMBION"/>
    <s v="HERSHEY"/>
    <s v="D"/>
    <s v="CASUAL"/>
    <s v="CASUAL"/>
    <x v="20"/>
  </r>
  <r>
    <n v="10"/>
    <s v="AMBION MARIETA B."/>
    <s v="AMBION"/>
    <s v="MARIETA"/>
    <s v="B"/>
    <s v="CASUAL"/>
    <s v="CASUAL"/>
    <x v="17"/>
  </r>
  <r>
    <n v="11"/>
    <s v="AMBROCIO MELODY B."/>
    <s v="AMBROCIO"/>
    <s v="MELODY"/>
    <s v="B"/>
    <s v="CASUAL"/>
    <s v="CASUAL"/>
    <x v="44"/>
  </r>
  <r>
    <n v="12"/>
    <s v="AMON ESTELITA S."/>
    <s v="AMON"/>
    <s v="ESTELITA"/>
    <s v="S"/>
    <s v="CASUAL"/>
    <s v="CASUAL"/>
    <x v="3"/>
  </r>
  <r>
    <n v="13"/>
    <s v="AMULONG GERONIMO M."/>
    <s v="AMULONG"/>
    <s v="GERONIMO"/>
    <s v="MANIMTIM"/>
    <s v="CASUAL"/>
    <s v="CASUAL"/>
    <x v="45"/>
  </r>
  <r>
    <n v="14"/>
    <s v="ANACAY RICHARD B."/>
    <s v="ANACAY"/>
    <s v="RICHARD"/>
    <s v="BERNAL"/>
    <s v="CASUAL"/>
    <s v="CASUAL"/>
    <x v="12"/>
  </r>
  <r>
    <n v="15"/>
    <s v="ANDAL ALEX C."/>
    <s v="ANDAL"/>
    <s v="ALEX"/>
    <s v="C"/>
    <s v="CASUAL"/>
    <s v="CASUAL"/>
    <x v="17"/>
  </r>
  <r>
    <n v="16"/>
    <s v="ANGCAYA IRENE V."/>
    <s v="ANGCAYA"/>
    <s v="IRENE"/>
    <s v="VILLANUEVA"/>
    <s v="CASUAL"/>
    <s v="CASUAL"/>
    <x v="46"/>
  </r>
  <r>
    <n v="17"/>
    <s v="ANGCAYA JENNY ROSE S."/>
    <s v="ANGCAYA"/>
    <s v="JENNY ROSE"/>
    <s v="S"/>
    <s v="CASUAL"/>
    <s v="CASUAL"/>
    <x v="47"/>
  </r>
  <r>
    <n v="18"/>
    <s v="ANGCAYA INOCENCIO M."/>
    <s v="ANGCAYA"/>
    <s v="INOCENCIO"/>
    <s v="MALABANAN"/>
    <s v="CASUAL"/>
    <s v="CASUAL"/>
    <x v="48"/>
  </r>
  <r>
    <n v="19"/>
    <s v="ANGELES ANNABEL D."/>
    <s v="ANGELES"/>
    <s v="ANNABEL"/>
    <s v="DIMARANAN"/>
    <s v="CASUAL"/>
    <s v="CASUAL"/>
    <x v="49"/>
  </r>
  <r>
    <n v="20"/>
    <s v="ANTIENZA VENUS R."/>
    <s v="ANTIENZA"/>
    <s v="VENUS"/>
    <s v="R"/>
    <s v="CASUAL"/>
    <s v="CASUAL"/>
    <x v="17"/>
  </r>
  <r>
    <n v="21"/>
    <s v="ASIDO LEONILA R."/>
    <s v="ASIDO"/>
    <s v="LEONILA"/>
    <s v="R"/>
    <s v="CASUAL"/>
    <s v="CASUAL"/>
    <x v="3"/>
  </r>
  <r>
    <n v="22"/>
    <s v="ATANGAN JUDITH A."/>
    <s v="ATANGAN"/>
    <s v="JUDITH"/>
    <s v="ALMENDRAZ"/>
    <s v="CASUAL"/>
    <s v="CASUAL"/>
    <x v="12"/>
  </r>
  <r>
    <n v="23"/>
    <s v="AYCARDO PILILLA V."/>
    <s v="AYCARDO"/>
    <s v="PILILLA"/>
    <s v="VERGARA"/>
    <s v="CASUAL"/>
    <s v="CASUAL"/>
    <x v="50"/>
  </r>
  <r>
    <n v="24"/>
    <s v="BALBUENA KRISNA MIGUELA S."/>
    <s v="BALBUENA"/>
    <s v="KRISNA MIGUELA"/>
    <s v="S"/>
    <s v="CASUAL"/>
    <s v="CASUAL"/>
    <x v="51"/>
  </r>
  <r>
    <n v="25"/>
    <s v="BAROA JONA A."/>
    <s v="BAROA"/>
    <s v="JONA"/>
    <s v="ANGCAYA"/>
    <s v="CASUAL"/>
    <s v="CASUAL"/>
    <x v="48"/>
  </r>
  <r>
    <n v="26"/>
    <s v="BATHAN ELVIRA R."/>
    <s v="BATHAN"/>
    <s v="ELVIRA"/>
    <s v="RODRIGUEZ"/>
    <s v="CASUAL"/>
    <s v="CASUAL"/>
    <x v="46"/>
  </r>
  <r>
    <n v="27"/>
    <s v="BATINO CLARO C."/>
    <s v="BATINO"/>
    <s v="CLARO"/>
    <s v="CASTILLON"/>
    <s v="CASUAL"/>
    <s v="CASUAL"/>
    <x v="52"/>
  </r>
  <r>
    <n v="28"/>
    <s v="BAY AMIE  "/>
    <s v="BAY"/>
    <s v="AMIE"/>
    <m/>
    <s v="CASUAL"/>
    <s v="CASUAL"/>
    <x v="17"/>
  </r>
  <r>
    <n v="29"/>
    <s v="BAYBAY ARNOLD C."/>
    <s v="BAYBAY"/>
    <s v="ARNOLD"/>
    <s v="CORTEZ"/>
    <s v="CASUAL"/>
    <s v="CASUAL"/>
    <x v="17"/>
  </r>
  <r>
    <n v="30"/>
    <s v="BELOSTRINO JULIETA P."/>
    <s v="BELOSTRINO"/>
    <s v="JULIETA"/>
    <s v="P"/>
    <s v="CASUAL"/>
    <s v="CASUAL"/>
    <x v="7"/>
  </r>
  <r>
    <n v="31"/>
    <s v="BERGADO MARILOU B."/>
    <s v="BERGADO"/>
    <s v="MARILOU"/>
    <s v="BAYOT"/>
    <s v="CASUAL"/>
    <s v="CASUAL"/>
    <x v="12"/>
  </r>
  <r>
    <n v="32"/>
    <s v="BRIZUELA LENIE E."/>
    <s v="BRIZUELA"/>
    <s v="LENIE"/>
    <s v="ESTABILLO"/>
    <s v="CASUAL"/>
    <s v="CASUAL"/>
    <x v="47"/>
  </r>
  <r>
    <n v="33"/>
    <s v="BRON FLORENCIO L."/>
    <s v="BRON"/>
    <s v="FLORENCIO"/>
    <s v="L"/>
    <s v="CASUAL"/>
    <s v="CASUAL"/>
    <x v="45"/>
  </r>
  <r>
    <n v="34"/>
    <s v="CABANLIT ZOSIMA M."/>
    <s v="CABANLIT"/>
    <s v="ZOSIMA"/>
    <s v="M"/>
    <s v="CASUAL"/>
    <s v="CASUAL"/>
    <x v="5"/>
  </r>
  <r>
    <n v="35"/>
    <s v="CAGUITLA ELSA A."/>
    <s v="CAGUITLA"/>
    <s v="ELSA"/>
    <s v="ANGCAYA"/>
    <s v="CASUAL"/>
    <s v="CASUAL"/>
    <x v="3"/>
  </r>
  <r>
    <n v="36"/>
    <s v="CAGUITLA GEMINIANO M."/>
    <s v="CAGUITLA"/>
    <s v="GEMINIANO"/>
    <s v="MENDOZA"/>
    <s v="CASUAL"/>
    <s v="CASUAL"/>
    <x v="17"/>
  </r>
  <r>
    <n v="37"/>
    <s v="CAJAS MINA H."/>
    <s v="CAJAS"/>
    <s v="MINA"/>
    <s v="H"/>
    <s v="CASUAL"/>
    <s v="CASUAL"/>
    <x v="3"/>
  </r>
  <r>
    <n v="38"/>
    <s v="CAPUNO OLIVER M."/>
    <s v="CAPUNO"/>
    <s v="OLIVER"/>
    <s v="M"/>
    <s v="CASUAL"/>
    <s v="CASUAL"/>
    <x v="53"/>
  </r>
  <r>
    <n v="39"/>
    <s v="CARLITO ELENA M."/>
    <s v="CARLITO"/>
    <s v="ELENA"/>
    <s v="MERCADO"/>
    <s v="CASUAL"/>
    <s v="CASUAL"/>
    <x v="12"/>
  </r>
  <r>
    <n v="40"/>
    <s v="CASTILLO ROBENSON  "/>
    <s v="CASTILLO"/>
    <s v="ROBENSON"/>
    <m/>
    <s v="CASUAL"/>
    <s v="CASUAL"/>
    <x v="17"/>
  </r>
  <r>
    <n v="41"/>
    <s v="CESICAR JOCHELLE JOAN S."/>
    <s v="CESICAR"/>
    <s v="JOCHELLE JOAN"/>
    <s v="SOROTE"/>
    <s v="CASUAL"/>
    <s v="CASUAL"/>
    <x v="54"/>
  </r>
  <r>
    <n v="42"/>
    <s v="COLETO ASHLEY M."/>
    <s v="COLETO"/>
    <s v="ASHLEY"/>
    <s v="M"/>
    <s v="CASUAL"/>
    <s v="CASUAL"/>
    <x v="55"/>
  </r>
  <r>
    <n v="43"/>
    <s v="CONTRERAS ALEJANDRO M."/>
    <s v="CONTRERAS"/>
    <s v="ALEJANDRO"/>
    <s v="M"/>
    <s v="CASUAL"/>
    <s v="CASUAL"/>
    <x v="3"/>
  </r>
  <r>
    <n v="44"/>
    <s v="CONTRERAS ALLAN B."/>
    <s v="CONTRERAS"/>
    <s v="ALLAN"/>
    <s v="B"/>
    <s v="CASUAL"/>
    <s v="CASUAL"/>
    <x v="3"/>
  </r>
  <r>
    <n v="45"/>
    <s v="CONTRERAS SARAH JANE P."/>
    <s v="CONTRERAS"/>
    <s v="SARAH JANE"/>
    <s v="P"/>
    <s v="CASUAL"/>
    <s v="CASUAL"/>
    <x v="42"/>
  </r>
  <r>
    <n v="46"/>
    <s v="CORTADO JOEL B."/>
    <s v="CORTADO"/>
    <s v="JOEL"/>
    <s v="B"/>
    <s v="CASUAL"/>
    <s v="CASUAL"/>
    <x v="3"/>
  </r>
  <r>
    <n v="47"/>
    <s v="COSA PAOLA GRACE P."/>
    <s v="COSA"/>
    <s v="PAOLA GRACE"/>
    <s v="P"/>
    <s v="CASUAL"/>
    <s v="CASUAL"/>
    <x v="55"/>
  </r>
  <r>
    <n v="48"/>
    <s v="COSME CORAZON O."/>
    <s v="COSME"/>
    <s v="CORAZON"/>
    <s v="O"/>
    <s v="CASUAL"/>
    <s v="CASUAL"/>
    <x v="51"/>
  </r>
  <r>
    <n v="49"/>
    <s v="CROOX VALERIE R."/>
    <s v="CROOX"/>
    <s v="VALERIE"/>
    <s v="ROMERA"/>
    <s v="CASUAL"/>
    <s v="CASUAL"/>
    <x v="12"/>
  </r>
  <r>
    <n v="50"/>
    <s v="CUENO FLOR M."/>
    <s v="CUENO"/>
    <s v="FLOR"/>
    <s v="MARASIGAN"/>
    <s v="CASUAL"/>
    <s v="CASUAL"/>
    <x v="3"/>
  </r>
  <r>
    <n v="51"/>
    <s v="DAVID MELANIE D."/>
    <s v="DAVID"/>
    <s v="MELANIE"/>
    <s v="DIMAPILIS"/>
    <s v="CASUAL"/>
    <s v="CASUAL"/>
    <x v="51"/>
  </r>
  <r>
    <n v="52"/>
    <s v="DE ASIS JANETTE D."/>
    <s v="DE ASIS"/>
    <s v="JANETTE"/>
    <s v="D"/>
    <s v="CASUAL"/>
    <s v="CASUAL"/>
    <x v="41"/>
  </r>
  <r>
    <n v="53"/>
    <s v="DE CASTRO  CHRISTINE JEAN D."/>
    <s v="DE CASTRO"/>
    <s v=" CHRISTINE JEAN"/>
    <s v="D"/>
    <s v="CASUAL"/>
    <s v="CASUAL"/>
    <x v="44"/>
  </r>
  <r>
    <n v="54"/>
    <s v="DE GUZMAN CLEMENTE  "/>
    <s v="DE GUZMAN"/>
    <s v="CLEMENTE"/>
    <m/>
    <s v="CASUAL"/>
    <s v="CASUAL"/>
    <x v="12"/>
  </r>
  <r>
    <n v="55"/>
    <s v="DE LARA GRACE L."/>
    <s v="DE LARA"/>
    <s v="GRACE"/>
    <s v="LIGSAY"/>
    <s v="CASUAL"/>
    <s v="CASUAL"/>
    <x v="12"/>
  </r>
  <r>
    <n v="56"/>
    <s v="DE LEON ANALITA B."/>
    <s v="DE LEON"/>
    <s v="ANALITA"/>
    <s v="BAYOT"/>
    <s v="CASUAL"/>
    <s v="CASUAL"/>
    <x v="3"/>
  </r>
  <r>
    <n v="57"/>
    <s v="DE SAGUN NANCY D."/>
    <s v="DE SAGUN"/>
    <s v="NANCY"/>
    <s v="DIMAPILIS"/>
    <s v="CASUAL"/>
    <s v="CASUAL"/>
    <x v="18"/>
  </r>
  <r>
    <n v="58"/>
    <s v="DEL MUNDO JONAS B."/>
    <s v="DEL MUNDO"/>
    <s v="JONAS"/>
    <s v="B"/>
    <s v="CASUAL"/>
    <s v="CASUAL"/>
    <x v="20"/>
  </r>
  <r>
    <n v="59"/>
    <s v="DELA CRUZ CHARITO A."/>
    <s v="DELA CRUZ"/>
    <s v="CHARITO"/>
    <s v="ALEGRE"/>
    <s v="CASUAL"/>
    <s v="CASUAL"/>
    <x v="23"/>
  </r>
  <r>
    <n v="60"/>
    <s v="DEMATERA PEDRO B."/>
    <s v="DEMATERA"/>
    <s v="PEDRO"/>
    <s v="BAUTISTA"/>
    <s v="CASUAL"/>
    <s v="CASUAL"/>
    <x v="56"/>
  </r>
  <r>
    <n v="61"/>
    <s v="DERLA APOLONIO JR D."/>
    <s v="DERLA"/>
    <s v="APOLONIO JR"/>
    <s v="D"/>
    <s v="CASUAL"/>
    <s v="CASUAL"/>
    <x v="17"/>
  </r>
  <r>
    <n v="62"/>
    <s v="DERLA ARTHUR D."/>
    <s v="DERLA"/>
    <s v="ARTHUR"/>
    <s v="DUGAYO"/>
    <s v="CASUAL"/>
    <s v="CASUAL"/>
    <x v="17"/>
  </r>
  <r>
    <n v="63"/>
    <s v="DESINGAŃO PURIFICACION A."/>
    <s v="DESINGAŃO"/>
    <s v="PURIFICACION"/>
    <s v="ARCEBUCHE"/>
    <s v="CASUAL"/>
    <s v="CASUAL"/>
    <x v="18"/>
  </r>
  <r>
    <n v="64"/>
    <s v="DESIPEDA MACARIA P."/>
    <s v="DESIPEDA"/>
    <s v="MACARIA"/>
    <s v="PALOMENO"/>
    <s v="CASUAL"/>
    <s v="CASUAL"/>
    <x v="46"/>
  </r>
  <r>
    <n v="65"/>
    <s v="DIAZ CAROLINA P."/>
    <s v="DIAZ"/>
    <s v="CAROLINA"/>
    <s v="P"/>
    <s v="CASUAL"/>
    <s v="CASUAL"/>
    <x v="18"/>
  </r>
  <r>
    <n v="66"/>
    <s v="DIGNO DANILO  "/>
    <s v="DIGNO"/>
    <s v="DANILO"/>
    <m/>
    <s v="CASUAL"/>
    <s v="CASUAL"/>
    <x v="17"/>
  </r>
  <r>
    <n v="67"/>
    <s v="DIGO MARIE BERNADETTE C."/>
    <s v="DIGO"/>
    <s v="MARIE BERNADETTE"/>
    <s v="CALBA"/>
    <s v="CASUAL"/>
    <s v="CASUAL"/>
    <x v="12"/>
  </r>
  <r>
    <n v="68"/>
    <s v="DILIDILI AIREEN M."/>
    <s v="DILIDILI"/>
    <s v="AIREEN"/>
    <s v="MOJICA"/>
    <s v="CASUAL"/>
    <s v="CASUAL"/>
    <x v="46"/>
  </r>
  <r>
    <n v="69"/>
    <s v="DIMAANO LEOVIGILDA A."/>
    <s v="DIMAANO"/>
    <s v="LEOVIGILDA"/>
    <s v="ANGCAYA"/>
    <s v="CASUAL"/>
    <s v="CASUAL"/>
    <x v="45"/>
  </r>
  <r>
    <n v="70"/>
    <s v="DIMAILIG ARLYN R."/>
    <s v="DIMAILIG"/>
    <s v="ARLYN"/>
    <s v="R"/>
    <s v="CASUAL"/>
    <s v="CASUAL"/>
    <x v="5"/>
  </r>
  <r>
    <n v="71"/>
    <s v="DIMAPILIS DENNIS C."/>
    <s v="DIMAPILIS"/>
    <s v="DENNIS"/>
    <s v="C"/>
    <s v="CASUAL"/>
    <s v="CASUAL"/>
    <x v="57"/>
  </r>
  <r>
    <n v="72"/>
    <s v="DIMAPILIS ELIZABETH A."/>
    <s v="DIMAPILIS"/>
    <s v="ELIZABETH"/>
    <s v="AMBAT"/>
    <s v="CASUAL"/>
    <s v="CASUAL"/>
    <x v="44"/>
  </r>
  <r>
    <n v="73"/>
    <s v="DISEPEDA MACARIA P."/>
    <s v="DISEPEDA"/>
    <s v="MACARIA"/>
    <s v="PALOMENO"/>
    <s v="CASUAL"/>
    <s v="CASUAL"/>
    <x v="46"/>
  </r>
  <r>
    <n v="74"/>
    <s v="DOGELIO CHRISTIAN B."/>
    <s v="DOGELIO"/>
    <s v="CHRISTIAN"/>
    <s v="B"/>
    <s v="CASUAL"/>
    <s v="CASUAL"/>
    <x v="40"/>
  </r>
  <r>
    <n v="75"/>
    <s v="ENRIQUEZ ANABEL O."/>
    <s v="ENRIQUEZ"/>
    <s v="ANABEL"/>
    <s v="ORTEGA"/>
    <s v="CASUAL"/>
    <s v="CASUAL"/>
    <x v="20"/>
  </r>
  <r>
    <n v="76"/>
    <s v="ESMAEL EMRAN  "/>
    <s v="ESMAEL"/>
    <s v="EMRAN"/>
    <m/>
    <s v="CASUAL"/>
    <s v="CASUAL"/>
    <x v="17"/>
  </r>
  <r>
    <n v="77"/>
    <s v="ESPINOSA RUBY ANN V."/>
    <s v="ESPINOSA"/>
    <s v="RUBY ANN"/>
    <s v="VERGARA"/>
    <s v="CASUAL"/>
    <s v="CASUAL"/>
    <x v="12"/>
  </r>
  <r>
    <n v="78"/>
    <s v="ESTALE JOCELYN M."/>
    <s v="ESTALE"/>
    <s v="JOCELYN"/>
    <s v="MARINDUQUE"/>
    <s v="CASUAL"/>
    <s v="CASUAL"/>
    <x v="45"/>
  </r>
  <r>
    <n v="79"/>
    <s v="ESTIEBER ARISTOTLE B."/>
    <s v="ESTIEBER"/>
    <s v="ARISTOTLE"/>
    <s v="B"/>
    <s v="CASUAL"/>
    <s v="CASUAL"/>
    <x v="17"/>
  </r>
  <r>
    <n v="80"/>
    <s v="ESTOLE JOCELYN D."/>
    <s v="ESTOLE"/>
    <s v="JOCELYN"/>
    <s v="D"/>
    <s v="CASUAL"/>
    <s v="CASUAL"/>
    <x v="8"/>
  </r>
  <r>
    <n v="81"/>
    <s v="FELLO VIRGILIO O."/>
    <s v="FELLO"/>
    <s v="VIRGILIO"/>
    <s v="O"/>
    <s v="CASUAL"/>
    <s v="CASUAL"/>
    <x v="3"/>
  </r>
  <r>
    <n v="82"/>
    <s v="FERMA ERIC N."/>
    <s v="FERMA"/>
    <s v="ERIC"/>
    <s v="NAMUCO"/>
    <s v="CASUAL"/>
    <s v="CASUAL"/>
    <x v="4"/>
  </r>
  <r>
    <n v="83"/>
    <s v="FERMA ETHEL GRACE N."/>
    <s v="FERMA"/>
    <s v="ETHEL GRACE"/>
    <s v="NAMULO"/>
    <s v="CASUAL"/>
    <s v="CASUAL"/>
    <x v="12"/>
  </r>
  <r>
    <n v="84"/>
    <s v="FERMA RAYMOND  "/>
    <s v="FERMA"/>
    <s v="RAYMOND"/>
    <m/>
    <s v="CASUAL"/>
    <s v="CASUAL"/>
    <x v="17"/>
  </r>
  <r>
    <n v="85"/>
    <s v="FLORES EDERLYN  "/>
    <s v="FLORES"/>
    <s v="EDERLYN"/>
    <m/>
    <s v="CASUAL"/>
    <s v="CASUAL"/>
    <x v="17"/>
  </r>
  <r>
    <n v="86"/>
    <s v="FLORES MARIA PATRICIA NICOLE C."/>
    <s v="FLORES"/>
    <s v="MARIA PATRICIA NICOLE"/>
    <s v="CABASI"/>
    <s v="CASUAL"/>
    <s v="CASUAL"/>
    <x v="12"/>
  </r>
  <r>
    <n v="87"/>
    <s v="FLORES RICHARD  "/>
    <s v="FLORES"/>
    <s v="RICHARD"/>
    <m/>
    <s v="CASUAL"/>
    <s v="CASUAL"/>
    <x v="17"/>
  </r>
  <r>
    <n v="88"/>
    <s v="FRONDOZO AILEEN D."/>
    <s v="FRONDOZO"/>
    <s v="AILEEN"/>
    <s v="D"/>
    <s v="CASUAL"/>
    <s v="CASUAL"/>
    <x v="58"/>
  </r>
  <r>
    <n v="89"/>
    <s v="GALARDE DELFIN A."/>
    <s v="GALARDE"/>
    <s v="DELFIN"/>
    <s v="A"/>
    <s v="CASUAL"/>
    <s v="CASUAL"/>
    <x v="59"/>
  </r>
  <r>
    <n v="90"/>
    <s v="GARCIA JOAN B."/>
    <s v="GARCIA"/>
    <s v="JOAN"/>
    <s v="BAYBAY"/>
    <s v="CASUAL"/>
    <s v="CASUAL"/>
    <x v="12"/>
  </r>
  <r>
    <n v="91"/>
    <s v="GATPANDAN ETHEL  "/>
    <s v="GATPANDAN"/>
    <s v="ETHEL"/>
    <m/>
    <s v="CASUAL"/>
    <s v="CASUAL"/>
    <x v="12"/>
  </r>
  <r>
    <n v="92"/>
    <s v="GATPANDAN MICHAEL E."/>
    <s v="GATPANDAN"/>
    <s v="MICHAEL"/>
    <s v="ERNI"/>
    <s v="CASUAL"/>
    <s v="CASUAL"/>
    <x v="4"/>
  </r>
  <r>
    <n v="93"/>
    <s v="GONZALES CHRISTI NERISSE E."/>
    <s v="GONZALES"/>
    <s v="CHRISTI NERISSE"/>
    <s v="E"/>
    <s v="CASUAL"/>
    <s v="CASUAL"/>
    <x v="19"/>
  </r>
  <r>
    <n v="94"/>
    <s v="GONZALES MARIO O."/>
    <s v="GONZALES"/>
    <s v="MARIO"/>
    <s v="OLIVEROS"/>
    <s v="CASUAL"/>
    <s v="CASUAL"/>
    <x v="4"/>
  </r>
  <r>
    <n v="95"/>
    <s v="GONZALES MARY JANE D."/>
    <s v="GONZALES"/>
    <s v="MARY JANE"/>
    <s v="D"/>
    <s v="CASUAL"/>
    <s v="CASUAL"/>
    <x v="44"/>
  </r>
  <r>
    <n v="96"/>
    <s v="GUEVARRA ROLANDO  "/>
    <s v="GUEVARRA"/>
    <s v="ROLANDO"/>
    <m/>
    <s v="CASUAL"/>
    <s v="CASUAL"/>
    <x v="17"/>
  </r>
  <r>
    <n v="97"/>
    <s v="GUMIRAN HERMINIA A."/>
    <s v="GUMIRAN"/>
    <s v="HERMINIA"/>
    <s v="APOLONA"/>
    <s v="CASUAL"/>
    <s v="CASUAL"/>
    <x v="15"/>
  </r>
  <r>
    <n v="98"/>
    <s v="GUTIERREZ RENCELLE LALAINE A."/>
    <s v="GUTIERREZ"/>
    <s v="RENCELLE LALAINE"/>
    <s v="ANGCAYA"/>
    <s v="CASUAL"/>
    <s v="CASUAL"/>
    <x v="10"/>
  </r>
  <r>
    <n v="99"/>
    <s v="HAPITA MELANIE A."/>
    <s v="HAPITA"/>
    <s v="MELANIE"/>
    <s v="AMBULO"/>
    <s v="CASUAL"/>
    <s v="CASUAL"/>
    <x v="12"/>
  </r>
  <r>
    <n v="100"/>
    <s v="HERNANDEZ RODERICK M."/>
    <s v="HERNANDEZ"/>
    <s v="RODERICK"/>
    <s v="M"/>
    <s v="CASUAL"/>
    <s v="CASUAL"/>
    <x v="45"/>
  </r>
  <r>
    <n v="101"/>
    <s v="JABINES MARIA SHELLY D."/>
    <s v="JABINES"/>
    <s v="MARIA SHELLY"/>
    <s v="D"/>
    <s v="CASUAL"/>
    <s v="CASUAL"/>
    <x v="33"/>
  </r>
  <r>
    <n v="102"/>
    <s v="LABANANCIA TEDDY BOY N."/>
    <s v="LABANANCIA"/>
    <s v="TEDDY BOY"/>
    <s v="NIBAY"/>
    <s v="CASUAL"/>
    <s v="CASUAL"/>
    <x v="60"/>
  </r>
  <r>
    <n v="103"/>
    <s v="LANDICHO CHARLENE R."/>
    <s v="LANDICHO"/>
    <s v="CHARLENE"/>
    <s v="REAL"/>
    <s v="CASUAL"/>
    <s v="CASUAL"/>
    <x v="4"/>
  </r>
  <r>
    <n v="104"/>
    <s v="LANDICHO ROSALINA B."/>
    <s v="LANDICHO"/>
    <s v="ROSALINA"/>
    <s v="BAYBAY"/>
    <s v="CASUAL"/>
    <s v="CASUAL"/>
    <x v="45"/>
  </r>
  <r>
    <n v="105"/>
    <s v="LARIOSA ALBERT R."/>
    <s v="LARIOSA"/>
    <s v="ALBERT"/>
    <s v="RODRIGUEZ"/>
    <s v="CASUAL"/>
    <s v="CASUAL"/>
    <x v="4"/>
  </r>
  <r>
    <n v="106"/>
    <s v="LORILLA LOIDA P."/>
    <s v="LORILLA"/>
    <s v="LOIDA"/>
    <s v="PAYAD"/>
    <s v="CASUAL"/>
    <s v="CASUAL"/>
    <x v="61"/>
  </r>
  <r>
    <n v="107"/>
    <s v="MAGUINAO NIÑA F."/>
    <s v="MAGUINAO"/>
    <s v="NIÑA"/>
    <s v="FERMA"/>
    <s v="CASUAL"/>
    <s v="CASUAL"/>
    <x v="12"/>
  </r>
  <r>
    <n v="108"/>
    <s v="MALANAN JENNYLYN R."/>
    <s v="MALANAN"/>
    <s v="JENNYLYN"/>
    <s v="REYES"/>
    <s v="CASUAL"/>
    <s v="CASUAL"/>
    <x v="3"/>
  </r>
  <r>
    <n v="109"/>
    <s v="MAMARIL JOSEFINA P."/>
    <s v="MAMARIL"/>
    <s v="JOSEFINA"/>
    <s v="PEREY"/>
    <s v="CASUAL"/>
    <s v="CASUAL"/>
    <x v="46"/>
  </r>
  <r>
    <n v="110"/>
    <s v="MANALO FERNANDO G."/>
    <s v="MANALO"/>
    <s v="FERNANDO"/>
    <s v="GATPANDAN"/>
    <s v="CASUAL"/>
    <s v="CASUAL"/>
    <x v="12"/>
  </r>
  <r>
    <n v="111"/>
    <s v="MANLANGIT LEONILA R."/>
    <s v="MANLANGIT"/>
    <s v="LEONILA"/>
    <s v="RAMOSO"/>
    <s v="CASUAL"/>
    <s v="CASUAL"/>
    <x v="46"/>
  </r>
  <r>
    <n v="112"/>
    <s v="MARAÑON AMY LOU T."/>
    <s v="MARAÑON"/>
    <s v="AMY LOU"/>
    <s v="TORNEA"/>
    <s v="CASUAL"/>
    <s v="CASUAL"/>
    <x v="43"/>
  </r>
  <r>
    <n v="113"/>
    <s v="MARASIGAN AGUINO D."/>
    <s v="MARASIGAN"/>
    <s v="AGUINO"/>
    <s v="D"/>
    <s v="CASUAL"/>
    <s v="CASUAL"/>
    <x v="57"/>
  </r>
  <r>
    <n v="114"/>
    <s v="MARASIGAN BIENVENIDO E."/>
    <s v="MARASIGAN"/>
    <s v="BIENVENIDO"/>
    <s v="ERNI"/>
    <s v="CASUAL"/>
    <s v="CASUAL"/>
    <x v="4"/>
  </r>
  <r>
    <n v="115"/>
    <s v="MARASIGAN CHRISTIAN M."/>
    <s v="MARASIGAN"/>
    <s v="CHRISTIAN"/>
    <s v="M"/>
    <s v="CASUAL"/>
    <s v="CASUAL"/>
    <x v="10"/>
  </r>
  <r>
    <n v="116"/>
    <s v="MARDO MELINDA E."/>
    <s v="MARDO"/>
    <s v="MELINDA"/>
    <s v="E"/>
    <s v="CASUAL"/>
    <s v="CASUAL"/>
    <x v="62"/>
  </r>
  <r>
    <n v="117"/>
    <s v="MARINDUQUE ROWENA G."/>
    <s v="MARINDUQUE"/>
    <s v="ROWENA"/>
    <s v="G"/>
    <s v="CASUAL"/>
    <s v="CASUAL"/>
    <x v="18"/>
  </r>
  <r>
    <n v="118"/>
    <s v="MARINDUQUE ROWENA G."/>
    <s v="MARINDUQUE"/>
    <s v="ROWENA"/>
    <s v="G"/>
    <s v="CASUAL"/>
    <s v="CASUAL"/>
    <x v="18"/>
  </r>
  <r>
    <n v="119"/>
    <s v="MAULLON JAENA F."/>
    <s v="MAULLON"/>
    <s v="JAENA"/>
    <s v="F"/>
    <s v="CASUAL"/>
    <s v="CASUAL"/>
    <x v="18"/>
  </r>
  <r>
    <n v="120"/>
    <s v="MAURICIO MARIZIEL M."/>
    <s v="MAURICIO"/>
    <s v="MARIZIEL"/>
    <s v="M"/>
    <s v="CASUAL"/>
    <s v="CASUAL"/>
    <x v="18"/>
  </r>
  <r>
    <n v="121"/>
    <s v="MAURICIO MARIZIEL M."/>
    <s v="MAURICIO"/>
    <s v="MARIZIEL"/>
    <s v="M"/>
    <s v="CASUAL"/>
    <s v="CASUAL"/>
    <x v="18"/>
  </r>
  <r>
    <n v="122"/>
    <s v="MENDOZA MARICEL C."/>
    <s v="MENDOZA"/>
    <s v="MARICEL"/>
    <s v="CASTRENCE"/>
    <s v="CASUAL"/>
    <s v="CASUAL"/>
    <x v="12"/>
  </r>
  <r>
    <n v="123"/>
    <s v="MERCADO ARLENNIE D."/>
    <s v="MERCADO"/>
    <s v="ARLENNIE"/>
    <s v="DONGITO"/>
    <s v="CASUAL"/>
    <s v="CASUAL"/>
    <x v="41"/>
  </r>
  <r>
    <n v="124"/>
    <s v="MERCARDO RENGIE M."/>
    <s v="MERCARDO"/>
    <s v="RENGIE"/>
    <s v="MENDOZA"/>
    <s v="CASUAL"/>
    <s v="CASUAL"/>
    <x v="7"/>
  </r>
  <r>
    <n v="125"/>
    <s v="MERHAN FRANCISCO  "/>
    <s v="MERHAN"/>
    <s v="FRANCISCO"/>
    <m/>
    <s v="CASUAL"/>
    <s v="CASUAL"/>
    <x v="17"/>
  </r>
  <r>
    <n v="126"/>
    <s v="MERJILLA JEANETTE B."/>
    <s v="MERJILLA"/>
    <s v="JEANETTE"/>
    <s v="BAYBAY"/>
    <s v="CASUAL"/>
    <s v="CASUAL"/>
    <x v="46"/>
  </r>
  <r>
    <n v="127"/>
    <s v="MULINGTAPANG GUILLERMA O."/>
    <s v="MULINGTAPANG"/>
    <s v="GUILLERMA"/>
    <s v="OPO"/>
    <s v="CASUAL"/>
    <s v="CASUAL"/>
    <x v="4"/>
  </r>
  <r>
    <n v="128"/>
    <s v="NACARIO GLENN B."/>
    <s v="NACARIO"/>
    <s v="GLENN"/>
    <s v="BAYOT"/>
    <s v="CASUAL"/>
    <s v="CASUAL"/>
    <x v="63"/>
  </r>
  <r>
    <n v="129"/>
    <s v="NATANAUAN MARY JANE G."/>
    <s v="NATANAUAN"/>
    <s v="MARY JANE"/>
    <s v="GRACIANO"/>
    <s v="CASUAL"/>
    <s v="CASUAL"/>
    <x v="3"/>
  </r>
  <r>
    <n v="130"/>
    <s v="NAVARRO RITA A."/>
    <s v="NAVARRO"/>
    <s v="RITA"/>
    <s v="AGUILA"/>
    <s v="CASUAL"/>
    <s v="CASUAL"/>
    <x v="54"/>
  </r>
  <r>
    <n v="131"/>
    <s v="NIBAY ELEONOR E."/>
    <s v="NIBAY"/>
    <s v="ELEONOR"/>
    <s v="ESGUERRA"/>
    <s v="CASUAL"/>
    <s v="CASUAL"/>
    <x v="20"/>
  </r>
  <r>
    <n v="132"/>
    <s v="NUESTRO RICA MAY G."/>
    <s v="NUESTRO"/>
    <s v="RICA MAY"/>
    <s v="G"/>
    <s v="CASUAL"/>
    <s v="CASUAL"/>
    <x v="64"/>
  </r>
  <r>
    <n v="133"/>
    <s v="OBINA APOLINARIO B."/>
    <s v="OBINA"/>
    <s v="APOLINARIO"/>
    <s v="BACAL"/>
    <s v="CASUAL"/>
    <s v="CASUAL"/>
    <x v="17"/>
  </r>
  <r>
    <n v="134"/>
    <s v="OBINA JAIME  "/>
    <s v="OBINA"/>
    <s v="JAIME"/>
    <m/>
    <s v="CASUAL"/>
    <s v="CASUAL"/>
    <x v="17"/>
  </r>
  <r>
    <n v="135"/>
    <s v="OCAMPO MERLINDA R."/>
    <s v="OCAMPO"/>
    <s v="MERLINDA"/>
    <s v="ROMILLA"/>
    <s v="CASUAL"/>
    <s v="CASUAL"/>
    <x v="12"/>
  </r>
  <r>
    <n v="136"/>
    <s v="OCAMPO NOVELYN U."/>
    <s v="OCAMPO"/>
    <s v="NOVELYN"/>
    <s v="URAM"/>
    <s v="CASUAL"/>
    <s v="CASUAL"/>
    <x v="44"/>
  </r>
  <r>
    <n v="137"/>
    <s v="OPO CONEY V."/>
    <s v="OPO"/>
    <s v="CONEY"/>
    <s v="VERGARA"/>
    <s v="CASUAL"/>
    <s v="CASUAL"/>
    <x v="65"/>
  </r>
  <r>
    <n v="138"/>
    <s v="OTACAN JAY  "/>
    <s v="OTACAN"/>
    <s v="JAY"/>
    <m/>
    <s v="CASUAL"/>
    <s v="CASUAL"/>
    <x v="17"/>
  </r>
  <r>
    <n v="139"/>
    <s v="PAGLINAWAN JESSIE M."/>
    <s v="PAGLINAWAN"/>
    <s v="JESSIE"/>
    <s v="M"/>
    <s v="CASUAL"/>
    <s v="CASUAL"/>
    <x v="17"/>
  </r>
  <r>
    <n v="140"/>
    <s v="PAJENAGO FRANCIS B."/>
    <s v="PAJENAGO"/>
    <s v="FRANCIS"/>
    <s v="B"/>
    <s v="CASUAL"/>
    <s v="CASUAL"/>
    <x v="44"/>
  </r>
  <r>
    <n v="141"/>
    <s v="PALOMA ERICKA SHAYNE E."/>
    <s v="PALOMA"/>
    <s v="ERICKA SHAYNE"/>
    <s v="E"/>
    <s v="CASUAL"/>
    <s v="CASUAL"/>
    <x v="46"/>
  </r>
  <r>
    <n v="142"/>
    <s v="PANALIGAN ERICSON R."/>
    <s v="PANALIGAN"/>
    <s v="ERICSON"/>
    <s v="R"/>
    <s v="CASUAL"/>
    <s v="CASUAL"/>
    <x v="3"/>
  </r>
  <r>
    <n v="143"/>
    <s v="PANGANIBAN CAROLINA L."/>
    <s v="PANGANIBAN"/>
    <s v="CAROLINA"/>
    <s v="L"/>
    <s v="CASUAL"/>
    <s v="CASUAL"/>
    <x v="46"/>
  </r>
  <r>
    <n v="144"/>
    <s v="PARAISO MARIA LORENA D."/>
    <s v="PARAISO"/>
    <s v="MARIA LORENA"/>
    <s v="DELA REA"/>
    <s v="CASUAL"/>
    <s v="CASUAL"/>
    <x v="45"/>
  </r>
  <r>
    <n v="145"/>
    <s v="PATERNO MARIA LOURDERS P."/>
    <s v="PATERNO"/>
    <s v="MARIA LOURDERS"/>
    <s v="P"/>
    <s v="CASUAL"/>
    <s v="CASUAL"/>
    <x v="8"/>
  </r>
  <r>
    <n v="146"/>
    <s v="PATRICIO APRIL V."/>
    <s v="PATRICIO"/>
    <s v="APRIL"/>
    <s v="VILLANUEVA"/>
    <s v="CASUAL"/>
    <s v="CASUAL"/>
    <x v="44"/>
  </r>
  <r>
    <n v="147"/>
    <s v="PAYAD RONALDO  "/>
    <s v="PAYAD"/>
    <s v="RONALDO"/>
    <m/>
    <s v="CASUAL"/>
    <s v="CASUAL"/>
    <x v="17"/>
  </r>
  <r>
    <n v="148"/>
    <s v="PAZ JOSUE O."/>
    <s v="PAZ"/>
    <s v="JOSUE"/>
    <s v="ORIEL"/>
    <s v="CASUAL"/>
    <s v="CASUAL"/>
    <x v="17"/>
  </r>
  <r>
    <n v="149"/>
    <s v="PEJI REGINE B."/>
    <s v="PEJI"/>
    <s v="REGINE"/>
    <s v="BARRIENTOS"/>
    <s v="CASUAL"/>
    <s v="CASUAL"/>
    <x v="10"/>
  </r>
  <r>
    <n v="150"/>
    <s v="PEPA ARIEL N."/>
    <s v="PEPA"/>
    <s v="ARIEL"/>
    <s v="NATANAUAN"/>
    <s v="CASUAL"/>
    <s v="CASUAL"/>
    <x v="20"/>
  </r>
  <r>
    <n v="151"/>
    <s v="PEREA BABEL G."/>
    <s v="PEREA"/>
    <s v="BABEL"/>
    <s v="G"/>
    <s v="CASUAL"/>
    <s v="CASUAL"/>
    <x v="65"/>
  </r>
  <r>
    <n v="152"/>
    <s v="PEREÑA VERGILIO R."/>
    <s v="PEREÑA"/>
    <s v="VERGILIO"/>
    <s v="R"/>
    <s v="CASUAL"/>
    <s v="CASUAL"/>
    <x v="46"/>
  </r>
  <r>
    <n v="153"/>
    <s v="PEREY EDWIN M."/>
    <s v="PEREY"/>
    <s v="EDWIN"/>
    <s v="M"/>
    <s v="CASUAL"/>
    <s v="CASUAL"/>
    <x v="51"/>
  </r>
  <r>
    <n v="154"/>
    <s v="PEREY GENNILYN M."/>
    <s v="PEREY"/>
    <s v="GENNILYN"/>
    <s v="MARTINEZ"/>
    <s v="CASUAL"/>
    <s v="CASUAL"/>
    <x v="8"/>
  </r>
  <r>
    <n v="155"/>
    <s v="PRIMO GRACE M."/>
    <s v="PRIMO"/>
    <s v="GRACE"/>
    <s v="M"/>
    <s v="CASUAL"/>
    <s v="CASUAL"/>
    <x v="45"/>
  </r>
  <r>
    <n v="156"/>
    <s v="PUNZALAN LUCIANA A."/>
    <s v="PUNZALAN"/>
    <s v="LUCIANA"/>
    <s v="A"/>
    <s v="CASUAL"/>
    <s v="CASUAL"/>
    <x v="63"/>
  </r>
  <r>
    <n v="157"/>
    <s v="RAMA RAQUEL J."/>
    <s v="RAMA"/>
    <s v="RAQUEL"/>
    <s v="J"/>
    <s v="CASUAL"/>
    <s v="CASUAL"/>
    <x v="30"/>
  </r>
  <r>
    <n v="158"/>
    <s v="REYES JOSEPHINE J."/>
    <s v="REYES"/>
    <s v="JOSEPHINE"/>
    <s v="J"/>
    <s v="CASUAL"/>
    <s v="CASUAL"/>
    <x v="18"/>
  </r>
  <r>
    <n v="159"/>
    <s v="REYES NORALYN B."/>
    <s v="REYES"/>
    <s v="NORALYN"/>
    <s v="BEDUA"/>
    <s v="CASUAL"/>
    <s v="CASUAL"/>
    <x v="18"/>
  </r>
  <r>
    <n v="160"/>
    <s v="RODENAS ALBERT RAPHAEL  "/>
    <s v="RODENAS"/>
    <s v="ALBERT RAPHAEL"/>
    <m/>
    <s v="CASUAL"/>
    <s v="CASUAL"/>
    <x v="17"/>
  </r>
  <r>
    <n v="161"/>
    <s v="RODRIGUEZ ARNEL  "/>
    <s v="RODRIGUEZ"/>
    <s v="ARNEL"/>
    <m/>
    <s v="CASUAL"/>
    <s v="CASUAL"/>
    <x v="17"/>
  </r>
  <r>
    <n v="162"/>
    <s v="RODRIGUEZ JERALD  "/>
    <s v="RODRIGUEZ"/>
    <s v="JERALD"/>
    <m/>
    <s v="CASUAL"/>
    <s v="CASUAL"/>
    <x v="17"/>
  </r>
  <r>
    <n v="163"/>
    <s v="RODRIGUEZ JOSEPHINE R."/>
    <s v="RODRIGUEZ"/>
    <s v="JOSEPHINE"/>
    <s v="R"/>
    <s v="CASUAL"/>
    <s v="CASUAL"/>
    <x v="46"/>
  </r>
  <r>
    <n v="164"/>
    <s v="RODRIGUEZ MANNY  "/>
    <s v="RODRIGUEZ"/>
    <s v="MANNY"/>
    <m/>
    <s v="CASUAL"/>
    <s v="CASUAL"/>
    <x v="17"/>
  </r>
  <r>
    <n v="165"/>
    <s v="RODRIGUEZ NARCISCO E."/>
    <s v="RODRIGUEZ"/>
    <s v="NARCISCO"/>
    <s v="ENRIQUEZ"/>
    <s v="CASUAL"/>
    <s v="CASUAL"/>
    <x v="45"/>
  </r>
  <r>
    <n v="166"/>
    <s v="RODRIGUEZ RAYMUNDO  "/>
    <s v="RODRIGUEZ"/>
    <s v="RAYMUNDO"/>
    <m/>
    <s v="CASUAL"/>
    <s v="CASUAL"/>
    <x v="17"/>
  </r>
  <r>
    <n v="167"/>
    <s v="RODRIGUEZ REIMART L."/>
    <s v="RODRIGUEZ"/>
    <s v="REIMART"/>
    <s v="LANDICHO"/>
    <s v="CASUAL"/>
    <s v="CASUAL"/>
    <x v="66"/>
  </r>
  <r>
    <n v="168"/>
    <s v="ROLLE CARIZA P."/>
    <s v="ROLLE"/>
    <s v="CARIZA"/>
    <s v="PEÑANO"/>
    <s v="CASUAL"/>
    <s v="CASUAL"/>
    <x v="20"/>
  </r>
  <r>
    <n v="169"/>
    <s v="ROLLE MICHELLYN G."/>
    <s v="ROLLE"/>
    <s v="MICHELLYN"/>
    <s v="GOLFO"/>
    <s v="CASUAL"/>
    <s v="CASUAL"/>
    <x v="12"/>
  </r>
  <r>
    <n v="170"/>
    <s v="ROMILLA MARIBEL P."/>
    <s v="ROMILLA"/>
    <s v="MARIBEL"/>
    <s v="PAYO"/>
    <s v="CASUAL"/>
    <s v="CASUAL"/>
    <x v="0"/>
  </r>
  <r>
    <n v="171"/>
    <s v="ROQUITE MAIRECAR L."/>
    <s v="ROQUITE"/>
    <s v="MAIRECAR"/>
    <s v="L"/>
    <s v="CASUAL"/>
    <s v="CASUAL"/>
    <x v="8"/>
  </r>
  <r>
    <n v="172"/>
    <s v="SABULAAN MARIA LEAH M."/>
    <s v="SABULAAN"/>
    <s v="MARIA LEAH"/>
    <s v="MARASIGAN"/>
    <s v="CASUAL"/>
    <s v="CASUAL"/>
    <x v="22"/>
  </r>
  <r>
    <n v="173"/>
    <s v="SAN JUAN EVA RUTH M."/>
    <s v="SAN JUAN"/>
    <s v="EVA RUTH"/>
    <s v="MAGBITANG"/>
    <s v="CASUAL"/>
    <s v="CASUAL"/>
    <x v="3"/>
  </r>
  <r>
    <n v="174"/>
    <s v="SARDIÑOLA REBECCA C."/>
    <s v="SARDIÑOLA"/>
    <s v="REBECCA"/>
    <s v="CUADRA"/>
    <s v="CASUAL"/>
    <s v="CASUAL"/>
    <x v="18"/>
  </r>
  <r>
    <n v="175"/>
    <s v="SARDINOLA  GINABLETH J."/>
    <s v="SARDINOLA "/>
    <s v="GINABLETH"/>
    <s v="J"/>
    <s v="CASUAL"/>
    <s v="CASUAL"/>
    <x v="18"/>
  </r>
  <r>
    <n v="176"/>
    <s v="SESMA LAZARO C."/>
    <s v="SESMA"/>
    <s v="LAZARO"/>
    <s v="C"/>
    <s v="CASUAL"/>
    <s v="CASUAL"/>
    <x v="3"/>
  </r>
  <r>
    <n v="177"/>
    <s v="SIERRA SALVADOR  "/>
    <s v="SIERRA"/>
    <s v="SALVADOR"/>
    <m/>
    <s v="CASUAL"/>
    <s v="CASUAL"/>
    <x v="3"/>
  </r>
  <r>
    <n v="178"/>
    <s v="SIM JO RITZELLE C."/>
    <s v="SIM"/>
    <s v="JO RITZELLE"/>
    <s v="CASTILLO"/>
    <s v="CASUAL"/>
    <s v="CASUAL"/>
    <x v="20"/>
  </r>
  <r>
    <n v="179"/>
    <s v="SORIANO FRANCISCO O."/>
    <s v="SORIANO"/>
    <s v="FRANCISCO"/>
    <s v="ORTIZ"/>
    <s v="CASUAL"/>
    <s v="CASUAL"/>
    <x v="46"/>
  </r>
  <r>
    <n v="180"/>
    <s v="SUMAGUI FELICITAS M."/>
    <s v="SUMAGUI"/>
    <s v="FELICITAS"/>
    <s v="M"/>
    <s v="CASUAL"/>
    <s v="CASUAL"/>
    <x v="44"/>
  </r>
  <r>
    <n v="181"/>
    <s v="SUMAGUI LORENA P."/>
    <s v="SUMAGUI"/>
    <s v="LORENA"/>
    <s v="POBLETE"/>
    <s v="CASUAL"/>
    <s v="CASUAL"/>
    <x v="67"/>
  </r>
  <r>
    <n v="182"/>
    <s v="TAPAY EDWARD  "/>
    <s v="TAPAY"/>
    <s v="EDWARD"/>
    <m/>
    <s v="CASUAL"/>
    <s v="CASUAL"/>
    <x v="17"/>
  </r>
  <r>
    <n v="183"/>
    <s v="TIBAYAN EUFEMIA O."/>
    <s v="TIBAYAN"/>
    <s v="EUFEMIA"/>
    <s v="OLIVAR"/>
    <s v="CASUAL"/>
    <s v="CASUAL"/>
    <x v="20"/>
  </r>
  <r>
    <n v="184"/>
    <s v="TIMPLE ALLAN R."/>
    <s v="TIMPLE"/>
    <s v="ALLAN"/>
    <s v="REYES"/>
    <s v="CASUAL"/>
    <s v="CASUAL"/>
    <x v="51"/>
  </r>
  <r>
    <n v="185"/>
    <s v="TINAZA JHOANNA MARIE D."/>
    <s v="TINAZA"/>
    <s v="JHOANNA MARIE"/>
    <s v="DIMAPILIS"/>
    <s v="CASUAL"/>
    <s v="CASUAL"/>
    <x v="12"/>
  </r>
  <r>
    <n v="186"/>
    <s v="TORRES MOISES Q."/>
    <s v="TORRES"/>
    <s v="MOISES"/>
    <s v="Q"/>
    <s v="CASUAL"/>
    <s v="CASUAL"/>
    <x v="5"/>
  </r>
  <r>
    <n v="187"/>
    <s v="VALDEZ JACKILYN A."/>
    <s v="VALDEZ"/>
    <s v="JACKILYN"/>
    <s v="ACHA"/>
    <s v="CASUAL"/>
    <s v="CASUAL"/>
    <x v="3"/>
  </r>
  <r>
    <n v="188"/>
    <s v="VARGAS ARNOLD A."/>
    <s v="VARGAS"/>
    <s v="ARNOLD"/>
    <s v="A"/>
    <s v="CASUAL"/>
    <s v="CASUAL"/>
    <x v="12"/>
  </r>
  <r>
    <n v="189"/>
    <s v="VARGAS MELINDA M."/>
    <s v="VARGAS"/>
    <s v="MELINDA"/>
    <s v="MAALA"/>
    <s v="CASUAL"/>
    <s v="CASUAL"/>
    <x v="44"/>
  </r>
  <r>
    <n v="190"/>
    <s v="VERGARA ESTELITA A."/>
    <s v="VERGARA"/>
    <s v="ESTELITA"/>
    <s v="A"/>
    <s v="CASUAL"/>
    <s v="CASUAL"/>
    <x v="12"/>
  </r>
  <r>
    <n v="191"/>
    <s v="VILLANUEVA DAVE RONILLO V."/>
    <s v="VILLANUEVA"/>
    <s v="DAVE RONILLO"/>
    <s v="VERGARA"/>
    <s v="CASUAL"/>
    <s v="CASUAL"/>
    <x v="19"/>
  </r>
  <r>
    <n v="192"/>
    <s v="VILLANUEVA ISMAEL D."/>
    <s v="VILLANUEVA"/>
    <s v="ISMAEL"/>
    <s v="D"/>
    <s v="CASUAL"/>
    <s v="CASUAL"/>
    <x v="20"/>
  </r>
  <r>
    <n v="193"/>
    <s v="VILLANUEVA MARILYN L."/>
    <s v="VILLANUEVA"/>
    <s v="MARILYN"/>
    <s v="L"/>
    <s v="CASUAL"/>
    <s v="CASUAL"/>
    <x v="46"/>
  </r>
  <r>
    <n v="194"/>
    <s v="VILLANUEVA RICHELLE A."/>
    <s v="VILLANUEVA"/>
    <s v="RICHELLE"/>
    <s v="ALEGRE"/>
    <s v="CASUAL"/>
    <s v="CASUAL"/>
    <x v="46"/>
  </r>
  <r>
    <n v="195"/>
    <s v="VILLARDO REY  "/>
    <s v="VILLARDO"/>
    <s v="REY"/>
    <m/>
    <s v="CASUAL"/>
    <s v="CASUAL"/>
    <x v="4"/>
  </r>
  <r>
    <n v="196"/>
    <s v="ZAFRA CHEYSSER A."/>
    <s v="ZAFRA"/>
    <s v="CHEYSSER"/>
    <s v="ALAGAO"/>
    <s v="CASUAL"/>
    <s v="CASUAL"/>
    <x v="52"/>
  </r>
  <r>
    <n v="197"/>
    <s v="ZAFRA REYNANTE B."/>
    <s v="ZAFRA"/>
    <s v="REYNANTE"/>
    <s v="B"/>
    <s v="CASUAL"/>
    <s v="CASUAL"/>
    <x v="46"/>
  </r>
  <r>
    <n v="198"/>
    <s v="ZAFRA REYNANTE B."/>
    <s v="ZAFRA"/>
    <s v="REYNANTE"/>
    <s v="B"/>
    <s v="CASUAL"/>
    <s v="CASUAL"/>
    <x v="46"/>
  </r>
  <r>
    <n v="199"/>
    <s v="DATU SHIRLEY G."/>
    <s v="DATU"/>
    <s v="SHIRLEY"/>
    <s v="GAZMAN"/>
    <s v="CASUAL MEDTECH"/>
    <s v="CASUAL"/>
    <x v="12"/>
  </r>
  <r>
    <n v="200"/>
    <s v="TOPACIO ABEGAIL P."/>
    <s v="TOPACIO"/>
    <s v="ABEGAIL"/>
    <s v="PANGANIBAN"/>
    <s v="CASUAL MEDTECH"/>
    <s v="CASUAL"/>
    <x v="12"/>
  </r>
  <r>
    <n v="201"/>
    <s v="SARMIENTO TERESA E."/>
    <s v="SARMIENTO"/>
    <s v="TERESA"/>
    <s v="ESPINO"/>
    <s v="CASUAL MIDWIFE"/>
    <s v="CASUAL"/>
    <x v="12"/>
  </r>
  <r>
    <n v="202"/>
    <s v="BITUIN LUCKY NIKKO G."/>
    <s v="BITUIN"/>
    <s v="LUCKY NIKKO"/>
    <s v="G"/>
    <s v="CASUAL NURSE"/>
    <s v="CASUAL"/>
    <x v="20"/>
  </r>
  <r>
    <n v="203"/>
    <s v="BUTALON DIANNE H."/>
    <s v="BUTALON"/>
    <s v="DIANNE"/>
    <s v="HERNANDO"/>
    <s v="CASUAL NURSE"/>
    <s v="CASUAL"/>
    <x v="12"/>
  </r>
  <r>
    <n v="204"/>
    <s v="CHANGCO KATHLEEN CARLA F."/>
    <s v="CHANGCO"/>
    <s v="KATHLEEN CARLA"/>
    <s v="FELICIANO"/>
    <s v="CASUAL NURSE"/>
    <s v="CASUAL"/>
    <x v="20"/>
  </r>
  <r>
    <n v="205"/>
    <s v="COSINO RIMWELL  "/>
    <s v="COSINO"/>
    <s v="RIMWELL"/>
    <m/>
    <s v="CASUAL NURSE"/>
    <s v="CASUAL"/>
    <x v="20"/>
  </r>
  <r>
    <n v="206"/>
    <s v="PAJENAGO MAIDEN A."/>
    <s v="PAJENAGO"/>
    <s v="MAIDEN"/>
    <s v="ARCENA"/>
    <s v="CASUAL NURSE I"/>
    <s v="CASUAL"/>
    <x v="20"/>
  </r>
  <r>
    <n v="207"/>
    <s v="ACERON ANGELU V."/>
    <s v="ACERON"/>
    <s v="ANGELU"/>
    <s v="VALDEZ"/>
    <s v="CASUAL RAD TECH"/>
    <s v="CASUAL"/>
    <x v="12"/>
  </r>
  <r>
    <n v="208"/>
    <s v="AUSTRIA KIM E."/>
    <s v="AUSTRIA"/>
    <s v="KIM"/>
    <s v="E"/>
    <s v="CASUAL RAD TECH"/>
    <s v="CASUAL"/>
    <x v="12"/>
  </r>
  <r>
    <n v="209"/>
    <s v="CABANTING AIRA P."/>
    <s v="CABANTING"/>
    <s v="AIRA"/>
    <s v="PEREY"/>
    <s v="CASUAL RAD TECH"/>
    <s v="CASUAL"/>
    <x v="12"/>
  </r>
  <r>
    <n v="210"/>
    <s v="LERIO ROSEMARIE V."/>
    <s v="LERIO"/>
    <s v="ROSEMARIE"/>
    <s v="VERGARA"/>
    <s v="CITY ACCOUNTANT"/>
    <s v="REGULAR"/>
    <x v="0"/>
  </r>
  <r>
    <n v="211"/>
    <s v="CAPUPUS LIZA FE F."/>
    <s v="CAPUPUS"/>
    <s v="LIZA FE"/>
    <s v="FAJARDO"/>
    <s v="CITY HEALTH OFFICER II"/>
    <s v="REGULAR"/>
    <x v="20"/>
  </r>
  <r>
    <n v="212"/>
    <s v="DIMAPILIS DENNIS C."/>
    <s v="DIMAPILIS"/>
    <s v="DENNIS"/>
    <s v="C"/>
    <s v="CIVIL SECURITY I"/>
    <s v="REGULAR"/>
    <x v="21"/>
  </r>
  <r>
    <n v="213"/>
    <s v="LUCIANO ADELAIDA C."/>
    <s v="LUCIANO"/>
    <s v="ADELAIDA"/>
    <s v="CREUS"/>
    <s v="COMM AFFAIRS ASST II"/>
    <s v="REGULAR"/>
    <x v="10"/>
  </r>
  <r>
    <n v="214"/>
    <s v="COTONER NELIA C."/>
    <s v="COTONER"/>
    <s v="NELIA"/>
    <s v="C"/>
    <s v="COOPERATIVE OFFICER"/>
    <s v="REGULAR"/>
    <x v="34"/>
  </r>
  <r>
    <n v="215"/>
    <s v="ABENA WINNIE ROSE M."/>
    <s v="ABENA"/>
    <s v="WINNIE ROSE"/>
    <s v="M"/>
    <s v="DAYCARE WORKER I"/>
    <s v="REGULAR"/>
    <x v="44"/>
  </r>
  <r>
    <n v="216"/>
    <s v="CACAO ANDREA F."/>
    <s v="CACAO"/>
    <s v="ANDREA"/>
    <s v="F"/>
    <s v="DAYCARE WORKER I"/>
    <s v="REGULAR"/>
    <x v="44"/>
  </r>
  <r>
    <n v="217"/>
    <s v="CONSTANTE FLORAVILLA R."/>
    <s v="CONSTANTE"/>
    <s v="FLORAVILLA"/>
    <s v="ROMASANTA"/>
    <s v="DAYCARE WORKER I"/>
    <s v="REGULAR"/>
    <x v="44"/>
  </r>
  <r>
    <n v="218"/>
    <s v="DIMAPILIS ELIZABETH D."/>
    <s v="DIMAPILIS"/>
    <s v="ELIZABETH"/>
    <s v="D"/>
    <s v="DAYCARE WORKER I"/>
    <s v="REGULAR"/>
    <x v="44"/>
  </r>
  <r>
    <n v="219"/>
    <s v="GATPANDAN DOLORES J."/>
    <s v="GATPANDAN"/>
    <s v="DOLORES"/>
    <s v="J"/>
    <s v="DAYCARE WORKER I"/>
    <s v="REGULAR"/>
    <x v="44"/>
  </r>
  <r>
    <n v="220"/>
    <s v="HADAP JONALYN L."/>
    <s v="HADAP"/>
    <s v="JONALYN"/>
    <s v="LUNA"/>
    <s v="DAYCARE WORKER I"/>
    <s v="REGULAR"/>
    <x v="44"/>
  </r>
  <r>
    <n v="221"/>
    <s v="MARASIGAN INOCENCIA P."/>
    <s v="MARASIGAN"/>
    <s v="INOCENCIA"/>
    <s v="PENALES"/>
    <s v="DAYCARE WORKER I"/>
    <s v="REGULAR"/>
    <x v="44"/>
  </r>
  <r>
    <n v="222"/>
    <s v="PELIMBERGO MICHELLE A."/>
    <s v="PELIMBERGO"/>
    <s v="MICHELLE"/>
    <s v="ABITONA"/>
    <s v="DAYCARE WORKER I"/>
    <s v="REGULAR"/>
    <x v="44"/>
  </r>
  <r>
    <n v="223"/>
    <s v="PEÑAFLORIDA LORYN B."/>
    <s v="PEÑAFLORIDA"/>
    <s v="LORYN"/>
    <s v="B"/>
    <s v="DAYCARE WORKER I"/>
    <s v="REGULAR"/>
    <x v="44"/>
  </r>
  <r>
    <n v="224"/>
    <s v="PEÑERO LILIBETH B."/>
    <s v="PEÑERO"/>
    <s v="LILIBETH"/>
    <s v="B"/>
    <s v="DAYCARE WORKER I"/>
    <s v="REGULAR"/>
    <x v="44"/>
  </r>
  <r>
    <n v="225"/>
    <s v="SEPINO BRIGIDA M."/>
    <s v="SEPINO"/>
    <s v="BRIGIDA"/>
    <s v="MIRANDA"/>
    <s v="DAYCARE WORKER I"/>
    <s v="REGULAR"/>
    <x v="44"/>
  </r>
  <r>
    <n v="226"/>
    <s v="VERGARA ANACIETA M."/>
    <s v="VERGARA"/>
    <s v="ANACIETA"/>
    <s v="M"/>
    <s v="DAYCARE WORKER I"/>
    <s v="REGULAR"/>
    <x v="44"/>
  </r>
  <r>
    <n v="227"/>
    <s v="VERGARA CATHERINE R."/>
    <s v="VERGARA"/>
    <s v="CATHERINE"/>
    <s v="R"/>
    <s v="DAYCARE WORKER I"/>
    <s v="REGULAR"/>
    <x v="44"/>
  </r>
  <r>
    <n v="228"/>
    <s v="CALANOG EUGENE V."/>
    <s v="CALANOG"/>
    <s v="EUGENE"/>
    <s v="VILLANUEVA"/>
    <s v="DENTAL AIDE"/>
    <s v="REGULAR"/>
    <x v="20"/>
  </r>
  <r>
    <n v="229"/>
    <s v="NELSON CATHERINE L."/>
    <s v="NELSON"/>
    <s v="CATHERINE"/>
    <s v="LUNA"/>
    <s v="DENTIST II"/>
    <s v="REGULAR"/>
    <x v="20"/>
  </r>
  <r>
    <n v="230"/>
    <s v="MALIGAYO YOLANDA D."/>
    <s v="MALIGAYO"/>
    <s v="YOLANDA"/>
    <s v="D"/>
    <s v="DENTIST III"/>
    <s v="REGULAR"/>
    <x v="20"/>
  </r>
  <r>
    <n v="231"/>
    <s v="OLEGARIO LEONARD ERIC B."/>
    <s v="OLEGARIO"/>
    <s v="LEONARD ERIC"/>
    <s v="B"/>
    <s v="DRAFTSMAN I1"/>
    <s v="REGULAR"/>
    <x v="19"/>
  </r>
  <r>
    <n v="232"/>
    <s v="ANACAY ABNER M."/>
    <s v="ANACAY"/>
    <s v="ABNER"/>
    <s v="M."/>
    <s v="DRAFTSMAN II"/>
    <s v="REGULAR"/>
    <x v="11"/>
  </r>
  <r>
    <n v="233"/>
    <s v="DE CASTRO JUANITA M."/>
    <s v="DE CASTRO"/>
    <s v="JUANITA"/>
    <s v="M"/>
    <s v="DRAFTSMAN II"/>
    <s v="REGULAR"/>
    <x v="19"/>
  </r>
  <r>
    <n v="234"/>
    <s v="DELA PEÑA ALFREDO C."/>
    <s v="DELA PEÑA"/>
    <s v="ALFREDO"/>
    <s v="CALDERON"/>
    <s v="DRIVER I"/>
    <s v="REGULAR"/>
    <x v="19"/>
  </r>
  <r>
    <n v="235"/>
    <s v="GOMEZ EMMA M."/>
    <s v="GOMEZ"/>
    <s v="EMMA"/>
    <s v="M"/>
    <s v="ENGINEER ASSTS"/>
    <s v="REGULAR"/>
    <x v="19"/>
  </r>
  <r>
    <n v="236"/>
    <s v="AMBION PRISCO G."/>
    <s v="AMBION"/>
    <s v="PRISCO"/>
    <s v="G"/>
    <s v="ENGINEER I"/>
    <s v="REGULAR"/>
    <x v="19"/>
  </r>
  <r>
    <n v="237"/>
    <s v="DOGELIO RONNEL D."/>
    <s v="DOGELIO"/>
    <s v="RONNEL"/>
    <s v="DELA TORRE"/>
    <s v="ENGINEER I"/>
    <s v="REGULAR"/>
    <x v="19"/>
  </r>
  <r>
    <n v="238"/>
    <s v="PARRA LORNA A."/>
    <s v="PARRA"/>
    <s v="LORNA"/>
    <s v="A"/>
    <s v="EXEC ASST TO VICE MAYOR"/>
    <s v="REGULAR"/>
    <x v="18"/>
  </r>
  <r>
    <n v="239"/>
    <s v="QUILAO REYVI E."/>
    <s v="QUILAO"/>
    <s v="REYVI"/>
    <s v="ERANZO"/>
    <s v="EXEC ASST TO VICE MAYOR"/>
    <s v="REGULAR"/>
    <x v="18"/>
  </r>
  <r>
    <n v="240"/>
    <s v="CASTILLO FLORDELIZA T."/>
    <s v="CASTILLO"/>
    <s v="FLORDELIZA"/>
    <s v="TALAIN"/>
    <s v="FACULTY"/>
    <s v="REGULAR"/>
    <x v="8"/>
  </r>
  <r>
    <n v="241"/>
    <s v="BUGARIN MA. ANA M."/>
    <s v="BUGARIN"/>
    <s v="MA. ANA"/>
    <s v="MAGCUYAO"/>
    <s v="HH-ATTENDANT II"/>
    <s v="REGULAR"/>
    <x v="7"/>
  </r>
  <r>
    <n v="242"/>
    <s v="DOMINGO RACHEL L."/>
    <s v="DOMINGO"/>
    <s v="RACHEL"/>
    <s v="L"/>
    <s v="HOUSE KEEPING ASST"/>
    <s v="REGULAR"/>
    <x v="3"/>
  </r>
  <r>
    <n v="243"/>
    <s v="PEREY AIRENE O."/>
    <s v="PEREY"/>
    <s v="AIRENE"/>
    <s v="O"/>
    <s v="HOUSEHOLD ATTENDANT I"/>
    <s v="REGULAR"/>
    <x v="8"/>
  </r>
  <r>
    <n v="244"/>
    <s v="PERIDO MARITES V."/>
    <s v="PERIDO"/>
    <s v="MARITES"/>
    <s v="VIDAMO"/>
    <s v="HOUSEHOLD ATTENDANT II"/>
    <s v="REGULAR"/>
    <x v="14"/>
  </r>
  <r>
    <n v="245"/>
    <s v="PETIL GLENDA D."/>
    <s v="PETIL"/>
    <s v="GLENDA"/>
    <s v="DE VILLA"/>
    <s v="HOUSEKEEPING SERVICE HEADMAN"/>
    <s v="REGULAR"/>
    <x v="8"/>
  </r>
  <r>
    <n v="246"/>
    <s v="MALABANAN ALMA A."/>
    <s v="MALABANAN"/>
    <s v="ALMA"/>
    <s v="A"/>
    <s v="HRMO MANAGER"/>
    <s v="REGULAR"/>
    <x v="24"/>
  </r>
  <r>
    <n v="247"/>
    <s v="TORRES DINAH G."/>
    <s v="TORRES"/>
    <s v="DINAH"/>
    <s v="GARCIA"/>
    <s v="INSTRUCTOR I"/>
    <s v="REGULAR"/>
    <x v="8"/>
  </r>
  <r>
    <n v="248"/>
    <s v="ALERA JEFFREY B."/>
    <s v="ALERA"/>
    <s v="JEFFREY"/>
    <s v="BENSON"/>
    <s v="JOBCON"/>
    <s v="JOBCON"/>
    <x v="46"/>
  </r>
  <r>
    <n v="249"/>
    <s v="COSTANTE HERBERT F."/>
    <s v="COSTANTE"/>
    <s v="HERBERT"/>
    <s v="FELICIANO"/>
    <s v="JOBCON"/>
    <s v="JOBCON"/>
    <x v="41"/>
  </r>
  <r>
    <n v="250"/>
    <s v="DE GUIA MARIVIC B."/>
    <s v="DE GUIA"/>
    <s v="MARIVIC"/>
    <s v="BISWELAN"/>
    <s v="JOBCON"/>
    <s v="JOBCON"/>
    <x v="46"/>
  </r>
  <r>
    <n v="251"/>
    <s v="DIMAPILIS VINCE BENEDICT R."/>
    <s v="DIMAPILIS"/>
    <s v="VINCE BENEDICT"/>
    <s v="RUIZ"/>
    <s v="JOBCON"/>
    <s v="JOBCON"/>
    <x v="20"/>
  </r>
  <r>
    <n v="252"/>
    <s v="DIMARANAN ANNA P."/>
    <s v="DIMARANAN"/>
    <s v="ANNA"/>
    <s v="PERLADO"/>
    <s v="JOBCON"/>
    <s v="JOBCON"/>
    <x v="68"/>
  </r>
  <r>
    <n v="253"/>
    <s v="DIMARANAN JOEL M."/>
    <s v="DIMARANAN"/>
    <s v="JOEL"/>
    <s v="M"/>
    <s v="JOBCON"/>
    <s v="JOBCON"/>
    <x v="46"/>
  </r>
  <r>
    <n v="254"/>
    <s v="DOGELIO JEAN MELODY M."/>
    <s v="DOGELIO"/>
    <s v="JEAN MELODY"/>
    <s v="MARANAN"/>
    <s v="JOBCON"/>
    <s v="JOBCON"/>
    <x v="9"/>
  </r>
  <r>
    <n v="255"/>
    <s v="ESTABILLO JUSTINE CARL G."/>
    <s v="ESTABILLO"/>
    <s v="JUSTINE CARL"/>
    <s v="GEOCADIN"/>
    <s v="JOBCON"/>
    <s v="JOBCON"/>
    <x v="20"/>
  </r>
  <r>
    <n v="256"/>
    <s v="LOGROÑO JONATHAN C."/>
    <s v="LOGROÑO"/>
    <s v="JONATHAN"/>
    <s v="CASALME"/>
    <s v="JOBCON"/>
    <s v="JOBCON"/>
    <x v="45"/>
  </r>
  <r>
    <n v="257"/>
    <s v="MELADO LEONILA JR P."/>
    <s v="MELADO"/>
    <s v="LEONILA JR"/>
    <s v="PASASAAN"/>
    <s v="JOBCON"/>
    <s v="JOBCON"/>
    <x v="46"/>
  </r>
  <r>
    <n v="258"/>
    <s v="MENDOZA PATRICK O."/>
    <s v="MENDOZA"/>
    <s v="PATRICK"/>
    <s v="OSORIO"/>
    <s v="JOBCON"/>
    <s v="JOBCON"/>
    <x v="46"/>
  </r>
  <r>
    <n v="259"/>
    <s v="NUÑEZ RUBEN JR J."/>
    <s v="NUÑEZ"/>
    <s v="RUBEN JR"/>
    <s v="JACOB"/>
    <s v="JOBCON"/>
    <s v="JOBCON"/>
    <x v="46"/>
  </r>
  <r>
    <n v="260"/>
    <s v="OLAZO LIZA E."/>
    <s v="OLAZO"/>
    <s v="LIZA"/>
    <s v="E"/>
    <s v="JOBCON"/>
    <s v="JOBCON"/>
    <x v="58"/>
  </r>
  <r>
    <n v="261"/>
    <s v="PEJI NARCISO V."/>
    <s v="PEJI"/>
    <s v="NARCISO"/>
    <s v="VIDAMO"/>
    <s v="JOBCON"/>
    <s v="JOBCON"/>
    <x v="51"/>
  </r>
  <r>
    <n v="262"/>
    <s v="QUIAMBAO ERICSON B."/>
    <s v="QUIAMBAO"/>
    <s v="ERICSON"/>
    <s v="BAYHON"/>
    <s v="JOBCON"/>
    <s v="JOBCON"/>
    <x v="46"/>
  </r>
  <r>
    <n v="263"/>
    <s v="ROCILLO JUNE BYRONN  "/>
    <s v="ROCILLO"/>
    <s v="JUNE BYRONN"/>
    <m/>
    <s v="JOBCON"/>
    <s v="JOBCON"/>
    <x v="46"/>
  </r>
  <r>
    <n v="264"/>
    <s v="SEMBRANA JENNIE S."/>
    <s v="SEMBRANA"/>
    <s v="JENNIE"/>
    <s v="SABADO"/>
    <s v="JOBCON"/>
    <s v="JOBCON"/>
    <x v="20"/>
  </r>
  <r>
    <n v="265"/>
    <s v="VASQUEZ JAYSON  "/>
    <s v="VASQUEZ"/>
    <s v="JAYSON"/>
    <m/>
    <s v="JOBCON"/>
    <s v="JOBCON"/>
    <x v="46"/>
  </r>
  <r>
    <n v="266"/>
    <s v="VILLANUEVA AVERRYLE NICOLE V."/>
    <s v="VILLANUEVA"/>
    <s v="AVERRYLE NICOLE"/>
    <s v="VERCHES"/>
    <s v="JOBCON"/>
    <s v="JOBCON"/>
    <x v="20"/>
  </r>
  <r>
    <n v="267"/>
    <s v="LIMBOC FLORDELIZA J."/>
    <s v="LIMBOC"/>
    <s v="FLORDELIZA"/>
    <s v="JUMARANG"/>
    <s v="LAB INS I"/>
    <s v="REGULAR"/>
    <x v="7"/>
  </r>
  <r>
    <n v="268"/>
    <s v="TORRES SONIA M."/>
    <s v="TORRES"/>
    <s v="SONIA"/>
    <s v="M"/>
    <s v="LAOO I"/>
    <s v="REGULAR"/>
    <x v="11"/>
  </r>
  <r>
    <n v="269"/>
    <s v="AMON RHEALYN O."/>
    <s v="AMON"/>
    <s v="RHEALYN"/>
    <s v="OCAMPO"/>
    <s v="LAOO II"/>
    <s v="REGULAR"/>
    <x v="0"/>
  </r>
  <r>
    <n v="270"/>
    <s v="DIAZ CAROLINA P."/>
    <s v="DIAZ"/>
    <s v="CAROLINA"/>
    <s v="P"/>
    <s v="LEGISLATIVE STAFF"/>
    <s v="REGULAR"/>
    <x v="52"/>
  </r>
  <r>
    <n v="271"/>
    <s v="VELUZ DORMILUNA E."/>
    <s v="VELUZ"/>
    <s v="DORMILUNA"/>
    <s v="ELESTERIO"/>
    <s v="LIBRARIAN"/>
    <s v="REGULAR"/>
    <x v="8"/>
  </r>
  <r>
    <n v="272"/>
    <s v="GATPANDAN NENITA M."/>
    <s v="GATPANDAN"/>
    <s v="NENITA"/>
    <s v="M"/>
    <s v="LIBRARIAN STAFF"/>
    <s v="REGULAR"/>
    <x v="33"/>
  </r>
  <r>
    <n v="273"/>
    <s v="BAYBAY MA. PAZ R."/>
    <s v="BAYBAY"/>
    <s v="MA. PAZ"/>
    <s v="R"/>
    <s v="LICENSE OFFICER III"/>
    <s v="REGULAR"/>
    <x v="10"/>
  </r>
  <r>
    <n v="274"/>
    <s v="GALANG JULIET B."/>
    <s v="GALANG"/>
    <s v="JULIET"/>
    <s v="BAEL"/>
    <s v="Local Legislative Staff Asst. II"/>
    <s v="CO TERM"/>
    <x v="26"/>
  </r>
  <r>
    <n v="275"/>
    <s v="CAGUICLA JO HAENA D."/>
    <s v="CAGUICLA"/>
    <s v="JO HAENA"/>
    <s v="D"/>
    <s v="LSB-TEACHER"/>
    <s v="JOBCON"/>
    <x v="49"/>
  </r>
  <r>
    <n v="276"/>
    <s v="DIMARANAN KHRISSELLE E."/>
    <s v="DIMARANAN"/>
    <s v="KHRISSELLE"/>
    <s v="ENDOZO"/>
    <s v="LSB-TEACHER"/>
    <s v="JOBCON"/>
    <x v="51"/>
  </r>
  <r>
    <n v="277"/>
    <s v="LUNA LALAINE D."/>
    <s v="LUNA"/>
    <s v="LALAINE"/>
    <s v="DELA PEÑA"/>
    <s v="LSB-TEACHER"/>
    <s v="JOBCON"/>
    <x v="51"/>
  </r>
  <r>
    <n v="278"/>
    <s v="REGINALDO MARISSA C."/>
    <s v="REGINALDO"/>
    <s v="MARISSA"/>
    <s v="C"/>
    <s v="LSB-TEACHER"/>
    <s v="JOBCON"/>
    <x v="51"/>
  </r>
  <r>
    <n v="279"/>
    <s v="VIDAMO ROXANNE D."/>
    <s v="VIDAMO"/>
    <s v="ROXANNE"/>
    <s v="D"/>
    <s v="LSB-TEACHER"/>
    <s v="JOBCON"/>
    <x v="42"/>
  </r>
  <r>
    <n v="280"/>
    <s v="BURAZON CARIDAD A."/>
    <s v="BURAZON"/>
    <s v="CARIDAD"/>
    <s v="ANGCAYA"/>
    <s v="LTOO II"/>
    <s v="REGULAR"/>
    <x v="9"/>
  </r>
  <r>
    <n v="281"/>
    <s v="ESCAMILLAS EVELYN M."/>
    <s v="ESCAMILLAS"/>
    <s v="EVELYN"/>
    <s v="M"/>
    <s v="LTOO III"/>
    <s v="REGULAR"/>
    <x v="9"/>
  </r>
  <r>
    <n v="282"/>
    <s v="OLEGARIO TEOFISTA B."/>
    <s v="OLEGARIO"/>
    <s v="TEOFISTA"/>
    <s v="BAYOT"/>
    <s v="LTOO III"/>
    <s v="REGULAR"/>
    <x v="9"/>
  </r>
  <r>
    <n v="283"/>
    <s v="CANDELARIA DANILO M."/>
    <s v="CANDELARIA"/>
    <s v="DANILO"/>
    <s v="M"/>
    <s v="MARKET SUPERVISOR I"/>
    <s v="REGULAR"/>
    <x v="6"/>
  </r>
  <r>
    <n v="283"/>
    <s v="DELA CRUZ SHIELA G."/>
    <s v="DELA CRUZ"/>
    <s v="SHIELA"/>
    <s v="GEGAPE"/>
    <s v="MED TECH I"/>
    <s v="REGULAR"/>
    <x v="12"/>
  </r>
  <r>
    <n v="284"/>
    <s v="MIRANDO EDITH B."/>
    <s v="MIRANDO"/>
    <s v="EDITH"/>
    <s v="BAYAS"/>
    <s v="MED TECH I"/>
    <s v="REGULAR"/>
    <x v="20"/>
  </r>
  <r>
    <n v="285"/>
    <s v="PASCUA LORENA D."/>
    <s v="PASCUA"/>
    <s v="LORENA"/>
    <s v="DEL MUNDO"/>
    <s v="MED TECH I"/>
    <s v="REGULAR"/>
    <x v="12"/>
  </r>
  <r>
    <n v="286"/>
    <s v="TOPACIO ABEGAIL P."/>
    <s v="TOPACIO"/>
    <s v="ABEGAIL"/>
    <s v="PANGANIBAN"/>
    <s v="MED TECH I"/>
    <s v="REGULAR"/>
    <x v="12"/>
  </r>
  <r>
    <n v="287"/>
    <s v="MARASIGAN JANINE C."/>
    <s v="MARASIGAN"/>
    <s v="JANINE"/>
    <s v="CURA"/>
    <s v="MEDTECH"/>
    <s v="REGULAR"/>
    <x v="12"/>
  </r>
  <r>
    <n v="288"/>
    <s v="SUMAGUI DESZERIE ANN A."/>
    <s v="SUMAGUI"/>
    <s v="DESZERIE ANN"/>
    <s v="AMULONG"/>
    <s v="MEDTECH"/>
    <s v="REGULAR"/>
    <x v="12"/>
  </r>
  <r>
    <n v="289"/>
    <s v="ALCAZAR ZENAIDA S."/>
    <s v="ALCAZAR"/>
    <s v="ZENAIDA"/>
    <s v="SALAZAR"/>
    <s v="MIDWIFE I"/>
    <s v="REGULAR"/>
    <x v="20"/>
  </r>
  <r>
    <n v="290"/>
    <s v="BERNALDEZ MARLONE P."/>
    <s v="BERNALDEZ"/>
    <s v="MARLONE"/>
    <s v="P"/>
    <s v="MIDWIFE I"/>
    <s v="REGULAR"/>
    <x v="63"/>
  </r>
  <r>
    <n v="291"/>
    <s v="CRIZALDO THELMA U."/>
    <s v="CRIZALDO"/>
    <s v="THELMA"/>
    <s v="U"/>
    <s v="MIDWIFE I"/>
    <s v="REGULAR"/>
    <x v="20"/>
  </r>
  <r>
    <n v="292"/>
    <s v="LEGASPI DOLORES B."/>
    <s v="LEGASPI"/>
    <s v="DOLORES"/>
    <s v="B"/>
    <s v="MIDWIFE I"/>
    <s v="REGULAR"/>
    <x v="20"/>
  </r>
  <r>
    <n v="293"/>
    <s v="ALFEREZ JOSEPHINE R."/>
    <s v="ALFEREZ"/>
    <s v="JOSEPHINE"/>
    <s v="RAMOS"/>
    <s v="MIDWIFE II"/>
    <s v="REGULAR"/>
    <x v="20"/>
  </r>
  <r>
    <n v="294"/>
    <s v="PEÑARANDA MARIA KEREN N."/>
    <s v="PEÑARANDA"/>
    <s v="MARIA KEREN"/>
    <s v="N"/>
    <s v="MOA/LSB"/>
    <s v="REGULAR"/>
    <x v="49"/>
  </r>
  <r>
    <n v="295"/>
    <s v="MENDOZA MARIA ABIGAIL A."/>
    <s v="MENDOZA"/>
    <s v="MARIA ABIGAIL"/>
    <s v="AUSTRIA"/>
    <s v="NURSE"/>
    <s v="REGULAR"/>
    <x v="20"/>
  </r>
  <r>
    <n v="296"/>
    <s v="MENDOZA MARVIC M."/>
    <s v="MENDOZA"/>
    <s v="MARVIC"/>
    <s v="MARCHAN"/>
    <s v="NURSE"/>
    <s v="REGULAR"/>
    <x v="12"/>
  </r>
  <r>
    <n v="297"/>
    <s v="VILLAVIRAY MAR CLYDE D."/>
    <s v="VILLAVIRAY"/>
    <s v="MAR CLYDE"/>
    <s v="D"/>
    <s v="NURSE"/>
    <s v="REGULAR"/>
    <x v="20"/>
  </r>
  <r>
    <n v="298"/>
    <s v="AMPARO JOY J."/>
    <s v="AMPARO"/>
    <s v="JOY"/>
    <s v="JIMENO"/>
    <s v="NURSE I"/>
    <s v="REGULAR"/>
    <x v="12"/>
  </r>
  <r>
    <n v="299"/>
    <s v="BAYOT ELAINE B."/>
    <s v="BAYOT"/>
    <s v="ELAINE"/>
    <s v="BULLON"/>
    <s v="NURSE I"/>
    <s v="REGULAR"/>
    <x v="12"/>
  </r>
  <r>
    <n v="300"/>
    <s v="CASTRO VIVIAN A."/>
    <s v="CASTRO"/>
    <s v="VIVIAN"/>
    <s v="AGUSTIN"/>
    <s v="NURSE I"/>
    <s v="REGULAR"/>
    <x v="12"/>
  </r>
  <r>
    <n v="301"/>
    <s v="DE GUZMAN RONALD ANDREW G."/>
    <s v="DE GUZMAN"/>
    <s v="RONALD ANDREW"/>
    <s v="GABRIEL"/>
    <s v="NURSE I"/>
    <s v="REGULAR"/>
    <x v="20"/>
  </r>
  <r>
    <n v="302"/>
    <s v="DELFINO NINA C."/>
    <s v="DELFINO"/>
    <s v="NINA"/>
    <s v="C"/>
    <s v="NURSE I"/>
    <s v="REGULAR"/>
    <x v="12"/>
  </r>
  <r>
    <n v="303"/>
    <s v="DOGNIDON MARLYN P."/>
    <s v="DOGNIDON"/>
    <s v="MARLYN"/>
    <s v="P"/>
    <s v="NURSE I"/>
    <s v="REGULAR"/>
    <x v="12"/>
  </r>
  <r>
    <n v="304"/>
    <s v="ESTIGOY BEVERLY ANNE P."/>
    <s v="ESTIGOY"/>
    <s v="BEVERLY ANNE"/>
    <s v="P"/>
    <s v="NURSE I"/>
    <s v="REGULAR"/>
    <x v="12"/>
  </r>
  <r>
    <n v="305"/>
    <s v="HAYAG JERMAINE JOI D."/>
    <s v="HAYAG"/>
    <s v="JERMAINE JOI"/>
    <s v="DEL MUNDO"/>
    <s v="NURSE I"/>
    <s v="REGULAR"/>
    <x v="20"/>
  </r>
  <r>
    <n v="306"/>
    <s v="HERNANDEZ DONATO Q."/>
    <s v="HERNANDEZ"/>
    <s v="DONATO"/>
    <s v="Q"/>
    <s v="NURSE I"/>
    <s v="REGULAR"/>
    <x v="12"/>
  </r>
  <r>
    <n v="307"/>
    <s v="LAROZA KIM VINCENT L."/>
    <s v="LAROZA"/>
    <s v="KIM VINCENT"/>
    <s v="L"/>
    <s v="NURSE I"/>
    <s v="REGULAR"/>
    <x v="12"/>
  </r>
  <r>
    <n v="308"/>
    <s v="MARUNDAN MARIA FLOR M."/>
    <s v="MARUNDAN"/>
    <s v="MARIA FLOR"/>
    <s v="M"/>
    <s v="NURSE I"/>
    <s v="REGULAR"/>
    <x v="12"/>
  </r>
  <r>
    <n v="309"/>
    <s v="MONTEALEGRE CHARLIE JR. O."/>
    <s v="MONTEALEGRE"/>
    <s v="CHARLIE JR."/>
    <s v="O"/>
    <s v="NURSE I"/>
    <s v="REGULAR"/>
    <x v="12"/>
  </r>
  <r>
    <n v="310"/>
    <s v="OSTONAL IVY S."/>
    <s v="OSTONAL"/>
    <s v="IVY"/>
    <s v="SANGALANG"/>
    <s v="NURSE I"/>
    <s v="REGULAR"/>
    <x v="12"/>
  </r>
  <r>
    <n v="311"/>
    <s v="PEÑANO DARYL BAMBI B."/>
    <s v="PEÑANO"/>
    <s v="DARYL BAMBI"/>
    <s v="BONINA"/>
    <s v="NURSE I"/>
    <s v="REGULAR"/>
    <x v="12"/>
  </r>
  <r>
    <n v="312"/>
    <s v="REMOLLENO MICHELLE U."/>
    <s v="REMOLLENO"/>
    <s v="MICHELLE"/>
    <s v="UBALDO"/>
    <s v="NURSE I"/>
    <s v="REGULAR"/>
    <x v="20"/>
  </r>
  <r>
    <n v="313"/>
    <s v="SANTERA MARICRIS S."/>
    <s v="SANTERA"/>
    <s v="MARICRIS"/>
    <s v="S"/>
    <s v="NURSE I"/>
    <s v="REGULAR"/>
    <x v="12"/>
  </r>
  <r>
    <n v="314"/>
    <s v="SIM JO RITZELLE C."/>
    <s v="SIM"/>
    <s v="JO RITZELLE"/>
    <s v="CASTILLO"/>
    <s v="NURSE I"/>
    <s v="REGULAR"/>
    <x v="20"/>
  </r>
  <r>
    <n v="315"/>
    <s v="ALVAREZ GRACITA S."/>
    <s v="ALVAREZ"/>
    <s v="GRACITA"/>
    <s v="STA ANA"/>
    <s v="NURSE II"/>
    <s v="REGULAR"/>
    <x v="20"/>
  </r>
  <r>
    <n v="316"/>
    <s v="EMELO MARXIANE T."/>
    <s v="EMELO"/>
    <s v="MARXIANE"/>
    <s v="T"/>
    <s v="NURSE II"/>
    <s v="REGULAR"/>
    <x v="12"/>
  </r>
  <r>
    <n v="317"/>
    <s v="EMELO MARYJANE T."/>
    <s v="EMELO"/>
    <s v="MARYJANE"/>
    <s v="T"/>
    <s v="NURSE II"/>
    <s v="REGULAR"/>
    <x v="12"/>
  </r>
  <r>
    <n v="318"/>
    <s v="SANARES DAN T."/>
    <s v="SANARES"/>
    <s v="DAN"/>
    <s v="TORRES"/>
    <s v="NURSE III"/>
    <s v="REGULAR"/>
    <x v="20"/>
  </r>
  <r>
    <n v="319"/>
    <s v="VILLAVIRAY MA. CANDELARIA D."/>
    <s v="VILLAVIRAY"/>
    <s v="MA. CANDELARIA"/>
    <s v="D"/>
    <s v="NURSE III"/>
    <s v="REGULAR"/>
    <x v="3"/>
  </r>
  <r>
    <n v="320"/>
    <s v="COLETO HANY ROY D."/>
    <s v="COLETO"/>
    <s v="HANY ROY"/>
    <s v="DE LOS SANTOS"/>
    <s v="NURSEI"/>
    <s v="REGULAR"/>
    <x v="12"/>
  </r>
  <r>
    <n v="321"/>
    <s v="LAGUARDIA JOSELITO R."/>
    <s v="LAGUARDIA"/>
    <s v="JOSELITO"/>
    <s v="R"/>
    <s v="OIC"/>
    <s v="REGULAR"/>
    <x v="23"/>
  </r>
  <r>
    <n v="322"/>
    <s v="AQUINO PACITA ROSARIO Z."/>
    <s v="AQUINO"/>
    <s v="PACITA ROSARIO"/>
    <s v="Z"/>
    <s v="OIC GSO"/>
    <s v="REGULAR"/>
    <x v="4"/>
  </r>
  <r>
    <n v="323"/>
    <s v="PARRA VIOLETA C."/>
    <s v="PARRA"/>
    <s v="VIOLETA"/>
    <s v="C"/>
    <s v="OIC PIO"/>
    <s v="REGULAR"/>
    <x v="27"/>
  </r>
  <r>
    <n v="324"/>
    <s v="HERNANDO MERLE B."/>
    <s v="HERNANDO"/>
    <s v="MERLE"/>
    <s v="B"/>
    <s v="OIC-BUDGET OFFICER"/>
    <s v="REGULAR"/>
    <x v="29"/>
  </r>
  <r>
    <n v="325"/>
    <s v="MENDOZA ROMEO B."/>
    <s v="MENDOZA"/>
    <s v="ROMEO"/>
    <s v="BAYHON"/>
    <s v="PARKING AIDE IV"/>
    <s v="REGULAR"/>
    <x v="6"/>
  </r>
  <r>
    <n v="326"/>
    <s v="JUMARANG AIME A."/>
    <s v="JUMARANG"/>
    <s v="AIME"/>
    <s v="ALMENDRAZ"/>
    <s v="PHARMACIST"/>
    <s v="REGULAR"/>
    <x v="12"/>
  </r>
  <r>
    <n v="327"/>
    <s v="AMBION REYMOND A."/>
    <s v="AMBION"/>
    <s v="REYMOND"/>
    <s v="AMBATA"/>
    <s v="PIO"/>
    <s v="REGULAR"/>
    <x v="26"/>
  </r>
  <r>
    <n v="328"/>
    <s v="LOYOLA JANE A."/>
    <s v="LOYOLA"/>
    <s v="JANE"/>
    <s v="ALMENDRAZ"/>
    <s v="PLANNING OFFICER I"/>
    <s v="REGULAR"/>
    <x v="22"/>
  </r>
  <r>
    <n v="329"/>
    <s v="SUÑIGA CARLOS J."/>
    <s v="SUÑIGA"/>
    <s v="CARLOS"/>
    <s v="JAVIER"/>
    <s v="PO IV"/>
    <s v="REGULAR"/>
    <x v="22"/>
  </r>
  <r>
    <n v="330"/>
    <s v="MACASPAC ELVIRA V."/>
    <s v="MACASPAC"/>
    <s v="ELVIRA"/>
    <s v="VARGAS"/>
    <s v="PROJECT EVAL OFFICER I"/>
    <s v="REGULAR"/>
    <x v="34"/>
  </r>
  <r>
    <n v="331"/>
    <s v="ACERON ANGELU V."/>
    <s v="ACERON"/>
    <s v="ANGELU"/>
    <s v="VALDEZ"/>
    <s v="RADIOLOGIC TECHNOLOGIST"/>
    <s v="REGULAR"/>
    <x v="12"/>
  </r>
  <r>
    <n v="332"/>
    <s v="AUSTRIA KIM E."/>
    <s v="AUSTRIA"/>
    <s v="KIM"/>
    <s v="EMELO"/>
    <s v="RADIOLOGIC TECHNOLOGIST"/>
    <s v="REGULAR"/>
    <x v="12"/>
  </r>
  <r>
    <n v="333"/>
    <s v="BAYBAY LINDA G."/>
    <s v="BAYBAY"/>
    <s v="LINDA"/>
    <s v="GONZALES"/>
    <s v="RCC I"/>
    <s v="REGULAR"/>
    <x v="7"/>
  </r>
  <r>
    <n v="334"/>
    <s v="BISCOCHO JULIETA G."/>
    <s v="BISCOCHO"/>
    <s v="JULIETA"/>
    <s v="GOMEZ"/>
    <s v="RCC I"/>
    <s v="REGULAR"/>
    <x v="9"/>
  </r>
  <r>
    <n v="335"/>
    <s v="SALONGA LUCY M."/>
    <s v="SALONGA"/>
    <s v="LUCY"/>
    <s v="M"/>
    <s v="RCC I"/>
    <s v="REGULAR"/>
    <x v="6"/>
  </r>
  <r>
    <n v="336"/>
    <s v="VILLAPANDO JENITA M."/>
    <s v="VILLAPANDO"/>
    <s v="JENITA"/>
    <s v="MIRANDA"/>
    <s v="RCC II"/>
    <s v="REGULAR"/>
    <x v="12"/>
  </r>
  <r>
    <n v="337"/>
    <s v="DIMAPILIS ARIEL M."/>
    <s v="DIMAPILIS"/>
    <s v="ARIEL"/>
    <s v="MENDOZA"/>
    <s v="RCC III"/>
    <s v="REGULAR"/>
    <x v="9"/>
  </r>
  <r>
    <n v="338"/>
    <s v="PERENA RUBILINDA C."/>
    <s v="PERENA"/>
    <s v="RUBILINDA"/>
    <s v="CAPUNO"/>
    <s v="RCCI"/>
    <s v="REGULAR"/>
    <x v="10"/>
  </r>
  <r>
    <n v="339"/>
    <s v="DIMAPILIS ANTHONY A."/>
    <s v="DIMAPILIS"/>
    <s v="ANTHONY"/>
    <s v="A"/>
    <s v="RCC-I"/>
    <s v="REGULAR"/>
    <x v="9"/>
  </r>
  <r>
    <n v="340"/>
    <s v="DE CASTRO JOSEPH NHOEL T."/>
    <s v="DE CASTRO"/>
    <s v="JOSEPH NHOEL"/>
    <s v="TIBAYAN"/>
    <s v="REGISTRATION OFFICER I"/>
    <s v="REGULAR"/>
    <x v="7"/>
  </r>
  <r>
    <n v="341"/>
    <s v="JAVIER ELISEO B."/>
    <s v="JAVIER"/>
    <s v="ELISEO"/>
    <s v="B"/>
    <s v="REGISTRATION OFFICER IV"/>
    <s v="REGULAR"/>
    <x v="7"/>
  </r>
  <r>
    <n v="342"/>
    <s v="BATINO FELISA C."/>
    <s v="BATINO"/>
    <s v="FELISA"/>
    <s v="C"/>
    <s v="SANITARY INSPECTOR"/>
    <s v="REGULAR"/>
    <x v="20"/>
  </r>
  <r>
    <n v="343"/>
    <s v="REYES JUANITO P."/>
    <s v="REYES"/>
    <s v="JUANITO"/>
    <s v="P"/>
    <s v="SEC GUARD I"/>
    <s v="REGULAR"/>
    <x v="69"/>
  </r>
  <r>
    <n v="344"/>
    <s v="ROZUL FLORENCIA M."/>
    <s v="ROZUL"/>
    <s v="FLORENCIA"/>
    <s v="M"/>
    <s v="SOCIAL WELFARE AIDE"/>
    <s v="REGULAR"/>
    <x v="44"/>
  </r>
  <r>
    <n v="345"/>
    <s v="AMBION DORINDA A."/>
    <s v="AMBION"/>
    <s v="DORINDA"/>
    <s v="A"/>
    <s v="SOCIAL WORKER 1"/>
    <s v="REGULAR"/>
    <x v="44"/>
  </r>
  <r>
    <n v="346"/>
    <s v="ERIDAO ROSALINDA P."/>
    <s v="ERIDAO"/>
    <s v="ROSALINDA"/>
    <s v="P"/>
    <s v="SOCIAL WORKER 1"/>
    <s v="REGULAR"/>
    <x v="44"/>
  </r>
  <r>
    <n v="347"/>
    <s v="PARRA MARCIANA L."/>
    <s v="PARRA"/>
    <s v="MARCIANA"/>
    <s v="L"/>
    <s v="SOCIAL WORKER 1"/>
    <s v="REGULAR"/>
    <x v="44"/>
  </r>
  <r>
    <n v="348"/>
    <s v="MANALO CELSA B."/>
    <s v="MANALO"/>
    <s v="CELSA"/>
    <s v="BAYOT"/>
    <s v="SOCIOLOGIST II"/>
    <s v="REGULAR"/>
    <x v="22"/>
  </r>
  <r>
    <n v="349"/>
    <s v="MARINDUQUE AURORA A."/>
    <s v="MARINDUQUE"/>
    <s v="AURORA"/>
    <s v="ARCULLO"/>
    <s v="SR. ADMIN ASST I"/>
    <s v="REGULAR"/>
    <x v="26"/>
  </r>
  <r>
    <n v="350"/>
    <s v="ALCAZAR AINEE JOY C."/>
    <s v="ALCAZAR"/>
    <s v="AINEE JOY"/>
    <s v="C"/>
    <s v="STAFF NURSE"/>
    <s v="REGULAR"/>
    <x v="12"/>
  </r>
  <r>
    <n v="351"/>
    <s v="CORTEZ MARCOS NOEL A."/>
    <s v="CORTEZ"/>
    <s v="MARCOS NOEL"/>
    <s v="A"/>
    <s v="TAX MAPPER II"/>
    <s v="REGULAR"/>
    <x v="11"/>
  </r>
  <r>
    <n v="352"/>
    <s v="CARAAN ANNABELLE F."/>
    <s v="CARAAN"/>
    <s v="ANNABELLE"/>
    <s v="F"/>
    <s v="TAX MAPPING AIDE"/>
    <s v="REGULAR"/>
    <x v="11"/>
  </r>
  <r>
    <n v="353"/>
    <s v="PENALES GLORIA P."/>
    <s v="PENALES"/>
    <s v="GLORIA"/>
    <s v="P"/>
    <s v="TAXMAPPER III"/>
    <s v="REGULAR"/>
    <x v="11"/>
  </r>
  <r>
    <n v="354"/>
    <s v="ALEGA ESTELITA M."/>
    <s v="ALEGA"/>
    <s v="ESTELITA"/>
    <s v="M"/>
    <s v="TICKET CHECKER"/>
    <s v="REGULAR"/>
    <x v="9"/>
  </r>
  <r>
    <n v="355"/>
    <s v="AMORA ELISA S."/>
    <s v="AMORA"/>
    <s v="ELISA"/>
    <s v="S"/>
    <s v="TICKET CHECKER"/>
    <s v="REGULAR"/>
    <x v="9"/>
  </r>
  <r>
    <n v="356"/>
    <s v="BAYOT ANABEL D."/>
    <s v="BAYOT"/>
    <s v="ANABEL"/>
    <s v="D"/>
    <s v="TICKET CHECKER"/>
    <s v="REGULAR"/>
    <x v="9"/>
  </r>
  <r>
    <n v="357"/>
    <s v="DUNGO PURISIMA CORAZON E."/>
    <s v="DUNGO"/>
    <s v="PURISIMA CORAZON"/>
    <s v="E"/>
    <s v="TICKET CHECKER"/>
    <s v="REGULAR"/>
    <x v="9"/>
  </r>
  <r>
    <n v="358"/>
    <s v="GUAÑEZO MA. GINA P."/>
    <s v="GUAÑEZO"/>
    <s v="MA. GINA"/>
    <s v="P"/>
    <s v="TICKET CHECKER"/>
    <s v="REGULAR"/>
    <x v="9"/>
  </r>
  <r>
    <n v="359"/>
    <s v="MABUTI ANA MARIE C."/>
    <s v="MABUTI"/>
    <s v="ANA MARIE"/>
    <s v="C"/>
    <s v="TICKET CHECKER"/>
    <s v="REGULAR"/>
    <x v="9"/>
  </r>
  <r>
    <n v="360"/>
    <s v="VIDALLO WINNIE R."/>
    <s v="VIDALLO"/>
    <s v="WINNIE"/>
    <s v="R"/>
    <s v="TICKET CHECKER"/>
    <s v="REGULAR"/>
    <x v="9"/>
  </r>
  <r>
    <n v="361"/>
    <s v="DISEPEDA ROMELITO  "/>
    <s v="DISEPEDA"/>
    <s v="ROMELITO"/>
    <m/>
    <s v="TRAFFIC AIDE"/>
    <s v="REGULAR"/>
    <x v="21"/>
  </r>
  <r>
    <n v="362"/>
    <s v="AGUIDO RAFAEL V."/>
    <s v="AGUIDO"/>
    <s v="RAFAEL"/>
    <s v="V"/>
    <s v="TRAFFIC AIDE I"/>
    <s v="REGULAR"/>
    <x v="21"/>
  </r>
  <r>
    <n v="363"/>
    <s v="AYCARDO JOEL M."/>
    <s v="AYCARDO"/>
    <s v="JOEL"/>
    <s v="M."/>
    <s v="TRAFFIC AIDE I"/>
    <s v="REGULAR"/>
    <x v="48"/>
  </r>
  <r>
    <n v="364"/>
    <s v="MARCIAL RUSTICO B."/>
    <s v="MARCIAL"/>
    <s v="RUSTICO"/>
    <s v="B"/>
    <s v="TRAFFIC AIDE I"/>
    <s v="REGULAR"/>
    <x v="21"/>
  </r>
  <r>
    <n v="365"/>
    <s v="DE OCAMPO MARISSA B."/>
    <s v="DE OCAMPO"/>
    <s v="MARISSA"/>
    <s v="B"/>
    <s v="TRAINNING SPECIALIST I"/>
    <s v="REGULAR"/>
    <x v="32"/>
  </r>
  <r>
    <n v="366"/>
    <s v="ANGCAYA JUANITO A."/>
    <s v="ANGCAYA"/>
    <s v="JUANITO"/>
    <s v="A"/>
    <s v="UTILITY WORKER I"/>
    <s v="REGULAR"/>
    <x v="3"/>
  </r>
  <r>
    <n v="367"/>
    <s v="AYCARDO PILILLA V."/>
    <s v="AYCARDO"/>
    <s v="PILILLA"/>
    <s v="VILLANUEVA"/>
    <s v="UTILITY WORKER I"/>
    <s v="REGULAR"/>
    <x v="50"/>
  </r>
  <r>
    <n v="368"/>
    <s v="MADRAZO ALLAN PAUL A."/>
    <s v="MADRAZO"/>
    <s v="ALLAN PAUL"/>
    <s v="AURE"/>
    <s v="ZONING INSPECTOR II"/>
    <s v="REGULAR"/>
    <x v="19"/>
  </r>
  <r>
    <n v="369"/>
    <s v="ALCALA DANIEL P."/>
    <s v="ALCALA"/>
    <s v="DANIEL"/>
    <s v="P"/>
    <m/>
    <s v="REGULAR"/>
    <x v="41"/>
  </r>
  <r>
    <n v="370"/>
    <s v="ANACAY ANICETA P."/>
    <s v="ANACAY"/>
    <s v="ANICETA"/>
    <s v="P"/>
    <m/>
    <m/>
    <x v="3"/>
  </r>
  <r>
    <n v="371"/>
    <s v="BAYANI MACY A."/>
    <s v="BAYANI"/>
    <s v="MACY"/>
    <s v="A"/>
    <m/>
    <m/>
    <x v="49"/>
  </r>
  <r>
    <n v="372"/>
    <s v="BAYHON LUISITO G."/>
    <s v="BAYHON"/>
    <s v="LUISITO"/>
    <s v="G"/>
    <m/>
    <m/>
    <x v="48"/>
  </r>
  <r>
    <n v="373"/>
    <s v="CORTEZ FIDELA B."/>
    <s v="CORTEZ"/>
    <s v="FIDELA"/>
    <s v="B"/>
    <m/>
    <m/>
    <x v="14"/>
  </r>
  <r>
    <n v="374"/>
    <s v="DE SAGUN VICTOR V."/>
    <s v="DE SAGUN"/>
    <s v="VICTOR"/>
    <s v="V"/>
    <m/>
    <m/>
    <x v="14"/>
  </r>
  <r>
    <n v="375"/>
    <s v="DIGO MANUEL  "/>
    <s v="DIGO"/>
    <s v="MANUEL"/>
    <m/>
    <m/>
    <m/>
    <x v="3"/>
  </r>
  <r>
    <n v="376"/>
    <s v="DOCTORA ZENAIDA  "/>
    <s v="DOCTORA"/>
    <s v="ZENAIDA"/>
    <m/>
    <m/>
    <m/>
    <x v="17"/>
  </r>
  <r>
    <n v="377"/>
    <s v="EGASAN DELIA J."/>
    <s v="EGASAN"/>
    <s v="DELIA"/>
    <s v="JAVIER"/>
    <m/>
    <m/>
    <x v="20"/>
  </r>
  <r>
    <n v="378"/>
    <s v="FELLO VIRGILIO O."/>
    <s v="FELLO"/>
    <s v="VIRGILIO"/>
    <s v="O"/>
    <m/>
    <m/>
    <x v="49"/>
  </r>
  <r>
    <n v="379"/>
    <s v="FERMA AMELITA V."/>
    <s v="FERMA"/>
    <s v="AMELITA"/>
    <s v="VERGARA"/>
    <m/>
    <m/>
    <x v="66"/>
  </r>
  <r>
    <n v="380"/>
    <s v="FERMA ROMEO  "/>
    <s v="FERMA"/>
    <s v="ROMEO"/>
    <m/>
    <m/>
    <m/>
    <x v="17"/>
  </r>
  <r>
    <n v="381"/>
    <s v="HERNADEZ VICTOR  "/>
    <s v="HERNADEZ"/>
    <s v="VICTOR"/>
    <m/>
    <m/>
    <m/>
    <x v="12"/>
  </r>
  <r>
    <n v="382"/>
    <s v="IGNO CRISTINA M."/>
    <s v="IGNO"/>
    <s v="CRISTINA"/>
    <s v="M"/>
    <m/>
    <m/>
    <x v="24"/>
  </r>
  <r>
    <n v="383"/>
    <s v="JAVIER CARMELITA M."/>
    <s v="JAVIER"/>
    <s v="CARMELITA"/>
    <s v="M"/>
    <m/>
    <m/>
    <x v="8"/>
  </r>
  <r>
    <n v="384"/>
    <s v="JAVIER HILARIO  "/>
    <s v="JAVIER"/>
    <s v="HILARIO"/>
    <m/>
    <m/>
    <m/>
    <x v="3"/>
  </r>
  <r>
    <n v="385"/>
    <s v="MACAPUNO FELIX  "/>
    <s v="MACAPUNO"/>
    <s v="FELIX"/>
    <m/>
    <m/>
    <m/>
    <x v="17"/>
  </r>
  <r>
    <n v="386"/>
    <s v="MARASIGAN DANIEL  "/>
    <s v="MARASIGAN"/>
    <s v="DANIEL"/>
    <m/>
    <m/>
    <m/>
    <x v="17"/>
  </r>
  <r>
    <n v="387"/>
    <s v="MERCADO NAZARIO  "/>
    <s v="MERCADO"/>
    <s v="NAZARIO"/>
    <m/>
    <m/>
    <m/>
    <x v="17"/>
  </r>
  <r>
    <n v="388"/>
    <s v="MOLOD EMMA D."/>
    <s v="MOLOD"/>
    <s v="EMMA"/>
    <s v="DL"/>
    <m/>
    <m/>
    <x v="20"/>
  </r>
  <r>
    <n v="389"/>
    <s v="MONTENEGRO EDWIN D."/>
    <s v="MONTENEGRO"/>
    <s v="EDWIN"/>
    <s v="DE SAGUN"/>
    <m/>
    <m/>
    <x v="19"/>
  </r>
  <r>
    <n v="390"/>
    <s v="MONTENEGRO MARISSA P."/>
    <s v="MONTENEGRO"/>
    <s v="MARISSA"/>
    <s v="P"/>
    <m/>
    <m/>
    <x v="36"/>
  </r>
  <r>
    <n v="391"/>
    <s v="PAITON MARY ANN M."/>
    <s v="PAITON"/>
    <s v="MARY ANN"/>
    <s v="M"/>
    <m/>
    <m/>
    <x v="38"/>
  </r>
  <r>
    <n v="392"/>
    <s v="PALADAN VICENTE  "/>
    <s v="PALADAN"/>
    <s v="VICENTE"/>
    <m/>
    <m/>
    <m/>
    <x v="17"/>
  </r>
  <r>
    <n v="393"/>
    <s v="PATAWE ELMA M."/>
    <s v="PATAWE"/>
    <s v="ELMA"/>
    <s v="M"/>
    <m/>
    <m/>
    <x v="70"/>
  </r>
  <r>
    <n v="394"/>
    <s v="PATRICIO APRIL V."/>
    <s v="PATRICIO"/>
    <s v="APRIL"/>
    <s v="V"/>
    <m/>
    <m/>
    <x v="49"/>
  </r>
  <r>
    <n v="395"/>
    <s v="PAYAD ALEXANDER  "/>
    <s v="PAYAD"/>
    <s v="ALEXANDER"/>
    <m/>
    <m/>
    <m/>
    <x v="17"/>
  </r>
  <r>
    <n v="396"/>
    <s v="PAYAD EDGARDO F."/>
    <s v="PAYAD"/>
    <s v="EDGARDO"/>
    <s v="F"/>
    <m/>
    <m/>
    <x v="17"/>
  </r>
  <r>
    <n v="397"/>
    <s v="PAYAD MARICEL  Q."/>
    <s v="PAYAD"/>
    <s v="MARICEL "/>
    <s v="QUILAO"/>
    <m/>
    <m/>
    <x v="24"/>
  </r>
  <r>
    <n v="398"/>
    <s v="PEREY GENNILYN  "/>
    <s v="PEREY"/>
    <s v="GENNILYN"/>
    <m/>
    <m/>
    <m/>
    <x v="8"/>
  </r>
  <r>
    <n v="399"/>
    <s v="RODRIGUEZ GREGORIO  "/>
    <s v="RODRIGUEZ"/>
    <s v="GREGORIO"/>
    <m/>
    <m/>
    <m/>
    <x v="17"/>
  </r>
  <r>
    <n v="400"/>
    <s v="RODRIGUEZ IGNACIO  "/>
    <s v="RODRIGUEZ"/>
    <s v="IGNACIO"/>
    <m/>
    <m/>
    <m/>
    <x v="17"/>
  </r>
  <r>
    <n v="401"/>
    <s v="RODRIGUEZ JOEL  "/>
    <s v="RODRIGUEZ"/>
    <s v="JOEL"/>
    <m/>
    <m/>
    <m/>
    <x v="17"/>
  </r>
  <r>
    <n v="402"/>
    <s v="SEDUCON LUCIO F."/>
    <s v="SEDUCON"/>
    <s v="LUCIO"/>
    <s v="FERNANDEZ"/>
    <m/>
    <m/>
    <x v="34"/>
  </r>
  <r>
    <n v="403"/>
    <s v="SOLANOY KARENE  "/>
    <s v="SOLANOY"/>
    <s v="KARENE"/>
    <m/>
    <m/>
    <m/>
    <x v="12"/>
  </r>
  <r>
    <n v="404"/>
    <s v="VILLANUEVA MARIO A."/>
    <s v="VILLANUEVA"/>
    <s v="MARIO"/>
    <s v="AMBION"/>
    <m/>
    <m/>
    <x v="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61">
  <r>
    <x v="0"/>
    <d v="2022-08-01T00:00:00"/>
    <x v="0"/>
    <s v="DOGELIO CHRISTIAN B."/>
    <s v="LEGAL"/>
    <x v="0"/>
    <d v="2022-06-13T00:00:00"/>
    <d v="2022-06-13T00:00:00"/>
    <s v="VL"/>
    <m/>
    <s v="1 VL"/>
    <n v="1"/>
    <m/>
  </r>
  <r>
    <x v="0"/>
    <d v="2022-08-01T00:00:00"/>
    <x v="0"/>
    <s v="DOGELIO CHRISTIAN B."/>
    <s v="LEGAL"/>
    <x v="0"/>
    <d v="2022-06-15T00:00:00"/>
    <d v="2022-06-15T00:00:00"/>
    <s v="VL"/>
    <m/>
    <s v="1 VL"/>
    <n v="1"/>
    <m/>
  </r>
  <r>
    <x v="1"/>
    <d v="2022-08-01T00:00:00"/>
    <x v="1"/>
    <s v="DOGELIO CHRISTIAN B."/>
    <s v="LEGAL"/>
    <x v="0"/>
    <d v="2022-06-22T00:00:00"/>
    <d v="2022-06-23T00:00:00"/>
    <s v="OTHER"/>
    <s v="SEC 25 EO 292- FORCE LEAVE"/>
    <s v="2 OTHER"/>
    <n v="2"/>
    <m/>
  </r>
  <r>
    <x v="2"/>
    <d v="2022-08-01T00:00:00"/>
    <x v="2"/>
    <s v="DOGELIO CHRISTIAN B."/>
    <s v="LEGAL"/>
    <x v="0"/>
    <d v="2022-05-25T00:00:00"/>
    <d v="2022-05-25T00:00:00"/>
    <s v="OTHER"/>
    <s v="SEC 25 EO 292- FORCE LEAVE"/>
    <s v="1 OTHER"/>
    <n v="1"/>
    <m/>
  </r>
  <r>
    <x v="3"/>
    <d v="2022-08-01T00:00:00"/>
    <x v="3"/>
    <s v="COSME CORAZON O."/>
    <s v="TCIS"/>
    <x v="0"/>
    <d v="2022-07-13T00:00:00"/>
    <d v="2022-07-13T00:00:00"/>
    <s v="SL"/>
    <m/>
    <s v="1 SL"/>
    <n v="1"/>
    <m/>
  </r>
  <r>
    <x v="4"/>
    <d v="2022-08-01T00:00:00"/>
    <x v="4"/>
    <s v="COSME CORAZON O."/>
    <s v="TCIS"/>
    <x v="0"/>
    <d v="2022-06-29T00:00:00"/>
    <d v="2022-06-30T00:00:00"/>
    <s v="SL"/>
    <m/>
    <s v="2 SL"/>
    <n v="2"/>
    <m/>
  </r>
  <r>
    <x v="4"/>
    <d v="2022-08-01T00:00:00"/>
    <x v="4"/>
    <s v="COSME CORAZON O."/>
    <s v="TCIS"/>
    <x v="0"/>
    <d v="2022-07-01T00:00:00"/>
    <d v="2022-07-01T00:00:00"/>
    <s v="SL"/>
    <m/>
    <s v="1 SL"/>
    <n v="1"/>
    <m/>
  </r>
  <r>
    <x v="5"/>
    <d v="2022-08-01T00:00:00"/>
    <x v="5"/>
    <s v="COSME CORAZON O."/>
    <s v="TCIS"/>
    <x v="0"/>
    <d v="2022-06-14T00:00:00"/>
    <d v="2022-06-15T00:00:00"/>
    <s v="SL"/>
    <m/>
    <s v="2 SL"/>
    <n v="2"/>
    <m/>
  </r>
  <r>
    <x v="6"/>
    <d v="2022-08-01T00:00:00"/>
    <x v="6"/>
    <s v="COSME CORAZON O."/>
    <s v="TCIS"/>
    <x v="0"/>
    <d v="2022-05-26T00:00:00"/>
    <d v="2022-05-26T00:00:00"/>
    <s v="SL"/>
    <m/>
    <s v="1 SL"/>
    <n v="1"/>
    <m/>
  </r>
  <r>
    <x v="7"/>
    <d v="2022-08-01T00:00:00"/>
    <x v="7"/>
    <s v="CONTRERAS SARAH JANE P."/>
    <s v="TCNHS-ISHS"/>
    <x v="0"/>
    <d v="2022-05-31T00:00:00"/>
    <d v="2022-05-31T00:00:00"/>
    <s v="SL"/>
    <m/>
    <s v="1 SL"/>
    <n v="1"/>
    <m/>
  </r>
  <r>
    <x v="8"/>
    <d v="2022-08-01T00:00:00"/>
    <x v="8"/>
    <s v="COSA PAOLA GRACE P."/>
    <s v="ASSESSOR"/>
    <x v="0"/>
    <d v="2022-07-14T00:00:00"/>
    <d v="2022-07-14T00:00:00"/>
    <s v="SL"/>
    <m/>
    <s v="1 SL"/>
    <n v="1"/>
    <m/>
  </r>
  <r>
    <x v="9"/>
    <d v="2022-08-01T00:00:00"/>
    <x v="9"/>
    <s v="COSA PAOLA GRACE P."/>
    <s v="ASSESSOR"/>
    <x v="0"/>
    <d v="2022-06-20T00:00:00"/>
    <d v="2022-06-20T00:00:00"/>
    <s v="OTHER"/>
    <m/>
    <s v="1 OTHER"/>
    <n v="1"/>
    <m/>
  </r>
  <r>
    <x v="10"/>
    <d v="2022-08-01T00:00:00"/>
    <x v="10"/>
    <s v="BELOSTRINO JULIETA P."/>
    <s v="LCR"/>
    <x v="0"/>
    <d v="2022-07-19T00:00:00"/>
    <d v="2022-07-21T00:00:00"/>
    <s v="SL"/>
    <m/>
    <s v="3 SL"/>
    <n v="3"/>
    <m/>
  </r>
  <r>
    <x v="11"/>
    <d v="2022-08-01T00:00:00"/>
    <x v="3"/>
    <s v="BELOSTRINO JULIETA P."/>
    <s v="LCR"/>
    <x v="0"/>
    <d v="2022-07-13T00:00:00"/>
    <d v="2022-07-13T00:00:00"/>
    <s v="SL"/>
    <m/>
    <s v="1 SL"/>
    <n v="1"/>
    <m/>
  </r>
  <r>
    <x v="12"/>
    <d v="2022-08-01T00:00:00"/>
    <x v="11"/>
    <s v="BUTALON DIANNE H."/>
    <s v="ONT"/>
    <x v="0"/>
    <d v="2022-05-18T00:00:00"/>
    <d v="2022-05-20T00:00:00"/>
    <s v="VL"/>
    <m/>
    <s v="3 VL"/>
    <n v="3"/>
    <m/>
  </r>
  <r>
    <x v="13"/>
    <d v="2022-08-01T00:00:00"/>
    <x v="12"/>
    <s v="ANGELES ANNABEL D."/>
    <n v="0"/>
    <x v="0"/>
    <d v="2022-05-11T00:00:00"/>
    <d v="2022-05-13T00:00:00"/>
    <s v="SL"/>
    <m/>
    <s v="3 SL"/>
    <n v="3"/>
    <m/>
  </r>
  <r>
    <x v="14"/>
    <d v="2022-08-01T00:00:00"/>
    <x v="13"/>
    <s v="AYCARDO PILILLA V."/>
    <s v="COA"/>
    <x v="1"/>
    <d v="2022-06-01T00:00:00"/>
    <d v="2022-06-01T00:00:00"/>
    <s v="VL"/>
    <m/>
    <s v="1 VL"/>
    <n v="1"/>
    <m/>
  </r>
  <r>
    <x v="14"/>
    <d v="2022-08-01T00:00:00"/>
    <x v="13"/>
    <s v="AYCARDO PILILLA V."/>
    <s v="COA"/>
    <x v="1"/>
    <d v="2022-07-04T00:00:00"/>
    <d v="2022-07-08T00:00:00"/>
    <s v="VL"/>
    <m/>
    <s v="5 VL"/>
    <n v="5"/>
    <m/>
  </r>
  <r>
    <x v="14"/>
    <d v="2022-08-01T00:00:00"/>
    <x v="13"/>
    <s v="AYCARDO PILILLA V."/>
    <s v="COA"/>
    <x v="1"/>
    <d v="2022-07-11T00:00:00"/>
    <d v="2022-07-15T00:00:00"/>
    <s v="VL"/>
    <m/>
    <s v="5 VL"/>
    <n v="5"/>
    <m/>
  </r>
  <r>
    <x v="14"/>
    <d v="2022-08-01T00:00:00"/>
    <x v="13"/>
    <s v="AYCARDO PILILLA V."/>
    <s v="COA"/>
    <x v="1"/>
    <d v="2022-07-18T00:00:00"/>
    <d v="2022-07-22T00:00:00"/>
    <s v="VL"/>
    <m/>
    <s v="5 VL"/>
    <n v="5"/>
    <m/>
  </r>
  <r>
    <x v="14"/>
    <d v="2022-08-01T00:00:00"/>
    <x v="13"/>
    <s v="AYCARDO PILILLA V."/>
    <s v="COA"/>
    <x v="1"/>
    <d v="2022-07-25T00:00:00"/>
    <d v="2022-07-29T00:00:00"/>
    <s v="VL"/>
    <m/>
    <s v="5 VL"/>
    <n v="5"/>
    <m/>
  </r>
  <r>
    <x v="15"/>
    <d v="2022-08-01T00:00:00"/>
    <x v="13"/>
    <s v="AYCARDO PILILLA V."/>
    <s v="COA"/>
    <x v="1"/>
    <d v="2022-06-01T00:00:00"/>
    <d v="2022-06-03T00:00:00"/>
    <s v="VL"/>
    <m/>
    <s v="3 VL"/>
    <n v="3"/>
    <m/>
  </r>
  <r>
    <x v="15"/>
    <d v="2022-08-01T00:00:00"/>
    <x v="13"/>
    <s v="AYCARDO PILILLA V."/>
    <s v="COA"/>
    <x v="1"/>
    <d v="2022-06-06T00:00:00"/>
    <d v="2022-06-10T00:00:00"/>
    <s v="VL"/>
    <m/>
    <s v="5 VL"/>
    <n v="5"/>
    <m/>
  </r>
  <r>
    <x v="15"/>
    <d v="2022-08-01T00:00:00"/>
    <x v="13"/>
    <s v="AYCARDO PILILLA V."/>
    <s v="COA"/>
    <x v="1"/>
    <d v="2022-06-13T00:00:00"/>
    <d v="2022-06-17T00:00:00"/>
    <s v="VL"/>
    <m/>
    <s v="5 VL"/>
    <n v="5"/>
    <m/>
  </r>
  <r>
    <x v="15"/>
    <d v="2022-08-01T00:00:00"/>
    <x v="13"/>
    <s v="AYCARDO PILILLA V."/>
    <s v="COA"/>
    <x v="1"/>
    <d v="2022-06-20T00:00:00"/>
    <d v="2022-06-24T00:00:00"/>
    <s v="VL"/>
    <m/>
    <s v="5 VL"/>
    <n v="5"/>
    <m/>
  </r>
  <r>
    <x v="15"/>
    <d v="2022-08-01T00:00:00"/>
    <x v="13"/>
    <s v="AYCARDO PILILLA V."/>
    <s v="COA"/>
    <x v="1"/>
    <d v="2022-06-27T00:00:00"/>
    <d v="2022-06-30T00:00:00"/>
    <s v="VL"/>
    <m/>
    <s v="4 VL"/>
    <n v="4"/>
    <m/>
  </r>
  <r>
    <x v="16"/>
    <d v="2022-08-01T00:00:00"/>
    <x v="13"/>
    <s v="ABELA IMELDA C."/>
    <s v="ACCOUNTING"/>
    <x v="0"/>
    <d v="2022-04-29T00:00:00"/>
    <d v="2022-04-29T00:00:00"/>
    <s v="SL"/>
    <m/>
    <s v="1 SL"/>
    <n v="1"/>
    <m/>
  </r>
  <r>
    <x v="17"/>
    <d v="2022-08-01T00:00:00"/>
    <x v="14"/>
    <s v="ABELA IMELDA C."/>
    <s v="ACCOUNTING"/>
    <x v="0"/>
    <d v="2022-07-22T00:00:00"/>
    <d v="2022-07-22T00:00:00"/>
    <s v="SL"/>
    <m/>
    <s v="1 SL"/>
    <n v="1"/>
    <m/>
  </r>
  <r>
    <x v="18"/>
    <d v="2022-08-01T00:00:00"/>
    <x v="15"/>
    <s v="ABELA IMELDA C."/>
    <s v="ACCOUNTING"/>
    <x v="0"/>
    <d v="2022-06-26T00:00:00"/>
    <d v="2022-06-26T00:00:00"/>
    <s v="SL"/>
    <m/>
    <s v="0 SL"/>
    <n v="0"/>
    <m/>
  </r>
  <r>
    <x v="19"/>
    <d v="2022-08-01T00:00:00"/>
    <x v="16"/>
    <s v="ABELA IMELDA C."/>
    <s v="ACCOUNTING"/>
    <x v="0"/>
    <d v="2022-06-10T00:00:00"/>
    <d v="2022-06-10T00:00:00"/>
    <s v="OTHER"/>
    <m/>
    <s v="1 OTHER"/>
    <n v="1"/>
    <m/>
  </r>
  <r>
    <x v="20"/>
    <d v="2022-08-05T00:00:00"/>
    <x v="14"/>
    <s v="DIMAILIG ARLYN R."/>
    <s v="MAHOGANY MARKET"/>
    <x v="0"/>
    <d v="2022-08-02T00:00:00"/>
    <d v="2022-08-02T00:00:00"/>
    <s v="OTHER"/>
    <s v="BIRTHDAY LEAVE"/>
    <s v="1 OTHER"/>
    <n v="1"/>
    <m/>
  </r>
  <r>
    <x v="21"/>
    <d v="2022-08-05T00:00:00"/>
    <x v="14"/>
    <s v="DIMAILIG ARLYN R."/>
    <s v="MAHOGANY MARKET"/>
    <x v="0"/>
    <d v="2022-07-22T00:00:00"/>
    <d v="2022-07-22T00:00:00"/>
    <s v="SL"/>
    <m/>
    <s v="1 SL"/>
    <n v="1"/>
    <m/>
  </r>
  <r>
    <x v="22"/>
    <d v="2022-08-05T00:00:00"/>
    <x v="17"/>
    <s v="DELA CRUZ CHARITO A."/>
    <s v="AGRICULTURE OFFICE"/>
    <x v="0"/>
    <d v="2022-05-30T00:00:00"/>
    <d v="2022-05-31T00:00:00"/>
    <s v="OTHER"/>
    <s v="SEC 25 EO 292- FORCE LEAVE"/>
    <s v="2 OTHER"/>
    <n v="2"/>
    <m/>
  </r>
  <r>
    <x v="23"/>
    <d v="2022-08-05T00:00:00"/>
    <x v="18"/>
    <s v="DIGO MARIE BERNADETTE C."/>
    <s v="ONT"/>
    <x v="0"/>
    <d v="2022-02-01T00:00:00"/>
    <d v="2022-02-15T00:00:00"/>
    <s v="SL"/>
    <m/>
    <s v="11 SL"/>
    <n v="11"/>
    <m/>
  </r>
  <r>
    <x v="24"/>
    <d v="2022-08-05T00:00:00"/>
    <x v="19"/>
    <s v="DIGO MARIE BERNADETTE C."/>
    <s v="ONT"/>
    <x v="0"/>
    <d v="2022-07-08T00:00:00"/>
    <d v="2022-07-31T00:00:00"/>
    <s v="SL"/>
    <m/>
    <s v="16 SL"/>
    <n v="16"/>
    <m/>
  </r>
  <r>
    <x v="25"/>
    <d v="2022-08-05T00:00:00"/>
    <x v="20"/>
    <s v="DE ASIS JANETTE D."/>
    <s v="BPLO"/>
    <x v="0"/>
    <d v="2022-07-27T00:00:00"/>
    <d v="2022-07-28T00:00:00"/>
    <s v="SL"/>
    <m/>
    <s v="2 SL"/>
    <n v="2"/>
    <m/>
  </r>
  <r>
    <x v="26"/>
    <d v="2022-08-05T00:00:00"/>
    <x v="21"/>
    <s v="DE CASTRO  CHRISTINE JEAN D."/>
    <s v="CSWDO"/>
    <x v="0"/>
    <d v="2022-07-18T00:00:00"/>
    <d v="2022-07-19T00:00:00"/>
    <s v="SL"/>
    <m/>
    <s v="2 SL"/>
    <n v="2"/>
    <m/>
  </r>
  <r>
    <x v="27"/>
    <d v="2022-08-05T00:00:00"/>
    <x v="22"/>
    <s v="DE CASTRO  CHRISTINE JEAN D."/>
    <s v="CSWDO"/>
    <x v="0"/>
    <d v="2022-07-13T00:00:00"/>
    <d v="2022-07-13T00:00:00"/>
    <s v="VL"/>
    <m/>
    <s v="1 VL"/>
    <n v="1"/>
    <m/>
  </r>
  <r>
    <x v="28"/>
    <d v="2022-08-05T00:00:00"/>
    <x v="23"/>
    <s v="DE CASTRO  CHRISTINE JEAN D."/>
    <s v="CSWDO"/>
    <x v="0"/>
    <d v="2022-05-27T00:00:00"/>
    <d v="2022-05-27T00:00:00"/>
    <s v="SL"/>
    <m/>
    <s v="1 SL"/>
    <n v="1"/>
    <m/>
  </r>
  <r>
    <x v="29"/>
    <d v="2022-08-05T00:00:00"/>
    <x v="24"/>
    <s v="DIGO MARIE BERNADETTE C."/>
    <s v="ONT"/>
    <x v="0"/>
    <d v="2022-01-16T00:00:00"/>
    <d v="2022-01-31T00:00:00"/>
    <s v="SL"/>
    <m/>
    <s v="11 SL"/>
    <n v="11"/>
    <m/>
  </r>
  <r>
    <x v="30"/>
    <d v="2022-08-05T00:00:00"/>
    <x v="25"/>
    <s v="DIGO MARIE BERNADETTE C."/>
    <s v="ONT"/>
    <x v="0"/>
    <d v="2022-06-01T00:00:00"/>
    <d v="2022-06-02T00:00:00"/>
    <s v="SL"/>
    <m/>
    <s v="2 SL"/>
    <n v="2"/>
    <m/>
  </r>
  <r>
    <x v="31"/>
    <d v="2022-08-05T00:00:00"/>
    <x v="25"/>
    <s v="DIGO MARIE BERNADETTE C."/>
    <s v="ONT"/>
    <x v="0"/>
    <d v="2022-05-25T00:00:00"/>
    <d v="2022-05-30T00:00:00"/>
    <s v="SL"/>
    <m/>
    <s v="4 SL"/>
    <n v="4"/>
    <m/>
  </r>
  <r>
    <x v="32"/>
    <d v="2022-08-05T00:00:00"/>
    <x v="26"/>
    <s v="DIMAILIG ARLYN R."/>
    <s v="MAHOGANY MARKET"/>
    <x v="0"/>
    <d v="2022-03-18T00:00:00"/>
    <d v="2022-03-18T00:00:00"/>
    <s v="OTHER"/>
    <s v="SEC 25 EO 292- FORCE LEAVE"/>
    <s v="1 OTHER"/>
    <n v="1"/>
    <m/>
  </r>
  <r>
    <x v="33"/>
    <d v="2022-08-05T00:00:00"/>
    <x v="27"/>
    <s v="DAVID MELANIE D."/>
    <s v="TCIS"/>
    <x v="0"/>
    <d v="2022-04-28T00:00:00"/>
    <d v="2022-04-28T00:00:00"/>
    <s v="OTHER"/>
    <s v="SPECIAL PRIVILEDGE"/>
    <s v="1 OTHER"/>
    <n v="1"/>
    <m/>
  </r>
  <r>
    <x v="34"/>
    <d v="2022-08-05T00:00:00"/>
    <x v="28"/>
    <s v="DIAZ CAROLINA P."/>
    <s v="SP"/>
    <x v="0"/>
    <d v="2022-04-04T00:00:00"/>
    <d v="2022-04-08T00:00:00"/>
    <s v="VL"/>
    <m/>
    <s v="5 VL"/>
    <n v="5"/>
    <m/>
  </r>
  <r>
    <x v="35"/>
    <d v="2022-08-05T00:00:00"/>
    <x v="29"/>
    <s v="DIMAANO LEOVIGILDA A."/>
    <s v="EEO/CITY MARKET"/>
    <x v="0"/>
    <d v="2022-07-19T00:00:00"/>
    <d v="2022-07-19T00:00:00"/>
    <s v="VL"/>
    <m/>
    <s v="1 VL"/>
    <n v="1"/>
    <m/>
  </r>
  <r>
    <x v="35"/>
    <d v="2022-08-05T00:00:00"/>
    <x v="30"/>
    <s v="DIMAANO LEOVIGILDA A."/>
    <s v="EEO/CITY MARKET"/>
    <x v="0"/>
    <d v="2022-07-21T00:00:00"/>
    <d v="2022-07-22T00:00:00"/>
    <s v="VL"/>
    <m/>
    <s v="2 VL"/>
    <n v="2"/>
    <m/>
  </r>
  <r>
    <x v="36"/>
    <d v="2022-08-05T00:00:00"/>
    <x v="11"/>
    <s v="DIMAANO LEOVIGILDA A."/>
    <s v="EEO/CITY MARKET"/>
    <x v="0"/>
    <d v="2022-05-24T00:00:00"/>
    <d v="2022-05-24T00:00:00"/>
    <s v="VL"/>
    <m/>
    <s v="1 VL"/>
    <n v="1"/>
    <m/>
  </r>
  <r>
    <x v="37"/>
    <d v="2022-08-05T00:00:00"/>
    <x v="11"/>
    <s v="DIMAANO LEOVIGILDA A."/>
    <s v="EEO/CITY MARKET"/>
    <x v="0"/>
    <d v="2022-05-05T00:00:00"/>
    <d v="2022-05-07T00:00:00"/>
    <s v="SL"/>
    <m/>
    <s v="2 SL"/>
    <n v="2"/>
    <m/>
  </r>
  <r>
    <x v="38"/>
    <d v="2022-08-05T00:00:00"/>
    <x v="30"/>
    <s v="DESINGAŃO PURIFICACION A."/>
    <s v="SP"/>
    <x v="0"/>
    <d v="2022-07-12T00:00:00"/>
    <d v="2022-07-12T00:00:00"/>
    <s v="SL"/>
    <m/>
    <s v="1 SL"/>
    <n v="1"/>
    <m/>
  </r>
  <r>
    <x v="39"/>
    <d v="2022-08-05T00:00:00"/>
    <x v="16"/>
    <s v="LUNA LALAINE D."/>
    <s v="TCIS"/>
    <x v="2"/>
    <d v="2022-06-06T00:00:00"/>
    <d v="2022-06-06T00:00:00"/>
    <s v="SL"/>
    <m/>
    <s v="1 SL"/>
    <n v="1"/>
    <m/>
  </r>
  <r>
    <x v="40"/>
    <d v="2022-08-05T00:00:00"/>
    <x v="31"/>
    <s v="LUNA LALAINE D."/>
    <s v="TCIS"/>
    <x v="2"/>
    <d v="2022-06-14T00:00:00"/>
    <d v="2022-06-14T00:00:00"/>
    <s v="SL"/>
    <m/>
    <s v="1 SL"/>
    <n v="1"/>
    <m/>
  </r>
  <r>
    <x v="41"/>
    <d v="2022-08-05T00:00:00"/>
    <x v="16"/>
    <s v="LUNA LALAINE D."/>
    <s v="TCIS"/>
    <x v="2"/>
    <d v="2022-06-01T00:00:00"/>
    <d v="2022-06-03T00:00:00"/>
    <s v="SL"/>
    <m/>
    <s v="3 SL"/>
    <n v="3"/>
    <m/>
  </r>
  <r>
    <x v="42"/>
    <d v="2022-08-05T00:00:00"/>
    <x v="32"/>
    <s v="LANDICHO CHARLENE R."/>
    <s v="GSO"/>
    <x v="0"/>
    <d v="2022-06-24T00:00:00"/>
    <d v="2022-06-24T00:00:00"/>
    <s v="SL"/>
    <m/>
    <s v="1 SL"/>
    <n v="1"/>
    <m/>
  </r>
  <r>
    <x v="43"/>
    <d v="2022-08-05T00:00:00"/>
    <x v="5"/>
    <s v="GONZALES CHRISTI NERISSE E."/>
    <s v="CEO"/>
    <x v="0"/>
    <d v="2022-06-16T00:00:00"/>
    <d v="2022-06-16T00:00:00"/>
    <s v="SL"/>
    <m/>
    <s v="1 SL"/>
    <n v="1"/>
    <m/>
  </r>
  <r>
    <x v="44"/>
    <d v="2022-08-05T00:00:00"/>
    <x v="33"/>
    <s v="GONZALES CHRISTI NERISSE E."/>
    <s v="CEO"/>
    <x v="0"/>
    <d v="2022-04-27T00:00:00"/>
    <d v="2022-04-28T00:00:00"/>
    <s v="SL"/>
    <m/>
    <s v="2 SL"/>
    <n v="2"/>
    <m/>
  </r>
  <r>
    <x v="45"/>
    <d v="2022-08-05T00:00:00"/>
    <x v="34"/>
    <s v="GALARDE DELFIN A."/>
    <s v="CHARACTER"/>
    <x v="0"/>
    <d v="2022-07-20T00:00:00"/>
    <d v="2022-07-20T00:00:00"/>
    <s v="SL"/>
    <m/>
    <s v="1 SL"/>
    <n v="1"/>
    <m/>
  </r>
  <r>
    <x v="46"/>
    <d v="2022-08-05T00:00:00"/>
    <x v="29"/>
    <s v="GUMIRAN HERMINIA A."/>
    <s v="DEPED"/>
    <x v="0"/>
    <d v="2022-07-11T00:00:00"/>
    <d v="2022-07-11T00:00:00"/>
    <s v="OTHER"/>
    <s v="SEC 25 EO 292- FORCE LEAVE"/>
    <s v="1 OTHER"/>
    <n v="1"/>
    <m/>
  </r>
  <r>
    <x v="46"/>
    <d v="2022-08-05T00:00:00"/>
    <x v="30"/>
    <s v="GUMIRAN HERMINIA A."/>
    <s v="DEPED"/>
    <x v="0"/>
    <d v="2022-07-18T00:00:00"/>
    <d v="2022-07-19T00:00:00"/>
    <s v="OTHER"/>
    <s v="SEC 25 EO 292- FORCE LEAVE"/>
    <s v="2 OTHER"/>
    <n v="2"/>
    <m/>
  </r>
  <r>
    <x v="46"/>
    <d v="2022-08-05T00:00:00"/>
    <x v="3"/>
    <s v="GUMIRAN HERMINIA A."/>
    <s v="DEPED"/>
    <x v="0"/>
    <d v="2022-07-21T00:00:00"/>
    <d v="2022-07-22T00:00:00"/>
    <s v="OTHER"/>
    <s v="SEC 25 EO 292- FORCE LEAVE"/>
    <s v="2 OTHER"/>
    <n v="2"/>
    <m/>
  </r>
  <r>
    <x v="47"/>
    <d v="2022-08-05T00:00:00"/>
    <x v="29"/>
    <s v="GUMIRAN HERMINIA A."/>
    <s v="DEPED"/>
    <x v="0"/>
    <d v="2022-07-20T00:00:00"/>
    <d v="2022-07-20T00:00:00"/>
    <s v="OTHER"/>
    <s v="BIRTHDAY LEAVE"/>
    <s v="1 OTHER"/>
    <n v="1"/>
    <m/>
  </r>
  <r>
    <x v="48"/>
    <d v="2022-08-05T00:00:00"/>
    <x v="35"/>
    <s v="JABINES MARIA SHELLY D."/>
    <s v="LIBRARY"/>
    <x v="0"/>
    <d v="2022-08-16T00:00:00"/>
    <d v="2022-08-16T00:00:00"/>
    <s v="OTHER"/>
    <s v="BIRTHDAY LEAVE"/>
    <s v="1 OTHER"/>
    <n v="1"/>
    <m/>
  </r>
  <r>
    <x v="49"/>
    <d v="2022-08-05T00:00:00"/>
    <x v="35"/>
    <s v="JABINES MARIA SHELLY D."/>
    <s v="LIBRARY"/>
    <x v="0"/>
    <d v="2022-08-19T00:00:00"/>
    <d v="2022-08-19T00:00:00"/>
    <s v="VL"/>
    <m/>
    <s v="1 VL"/>
    <n v="1"/>
    <m/>
  </r>
  <r>
    <x v="50"/>
    <d v="2022-08-05T00:00:00"/>
    <x v="36"/>
    <s v="JABINES MARIA SHELLY D."/>
    <s v="LIBRARY"/>
    <x v="0"/>
    <d v="2022-07-07T00:00:00"/>
    <d v="2022-07-07T00:00:00"/>
    <s v="OTHER"/>
    <s v="SPECIAL PRIVILEDGE - EO 292"/>
    <s v="1 OTHER"/>
    <n v="1"/>
    <m/>
  </r>
  <r>
    <x v="51"/>
    <d v="2022-08-05T00:00:00"/>
    <x v="37"/>
    <s v="JABINES MARIA SHELLY D."/>
    <s v="LIBRARY"/>
    <x v="0"/>
    <d v="2022-05-18T00:00:00"/>
    <d v="2022-05-20T00:00:00"/>
    <s v="VL"/>
    <m/>
    <s v="3 VL"/>
    <n v="3"/>
    <m/>
  </r>
  <r>
    <x v="52"/>
    <d v="2022-08-05T00:00:00"/>
    <x v="17"/>
    <s v="HERNANDEZ RODERICK M."/>
    <s v="EEO/CITY MARKET"/>
    <x v="0"/>
    <d v="2022-05-17T00:00:00"/>
    <d v="2022-05-17T00:00:00"/>
    <s v="SL"/>
    <m/>
    <s v="1 SL"/>
    <n v="1"/>
    <m/>
  </r>
  <r>
    <x v="52"/>
    <d v="2022-08-05T00:00:00"/>
    <x v="17"/>
    <s v="HERNANDEZ RODERICK M."/>
    <s v="EEO/CITY MARKET"/>
    <x v="0"/>
    <d v="2022-05-19T00:00:00"/>
    <d v="2022-05-19T00:00:00"/>
    <s v="SL"/>
    <m/>
    <s v="1 SL"/>
    <n v="1"/>
    <m/>
  </r>
  <r>
    <x v="52"/>
    <d v="2022-08-05T00:00:00"/>
    <x v="17"/>
    <s v="HERNANDEZ RODERICK M."/>
    <s v="EEO/CITY MARKET"/>
    <x v="0"/>
    <d v="2022-05-21T00:00:00"/>
    <d v="2022-05-21T00:00:00"/>
    <s v="SL"/>
    <m/>
    <s v="0 SL"/>
    <n v="0"/>
    <m/>
  </r>
  <r>
    <x v="53"/>
    <d v="2022-08-05T00:00:00"/>
    <x v="38"/>
    <s v="HERNANDEZ RODERICK M."/>
    <s v="EEO/CITY MARKET"/>
    <x v="0"/>
    <d v="2022-04-21T00:00:00"/>
    <d v="2022-04-22T00:00:00"/>
    <s v="SL"/>
    <m/>
    <s v="2 SL"/>
    <n v="2"/>
    <m/>
  </r>
  <r>
    <x v="53"/>
    <d v="2022-08-05T00:00:00"/>
    <x v="38"/>
    <s v="HERNANDEZ RODERICK M."/>
    <s v="EEO/CITY MARKET"/>
    <x v="0"/>
    <d v="2022-04-25T00:00:00"/>
    <d v="2022-04-28T00:00:00"/>
    <s v="SL"/>
    <m/>
    <s v="4 SL"/>
    <n v="4"/>
    <m/>
  </r>
  <r>
    <x v="53"/>
    <d v="2022-08-05T00:00:00"/>
    <x v="38"/>
    <s v="HERNANDEZ RODERICK M."/>
    <s v="EEO/CITY MARKET"/>
    <x v="0"/>
    <d v="2022-04-30T00:00:00"/>
    <d v="2022-04-30T00:00:00"/>
    <s v="SL"/>
    <m/>
    <s v="0 SL"/>
    <n v="0"/>
    <m/>
  </r>
  <r>
    <x v="54"/>
    <d v="2022-08-05T00:00:00"/>
    <x v="30"/>
    <s v="HERNANDEZ RODERICK M."/>
    <s v="EEO/CITY MARKET"/>
    <x v="0"/>
    <d v="2022-07-04T00:00:00"/>
    <d v="2022-07-07T00:00:00"/>
    <s v="SL"/>
    <m/>
    <s v="4 SL"/>
    <n v="4"/>
    <m/>
  </r>
  <r>
    <x v="54"/>
    <d v="2022-08-05T00:00:00"/>
    <x v="30"/>
    <s v="HERNANDEZ RODERICK M."/>
    <s v="EEO/CITY MARKET"/>
    <x v="0"/>
    <d v="2022-07-09T00:00:00"/>
    <d v="2022-07-09T00:00:00"/>
    <s v="SL"/>
    <m/>
    <s v="0 SL"/>
    <n v="0"/>
    <m/>
  </r>
  <r>
    <x v="54"/>
    <d v="2022-08-05T00:00:00"/>
    <x v="30"/>
    <s v="HERNANDEZ RODERICK M."/>
    <s v="EEO/CITY MARKET"/>
    <x v="0"/>
    <d v="2022-07-11T00:00:00"/>
    <d v="2022-07-11T00:00:00"/>
    <s v="SL"/>
    <m/>
    <s v="1 SL"/>
    <n v="1"/>
    <m/>
  </r>
  <r>
    <x v="55"/>
    <d v="2022-08-05T00:00:00"/>
    <x v="29"/>
    <s v="GATPANDAN MICHAEL E."/>
    <s v="GSO"/>
    <x v="0"/>
    <d v="2022-07-11T00:00:00"/>
    <d v="2022-07-11T00:00:00"/>
    <s v="SL"/>
    <m/>
    <s v="1 SL"/>
    <n v="1"/>
    <m/>
  </r>
  <r>
    <x v="56"/>
    <d v="2022-08-05T00:00:00"/>
    <x v="8"/>
    <s v="GONZALES CHRISTI NERISSE E."/>
    <s v="CEO"/>
    <x v="0"/>
    <d v="2022-07-14T00:00:00"/>
    <d v="2022-07-14T00:00:00"/>
    <s v="SL"/>
    <m/>
    <s v="1 SL"/>
    <n v="1"/>
    <m/>
  </r>
  <r>
    <x v="57"/>
    <d v="2022-08-05T00:00:00"/>
    <x v="19"/>
    <s v="GALARDE DELFIN A."/>
    <s v="CHARACTER"/>
    <x v="0"/>
    <d v="2022-07-15T00:00:00"/>
    <d v="2022-07-15T00:00:00"/>
    <s v="SL"/>
    <m/>
    <s v="1 SL"/>
    <n v="1"/>
    <m/>
  </r>
  <r>
    <x v="58"/>
    <d v="2022-08-05T00:00:00"/>
    <x v="39"/>
    <s v="GALARDE DELFIN A."/>
    <s v="CHARACTER"/>
    <x v="0"/>
    <d v="2022-04-13T00:00:00"/>
    <d v="2022-04-13T00:00:00"/>
    <s v="OTHER"/>
    <s v="MC 06"/>
    <s v="1 OTHER"/>
    <n v="1"/>
    <m/>
  </r>
  <r>
    <x v="59"/>
    <d v="2022-08-05T00:00:00"/>
    <x v="40"/>
    <s v="GATPANDAN MICHAEL E."/>
    <s v="GSO"/>
    <x v="0"/>
    <d v="2022-04-22T00:00:00"/>
    <d v="2022-04-22T00:00:00"/>
    <s v="OTHER"/>
    <s v="DOMESTIC EMERGENCY"/>
    <s v="1 OTHER"/>
    <n v="1"/>
    <m/>
  </r>
  <r>
    <x v="60"/>
    <d v="2022-08-05T00:00:00"/>
    <x v="41"/>
    <s v="GATPANDAN MICHAEL E."/>
    <s v="GSO"/>
    <x v="0"/>
    <d v="2022-04-01T00:00:00"/>
    <d v="2022-04-01T00:00:00"/>
    <s v="OTHER"/>
    <s v="DOMESTIC EMERGENCY"/>
    <s v="1 OTHER"/>
    <n v="1"/>
    <m/>
  </r>
  <r>
    <x v="61"/>
    <d v="2022-08-05T00:00:00"/>
    <x v="42"/>
    <s v="GUEVARRA ROLANDO  "/>
    <s v="CENRO"/>
    <x v="0"/>
    <d v="2022-04-15T00:00:00"/>
    <d v="2022-04-16T00:00:00"/>
    <s v="SL"/>
    <m/>
    <s v="1 SL"/>
    <n v="1"/>
    <m/>
  </r>
  <r>
    <x v="62"/>
    <d v="2022-08-05T00:00:00"/>
    <x v="43"/>
    <s v="GATPANDAN ETHEL  "/>
    <s v="ONT"/>
    <x v="0"/>
    <d v="2022-05-29T00:00:00"/>
    <d v="2022-05-29T00:00:00"/>
    <s v="SL"/>
    <m/>
    <s v="0 SL"/>
    <n v="0"/>
    <m/>
  </r>
  <r>
    <x v="63"/>
    <d v="2022-08-05T00:00:00"/>
    <x v="44"/>
    <s v="FLORES MARIA PATRICIA NICOLE C."/>
    <s v="ONT"/>
    <x v="0"/>
    <d v="2022-05-26T00:00:00"/>
    <d v="2022-05-27T00:00:00"/>
    <s v="VL"/>
    <m/>
    <s v="2 VL"/>
    <n v="2"/>
    <m/>
  </r>
  <r>
    <x v="64"/>
    <d v="2022-08-05T00:00:00"/>
    <x v="45"/>
    <s v="FERMA ERIC N."/>
    <s v="GSO"/>
    <x v="0"/>
    <d v="2022-07-08T00:00:00"/>
    <d v="2022-07-08T00:00:00"/>
    <s v="SL"/>
    <m/>
    <s v="1 SL"/>
    <n v="1"/>
    <m/>
  </r>
  <r>
    <x v="65"/>
    <d v="2022-08-05T00:00:00"/>
    <x v="23"/>
    <s v="FERMA ERIC N."/>
    <s v="GSO"/>
    <x v="0"/>
    <d v="2022-06-06T00:00:00"/>
    <d v="2022-06-08T00:00:00"/>
    <s v="VL"/>
    <m/>
    <s v="3 VL"/>
    <n v="3"/>
    <m/>
  </r>
  <r>
    <x v="66"/>
    <d v="2022-08-05T00:00:00"/>
    <x v="46"/>
    <s v="FERMA ERIC N."/>
    <s v="GSO"/>
    <x v="0"/>
    <d v="2022-05-18T00:00:00"/>
    <d v="2022-05-18T00:00:00"/>
    <s v="OTHER"/>
    <s v="DOMESTIC EMERGENCY"/>
    <s v="1 OTHER"/>
    <n v="1"/>
    <m/>
  </r>
  <r>
    <x v="67"/>
    <d v="2022-08-05T00:00:00"/>
    <x v="47"/>
    <s v="FERMA ERIC N."/>
    <s v="GSO"/>
    <x v="0"/>
    <d v="2022-05-16T00:00:00"/>
    <d v="2022-05-16T00:00:00"/>
    <s v="SL"/>
    <m/>
    <s v="1 SL"/>
    <n v="1"/>
    <m/>
  </r>
  <r>
    <x v="68"/>
    <d v="2022-08-05T00:00:00"/>
    <x v="16"/>
    <s v="ESTALE JOCELYN M."/>
    <s v="EEO/CITY MARKET"/>
    <x v="0"/>
    <d v="2022-06-02T00:00:00"/>
    <d v="2022-06-04T00:00:00"/>
    <s v="SL"/>
    <m/>
    <s v="2 SL"/>
    <n v="2"/>
    <m/>
  </r>
  <r>
    <x v="69"/>
    <d v="2022-08-05T00:00:00"/>
    <x v="45"/>
    <s v="ENRIQUEZ ANABEL O."/>
    <s v="CHO"/>
    <x v="0"/>
    <d v="2022-07-06T00:00:00"/>
    <d v="2022-07-08T00:00:00"/>
    <s v="SL"/>
    <m/>
    <s v="3 SL"/>
    <n v="3"/>
    <m/>
  </r>
  <r>
    <x v="70"/>
    <d v="2022-08-05T00:00:00"/>
    <x v="45"/>
    <s v="BATINO CLARO C."/>
    <s v="SP/VMO"/>
    <x v="0"/>
    <m/>
    <m/>
    <s v="OTHER"/>
    <s v="TERMINAL LEAVE"/>
    <s v="0 OTHER"/>
    <n v="0"/>
    <m/>
  </r>
  <r>
    <x v="71"/>
    <d v="2022-08-05T00:00:00"/>
    <x v="48"/>
    <s v="VILLARDO REY  "/>
    <s v="GSO"/>
    <x v="0"/>
    <d v="2022-08-08T00:00:00"/>
    <d v="2022-12-29T00:00:00"/>
    <s v="VL"/>
    <s v="WITHOUTPAY"/>
    <s v="100 VL"/>
    <n v="100"/>
    <m/>
  </r>
  <r>
    <x v="72"/>
    <d v="2022-08-05T00:00:00"/>
    <x v="32"/>
    <s v="DE SAGUN NANCY D."/>
    <s v="SP"/>
    <x v="0"/>
    <d v="2022-06-22T00:00:00"/>
    <d v="2022-06-23T00:00:00"/>
    <s v="SL"/>
    <m/>
    <s v="2 SL"/>
    <n v="2"/>
    <m/>
  </r>
  <r>
    <x v="73"/>
    <d v="2022-08-05T00:00:00"/>
    <x v="49"/>
    <s v="DELA CRUZ CHARITO A."/>
    <s v="AGRICULTURE OFFICE"/>
    <x v="0"/>
    <d v="2022-06-30T00:00:00"/>
    <d v="2022-06-30T00:00:00"/>
    <s v="OTHER"/>
    <s v="SEC 25 EO 292- FORCE LEAVE"/>
    <s v="1 OTHER"/>
    <n v="1"/>
    <m/>
  </r>
  <r>
    <x v="73"/>
    <d v="2022-08-05T00:00:00"/>
    <x v="49"/>
    <s v="DELA CRUZ CHARITO A."/>
    <s v="AGRICULTURE OFFICE"/>
    <x v="0"/>
    <d v="2022-07-01T00:00:00"/>
    <d v="2022-07-01T00:00:00"/>
    <s v="OTHER"/>
    <s v="SEC 25 EO 292- FORCE LEAVE"/>
    <s v="1 OTHER"/>
    <n v="1"/>
    <m/>
  </r>
  <r>
    <x v="73"/>
    <d v="2022-08-05T00:00:00"/>
    <x v="49"/>
    <s v="DELA CRUZ CHARITO A."/>
    <s v="AGRICULTURE OFFICE"/>
    <x v="0"/>
    <d v="2022-07-06T00:00:00"/>
    <d v="2022-07-06T00:00:00"/>
    <s v="OTHER"/>
    <s v="SEC 25 EO 292- FORCE LEAVE"/>
    <s v="1 OTHER"/>
    <n v="1"/>
    <m/>
  </r>
  <r>
    <x v="74"/>
    <d v="2022-08-05T00:00:00"/>
    <x v="35"/>
    <s v="JABINES MARIA SHELLY D."/>
    <s v="LIBRARY"/>
    <x v="0"/>
    <d v="2022-07-28T00:00:00"/>
    <d v="2022-07-28T00:00:00"/>
    <s v="OTHER"/>
    <s v="SPECIAL PRIVILAGE"/>
    <s v="1 OTHER"/>
    <n v="1"/>
    <m/>
  </r>
  <r>
    <x v="75"/>
    <d v="2022-08-17T00:00:00"/>
    <x v="19"/>
    <s v="TORRES MOISES Q."/>
    <s v="MAHOGANY MARKET"/>
    <x v="0"/>
    <d v="2022-07-13T00:00:00"/>
    <d v="2022-07-15T00:00:00"/>
    <s v="SL"/>
    <m/>
    <s v="3 SL"/>
    <n v="3"/>
    <m/>
  </r>
  <r>
    <x v="76"/>
    <d v="2022-08-17T00:00:00"/>
    <x v="19"/>
    <s v="CONTRERAS ALLAN B."/>
    <s v="PICNIC GROVE"/>
    <x v="0"/>
    <d v="2022-07-25T00:00:00"/>
    <d v="2022-07-25T00:00:00"/>
    <s v="OTHER"/>
    <s v="SEC 25 EO 292- FORCE LEAVE"/>
    <s v="1 OTHER"/>
    <n v="1"/>
    <m/>
  </r>
  <r>
    <x v="76"/>
    <d v="2022-08-17T00:00:00"/>
    <x v="19"/>
    <s v="CONTRERAS ALLAN B."/>
    <s v="PICNIC GROVE"/>
    <x v="0"/>
    <d v="2022-07-27T00:00:00"/>
    <d v="2022-07-27T00:00:00"/>
    <s v="OTHER"/>
    <s v="SEC 25 EO 292- FORCE LEAVE"/>
    <s v="1 OTHER"/>
    <n v="1"/>
    <m/>
  </r>
  <r>
    <x v="76"/>
    <d v="2022-08-17T00:00:00"/>
    <x v="19"/>
    <s v="CONTRERAS ALLAN B."/>
    <s v="PICNIC GROVE"/>
    <x v="0"/>
    <d v="2022-07-29T00:00:00"/>
    <d v="2022-07-29T00:00:00"/>
    <s v="OTHER"/>
    <s v="SEC 25 EO 292- FORCE LEAVE"/>
    <s v="1 OTHER"/>
    <n v="1"/>
    <m/>
  </r>
  <r>
    <x v="77"/>
    <d v="2022-08-17T00:00:00"/>
    <x v="21"/>
    <s v="PANALIGAN ERICSON R."/>
    <s v="PICNIC GROVE"/>
    <x v="0"/>
    <d v="2022-05-02T00:00:00"/>
    <d v="2022-07-15T00:00:00"/>
    <s v="SL"/>
    <m/>
    <s v="55 SL"/>
    <n v="55"/>
    <m/>
  </r>
  <r>
    <x v="78"/>
    <d v="2022-08-17T00:00:00"/>
    <x v="50"/>
    <s v="VALDEZ JACKILYN A."/>
    <s v="PICNIC GROVE"/>
    <x v="0"/>
    <d v="2022-04-14T00:00:00"/>
    <d v="2022-07-14T00:00:00"/>
    <s v="Maternity"/>
    <m/>
    <s v="66 Maternity"/>
    <n v="66"/>
    <m/>
  </r>
  <r>
    <x v="79"/>
    <d v="2022-08-17T00:00:00"/>
    <x v="51"/>
    <s v="AMON ESTELITA S."/>
    <s v="PICNIC GROVE"/>
    <x v="0"/>
    <d v="2022-07-01T00:00:00"/>
    <d v="2022-07-06T00:00:00"/>
    <s v="OTHER"/>
    <s v="MOURNING LEAVE"/>
    <s v="4 OTHER"/>
    <n v="4"/>
    <m/>
  </r>
  <r>
    <x v="80"/>
    <d v="2022-08-17T00:00:00"/>
    <x v="7"/>
    <s v="CONTRERAS ALEJANDRO M."/>
    <s v="PICNIC GROVE"/>
    <x v="0"/>
    <d v="2022-06-06T00:00:00"/>
    <d v="2022-07-21T00:00:00"/>
    <s v="VL"/>
    <m/>
    <s v="34 VL"/>
    <n v="34"/>
    <m/>
  </r>
  <r>
    <x v="81"/>
    <d v="2022-08-17T00:00:00"/>
    <x v="52"/>
    <s v="CONTRERAS ALEJANDRO M."/>
    <s v="PICNIC GROVE"/>
    <x v="0"/>
    <d v="2022-06-01T00:00:00"/>
    <d v="2022-06-03T00:00:00"/>
    <s v="SL"/>
    <m/>
    <s v="3 SL"/>
    <n v="3"/>
    <m/>
  </r>
  <r>
    <x v="82"/>
    <d v="2022-08-17T00:00:00"/>
    <x v="23"/>
    <s v="AMULONG GERONIMO M."/>
    <s v="EEO/CITY MARKET"/>
    <x v="0"/>
    <d v="2022-06-02T00:00:00"/>
    <d v="2022-06-02T00:00:00"/>
    <s v="OTHER"/>
    <s v="DOMESTIC EMERGENCY"/>
    <s v="1 OTHER"/>
    <n v="1"/>
    <m/>
  </r>
  <r>
    <x v="83"/>
    <d v="2022-08-17T00:00:00"/>
    <x v="9"/>
    <s v="DE LEON ANALITA B."/>
    <s v="PICNIC GROVE"/>
    <x v="0"/>
    <d v="2022-06-19T00:00:00"/>
    <d v="2022-06-20T00:00:00"/>
    <s v="SL"/>
    <m/>
    <s v="1 SL"/>
    <n v="1"/>
    <m/>
  </r>
  <r>
    <x v="84"/>
    <d v="2022-08-17T00:00:00"/>
    <x v="23"/>
    <s v="CUENO FLOR M."/>
    <s v="PICNIC GROVE"/>
    <x v="0"/>
    <m/>
    <m/>
    <s v="OTHER"/>
    <s v="TERMINAL LEAVE"/>
    <s v="0 OTHER"/>
    <n v="0"/>
    <m/>
  </r>
  <r>
    <x v="85"/>
    <d v="2022-08-17T00:00:00"/>
    <x v="53"/>
    <s v="ASIDO LEONILA R."/>
    <s v="PICNIC GROVE"/>
    <x v="0"/>
    <d v="2022-04-18T00:00:00"/>
    <d v="2022-04-22T00:00:00"/>
    <s v="SL"/>
    <m/>
    <s v="5 SL"/>
    <n v="5"/>
    <m/>
  </r>
  <r>
    <x v="86"/>
    <d v="2022-08-17T00:00:00"/>
    <x v="54"/>
    <s v="ASIDO LEONILA R."/>
    <s v="PICNIC GROVE"/>
    <x v="0"/>
    <d v="2022-05-18T00:00:00"/>
    <d v="2022-05-18T00:00:00"/>
    <s v="SL"/>
    <m/>
    <s v="1 SL"/>
    <n v="1"/>
    <m/>
  </r>
  <r>
    <x v="87"/>
    <d v="2022-08-17T00:00:00"/>
    <x v="38"/>
    <s v="ASIDO LEONILA R."/>
    <s v="PICNIC GROVE"/>
    <x v="0"/>
    <d v="2022-04-25T00:00:00"/>
    <d v="2022-04-29T00:00:00"/>
    <s v="SL"/>
    <m/>
    <s v="5 SL"/>
    <n v="5"/>
    <m/>
  </r>
  <r>
    <x v="88"/>
    <d v="2022-08-17T00:00:00"/>
    <x v="31"/>
    <s v="ATANGAN JUDITH A."/>
    <s v="ONT"/>
    <x v="0"/>
    <d v="2022-06-30T00:00:00"/>
    <d v="2022-06-30T00:00:00"/>
    <s v="OTHER"/>
    <s v="SEC 25 EO 292- FORCE LEAVE"/>
    <s v="1 OTHER"/>
    <n v="1"/>
    <m/>
  </r>
  <r>
    <x v="88"/>
    <d v="2022-08-17T00:00:00"/>
    <x v="31"/>
    <s v="ATANGAN JUDITH A."/>
    <s v="ONT"/>
    <x v="0"/>
    <d v="2022-07-01T00:00:00"/>
    <d v="2022-07-01T00:00:00"/>
    <s v="OTHER"/>
    <s v="SEC 25 EO 292- FORCE LEAVE"/>
    <s v="1 OTHER"/>
    <n v="1"/>
    <m/>
  </r>
  <r>
    <x v="89"/>
    <d v="2022-08-17T00:00:00"/>
    <x v="55"/>
    <s v="ATANGAN JUDITH A."/>
    <s v="ONT"/>
    <x v="0"/>
    <d v="2022-05-18T00:00:00"/>
    <d v="2022-05-20T00:00:00"/>
    <s v="OTHER"/>
    <s v="SEC 25 EO 292- FORCE LEAVE"/>
    <s v="3 OTHER"/>
    <n v="3"/>
    <m/>
  </r>
  <r>
    <x v="90"/>
    <d v="2022-08-17T00:00:00"/>
    <x v="1"/>
    <s v="ANGCAYA JENNY ROSE S."/>
    <s v="CTO-LICENSE"/>
    <x v="0"/>
    <d v="2022-06-17T00:00:00"/>
    <d v="2022-06-17T00:00:00"/>
    <s v="VL"/>
    <m/>
    <s v="1 VL"/>
    <n v="1"/>
    <m/>
  </r>
  <r>
    <x v="91"/>
    <d v="2022-08-17T00:00:00"/>
    <x v="16"/>
    <s v="ANGCAYA JENNY ROSE S."/>
    <s v="CTO-LICENSE"/>
    <x v="0"/>
    <d v="2022-06-06T00:00:00"/>
    <d v="2022-06-06T00:00:00"/>
    <s v="VL"/>
    <m/>
    <s v="1 VL"/>
    <n v="1"/>
    <m/>
  </r>
  <r>
    <x v="92"/>
    <d v="2022-08-17T00:00:00"/>
    <x v="22"/>
    <s v="DIGNO DANILO  "/>
    <s v="CENRO"/>
    <x v="0"/>
    <d v="2022-07-07T00:00:00"/>
    <d v="2022-07-08T00:00:00"/>
    <s v="OTHER"/>
    <s v="SEC 21 EO 292- SPECIAL PRIVILEGE"/>
    <s v="2 OTHER"/>
    <n v="2"/>
    <m/>
  </r>
  <r>
    <x v="93"/>
    <d v="2022-08-17T00:00:00"/>
    <x v="56"/>
    <s v="MULINGTAPANG GUILLERMA O."/>
    <s v="GSO"/>
    <x v="0"/>
    <d v="2022-06-28T00:00:00"/>
    <d v="2022-06-28T00:00:00"/>
    <s v="SL"/>
    <m/>
    <s v="1 SL"/>
    <n v="1"/>
    <m/>
  </r>
  <r>
    <x v="94"/>
    <d v="2022-08-17T00:00:00"/>
    <x v="1"/>
    <s v="OBINA APOLINARIO B."/>
    <s v="CENRO"/>
    <x v="0"/>
    <d v="2022-06-20T00:00:00"/>
    <d v="2022-06-24T00:00:00"/>
    <s v="SL"/>
    <m/>
    <s v="5 SL"/>
    <n v="5"/>
    <m/>
  </r>
  <r>
    <x v="94"/>
    <d v="2022-08-17T00:00:00"/>
    <x v="1"/>
    <s v="OBINA APOLINARIO B."/>
    <s v="CENRO"/>
    <x v="0"/>
    <d v="2022-06-27T00:00:00"/>
    <d v="2022-06-30T00:00:00"/>
    <s v="SL"/>
    <m/>
    <s v="4 SL"/>
    <n v="4"/>
    <m/>
  </r>
  <r>
    <x v="94"/>
    <d v="2022-08-17T00:00:00"/>
    <x v="1"/>
    <s v="OBINA APOLINARIO B."/>
    <s v="CENRO"/>
    <x v="0"/>
    <d v="2022-07-01T00:00:00"/>
    <d v="2022-07-07T00:00:00"/>
    <s v="SL"/>
    <m/>
    <s v="5 SL"/>
    <n v="5"/>
    <m/>
  </r>
  <r>
    <x v="95"/>
    <d v="2022-08-17T00:00:00"/>
    <x v="1"/>
    <s v="OBINA APOLINARIO B."/>
    <s v="CENRO"/>
    <x v="0"/>
    <d v="2022-06-11T00:00:00"/>
    <d v="2022-06-11T00:00:00"/>
    <s v="SL"/>
    <m/>
    <s v="0 SL"/>
    <n v="0"/>
    <m/>
  </r>
  <r>
    <x v="95"/>
    <d v="2022-08-17T00:00:00"/>
    <x v="1"/>
    <s v="OBINA APOLINARIO B."/>
    <s v="CENRO"/>
    <x v="0"/>
    <d v="2022-06-13T00:00:00"/>
    <d v="2022-06-18T00:00:00"/>
    <m/>
    <m/>
    <s v="5 "/>
    <n v="5"/>
    <m/>
  </r>
  <r>
    <x v="96"/>
    <d v="2022-08-17T00:00:00"/>
    <x v="45"/>
    <s v="FLORES RICHARD  "/>
    <s v="CENRO"/>
    <x v="0"/>
    <d v="2022-07-08T00:00:00"/>
    <d v="2022-07-09T00:00:00"/>
    <s v="SL"/>
    <m/>
    <s v="1 SL"/>
    <n v="1"/>
    <m/>
  </r>
  <r>
    <x v="97"/>
    <d v="2022-08-17T00:00:00"/>
    <x v="45"/>
    <s v="ALBARRACIN ROLAND  "/>
    <s v="CENRO"/>
    <x v="0"/>
    <d v="2022-07-18T00:00:00"/>
    <d v="2022-07-23T00:00:00"/>
    <s v="SL"/>
    <m/>
    <s v="5 SL"/>
    <n v="5"/>
    <m/>
  </r>
  <r>
    <x v="97"/>
    <d v="2022-08-17T00:00:00"/>
    <x v="45"/>
    <s v="ALBARRACIN ROLAND  "/>
    <s v="CENRO"/>
    <x v="0"/>
    <d v="2022-07-25T00:00:00"/>
    <d v="2022-07-30T00:00:00"/>
    <s v="SL"/>
    <m/>
    <s v="5 SL"/>
    <n v="5"/>
    <m/>
  </r>
  <r>
    <x v="97"/>
    <d v="2022-08-17T00:00:00"/>
    <x v="45"/>
    <s v="ALBARRACIN ROLAND  "/>
    <s v="CENRO"/>
    <x v="0"/>
    <d v="2022-08-01T00:00:00"/>
    <d v="2022-08-02T00:00:00"/>
    <m/>
    <m/>
    <s v="2 "/>
    <n v="2"/>
    <m/>
  </r>
  <r>
    <x v="98"/>
    <d v="2022-08-17T00:00:00"/>
    <x v="25"/>
    <s v="AMBION MARIETA B."/>
    <s v="CENRO"/>
    <x v="0"/>
    <d v="2022-06-06T00:00:00"/>
    <d v="2022-06-06T00:00:00"/>
    <s v="SL"/>
    <m/>
    <s v="1 SL"/>
    <n v="1"/>
    <m/>
  </r>
  <r>
    <x v="99"/>
    <d v="2022-08-17T00:00:00"/>
    <x v="8"/>
    <s v="OBINA JAIME  "/>
    <s v="CENRO"/>
    <x v="0"/>
    <d v="2022-07-13T00:00:00"/>
    <d v="2022-07-14T00:00:00"/>
    <s v="SL"/>
    <m/>
    <s v="2 SL"/>
    <n v="2"/>
    <m/>
  </r>
  <r>
    <x v="99"/>
    <d v="2022-08-17T00:00:00"/>
    <x v="8"/>
    <s v="OBINA JAIME  "/>
    <s v="CENRO"/>
    <x v="0"/>
    <d v="2022-07-16T00:00:00"/>
    <d v="2022-07-21T00:00:00"/>
    <s v="SL"/>
    <m/>
    <s v="4 SL"/>
    <n v="4"/>
    <m/>
  </r>
  <r>
    <x v="99"/>
    <d v="2022-08-17T00:00:00"/>
    <x v="8"/>
    <s v="OBINA JAIME  "/>
    <s v="CENRO"/>
    <x v="0"/>
    <d v="2022-07-23T00:00:00"/>
    <d v="2022-07-24T00:00:00"/>
    <s v="SL"/>
    <m/>
    <s v="0 SL"/>
    <n v="0"/>
    <m/>
  </r>
  <r>
    <x v="100"/>
    <d v="2022-08-17T00:00:00"/>
    <x v="19"/>
    <s v="RODRIGUEZ ARNEL  "/>
    <s v="CENRO"/>
    <x v="0"/>
    <d v="2022-07-14T00:00:00"/>
    <d v="2022-07-15T00:00:00"/>
    <s v="SL"/>
    <m/>
    <s v="2 SL"/>
    <n v="2"/>
    <m/>
  </r>
  <r>
    <x v="101"/>
    <d v="2022-08-17T00:00:00"/>
    <x v="45"/>
    <s v="RODRIGUEZ MANNY  "/>
    <s v="CENRO"/>
    <x v="0"/>
    <d v="2022-07-07T00:00:00"/>
    <d v="2022-07-09T00:00:00"/>
    <s v="SL"/>
    <m/>
    <s v="2 SL"/>
    <n v="2"/>
    <m/>
  </r>
  <r>
    <x v="102"/>
    <d v="2022-08-17T00:00:00"/>
    <x v="1"/>
    <s v="RODRIGUEZ JERALD  "/>
    <s v="CENRO"/>
    <x v="0"/>
    <d v="2022-06-28T00:00:00"/>
    <d v="2022-06-30T00:00:00"/>
    <s v="SL"/>
    <m/>
    <s v="3 SL"/>
    <n v="3"/>
    <m/>
  </r>
  <r>
    <x v="103"/>
    <d v="2022-08-17T00:00:00"/>
    <x v="57"/>
    <s v="RODRIGUEZ RAYMUNDO  "/>
    <s v="CENRO"/>
    <x v="0"/>
    <d v="2022-06-22T00:00:00"/>
    <d v="2022-06-22T00:00:00"/>
    <s v="OTHER"/>
    <s v="SEC 21 EO 292- SPECIAL PRIVILEGE"/>
    <s v="1 OTHER"/>
    <n v="1"/>
    <m/>
  </r>
  <r>
    <x v="104"/>
    <d v="2022-08-17T00:00:00"/>
    <x v="58"/>
    <s v="OTACAN JAY  "/>
    <s v="CENRO"/>
    <x v="0"/>
    <d v="2022-05-31T00:00:00"/>
    <d v="2022-06-05T00:00:00"/>
    <s v="SL"/>
    <m/>
    <s v="4 SL"/>
    <n v="4"/>
    <m/>
  </r>
  <r>
    <x v="104"/>
    <d v="2022-08-17T00:00:00"/>
    <x v="58"/>
    <s v="OTACAN JAY  "/>
    <s v="CENRO"/>
    <x v="0"/>
    <d v="2022-06-07T00:00:00"/>
    <d v="2022-06-12T00:00:00"/>
    <s v="SL"/>
    <m/>
    <s v="4 SL"/>
    <n v="4"/>
    <m/>
  </r>
  <r>
    <x v="104"/>
    <d v="2022-08-17T00:00:00"/>
    <x v="58"/>
    <s v="OTACAN JAY  "/>
    <s v="CENRO"/>
    <x v="0"/>
    <d v="2022-06-14T00:00:00"/>
    <d v="2022-06-14T00:00:00"/>
    <s v="SL"/>
    <m/>
    <s v="1 SL"/>
    <n v="1"/>
    <m/>
  </r>
  <r>
    <x v="105"/>
    <d v="2022-08-31T00:00:00"/>
    <x v="16"/>
    <s v="PUNZALAN LUCIANA A."/>
    <s v="TCNHS"/>
    <x v="0"/>
    <d v="2022-06-07T00:00:00"/>
    <d v="2022-06-09T00:00:00"/>
    <s v="SL"/>
    <m/>
    <s v="3 SL"/>
    <n v="3"/>
    <m/>
  </r>
  <r>
    <x v="106"/>
    <d v="2022-08-31T00:00:00"/>
    <x v="59"/>
    <s v="PUNZALAN LUCIANA A."/>
    <s v="TCNHS"/>
    <x v="0"/>
    <d v="2022-05-23T00:00:00"/>
    <d v="2022-05-27T00:00:00"/>
    <s v="VL"/>
    <m/>
    <s v="5 VL"/>
    <n v="5"/>
    <m/>
  </r>
  <r>
    <x v="107"/>
    <d v="2022-08-31T00:00:00"/>
    <x v="60"/>
    <s v="PALOMA ERICKA SHAYNE E."/>
    <s v="TICC"/>
    <x v="0"/>
    <d v="2022-05-20T00:00:00"/>
    <d v="2022-05-20T00:00:00"/>
    <s v="WITHOUTPAY"/>
    <s v="WITHOUTPAY"/>
    <s v="1 WITHOUTPAY"/>
    <n v="1"/>
    <m/>
  </r>
  <r>
    <x v="108"/>
    <d v="2022-08-31T00:00:00"/>
    <x v="5"/>
    <s v="PUNZALAN LUCIANA A."/>
    <s v="TCNHS"/>
    <x v="0"/>
    <d v="2022-06-14T00:00:00"/>
    <d v="2022-06-15T00:00:00"/>
    <s v="SL"/>
    <m/>
    <s v="2 SL"/>
    <n v="2"/>
    <m/>
  </r>
  <r>
    <x v="109"/>
    <d v="2022-08-31T00:00:00"/>
    <x v="61"/>
    <s v="PUNZALAN LUCIANA A."/>
    <s v="TCNHS"/>
    <x v="0"/>
    <d v="2022-06-10T00:00:00"/>
    <d v="2022-06-10T00:00:00"/>
    <s v="SL"/>
    <m/>
    <s v="1 SL"/>
    <n v="1"/>
    <m/>
  </r>
  <r>
    <x v="109"/>
    <d v="2022-08-31T00:00:00"/>
    <x v="61"/>
    <s v="PUNZALAN LUCIANA A."/>
    <s v="TCNHS"/>
    <x v="0"/>
    <d v="2022-06-13T00:00:00"/>
    <d v="2022-06-13T00:00:00"/>
    <s v="SL"/>
    <m/>
    <s v="1 SL"/>
    <n v="1"/>
    <m/>
  </r>
  <r>
    <x v="110"/>
    <d v="2022-08-31T00:00:00"/>
    <x v="62"/>
    <s v="DIMAPILIS ELIZABETH A."/>
    <s v="CSWDO"/>
    <x v="1"/>
    <d v="2022-08-26T00:00:00"/>
    <d v="2022-08-26T00:00:00"/>
    <s v="SL"/>
    <m/>
    <s v="1 SL"/>
    <n v="1"/>
    <m/>
  </r>
  <r>
    <x v="111"/>
    <d v="2022-08-31T00:00:00"/>
    <x v="63"/>
    <s v="OPO CONEY V."/>
    <s v="HOUSING"/>
    <x v="0"/>
    <d v="2022-06-14T00:00:00"/>
    <d v="2022-06-14T00:00:00"/>
    <s v="SL"/>
    <m/>
    <s v="1 SL"/>
    <n v="1"/>
    <m/>
  </r>
  <r>
    <x v="112"/>
    <d v="2022-08-31T00:00:00"/>
    <x v="30"/>
    <s v="OCAMPO NOVELYN U."/>
    <s v="CSWDO"/>
    <x v="0"/>
    <d v="2022-07-12T00:00:00"/>
    <d v="2022-07-12T00:00:00"/>
    <s v="SL"/>
    <m/>
    <s v="1 SL"/>
    <n v="1"/>
    <m/>
  </r>
  <r>
    <x v="113"/>
    <d v="2022-08-31T00:00:00"/>
    <x v="9"/>
    <s v="OCAMPO NOVELYN U."/>
    <s v="CSWDO"/>
    <x v="0"/>
    <d v="2022-06-20T00:00:00"/>
    <d v="2022-06-20T00:00:00"/>
    <s v="SL"/>
    <m/>
    <s v="1 SL"/>
    <n v="1"/>
    <m/>
  </r>
  <r>
    <x v="114"/>
    <d v="2022-08-31T00:00:00"/>
    <x v="61"/>
    <s v="NIBAY ELEONOR E."/>
    <s v="CHO"/>
    <x v="0"/>
    <d v="2022-06-17T00:00:00"/>
    <d v="2022-06-17T00:00:00"/>
    <s v="OTHER"/>
    <s v="BIRTHDAY LEAVE"/>
    <s v="1 OTHER"/>
    <n v="1"/>
    <m/>
  </r>
  <r>
    <x v="115"/>
    <d v="2022-08-31T00:00:00"/>
    <x v="31"/>
    <s v="NIBAY ELEONOR E."/>
    <s v="CHO"/>
    <x v="0"/>
    <d v="2022-06-20T00:00:00"/>
    <d v="2022-06-24T00:00:00"/>
    <s v="VL"/>
    <m/>
    <s v="5 VL"/>
    <n v="5"/>
    <m/>
  </r>
  <r>
    <x v="116"/>
    <d v="2022-08-31T00:00:00"/>
    <x v="13"/>
    <s v="NACARIO GLENN B."/>
    <s v="TCNHS"/>
    <x v="0"/>
    <d v="2022-05-24T00:00:00"/>
    <d v="2022-05-24T00:00:00"/>
    <s v="SL"/>
    <m/>
    <s v="1 SL"/>
    <n v="1"/>
    <m/>
  </r>
  <r>
    <x v="117"/>
    <d v="2022-08-31T00:00:00"/>
    <x v="12"/>
    <s v="NAVARRO RITA A."/>
    <s v="DA"/>
    <x v="1"/>
    <d v="2022-05-13T00:00:00"/>
    <d v="2022-05-13T00:00:00"/>
    <s v="OTHER"/>
    <s v="SEC 21 EO 292- SPECIAL PRIVILEGE"/>
    <s v="1 OTHER"/>
    <n v="1"/>
    <m/>
  </r>
  <r>
    <x v="118"/>
    <d v="2022-08-31T00:00:00"/>
    <x v="43"/>
    <s v="MENDOZA MARICEL C."/>
    <s v="ONT"/>
    <x v="0"/>
    <d v="2022-05-19T00:00:00"/>
    <d v="2022-05-20T00:00:00"/>
    <s v="SL"/>
    <m/>
    <s v="2 SL"/>
    <n v="2"/>
    <m/>
  </r>
  <r>
    <x v="118"/>
    <d v="2022-08-31T00:00:00"/>
    <x v="43"/>
    <s v="MENDOZA MARICEL C."/>
    <s v="ONT"/>
    <x v="0"/>
    <d v="2022-05-23T00:00:00"/>
    <d v="2022-05-27T00:00:00"/>
    <s v="SL"/>
    <m/>
    <s v="5 SL"/>
    <n v="5"/>
    <m/>
  </r>
  <r>
    <x v="118"/>
    <d v="2022-08-31T00:00:00"/>
    <x v="43"/>
    <s v="MENDOZA MARICEL C."/>
    <s v="ONT"/>
    <x v="0"/>
    <d v="2022-05-30T00:00:00"/>
    <d v="2022-05-31T00:00:00"/>
    <s v="SL"/>
    <m/>
    <s v="2 SL"/>
    <n v="2"/>
    <m/>
  </r>
  <r>
    <x v="119"/>
    <d v="2022-08-31T00:00:00"/>
    <x v="4"/>
    <s v="ZAFRA REYNANTE B."/>
    <s v="TICC"/>
    <x v="0"/>
    <d v="2022-07-11T00:00:00"/>
    <d v="2022-07-12T00:00:00"/>
    <s v="VL"/>
    <m/>
    <s v="2 VL"/>
    <n v="2"/>
    <m/>
  </r>
  <r>
    <x v="120"/>
    <d v="2022-08-31T00:00:00"/>
    <x v="4"/>
    <s v="ZAFRA REYNANTE B."/>
    <s v="TICC"/>
    <x v="0"/>
    <d v="2022-07-01T00:00:00"/>
    <d v="2022-07-01T00:00:00"/>
    <s v="SL"/>
    <m/>
    <s v="1 SL"/>
    <n v="1"/>
    <m/>
  </r>
  <r>
    <x v="121"/>
    <d v="2022-08-31T00:00:00"/>
    <x v="56"/>
    <s v="MELADO LEONILA JR P."/>
    <s v="TICC"/>
    <x v="2"/>
    <d v="2022-06-27T00:00:00"/>
    <d v="2022-06-28T00:00:00"/>
    <s v="SL"/>
    <m/>
    <s v="2 SL"/>
    <n v="2"/>
    <m/>
  </r>
  <r>
    <x v="122"/>
    <d v="2022-08-31T00:00:00"/>
    <x v="64"/>
    <s v="CESICAR JOCHELLE JOAN S."/>
    <s v="TICC/TCCH"/>
    <x v="0"/>
    <d v="2022-06-29T00:00:00"/>
    <d v="2022-06-29T00:00:00"/>
    <s v="SL"/>
    <m/>
    <s v="1 SL"/>
    <n v="1"/>
    <m/>
  </r>
  <r>
    <x v="123"/>
    <d v="2022-08-31T00:00:00"/>
    <x v="4"/>
    <s v="MANLANGIT LEONILA R."/>
    <s v="TICC"/>
    <x v="0"/>
    <d v="2022-06-28T00:00:00"/>
    <d v="2022-06-29T00:00:00"/>
    <s v="SL"/>
    <m/>
    <s v="2 SL"/>
    <n v="2"/>
    <m/>
  </r>
  <r>
    <x v="124"/>
    <d v="2022-08-31T00:00:00"/>
    <x v="56"/>
    <s v="PANGANIBAN CAROLINA L."/>
    <s v="TICC"/>
    <x v="0"/>
    <d v="2022-06-27T00:00:00"/>
    <d v="2022-06-28T00:00:00"/>
    <s v="SL"/>
    <m/>
    <s v="2 SL"/>
    <n v="2"/>
    <m/>
  </r>
  <r>
    <x v="125"/>
    <d v="2022-08-31T00:00:00"/>
    <x v="32"/>
    <s v="ALERIA JEFFREY B."/>
    <s v="TICC"/>
    <x v="2"/>
    <d v="2022-06-27T00:00:00"/>
    <d v="2022-06-27T00:00:00"/>
    <s v="SL"/>
    <m/>
    <s v="1 SL"/>
    <n v="1"/>
    <m/>
  </r>
  <r>
    <x v="126"/>
    <d v="2022-08-31T00:00:00"/>
    <x v="65"/>
    <s v="NUÑEZ RUBEN JR J."/>
    <s v="TICC"/>
    <x v="2"/>
    <d v="2022-06-27T00:00:00"/>
    <d v="2022-06-27T00:00:00"/>
    <s v="SL"/>
    <m/>
    <s v="1 SL"/>
    <n v="1"/>
    <m/>
  </r>
  <r>
    <x v="127"/>
    <d v="2022-08-31T00:00:00"/>
    <x v="32"/>
    <s v="BAYOT ELAINE B."/>
    <s v="ONT"/>
    <x v="1"/>
    <d v="2022-07-21T00:00:00"/>
    <d v="2022-07-21T00:00:00"/>
    <s v="SL"/>
    <m/>
    <s v="1 SL"/>
    <n v="1"/>
    <m/>
  </r>
  <r>
    <x v="128"/>
    <d v="2022-08-31T00:00:00"/>
    <x v="10"/>
    <s v="SIM JO RITZELLE C."/>
    <s v="CHO"/>
    <x v="0"/>
    <d v="2022-07-19T00:00:00"/>
    <d v="2022-07-20T00:00:00"/>
    <s v="SL"/>
    <m/>
    <s v="2 SL"/>
    <n v="2"/>
    <m/>
  </r>
  <r>
    <x v="129"/>
    <d v="2022-09-02T00:00:00"/>
    <x v="66"/>
    <s v="ANGCAYA JENNY ROSE S."/>
    <s v="CTO-LICENSE"/>
    <x v="0"/>
    <d v="2022-07-08T00:00:00"/>
    <d v="2022-07-08T00:00:00"/>
    <s v="OTHER"/>
    <s v="SEC 21 EO 292- SPECIAL PRIVILEGE"/>
    <s v="1 OTHER"/>
    <n v="1"/>
    <m/>
  </r>
  <r>
    <x v="130"/>
    <d v="2022-09-02T00:00:00"/>
    <x v="67"/>
    <s v="AMBION HERSHEY D."/>
    <s v="CHO"/>
    <x v="0"/>
    <d v="2022-07-15T00:00:00"/>
    <d v="2022-07-15T00:00:00"/>
    <s v="VL"/>
    <m/>
    <s v="1 VL"/>
    <n v="1"/>
    <m/>
  </r>
  <r>
    <x v="131"/>
    <d v="2022-09-02T00:00:00"/>
    <x v="68"/>
    <s v="VERGARA ESTELITA A."/>
    <s v="ONT"/>
    <x v="0"/>
    <d v="2022-05-02T00:00:00"/>
    <d v="2022-05-12T00:00:00"/>
    <s v="VL"/>
    <m/>
    <s v="9 VL"/>
    <n v="9"/>
    <m/>
  </r>
  <r>
    <x v="132"/>
    <d v="2022-09-02T00:00:00"/>
    <x v="7"/>
    <s v="VARGAS ARNOLD A."/>
    <s v="ONT"/>
    <x v="0"/>
    <d v="2022-05-31T00:00:00"/>
    <d v="2022-05-31T00:00:00"/>
    <s v="SL"/>
    <m/>
    <s v="1 SL"/>
    <n v="1"/>
    <m/>
  </r>
  <r>
    <x v="133"/>
    <d v="2022-09-02T00:00:00"/>
    <x v="69"/>
    <s v="VARGAS ARNOLD A."/>
    <s v="ONT"/>
    <x v="0"/>
    <d v="2022-05-27T00:00:00"/>
    <d v="2022-05-28T00:00:00"/>
    <s v="SL"/>
    <m/>
    <s v="1 SL"/>
    <n v="1"/>
    <m/>
  </r>
  <r>
    <x v="134"/>
    <d v="2022-09-02T00:00:00"/>
    <x v="34"/>
    <s v="VARGAS MELINDA M."/>
    <s v="CSWDO"/>
    <x v="0"/>
    <d v="2022-07-20T00:00:00"/>
    <d v="2022-07-20T00:00:00"/>
    <s v="SL"/>
    <m/>
    <s v="1 SL"/>
    <n v="1"/>
    <m/>
  </r>
  <r>
    <x v="135"/>
    <d v="2022-09-02T00:00:00"/>
    <x v="9"/>
    <s v="VARGAS MELINDA M."/>
    <s v="CSWDO"/>
    <x v="0"/>
    <d v="2022-06-30T00:00:00"/>
    <d v="2022-06-30T00:00:00"/>
    <s v="OTHER"/>
    <s v="SEC 21 EO 292- SPECIAL PRIVILEGE"/>
    <s v="1 OTHER"/>
    <n v="1"/>
    <m/>
  </r>
  <r>
    <x v="136"/>
    <d v="2022-09-02T00:00:00"/>
    <x v="14"/>
    <s v="VARGAS ARNOLD A."/>
    <s v="ONT"/>
    <x v="0"/>
    <d v="2022-07-09T00:00:00"/>
    <d v="2022-07-09T00:00:00"/>
    <s v="SL"/>
    <m/>
    <s v="0 SL"/>
    <n v="0"/>
    <m/>
  </r>
  <r>
    <x v="136"/>
    <d v="2022-09-02T00:00:00"/>
    <x v="14"/>
    <s v="VARGAS ARNOLD A."/>
    <s v="ONT"/>
    <x v="0"/>
    <d v="2022-07-16T00:00:00"/>
    <d v="2022-07-16T00:00:00"/>
    <s v="SL"/>
    <m/>
    <s v="0 SL"/>
    <n v="0"/>
    <m/>
  </r>
  <r>
    <x v="136"/>
    <d v="2022-09-02T00:00:00"/>
    <x v="14"/>
    <s v="VARGAS ARNOLD A."/>
    <s v="ONT"/>
    <x v="0"/>
    <d v="2022-07-23T00:00:00"/>
    <d v="2022-07-23T00:00:00"/>
    <s v="SL"/>
    <m/>
    <s v="0 SL"/>
    <n v="0"/>
    <m/>
  </r>
  <r>
    <x v="137"/>
    <d v="2022-09-02T00:00:00"/>
    <x v="13"/>
    <s v="VARGAS ARNOLD A."/>
    <s v="ONT"/>
    <x v="0"/>
    <d v="2022-05-16T00:00:00"/>
    <d v="2022-05-16T00:00:00"/>
    <s v="SL"/>
    <m/>
    <s v="1 SL"/>
    <n v="1"/>
    <m/>
  </r>
  <r>
    <x v="137"/>
    <d v="2022-09-02T00:00:00"/>
    <x v="13"/>
    <s v="VARGAS ARNOLD A."/>
    <s v="ONT"/>
    <x v="0"/>
    <d v="2022-05-21T00:00:00"/>
    <d v="2022-05-21T00:00:00"/>
    <s v="SL"/>
    <m/>
    <s v="0 SL"/>
    <n v="0"/>
    <m/>
  </r>
  <r>
    <x v="138"/>
    <d v="2022-09-02T00:00:00"/>
    <x v="70"/>
    <s v="TORRES MOISES Q."/>
    <s v="MAHOGANY MARKET"/>
    <x v="0"/>
    <d v="2022-06-22T00:00:00"/>
    <d v="2022-06-23T00:00:00"/>
    <s v="SL"/>
    <m/>
    <s v="2 SL"/>
    <n v="2"/>
    <m/>
  </r>
  <r>
    <x v="139"/>
    <d v="2022-09-02T00:00:00"/>
    <x v="32"/>
    <s v="ROLLE CARIZA P."/>
    <s v="CHO"/>
    <x v="0"/>
    <d v="2022-07-05T00:00:00"/>
    <d v="2022-07-05T00:00:00"/>
    <s v="VL"/>
    <m/>
    <s v="1 VL"/>
    <n v="1"/>
    <m/>
  </r>
  <r>
    <x v="140"/>
    <d v="2022-09-02T00:00:00"/>
    <x v="60"/>
    <s v="PAZ JOSUE O."/>
    <s v="CENRO"/>
    <x v="0"/>
    <d v="2022-05-16T00:00:00"/>
    <d v="2022-05-17T00:00:00"/>
    <s v="SL"/>
    <m/>
    <s v="2 SL"/>
    <n v="2"/>
    <m/>
  </r>
  <r>
    <x v="141"/>
    <d v="2022-09-02T00:00:00"/>
    <x v="19"/>
    <s v="PATERNO MARIA LOURDERS P."/>
    <s v="CCT"/>
    <x v="0"/>
    <d v="2022-07-24T00:00:00"/>
    <d v="2022-07-25T00:00:00"/>
    <s v="VL"/>
    <m/>
    <s v="1 VL"/>
    <n v="1"/>
    <m/>
  </r>
  <r>
    <x v="142"/>
    <d v="2022-09-02T00:00:00"/>
    <x v="30"/>
    <s v="PATERNO MARIA LOURDERS P."/>
    <s v="CCT"/>
    <x v="0"/>
    <d v="2022-07-12T00:00:00"/>
    <d v="2022-07-12T00:00:00"/>
    <s v="SL"/>
    <m/>
    <s v="1 SL"/>
    <n v="1"/>
    <m/>
  </r>
  <r>
    <x v="143"/>
    <d v="2022-09-02T00:00:00"/>
    <x v="71"/>
    <s v="PUNZALAN LUCIANA A."/>
    <s v="TCNHS"/>
    <x v="0"/>
    <d v="2022-06-27T00:00:00"/>
    <d v="2022-06-29T00:00:00"/>
    <s v="VL"/>
    <m/>
    <s v="3 VL"/>
    <n v="3"/>
    <m/>
  </r>
  <r>
    <x v="144"/>
    <d v="2022-09-02T00:00:00"/>
    <x v="67"/>
    <s v="PUNZALAN LUCIANA A."/>
    <s v="TCNHS"/>
    <x v="0"/>
    <d v="2022-06-20T00:00:00"/>
    <d v="2022-06-20T00:00:00"/>
    <s v="SL"/>
    <m/>
    <s v="1 SL"/>
    <n v="1"/>
    <m/>
  </r>
  <r>
    <x v="145"/>
    <d v="2022-09-02T00:00:00"/>
    <x v="71"/>
    <s v="PEPA ARIEL N."/>
    <s v="CHO"/>
    <x v="0"/>
    <d v="2022-07-11T00:00:00"/>
    <d v="2022-07-15T00:00:00"/>
    <s v="VL"/>
    <m/>
    <s v="5 VL"/>
    <n v="5"/>
    <m/>
  </r>
  <r>
    <x v="146"/>
    <d v="2022-09-02T00:00:00"/>
    <x v="67"/>
    <s v="PARAISO MARIA LORENA D."/>
    <s v="EEO/CITY MARKET"/>
    <x v="0"/>
    <d v="2022-07-04T00:00:00"/>
    <d v="2022-07-05T00:00:00"/>
    <s v="SL"/>
    <m/>
    <s v="2 SL"/>
    <n v="2"/>
    <m/>
  </r>
  <r>
    <x v="147"/>
    <d v="2022-09-02T00:00:00"/>
    <x v="71"/>
    <s v="NACARIO GLENN B."/>
    <s v="TCNHS"/>
    <x v="0"/>
    <d v="2022-07-04T00:00:00"/>
    <d v="2022-07-04T00:00:00"/>
    <s v="SL"/>
    <m/>
    <s v="1 SL"/>
    <n v="1"/>
    <m/>
  </r>
  <r>
    <x v="148"/>
    <d v="2022-09-02T00:00:00"/>
    <x v="45"/>
    <s v="BRON FLORENCIO L."/>
    <s v="EEO/CITY MARKET"/>
    <x v="0"/>
    <d v="2022-07-09T00:00:00"/>
    <d v="2022-07-10T00:00:00"/>
    <s v="SL"/>
    <m/>
    <s v="0 SL"/>
    <n v="0"/>
    <m/>
  </r>
  <r>
    <x v="149"/>
    <d v="2022-09-02T00:00:00"/>
    <x v="72"/>
    <s v="PEPA ARIEL N."/>
    <s v="CHO"/>
    <x v="0"/>
    <d v="2022-05-04T00:00:00"/>
    <d v="2022-05-04T00:00:00"/>
    <s v="SL"/>
    <m/>
    <s v="1 SL"/>
    <n v="1"/>
    <m/>
  </r>
  <r>
    <x v="150"/>
    <d v="2022-09-02T00:00:00"/>
    <x v="31"/>
    <s v="PATERNO MARIA LOURDERS P."/>
    <s v="CCT"/>
    <x v="0"/>
    <d v="2022-06-10T00:00:00"/>
    <d v="2022-06-10T00:00:00"/>
    <s v="SL"/>
    <m/>
    <s v="1 SL"/>
    <n v="1"/>
    <m/>
  </r>
  <r>
    <x v="151"/>
    <d v="2022-09-02T00:00:00"/>
    <x v="4"/>
    <s v="MARASIGAN BIENVENIDO E."/>
    <s v="GSO"/>
    <x v="0"/>
    <d v="2022-06-06T00:00:00"/>
    <d v="2022-07-01T00:00:00"/>
    <s v="SL"/>
    <m/>
    <s v="20 SL"/>
    <n v="20"/>
    <m/>
  </r>
  <r>
    <x v="152"/>
    <d v="2022-09-02T00:00:00"/>
    <x v="14"/>
    <s v="MAULLON JAENA F."/>
    <s v="SP"/>
    <x v="0"/>
    <d v="2022-07-11T00:00:00"/>
    <d v="2022-07-15T00:00:00"/>
    <s v="SL"/>
    <m/>
    <s v="5 SL"/>
    <n v="5"/>
    <m/>
  </r>
  <r>
    <x v="152"/>
    <d v="2022-09-02T00:00:00"/>
    <x v="14"/>
    <s v="MAULLON JAENA F."/>
    <s v="SP"/>
    <x v="0"/>
    <d v="2022-07-18T00:00:00"/>
    <d v="2022-07-22T00:00:00"/>
    <s v="SL"/>
    <m/>
    <s v="5 SL"/>
    <n v="5"/>
    <m/>
  </r>
  <r>
    <x v="153"/>
    <d v="2022-09-02T00:00:00"/>
    <x v="3"/>
    <s v="DE SAGUN NANCY D."/>
    <s v="SP"/>
    <x v="0"/>
    <d v="2022-07-13T00:00:00"/>
    <d v="2022-07-13T00:00:00"/>
    <s v="SL"/>
    <m/>
    <s v="1 SL"/>
    <n v="1"/>
    <m/>
  </r>
  <r>
    <x v="154"/>
    <d v="2022-09-02T00:00:00"/>
    <x v="14"/>
    <s v="SARDIÑOLA REBECCA C."/>
    <s v="SP"/>
    <x v="0"/>
    <d v="2022-07-18T00:00:00"/>
    <d v="2022-07-21T00:00:00"/>
    <s v="SL"/>
    <m/>
    <s v="4 SL"/>
    <n v="4"/>
    <m/>
  </r>
  <r>
    <x v="155"/>
    <d v="2022-09-02T00:00:00"/>
    <x v="58"/>
    <s v="TIMPLE ALLAN R."/>
    <s v="TCIS"/>
    <x v="0"/>
    <d v="2022-06-13T00:00:00"/>
    <d v="2022-06-14T00:00:00"/>
    <s v="SL"/>
    <m/>
    <s v="2 SL"/>
    <n v="2"/>
    <m/>
  </r>
  <r>
    <x v="156"/>
    <d v="2022-09-02T00:00:00"/>
    <x v="27"/>
    <s v="TIMPLE ALLAN R."/>
    <s v="TCIS"/>
    <x v="0"/>
    <d v="2022-04-18T00:00:00"/>
    <d v="2022-04-22T00:00:00"/>
    <s v="SL"/>
    <m/>
    <s v="5 SL"/>
    <n v="5"/>
    <m/>
  </r>
  <r>
    <x v="157"/>
    <d v="2022-09-02T00:00:00"/>
    <x v="67"/>
    <s v="TINAZA JHOANNA MARIE D."/>
    <s v="ONT"/>
    <x v="0"/>
    <d v="2022-07-20T00:00:00"/>
    <d v="2022-07-21T00:00:00"/>
    <s v="OTHER"/>
    <s v="SEC 25 EO 292- FORCE LEAVE"/>
    <s v="2 OTHER"/>
    <n v="2"/>
    <m/>
  </r>
  <r>
    <x v="158"/>
    <d v="2022-09-02T00:00:00"/>
    <x v="12"/>
    <s v="TINAZA JHOANNA MARIE D."/>
    <s v="ONT"/>
    <x v="0"/>
    <d v="2022-06-25T00:00:00"/>
    <d v="2022-06-25T00:00:00"/>
    <s v="OTHER"/>
    <s v="SEC 21 EO 292- SPECIAL PRIVILEGE"/>
    <s v="0 OTHER"/>
    <n v="0"/>
    <m/>
  </r>
  <r>
    <x v="159"/>
    <d v="2022-09-02T00:00:00"/>
    <x v="12"/>
    <s v="TINAZA JHOANNA MARIE D."/>
    <s v="ONT"/>
    <x v="0"/>
    <d v="2022-06-01T00:00:00"/>
    <d v="2022-06-03T00:00:00"/>
    <s v="OTHER"/>
    <s v="SEC 25 EO 292- FORCE LEAVE"/>
    <s v="3 OTHER"/>
    <n v="3"/>
    <m/>
  </r>
  <r>
    <x v="160"/>
    <d v="2022-09-02T00:00:00"/>
    <x v="27"/>
    <s v="ROLLE MICHELLYN G."/>
    <s v="ONT"/>
    <x v="0"/>
    <d v="2022-05-12T00:00:00"/>
    <d v="2022-05-13T00:00:00"/>
    <s v="OTHER"/>
    <s v="SEC 25 EO 292- FORCE LEAVE"/>
    <s v="2 OTHER"/>
    <n v="2"/>
    <m/>
  </r>
  <r>
    <x v="160"/>
    <d v="2022-09-02T00:00:00"/>
    <x v="27"/>
    <s v="ROLLE MICHELLYN G."/>
    <s v="ONT"/>
    <x v="0"/>
    <d v="2022-05-16T00:00:00"/>
    <d v="2022-05-18T00:00:00"/>
    <s v="OTHER"/>
    <s v="SEC 25 EO 292- FORCE LEAVE"/>
    <s v="3 OTHER"/>
    <n v="3"/>
    <m/>
  </r>
  <r>
    <x v="161"/>
    <d v="2022-09-02T00:00:00"/>
    <x v="45"/>
    <s v="SABULAAN MARIA LEAH M."/>
    <s v="CPDO"/>
    <x v="0"/>
    <d v="2022-07-11T00:00:00"/>
    <d v="2022-07-11T00:00:00"/>
    <s v="OTHER"/>
    <s v="RA 8972 SOLO PARENT"/>
    <s v="1 OTHER"/>
    <n v="1"/>
    <m/>
  </r>
  <r>
    <x v="162"/>
    <d v="2022-09-02T00:00:00"/>
    <x v="32"/>
    <s v="SARDIÑOLA REBECCA C."/>
    <s v="SP"/>
    <x v="0"/>
    <d v="2022-06-27T00:00:00"/>
    <d v="2022-06-28T00:00:00"/>
    <s v="SL"/>
    <m/>
    <s v="2 SL"/>
    <n v="2"/>
    <m/>
  </r>
  <r>
    <x v="163"/>
    <d v="2022-09-02T00:00:00"/>
    <x v="30"/>
    <s v="SUMAGUI FELICITAS M."/>
    <s v="CSWDO"/>
    <x v="0"/>
    <d v="2022-07-13T00:00:00"/>
    <d v="2022-07-13T00:00:00"/>
    <s v="OTHER"/>
    <s v="SEC 21 EO 292- SPECIAL PRIVILEGE"/>
    <s v="1 OTHER"/>
    <n v="1"/>
    <m/>
  </r>
  <r>
    <x v="164"/>
    <d v="2022-09-02T00:00:00"/>
    <x v="8"/>
    <s v="SARDIÑOLA REBECCA C."/>
    <s v="SP"/>
    <x v="0"/>
    <d v="2022-07-21T00:00:00"/>
    <d v="2022-07-22T00:00:00"/>
    <s v="OTHER"/>
    <s v="SEC 21 EO 292- SPECIAL PRIVILEGE"/>
    <s v="2 OTHER"/>
    <n v="2"/>
    <m/>
  </r>
  <r>
    <x v="165"/>
    <d v="2022-09-02T00:00:00"/>
    <x v="16"/>
    <s v="SARDIÑOLA REBECCA C."/>
    <s v="SP"/>
    <x v="0"/>
    <d v="2022-06-02T00:00:00"/>
    <d v="2022-06-03T00:00:00"/>
    <s v="SL"/>
    <m/>
    <s v="2 SL"/>
    <n v="2"/>
    <m/>
  </r>
  <r>
    <x v="166"/>
    <d v="2022-09-02T00:00:00"/>
    <x v="3"/>
    <s v="SUMAGUI FELICITAS M."/>
    <s v="CSWDO"/>
    <x v="0"/>
    <d v="2022-07-12T00:00:00"/>
    <d v="2022-07-12T00:00:00"/>
    <s v="SL"/>
    <m/>
    <s v="1 SL"/>
    <n v="1"/>
    <m/>
  </r>
  <r>
    <x v="167"/>
    <d v="2022-09-02T00:00:00"/>
    <x v="2"/>
    <s v="RODRIGUEZ REIMART L."/>
    <s v="DA"/>
    <x v="0"/>
    <d v="2022-05-16T00:00:00"/>
    <d v="2022-05-19T00:00:00"/>
    <s v="SL"/>
    <m/>
    <s v="4 SL"/>
    <n v="4"/>
    <m/>
  </r>
  <r>
    <x v="168"/>
    <d v="2022-09-02T00:00:00"/>
    <x v="51"/>
    <s v="RODRIGUEZ NARCISCO E."/>
    <s v="EEO/CITY MARKET"/>
    <x v="0"/>
    <d v="2022-07-05T00:00:00"/>
    <d v="2022-07-07T00:00:00"/>
    <s v="SL"/>
    <m/>
    <s v="3 SL"/>
    <n v="3"/>
    <m/>
  </r>
  <r>
    <x v="169"/>
    <d v="2022-09-02T00:00:00"/>
    <x v="30"/>
    <s v="ROMILLA MARIBEL P."/>
    <s v="ACCOUNTING"/>
    <x v="0"/>
    <d v="2022-07-11T00:00:00"/>
    <d v="2022-07-11T00:00:00"/>
    <s v="SL"/>
    <m/>
    <s v="1 SL"/>
    <n v="1"/>
    <m/>
  </r>
  <r>
    <x v="170"/>
    <d v="2022-09-02T00:00:00"/>
    <x v="73"/>
    <s v="PATERNO MARIA LOURDERS P."/>
    <s v="CCT"/>
    <x v="0"/>
    <d v="2022-05-26T00:00:00"/>
    <d v="2022-05-26T00:00:00"/>
    <s v="OTHER"/>
    <s v="SEC 21 EO 292- SPECIAL PRIVILEGE"/>
    <s v="1 OTHER"/>
    <n v="1"/>
    <m/>
  </r>
  <r>
    <x v="171"/>
    <d v="2022-09-02T00:00:00"/>
    <x v="38"/>
    <s v="PATERNO MARIA LOURDERS P."/>
    <s v="CCT"/>
    <x v="0"/>
    <d v="2022-04-26T00:00:00"/>
    <d v="2022-04-28T00:00:00"/>
    <s v="SL"/>
    <m/>
    <s v="3 SL"/>
    <n v="3"/>
    <m/>
  </r>
  <r>
    <x v="172"/>
    <d v="2022-09-07T00:00:00"/>
    <x v="74"/>
    <s v="VILLARDO REY  "/>
    <s v="GSO"/>
    <x v="0"/>
    <d v="2022-04-25T00:00:00"/>
    <d v="2022-07-29T00:00:00"/>
    <s v="VL"/>
    <m/>
    <s v="70 VL"/>
    <n v="70"/>
    <m/>
  </r>
  <r>
    <x v="173"/>
    <d v="2022-09-07T00:00:00"/>
    <x v="75"/>
    <s v="JABINES MARIA SHELLY D."/>
    <s v="LIBRARY"/>
    <x v="0"/>
    <d v="2022-06-27T00:00:00"/>
    <d v="2022-06-27T00:00:00"/>
    <s v="OTHER"/>
    <s v="SEC 21 EO 292- SPECIAL PRIVILEGE"/>
    <s v="1 OTHER"/>
    <n v="1"/>
    <m/>
  </r>
  <r>
    <x v="174"/>
    <d v="2022-09-07T00:00:00"/>
    <x v="36"/>
    <s v="GALARDE DELFIN A."/>
    <s v="CHARACTER"/>
    <x v="0"/>
    <d v="2022-07-06T00:00:00"/>
    <d v="2022-07-06T00:00:00"/>
    <s v="SL"/>
    <m/>
    <s v="1 SL"/>
    <n v="1"/>
    <m/>
  </r>
  <r>
    <x v="175"/>
    <d v="2022-09-07T00:00:00"/>
    <x v="56"/>
    <s v="GALARDE DELFIN A."/>
    <s v="CHARACTER"/>
    <x v="0"/>
    <d v="2022-06-28T00:00:00"/>
    <d v="2022-06-28T00:00:00"/>
    <s v="SL"/>
    <m/>
    <s v="1 SL"/>
    <n v="1"/>
    <m/>
  </r>
  <r>
    <x v="176"/>
    <d v="2022-09-07T00:00:00"/>
    <x v="4"/>
    <s v="FELLO VIRGILIO O."/>
    <s v="PICNIC GROVE"/>
    <x v="0"/>
    <d v="2022-06-25T00:00:00"/>
    <d v="2022-06-29T00:00:00"/>
    <s v="SL"/>
    <m/>
    <s v="3 SL"/>
    <n v="3"/>
    <m/>
  </r>
  <r>
    <x v="176"/>
    <d v="2022-09-07T00:00:00"/>
    <x v="4"/>
    <s v="FELLO VIRGILIO O."/>
    <s v="PICNIC GROVE"/>
    <x v="0"/>
    <d v="2022-07-01T00:00:00"/>
    <d v="2022-07-01T00:00:00"/>
    <s v="SL"/>
    <m/>
    <s v="1 SL"/>
    <n v="1"/>
    <m/>
  </r>
  <r>
    <x v="177"/>
    <d v="2022-09-07T00:00:00"/>
    <x v="70"/>
    <s v="DOGELIO CHRISTIAN B."/>
    <s v="LEGAL"/>
    <x v="0"/>
    <d v="2022-06-30T00:00:00"/>
    <d v="2022-07-01T00:00:00"/>
    <s v="OTHER"/>
    <s v="SEC 25 EO 292- FORCE LEAVE"/>
    <s v="2 OTHER"/>
    <n v="2"/>
    <m/>
  </r>
  <r>
    <x v="178"/>
    <d v="2022-09-07T00:00:00"/>
    <x v="66"/>
    <s v="DESIPEDA MACARIA P."/>
    <s v="TICC"/>
    <x v="0"/>
    <d v="2022-07-12T00:00:00"/>
    <d v="2022-07-14T00:00:00"/>
    <s v="OTHER"/>
    <s v="SEC 25 EO 292- FORCE LEAVE"/>
    <s v="3 OTHER"/>
    <n v="3"/>
    <m/>
  </r>
  <r>
    <x v="179"/>
    <d v="2022-09-07T00:00:00"/>
    <x v="45"/>
    <s v="DE LARA GRACE L."/>
    <s v="ONT"/>
    <x v="0"/>
    <d v="2022-07-11T00:00:00"/>
    <d v="2022-07-13T00:00:00"/>
    <s v="OTHER"/>
    <s v="SEC 21 EO 292- SPECIAL PRIVILEGE"/>
    <s v="3 OTHER"/>
    <n v="3"/>
    <m/>
  </r>
  <r>
    <x v="180"/>
    <d v="2022-09-07T00:00:00"/>
    <x v="76"/>
    <s v="DEMATERA PEDRO B."/>
    <s v="CCR"/>
    <x v="0"/>
    <d v="2022-07-11T00:00:00"/>
    <d v="2022-07-15T00:00:00"/>
    <s v="VL"/>
    <m/>
    <s v="5 VL"/>
    <n v="5"/>
    <m/>
  </r>
  <r>
    <x v="181"/>
    <d v="2022-09-07T00:00:00"/>
    <x v="36"/>
    <s v="DERLA ARTHUR D."/>
    <s v="CENRO"/>
    <x v="0"/>
    <d v="2022-07-06T00:00:00"/>
    <d v="2022-07-07T00:00:00"/>
    <s v="SL"/>
    <m/>
    <s v="2 SL"/>
    <n v="2"/>
    <m/>
  </r>
  <r>
    <x v="182"/>
    <d v="2022-09-07T00:00:00"/>
    <x v="22"/>
    <s v="SUMAGUI FELICITAS M."/>
    <s v="CSWDO"/>
    <x v="0"/>
    <d v="2022-06-03T00:00:00"/>
    <d v="2022-06-03T00:00:00"/>
    <s v="SL"/>
    <m/>
    <s v="1 SL"/>
    <n v="1"/>
    <m/>
  </r>
  <r>
    <x v="183"/>
    <d v="2022-09-07T00:00:00"/>
    <x v="77"/>
    <s v="SUMAGUI LORENA P."/>
    <s v="BIR"/>
    <x v="0"/>
    <d v="2022-08-23T00:00:00"/>
    <d v="2022-08-23T00:00:00"/>
    <s v="SL"/>
    <m/>
    <s v="1 SL"/>
    <n v="1"/>
    <m/>
  </r>
  <r>
    <x v="183"/>
    <d v="2022-09-07T00:00:00"/>
    <x v="77"/>
    <s v="SUMAGUI LORENA P."/>
    <s v="BIR"/>
    <x v="0"/>
    <d v="2022-08-25T00:00:00"/>
    <d v="2022-08-25T00:00:00"/>
    <s v="SL"/>
    <m/>
    <s v="1 SL"/>
    <n v="1"/>
    <m/>
  </r>
  <r>
    <x v="184"/>
    <d v="2022-09-07T00:00:00"/>
    <x v="37"/>
    <s v="SUMAGUI LORENA P."/>
    <s v="BIR"/>
    <x v="0"/>
    <d v="2022-05-05T00:00:00"/>
    <d v="2022-05-05T00:00:00"/>
    <s v="SL"/>
    <m/>
    <s v="1 SL"/>
    <n v="1"/>
    <m/>
  </r>
  <r>
    <x v="185"/>
    <d v="2022-09-07T00:00:00"/>
    <x v="78"/>
    <s v="ENRIQUEZ ANABEL O."/>
    <s v="CHO"/>
    <x v="0"/>
    <d v="2022-07-29T00:00:00"/>
    <d v="2022-07-29T00:00:00"/>
    <s v="SL"/>
    <m/>
    <s v="1 SL"/>
    <n v="1"/>
    <m/>
  </r>
  <r>
    <x v="185"/>
    <d v="2022-09-07T00:00:00"/>
    <x v="78"/>
    <s v="ENRIQUEZ ANABEL O."/>
    <s v="CHO"/>
    <x v="0"/>
    <d v="2022-08-01T00:00:00"/>
    <d v="2022-08-01T00:00:00"/>
    <s v="SL"/>
    <m/>
    <s v="1 SL"/>
    <n v="1"/>
    <m/>
  </r>
  <r>
    <x v="186"/>
    <d v="2022-09-07T00:00:00"/>
    <x v="79"/>
    <s v="REYES NORALYN B."/>
    <s v="SP"/>
    <x v="1"/>
    <d v="2022-08-16T00:00:00"/>
    <d v="2022-08-16T00:00:00"/>
    <s v="OTHER"/>
    <s v="SEC 21 EO 292- SPECIAL PRIVILEGE"/>
    <s v="1 OTHER"/>
    <n v="1"/>
    <m/>
  </r>
  <r>
    <x v="187"/>
    <d v="2022-09-07T00:00:00"/>
    <x v="8"/>
    <s v="ESTOLE JOCELYN D."/>
    <s v="CCT"/>
    <x v="0"/>
    <d v="2022-07-12T00:00:00"/>
    <d v="2022-07-14T00:00:00"/>
    <s v="SL"/>
    <m/>
    <s v="3 SL"/>
    <n v="3"/>
    <m/>
  </r>
  <r>
    <x v="188"/>
    <d v="2022-09-07T00:00:00"/>
    <x v="80"/>
    <s v="AMBAT JAIME L."/>
    <s v="VMO/SP"/>
    <x v="0"/>
    <d v="2022-08-02T00:00:00"/>
    <d v="2022-08-02T00:00:00"/>
    <s v="SL"/>
    <m/>
    <s v="1 SL"/>
    <n v="1"/>
    <m/>
  </r>
  <r>
    <x v="189"/>
    <d v="2022-09-07T00:00:00"/>
    <x v="56"/>
    <s v="LANDICHO ROSALINA B."/>
    <s v="EEO/CITY MARKET"/>
    <x v="0"/>
    <d v="2022-06-28T00:00:00"/>
    <d v="2022-06-28T00:00:00"/>
    <s v="SL"/>
    <m/>
    <s v="1 SL"/>
    <n v="1"/>
    <m/>
  </r>
  <r>
    <x v="190"/>
    <d v="2022-09-07T00:00:00"/>
    <x v="71"/>
    <s v="LABANANCIA TEDDY BOY N."/>
    <s v="SUNGAY ELEM SCH"/>
    <x v="0"/>
    <d v="2022-07-05T00:00:00"/>
    <d v="2022-07-11T00:00:00"/>
    <s v="VL"/>
    <m/>
    <s v="5 VL"/>
    <n v="5"/>
    <m/>
  </r>
  <r>
    <x v="191"/>
    <d v="2022-09-07T00:00:00"/>
    <x v="81"/>
    <s v="SARDIÑOLA REBECCA C."/>
    <s v="SP"/>
    <x v="0"/>
    <d v="2022-08-04T00:00:00"/>
    <d v="2022-08-05T00:00:00"/>
    <s v="SL"/>
    <m/>
    <s v="2 SL"/>
    <n v="2"/>
    <m/>
  </r>
  <r>
    <x v="192"/>
    <d v="2022-09-07T00:00:00"/>
    <x v="78"/>
    <s v="SARDIÑOLA REBECCA C."/>
    <s v="SP"/>
    <x v="0"/>
    <d v="2022-08-02T00:00:00"/>
    <d v="2022-08-03T00:00:00"/>
    <s v="SL"/>
    <m/>
    <s v="2 SL"/>
    <n v="2"/>
    <m/>
  </r>
  <r>
    <x v="193"/>
    <d v="2022-09-15T00:00:00"/>
    <x v="82"/>
    <s v="ALMAREZ MELENCIO M."/>
    <s v="SP"/>
    <x v="0"/>
    <m/>
    <m/>
    <s v="OTHER"/>
    <s v="TERMINAL LEAVE"/>
    <s v="0 OTHER"/>
    <n v="0"/>
    <m/>
  </r>
  <r>
    <x v="194"/>
    <d v="2022-09-27T00:00:00"/>
    <x v="83"/>
    <s v="AYCARDO PILILLA V."/>
    <s v="COA"/>
    <x v="1"/>
    <m/>
    <m/>
    <s v="OTHER"/>
    <s v="TERMINAL LEAVE"/>
    <s v="0 OTHER"/>
    <n v="0"/>
    <m/>
  </r>
  <r>
    <x v="195"/>
    <d v="2022-10-04T00:00:00"/>
    <x v="8"/>
    <s v="DIAZ CAROLINA P."/>
    <s v="SP"/>
    <x v="0"/>
    <d v="2022-07-20T00:00:00"/>
    <d v="2022-07-22T00:00:00"/>
    <s v="VL"/>
    <m/>
    <s v="3 VL"/>
    <n v="3"/>
    <m/>
  </r>
  <r>
    <x v="196"/>
    <d v="2022-10-04T00:00:00"/>
    <x v="84"/>
    <s v="DIAZ CAROLINA P."/>
    <s v="SP"/>
    <x v="0"/>
    <d v="2022-07-25T00:00:00"/>
    <d v="2022-07-27T00:00:00"/>
    <s v="SL"/>
    <m/>
    <s v="3 SL"/>
    <n v="3"/>
    <m/>
  </r>
  <r>
    <x v="197"/>
    <d v="2022-10-04T00:00:00"/>
    <x v="85"/>
    <s v="DIAZ CAROLINA P."/>
    <s v="SP"/>
    <x v="0"/>
    <d v="2022-09-28T00:00:00"/>
    <d v="2022-09-28T00:00:00"/>
    <s v="SL"/>
    <m/>
    <s v="1 SL"/>
    <n v="1"/>
    <m/>
  </r>
  <r>
    <x v="198"/>
    <d v="2022-10-04T00:00:00"/>
    <x v="35"/>
    <s v="SARDINOLA  GINABLETH J."/>
    <s v="MO"/>
    <x v="1"/>
    <d v="2022-07-28T00:00:00"/>
    <d v="2022-07-29T00:00:00"/>
    <s v="SL"/>
    <m/>
    <s v="2 SL"/>
    <n v="2"/>
    <m/>
  </r>
  <r>
    <x v="199"/>
    <d v="2022-10-04T00:00:00"/>
    <x v="86"/>
    <s v="MARINDUQUE ROWENA G."/>
    <s v="SP"/>
    <x v="0"/>
    <d v="2022-08-17T00:00:00"/>
    <d v="2022-08-17T00:00:00"/>
    <s v="SL"/>
    <m/>
    <s v="1 SL"/>
    <n v="1"/>
    <m/>
  </r>
  <r>
    <x v="200"/>
    <d v="2022-10-04T00:00:00"/>
    <x v="86"/>
    <s v="MARINDUQUE ROWENA G."/>
    <s v="SP"/>
    <x v="0"/>
    <d v="2022-08-19T00:00:00"/>
    <d v="2022-08-19T00:00:00"/>
    <s v="SL"/>
    <m/>
    <s v="1 SL"/>
    <n v="1"/>
    <m/>
  </r>
  <r>
    <x v="201"/>
    <d v="2022-10-04T00:00:00"/>
    <x v="87"/>
    <s v="MARINDUQUE ROWENA G."/>
    <s v="SP"/>
    <x v="0"/>
    <d v="2022-09-02T00:00:00"/>
    <d v="2022-09-02T00:00:00"/>
    <s v="SL"/>
    <m/>
    <s v="1 SL"/>
    <n v="1"/>
    <m/>
  </r>
  <r>
    <x v="202"/>
    <d v="2022-10-04T00:00:00"/>
    <x v="88"/>
    <s v="MAURICIO MARIZIEL M."/>
    <s v="SP"/>
    <x v="0"/>
    <d v="2022-09-05T00:00:00"/>
    <d v="2022-09-06T00:00:00"/>
    <s v="SL"/>
    <m/>
    <s v="2 SL"/>
    <n v="2"/>
    <m/>
  </r>
  <r>
    <x v="203"/>
    <d v="2022-10-04T00:00:00"/>
    <x v="89"/>
    <s v="DESINGAŃO PURIFICACION A."/>
    <s v="SP"/>
    <x v="0"/>
    <d v="2022-08-26T00:00:00"/>
    <d v="2022-08-26T00:00:00"/>
    <s v="SL"/>
    <m/>
    <s v="1 SL"/>
    <n v="1"/>
    <m/>
  </r>
  <r>
    <x v="204"/>
    <d v="2022-10-04T00:00:00"/>
    <x v="88"/>
    <s v="ABALLA JAMAICA C."/>
    <s v="TCNHS-ISHS"/>
    <x v="0"/>
    <d v="2022-09-08T00:00:00"/>
    <d v="2022-09-09T00:00:00"/>
    <s v="WITHOUTPAY"/>
    <s v="WITHOUTPAY"/>
    <s v="2 WITHOUTPAY"/>
    <n v="2"/>
    <m/>
  </r>
  <r>
    <x v="205"/>
    <d v="2022-10-04T00:00:00"/>
    <x v="90"/>
    <s v="BUTALON DIANNE H."/>
    <s v="ONT"/>
    <x v="0"/>
    <d v="2022-07-20T00:00:00"/>
    <d v="2022-07-20T00:00:00"/>
    <s v="SL"/>
    <m/>
    <s v="1 SL"/>
    <n v="1"/>
    <m/>
  </r>
  <r>
    <x v="206"/>
    <d v="2022-10-04T00:00:00"/>
    <x v="84"/>
    <s v="ANGCAYA JENNY ROSE S."/>
    <s v="CTO-LICENSE"/>
    <x v="0"/>
    <d v="2022-07-27T00:00:00"/>
    <d v="2022-07-27T00:00:00"/>
    <s v="VL"/>
    <m/>
    <s v="1 VL"/>
    <n v="1"/>
    <m/>
  </r>
  <r>
    <x v="207"/>
    <d v="2022-10-04T00:00:00"/>
    <x v="14"/>
    <s v="AMULONG GERONIMO M."/>
    <s v="EEO/CITY MARKET"/>
    <x v="0"/>
    <d v="2022-08-01T00:00:00"/>
    <d v="2022-08-04T00:00:00"/>
    <s v="VL"/>
    <m/>
    <s v="4 VL"/>
    <n v="4"/>
    <m/>
  </r>
  <r>
    <x v="207"/>
    <d v="2022-10-04T00:00:00"/>
    <x v="91"/>
    <s v="AMULONG GERONIMO M."/>
    <s v="EEO/CITY MARKET"/>
    <x v="0"/>
    <d v="2022-08-06T00:00:00"/>
    <d v="2022-08-06T00:00:00"/>
    <s v="VL"/>
    <m/>
    <s v="0 VL"/>
    <n v="0"/>
    <m/>
  </r>
  <r>
    <x v="208"/>
    <d v="2022-10-04T00:00:00"/>
    <x v="91"/>
    <s v="COSA PAOLA GRACE P."/>
    <s v="ASSESSOR"/>
    <x v="0"/>
    <d v="2022-07-25T00:00:00"/>
    <d v="2022-07-25T00:00:00"/>
    <s v="SL"/>
    <m/>
    <s v="1 SL"/>
    <n v="1"/>
    <m/>
  </r>
  <r>
    <x v="209"/>
    <d v="2022-10-04T00:00:00"/>
    <x v="34"/>
    <s v="COSA PAOLA GRACE P."/>
    <s v="ASSESSOR"/>
    <x v="0"/>
    <d v="2022-07-20T00:00:00"/>
    <d v="2022-07-20T00:00:00"/>
    <s v="SL"/>
    <m/>
    <s v="1 SL"/>
    <n v="1"/>
    <m/>
  </r>
  <r>
    <x v="210"/>
    <d v="2022-10-04T00:00:00"/>
    <x v="32"/>
    <s v="COLETO ASHLEY M."/>
    <s v="ASSESSOR"/>
    <x v="0"/>
    <d v="2022-06-24T00:00:00"/>
    <d v="2022-06-24T00:00:00"/>
    <s v="SL"/>
    <m/>
    <s v="1 SL"/>
    <n v="1"/>
    <m/>
  </r>
  <r>
    <x v="211"/>
    <d v="2022-10-04T00:00:00"/>
    <x v="22"/>
    <s v="COLETO ASHLEY M."/>
    <s v="ASSESSOR"/>
    <x v="0"/>
    <d v="2022-05-13T00:00:00"/>
    <d v="2022-05-16T00:00:00"/>
    <s v="VL"/>
    <m/>
    <s v="2 VL"/>
    <n v="2"/>
    <m/>
  </r>
  <r>
    <x v="212"/>
    <d v="2022-10-04T00:00:00"/>
    <x v="14"/>
    <s v="COLETO ASHLEY M."/>
    <s v="ASSESSOR"/>
    <x v="0"/>
    <d v="2022-07-29T00:00:00"/>
    <d v="2022-07-29T00:00:00"/>
    <s v="OTHER"/>
    <s v="BIRTHDAY LEAVE"/>
    <s v="1 OTHER"/>
    <n v="1"/>
    <m/>
  </r>
  <r>
    <x v="213"/>
    <d v="2022-10-04T00:00:00"/>
    <x v="84"/>
    <s v="GATPANDAN MICHAEL E."/>
    <s v="GSO"/>
    <x v="0"/>
    <d v="2022-07-26T00:00:00"/>
    <d v="2022-07-27T00:00:00"/>
    <s v="SL"/>
    <m/>
    <s v="2 SL"/>
    <n v="2"/>
    <m/>
  </r>
  <r>
    <x v="214"/>
    <d v="2022-10-04T00:00:00"/>
    <x v="84"/>
    <s v="DESINGAŃO PURIFICACION A."/>
    <s v="SP"/>
    <x v="0"/>
    <d v="2022-07-27T00:00:00"/>
    <d v="2022-07-27T00:00:00"/>
    <s v="SL"/>
    <m/>
    <s v="1 SL"/>
    <n v="1"/>
    <m/>
  </r>
  <r>
    <x v="215"/>
    <d v="2022-10-04T00:00:00"/>
    <x v="92"/>
    <s v="COLETO ASHLEY M."/>
    <s v="ASSESSOR"/>
    <x v="0"/>
    <d v="2022-09-06T00:00:00"/>
    <d v="2022-09-07T00:00:00"/>
    <s v="SL"/>
    <m/>
    <s v="2 SL"/>
    <n v="2"/>
    <m/>
  </r>
  <r>
    <x v="216"/>
    <d v="2022-10-04T00:00:00"/>
    <x v="88"/>
    <s v="DIMAPILIS DENNIS C."/>
    <s v="TOPS (ADMIN CSU)"/>
    <x v="1"/>
    <d v="2022-09-05T00:00:00"/>
    <d v="2022-09-06T00:00:00"/>
    <s v="SL"/>
    <m/>
    <s v="2 SL"/>
    <n v="2"/>
    <m/>
  </r>
  <r>
    <x v="217"/>
    <d v="2022-10-04T00:00:00"/>
    <x v="64"/>
    <s v="MANALO FERNANDO G."/>
    <s v="ONT"/>
    <x v="0"/>
    <d v="2022-07-18T00:00:00"/>
    <d v="2022-07-22T00:00:00"/>
    <s v="VL"/>
    <m/>
    <s v="5 VL"/>
    <n v="5"/>
    <m/>
  </r>
  <r>
    <x v="218"/>
    <d v="2022-10-04T00:00:00"/>
    <x v="86"/>
    <s v="MAGUINAO NIÑA F."/>
    <s v="ONT"/>
    <x v="0"/>
    <d v="2022-08-23T00:00:00"/>
    <d v="2022-08-26T00:00:00"/>
    <s v="OTHER"/>
    <s v="MOURNING LEAVE"/>
    <s v="4 OTHER"/>
    <n v="4"/>
    <m/>
  </r>
  <r>
    <x v="219"/>
    <d v="2022-10-04T00:00:00"/>
    <x v="93"/>
    <s v="EMELO MARY JANE T."/>
    <s v="ONT"/>
    <x v="1"/>
    <d v="2022-08-17T00:00:00"/>
    <d v="2022-08-17T00:00:00"/>
    <s v="SL"/>
    <m/>
    <s v="1 SL"/>
    <n v="1"/>
    <m/>
  </r>
  <r>
    <x v="220"/>
    <d v="2022-10-04T00:00:00"/>
    <x v="93"/>
    <s v="HAPITA MELANIE A."/>
    <s v="ONT"/>
    <x v="0"/>
    <d v="2022-08-14T00:00:00"/>
    <d v="2022-08-15T00:00:00"/>
    <s v="SL"/>
    <m/>
    <s v="1 SL"/>
    <n v="1"/>
    <m/>
  </r>
  <r>
    <x v="220"/>
    <d v="2022-10-04T00:00:00"/>
    <x v="93"/>
    <s v="HAPITA MELANIE A."/>
    <s v="ONT"/>
    <x v="0"/>
    <d v="2022-08-18T00:00:00"/>
    <d v="2022-08-19T00:00:00"/>
    <s v="SL"/>
    <m/>
    <s v="2 SL"/>
    <n v="2"/>
    <m/>
  </r>
  <r>
    <x v="221"/>
    <d v="2022-10-10T00:00:00"/>
    <x v="90"/>
    <s v="DE CASTRO  CHRISTINE JEAN D."/>
    <s v="CSWDO"/>
    <x v="0"/>
    <d v="2022-07-26T00:00:00"/>
    <d v="2022-07-26T00:00:00"/>
    <s v="SL"/>
    <m/>
    <s v="1 SL"/>
    <n v="1"/>
    <m/>
  </r>
  <r>
    <x v="222"/>
    <d v="2022-10-10T00:00:00"/>
    <x v="91"/>
    <s v="SUMAGUI LORENA P."/>
    <s v="BIR"/>
    <x v="0"/>
    <d v="2022-07-20T00:00:00"/>
    <d v="2022-07-20T00:00:00"/>
    <s v="OTHER"/>
    <s v="SEC 21 EO 292- SPECIAL PRIVILEGE"/>
    <s v="1 OTHER"/>
    <n v="1"/>
    <m/>
  </r>
  <r>
    <x v="222"/>
    <d v="2022-10-10T00:00:00"/>
    <x v="91"/>
    <s v="SUMAGUI LORENA P."/>
    <s v="BIR"/>
    <x v="0"/>
    <d v="2022-07-28T00:00:00"/>
    <d v="2022-07-28T00:00:00"/>
    <s v="OTHER"/>
    <s v="SEC 21 EO 292- SPECIAL PRIVILEGE"/>
    <s v="1 OTHER"/>
    <n v="1"/>
    <m/>
  </r>
  <r>
    <x v="223"/>
    <d v="2022-10-10T00:00:00"/>
    <x v="14"/>
    <s v="DILIDILI AIREEN M."/>
    <s v="TICC"/>
    <x v="0"/>
    <d v="2022-08-05T00:00:00"/>
    <d v="2022-08-05T00:00:00"/>
    <s v="VL"/>
    <m/>
    <s v="1 VL"/>
    <n v="1"/>
    <m/>
  </r>
  <r>
    <x v="224"/>
    <d v="2022-10-10T00:00:00"/>
    <x v="14"/>
    <s v="VILLANUEVA MARILYN L."/>
    <s v="TICC"/>
    <x v="0"/>
    <d v="2022-07-21T00:00:00"/>
    <d v="2022-07-22T00:00:00"/>
    <s v="SL"/>
    <m/>
    <s v="2 SL"/>
    <n v="2"/>
    <m/>
  </r>
  <r>
    <x v="225"/>
    <d v="2022-10-10T00:00:00"/>
    <x v="14"/>
    <s v="RODRIGUEZ ARNEL  "/>
    <s v="CENRO"/>
    <x v="0"/>
    <d v="2022-08-01T00:00:00"/>
    <d v="2022-08-01T00:00:00"/>
    <s v="OTHER"/>
    <s v="SEC 25 EO 292- FORCE LEAVE"/>
    <s v="1 OTHER"/>
    <n v="1"/>
    <m/>
  </r>
  <r>
    <x v="226"/>
    <d v="2022-10-10T00:00:00"/>
    <x v="90"/>
    <s v="OBINA APOLINARIO B."/>
    <s v="CENRO"/>
    <x v="0"/>
    <d v="2022-07-25T00:00:00"/>
    <d v="2022-07-26T00:00:00"/>
    <s v="SL"/>
    <m/>
    <s v="2 SL"/>
    <n v="2"/>
    <m/>
  </r>
  <r>
    <x v="227"/>
    <d v="2022-10-10T00:00:00"/>
    <x v="84"/>
    <s v="FLORES RICHARD  "/>
    <s v="CENRO"/>
    <x v="0"/>
    <d v="2022-07-26T00:00:00"/>
    <d v="2022-07-27T00:00:00"/>
    <s v="VL"/>
    <m/>
    <s v="2 VL"/>
    <n v="2"/>
    <m/>
  </r>
  <r>
    <x v="228"/>
    <d v="2022-10-10T00:00:00"/>
    <x v="14"/>
    <s v="ALBARRACIN ROLAND  "/>
    <s v="CENRO"/>
    <x v="0"/>
    <d v="2022-08-01T00:00:00"/>
    <d v="2022-08-05T00:00:00"/>
    <s v="VL"/>
    <m/>
    <s v="5 VL"/>
    <n v="5"/>
    <m/>
  </r>
  <r>
    <x v="228"/>
    <d v="2022-10-10T00:00:00"/>
    <x v="14"/>
    <s v="ALBARRACIN ROLAND  "/>
    <s v="CENRO"/>
    <x v="0"/>
    <d v="2022-08-08T00:00:00"/>
    <d v="2022-08-12T00:00:00"/>
    <s v="VL"/>
    <m/>
    <s v="5 VL"/>
    <n v="5"/>
    <m/>
  </r>
  <r>
    <x v="228"/>
    <d v="2022-10-10T00:00:00"/>
    <x v="91"/>
    <s v="ALBARRACIN ROLAND  "/>
    <s v="CENRO"/>
    <x v="0"/>
    <d v="2022-08-15T00:00:00"/>
    <d v="2022-08-18T00:00:00"/>
    <s v="VL"/>
    <m/>
    <s v="4 VL"/>
    <n v="4"/>
    <m/>
  </r>
  <r>
    <x v="229"/>
    <d v="2022-10-10T00:00:00"/>
    <x v="14"/>
    <s v="LANDICHO CHARLENE R."/>
    <s v="GSO"/>
    <x v="0"/>
    <d v="2022-07-29T00:00:00"/>
    <d v="2022-07-29T00:00:00"/>
    <s v="VL"/>
    <m/>
    <s v="1 VL"/>
    <n v="1"/>
    <m/>
  </r>
  <r>
    <x v="230"/>
    <d v="2022-10-10T00:00:00"/>
    <x v="90"/>
    <s v="TINAZA JHOANNA MARIE D."/>
    <s v="ONT"/>
    <x v="0"/>
    <d v="2022-08-10T00:00:00"/>
    <d v="2022-08-10T00:00:00"/>
    <s v="OTHER"/>
    <s v="SEC 21 EO 292- SPECIAL PRIVILEGE"/>
    <s v="1 OTHER"/>
    <n v="1"/>
    <m/>
  </r>
  <r>
    <x v="231"/>
    <d v="2022-10-10T00:00:00"/>
    <x v="6"/>
    <s v="LARIOSA ALBERT R."/>
    <s v="GSO"/>
    <x v="0"/>
    <d v="2022-05-31T00:00:00"/>
    <d v="2022-06-30T00:00:00"/>
    <s v="WITHOUTPAY"/>
    <s v="WITHOUTPAY"/>
    <s v="23 WITHOUTPAY"/>
    <n v="23"/>
    <m/>
  </r>
  <r>
    <x v="232"/>
    <d v="2022-10-10T00:00:00"/>
    <x v="91"/>
    <s v="PARAISO MARIA LORENA D."/>
    <s v="EEO/CITY MARKET"/>
    <x v="0"/>
    <d v="2022-07-25T00:00:00"/>
    <d v="2022-07-25T00:00:00"/>
    <s v="SL"/>
    <m/>
    <s v="1 SL"/>
    <n v="1"/>
    <m/>
  </r>
  <r>
    <x v="233"/>
    <d v="2022-10-10T00:00:00"/>
    <x v="84"/>
    <s v="MARASIGAN BIENVENIDO E."/>
    <s v="GSO"/>
    <x v="0"/>
    <d v="2022-07-22T00:00:00"/>
    <d v="2022-07-22T00:00:00"/>
    <s v="SL"/>
    <m/>
    <s v="1 SL"/>
    <n v="1"/>
    <m/>
  </r>
  <r>
    <x v="233"/>
    <d v="2022-10-10T00:00:00"/>
    <x v="84"/>
    <s v="MARASIGAN BIENVENIDO E."/>
    <s v="GSO"/>
    <x v="0"/>
    <d v="2022-07-25T00:00:00"/>
    <d v="2022-07-27T00:00:00"/>
    <s v="SL"/>
    <m/>
    <s v="3 SL"/>
    <n v="3"/>
    <m/>
  </r>
  <r>
    <x v="234"/>
    <d v="2022-10-10T00:00:00"/>
    <x v="14"/>
    <s v="RODRIGUEZ NARCISCO E."/>
    <s v="EEO/CITY MARKET"/>
    <x v="0"/>
    <d v="2022-07-14T00:00:00"/>
    <d v="2022-07-14T00:00:00"/>
    <s v="SL"/>
    <m/>
    <s v="1 SL"/>
    <n v="1"/>
    <m/>
  </r>
  <r>
    <x v="235"/>
    <d v="2022-10-10T00:00:00"/>
    <x v="19"/>
    <s v="SABULAAN MARIA LEAH M."/>
    <s v="CPDO"/>
    <x v="0"/>
    <d v="2022-07-22T00:00:00"/>
    <d v="2022-07-22T00:00:00"/>
    <s v="VL"/>
    <m/>
    <s v="1 VL"/>
    <n v="1"/>
    <m/>
  </r>
  <r>
    <x v="235"/>
    <d v="2022-10-10T00:00:00"/>
    <x v="19"/>
    <s v="SABULAAN MARIA LEAH M."/>
    <s v="CPDO"/>
    <x v="0"/>
    <d v="2022-07-25T00:00:00"/>
    <d v="2022-07-25T00:00:00"/>
    <s v="VL"/>
    <m/>
    <s v="1 VL"/>
    <n v="1"/>
    <m/>
  </r>
  <r>
    <x v="236"/>
    <d v="2022-10-11T00:00:00"/>
    <x v="40"/>
    <s v="LORILLA LOIDA P."/>
    <s v="TCSNHS-ISHS"/>
    <x v="0"/>
    <d v="2022-04-18T00:00:00"/>
    <d v="2022-04-19T00:00:00"/>
    <s v="SL"/>
    <m/>
    <s v="2 SL"/>
    <n v="2"/>
    <m/>
  </r>
  <r>
    <x v="237"/>
    <d v="2022-10-11T00:00:00"/>
    <x v="94"/>
    <s v="DERLA ARTHUR D."/>
    <s v="CENRO"/>
    <x v="0"/>
    <d v="2022-08-01T00:00:00"/>
    <d v="2022-08-01T00:00:00"/>
    <s v="OTHER"/>
    <s v="SEC 21 EO 292- SPECIAL PRIVILEGE"/>
    <s v="1 OTHER"/>
    <n v="1"/>
    <m/>
  </r>
  <r>
    <x v="238"/>
    <d v="2022-10-11T00:00:00"/>
    <x v="48"/>
    <s v="HERNANDEZ RODERICK M."/>
    <s v="EEO/CITY MARKET"/>
    <x v="0"/>
    <d v="2022-08-04T00:00:00"/>
    <d v="2022-08-04T00:00:00"/>
    <s v="VL"/>
    <m/>
    <s v="1 VL"/>
    <n v="1"/>
    <m/>
  </r>
  <r>
    <x v="238"/>
    <d v="2022-10-11T00:00:00"/>
    <x v="48"/>
    <s v="HERNANDEZ RODERICK M."/>
    <s v="EEO/CITY MARKET"/>
    <x v="0"/>
    <d v="2022-08-10T00:00:00"/>
    <d v="2022-08-11T00:00:00"/>
    <s v="VL"/>
    <m/>
    <s v="2 VL"/>
    <n v="2"/>
    <m/>
  </r>
  <r>
    <x v="239"/>
    <d v="2022-10-11T00:00:00"/>
    <x v="48"/>
    <s v="DIMAANO LEOVIGILDA A."/>
    <s v="EEO/CITY MARKET"/>
    <x v="0"/>
    <d v="2022-08-10T00:00:00"/>
    <d v="2022-08-10T00:00:00"/>
    <s v="VL"/>
    <m/>
    <s v="1 VL"/>
    <n v="1"/>
    <m/>
  </r>
  <r>
    <x v="239"/>
    <d v="2022-10-11T00:00:00"/>
    <x v="48"/>
    <s v="DIMAANO LEOVIGILDA A."/>
    <s v="EEO/CITY MARKET"/>
    <x v="0"/>
    <d v="2022-08-18T00:00:00"/>
    <d v="2022-08-19T00:00:00"/>
    <s v="VL"/>
    <m/>
    <s v="2 VL"/>
    <n v="2"/>
    <m/>
  </r>
  <r>
    <x v="240"/>
    <d v="2022-10-11T00:00:00"/>
    <x v="29"/>
    <s v="MARASIGAN BIENVENIDO E."/>
    <s v="GSO"/>
    <x v="0"/>
    <d v="2022-07-11T00:00:00"/>
    <d v="2022-07-11T00:00:00"/>
    <s v="SL"/>
    <m/>
    <s v="1 SL"/>
    <n v="1"/>
    <m/>
  </r>
  <r>
    <x v="241"/>
    <d v="2022-10-11T00:00:00"/>
    <x v="95"/>
    <s v="MARASIGAN BIENVENIDO E."/>
    <s v="GSO"/>
    <x v="0"/>
    <d v="2022-05-10T00:00:00"/>
    <d v="2022-05-31T00:00:00"/>
    <s v="WITHOUTPAY"/>
    <s v="WITHOUTPAY"/>
    <s v="16 WITHOUTPAY"/>
    <n v="16"/>
    <m/>
  </r>
  <r>
    <x v="242"/>
    <d v="2022-10-11T00:00:00"/>
    <x v="21"/>
    <s v="MARASIGAN BIENVENIDO E."/>
    <s v="GSO"/>
    <x v="0"/>
    <d v="2022-07-14T00:00:00"/>
    <d v="2022-07-15T00:00:00"/>
    <s v="WITHOUTPAY"/>
    <s v="WITHOUTPAY"/>
    <s v="2 WITHOUTPAY"/>
    <n v="2"/>
    <m/>
  </r>
  <r>
    <x v="242"/>
    <d v="2022-10-11T00:00:00"/>
    <x v="21"/>
    <s v="MARASIGAN BIENVENIDO E."/>
    <s v="GSO"/>
    <x v="0"/>
    <d v="2022-07-18T00:00:00"/>
    <d v="2022-07-19T00:00:00"/>
    <s v="WITHOUTPAY"/>
    <s v="WITHOUTPAY "/>
    <s v="2 WITHOUTPAY"/>
    <n v="2"/>
    <m/>
  </r>
  <r>
    <x v="243"/>
    <d v="2022-10-11T00:00:00"/>
    <x v="96"/>
    <s v="ANGCAYA JENNY ROSE S."/>
    <s v="CTO-LICENSE"/>
    <x v="0"/>
    <d v="2022-08-08T00:00:00"/>
    <d v="2022-08-08T00:00:00"/>
    <s v="OTHER"/>
    <s v="SEC 21 EO 292- SPECIAL PRIVILEGE"/>
    <s v="1 OTHER"/>
    <n v="1"/>
    <m/>
  </r>
  <r>
    <x v="244"/>
    <d v="2022-10-11T00:00:00"/>
    <x v="74"/>
    <s v="MARASIGAN BIENVENIDO E."/>
    <s v="GSO"/>
    <x v="0"/>
    <d v="2022-04-26T00:00:00"/>
    <d v="2022-04-29T00:00:00"/>
    <s v="WITHOUTPAY"/>
    <s v="WITHOUTPAY"/>
    <s v="4 WITHOUTPAY"/>
    <n v="4"/>
    <m/>
  </r>
  <r>
    <x v="244"/>
    <d v="2022-10-11T00:00:00"/>
    <x v="74"/>
    <s v="MARASIGAN BIENVENIDO E."/>
    <s v="GSO"/>
    <x v="0"/>
    <d v="2022-05-02T00:00:00"/>
    <d v="2022-05-06T00:00:00"/>
    <s v="WITHOUTPAY"/>
    <s v="WITHOUTPAY"/>
    <s v="5 WITHOUTPAY"/>
    <n v="5"/>
    <m/>
  </r>
  <r>
    <x v="245"/>
    <d v="2022-10-11T00:00:00"/>
    <x v="78"/>
    <s v="TIBAYAN EUFEMIA O."/>
    <s v="CHO"/>
    <x v="0"/>
    <d v="2022-08-01T00:00:00"/>
    <d v="2022-08-03T00:00:00"/>
    <s v="SL"/>
    <m/>
    <s v="3 SL"/>
    <n v="3"/>
    <m/>
  </r>
  <r>
    <x v="245"/>
    <d v="2022-10-11T00:00:00"/>
    <x v="78"/>
    <s v="TIBAYAN EUFEMIA O."/>
    <s v="CHO"/>
    <x v="0"/>
    <d v="2022-08-05T00:00:00"/>
    <d v="2022-08-05T00:00:00"/>
    <s v="OTHER"/>
    <s v="BIRTHDAY LEAVE"/>
    <s v="1 OTHER"/>
    <n v="1"/>
    <m/>
  </r>
  <r>
    <x v="246"/>
    <d v="2022-10-11T00:00:00"/>
    <x v="80"/>
    <s v="DEL MUNDO JONASA B."/>
    <s v="CHO"/>
    <x v="0"/>
    <d v="2022-08-03T00:00:00"/>
    <d v="2022-08-03T00:00:00"/>
    <s v="SL"/>
    <m/>
    <s v="1 SL"/>
    <n v="1"/>
    <m/>
  </r>
  <r>
    <x v="247"/>
    <d v="2022-10-11T00:00:00"/>
    <x v="95"/>
    <s v="MERCARDO RENGIE M."/>
    <s v="LCR"/>
    <x v="0"/>
    <d v="2022-05-02T00:00:00"/>
    <d v="2022-05-02T00:00:00"/>
    <s v="SL"/>
    <m/>
    <s v="1 SL"/>
    <n v="1"/>
    <m/>
  </r>
  <r>
    <x v="248"/>
    <d v="2022-10-11T00:00:00"/>
    <x v="16"/>
    <s v="MERCARDO RENGIE M."/>
    <s v="LCR"/>
    <x v="0"/>
    <d v="2022-06-06T00:00:00"/>
    <d v="2022-06-06T00:00:00"/>
    <s v="SL"/>
    <m/>
    <s v="1 SL"/>
    <n v="1"/>
    <m/>
  </r>
  <r>
    <x v="249"/>
    <d v="2022-10-11T00:00:00"/>
    <x v="46"/>
    <s v="MERCADO ARLENNIE D."/>
    <s v="BPLO"/>
    <x v="0"/>
    <d v="2022-05-18T00:00:00"/>
    <d v="2022-05-18T00:00:00"/>
    <s v="SL"/>
    <m/>
    <s v="1 SL"/>
    <n v="1"/>
    <m/>
  </r>
  <r>
    <x v="250"/>
    <d v="2022-10-11T00:00:00"/>
    <x v="35"/>
    <s v="MERCADO ARLENNIE D."/>
    <s v="BPLO"/>
    <x v="0"/>
    <d v="2022-08-08T00:00:00"/>
    <d v="2022-08-08T00:00:00"/>
    <s v="OTHER"/>
    <s v="SEC 21 EO 292- SPECIAL PRIVILEGE"/>
    <s v="1 OTHER"/>
    <n v="1"/>
    <m/>
  </r>
  <r>
    <x v="251"/>
    <d v="2022-10-11T00:00:00"/>
    <x v="37"/>
    <s v="MARASIGAN CHRISTIAN M."/>
    <s v="MO"/>
    <x v="0"/>
    <d v="2022-05-16T00:00:00"/>
    <d v="2022-05-16T00:00:00"/>
    <s v="OTHER"/>
    <s v="SEC 25 EO 292- FORCE LEAVE"/>
    <s v="1 OTHER"/>
    <n v="1"/>
    <m/>
  </r>
  <r>
    <x v="252"/>
    <d v="2022-10-11T00:00:00"/>
    <x v="35"/>
    <s v="MARASIGAN CHRISTIAN M."/>
    <s v="MO"/>
    <x v="0"/>
    <d v="2022-07-28T00:00:00"/>
    <d v="2022-07-29T00:00:00"/>
    <s v="SL"/>
    <m/>
    <s v="2 SL"/>
    <n v="2"/>
    <m/>
  </r>
  <r>
    <x v="253"/>
    <d v="2022-10-11T00:00:00"/>
    <x v="97"/>
    <s v="MARASIGAN BIENVENIDO E."/>
    <s v="GSO"/>
    <x v="0"/>
    <d v="2022-09-19T00:00:00"/>
    <d v="2022-09-19T00:00:00"/>
    <s v="SL"/>
    <m/>
    <s v="1 SL"/>
    <n v="1"/>
    <m/>
  </r>
  <r>
    <x v="254"/>
    <d v="2022-10-11T00:00:00"/>
    <x v="86"/>
    <s v="MARASIGAN BIENVENIDO E."/>
    <s v="GSO"/>
    <x v="0"/>
    <d v="2022-09-12T00:00:00"/>
    <d v="2022-09-16T00:00:00"/>
    <s v="VL"/>
    <m/>
    <s v="5 VL"/>
    <n v="5"/>
    <m/>
  </r>
  <r>
    <x v="255"/>
    <d v="2022-10-11T00:00:00"/>
    <x v="98"/>
    <s v="GARCIA JOAN B."/>
    <s v="ONT"/>
    <x v="0"/>
    <d v="2022-10-26T00:00:00"/>
    <d v="2022-10-28T00:00:00"/>
    <s v="OTHER"/>
    <s v="SEC 25 EO 292- FORCE LEAVE"/>
    <s v="3 OTHER"/>
    <n v="3"/>
    <m/>
  </r>
  <r>
    <x v="256"/>
    <d v="2022-10-11T00:00:00"/>
    <x v="98"/>
    <s v="GARCIA JOAN B."/>
    <s v="ONT"/>
    <x v="0"/>
    <d v="2022-10-21T00:00:00"/>
    <d v="2022-10-21T00:00:00"/>
    <s v="OTHER"/>
    <s v="SEC 21 EO 292- SPECIAL PRIVILEGE"/>
    <s v="1 OTHER"/>
    <n v="1"/>
    <m/>
  </r>
  <r>
    <x v="257"/>
    <d v="2022-10-11T00:00:00"/>
    <x v="99"/>
    <s v="PEJI NARCISO V."/>
    <s v="TCIS"/>
    <x v="2"/>
    <d v="2022-10-13T00:00:00"/>
    <d v="2022-10-14T00:00:00"/>
    <s v="WITHOUTPAY"/>
    <s v="SL WITHOUTPAY"/>
    <s v="2 WITHOUTPAY"/>
    <n v="2"/>
    <m/>
  </r>
  <r>
    <x v="257"/>
    <d v="2022-10-11T00:00:00"/>
    <x v="99"/>
    <s v="PEJI NARCISO V."/>
    <s v="TCIS"/>
    <x v="2"/>
    <d v="2022-10-17T00:00:00"/>
    <d v="2022-10-21T00:00:00"/>
    <s v="WITHOUTPAY"/>
    <s v="SL WITHOUTPAY"/>
    <s v="5 WITHOUTPAY"/>
    <n v="5"/>
    <m/>
  </r>
  <r>
    <x v="257"/>
    <d v="2022-10-11T00:00:00"/>
    <x v="99"/>
    <s v="PEJI NARCISO V."/>
    <s v="TCIS"/>
    <x v="2"/>
    <d v="2022-10-24T00:00:00"/>
    <d v="2022-10-28T00:00:00"/>
    <s v="WITHOUTPAY"/>
    <s v="SL WITHOUTPAY"/>
    <s v="5 WITHOUTPAY"/>
    <n v="5"/>
    <m/>
  </r>
  <r>
    <x v="257"/>
    <d v="2022-10-11T00:00:00"/>
    <x v="99"/>
    <s v="PEJI NARCISO V."/>
    <s v="TCIS"/>
    <x v="2"/>
    <d v="2022-10-31T00:00:00"/>
    <d v="2022-10-31T00:00:00"/>
    <s v="WITHOUTPAY"/>
    <s v="SL WITHOUTPAY"/>
    <s v="1 WITHOUTPAY"/>
    <n v="1"/>
    <m/>
  </r>
  <r>
    <x v="258"/>
    <d v="2022-10-12T00:00:00"/>
    <x v="100"/>
    <s v="RODRIGUEZ JERALD  "/>
    <s v="CENRO"/>
    <x v="0"/>
    <d v="2022-09-21T00:00:00"/>
    <d v="2022-09-22T00:00:00"/>
    <s v="SL"/>
    <m/>
    <s v="2 SL"/>
    <n v="2"/>
    <m/>
  </r>
  <r>
    <x v="259"/>
    <d v="2022-10-12T00:00:00"/>
    <x v="101"/>
    <s v="AMBION HERSHEY D."/>
    <s v="CHO"/>
    <x v="0"/>
    <d v="2022-09-08T00:00:00"/>
    <d v="2022-09-08T00:00:00"/>
    <s v="VL"/>
    <m/>
    <s v="1 VL"/>
    <n v="1"/>
    <m/>
  </r>
  <r>
    <x v="260"/>
    <d v="2022-10-12T00:00:00"/>
    <x v="102"/>
    <s v="CONTRERAS SARAH JANE P."/>
    <s v="TCNHS-ISHS"/>
    <x v="0"/>
    <d v="2022-09-07T00:00:00"/>
    <d v="2022-09-07T00:00:00"/>
    <s v="VL"/>
    <m/>
    <s v="1 VL"/>
    <n v="1"/>
    <m/>
  </r>
  <r>
    <x v="261"/>
    <d v="2022-10-12T00:00:00"/>
    <x v="35"/>
    <s v="ESTIEBER ARISTOTLE B."/>
    <s v="CENRO"/>
    <x v="0"/>
    <d v="2022-07-28T00:00:00"/>
    <d v="2022-07-29T00:00:00"/>
    <s v="SL"/>
    <m/>
    <s v="2 SL"/>
    <n v="2"/>
    <m/>
  </r>
  <r>
    <x v="262"/>
    <d v="2022-10-12T00:00:00"/>
    <x v="79"/>
    <s v="DE CASTRO  CHRISTINE JEAN D."/>
    <s v="CSWDO"/>
    <x v="0"/>
    <d v="2022-08-10T00:00:00"/>
    <d v="2022-08-10T00:00:00"/>
    <s v="OTHER"/>
    <s v="SEC 21 EO 292- SPECIAL PRIVILEGE"/>
    <s v="1 OTHER"/>
    <n v="1"/>
    <m/>
  </r>
  <r>
    <x v="263"/>
    <d v="2022-10-12T00:00:00"/>
    <x v="79"/>
    <s v="ZAFRA REYNANTE B."/>
    <s v="TICC"/>
    <x v="0"/>
    <d v="2022-07-21T00:00:00"/>
    <d v="2022-07-22T00:00:00"/>
    <s v="SL"/>
    <m/>
    <s v="2 SL"/>
    <n v="2"/>
    <m/>
  </r>
  <r>
    <x v="263"/>
    <d v="2022-10-12T00:00:00"/>
    <x v="79"/>
    <s v="ZAFRA REYNANTE B."/>
    <s v="TICC"/>
    <x v="0"/>
    <d v="2022-07-24T00:00:00"/>
    <d v="2022-07-24T00:00:00"/>
    <s v="SL"/>
    <m/>
    <s v="0 SL"/>
    <n v="0"/>
    <m/>
  </r>
  <r>
    <x v="264"/>
    <d v="2022-10-12T00:00:00"/>
    <x v="79"/>
    <s v="VILLANUEVA RICHELLE A."/>
    <s v="TICC"/>
    <x v="0"/>
    <d v="2022-08-10T00:00:00"/>
    <d v="2022-08-10T00:00:00"/>
    <s v="OTHER"/>
    <s v="SEC 21 EO 292- SPECIAL PRIVILEGE"/>
    <s v="1 OTHER"/>
    <n v="1"/>
    <m/>
  </r>
  <r>
    <x v="265"/>
    <d v="2022-10-12T00:00:00"/>
    <x v="80"/>
    <s v="ANGCAYA IRENE V."/>
    <s v="TICC"/>
    <x v="0"/>
    <d v="2022-07-29T00:00:00"/>
    <d v="2022-07-29T00:00:00"/>
    <s v="OTHER"/>
    <s v="SEC 21 EO 292- SPECIAL PRIVILEGE"/>
    <s v="1 OTHER"/>
    <n v="1"/>
    <m/>
  </r>
  <r>
    <x v="266"/>
    <d v="2022-10-12T00:00:00"/>
    <x v="80"/>
    <s v="ANGCAYA IRENE V."/>
    <s v="TICC"/>
    <x v="0"/>
    <d v="2022-08-01T00:00:00"/>
    <d v="2022-08-01T00:00:00"/>
    <s v="SL"/>
    <m/>
    <s v="1 SL"/>
    <n v="1"/>
    <m/>
  </r>
  <r>
    <x v="267"/>
    <d v="2022-10-12T00:00:00"/>
    <x v="35"/>
    <s v="PANGANIBAN CAROLINA L."/>
    <s v="TICC"/>
    <x v="0"/>
    <d v="2022-07-31T00:00:00"/>
    <d v="2022-07-31T00:00:00"/>
    <s v="SL"/>
    <m/>
    <s v="0 SL"/>
    <n v="0"/>
    <m/>
  </r>
  <r>
    <x v="268"/>
    <d v="2022-10-12T00:00:00"/>
    <x v="35"/>
    <s v="PUNZALAN LUCIANA A."/>
    <s v="TCNHS"/>
    <x v="0"/>
    <d v="2022-07-25T00:00:00"/>
    <d v="2022-07-27T00:00:00"/>
    <s v="SL"/>
    <m/>
    <s v="3 SL"/>
    <n v="3"/>
    <m/>
  </r>
  <r>
    <x v="269"/>
    <d v="2022-10-12T00:00:00"/>
    <x v="90"/>
    <s v="LORILLA LOIDA P."/>
    <s v="TCSNHS-ISHS"/>
    <x v="0"/>
    <d v="2022-07-25T00:00:00"/>
    <d v="2022-07-27T00:00:00"/>
    <s v="OTHER"/>
    <s v="BIRTHDAY LEAVE"/>
    <s v="3 OTHER"/>
    <n v="3"/>
    <m/>
  </r>
  <r>
    <x v="270"/>
    <d v="2022-10-12T00:00:00"/>
    <x v="35"/>
    <s v="DISEPEDA MACARIA P."/>
    <s v="TICC"/>
    <x v="0"/>
    <d v="2022-07-28T00:00:00"/>
    <d v="2022-07-28T00:00:00"/>
    <s v="SL"/>
    <m/>
    <s v="1 SL"/>
    <n v="1"/>
    <m/>
  </r>
  <r>
    <x v="270"/>
    <d v="2022-10-12T00:00:00"/>
    <x v="35"/>
    <s v="DISEPEDA MACARIA P."/>
    <s v="TICC"/>
    <x v="0"/>
    <d v="2022-07-30T00:00:00"/>
    <d v="2022-07-30T00:00:00"/>
    <s v="SL"/>
    <m/>
    <s v="0 SL"/>
    <n v="0"/>
    <m/>
  </r>
  <r>
    <x v="271"/>
    <d v="2022-10-12T00:00:00"/>
    <x v="35"/>
    <s v="MERJILLA JEANETTE B."/>
    <s v="TICC"/>
    <x v="0"/>
    <d v="2022-07-27T00:00:00"/>
    <d v="2022-07-27T00:00:00"/>
    <s v="SL"/>
    <m/>
    <s v="1 SL"/>
    <n v="1"/>
    <m/>
  </r>
  <r>
    <x v="272"/>
    <d v="2022-10-12T00:00:00"/>
    <x v="35"/>
    <s v="GUTIERREZ RENCELLE LALAINE A."/>
    <s v="MO"/>
    <x v="0"/>
    <d v="2022-07-28T00:00:00"/>
    <d v="2022-07-29T00:00:00"/>
    <s v="SL"/>
    <m/>
    <s v="2 SL"/>
    <n v="2"/>
    <m/>
  </r>
  <r>
    <x v="273"/>
    <d v="2022-10-12T00:00:00"/>
    <x v="35"/>
    <s v="PEJI REGINE B."/>
    <s v="MO"/>
    <x v="0"/>
    <d v="2022-07-25T00:00:00"/>
    <d v="2022-07-25T00:00:00"/>
    <s v="VL"/>
    <m/>
    <s v="1 VL"/>
    <n v="1"/>
    <m/>
  </r>
  <r>
    <x v="274"/>
    <d v="2022-10-12T00:00:00"/>
    <x v="35"/>
    <s v="PEJI REGINE B."/>
    <s v="MO"/>
    <x v="0"/>
    <d v="2022-07-28T00:00:00"/>
    <d v="2022-07-29T00:00:00"/>
    <s v="SL"/>
    <m/>
    <s v="2 SL"/>
    <n v="2"/>
    <m/>
  </r>
  <r>
    <x v="275"/>
    <d v="2022-10-12T00:00:00"/>
    <x v="48"/>
    <s v="PAGLINAWAN JESSIE M."/>
    <s v="CENRO"/>
    <x v="0"/>
    <d v="2022-07-28T00:00:00"/>
    <d v="2022-07-28T00:00:00"/>
    <s v="SL"/>
    <m/>
    <s v="1 SL"/>
    <n v="1"/>
    <m/>
  </r>
  <r>
    <x v="276"/>
    <d v="2022-10-12T00:00:00"/>
    <x v="20"/>
    <s v="COSA PAOLA GRACE P."/>
    <s v="ASSESSOR"/>
    <x v="0"/>
    <d v="2022-08-05T00:00:00"/>
    <d v="2022-08-05T00:00:00"/>
    <s v="VL"/>
    <m/>
    <s v="1 VL"/>
    <n v="1"/>
    <m/>
  </r>
  <r>
    <x v="277"/>
    <d v="2022-10-12T00:00:00"/>
    <x v="84"/>
    <s v="DILIDILI AIREEN M."/>
    <s v="TICC"/>
    <x v="0"/>
    <d v="2022-07-27T00:00:00"/>
    <d v="2022-07-27T00:00:00"/>
    <s v="SL"/>
    <m/>
    <s v="1 SL"/>
    <n v="1"/>
    <m/>
  </r>
  <r>
    <x v="278"/>
    <d v="2022-10-12T00:00:00"/>
    <x v="80"/>
    <s v="GATPANDAN MICHAEL E."/>
    <s v="GSO"/>
    <x v="0"/>
    <d v="2022-08-02T00:00:00"/>
    <d v="2022-08-02T00:00:00"/>
    <s v="SL"/>
    <m/>
    <s v="1 SL"/>
    <n v="1"/>
    <m/>
  </r>
  <r>
    <x v="279"/>
    <d v="2022-10-12T00:00:00"/>
    <x v="2"/>
    <s v="NATANAUAN MARY JANE G."/>
    <s v="PICNIC GROVE"/>
    <x v="0"/>
    <d v="2022-05-21T00:00:00"/>
    <d v="2022-05-23T00:00:00"/>
    <s v="SL"/>
    <m/>
    <s v="1 SL"/>
    <n v="1"/>
    <m/>
  </r>
  <r>
    <x v="280"/>
    <d v="2022-10-12T00:00:00"/>
    <x v="35"/>
    <s v="GUEVARRA ROLANDO  "/>
    <s v="CENRO"/>
    <x v="0"/>
    <d v="2022-08-08T00:00:00"/>
    <d v="2022-08-10T00:00:00"/>
    <s v="OTHER"/>
    <s v="SEC 25 EO 292- FORCE LEAVE"/>
    <s v="3 OTHER"/>
    <n v="3"/>
    <m/>
  </r>
  <r>
    <x v="281"/>
    <d v="2022-10-12T00:00:00"/>
    <x v="35"/>
    <s v="GONZALES CHRISTI NERISSE E."/>
    <s v="CEO"/>
    <x v="0"/>
    <d v="2022-07-29T00:00:00"/>
    <d v="2022-07-29T00:00:00"/>
    <s v="SL"/>
    <m/>
    <s v="1 SL"/>
    <n v="1"/>
    <m/>
  </r>
  <r>
    <x v="282"/>
    <d v="2022-10-12T00:00:00"/>
    <x v="79"/>
    <s v="GONZALES MARY JANE D."/>
    <s v="CSWDO"/>
    <x v="0"/>
    <d v="2022-07-29T00:00:00"/>
    <d v="2022-07-29T00:00:00"/>
    <s v="SL"/>
    <m/>
    <s v="1 SL"/>
    <n v="1"/>
    <m/>
  </r>
  <r>
    <x v="282"/>
    <d v="2022-10-12T00:00:00"/>
    <x v="79"/>
    <s v="GONZALES MARY JANE D."/>
    <s v="CSWDO"/>
    <x v="0"/>
    <d v="2022-08-01T00:00:00"/>
    <d v="2022-08-03T00:00:00"/>
    <s v="SL"/>
    <m/>
    <s v="3 SL"/>
    <n v="3"/>
    <m/>
  </r>
  <r>
    <x v="283"/>
    <d v="2022-10-12T00:00:00"/>
    <x v="103"/>
    <s v="GONZALES MARY JANE D."/>
    <s v="CSWDO"/>
    <x v="0"/>
    <d v="2022-08-12T00:00:00"/>
    <d v="2022-08-12T00:00:00"/>
    <s v="SL"/>
    <m/>
    <s v="1 SL"/>
    <n v="1"/>
    <m/>
  </r>
  <r>
    <x v="283"/>
    <d v="2022-10-12T00:00:00"/>
    <x v="103"/>
    <s v="GONZALES MARY JANE D."/>
    <s v="CSWDO"/>
    <x v="0"/>
    <d v="2022-08-15T00:00:00"/>
    <d v="2022-08-16T00:00:00"/>
    <s v="SL"/>
    <m/>
    <s v="2 SL"/>
    <n v="2"/>
    <m/>
  </r>
  <r>
    <x v="284"/>
    <d v="2022-10-12T00:00:00"/>
    <x v="14"/>
    <s v="HERNANDEZ RODERICK M."/>
    <s v="EEO/CITY MARKET"/>
    <x v="0"/>
    <d v="2022-07-14T00:00:00"/>
    <d v="2022-07-14T00:00:00"/>
    <s v="SL"/>
    <m/>
    <s v="1 SL"/>
    <n v="1"/>
    <m/>
  </r>
  <r>
    <x v="284"/>
    <d v="2022-10-12T00:00:00"/>
    <x v="14"/>
    <s v="HERNANDEZ RODERICK M."/>
    <s v="EEO/CITY MARKET"/>
    <x v="0"/>
    <d v="2022-07-16T00:00:00"/>
    <d v="2022-07-16T00:00:00"/>
    <s v="SL"/>
    <m/>
    <s v="0 SL"/>
    <n v="0"/>
    <m/>
  </r>
  <r>
    <x v="284"/>
    <d v="2022-10-12T00:00:00"/>
    <x v="14"/>
    <s v="HERNANDEZ RODERICK M."/>
    <s v="EEO/CITY MARKET"/>
    <x v="0"/>
    <d v="2022-07-18T00:00:00"/>
    <d v="2022-07-21T00:00:00"/>
    <s v="SL"/>
    <m/>
    <s v="4 SL"/>
    <n v="4"/>
    <m/>
  </r>
  <r>
    <x v="284"/>
    <d v="2022-10-12T00:00:00"/>
    <x v="14"/>
    <s v="HERNANDEZ RODERICK M."/>
    <s v="EEO/CITY MARKET"/>
    <x v="0"/>
    <d v="2022-07-27T00:00:00"/>
    <d v="2022-07-28T00:00:00"/>
    <s v="SL"/>
    <m/>
    <s v="2 SL"/>
    <n v="2"/>
    <m/>
  </r>
  <r>
    <x v="285"/>
    <d v="2022-10-12T00:00:00"/>
    <x v="3"/>
    <s v="LORILLA LOIDA P."/>
    <s v="TCSNHS-ISHS"/>
    <x v="0"/>
    <d v="2022-07-11T00:00:00"/>
    <d v="2022-07-13T00:00:00"/>
    <s v="SL"/>
    <m/>
    <s v="3 SL"/>
    <n v="3"/>
    <m/>
  </r>
  <r>
    <x v="286"/>
    <d v="2022-10-12T00:00:00"/>
    <x v="36"/>
    <s v="LANDICHO ROSALINA B."/>
    <s v="EEO/CITY MARKET"/>
    <x v="0"/>
    <d v="2022-07-04T00:00:00"/>
    <d v="2022-07-06T00:00:00"/>
    <s v="SL"/>
    <m/>
    <s v="3 SL"/>
    <n v="3"/>
    <m/>
  </r>
  <r>
    <x v="287"/>
    <d v="2022-10-12T00:00:00"/>
    <x v="23"/>
    <s v="LUNA LALAINE D."/>
    <s v="TCIS"/>
    <x v="2"/>
    <d v="2022-05-30T00:00:00"/>
    <d v="2022-05-30T00:00:00"/>
    <s v="SL"/>
    <m/>
    <s v="1 SL"/>
    <n v="1"/>
    <m/>
  </r>
  <r>
    <x v="288"/>
    <d v="2022-10-12T00:00:00"/>
    <x v="13"/>
    <s v="LANDICHO CHARLENE R."/>
    <s v="GSO"/>
    <x v="0"/>
    <d v="2022-05-24T00:00:00"/>
    <d v="2022-05-24T00:00:00"/>
    <s v="OTHER"/>
    <s v="DOMESTIC EMERGENCY"/>
    <s v="1 OTHER"/>
    <n v="1"/>
    <m/>
  </r>
  <r>
    <x v="289"/>
    <d v="2022-10-12T00:00:00"/>
    <x v="48"/>
    <s v="OCAMPO NOVELYN U."/>
    <s v="CSWDO"/>
    <x v="0"/>
    <d v="2022-08-01T00:00:00"/>
    <d v="2022-08-01T00:00:00"/>
    <s v="SL"/>
    <m/>
    <s v="1 SL"/>
    <n v="1"/>
    <m/>
  </r>
  <r>
    <x v="290"/>
    <d v="2022-10-12T00:00:00"/>
    <x v="95"/>
    <s v="VILLANUEVA DAVE RONILLO V."/>
    <s v="CEO"/>
    <x v="0"/>
    <d v="2022-05-04T00:00:00"/>
    <d v="2022-05-06T00:00:00"/>
    <s v="Paternity"/>
    <m/>
    <s v="3 Paternity"/>
    <n v="3"/>
    <m/>
  </r>
  <r>
    <x v="290"/>
    <d v="2022-10-12T00:00:00"/>
    <x v="95"/>
    <s v="VILLANUEVA DAVE RONILLO V."/>
    <s v="CEO"/>
    <x v="0"/>
    <d v="2022-05-10T00:00:00"/>
    <d v="2022-05-13T00:00:00"/>
    <s v="Paternity"/>
    <m/>
    <s v="4 Paternity"/>
    <n v="4"/>
    <m/>
  </r>
  <r>
    <x v="291"/>
    <d v="2022-10-12T00:00:00"/>
    <x v="7"/>
    <s v="VILLANUEVA DAVE RONILLO V."/>
    <s v="CEO"/>
    <x v="0"/>
    <d v="2022-06-09T00:00:00"/>
    <d v="2022-06-09T00:00:00"/>
    <s v="OTHER"/>
    <s v="SEC 21 EO 292- SPECIAL PRIVILEGE"/>
    <s v="1 OTHER"/>
    <n v="1"/>
    <m/>
  </r>
  <r>
    <x v="292"/>
    <d v="2022-10-12T00:00:00"/>
    <x v="104"/>
    <s v="GONZALES MARIO O."/>
    <s v="GSO"/>
    <x v="0"/>
    <d v="2022-10-06T00:00:00"/>
    <d v="2022-10-07T00:00:00"/>
    <s v="SL"/>
    <m/>
    <s v="2 SL"/>
    <n v="2"/>
    <m/>
  </r>
  <r>
    <x v="293"/>
    <d v="2022-10-12T00:00:00"/>
    <x v="99"/>
    <s v="MARASIGAN BIENVENIDO E."/>
    <s v="GSO"/>
    <x v="0"/>
    <d v="2022-10-04T00:00:00"/>
    <d v="2022-10-07T00:00:00"/>
    <s v="SL"/>
    <m/>
    <s v="4 SL"/>
    <n v="4"/>
    <m/>
  </r>
  <r>
    <x v="294"/>
    <d v="2022-10-12T00:00:00"/>
    <x v="105"/>
    <s v="ABELA IMELDA C."/>
    <s v="ACCOUNTING"/>
    <x v="0"/>
    <d v="2022-09-07T00:00:00"/>
    <d v="2022-09-07T00:00:00"/>
    <s v="SL"/>
    <m/>
    <s v="1 SL"/>
    <n v="1"/>
    <m/>
  </r>
  <r>
    <x v="295"/>
    <d v="2022-10-12T00:00:00"/>
    <x v="106"/>
    <s v="VILLANUEVA ISMAEL D."/>
    <s v="CHO"/>
    <x v="0"/>
    <d v="2022-08-11T00:00:00"/>
    <d v="2022-08-11T00:00:00"/>
    <s v="SL"/>
    <m/>
    <s v="1 SL"/>
    <n v="1"/>
    <m/>
  </r>
  <r>
    <x v="296"/>
    <d v="2022-10-12T00:00:00"/>
    <x v="81"/>
    <s v="DERLA APOLONIO JR D."/>
    <s v="CENRO"/>
    <x v="0"/>
    <d v="2022-08-09T00:00:00"/>
    <d v="2022-08-09T00:00:00"/>
    <s v="SL"/>
    <m/>
    <s v="1 SL"/>
    <n v="1"/>
    <m/>
  </r>
  <r>
    <x v="297"/>
    <d v="2022-10-12T00:00:00"/>
    <x v="81"/>
    <s v="COSME CORAZON O."/>
    <s v="TCIS"/>
    <x v="0"/>
    <d v="2022-08-15T00:00:00"/>
    <d v="2022-08-15T00:00:00"/>
    <s v="VL"/>
    <m/>
    <s v="1 VL"/>
    <n v="1"/>
    <m/>
  </r>
  <r>
    <x v="298"/>
    <d v="2022-10-12T00:00:00"/>
    <x v="79"/>
    <s v="SUMAGUI FELICITAS M."/>
    <s v="CSWDO"/>
    <x v="0"/>
    <d v="2022-08-09T00:00:00"/>
    <d v="2022-08-09T00:00:00"/>
    <s v="OTHER"/>
    <s v="SEC 21 EO 292- SPECIAL PRIVILEGE"/>
    <s v="1 OTHER"/>
    <n v="1"/>
    <m/>
  </r>
  <r>
    <x v="299"/>
    <d v="2022-10-12T00:00:00"/>
    <x v="15"/>
    <s v="PEJI REGINE B."/>
    <s v="MO"/>
    <x v="0"/>
    <d v="2022-06-08T00:00:00"/>
    <d v="2022-06-08T00:00:00"/>
    <s v="OTHER"/>
    <s v="SEC 21 EO 292- SPECIAL PRIVILEGE"/>
    <s v="1 OTHER"/>
    <n v="1"/>
    <m/>
  </r>
  <r>
    <x v="300"/>
    <d v="2022-10-12T00:00:00"/>
    <x v="107"/>
    <s v="OPO CONEY V."/>
    <s v="HOUSING"/>
    <x v="0"/>
    <d v="2022-09-13T00:00:00"/>
    <d v="2022-09-15T00:00:00"/>
    <s v="SL"/>
    <m/>
    <s v="3 SL"/>
    <n v="3"/>
    <m/>
  </r>
  <r>
    <x v="301"/>
    <d v="2022-10-12T00:00:00"/>
    <x v="108"/>
    <s v="DE GUIA MARIVIC B."/>
    <s v="TICC"/>
    <x v="2"/>
    <d v="2022-09-01T00:00:00"/>
    <d v="2022-09-01T00:00:00"/>
    <s v="WITHOUTPAY"/>
    <s v="WITHOUTPAY"/>
    <s v="1 WITHOUTPAY"/>
    <n v="1"/>
    <m/>
  </r>
  <r>
    <x v="302"/>
    <d v="2022-10-12T00:00:00"/>
    <x v="108"/>
    <s v="MELADO LEONILA JR P."/>
    <s v="TICC"/>
    <x v="2"/>
    <d v="2022-09-05T00:00:00"/>
    <d v="2022-09-05T00:00:00"/>
    <s v="WITHOUTPAY"/>
    <s v="SL WITHOUTPAY"/>
    <s v="1 WITHOUTPAY"/>
    <n v="1"/>
    <m/>
  </r>
  <r>
    <x v="303"/>
    <d v="2022-10-12T00:00:00"/>
    <x v="108"/>
    <s v="NUÑEZ RUBEN JR J."/>
    <s v="TICC"/>
    <x v="2"/>
    <d v="2022-09-05T00:00:00"/>
    <d v="2022-09-05T00:00:00"/>
    <s v="WITHOUTPAY"/>
    <s v="SL WITHOUTPAY"/>
    <s v="1 WITHOUTPAY"/>
    <n v="1"/>
    <m/>
  </r>
  <r>
    <x v="304"/>
    <d v="2022-10-12T00:00:00"/>
    <x v="86"/>
    <s v="PUNZALAN LUCIANA A."/>
    <s v="TCNHS"/>
    <x v="0"/>
    <d v="2022-08-11T00:00:00"/>
    <d v="2022-08-12T00:00:00"/>
    <s v="SL"/>
    <m/>
    <s v="2 SL"/>
    <n v="2"/>
    <m/>
  </r>
  <r>
    <x v="305"/>
    <d v="2022-10-12T00:00:00"/>
    <x v="102"/>
    <s v="PUNZALAN LUCIANA A."/>
    <s v="TCNHS"/>
    <x v="0"/>
    <d v="2022-09-21T00:00:00"/>
    <d v="2022-09-22T00:00:00"/>
    <s v="SL"/>
    <m/>
    <s v="2 SL"/>
    <n v="2"/>
    <m/>
  </r>
  <r>
    <x v="306"/>
    <d v="2022-10-12T00:00:00"/>
    <x v="86"/>
    <s v="PUNZALAN LUCIANA A."/>
    <s v="TCNHS"/>
    <x v="0"/>
    <d v="2022-08-09T00:00:00"/>
    <d v="2022-08-10T00:00:00"/>
    <s v="SL"/>
    <m/>
    <s v="2 SL"/>
    <n v="2"/>
    <m/>
  </r>
  <r>
    <x v="307"/>
    <d v="2022-10-12T00:00:00"/>
    <x v="102"/>
    <s v="NACARIO GLENN B."/>
    <s v="TCNHS"/>
    <x v="0"/>
    <d v="2022-09-21T00:00:00"/>
    <d v="2022-09-22T00:00:00"/>
    <s v="SL"/>
    <m/>
    <s v="2 SL"/>
    <n v="2"/>
    <m/>
  </r>
  <r>
    <x v="308"/>
    <d v="2022-10-12T00:00:00"/>
    <x v="109"/>
    <s v="CAGUITLA ELSA A."/>
    <s v="PICNIC GROVE"/>
    <x v="0"/>
    <d v="2022-09-05T00:00:00"/>
    <d v="2022-09-09T00:00:00"/>
    <s v="SL"/>
    <m/>
    <s v="5 SL"/>
    <n v="5"/>
    <m/>
  </r>
  <r>
    <x v="308"/>
    <d v="2022-10-12T00:00:00"/>
    <x v="109"/>
    <s v="CAGUITLA ELSA A."/>
    <s v="PICNIC GROVE"/>
    <x v="0"/>
    <d v="2022-09-12T00:00:00"/>
    <d v="2022-09-14T00:00:00"/>
    <s v="SL"/>
    <m/>
    <s v="3 SL"/>
    <n v="3"/>
    <m/>
  </r>
  <r>
    <x v="309"/>
    <d v="2022-10-12T00:00:00"/>
    <x v="109"/>
    <s v="CAGUITLA ELSA A."/>
    <s v="PICNIC GROVE"/>
    <x v="0"/>
    <d v="2022-09-15T00:00:00"/>
    <d v="2022-09-16T00:00:00"/>
    <s v="VL"/>
    <m/>
    <s v="2 VL"/>
    <n v="2"/>
    <m/>
  </r>
  <r>
    <x v="309"/>
    <d v="2022-10-12T00:00:00"/>
    <x v="109"/>
    <s v="CAGUITLA ELSA A."/>
    <s v="PICNIC GROVE"/>
    <x v="0"/>
    <d v="2022-09-19T00:00:00"/>
    <d v="2022-09-23T00:00:00"/>
    <s v="VL"/>
    <m/>
    <s v="5 VL"/>
    <n v="5"/>
    <m/>
  </r>
  <r>
    <x v="309"/>
    <d v="2022-10-12T00:00:00"/>
    <x v="109"/>
    <s v="CAGUITLA ELSA A."/>
    <s v="PICNIC GROVE"/>
    <x v="0"/>
    <d v="2022-09-26T00:00:00"/>
    <d v="2022-09-27T00:00:00"/>
    <s v="VL"/>
    <m/>
    <s v="2 VL"/>
    <n v="2"/>
    <m/>
  </r>
  <r>
    <x v="310"/>
    <d v="2022-10-12T00:00:00"/>
    <x v="109"/>
    <s v="BUTALON DIANNE H."/>
    <s v="ONT"/>
    <x v="0"/>
    <d v="2022-09-16T00:00:00"/>
    <d v="2022-09-16T00:00:00"/>
    <s v="SL"/>
    <m/>
    <s v="1 SL"/>
    <n v="1"/>
    <m/>
  </r>
  <r>
    <x v="311"/>
    <d v="2022-10-12T00:00:00"/>
    <x v="109"/>
    <s v="COSME CORAZON O."/>
    <s v="TCIS"/>
    <x v="0"/>
    <d v="2022-09-22T00:00:00"/>
    <d v="2022-09-22T00:00:00"/>
    <s v="SL"/>
    <m/>
    <s v="1 SL"/>
    <n v="1"/>
    <m/>
  </r>
  <r>
    <x v="312"/>
    <d v="2022-10-12T00:00:00"/>
    <x v="109"/>
    <s v="DAVID MELANIE D."/>
    <s v="TCIS"/>
    <x v="0"/>
    <d v="2022-09-29T00:00:00"/>
    <d v="2022-09-30T00:00:00"/>
    <s v="VL"/>
    <s v="STUDY LEAVE"/>
    <s v="2 VL"/>
    <n v="2"/>
    <m/>
  </r>
  <r>
    <x v="312"/>
    <d v="2022-10-12T00:00:00"/>
    <x v="109"/>
    <s v="DAVID MELANIE D."/>
    <s v="TCIS"/>
    <x v="0"/>
    <d v="2022-10-03T00:00:00"/>
    <d v="2022-10-03T00:00:00"/>
    <s v="VL"/>
    <s v="STUDY LEAVE"/>
    <s v="1 VL"/>
    <n v="1"/>
    <m/>
  </r>
  <r>
    <x v="313"/>
    <d v="2022-10-12T00:00:00"/>
    <x v="109"/>
    <s v="BALBUENA KRISNA MIGUELA S."/>
    <s v="TCIS"/>
    <x v="0"/>
    <d v="2022-09-29T00:00:00"/>
    <d v="2022-09-30T00:00:00"/>
    <s v="VL"/>
    <m/>
    <s v="2 VL"/>
    <n v="2"/>
    <m/>
  </r>
  <r>
    <x v="313"/>
    <d v="2022-10-12T00:00:00"/>
    <x v="109"/>
    <s v="BALBUENA KRISNA MIGUELA S."/>
    <s v="TCIS"/>
    <x v="0"/>
    <d v="2022-10-03T00:00:00"/>
    <d v="2022-10-03T00:00:00"/>
    <s v="VL"/>
    <m/>
    <s v="1 VL"/>
    <n v="1"/>
    <m/>
  </r>
  <r>
    <x v="314"/>
    <d v="2022-10-12T00:00:00"/>
    <x v="110"/>
    <s v="TIMPLE ALLAN R."/>
    <s v="TCIS"/>
    <x v="0"/>
    <d v="2022-09-20T00:00:00"/>
    <d v="2022-09-22T00:00:00"/>
    <s v="SL"/>
    <m/>
    <s v="3 SL"/>
    <n v="3"/>
    <m/>
  </r>
  <r>
    <x v="315"/>
    <d v="2022-10-12T00:00:00"/>
    <x v="109"/>
    <s v="PAZ JOSUE O."/>
    <s v="CENRO"/>
    <x v="0"/>
    <d v="2022-09-29T00:00:00"/>
    <d v="2022-09-29T00:00:00"/>
    <s v="OTHER"/>
    <s v="SEC 21 EO 292- SPECIAL PRIVILEGE"/>
    <s v="1 OTHER"/>
    <n v="1"/>
    <m/>
  </r>
  <r>
    <x v="316"/>
    <d v="2022-10-12T00:00:00"/>
    <x v="111"/>
    <s v="DIMAANO LEOVIGILDA A."/>
    <s v="EEO/CITY MARKET"/>
    <x v="0"/>
    <d v="2022-09-29T00:00:00"/>
    <d v="2022-09-30T00:00:00"/>
    <s v="VL"/>
    <m/>
    <s v="2 VL"/>
    <n v="2"/>
    <m/>
  </r>
  <r>
    <x v="317"/>
    <d v="2022-10-12T00:00:00"/>
    <x v="109"/>
    <s v="RODRIGUEZ NARCISCO E."/>
    <s v="EEO/CITY MARKET"/>
    <x v="0"/>
    <d v="2022-09-29T00:00:00"/>
    <d v="2022-09-29T00:00:00"/>
    <s v="OTHER"/>
    <s v="SEC 21 EO 292- SPECIAL PRIVILEGE"/>
    <s v="1 OTHER"/>
    <n v="1"/>
    <m/>
  </r>
  <r>
    <x v="317"/>
    <d v="2022-10-12T00:00:00"/>
    <x v="109"/>
    <s v="RODRIGUEZ NARCISCO E."/>
    <s v="EEO/CITY MARKET"/>
    <x v="0"/>
    <d v="2022-10-01T00:00:00"/>
    <d v="2022-10-01T00:00:00"/>
    <s v="OTHER"/>
    <s v="SEC 21 EO 292- SPECIAL PRIVILEGE"/>
    <s v="0 OTHER"/>
    <n v="0"/>
    <m/>
  </r>
  <r>
    <x v="317"/>
    <d v="2022-10-12T00:00:00"/>
    <x v="109"/>
    <s v="RODRIGUEZ NARCISCO E."/>
    <s v="EEO/CITY MARKET"/>
    <x v="0"/>
    <d v="2022-10-03T00:00:00"/>
    <d v="2022-10-03T00:00:00"/>
    <s v="OTHER"/>
    <s v="SEC 21 EO 292- SPECIAL PRIVILEGE"/>
    <s v="1 OTHER"/>
    <n v="1"/>
    <m/>
  </r>
  <r>
    <x v="318"/>
    <d v="2022-10-12T00:00:00"/>
    <x v="109"/>
    <s v="VARGAS MELINDA M."/>
    <s v="CSWDO"/>
    <x v="0"/>
    <d v="2022-09-27T00:00:00"/>
    <d v="2022-09-27T00:00:00"/>
    <s v="SL"/>
    <m/>
    <s v="1 SL"/>
    <n v="1"/>
    <m/>
  </r>
  <r>
    <x v="319"/>
    <d v="2022-10-12T00:00:00"/>
    <x v="102"/>
    <s v="MAGUINAO NIÑA F."/>
    <s v="ONT"/>
    <x v="0"/>
    <d v="2022-09-23T00:00:00"/>
    <d v="2022-09-23T00:00:00"/>
    <s v="SL"/>
    <m/>
    <s v="1 SL"/>
    <n v="1"/>
    <m/>
  </r>
  <r>
    <x v="320"/>
    <d v="2022-10-12T00:00:00"/>
    <x v="110"/>
    <s v="ANGCAYA IRENE V."/>
    <s v="TICC"/>
    <x v="0"/>
    <d v="2022-09-20T00:00:00"/>
    <d v="2022-09-21T00:00:00"/>
    <s v="SL"/>
    <m/>
    <s v="2 SL"/>
    <n v="2"/>
    <m/>
  </r>
  <r>
    <x v="321"/>
    <d v="2022-10-12T00:00:00"/>
    <x v="100"/>
    <s v="MERJILLA JEANETTE B."/>
    <s v="TICC"/>
    <x v="0"/>
    <d v="2022-09-22T00:00:00"/>
    <d v="2022-09-22T00:00:00"/>
    <s v="SL"/>
    <m/>
    <s v="1 SL"/>
    <n v="1"/>
    <m/>
  </r>
  <r>
    <x v="322"/>
    <d v="2022-10-12T00:00:00"/>
    <x v="102"/>
    <s v="ZAFRA REYNANTE B."/>
    <s v="TICC"/>
    <x v="0"/>
    <d v="2022-09-22T00:00:00"/>
    <d v="2022-09-23T00:00:00"/>
    <s v="SL"/>
    <m/>
    <s v="2 SL"/>
    <n v="2"/>
    <m/>
  </r>
  <r>
    <x v="323"/>
    <d v="2022-10-12T00:00:00"/>
    <x v="102"/>
    <s v="MELADO LEONILA JR P."/>
    <s v="TICC"/>
    <x v="2"/>
    <d v="2022-09-23T00:00:00"/>
    <d v="2022-09-24T00:00:00"/>
    <s v="SL"/>
    <m/>
    <s v="1 SL"/>
    <n v="1"/>
    <m/>
  </r>
  <r>
    <x v="324"/>
    <d v="2022-10-12T00:00:00"/>
    <x v="102"/>
    <s v="DILIDILI AIREEN M."/>
    <s v="TICC"/>
    <x v="0"/>
    <d v="2022-09-23T00:00:00"/>
    <d v="2022-09-23T00:00:00"/>
    <s v="SL"/>
    <m/>
    <s v="1 SL"/>
    <n v="1"/>
    <m/>
  </r>
  <r>
    <x v="325"/>
    <d v="2022-10-12T00:00:00"/>
    <x v="100"/>
    <s v="PEPA ARIEL N."/>
    <s v="CHO"/>
    <x v="0"/>
    <d v="2022-09-22T00:00:00"/>
    <d v="2022-09-22T00:00:00"/>
    <s v="SL"/>
    <m/>
    <s v="1 SL"/>
    <n v="1"/>
    <m/>
  </r>
  <r>
    <x v="326"/>
    <d v="2022-10-12T00:00:00"/>
    <x v="100"/>
    <s v="PEPA ARIEL N."/>
    <s v="CHO"/>
    <x v="0"/>
    <d v="2022-09-15T00:00:00"/>
    <d v="2022-09-15T00:00:00"/>
    <s v="SL"/>
    <m/>
    <s v="1 SL"/>
    <n v="1"/>
    <m/>
  </r>
  <r>
    <x v="327"/>
    <d v="2022-10-12T00:00:00"/>
    <x v="110"/>
    <s v="DE LEON ANALITA B."/>
    <s v="PICNIC GROVE"/>
    <x v="0"/>
    <d v="2022-09-17T00:00:00"/>
    <d v="2022-09-21T00:00:00"/>
    <s v="SL"/>
    <m/>
    <s v="3 SL"/>
    <n v="3"/>
    <m/>
  </r>
  <r>
    <x v="328"/>
    <d v="2022-10-12T00:00:00"/>
    <x v="110"/>
    <s v="COSINO RIMWELL  "/>
    <s v="CHO"/>
    <x v="0"/>
    <d v="2022-09-21T00:00:00"/>
    <d v="2022-09-23T00:00:00"/>
    <s v="SL"/>
    <m/>
    <s v="3 SL"/>
    <n v="3"/>
    <m/>
  </r>
  <r>
    <x v="329"/>
    <d v="2022-10-12T00:00:00"/>
    <x v="99"/>
    <s v="MARASIGAN AGUINO D."/>
    <s v="TOPS-CSU"/>
    <x v="0"/>
    <d v="2022-10-17T00:00:00"/>
    <d v="2022-10-21T00:00:00"/>
    <s v="VL"/>
    <m/>
    <s v="5 VL"/>
    <n v="5"/>
    <m/>
  </r>
  <r>
    <x v="329"/>
    <d v="2022-10-12T00:00:00"/>
    <x v="99"/>
    <s v="MARASIGAN AGUINO D."/>
    <s v="TOPS-CSU"/>
    <x v="0"/>
    <d v="2022-10-24T00:00:00"/>
    <d v="2022-10-28T00:00:00"/>
    <s v="VL"/>
    <m/>
    <s v="5 VL"/>
    <n v="5"/>
    <m/>
  </r>
  <r>
    <x v="330"/>
    <d v="2022-10-12T00:00:00"/>
    <x v="112"/>
    <s v="BRIZUELA LENIE E."/>
    <s v="CTO-LICENSE"/>
    <x v="0"/>
    <d v="2022-08-30T00:00:00"/>
    <d v="2022-08-30T00:00:00"/>
    <s v="SL"/>
    <m/>
    <s v="1 SL"/>
    <n v="1"/>
    <m/>
  </r>
  <r>
    <x v="331"/>
    <d v="2022-10-24T00:00:00"/>
    <x v="64"/>
    <s v="DOGELIO JEAN MELODY M."/>
    <s v="CTO"/>
    <x v="2"/>
    <d v="2022-06-20T00:00:00"/>
    <d v="2022-06-23T00:00:00"/>
    <s v="WITHOUTPAY"/>
    <s v="SL WITHOUTPAY"/>
    <s v="4 WITHOUTPAY"/>
    <n v="4"/>
    <m/>
  </r>
  <r>
    <x v="332"/>
    <d v="2022-10-24T00:00:00"/>
    <x v="64"/>
    <s v="DOGELIO JEAN MELODY M."/>
    <s v="CTO"/>
    <x v="2"/>
    <d v="2022-06-30T00:00:00"/>
    <d v="2022-06-30T00:00:00"/>
    <s v="WITHOUTPAY"/>
    <s v="SL WITHOUTPAY"/>
    <s v="1 WITHOUTPAY"/>
    <n v="1"/>
    <m/>
  </r>
  <r>
    <x v="332"/>
    <d v="2022-10-24T00:00:00"/>
    <x v="113"/>
    <s v="ZAFRA REYNANTE B."/>
    <s v="TICC"/>
    <x v="0"/>
    <d v="2022-04-27T00:00:00"/>
    <d v="2022-04-27T00:00:00"/>
    <s v="SL"/>
    <m/>
    <s v="1 SL"/>
    <n v="1"/>
    <m/>
  </r>
  <r>
    <x v="333"/>
    <d v="2022-10-24T00:00:00"/>
    <x v="114"/>
    <s v="ZAFRA REYNANTE B."/>
    <s v="TICC"/>
    <x v="0"/>
    <d v="2022-05-25T00:00:00"/>
    <d v="2022-05-25T00:00:00"/>
    <s v="SL"/>
    <m/>
    <s v="1 SL"/>
    <n v="1"/>
    <m/>
  </r>
  <r>
    <x v="334"/>
    <d v="2022-10-24T00:00:00"/>
    <x v="7"/>
    <s v="ZAFRA REYNANTE B."/>
    <s v="TICC"/>
    <x v="0"/>
    <d v="2022-06-08T00:00:00"/>
    <d v="2022-06-08T00:00:00"/>
    <s v="VL"/>
    <m/>
    <s v="1 VL"/>
    <n v="1"/>
    <m/>
  </r>
  <r>
    <x v="335"/>
    <d v="2022-10-24T00:00:00"/>
    <x v="14"/>
    <s v="ZAFRA REYNANTE B."/>
    <s v="TICC"/>
    <x v="0"/>
    <d v="2022-07-18T00:00:00"/>
    <d v="2022-07-20T00:00:00"/>
    <s v="SL"/>
    <m/>
    <s v="3 SL"/>
    <n v="3"/>
    <m/>
  </r>
  <r>
    <x v="336"/>
    <d v="2022-10-24T00:00:00"/>
    <x v="66"/>
    <s v="MARAÑON AMY LOU T."/>
    <s v="VMO/SP"/>
    <x v="0"/>
    <m/>
    <m/>
    <s v="OTHER"/>
    <s v="TERMINAL LEAVE"/>
    <s v="0 OTHER"/>
    <n v="0"/>
    <m/>
  </r>
  <r>
    <x v="337"/>
    <d v="2022-10-24T00:00:00"/>
    <x v="115"/>
    <s v="CAGUITLA GEMINIANO M."/>
    <s v="CENRO"/>
    <x v="0"/>
    <m/>
    <m/>
    <s v="OTHER"/>
    <s v="TERMINAL LEAVE"/>
    <s v="0 OTHER"/>
    <n v="0"/>
    <m/>
  </r>
  <r>
    <x v="338"/>
    <d v="2022-10-25T00:00:00"/>
    <x v="38"/>
    <s v="COSME CORAZON O."/>
    <s v="TCIS"/>
    <x v="0"/>
    <d v="2022-04-27T00:00:00"/>
    <d v="2022-04-27T00:00:00"/>
    <s v="VL"/>
    <m/>
    <s v="1 VL"/>
    <n v="1"/>
    <m/>
  </r>
  <r>
    <x v="338"/>
    <d v="2022-10-25T00:00:00"/>
    <x v="38"/>
    <s v="COSME CORAZON O."/>
    <s v="TCIS"/>
    <x v="0"/>
    <d v="2022-04-29T00:00:00"/>
    <d v="2022-04-29T00:00:00"/>
    <s v="VL"/>
    <m/>
    <s v="1 VL"/>
    <n v="1"/>
    <m/>
  </r>
  <r>
    <x v="339"/>
    <d v="2022-10-25T00:00:00"/>
    <x v="63"/>
    <s v="GUEVARRA ROLANDO  "/>
    <s v="CENRO"/>
    <x v="0"/>
    <d v="2022-07-18T00:00:00"/>
    <d v="2022-07-18T00:00:00"/>
    <s v="VL"/>
    <m/>
    <s v="1 VL"/>
    <n v="1"/>
    <m/>
  </r>
  <r>
    <x v="340"/>
    <d v="2022-10-25T00:00:00"/>
    <x v="44"/>
    <s v="SORIANO FRANCISCO O."/>
    <s v="TICC"/>
    <x v="0"/>
    <d v="2022-05-17T00:00:00"/>
    <d v="2022-05-17T00:00:00"/>
    <s v="OTHER"/>
    <s v="SEC 21 EO 292- SPECIAL PRIVILEGE"/>
    <s v="1 OTHER"/>
    <n v="1"/>
    <m/>
  </r>
  <r>
    <x v="341"/>
    <d v="2022-10-25T00:00:00"/>
    <x v="60"/>
    <s v="GUEVARRA ROLANDO  "/>
    <s v="CENRO"/>
    <x v="0"/>
    <d v="2022-05-16T00:00:00"/>
    <d v="2022-05-17T00:00:00"/>
    <s v="SL"/>
    <m/>
    <s v="2 SL"/>
    <n v="2"/>
    <m/>
  </r>
  <r>
    <x v="342"/>
    <d v="2022-10-25T00:00:00"/>
    <x v="116"/>
    <s v="VILLANUEVA MARILYN L."/>
    <s v="TICC"/>
    <x v="0"/>
    <d v="2022-06-24T00:00:00"/>
    <d v="2022-06-24T00:00:00"/>
    <s v="VL"/>
    <m/>
    <s v="1 VL"/>
    <n v="1"/>
    <m/>
  </r>
  <r>
    <x v="342"/>
    <d v="2022-10-25T00:00:00"/>
    <x v="116"/>
    <s v="VILLANUEVA MARILYN L."/>
    <s v="TICC"/>
    <x v="0"/>
    <d v="2022-06-27T00:00:00"/>
    <d v="2022-06-30T00:00:00"/>
    <s v="VL"/>
    <m/>
    <s v="4 VL"/>
    <n v="4"/>
    <m/>
  </r>
  <r>
    <x v="343"/>
    <d v="2022-10-25T00:00:00"/>
    <x v="116"/>
    <s v="VILLANUEVA MARILYN L."/>
    <s v="TICC"/>
    <x v="0"/>
    <d v="2022-06-16T00:00:00"/>
    <d v="2022-06-17T00:00:00"/>
    <s v="OTHER"/>
    <s v="SEC 25 EO 292- FORCE LEAVE"/>
    <s v="2 OTHER"/>
    <n v="2"/>
    <m/>
  </r>
  <r>
    <x v="343"/>
    <d v="2022-10-25T00:00:00"/>
    <x v="116"/>
    <s v="VILLANUEVA MARILYN L."/>
    <s v="TICC"/>
    <x v="0"/>
    <d v="2022-06-20T00:00:00"/>
    <d v="2022-06-20T00:00:00"/>
    <s v="OTHER"/>
    <s v="SEC 25 EO 292- FORCE LEAVE"/>
    <s v="1 OTHER"/>
    <n v="1"/>
    <m/>
  </r>
  <r>
    <x v="343"/>
    <d v="2022-10-25T00:00:00"/>
    <x v="116"/>
    <s v="VILLANUEVA MARILYN L."/>
    <s v="TICC"/>
    <x v="0"/>
    <d v="2022-06-22T00:00:00"/>
    <d v="2022-06-23T00:00:00"/>
    <s v="OTHER"/>
    <s v="SEC 25 EO 292- FORCE LEAVE"/>
    <s v="2 OTHER"/>
    <n v="2"/>
    <m/>
  </r>
  <r>
    <x v="344"/>
    <d v="2022-10-25T00:00:00"/>
    <x v="25"/>
    <s v="VILLANUEVA MARILYN L."/>
    <s v="TICC"/>
    <x v="0"/>
    <d v="2022-06-02T00:00:00"/>
    <d v="2022-06-02T00:00:00"/>
    <s v="SL"/>
    <m/>
    <s v="1 SL"/>
    <n v="1"/>
    <m/>
  </r>
  <r>
    <x v="345"/>
    <d v="2022-10-25T00:00:00"/>
    <x v="32"/>
    <s v="DISEPEDA MACARIA P."/>
    <s v="TICC"/>
    <x v="0"/>
    <d v="2022-06-25T00:00:00"/>
    <d v="2022-06-25T00:00:00"/>
    <s v="SL"/>
    <m/>
    <s v="0 SL"/>
    <n v="0"/>
    <m/>
  </r>
  <r>
    <x v="346"/>
    <d v="2022-10-25T00:00:00"/>
    <x v="117"/>
    <s v="MERJILLA JEANETTE B."/>
    <s v="TICC"/>
    <x v="0"/>
    <d v="2022-07-11T00:00:00"/>
    <d v="2022-07-11T00:00:00"/>
    <s v="OTHER"/>
    <s v="ANNIVERSARY LEAVE"/>
    <s v="1 OTHER"/>
    <n v="1"/>
    <m/>
  </r>
  <r>
    <x v="347"/>
    <d v="2022-10-25T00:00:00"/>
    <x v="117"/>
    <s v="MERJILLA JEANETTE B."/>
    <s v="TICC"/>
    <x v="0"/>
    <d v="2022-07-19T00:00:00"/>
    <d v="2022-07-19T00:00:00"/>
    <s v="OTHER"/>
    <s v="BIRTHDAY LEAVE"/>
    <s v="1 OTHER"/>
    <n v="1"/>
    <m/>
  </r>
  <r>
    <x v="348"/>
    <d v="2022-10-25T00:00:00"/>
    <x v="31"/>
    <s v="MERJILLA JEANETTE B."/>
    <s v="TICC"/>
    <x v="0"/>
    <d v="2022-06-09T00:00:00"/>
    <d v="2022-06-10T00:00:00"/>
    <s v="SL"/>
    <m/>
    <s v="2 SL"/>
    <n v="2"/>
    <m/>
  </r>
  <r>
    <x v="349"/>
    <d v="2022-10-25T00:00:00"/>
    <x v="57"/>
    <s v="MERJILLA JEANETTE B."/>
    <s v="TICC"/>
    <x v="0"/>
    <d v="2022-06-20T00:00:00"/>
    <d v="2022-06-20T00:00:00"/>
    <s v="SL"/>
    <m/>
    <s v="1 SL"/>
    <n v="1"/>
    <m/>
  </r>
  <r>
    <x v="350"/>
    <d v="2022-10-25T00:00:00"/>
    <x v="61"/>
    <s v="DILIDILI AIREEN M."/>
    <s v="TICC"/>
    <x v="0"/>
    <d v="2022-06-29T00:00:00"/>
    <d v="2022-06-29T00:00:00"/>
    <s v="OTHER"/>
    <s v="ANNIVERSARY LEAVE"/>
    <s v="1 OTHER"/>
    <n v="1"/>
    <m/>
  </r>
  <r>
    <x v="351"/>
    <d v="2022-10-25T00:00:00"/>
    <x v="0"/>
    <s v="PANGANIBAN CAROLINA L."/>
    <s v="TICC"/>
    <x v="0"/>
    <d v="2022-06-05T00:00:00"/>
    <d v="2022-06-05T00:00:00"/>
    <s v="SL"/>
    <m/>
    <s v="0 SL"/>
    <n v="0"/>
    <m/>
  </r>
  <r>
    <x v="352"/>
    <d v="2022-10-25T00:00:00"/>
    <x v="58"/>
    <s v="RODRIGUEZ JOSEPHINE R."/>
    <s v="TICC"/>
    <x v="0"/>
    <d v="2022-06-13T00:00:00"/>
    <d v="2022-06-13T00:00:00"/>
    <s v="SL"/>
    <m/>
    <s v="1 SL"/>
    <n v="1"/>
    <m/>
  </r>
  <r>
    <x v="353"/>
    <d v="2022-10-25T00:00:00"/>
    <x v="9"/>
    <s v="ESTIEBER ARISTOTLE B."/>
    <s v="CENRO"/>
    <x v="0"/>
    <d v="2022-06-18T00:00:00"/>
    <d v="2022-06-19T00:00:00"/>
    <s v="SL"/>
    <m/>
    <s v="0 SL"/>
    <n v="0"/>
    <m/>
  </r>
  <r>
    <x v="354"/>
    <d v="2022-10-25T00:00:00"/>
    <x v="118"/>
    <s v="DERLA ARTHUR D."/>
    <s v="CENRO"/>
    <x v="0"/>
    <d v="2022-07-16T00:00:00"/>
    <d v="2022-07-16T00:00:00"/>
    <s v="VL"/>
    <m/>
    <s v="0 VL"/>
    <n v="0"/>
    <m/>
  </r>
  <r>
    <x v="355"/>
    <d v="2022-10-25T00:00:00"/>
    <x v="119"/>
    <s v="DERLA ARTHUR D."/>
    <s v="CENRO"/>
    <x v="0"/>
    <d v="2022-06-20T00:00:00"/>
    <d v="2022-06-20T00:00:00"/>
    <s v="SL"/>
    <m/>
    <s v="1 SL"/>
    <n v="1"/>
    <m/>
  </r>
  <r>
    <x v="355"/>
    <d v="2022-10-25T00:00:00"/>
    <x v="119"/>
    <s v="DERLA ARTHUR D."/>
    <s v="CENRO"/>
    <x v="0"/>
    <d v="2022-06-22T00:00:00"/>
    <d v="2022-06-23T00:00:00"/>
    <s v="SL"/>
    <m/>
    <s v="2 SL"/>
    <n v="2"/>
    <m/>
  </r>
  <r>
    <x v="356"/>
    <d v="2022-10-25T00:00:00"/>
    <x v="63"/>
    <s v="SORIANO FRANCISCO O."/>
    <s v="TICC"/>
    <x v="0"/>
    <d v="2022-08-02T00:00:00"/>
    <d v="2022-08-05T00:00:00"/>
    <s v="VL"/>
    <m/>
    <s v="4 VL"/>
    <n v="4"/>
    <m/>
  </r>
  <r>
    <x v="357"/>
    <d v="2022-10-25T00:00:00"/>
    <x v="71"/>
    <s v="DISEPEDA MACARIA P."/>
    <s v="TICC"/>
    <x v="0"/>
    <d v="2022-07-02T00:00:00"/>
    <d v="2022-07-02T00:00:00"/>
    <s v="SL"/>
    <m/>
    <s v="0 SL"/>
    <n v="0"/>
    <m/>
  </r>
  <r>
    <x v="357"/>
    <d v="2022-10-25T00:00:00"/>
    <x v="71"/>
    <s v="DISEPEDA MACARIA P."/>
    <s v="TICC"/>
    <x v="0"/>
    <d v="2022-07-04T00:00:00"/>
    <d v="2022-07-04T00:00:00"/>
    <s v="SL"/>
    <m/>
    <s v="1 SL"/>
    <n v="1"/>
    <m/>
  </r>
  <r>
    <x v="358"/>
    <d v="2022-10-25T00:00:00"/>
    <x v="10"/>
    <s v="CESICAR JOCHELLE JOAN S."/>
    <s v="TICC/TCCH"/>
    <x v="0"/>
    <d v="2022-07-20T00:00:00"/>
    <d v="2022-07-20T00:00:00"/>
    <s v="SL"/>
    <m/>
    <s v="1 SL"/>
    <n v="1"/>
    <m/>
  </r>
  <r>
    <x v="359"/>
    <d v="2022-10-25T00:00:00"/>
    <x v="3"/>
    <s v="PANGANIBAN CAROLINA L."/>
    <s v="TICC"/>
    <x v="0"/>
    <d v="2022-07-07T00:00:00"/>
    <d v="2022-07-09T00:00:00"/>
    <s v="SL"/>
    <m/>
    <s v="2 SL"/>
    <n v="2"/>
    <m/>
  </r>
  <r>
    <x v="360"/>
    <d v="2022-10-25T00:00:00"/>
    <x v="8"/>
    <s v="PAZ JOSUE O."/>
    <s v="CENRO"/>
    <x v="0"/>
    <d v="2022-07-13T00:00:00"/>
    <d v="2022-07-14T00:00:00"/>
    <s v="SL"/>
    <m/>
    <s v="2 SL"/>
    <n v="2"/>
    <m/>
  </r>
  <r>
    <x v="361"/>
    <d v="2022-10-25T00:00:00"/>
    <x v="37"/>
    <s v="MENDOZA MARVIC M."/>
    <s v="ONT"/>
    <x v="1"/>
    <d v="2022-05-18T00:00:00"/>
    <d v="2022-05-18T00:00:00"/>
    <s v="VL"/>
    <m/>
    <s v="1 VL"/>
    <n v="1"/>
    <m/>
  </r>
  <r>
    <x v="362"/>
    <d v="2022-10-25T00:00:00"/>
    <x v="25"/>
    <s v="CAJAS MINA H."/>
    <s v="PICNIC GROVE"/>
    <x v="0"/>
    <m/>
    <m/>
    <s v="OTHER"/>
    <s v="TERMINAL LEAVE"/>
    <s v="0 OTHER"/>
    <n v="0"/>
    <m/>
  </r>
  <r>
    <x v="363"/>
    <d v="2022-10-27T00:00:00"/>
    <x v="120"/>
    <s v="OLAZO LIZA E."/>
    <s v="TERMINAL"/>
    <x v="2"/>
    <d v="2022-09-13T00:00:00"/>
    <d v="2022-12-26T00:00:00"/>
    <s v="WITHOUTPAY"/>
    <s v="ML"/>
    <s v="72 WITHOUTPAY"/>
    <n v="72"/>
    <m/>
  </r>
  <r>
    <x v="364"/>
    <d v="2022-10-27T00:00:00"/>
    <x v="102"/>
    <s v="SEMBRANA JENNIE S."/>
    <s v="CHO"/>
    <x v="2"/>
    <d v="2022-09-27T00:00:00"/>
    <d v="2022-10-03T00:00:00"/>
    <s v="WITHOUTPAY"/>
    <s v="SL QUARANTIVE LEAVE"/>
    <s v="5 WITHOUTPAY"/>
    <n v="5"/>
    <m/>
  </r>
  <r>
    <x v="365"/>
    <d v="2022-10-27T00:00:00"/>
    <x v="102"/>
    <s v="DIMAPILIS VINCE BENEDICT R."/>
    <s v="CHO"/>
    <x v="2"/>
    <d v="2022-09-20T00:00:00"/>
    <d v="2022-09-23T00:00:00"/>
    <s v="WITHOUTPAY"/>
    <s v="SL QUARANTIVE LEAVE"/>
    <s v="4 WITHOUTPAY"/>
    <n v="4"/>
    <m/>
  </r>
  <r>
    <x v="366"/>
    <d v="2022-10-27T00:00:00"/>
    <x v="111"/>
    <s v="LOGROÑO JONATHAN C."/>
    <s v="EEO/CITY MARKET"/>
    <x v="2"/>
    <d v="2022-09-28T00:00:00"/>
    <d v="2022-09-28T00:00:00"/>
    <s v="WITHOUTPAY"/>
    <s v="BIRTHDAY LEAVE"/>
    <s v="1 WITHOUTPAY"/>
    <n v="1"/>
    <m/>
  </r>
  <r>
    <x v="367"/>
    <d v="2022-10-27T00:00:00"/>
    <x v="121"/>
    <s v="DOGELIO JEAN MELODY M."/>
    <s v="CTO"/>
    <x v="2"/>
    <d v="2022-09-15T00:00:00"/>
    <d v="2022-09-16T00:00:00"/>
    <s v="WITHOUTPAY"/>
    <s v="VL WITHOUTPAY"/>
    <s v="2 WITHOUTPAY"/>
    <n v="2"/>
    <m/>
  </r>
  <r>
    <x v="368"/>
    <d v="2022-10-27T00:00:00"/>
    <x v="120"/>
    <s v="DOGELIO JEAN MELODY M."/>
    <s v="CTO"/>
    <x v="2"/>
    <d v="2022-09-19T00:00:00"/>
    <d v="2022-09-20T00:00:00"/>
    <s v="WITHOUTPAY"/>
    <s v="VL WITHOUTPAY"/>
    <s v="2 WITHOUTPAY"/>
    <n v="2"/>
    <m/>
  </r>
  <r>
    <x v="369"/>
    <d v="2022-10-27T00:00:00"/>
    <x v="122"/>
    <s v="DE GUIA MARIVIC B."/>
    <s v="TICC"/>
    <x v="2"/>
    <d v="2022-08-16T00:00:00"/>
    <d v="2022-08-17T00:00:00"/>
    <s v="WITHOUTPAY"/>
    <s v="SL WITHOUTPAY"/>
    <s v="2 WITHOUTPAY"/>
    <n v="2"/>
    <m/>
  </r>
  <r>
    <x v="370"/>
    <d v="2022-10-27T00:00:00"/>
    <x v="89"/>
    <s v="ABELA IMELDA C."/>
    <s v="ACCOUNTING"/>
    <x v="0"/>
    <d v="2022-08-23T00:00:00"/>
    <d v="2022-08-23T00:00:00"/>
    <s v="SL"/>
    <m/>
    <s v="1 SL"/>
    <n v="1"/>
    <m/>
  </r>
  <r>
    <x v="370"/>
    <d v="2022-10-27T00:00:00"/>
    <x v="101"/>
    <s v="ABELA IMELDA C."/>
    <s v="ACCOUNTING"/>
    <x v="0"/>
    <d v="2022-08-26T00:00:00"/>
    <d v="2022-08-26T00:00:00"/>
    <s v="SL"/>
    <m/>
    <s v="1 SL"/>
    <n v="1"/>
    <m/>
  </r>
  <r>
    <x v="371"/>
    <d v="2022-10-27T00:00:00"/>
    <x v="103"/>
    <s v="ABELA IMELDA C."/>
    <s v="ACCOUNTING"/>
    <x v="0"/>
    <d v="2022-08-12T00:00:00"/>
    <d v="2022-08-12T00:00:00"/>
    <s v="SL"/>
    <m/>
    <s v="1 SL"/>
    <n v="1"/>
    <m/>
  </r>
  <r>
    <x v="371"/>
    <d v="2022-10-27T00:00:00"/>
    <x v="123"/>
    <s v="ABELA IMELDA C."/>
    <s v="ACCOUNTING"/>
    <x v="0"/>
    <d v="2022-08-16T00:00:00"/>
    <d v="2022-08-16T00:00:00"/>
    <s v="SL"/>
    <m/>
    <s v="1 SL"/>
    <n v="1"/>
    <m/>
  </r>
  <r>
    <x v="372"/>
    <d v="2022-10-27T00:00:00"/>
    <x v="86"/>
    <s v="ALBARRACIN ROLAND  "/>
    <s v="CENRO"/>
    <x v="0"/>
    <d v="2022-08-29T00:00:00"/>
    <d v="2022-08-31T00:00:00"/>
    <s v="VL"/>
    <s v="SEC 25 EO 292- FORCE LEAVE"/>
    <s v="2 VL"/>
    <n v="2"/>
    <m/>
  </r>
  <r>
    <x v="372"/>
    <d v="2022-10-27T00:00:00"/>
    <x v="124"/>
    <s v="ALBARRACIN ROLAND  "/>
    <s v="CENRO"/>
    <x v="0"/>
    <d v="2022-09-01T00:00:00"/>
    <d v="2022-09-02T00:00:00"/>
    <s v="VL"/>
    <s v="SEC 25 EO 292- FORCE LEAVE"/>
    <s v="2 VL"/>
    <n v="2"/>
    <m/>
  </r>
  <r>
    <x v="373"/>
    <d v="2022-10-27T00:00:00"/>
    <x v="125"/>
    <s v="ACUB MA. MARILYN L."/>
    <s v="PICNIC GROVE"/>
    <x v="0"/>
    <d v="2022-08-22T00:00:00"/>
    <d v="2022-08-24T00:00:00"/>
    <s v="SL"/>
    <m/>
    <s v="3 SL"/>
    <n v="3"/>
    <m/>
  </r>
  <r>
    <x v="374"/>
    <d v="2022-10-27T00:00:00"/>
    <x v="126"/>
    <s v="ACUB MA. MARILYN L."/>
    <s v="PICNIC GROVE"/>
    <x v="0"/>
    <d v="2022-08-18T00:00:00"/>
    <d v="2022-08-20T00:00:00"/>
    <s v="SL"/>
    <m/>
    <s v="2 SL"/>
    <n v="2"/>
    <m/>
  </r>
  <r>
    <x v="375"/>
    <d v="2022-10-27T00:00:00"/>
    <x v="62"/>
    <s v="ANGCAYA JENNY ROSE S."/>
    <s v="CTO-LICENSE"/>
    <x v="0"/>
    <d v="2022-08-22T00:00:00"/>
    <d v="2022-08-22T00:00:00"/>
    <s v="SL"/>
    <m/>
    <s v="1 SL"/>
    <n v="1"/>
    <m/>
  </r>
  <r>
    <x v="376"/>
    <d v="2022-10-27T00:00:00"/>
    <x v="112"/>
    <s v="ANGCAYA JENNY ROSE S."/>
    <s v="CTO-LICENSE"/>
    <x v="0"/>
    <d v="2022-09-01T00:00:00"/>
    <d v="2022-09-01T00:00:00"/>
    <s v="OTHER"/>
    <s v="SEC 21 EO 292- SPECIAL PRIVILEGE"/>
    <s v="1 OTHER"/>
    <n v="1"/>
    <m/>
  </r>
  <r>
    <x v="377"/>
    <d v="2022-10-27T00:00:00"/>
    <x v="77"/>
    <s v="ALERA JEFFREY B."/>
    <s v="TICC"/>
    <x v="2"/>
    <d v="2022-08-24T00:00:00"/>
    <d v="2022-08-24T00:00:00"/>
    <s v="WITHOUTPAY"/>
    <s v="SL WITHOUTPAY"/>
    <s v="1 WITHOUTPAY"/>
    <n v="1"/>
    <m/>
  </r>
  <r>
    <x v="378"/>
    <d v="2022-10-27T00:00:00"/>
    <x v="124"/>
    <s v="BAYBAY ARNOLD C."/>
    <s v="CENRO"/>
    <x v="0"/>
    <d v="2022-08-23T00:00:00"/>
    <d v="2022-08-23T00:00:00"/>
    <s v="SL"/>
    <m/>
    <s v="1 SL"/>
    <n v="1"/>
    <m/>
  </r>
  <r>
    <x v="378"/>
    <d v="2022-10-27T00:00:00"/>
    <x v="93"/>
    <s v="BAYBAY ARNOLD C."/>
    <s v="CENRO"/>
    <x v="0"/>
    <d v="2022-08-27T00:00:00"/>
    <d v="2022-08-27T00:00:00"/>
    <s v="SL"/>
    <m/>
    <s v="0 SL"/>
    <n v="0"/>
    <m/>
  </r>
  <r>
    <x v="379"/>
    <d v="2022-10-27T00:00:00"/>
    <x v="82"/>
    <s v="BUTALON DIANNE H."/>
    <s v="ONT"/>
    <x v="0"/>
    <d v="2022-08-18T00:00:00"/>
    <d v="2022-08-19T00:00:00"/>
    <s v="VL"/>
    <m/>
    <s v="2 VL"/>
    <n v="2"/>
    <m/>
  </r>
  <r>
    <x v="380"/>
    <d v="2022-10-27T00:00:00"/>
    <x v="127"/>
    <s v="BATHAN ELVIRA R."/>
    <s v="TICC"/>
    <x v="0"/>
    <d v="2022-08-19T00:00:00"/>
    <d v="2022-08-19T00:00:00"/>
    <s v="OTHER"/>
    <s v="SEC 21 EO 292- SPECIAL PRIVILEGE"/>
    <s v="1 OTHER"/>
    <n v="1"/>
    <m/>
  </r>
  <r>
    <x v="381"/>
    <d v="2022-10-27T00:00:00"/>
    <x v="128"/>
    <s v="CARLITO ELENA M."/>
    <s v="ONT"/>
    <x v="0"/>
    <d v="2022-08-22T00:00:00"/>
    <d v="2022-08-26T00:00:00"/>
    <s v="VL"/>
    <m/>
    <s v="5 VL"/>
    <n v="5"/>
    <m/>
  </r>
  <r>
    <x v="381"/>
    <d v="2022-10-27T00:00:00"/>
    <x v="103"/>
    <s v="CARLITO ELENA M."/>
    <s v="ONT"/>
    <x v="0"/>
    <d v="2022-08-29T00:00:00"/>
    <d v="2022-08-31T00:00:00"/>
    <s v="VL"/>
    <m/>
    <s v="2 VL"/>
    <n v="2"/>
    <m/>
  </r>
  <r>
    <x v="382"/>
    <d v="2022-10-27T00:00:00"/>
    <x v="103"/>
    <s v="CESICAR JOCHELLE JOAN S."/>
    <s v="TICC/TCCH"/>
    <x v="0"/>
    <d v="2022-08-15T00:00:00"/>
    <d v="2022-08-15T00:00:00"/>
    <s v="SL"/>
    <m/>
    <s v="1 SL"/>
    <n v="1"/>
    <m/>
  </r>
  <r>
    <x v="383"/>
    <d v="2022-10-27T00:00:00"/>
    <x v="19"/>
    <s v="CONTRERAS SARAH JANE P."/>
    <s v="TCNHS-ISHS"/>
    <x v="0"/>
    <d v="2022-07-25T00:00:00"/>
    <d v="2022-07-25T00:00:00"/>
    <s v="VL"/>
    <m/>
    <s v="1 VL"/>
    <n v="1"/>
    <m/>
  </r>
  <r>
    <x v="383"/>
    <d v="2022-10-27T00:00:00"/>
    <x v="63"/>
    <s v="CONTRERAS SARAH JANE P."/>
    <s v="TCNHS-ISHS"/>
    <x v="0"/>
    <d v="2022-07-29T00:00:00"/>
    <d v="2022-07-29T00:00:00"/>
    <s v="VL"/>
    <m/>
    <s v="1 VL"/>
    <n v="1"/>
    <m/>
  </r>
  <r>
    <x v="384"/>
    <d v="2022-10-27T00:00:00"/>
    <x v="128"/>
    <s v="COSA PAOLA GRACE P."/>
    <s v="ASSESSOR"/>
    <x v="0"/>
    <d v="2022-08-22T00:00:00"/>
    <d v="2022-08-22T00:00:00"/>
    <s v="VL"/>
    <m/>
    <s v="1 VL"/>
    <n v="1"/>
    <m/>
  </r>
  <r>
    <x v="385"/>
    <d v="2022-10-27T00:00:00"/>
    <x v="128"/>
    <s v="COSA PAOLA GRACE P."/>
    <s v="ASSESSOR"/>
    <x v="0"/>
    <d v="2022-08-15T00:00:00"/>
    <d v="2022-08-15T00:00:00"/>
    <s v="SL"/>
    <m/>
    <s v="1 SL"/>
    <n v="1"/>
    <m/>
  </r>
  <r>
    <x v="386"/>
    <d v="2022-10-27T00:00:00"/>
    <x v="89"/>
    <s v="CESICAR JOCHELLE JOAN S."/>
    <s v="TICC/TCCH"/>
    <x v="0"/>
    <d v="2022-09-05T00:00:00"/>
    <d v="2022-09-06T00:00:00"/>
    <s v="VL"/>
    <m/>
    <s v="2 VL"/>
    <n v="2"/>
    <m/>
  </r>
  <r>
    <x v="386"/>
    <d v="2022-10-27T00:00:00"/>
    <x v="89"/>
    <s v="CESICAR JOCHELLE JOAN S."/>
    <s v="TICC/TCCH"/>
    <x v="0"/>
    <d v="2022-09-10T00:00:00"/>
    <d v="2022-09-10T00:00:00"/>
    <s v="VL"/>
    <m/>
    <s v="0 VL"/>
    <n v="0"/>
    <m/>
  </r>
  <r>
    <x v="387"/>
    <d v="2022-10-27T00:00:00"/>
    <x v="89"/>
    <s v="CABANLIT ZOSIMA M."/>
    <s v="MAHOGANY MARKET"/>
    <x v="0"/>
    <d v="2022-09-04T00:00:00"/>
    <d v="2022-09-04T00:00:00"/>
    <s v="OTHER"/>
    <s v="ANNIVERSARY LEAVE"/>
    <s v="0 OTHER"/>
    <n v="0"/>
    <m/>
  </r>
  <r>
    <x v="388"/>
    <d v="2022-10-27T00:00:00"/>
    <x v="89"/>
    <s v="DIMARANAN JOEL M."/>
    <s v="TICC"/>
    <x v="2"/>
    <d v="2022-08-29T00:00:00"/>
    <d v="2022-08-29T00:00:00"/>
    <s v="WITHOUTPAY"/>
    <s v="SL WITHOUTPAY"/>
    <s v="0 WITHOUTPAY"/>
    <n v="0"/>
    <m/>
  </r>
  <r>
    <x v="389"/>
    <d v="2022-10-27T00:00:00"/>
    <x v="124"/>
    <s v="DIMAILIG ARLYN R."/>
    <s v="MAHOGANY MARKET"/>
    <x v="0"/>
    <d v="2022-08-22T00:00:00"/>
    <d v="2022-08-22T00:00:00"/>
    <s v="OTHER"/>
    <s v="ENROLLMENT"/>
    <s v="1 OTHER"/>
    <n v="1"/>
    <m/>
  </r>
  <r>
    <x v="390"/>
    <d v="2022-10-27T00:00:00"/>
    <x v="82"/>
    <s v="DIMARANAN ANNA P."/>
    <s v="COOP"/>
    <x v="2"/>
    <d v="2022-08-09T00:00:00"/>
    <d v="2022-08-09T00:00:00"/>
    <s v="SL"/>
    <m/>
    <s v="1 SL"/>
    <n v="1"/>
    <m/>
  </r>
  <r>
    <x v="391"/>
    <d v="2022-10-27T00:00:00"/>
    <x v="82"/>
    <s v="DERLA ARTHUR D."/>
    <s v="CENRO"/>
    <x v="0"/>
    <d v="2022-08-06T00:00:00"/>
    <d v="2022-08-06T00:00:00"/>
    <s v="SL"/>
    <m/>
    <s v="0 SL"/>
    <n v="0"/>
    <m/>
  </r>
  <r>
    <x v="391"/>
    <d v="2022-10-27T00:00:00"/>
    <x v="82"/>
    <s v="DERLA ARTHUR D."/>
    <s v="CENRO"/>
    <x v="0"/>
    <d v="2022-08-08T00:00:00"/>
    <d v="2022-08-09T00:00:00"/>
    <s v="SL"/>
    <m/>
    <s v="2 SL"/>
    <n v="2"/>
    <m/>
  </r>
  <r>
    <x v="392"/>
    <d v="2022-10-27T00:00:00"/>
    <x v="96"/>
    <s v="DIMAANO LEOVIGILDA A."/>
    <s v="EEO/CITY MARKET"/>
    <x v="0"/>
    <d v="2022-08-20T00:00:00"/>
    <d v="2022-08-20T00:00:00"/>
    <s v="OTHER"/>
    <s v="BIRTHDAY LEAVE"/>
    <s v="0 OTHER"/>
    <n v="0"/>
    <m/>
  </r>
  <r>
    <x v="393"/>
    <d v="2022-10-27T00:00:00"/>
    <x v="82"/>
    <s v="DILIDILI AIREEN M."/>
    <s v="TICC"/>
    <x v="0"/>
    <d v="2022-08-22T00:00:00"/>
    <d v="2022-08-22T00:00:00"/>
    <s v="OTHER"/>
    <s v="SEC 21 EO 292- SPECIAL PRIVILEGE"/>
    <s v="1 OTHER"/>
    <n v="1"/>
    <m/>
  </r>
  <r>
    <x v="394"/>
    <d v="2022-10-27T00:00:00"/>
    <x v="129"/>
    <s v="DERLA APOLONIO JR D."/>
    <s v="CENRO"/>
    <x v="0"/>
    <d v="2022-08-17T00:00:00"/>
    <d v="2022-08-17T00:00:00"/>
    <s v="SL"/>
    <m/>
    <s v="1 SL"/>
    <n v="1"/>
    <m/>
  </r>
  <r>
    <x v="394"/>
    <d v="2022-10-27T00:00:00"/>
    <x v="129"/>
    <s v="DERLA APOLONIO JR D."/>
    <s v="CENRO"/>
    <x v="0"/>
    <d v="2022-08-27T00:00:00"/>
    <d v="2022-08-27T00:00:00"/>
    <s v="SL"/>
    <m/>
    <s v="0 SL"/>
    <n v="0"/>
    <m/>
  </r>
  <r>
    <x v="395"/>
    <d v="2022-10-27T00:00:00"/>
    <x v="81"/>
    <s v="FERMA ETHEL GRACE N."/>
    <s v="ONT"/>
    <x v="0"/>
    <d v="2022-08-06T00:00:00"/>
    <d v="2022-08-09T00:00:00"/>
    <s v="SL"/>
    <m/>
    <s v="2 SL"/>
    <n v="2"/>
    <m/>
  </r>
  <r>
    <x v="396"/>
    <d v="2022-10-27T00:00:00"/>
    <x v="122"/>
    <s v="FLORES RICHARD  "/>
    <s v="CENRO"/>
    <x v="0"/>
    <d v="2022-08-16T00:00:00"/>
    <d v="2022-08-18T00:00:00"/>
    <s v="SL"/>
    <m/>
    <s v="3 SL"/>
    <n v="3"/>
    <m/>
  </r>
  <r>
    <x v="397"/>
    <d v="2022-10-27T00:00:00"/>
    <x v="101"/>
    <s v="FERMA RAYMOND  "/>
    <s v="CENRO"/>
    <x v="0"/>
    <d v="2022-08-30T00:00:00"/>
    <d v="2022-08-30T00:00:00"/>
    <s v="SL"/>
    <m/>
    <s v="1 SL"/>
    <n v="1"/>
    <m/>
  </r>
  <r>
    <x v="398"/>
    <d v="2022-10-27T00:00:00"/>
    <x v="122"/>
    <s v="GALARDE DELFIN A."/>
    <s v="CHARACTER"/>
    <x v="0"/>
    <d v="2022-08-16T00:00:00"/>
    <d v="2022-08-17T00:00:00"/>
    <s v="SL"/>
    <m/>
    <s v="2 SL"/>
    <n v="2"/>
    <m/>
  </r>
  <r>
    <x v="399"/>
    <d v="2022-10-27T00:00:00"/>
    <x v="130"/>
    <s v="GATPANDAN MICHAEL E."/>
    <s v="GSO"/>
    <x v="0"/>
    <d v="2022-08-08T00:00:00"/>
    <d v="2022-08-10T00:00:00"/>
    <s v="SL"/>
    <m/>
    <s v="3 SL"/>
    <n v="3"/>
    <m/>
  </r>
  <r>
    <x v="400"/>
    <d v="2022-10-27T00:00:00"/>
    <x v="86"/>
    <s v="GONZALES MARIO O."/>
    <s v="GSO"/>
    <x v="0"/>
    <d v="2022-08-19T00:00:00"/>
    <d v="2022-08-19T00:00:00"/>
    <s v="SL"/>
    <m/>
    <s v="1 SL"/>
    <n v="1"/>
    <m/>
  </r>
  <r>
    <x v="401"/>
    <d v="2022-10-27T00:00:00"/>
    <x v="131"/>
    <s v="GONZALES MARIO O."/>
    <s v="GSO"/>
    <x v="0"/>
    <d v="2022-08-11T00:00:00"/>
    <d v="2022-08-12T00:00:00"/>
    <s v="SL"/>
    <m/>
    <s v="2 SL"/>
    <n v="2"/>
    <m/>
  </r>
  <r>
    <x v="402"/>
    <d v="2022-10-27T00:00:00"/>
    <x v="131"/>
    <s v="GONZALES CHRISTI NERISSE E."/>
    <s v="CEO"/>
    <x v="0"/>
    <d v="2022-08-22T00:00:00"/>
    <d v="2022-08-23T00:00:00"/>
    <s v="VL"/>
    <m/>
    <s v="2 VL"/>
    <n v="2"/>
    <m/>
  </r>
  <r>
    <x v="403"/>
    <d v="2022-10-27T00:00:00"/>
    <x v="35"/>
    <s v="LUNA LALAINE D."/>
    <s v="TCIS"/>
    <x v="2"/>
    <d v="2022-07-25T00:00:00"/>
    <d v="2022-07-27T00:00:00"/>
    <s v="SL"/>
    <m/>
    <s v="3 SL"/>
    <n v="3"/>
    <m/>
  </r>
  <r>
    <x v="404"/>
    <d v="2022-10-27T00:00:00"/>
    <x v="132"/>
    <s v="MERCADO ARLENNIE D."/>
    <s v="BPLO"/>
    <x v="0"/>
    <d v="2022-08-03T00:00:00"/>
    <d v="2022-08-03T00:00:00"/>
    <s v="SL"/>
    <m/>
    <s v="1 SL"/>
    <n v="1"/>
    <m/>
  </r>
  <r>
    <x v="405"/>
    <d v="2022-10-27T00:00:00"/>
    <x v="133"/>
    <s v="MERHAN FRANCISCO  "/>
    <s v="CENRO"/>
    <x v="0"/>
    <d v="2022-08-03T00:00:00"/>
    <d v="2022-08-05T00:00:00"/>
    <s v="SL"/>
    <m/>
    <s v="3 SL"/>
    <n v="3"/>
    <m/>
  </r>
  <r>
    <x v="406"/>
    <d v="2022-10-27T00:00:00"/>
    <x v="132"/>
    <s v="MENDOZA MARVIC M."/>
    <s v="ONT"/>
    <x v="1"/>
    <d v="2022-08-15T00:00:00"/>
    <d v="2022-08-16T00:00:00"/>
    <s v="OTHER"/>
    <s v="SEC 25 EO 292- FORCE LEAVE"/>
    <s v="2 OTHER"/>
    <n v="2"/>
    <m/>
  </r>
  <r>
    <x v="407"/>
    <d v="2022-10-27T00:00:00"/>
    <x v="81"/>
    <s v="MERCADO ARLENNIE D."/>
    <s v="BPLO"/>
    <x v="0"/>
    <d v="2022-08-09T00:00:00"/>
    <d v="2022-08-11T00:00:00"/>
    <s v="SL"/>
    <m/>
    <s v="3 SL"/>
    <n v="3"/>
    <m/>
  </r>
  <r>
    <x v="408"/>
    <d v="2022-10-27T00:00:00"/>
    <x v="78"/>
    <s v="NACARIO GLENN B."/>
    <s v="TCNHS"/>
    <x v="0"/>
    <d v="2022-08-02T00:00:00"/>
    <d v="2022-08-02T00:00:00"/>
    <s v="SL"/>
    <m/>
    <s v="1 SL"/>
    <n v="1"/>
    <m/>
  </r>
  <r>
    <x v="408"/>
    <d v="2022-10-27T00:00:00"/>
    <x v="78"/>
    <s v="NACARIO GLENN B."/>
    <s v="TCNHS"/>
    <x v="0"/>
    <d v="2022-08-05T00:00:00"/>
    <d v="2022-08-05T00:00:00"/>
    <s v="SL"/>
    <m/>
    <s v="1 SL"/>
    <n v="1"/>
    <m/>
  </r>
  <r>
    <x v="409"/>
    <d v="2022-10-27T00:00:00"/>
    <x v="132"/>
    <s v="NUESTRO RICA MAY G."/>
    <s v="TCNHS - ISHS"/>
    <x v="0"/>
    <d v="2022-08-22T00:00:00"/>
    <d v="2022-08-26T00:00:00"/>
    <s v="WITHOUTPAY"/>
    <s v="VL WITHOUTPAY"/>
    <s v="5 WITHOUTPAY"/>
    <n v="5"/>
    <m/>
  </r>
  <r>
    <x v="409"/>
    <d v="2022-10-27T00:00:00"/>
    <x v="132"/>
    <s v="NUESTRO RICA MAY G."/>
    <s v="TCNHS - ISHS"/>
    <x v="0"/>
    <d v="2022-08-30T00:00:00"/>
    <d v="2022-08-31T00:00:00"/>
    <s v="WITHOUTPAY"/>
    <s v="VL WITHOUTPAY"/>
    <s v="2 WITHOUTPAY"/>
    <n v="2"/>
    <m/>
  </r>
  <r>
    <x v="410"/>
    <d v="2022-10-27T00:00:00"/>
    <x v="62"/>
    <s v="MULINGTAPANG GUILLERMA O."/>
    <s v="GSO"/>
    <x v="0"/>
    <d v="2022-08-24T00:00:00"/>
    <d v="2022-08-24T00:00:00"/>
    <s v="SL"/>
    <m/>
    <s v="1 SL"/>
    <n v="1"/>
    <m/>
  </r>
  <r>
    <x v="411"/>
    <d v="2022-10-27T00:00:00"/>
    <x v="124"/>
    <s v="MULINGTAPANG GUILLERMA O."/>
    <s v="GSO"/>
    <x v="0"/>
    <d v="2022-08-30T00:00:00"/>
    <d v="2022-08-30T00:00:00"/>
    <s v="OTHER"/>
    <s v="SEC 25 EO 292- FORCE LEAVE"/>
    <s v="1 OTHER"/>
    <n v="1"/>
    <m/>
  </r>
  <r>
    <x v="412"/>
    <d v="2022-10-27T00:00:00"/>
    <x v="96"/>
    <s v="MERJILLA JEANETTE B."/>
    <s v="TICC"/>
    <x v="0"/>
    <d v="2022-08-08T00:00:00"/>
    <d v="2022-08-08T00:00:00"/>
    <s v="SL"/>
    <m/>
    <s v="1 SL"/>
    <n v="1"/>
    <m/>
  </r>
  <r>
    <x v="413"/>
    <d v="2022-10-27T00:00:00"/>
    <x v="81"/>
    <s v="MERJILLA JEANETTE B."/>
    <s v="TICC"/>
    <x v="0"/>
    <d v="2022-08-11T00:00:00"/>
    <d v="2022-08-11T00:00:00"/>
    <s v="SL"/>
    <m/>
    <s v="1 SL"/>
    <n v="1"/>
    <m/>
  </r>
  <r>
    <x v="414"/>
    <d v="2022-10-27T00:00:00"/>
    <x v="48"/>
    <s v="OCAMPO MERLINDA R."/>
    <s v="ONT"/>
    <x v="0"/>
    <d v="2022-07-26T00:00:00"/>
    <d v="2022-07-26T00:00:00"/>
    <s v="SL"/>
    <m/>
    <s v="1 SL"/>
    <n v="1"/>
    <m/>
  </r>
  <r>
    <x v="414"/>
    <d v="2022-10-27T00:00:00"/>
    <x v="48"/>
    <s v="OCAMPO MERLINDA R."/>
    <s v="ONT"/>
    <x v="0"/>
    <d v="2022-07-28T00:00:00"/>
    <d v="2022-07-29T00:00:00"/>
    <s v="SL"/>
    <m/>
    <s v="2 SL"/>
    <n v="2"/>
    <m/>
  </r>
  <r>
    <x v="415"/>
    <d v="2022-10-27T00:00:00"/>
    <x v="82"/>
    <s v="OPO CONEY V."/>
    <s v="HOUSING"/>
    <x v="0"/>
    <d v="2022-08-09T00:00:00"/>
    <d v="2022-08-09T00:00:00"/>
    <s v="SL"/>
    <m/>
    <s v="1 SL"/>
    <n v="1"/>
    <m/>
  </r>
  <r>
    <x v="416"/>
    <d v="2022-10-27T00:00:00"/>
    <x v="128"/>
    <s v="OBINA APOLINARIO B."/>
    <s v="CENRO"/>
    <x v="0"/>
    <d v="2022-08-08T00:00:00"/>
    <d v="2022-08-12T00:00:00"/>
    <s v="SL"/>
    <m/>
    <s v="5 SL"/>
    <n v="5"/>
    <m/>
  </r>
  <r>
    <x v="417"/>
    <d v="2022-10-27T00:00:00"/>
    <x v="122"/>
    <s v="OBINA JAIME  "/>
    <s v="CENRO"/>
    <x v="0"/>
    <d v="2022-08-07T00:00:00"/>
    <d v="2022-08-08T00:00:00"/>
    <s v="SL"/>
    <m/>
    <s v="1 SL"/>
    <n v="1"/>
    <m/>
  </r>
  <r>
    <x v="418"/>
    <d v="2022-10-27T00:00:00"/>
    <x v="132"/>
    <s v="PUNZALAN LUCIANA A."/>
    <s v="TCNHS"/>
    <x v="0"/>
    <d v="2022-08-15T00:00:00"/>
    <d v="2022-08-19T00:00:00"/>
    <s v="VL"/>
    <m/>
    <s v="5 VL"/>
    <n v="5"/>
    <m/>
  </r>
  <r>
    <x v="419"/>
    <d v="2022-10-27T00:00:00"/>
    <x v="128"/>
    <s v="PAZ JOSUE O."/>
    <s v="CENRO"/>
    <x v="0"/>
    <d v="2022-08-11T00:00:00"/>
    <d v="2022-08-12T00:00:00"/>
    <s v="SL"/>
    <m/>
    <s v="2 SL"/>
    <n v="2"/>
    <m/>
  </r>
  <r>
    <x v="419"/>
    <d v="2022-10-27T00:00:00"/>
    <x v="128"/>
    <s v="PAZ JOSUE O."/>
    <s v="CENRO"/>
    <x v="0"/>
    <d v="2022-08-15T00:00:00"/>
    <d v="2022-08-15T00:00:00"/>
    <s v="SL"/>
    <m/>
    <s v="1 SL"/>
    <n v="1"/>
    <m/>
  </r>
  <r>
    <x v="420"/>
    <d v="2022-10-27T00:00:00"/>
    <x v="132"/>
    <s v="PAYAD RONALDO  "/>
    <s v="CENRO"/>
    <x v="0"/>
    <d v="2022-08-04T00:00:00"/>
    <d v="2022-08-04T00:00:00"/>
    <s v="SL"/>
    <m/>
    <s v="1 SL"/>
    <n v="1"/>
    <m/>
  </r>
  <r>
    <x v="421"/>
    <d v="2022-10-27T00:00:00"/>
    <x v="122"/>
    <s v="PAJENAGO FRANCIS B."/>
    <s v="CSWDO"/>
    <x v="0"/>
    <d v="2022-08-15T00:00:00"/>
    <d v="2022-08-18T00:00:00"/>
    <s v="SL"/>
    <m/>
    <s v="4 SL"/>
    <n v="4"/>
    <m/>
  </r>
  <r>
    <x v="422"/>
    <d v="2022-10-27T00:00:00"/>
    <x v="77"/>
    <s v="PATRICIO APRIL V."/>
    <n v="0"/>
    <x v="1"/>
    <d v="2022-09-01T00:00:00"/>
    <d v="2022-09-01T00:00:00"/>
    <s v="OTHER"/>
    <s v="SEC 21 EO 292- SPECIAL PRIVILEGE"/>
    <s v="1 OTHER"/>
    <n v="1"/>
    <m/>
  </r>
  <r>
    <x v="423"/>
    <d v="2022-10-27T00:00:00"/>
    <x v="128"/>
    <s v="PATERNO MARIA LOURDERS P."/>
    <s v="CCT"/>
    <x v="0"/>
    <d v="2022-08-15T00:00:00"/>
    <d v="2022-08-15T00:00:00"/>
    <s v="SL"/>
    <m/>
    <s v="1 SL"/>
    <n v="1"/>
    <m/>
  </r>
  <r>
    <x v="424"/>
    <d v="2022-10-27T00:00:00"/>
    <x v="96"/>
    <s v="PATERNO MARIA LOURDERS P."/>
    <s v="CCT"/>
    <x v="0"/>
    <d v="2022-08-08T00:00:00"/>
    <d v="2022-08-08T00:00:00"/>
    <s v="SL"/>
    <m/>
    <s v="1 SL"/>
    <n v="1"/>
    <m/>
  </r>
  <r>
    <x v="425"/>
    <d v="2022-10-27T00:00:00"/>
    <x v="103"/>
    <s v="PATRICIO APRIL V."/>
    <n v="0"/>
    <x v="1"/>
    <d v="2022-08-15T00:00:00"/>
    <d v="2022-08-16T00:00:00"/>
    <s v="SL"/>
    <m/>
    <s v="2 SL"/>
    <n v="2"/>
    <m/>
  </r>
  <r>
    <x v="426"/>
    <d v="2022-10-27T00:00:00"/>
    <x v="129"/>
    <s v="PAGLINAWAN JESSIE M."/>
    <s v="CENRO"/>
    <x v="0"/>
    <d v="2022-08-22T00:00:00"/>
    <d v="2022-08-22T00:00:00"/>
    <s v="SL"/>
    <m/>
    <s v="1 SL"/>
    <n v="1"/>
    <m/>
  </r>
  <r>
    <x v="426"/>
    <d v="2022-10-27T00:00:00"/>
    <x v="129"/>
    <s v="PAGLINAWAN JESSIE M."/>
    <s v="CENRO"/>
    <x v="0"/>
    <d v="2022-08-27T00:00:00"/>
    <d v="2022-08-27T00:00:00"/>
    <s v="SL"/>
    <m/>
    <s v="0 SL"/>
    <n v="0"/>
    <m/>
  </r>
  <r>
    <x v="427"/>
    <d v="2022-10-27T00:00:00"/>
    <x v="105"/>
    <s v="PAGLINAWAN JESSIE M."/>
    <s v="CENRO"/>
    <x v="0"/>
    <d v="2022-08-10T00:00:00"/>
    <d v="2022-08-10T00:00:00"/>
    <s v="SL"/>
    <m/>
    <s v="1 SL"/>
    <n v="1"/>
    <m/>
  </r>
  <r>
    <x v="428"/>
    <d v="2022-10-27T00:00:00"/>
    <x v="130"/>
    <s v="RAMA RAQUEL J."/>
    <s v="INTERNAL"/>
    <x v="0"/>
    <d v="2022-08-26T00:00:00"/>
    <d v="2022-08-26T00:00:00"/>
    <s v="OTHER"/>
    <s v="SEC 21 EO 292- SPECIAL PRIVILEGE"/>
    <s v="1 OTHER"/>
    <n v="1"/>
    <m/>
  </r>
  <r>
    <x v="429"/>
    <d v="2022-10-27T00:00:00"/>
    <x v="131"/>
    <s v="RODRIGUEZ RAYMUNDO  "/>
    <s v="CENRO"/>
    <x v="0"/>
    <d v="2022-08-04T00:00:00"/>
    <d v="2022-08-06T00:00:00"/>
    <s v="Paternity"/>
    <m/>
    <s v="2 Paternity"/>
    <n v="2"/>
    <m/>
  </r>
  <r>
    <x v="429"/>
    <d v="2022-10-27T00:00:00"/>
    <x v="131"/>
    <s v="RODRIGUEZ RAYMUNDO  "/>
    <s v="CENRO"/>
    <x v="0"/>
    <d v="2022-08-08T00:00:00"/>
    <d v="2022-08-13T00:00:00"/>
    <s v="Paternity"/>
    <m/>
    <s v="5 Paternity"/>
    <n v="5"/>
    <m/>
  </r>
  <r>
    <x v="430"/>
    <d v="2022-10-27T00:00:00"/>
    <x v="93"/>
    <s v="RODRIGUEZ ARNEL  "/>
    <s v="CENRO"/>
    <x v="0"/>
    <d v="2022-09-03T00:00:00"/>
    <d v="2022-09-05T00:00:00"/>
    <s v="VL"/>
    <m/>
    <s v="1 VL"/>
    <n v="1"/>
    <m/>
  </r>
  <r>
    <x v="431"/>
    <d v="2022-10-27T00:00:00"/>
    <x v="101"/>
    <s v="ROMILLA MARIBEL P."/>
    <s v="ACCOUNTING"/>
    <x v="0"/>
    <d v="2022-09-07T00:00:00"/>
    <d v="2022-09-08T00:00:00"/>
    <s v="VL"/>
    <m/>
    <s v="2 VL"/>
    <n v="2"/>
    <m/>
  </r>
  <r>
    <x v="432"/>
    <d v="2022-10-27T00:00:00"/>
    <x v="79"/>
    <s v="ROMILLA MARIBEL P."/>
    <s v="ACCOUNTING"/>
    <x v="0"/>
    <d v="2022-08-02T00:00:00"/>
    <d v="2022-08-02T00:00:00"/>
    <s v="SL"/>
    <m/>
    <s v="1 SL"/>
    <n v="1"/>
    <m/>
  </r>
  <r>
    <x v="433"/>
    <d v="2022-10-27T00:00:00"/>
    <x v="79"/>
    <s v="ROMILLA MARIBEL P."/>
    <s v="ACCOUNTING"/>
    <x v="0"/>
    <d v="2022-07-25T00:00:00"/>
    <d v="2022-07-25T00:00:00"/>
    <s v="SL"/>
    <m/>
    <s v="1 SL"/>
    <n v="1"/>
    <m/>
  </r>
  <r>
    <x v="434"/>
    <d v="2022-10-27T00:00:00"/>
    <x v="130"/>
    <s v="ROMILLA MARIBEL P."/>
    <s v="ACCOUNTING"/>
    <x v="0"/>
    <d v="2022-08-22T00:00:00"/>
    <d v="2022-08-22T00:00:00"/>
    <s v="VL"/>
    <m/>
    <s v="1 VL"/>
    <n v="1"/>
    <m/>
  </r>
  <r>
    <x v="435"/>
    <d v="2022-10-27T00:00:00"/>
    <x v="131"/>
    <s v="QUIAMBAO ERICSON B."/>
    <s v="TICC"/>
    <x v="2"/>
    <d v="2022-08-15T00:00:00"/>
    <d v="2022-08-15T00:00:00"/>
    <s v="WITHOUTPAY"/>
    <s v="SL WITHOUTPAY"/>
    <s v="1 WITHOUTPAY"/>
    <n v="1"/>
    <m/>
  </r>
  <r>
    <x v="436"/>
    <d v="2022-10-27T00:00:00"/>
    <x v="123"/>
    <s v="SABULAAN MARIA LEAH M."/>
    <s v="CPDO"/>
    <x v="0"/>
    <d v="2022-08-31T00:00:00"/>
    <d v="2022-08-31T00:00:00"/>
    <s v="OTHER"/>
    <s v="SEC 21 EO 292- SPECIAL PRIVILEGE"/>
    <s v="1 OTHER"/>
    <n v="1"/>
    <m/>
  </r>
  <r>
    <x v="437"/>
    <d v="2022-10-27T00:00:00"/>
    <x v="89"/>
    <s v="SESMA LAZARO C."/>
    <s v="PICNIC GROVE"/>
    <x v="0"/>
    <d v="2022-08-21T00:00:00"/>
    <d v="2022-11-30T00:00:00"/>
    <s v="SL"/>
    <m/>
    <s v="71 SL"/>
    <n v="71"/>
    <m/>
  </r>
  <r>
    <x v="438"/>
    <d v="2022-10-27T00:00:00"/>
    <x v="131"/>
    <s v="SUMAGUI LORENA P."/>
    <s v="BIR"/>
    <x v="0"/>
    <d v="2022-08-03T00:00:00"/>
    <d v="2022-08-05T00:00:00"/>
    <s v="VL"/>
    <m/>
    <s v="3 VL"/>
    <n v="3"/>
    <m/>
  </r>
  <r>
    <x v="438"/>
    <d v="2022-10-27T00:00:00"/>
    <x v="131"/>
    <s v="SUMAGUI LORENA P."/>
    <s v="BIR"/>
    <x v="0"/>
    <d v="2022-08-08T00:00:00"/>
    <d v="2022-08-12T00:00:00"/>
    <s v="VL"/>
    <m/>
    <s v="5 VL"/>
    <n v="5"/>
    <m/>
  </r>
  <r>
    <x v="439"/>
    <d v="2022-10-27T00:00:00"/>
    <x v="86"/>
    <s v="SUMAGUI LORENA P."/>
    <s v="BIR"/>
    <x v="0"/>
    <d v="2022-08-22T00:00:00"/>
    <d v="2022-08-22T00:00:00"/>
    <s v="SL"/>
    <m/>
    <s v="1 SL"/>
    <n v="1"/>
    <m/>
  </r>
  <r>
    <x v="440"/>
    <d v="2022-10-27T00:00:00"/>
    <x v="89"/>
    <s v="SIM JO RITZELLE C."/>
    <s v="CHO"/>
    <x v="0"/>
    <d v="2022-09-01T00:00:00"/>
    <d v="2022-09-01T00:00:00"/>
    <s v="VL"/>
    <m/>
    <s v="1 VL"/>
    <n v="1"/>
    <m/>
  </r>
  <r>
    <x v="441"/>
    <d v="2022-10-27T00:00:00"/>
    <x v="89"/>
    <s v="TAPAY EDWARD  "/>
    <s v="CENRO"/>
    <x v="0"/>
    <d v="2022-08-27T00:00:00"/>
    <d v="2022-08-27T00:00:00"/>
    <s v="SL"/>
    <m/>
    <s v="0 SL"/>
    <n v="0"/>
    <m/>
  </r>
  <r>
    <x v="441"/>
    <d v="2022-10-27T00:00:00"/>
    <x v="89"/>
    <s v="TAPAY EDWARD  "/>
    <s v="CENRO"/>
    <x v="0"/>
    <d v="2022-08-30T00:00:00"/>
    <d v="2022-08-30T00:00:00"/>
    <s v="SL"/>
    <m/>
    <s v="1 SL"/>
    <n v="1"/>
    <m/>
  </r>
  <r>
    <x v="442"/>
    <d v="2022-10-27T00:00:00"/>
    <x v="81"/>
    <s v="TIBAYAN EUFEMIA O."/>
    <s v="CHO"/>
    <x v="0"/>
    <d v="2022-08-09T00:00:00"/>
    <d v="2022-08-10T00:00:00"/>
    <s v="SL"/>
    <m/>
    <s v="2 SL"/>
    <n v="2"/>
    <m/>
  </r>
  <r>
    <x v="443"/>
    <d v="2022-10-27T00:00:00"/>
    <x v="48"/>
    <s v="VILLANUEVA DAVE RONILLO V."/>
    <s v="CEO"/>
    <x v="0"/>
    <d v="2022-08-01T00:00:00"/>
    <d v="2022-08-01T00:00:00"/>
    <s v="OTHER"/>
    <s v="SEC 21 EO 292- SPECIAL PRIVILEGE"/>
    <s v="1 OTHER"/>
    <n v="1"/>
    <m/>
  </r>
  <r>
    <x v="444"/>
    <d v="2022-10-27T00:00:00"/>
    <x v="78"/>
    <s v="VILLANUEVA DAVE RONILLO V."/>
    <s v="CEO"/>
    <x v="0"/>
    <d v="2022-08-03T00:00:00"/>
    <d v="2022-08-05T00:00:00"/>
    <s v="SL"/>
    <m/>
    <s v="3 SL"/>
    <n v="3"/>
    <m/>
  </r>
  <r>
    <x v="445"/>
    <d v="2022-10-27T00:00:00"/>
    <x v="124"/>
    <s v="VILLANUEVA MARILYN L."/>
    <s v="TICC"/>
    <x v="0"/>
    <d v="2022-08-22T00:00:00"/>
    <d v="2022-08-22T00:00:00"/>
    <s v="SL"/>
    <m/>
    <s v="1 SL"/>
    <n v="1"/>
    <m/>
  </r>
  <r>
    <x v="446"/>
    <d v="2022-10-27T00:00:00"/>
    <x v="81"/>
    <s v="VILLANUEVA RICHELLE A."/>
    <s v="TICC"/>
    <x v="0"/>
    <d v="2022-08-16T00:00:00"/>
    <d v="2022-08-16T00:00:00"/>
    <s v="VL"/>
    <m/>
    <s v="1 VL"/>
    <n v="1"/>
    <m/>
  </r>
  <r>
    <x v="447"/>
    <d v="2022-10-27T00:00:00"/>
    <x v="101"/>
    <s v="VARGAS MELINDA M."/>
    <s v="CSWDO"/>
    <x v="0"/>
    <d v="2022-08-30T00:00:00"/>
    <d v="2022-08-30T00:00:00"/>
    <s v="SL"/>
    <m/>
    <s v="1 SL"/>
    <n v="1"/>
    <m/>
  </r>
  <r>
    <x v="448"/>
    <d v="2022-11-15T00:00:00"/>
    <x v="134"/>
    <s v="MAULLON JAENA F."/>
    <s v="SP"/>
    <x v="0"/>
    <d v="2022-10-25T00:00:00"/>
    <d v="2022-10-25T00:00:00"/>
    <s v="VL"/>
    <m/>
    <s v="1 VL"/>
    <n v="1"/>
    <m/>
  </r>
  <r>
    <x v="448"/>
    <d v="2022-11-15T00:00:00"/>
    <x v="134"/>
    <s v="MAULLON JAENA F."/>
    <s v="SP"/>
    <x v="0"/>
    <d v="2022-10-20T00:00:00"/>
    <d v="2022-10-20T00:00:00"/>
    <s v="VL"/>
    <m/>
    <s v="1 VL"/>
    <n v="1"/>
    <m/>
  </r>
  <r>
    <x v="448"/>
    <d v="2022-11-15T00:00:00"/>
    <x v="134"/>
    <s v="MAULLON JAENA F."/>
    <s v="SP"/>
    <x v="0"/>
    <d v="2022-10-18T00:00:00"/>
    <d v="2022-10-18T00:00:00"/>
    <s v="VL"/>
    <m/>
    <s v="1 VL"/>
    <n v="1"/>
    <m/>
  </r>
  <r>
    <x v="449"/>
    <d v="2022-11-15T00:00:00"/>
    <x v="135"/>
    <s v="DE SAGUN NANCY D."/>
    <s v="SP"/>
    <x v="0"/>
    <d v="2022-10-19T00:00:00"/>
    <d v="2022-10-19T00:00:00"/>
    <s v="SL"/>
    <m/>
    <s v="1 SL"/>
    <n v="1"/>
    <m/>
  </r>
  <r>
    <x v="450"/>
    <d v="2022-11-15T00:00:00"/>
    <x v="136"/>
    <s v="MAULLON JAENA F."/>
    <s v="SP"/>
    <x v="0"/>
    <d v="2022-11-18T00:00:00"/>
    <d v="2022-11-18T00:00:00"/>
    <s v="VL"/>
    <m/>
    <s v="1 VL"/>
    <n v="1"/>
    <m/>
  </r>
  <r>
    <x v="450"/>
    <d v="2022-11-15T00:00:00"/>
    <x v="136"/>
    <s v="MAULLON JAENA F."/>
    <s v="SP"/>
    <x v="0"/>
    <d v="2022-11-22T00:00:00"/>
    <d v="2022-11-22T00:00:00"/>
    <s v="VL"/>
    <m/>
    <s v="1 VL"/>
    <n v="1"/>
    <m/>
  </r>
  <r>
    <x v="450"/>
    <d v="2022-11-15T00:00:00"/>
    <x v="136"/>
    <s v="MAULLON JAENA F."/>
    <s v="SP"/>
    <x v="0"/>
    <d v="2022-11-29T00:00:00"/>
    <d v="2022-11-29T00:00:00"/>
    <s v="VL"/>
    <m/>
    <s v="1 VL"/>
    <n v="1"/>
    <m/>
  </r>
  <r>
    <x v="451"/>
    <d v="2022-11-15T00:00:00"/>
    <x v="98"/>
    <s v="MARINDUQUE ROWENA G."/>
    <s v="SP"/>
    <x v="0"/>
    <d v="2022-10-06T00:00:00"/>
    <d v="2022-10-06T00:00:00"/>
    <s v="SL"/>
    <m/>
    <s v="1 SL"/>
    <n v="1"/>
    <m/>
  </r>
  <r>
    <x v="452"/>
    <d v="2022-11-15T00:00:00"/>
    <x v="137"/>
    <s v="ANGELES ANNABEL D."/>
    <n v="0"/>
    <x v="0"/>
    <d v="2022-10-26T00:00:00"/>
    <d v="2022-10-28T00:00:00"/>
    <s v="SL"/>
    <m/>
    <s v="3 SL"/>
    <n v="3"/>
    <m/>
  </r>
  <r>
    <x v="453"/>
    <d v="2022-11-15T00:00:00"/>
    <x v="135"/>
    <s v="ANGELES ANNABEL D."/>
    <n v="0"/>
    <x v="0"/>
    <d v="2022-10-20T00:00:00"/>
    <d v="2022-10-21T00:00:00"/>
    <s v="SL"/>
    <m/>
    <s v="2 SL"/>
    <n v="2"/>
    <m/>
  </r>
  <r>
    <x v="454"/>
    <d v="2022-11-15T00:00:00"/>
    <x v="87"/>
    <s v="MARASIGAN AGUINO D."/>
    <s v="TOPS-CSU"/>
    <x v="0"/>
    <d v="2022-09-12T00:00:00"/>
    <d v="2022-09-16T00:00:00"/>
    <s v="VL"/>
    <m/>
    <s v="5 VL"/>
    <n v="5"/>
    <m/>
  </r>
  <r>
    <x v="454"/>
    <d v="2022-11-15T00:00:00"/>
    <x v="87"/>
    <s v="MARASIGAN AGUINO D."/>
    <s v="TOPS-CSU"/>
    <x v="0"/>
    <d v="2022-09-19T00:00:00"/>
    <d v="2022-09-23T00:00:00"/>
    <s v="VL"/>
    <m/>
    <s v="5 VL"/>
    <n v="5"/>
    <m/>
  </r>
  <r>
    <x v="454"/>
    <d v="2022-11-15T00:00:00"/>
    <x v="87"/>
    <s v="MARASIGAN AGUINO D."/>
    <s v="TOPS-CSU"/>
    <x v="0"/>
    <d v="2022-09-26T00:00:00"/>
    <d v="2022-09-30T00:00:00"/>
    <s v="VL"/>
    <m/>
    <s v="5 VL"/>
    <n v="5"/>
    <m/>
  </r>
  <r>
    <x v="455"/>
    <d v="2022-11-15T00:00:00"/>
    <x v="105"/>
    <s v="DIGNO DANILO  "/>
    <s v="CENRO"/>
    <x v="0"/>
    <d v="2022-09-21T00:00:00"/>
    <d v="2022-09-22T00:00:00"/>
    <s v="VL"/>
    <s v="SEC 25 EO 292- FORCE LEAVE"/>
    <s v="2 VL"/>
    <n v="2"/>
    <m/>
  </r>
  <r>
    <x v="456"/>
    <d v="2022-11-15T00:00:00"/>
    <x v="97"/>
    <s v="MERCARDO RENGIE M."/>
    <s v="LCR"/>
    <x v="0"/>
    <d v="2022-09-19T00:00:00"/>
    <d v="2022-09-19T00:00:00"/>
    <s v="SL"/>
    <m/>
    <s v="1 SL"/>
    <n v="1"/>
    <m/>
  </r>
  <r>
    <x v="457"/>
    <d v="2022-11-15T00:00:00"/>
    <x v="138"/>
    <s v="MAMARIL JOSEFINA P."/>
    <s v="TICC"/>
    <x v="0"/>
    <d v="2022-09-10T00:00:00"/>
    <d v="2022-09-10T00:00:00"/>
    <s v="SL"/>
    <m/>
    <s v="0 SL"/>
    <n v="0"/>
    <m/>
  </r>
  <r>
    <x v="458"/>
    <d v="2022-11-15T00:00:00"/>
    <x v="139"/>
    <s v="MALANAN JENNYLYN R."/>
    <s v="PICNIC GROVE"/>
    <x v="0"/>
    <d v="2022-09-19T00:00:00"/>
    <d v="2022-09-23T00:00:00"/>
    <s v="VL"/>
    <m/>
    <s v="5 VL"/>
    <n v="5"/>
    <m/>
  </r>
  <r>
    <x v="459"/>
    <d v="2022-11-15T00:00:00"/>
    <x v="111"/>
    <s v="MENDOZA MARICEL C."/>
    <s v="ONT"/>
    <x v="0"/>
    <d v="2022-09-09T00:00:00"/>
    <d v="2022-09-11T00:00:00"/>
    <s v="SL"/>
    <m/>
    <s v="1 SL"/>
    <n v="1"/>
    <m/>
  </r>
  <r>
    <x v="459"/>
    <d v="2022-11-15T00:00:00"/>
    <x v="111"/>
    <s v="MENDOZA MARICEL C."/>
    <s v="ONT"/>
    <x v="0"/>
    <d v="2022-09-14T00:00:00"/>
    <d v="2022-09-14T00:00:00"/>
    <s v="SL"/>
    <m/>
    <s v="1 SL"/>
    <n v="1"/>
    <m/>
  </r>
  <r>
    <x v="460"/>
    <d v="2022-11-15T00:00:00"/>
    <x v="87"/>
    <s v="MENDOZA MARIA ABIGAIL A."/>
    <s v="CHO"/>
    <x v="1"/>
    <d v="2022-09-16T00:00:00"/>
    <d v="2022-09-16T00:00:00"/>
    <s v="VL"/>
    <m/>
    <s v="1 VL"/>
    <n v="1"/>
    <m/>
  </r>
  <r>
    <x v="461"/>
    <d v="2022-11-15T00:00:00"/>
    <x v="140"/>
    <s v="MERJILLA JEANETTE B."/>
    <s v="TICC"/>
    <x v="0"/>
    <d v="2022-09-15T00:00:00"/>
    <d v="2022-09-15T00:00:00"/>
    <s v="SL"/>
    <m/>
    <s v="1 SL"/>
    <n v="1"/>
    <m/>
  </r>
  <r>
    <x v="462"/>
    <d v="2022-11-15T00:00:00"/>
    <x v="140"/>
    <s v="MERHAN FRANCISCO  "/>
    <s v="CENRO"/>
    <x v="0"/>
    <d v="2022-09-01T00:00:00"/>
    <d v="2022-09-02T00:00:00"/>
    <s v="SL"/>
    <m/>
    <s v="2 SL"/>
    <n v="2"/>
    <m/>
  </r>
  <r>
    <x v="462"/>
    <d v="2022-11-15T00:00:00"/>
    <x v="140"/>
    <s v="MERHAN FRANCISCO  "/>
    <s v="CENRO"/>
    <x v="0"/>
    <d v="2022-09-05T00:00:00"/>
    <d v="2022-09-09T00:00:00"/>
    <s v="SL"/>
    <m/>
    <s v="5 SL"/>
    <n v="5"/>
    <m/>
  </r>
  <r>
    <x v="462"/>
    <d v="2022-11-15T00:00:00"/>
    <x v="140"/>
    <s v="MERHAN FRANCISCO  "/>
    <s v="CENRO"/>
    <x v="0"/>
    <d v="2022-09-12T00:00:00"/>
    <d v="2022-09-16T00:00:00"/>
    <s v="SL"/>
    <m/>
    <s v="5 SL"/>
    <n v="5"/>
    <m/>
  </r>
  <r>
    <x v="462"/>
    <d v="2022-11-15T00:00:00"/>
    <x v="140"/>
    <s v="MERHAN FRANCISCO  "/>
    <s v="CENRO"/>
    <x v="0"/>
    <d v="2022-09-19T00:00:00"/>
    <d v="2022-09-23T00:00:00"/>
    <s v="SL"/>
    <m/>
    <s v="5 SL"/>
    <n v="5"/>
    <m/>
  </r>
  <r>
    <x v="462"/>
    <d v="2022-11-15T00:00:00"/>
    <x v="140"/>
    <s v="MERHAN FRANCISCO  "/>
    <s v="CENRO"/>
    <x v="0"/>
    <d v="2022-09-26T00:00:00"/>
    <d v="2022-09-30T00:00:00"/>
    <s v="SL"/>
    <m/>
    <s v="5 SL"/>
    <n v="5"/>
    <m/>
  </r>
  <r>
    <x v="462"/>
    <d v="2022-11-15T00:00:00"/>
    <x v="140"/>
    <s v="MERHAN FRANCISCO  "/>
    <s v="CENRO"/>
    <x v="0"/>
    <d v="2022-10-03T00:00:00"/>
    <d v="2022-10-07T00:00:00"/>
    <s v="SL"/>
    <m/>
    <s v="5 SL"/>
    <n v="5"/>
    <m/>
  </r>
  <r>
    <x v="462"/>
    <d v="2022-11-15T00:00:00"/>
    <x v="140"/>
    <s v="MERHAN FRANCISCO  "/>
    <s v="CENRO"/>
    <x v="0"/>
    <d v="2022-10-10T00:00:00"/>
    <d v="2022-10-12T00:00:00"/>
    <s v="SL"/>
    <m/>
    <s v="3 SL"/>
    <n v="3"/>
    <m/>
  </r>
  <r>
    <x v="463"/>
    <d v="2022-11-15T00:00:00"/>
    <x v="112"/>
    <s v="MERHAN FRANCISCO  "/>
    <s v="CENRO"/>
    <x v="0"/>
    <d v="2022-08-20T00:00:00"/>
    <d v="2022-08-20T00:00:00"/>
    <s v="SL"/>
    <m/>
    <s v="0 SL"/>
    <n v="0"/>
    <m/>
  </r>
  <r>
    <x v="463"/>
    <d v="2022-11-15T00:00:00"/>
    <x v="112"/>
    <s v="MERHAN FRANCISCO  "/>
    <s v="CENRO"/>
    <x v="0"/>
    <d v="2022-08-22T00:00:00"/>
    <d v="2022-08-27T00:00:00"/>
    <s v="SL"/>
    <m/>
    <s v="5 SL"/>
    <n v="5"/>
    <m/>
  </r>
  <r>
    <x v="463"/>
    <d v="2022-11-15T00:00:00"/>
    <x v="111"/>
    <s v="LANDICHO ROSALINA B."/>
    <s v="EEO/CITY MARKET"/>
    <x v="0"/>
    <d v="2022-09-28T00:00:00"/>
    <d v="2022-09-28T00:00:00"/>
    <s v="OTHER"/>
    <s v="SEC 21 EO 292- SPECIAL PRIVILEGE"/>
    <s v="1 OTHER"/>
    <n v="1"/>
    <m/>
  </r>
  <r>
    <x v="464"/>
    <d v="2022-11-15T00:00:00"/>
    <x v="85"/>
    <s v="LANDICHO ROSALINA B."/>
    <s v="EEO/CITY MARKET"/>
    <x v="0"/>
    <d v="2022-09-16T00:00:00"/>
    <d v="2022-09-17T00:00:00"/>
    <s v="SL"/>
    <m/>
    <s v="1 SL"/>
    <n v="1"/>
    <m/>
  </r>
  <r>
    <x v="465"/>
    <d v="2022-11-15T00:00:00"/>
    <x v="138"/>
    <s v="LANDICHO ROSALINA B."/>
    <s v="EEO/CITY MARKET"/>
    <x v="0"/>
    <d v="2022-09-10T00:00:00"/>
    <d v="2022-09-10T00:00:00"/>
    <s v="SL"/>
    <m/>
    <s v="0 SL"/>
    <n v="0"/>
    <m/>
  </r>
  <r>
    <x v="465"/>
    <d v="2022-11-15T00:00:00"/>
    <x v="138"/>
    <s v="LANDICHO ROSALINA B."/>
    <s v="EEO/CITY MARKET"/>
    <x v="0"/>
    <d v="2022-09-12T00:00:00"/>
    <d v="2022-09-14T00:00:00"/>
    <s v="SL"/>
    <m/>
    <s v="3 SL"/>
    <n v="3"/>
    <m/>
  </r>
  <r>
    <x v="466"/>
    <d v="2022-11-15T00:00:00"/>
    <x v="87"/>
    <s v="ZAFRA REYNANTE B."/>
    <s v="TICC"/>
    <x v="0"/>
    <d v="2022-09-01T00:00:00"/>
    <d v="2022-09-02T00:00:00"/>
    <s v="SL"/>
    <m/>
    <s v="2 SL"/>
    <n v="2"/>
    <m/>
  </r>
  <r>
    <x v="467"/>
    <d v="2022-11-15T00:00:00"/>
    <x v="83"/>
    <s v="VILLANUEVA ISMAEL D."/>
    <s v="CHO"/>
    <x v="0"/>
    <d v="2022-09-20T00:00:00"/>
    <d v="2022-09-20T00:00:00"/>
    <s v="SL"/>
    <m/>
    <s v="1 SL"/>
    <n v="1"/>
    <m/>
  </r>
  <r>
    <x v="468"/>
    <d v="2022-11-15T00:00:00"/>
    <x v="140"/>
    <s v="VILLANUEVA RICHELLE A."/>
    <s v="TICC"/>
    <x v="0"/>
    <d v="2022-09-15T00:00:00"/>
    <d v="2022-09-15T00:00:00"/>
    <s v="SL"/>
    <m/>
    <s v="1 SL"/>
    <n v="1"/>
    <m/>
  </r>
  <r>
    <x v="469"/>
    <d v="2022-11-15T00:00:00"/>
    <x v="141"/>
    <s v="VILLANUEVA RICHELLE A."/>
    <s v="TICC"/>
    <x v="0"/>
    <d v="2022-09-06T00:00:00"/>
    <d v="2022-09-06T00:00:00"/>
    <s v="SL"/>
    <m/>
    <s v="1 SL"/>
    <n v="1"/>
    <m/>
  </r>
  <r>
    <x v="469"/>
    <d v="2022-11-15T00:00:00"/>
    <x v="141"/>
    <s v="VILLANUEVA RICHELLE A."/>
    <s v="TICC"/>
    <x v="0"/>
    <d v="2022-09-12T00:00:00"/>
    <d v="2022-09-12T00:00:00"/>
    <s v="SL"/>
    <m/>
    <s v="1 SL"/>
    <n v="1"/>
    <m/>
  </r>
  <r>
    <x v="470"/>
    <d v="2022-11-15T00:00:00"/>
    <x v="142"/>
    <s v="TOPACIO ABEGAIL P."/>
    <s v="ONT"/>
    <x v="0"/>
    <d v="2022-08-09T00:00:00"/>
    <d v="2022-08-10T00:00:00"/>
    <s v="SL"/>
    <m/>
    <s v="2 SL"/>
    <n v="2"/>
    <m/>
  </r>
  <r>
    <x v="471"/>
    <d v="2022-11-15T00:00:00"/>
    <x v="85"/>
    <s v="TOPACIO ABEGAIL P."/>
    <s v="ONT"/>
    <x v="0"/>
    <d v="2022-09-02T00:00:00"/>
    <d v="2022-09-03T00:00:00"/>
    <s v="SL"/>
    <m/>
    <s v="1 SL"/>
    <n v="1"/>
    <m/>
  </r>
  <r>
    <x v="472"/>
    <d v="2022-11-15T00:00:00"/>
    <x v="105"/>
    <s v="TORRES MOISES Q."/>
    <s v="MAHOGANY MARKET"/>
    <x v="0"/>
    <d v="2022-09-08T00:00:00"/>
    <d v="2022-09-10T00:00:00"/>
    <s v="SL"/>
    <m/>
    <s v="2 SL"/>
    <n v="2"/>
    <m/>
  </r>
  <r>
    <x v="473"/>
    <d v="2022-11-15T00:00:00"/>
    <x v="85"/>
    <s v="SIM JO RITZELLE C."/>
    <s v="CHO"/>
    <x v="0"/>
    <d v="2022-09-28T00:00:00"/>
    <d v="2022-09-28T00:00:00"/>
    <s v="SL"/>
    <m/>
    <s v="1 SL"/>
    <n v="1"/>
    <m/>
  </r>
  <r>
    <x v="474"/>
    <d v="2022-11-15T00:00:00"/>
    <x v="121"/>
    <s v="TIMPLE ALLAN R."/>
    <s v="TCIS"/>
    <x v="0"/>
    <d v="2022-09-14T00:00:00"/>
    <d v="2022-09-14T00:00:00"/>
    <s v="SL"/>
    <m/>
    <s v="1 SL"/>
    <n v="1"/>
    <m/>
  </r>
  <r>
    <x v="475"/>
    <d v="2022-11-15T00:00:00"/>
    <x v="109"/>
    <s v="ROLLE CARIZA P."/>
    <s v="CHO"/>
    <x v="0"/>
    <d v="2022-10-10T00:00:00"/>
    <d v="2022-10-10T00:00:00"/>
    <s v="OTHER"/>
    <s v="SEC 21 EO 292- SPECIAL PRIVILEGE"/>
    <s v="1 OTHER"/>
    <n v="1"/>
    <m/>
  </r>
  <r>
    <x v="476"/>
    <d v="2022-11-15T00:00:00"/>
    <x v="143"/>
    <s v="AUSTRIA KIM E."/>
    <s v="ONT"/>
    <x v="1"/>
    <d v="2022-10-03T00:00:00"/>
    <d v="2022-10-04T00:00:00"/>
    <s v="VL"/>
    <m/>
    <s v="2 VL"/>
    <n v="2"/>
    <m/>
  </r>
  <r>
    <x v="477"/>
    <d v="2022-11-15T00:00:00"/>
    <x v="107"/>
    <s v="ACERON ANGELU V."/>
    <s v="ONT"/>
    <x v="1"/>
    <d v="2022-10-08T00:00:00"/>
    <d v="2022-10-09T00:00:00"/>
    <s v="OTHER"/>
    <s v="SEC 21 EO 292- SPECIAL PRIVILEGE"/>
    <s v="0 OTHER"/>
    <n v="0"/>
    <m/>
  </r>
  <r>
    <x v="478"/>
    <d v="2022-11-15T00:00:00"/>
    <x v="107"/>
    <s v="ACERON ANGELU V."/>
    <s v="ONT"/>
    <x v="1"/>
    <d v="2022-10-23T00:00:00"/>
    <d v="2022-10-24T00:00:00"/>
    <s v="VL"/>
    <m/>
    <s v="1 VL"/>
    <n v="1"/>
    <m/>
  </r>
  <r>
    <x v="479"/>
    <d v="2022-11-15T00:00:00"/>
    <x v="108"/>
    <s v="ABELA IMELDA C."/>
    <s v="ACCOUNTING"/>
    <x v="0"/>
    <d v="2022-09-01T00:00:00"/>
    <d v="2022-09-01T00:00:00"/>
    <s v="SL"/>
    <m/>
    <s v="1 SL"/>
    <n v="1"/>
    <m/>
  </r>
  <r>
    <x v="480"/>
    <d v="2022-11-15T00:00:00"/>
    <x v="140"/>
    <s v="AMBION MARIETA B."/>
    <s v="CENRO"/>
    <x v="0"/>
    <d v="2022-09-27T00:00:00"/>
    <d v="2022-09-27T00:00:00"/>
    <s v="VL"/>
    <s v="SEC 25 EO 292- FORCE LEAVE"/>
    <s v="1 VL"/>
    <n v="1"/>
    <m/>
  </r>
  <r>
    <x v="481"/>
    <d v="2022-11-15T00:00:00"/>
    <x v="140"/>
    <s v="ASIDO LEONILA R."/>
    <s v="PICNIC GROVE"/>
    <x v="0"/>
    <d v="2022-09-12T00:00:00"/>
    <d v="2022-09-14T00:00:00"/>
    <s v="SL"/>
    <m/>
    <s v="3 SL"/>
    <n v="3"/>
    <m/>
  </r>
  <r>
    <x v="481"/>
    <d v="2022-11-15T00:00:00"/>
    <x v="140"/>
    <s v="ASIDO LEONILA R."/>
    <s v="PICNIC GROVE"/>
    <x v="0"/>
    <d v="2022-09-17T00:00:00"/>
    <d v="2022-09-17T00:00:00"/>
    <s v="SL"/>
    <m/>
    <s v="0 SL"/>
    <n v="0"/>
    <m/>
  </r>
  <r>
    <x v="482"/>
    <d v="2022-11-15T00:00:00"/>
    <x v="140"/>
    <s v="ANGCAYA JENNY ROSE S."/>
    <s v="CTO-LICENSE"/>
    <x v="0"/>
    <d v="2022-09-16T00:00:00"/>
    <d v="2022-09-16T00:00:00"/>
    <s v="SL"/>
    <m/>
    <s v="1 SL"/>
    <n v="1"/>
    <m/>
  </r>
  <r>
    <x v="483"/>
    <d v="2022-11-15T00:00:00"/>
    <x v="141"/>
    <s v="AMBION MARIETA B."/>
    <s v="CENRO"/>
    <x v="0"/>
    <d v="2022-10-07T00:00:00"/>
    <d v="2022-10-07T00:00:00"/>
    <s v="VL"/>
    <s v="SEC 25 EO 292- FORCE LEAVE"/>
    <s v="1 VL"/>
    <n v="1"/>
    <m/>
  </r>
  <r>
    <x v="484"/>
    <d v="2022-11-15T00:00:00"/>
    <x v="120"/>
    <s v="AMBION HERSHEY D."/>
    <s v="CHO"/>
    <x v="0"/>
    <d v="2022-09-12T00:00:00"/>
    <d v="2022-09-13T00:00:00"/>
    <s v="SL"/>
    <m/>
    <s v="2 SL"/>
    <n v="2"/>
    <m/>
  </r>
  <r>
    <x v="485"/>
    <d v="2022-11-15T00:00:00"/>
    <x v="120"/>
    <s v="ANGCAYA IRENE V."/>
    <s v="TICC"/>
    <x v="0"/>
    <d v="2022-09-26T00:00:00"/>
    <d v="2022-09-26T00:00:00"/>
    <s v="VL"/>
    <m/>
    <s v="1 VL"/>
    <n v="1"/>
    <m/>
  </r>
  <r>
    <x v="485"/>
    <d v="2022-11-15T00:00:00"/>
    <x v="120"/>
    <s v="ANGCAYA IRENE V."/>
    <s v="TICC"/>
    <x v="0"/>
    <d v="2022-09-29T00:00:00"/>
    <d v="2022-09-29T00:00:00"/>
    <s v="VL"/>
    <m/>
    <s v="1 VL"/>
    <n v="1"/>
    <m/>
  </r>
  <r>
    <x v="486"/>
    <d v="2022-11-15T00:00:00"/>
    <x v="120"/>
    <s v="ANGCAYA IRENE V."/>
    <s v="TICC"/>
    <x v="0"/>
    <d v="2022-09-28T00:00:00"/>
    <d v="2022-09-28T00:00:00"/>
    <s v="OTHER"/>
    <s v="SEC 21 EO 292- SPECIAL PRIVILEGE"/>
    <s v="1 OTHER"/>
    <n v="1"/>
    <m/>
  </r>
  <r>
    <x v="487"/>
    <d v="2022-11-15T00:00:00"/>
    <x v="142"/>
    <s v="BRON FLORENCIO L."/>
    <s v="EEO/CITY MARKET"/>
    <x v="0"/>
    <d v="2022-09-11T00:00:00"/>
    <d v="2022-09-11T00:00:00"/>
    <s v="VL"/>
    <m/>
    <s v="0 VL"/>
    <n v="0"/>
    <m/>
  </r>
  <r>
    <x v="488"/>
    <d v="2022-11-15T00:00:00"/>
    <x v="105"/>
    <s v="BERGADO MARILOU B."/>
    <s v="ONT"/>
    <x v="0"/>
    <d v="2022-09-28T00:00:00"/>
    <d v="2022-09-30T00:00:00"/>
    <s v="VL"/>
    <m/>
    <s v="3 VL"/>
    <n v="3"/>
    <m/>
  </r>
  <r>
    <x v="489"/>
    <d v="2022-11-15T00:00:00"/>
    <x v="105"/>
    <s v="BUTALON DIANNE H."/>
    <s v="ONT"/>
    <x v="0"/>
    <d v="2022-09-05T00:00:00"/>
    <d v="1900-01-08T12:00:00"/>
    <s v="SL"/>
    <m/>
    <s v="-31998 SL"/>
    <n v="-31998"/>
    <m/>
  </r>
  <r>
    <x v="490"/>
    <d v="2022-11-15T00:00:00"/>
    <x v="140"/>
    <s v="CESICAR JOCHELLE JOAN S."/>
    <s v="TICC/TCCH"/>
    <x v="0"/>
    <d v="2022-09-09T00:00:00"/>
    <d v="2022-09-09T00:00:00"/>
    <s v="SL"/>
    <m/>
    <s v="1 SL"/>
    <n v="1"/>
    <m/>
  </r>
  <r>
    <x v="490"/>
    <d v="2022-11-15T00:00:00"/>
    <x v="140"/>
    <s v="CESICAR JOCHELLE JOAN S."/>
    <s v="TICC/TCCH"/>
    <x v="0"/>
    <d v="2022-09-11T00:00:00"/>
    <d v="2022-09-15T00:00:00"/>
    <s v="SL"/>
    <m/>
    <s v="4 SL"/>
    <n v="4"/>
    <m/>
  </r>
  <r>
    <x v="491"/>
    <d v="2022-11-15T00:00:00"/>
    <x v="112"/>
    <s v="CESICAR JOCHELLE JOAN S."/>
    <s v="TICC/TCCH"/>
    <x v="0"/>
    <d v="2022-08-31T00:00:00"/>
    <d v="2022-08-31T00:00:00"/>
    <s v="SL"/>
    <m/>
    <s v="1 SL"/>
    <n v="1"/>
    <m/>
  </r>
  <r>
    <x v="492"/>
    <d v="2022-11-15T00:00:00"/>
    <x v="87"/>
    <s v="COSME CORAZON O."/>
    <s v="TCIS"/>
    <x v="0"/>
    <d v="2022-09-01T00:00:00"/>
    <d v="2022-09-02T00:00:00"/>
    <s v="SL"/>
    <m/>
    <s v="2 SL"/>
    <n v="2"/>
    <m/>
  </r>
  <r>
    <x v="493"/>
    <d v="2022-11-15T00:00:00"/>
    <x v="107"/>
    <s v="CAPUNO OLIVER M."/>
    <s v="FIRE DEPARTMENT"/>
    <x v="0"/>
    <d v="2022-09-21T00:00:00"/>
    <d v="2022-09-23T00:00:00"/>
    <s v="VL"/>
    <m/>
    <s v="3 VL"/>
    <n v="3"/>
    <m/>
  </r>
  <r>
    <x v="493"/>
    <d v="2022-11-15T00:00:00"/>
    <x v="107"/>
    <s v="CAPUNO OLIVER M."/>
    <s v="FIRE DEPARTMENT"/>
    <x v="0"/>
    <d v="2022-09-27T00:00:00"/>
    <d v="2022-09-29T00:00:00"/>
    <s v="VL"/>
    <m/>
    <s v="3 VL"/>
    <n v="3"/>
    <m/>
  </r>
  <r>
    <x v="494"/>
    <d v="2022-11-15T00:00:00"/>
    <x v="107"/>
    <s v="COSA PAOLA GRACE P."/>
    <s v="ASSESSOR"/>
    <x v="0"/>
    <d v="2022-09-15T00:00:00"/>
    <d v="2022-09-15T00:00:00"/>
    <s v="SL"/>
    <m/>
    <s v="1 SL"/>
    <n v="1"/>
    <m/>
  </r>
  <r>
    <x v="495"/>
    <d v="2022-11-15T00:00:00"/>
    <x v="120"/>
    <s v="COSA PAOLA GRACE P."/>
    <s v="ASSESSOR"/>
    <x v="0"/>
    <d v="2022-09-21T00:00:00"/>
    <d v="2022-09-21T00:00:00"/>
    <s v="VL"/>
    <m/>
    <s v="1 VL"/>
    <n v="1"/>
    <m/>
  </r>
  <r>
    <x v="496"/>
    <d v="2022-11-15T00:00:00"/>
    <x v="105"/>
    <s v="CABANTING AIRA P."/>
    <s v="ONT"/>
    <x v="0"/>
    <d v="2022-10-05T00:00:00"/>
    <d v="2022-10-07T00:00:00"/>
    <s v="OTHER"/>
    <s v="SEC 21 EO 292- SPECIAL PRIVILEGE"/>
    <s v="3 OTHER"/>
    <n v="3"/>
    <m/>
  </r>
  <r>
    <x v="497"/>
    <d v="2022-11-15T00:00:00"/>
    <x v="105"/>
    <s v="CABANLIT ZOSIMA M."/>
    <s v="MAHOGANY MARKET"/>
    <x v="0"/>
    <d v="2022-09-11T00:00:00"/>
    <d v="2022-09-11T00:00:00"/>
    <s v="SL"/>
    <m/>
    <s v="0 SL"/>
    <n v="0"/>
    <m/>
  </r>
  <r>
    <x v="498"/>
    <d v="2022-11-15T00:00:00"/>
    <x v="141"/>
    <s v="CABANLIT ZOSIMA M."/>
    <s v="MAHOGANY MARKET"/>
    <x v="0"/>
    <d v="2022-09-30T00:00:00"/>
    <d v="2022-10-04T00:00:00"/>
    <s v="SL"/>
    <m/>
    <s v="3 SL"/>
    <n v="3"/>
    <m/>
  </r>
  <r>
    <x v="498"/>
    <d v="2022-11-15T00:00:00"/>
    <x v="141"/>
    <s v="CABANLIT ZOSIMA M."/>
    <s v="MAHOGANY MARKET"/>
    <x v="0"/>
    <d v="2022-10-07T00:00:00"/>
    <d v="2022-10-07T00:00:00"/>
    <s v="SL"/>
    <m/>
    <s v="1 SL"/>
    <n v="1"/>
    <m/>
  </r>
  <r>
    <x v="499"/>
    <d v="2022-11-15T00:00:00"/>
    <x v="107"/>
    <s v="DATU SHIRLEY G."/>
    <s v="ONT"/>
    <x v="0"/>
    <d v="2022-09-09T00:00:00"/>
    <d v="2022-09-09T00:00:00"/>
    <s v="SL"/>
    <m/>
    <s v="1 SL"/>
    <n v="1"/>
    <m/>
  </r>
  <r>
    <x v="499"/>
    <d v="2022-11-15T00:00:00"/>
    <x v="107"/>
    <s v="DATU SHIRLEY G."/>
    <s v="ONT"/>
    <x v="0"/>
    <d v="2022-09-11T00:00:00"/>
    <d v="2022-09-11T00:00:00"/>
    <s v="SL"/>
    <m/>
    <s v="0 SL"/>
    <n v="0"/>
    <m/>
  </r>
  <r>
    <x v="499"/>
    <d v="2022-11-15T00:00:00"/>
    <x v="107"/>
    <s v="DATU SHIRLEY G."/>
    <s v="ONT"/>
    <x v="0"/>
    <d v="2022-09-14T00:00:00"/>
    <d v="2022-09-14T00:00:00"/>
    <s v="SL"/>
    <m/>
    <s v="1 SL"/>
    <n v="1"/>
    <m/>
  </r>
  <r>
    <x v="500"/>
    <d v="2022-11-15T00:00:00"/>
    <x v="85"/>
    <s v="DIMAILIG ARLYN R."/>
    <s v="MAHOGANY MARKET"/>
    <x v="0"/>
    <d v="2022-09-27T00:00:00"/>
    <d v="2022-09-28T00:00:00"/>
    <s v="SL"/>
    <m/>
    <s v="2 SL"/>
    <n v="2"/>
    <m/>
  </r>
  <r>
    <x v="501"/>
    <d v="2022-11-15T00:00:00"/>
    <x v="120"/>
    <s v="DISEPEDA MACARIA P."/>
    <s v="TICC"/>
    <x v="0"/>
    <d v="2022-09-09T00:00:00"/>
    <d v="2022-09-09T00:00:00"/>
    <s v="SL"/>
    <m/>
    <s v="1 SL"/>
    <n v="1"/>
    <m/>
  </r>
  <r>
    <x v="502"/>
    <d v="2022-11-15T00:00:00"/>
    <x v="142"/>
    <s v="DISEPEDA MACARIA P."/>
    <s v="TICC"/>
    <x v="0"/>
    <d v="2022-09-02T00:00:00"/>
    <d v="2022-09-02T00:00:00"/>
    <s v="SL"/>
    <m/>
    <s v="1 SL"/>
    <n v="1"/>
    <m/>
  </r>
  <r>
    <x v="503"/>
    <d v="2022-11-15T00:00:00"/>
    <x v="87"/>
    <s v="DOGELIO CHRISTIAN B."/>
    <s v="LEGAL"/>
    <x v="0"/>
    <d v="2022-09-05T00:00:00"/>
    <d v="2022-09-05T00:00:00"/>
    <s v="VL"/>
    <m/>
    <s v="1 VL"/>
    <n v="1"/>
    <m/>
  </r>
  <r>
    <x v="503"/>
    <d v="2022-11-15T00:00:00"/>
    <x v="87"/>
    <s v="DOGELIO CHRISTIAN B."/>
    <s v="LEGAL"/>
    <x v="0"/>
    <d v="2022-09-06T00:00:00"/>
    <d v="2022-09-06T00:00:00"/>
    <s v="OTHER"/>
    <s v="SEC 21 EO 292- SPECIAL PRIVILEGE"/>
    <s v="1 OTHER"/>
    <n v="1"/>
    <m/>
  </r>
  <r>
    <x v="503"/>
    <d v="2022-11-15T00:00:00"/>
    <x v="87"/>
    <s v="DOGELIO CHRISTIAN B."/>
    <s v="LEGAL"/>
    <x v="0"/>
    <d v="2022-09-19T00:00:00"/>
    <d v="2022-09-20T00:00:00"/>
    <s v="OTHER"/>
    <s v="SEC 21 EO 292- SPECIAL PRIVILEGE"/>
    <s v="2 OTHER"/>
    <n v="2"/>
    <m/>
  </r>
  <r>
    <x v="504"/>
    <d v="2022-11-15T00:00:00"/>
    <x v="142"/>
    <s v="DILIDILI AIREEN M."/>
    <s v="TICC"/>
    <x v="0"/>
    <d v="2022-09-19T00:00:00"/>
    <d v="2022-09-19T00:00:00"/>
    <s v="OTHER"/>
    <s v="SEC 21 EO 292- SPECIAL PRIVILEGE"/>
    <s v="1 OTHER"/>
    <n v="1"/>
    <m/>
  </r>
  <r>
    <x v="505"/>
    <d v="2022-11-15T00:00:00"/>
    <x v="112"/>
    <s v="DIGO MARIE BERNADETTE C."/>
    <s v="ONT"/>
    <x v="0"/>
    <d v="2022-08-01T00:00:00"/>
    <d v="2022-08-19T00:00:00"/>
    <s v="SL"/>
    <m/>
    <s v="15 SL"/>
    <n v="15"/>
    <m/>
  </r>
  <r>
    <x v="506"/>
    <d v="2022-11-15T00:00:00"/>
    <x v="100"/>
    <s v="DIMAILIG ARLYN R."/>
    <s v="MAHOGANY MARKET"/>
    <x v="0"/>
    <d v="2022-09-22T00:00:00"/>
    <d v="2022-09-22T00:00:00"/>
    <s v="SL"/>
    <m/>
    <s v="1 SL"/>
    <n v="1"/>
    <m/>
  </r>
  <r>
    <x v="507"/>
    <d v="2022-11-15T00:00:00"/>
    <x v="111"/>
    <s v="DIMAILIG ARLYN R."/>
    <s v="MAHOGANY MARKET"/>
    <x v="0"/>
    <d v="2022-09-30T00:00:00"/>
    <d v="2022-09-30T00:00:00"/>
    <s v="OTHER"/>
    <s v="SEC 21 EO 292- SPECIAL PRIVILEGE"/>
    <s v="1 OTHER"/>
    <n v="1"/>
    <m/>
  </r>
  <r>
    <x v="508"/>
    <d v="2022-11-15T00:00:00"/>
    <x v="133"/>
    <s v="DATU SHIRLEY G."/>
    <s v="ONT"/>
    <x v="0"/>
    <d v="2022-09-08T00:00:00"/>
    <d v="2022-09-08T00:00:00"/>
    <s v="OTHER"/>
    <s v="SEC 21 EO 292- SPECIAL PRIVILEGE"/>
    <s v="1 OTHER"/>
    <n v="1"/>
    <m/>
  </r>
  <r>
    <x v="509"/>
    <d v="2022-11-15T00:00:00"/>
    <x v="88"/>
    <s v="DERLA ARTHUR D."/>
    <s v="CENRO"/>
    <x v="0"/>
    <d v="2022-09-06T00:00:00"/>
    <d v="2022-09-06T00:00:00"/>
    <s v="SL"/>
    <m/>
    <s v="1 SL"/>
    <n v="1"/>
    <m/>
  </r>
  <r>
    <x v="510"/>
    <d v="2022-11-15T00:00:00"/>
    <x v="81"/>
    <s v="FERMA ETHEL GRACE N."/>
    <s v="ONT"/>
    <x v="0"/>
    <d v="2022-08-06T00:00:00"/>
    <d v="2022-08-09T00:00:00"/>
    <s v="SL"/>
    <m/>
    <s v="2 SL"/>
    <n v="2"/>
    <m/>
  </r>
  <r>
    <x v="511"/>
    <d v="2022-11-15T00:00:00"/>
    <x v="105"/>
    <s v="DE CASTRO  CHRISTINE JEAN D."/>
    <s v="CSWDO"/>
    <x v="0"/>
    <d v="2022-09-09T00:00:00"/>
    <d v="2022-09-09T00:00:00"/>
    <s v="SL"/>
    <m/>
    <s v="1 SL"/>
    <n v="1"/>
    <m/>
  </r>
  <r>
    <x v="512"/>
    <d v="2022-11-15T00:00:00"/>
    <x v="85"/>
    <s v="DE SAGUN NANCY D."/>
    <s v="SP"/>
    <x v="0"/>
    <d v="2022-09-28T00:00:00"/>
    <d v="2022-09-28T00:00:00"/>
    <s v="SL"/>
    <m/>
    <s v="1 SL"/>
    <n v="1"/>
    <m/>
  </r>
  <r>
    <x v="513"/>
    <d v="2022-11-15T00:00:00"/>
    <x v="100"/>
    <s v="ENRIQUEZ ANABEL O."/>
    <s v="CHO"/>
    <x v="0"/>
    <d v="2022-09-28T00:00:00"/>
    <d v="2022-09-29T00:00:00"/>
    <s v="VL"/>
    <m/>
    <s v="2 VL"/>
    <n v="2"/>
    <m/>
  </r>
  <r>
    <x v="514"/>
    <d v="2022-11-15T00:00:00"/>
    <x v="105"/>
    <s v="GONZALES CHRISTI NERISSE E."/>
    <s v="CEO"/>
    <x v="0"/>
    <d v="2022-09-09T00:00:00"/>
    <d v="2022-09-09T00:00:00"/>
    <s v="SL"/>
    <m/>
    <s v="1 SL"/>
    <n v="1"/>
    <m/>
  </r>
  <r>
    <x v="515"/>
    <d v="2022-11-15T00:00:00"/>
    <x v="141"/>
    <s v="GATPANDAN MICHAEL E."/>
    <s v="GSO"/>
    <x v="0"/>
    <d v="2022-09-29T00:00:00"/>
    <d v="2022-09-29T00:00:00"/>
    <s v="SL"/>
    <m/>
    <s v="1 SL"/>
    <n v="1"/>
    <m/>
  </r>
  <r>
    <x v="516"/>
    <d v="2022-11-15T00:00:00"/>
    <x v="112"/>
    <s v="GONZALES MARIO O."/>
    <s v="GSO"/>
    <x v="0"/>
    <d v="2022-08-30T00:00:00"/>
    <d v="2022-08-31T00:00:00"/>
    <s v="SL"/>
    <m/>
    <s v="2 SL"/>
    <n v="2"/>
    <m/>
  </r>
  <r>
    <x v="517"/>
    <d v="2022-11-15T00:00:00"/>
    <x v="105"/>
    <s v="GONZALES MARIO O."/>
    <s v="GSO"/>
    <x v="0"/>
    <d v="2022-09-05T00:00:00"/>
    <d v="2022-09-09T00:00:00"/>
    <s v="SL"/>
    <m/>
    <s v="5 SL"/>
    <n v="5"/>
    <m/>
  </r>
  <r>
    <x v="518"/>
    <d v="2022-11-15T00:00:00"/>
    <x v="97"/>
    <s v="GONZALES MARIO O."/>
    <s v="GSO"/>
    <x v="0"/>
    <d v="2022-09-19T00:00:00"/>
    <d v="2022-09-19T00:00:00"/>
    <s v="SL"/>
    <m/>
    <s v="1 SL"/>
    <n v="1"/>
    <m/>
  </r>
  <r>
    <x v="519"/>
    <d v="2022-11-15T00:00:00"/>
    <x v="87"/>
    <s v="OPO CONEY V."/>
    <s v="HOUSING"/>
    <x v="0"/>
    <d v="2022-09-02T00:00:00"/>
    <d v="2022-09-02T00:00:00"/>
    <s v="SL"/>
    <m/>
    <s v="1 SL"/>
    <n v="1"/>
    <m/>
  </r>
  <r>
    <x v="520"/>
    <d v="2022-11-15T00:00:00"/>
    <x v="110"/>
    <s v="PEREA BABEL G."/>
    <s v="HOUSING"/>
    <x v="0"/>
    <d v="2022-10-05T00:00:00"/>
    <d v="2022-10-05T00:00:00"/>
    <s v="OTHER"/>
    <s v="SEC 21 EO 292- SPECIAL PRIVILEGE"/>
    <s v="1 OTHER"/>
    <n v="1"/>
    <m/>
  </r>
  <r>
    <x v="521"/>
    <d v="2022-11-15T00:00:00"/>
    <x v="108"/>
    <s v="PEREA BABEL G."/>
    <s v="HOUSING"/>
    <x v="0"/>
    <d v="2022-09-01T00:00:00"/>
    <d v="2022-09-01T00:00:00"/>
    <s v="OTHER"/>
    <s v="SEC 21 EO 292- SPECIAL PRIVILEGE"/>
    <s v="1 OTHER"/>
    <n v="1"/>
    <m/>
  </r>
  <r>
    <x v="522"/>
    <d v="2022-11-15T00:00:00"/>
    <x v="111"/>
    <s v="PADILLA JANE Z."/>
    <s v="CPDO"/>
    <x v="1"/>
    <d v="2022-09-22T00:00:00"/>
    <d v="2022-09-22T00:00:00"/>
    <s v="OTHER"/>
    <s v="SEC 21 EO 292- SPECIAL PRIVILEGE"/>
    <s v="1 OTHER"/>
    <n v="1"/>
    <m/>
  </r>
  <r>
    <x v="523"/>
    <d v="2022-11-15T00:00:00"/>
    <x v="88"/>
    <s v="PATERNO MARIA LOURDERS P."/>
    <s v="CCT"/>
    <x v="0"/>
    <d v="2022-09-02T00:00:00"/>
    <d v="2022-09-02T00:00:00"/>
    <s v="SL"/>
    <m/>
    <s v="1 SL"/>
    <n v="1"/>
    <m/>
  </r>
  <r>
    <x v="523"/>
    <d v="2022-11-15T00:00:00"/>
    <x v="88"/>
    <s v="PATERNO MARIA LOURDERS P."/>
    <s v="CCT"/>
    <x v="0"/>
    <d v="2022-09-05T00:00:00"/>
    <d v="2022-09-06T00:00:00"/>
    <s v="SL"/>
    <m/>
    <s v="2 SL"/>
    <n v="2"/>
    <m/>
  </r>
  <r>
    <x v="524"/>
    <d v="2022-11-15T00:00:00"/>
    <x v="110"/>
    <s v="PANGANIBAN CAROLINA L."/>
    <s v="TICC"/>
    <x v="0"/>
    <d v="2022-09-19T00:00:00"/>
    <d v="2022-09-19T00:00:00"/>
    <s v="SL"/>
    <m/>
    <s v="1 SL"/>
    <n v="1"/>
    <m/>
  </r>
  <r>
    <x v="525"/>
    <d v="2022-11-15T00:00:00"/>
    <x v="138"/>
    <s v="PANGANIBAN CAROLINA L."/>
    <s v="TICC"/>
    <x v="0"/>
    <d v="2022-09-10T00:00:00"/>
    <d v="2022-09-10T00:00:00"/>
    <s v="SL"/>
    <m/>
    <s v="0 SL"/>
    <n v="0"/>
    <m/>
  </r>
  <r>
    <x v="526"/>
    <d v="2022-11-15T00:00:00"/>
    <x v="133"/>
    <s v="RODRIGUEZ NARCISCO E."/>
    <s v="EEO/CITY MARKET"/>
    <x v="0"/>
    <d v="2022-09-01T00:00:00"/>
    <d v="2022-09-01T00:00:00"/>
    <s v="SL"/>
    <m/>
    <s v="1 SL"/>
    <n v="1"/>
    <m/>
  </r>
  <r>
    <x v="527"/>
    <d v="2022-11-15T00:00:00"/>
    <x v="109"/>
    <s v="REGINALDO MARISSA C."/>
    <s v="TCIS"/>
    <x v="2"/>
    <d v="2022-09-29T00:00:00"/>
    <d v="2022-09-30T00:00:00"/>
    <s v="OTHER"/>
    <s v="SEC 21 EO 292- SPECIAL PRIVILEGE"/>
    <s v="2 OTHER"/>
    <n v="2"/>
    <m/>
  </r>
  <r>
    <x v="527"/>
    <d v="2022-11-15T00:00:00"/>
    <x v="109"/>
    <s v="REGINALDO MARISSA C."/>
    <s v="TCIS"/>
    <x v="2"/>
    <d v="2022-10-03T00:00:00"/>
    <d v="2022-10-03T00:00:00"/>
    <s v="OTHER"/>
    <s v="SEC 21 EO 292- SPECIAL PRIVILEGE"/>
    <s v="1 OTHER"/>
    <n v="1"/>
    <m/>
  </r>
  <r>
    <x v="528"/>
    <d v="2022-11-15T00:00:00"/>
    <x v="140"/>
    <s v="RAMA RAQUEL J."/>
    <s v="INTERNAL"/>
    <x v="0"/>
    <d v="2022-10-12T00:00:00"/>
    <d v="2022-10-12T00:00:00"/>
    <s v="OTHER"/>
    <s v="SEC 21 EO 292- SPECIAL PRIVILEGE"/>
    <s v="1 OTHER"/>
    <n v="1"/>
    <m/>
  </r>
  <r>
    <x v="528"/>
    <d v="2022-11-15T00:00:00"/>
    <x v="140"/>
    <s v="RAMA RAQUEL J."/>
    <s v="INTERNAL"/>
    <x v="0"/>
    <d v="2022-10-14T00:00:00"/>
    <d v="2022-10-14T00:00:00"/>
    <s v="OTHER"/>
    <s v="SEC 21 EO 292- SPECIAL PRIVILEGE"/>
    <s v="1 OTHER"/>
    <n v="1"/>
    <m/>
  </r>
  <r>
    <x v="529"/>
    <d v="2022-11-15T00:00:00"/>
    <x v="140"/>
    <s v="RODRIGUEZ MANNY  "/>
    <s v="CENRO"/>
    <x v="0"/>
    <d v="2022-09-29T00:00:00"/>
    <d v="2022-09-30T00:00:00"/>
    <s v="VL"/>
    <s v="SEC 25 EO 292- FORCE LEAVE"/>
    <s v="2 VL"/>
    <n v="2"/>
    <m/>
  </r>
  <r>
    <x v="530"/>
    <d v="2022-11-15T00:00:00"/>
    <x v="105"/>
    <s v="ROMILLA MARIBEL P."/>
    <s v="ACCOUNTING"/>
    <x v="0"/>
    <d v="2022-09-02T00:00:00"/>
    <d v="2022-09-02T00:00:00"/>
    <s v="SL"/>
    <m/>
    <s v="1 SL"/>
    <n v="1"/>
    <m/>
  </r>
  <r>
    <x v="530"/>
    <d v="2022-11-15T00:00:00"/>
    <x v="105"/>
    <s v="ROMILLA MARIBEL P."/>
    <s v="ACCOUNTING"/>
    <x v="0"/>
    <d v="2022-09-09T00:00:00"/>
    <d v="2022-09-09T00:00:00"/>
    <s v="SL"/>
    <m/>
    <s v="1 SL"/>
    <n v="1"/>
    <m/>
  </r>
  <r>
    <x v="531"/>
    <d v="2022-11-15T00:00:00"/>
    <x v="83"/>
    <s v="ROMILLA MARIBEL P."/>
    <s v="ACCOUNTING"/>
    <x v="0"/>
    <d v="2022-09-28T00:00:00"/>
    <d v="2022-09-28T00:00:00"/>
    <s v="VL"/>
    <m/>
    <s v="1 VL"/>
    <n v="1"/>
    <m/>
  </r>
  <r>
    <x v="532"/>
    <d v="2022-11-15T00:00:00"/>
    <x v="142"/>
    <s v="ROLLE MICHELLYN G."/>
    <s v="ONT"/>
    <x v="0"/>
    <d v="2022-09-05T00:00:00"/>
    <d v="2022-09-05T00:00:00"/>
    <s v="SL"/>
    <m/>
    <s v="1 SL"/>
    <n v="1"/>
    <m/>
  </r>
  <r>
    <x v="533"/>
    <d v="2022-11-15T00:00:00"/>
    <x v="142"/>
    <s v="ROLLE MICHELLYN G."/>
    <s v="ONT"/>
    <x v="0"/>
    <d v="2022-09-16T00:00:00"/>
    <d v="2022-09-16T00:00:00"/>
    <s v="OTHER"/>
    <s v="SEC 21 EO 292- SPECIAL PRIVILEGE"/>
    <s v="1 OTHER"/>
    <n v="1"/>
    <m/>
  </r>
  <r>
    <x v="534"/>
    <d v="2022-11-15T00:00:00"/>
    <x v="87"/>
    <s v="ROLLE MICHELLYN G."/>
    <s v="ONT"/>
    <x v="0"/>
    <d v="2022-09-12T00:00:00"/>
    <d v="2022-09-12T00:00:00"/>
    <s v="VL"/>
    <m/>
    <s v="1 VL"/>
    <n v="1"/>
    <m/>
  </r>
  <r>
    <x v="534"/>
    <d v="2022-11-15T00:00:00"/>
    <x v="87"/>
    <s v="ROLLE MICHELLYN G."/>
    <s v="ONT"/>
    <x v="0"/>
    <d v="2022-09-16T00:00:00"/>
    <d v="2022-09-16T00:00:00"/>
    <s v="VL"/>
    <m/>
    <s v="1 VL"/>
    <n v="1"/>
    <m/>
  </r>
  <r>
    <x v="535"/>
    <d v="2022-11-15T00:00:00"/>
    <x v="141"/>
    <s v="SUMAGUI FELICITAS M."/>
    <s v="CSWDO"/>
    <x v="0"/>
    <d v="2022-09-29T00:00:00"/>
    <d v="2022-09-29T00:00:00"/>
    <s v="SL"/>
    <m/>
    <s v="1 SL"/>
    <n v="1"/>
    <m/>
  </r>
  <r>
    <x v="536"/>
    <d v="2022-11-17T00:00:00"/>
    <x v="144"/>
    <s v="DIMARANAN ANNA P."/>
    <s v="COOP"/>
    <x v="2"/>
    <d v="2022-10-27T00:00:00"/>
    <d v="2022-10-27T00:00:00"/>
    <s v="WITHOUTPAY"/>
    <s v="VL WITHOUTPAY"/>
    <s v="1 WITHOUTPAY"/>
    <n v="1"/>
    <m/>
  </r>
  <r>
    <x v="537"/>
    <d v="2022-11-17T00:00:00"/>
    <x v="135"/>
    <s v="DIMARANAN KHRISSELLE E."/>
    <s v="TCIS"/>
    <x v="2"/>
    <d v="2022-09-28T00:00:00"/>
    <d v="2022-10-07T00:00:00"/>
    <s v="WITHOUTPAY"/>
    <s v="SL WITHOUTPAY"/>
    <s v="8 WITHOUTPAY"/>
    <n v="8"/>
    <m/>
  </r>
  <r>
    <x v="538"/>
    <d v="2022-11-17T00:00:00"/>
    <x v="134"/>
    <s v="AMBAT JAIME L."/>
    <s v="VMO/SP"/>
    <x v="0"/>
    <d v="2022-10-21T00:00:00"/>
    <d v="2022-10-21T00:00:00"/>
    <s v="OTHER"/>
    <s v="SEC 21 EO 292- SPECIAL PRIVILEGE"/>
    <s v="1 OTHER"/>
    <n v="1"/>
    <m/>
  </r>
  <r>
    <x v="539"/>
    <d v="2022-11-17T00:00:00"/>
    <x v="145"/>
    <s v="CASTILLO ROBENSON  "/>
    <s v="CENRO"/>
    <x v="0"/>
    <d v="2022-10-20T00:00:00"/>
    <d v="2022-10-21T00:00:00"/>
    <s v="SL"/>
    <m/>
    <s v="2 SL"/>
    <n v="2"/>
    <m/>
  </r>
  <r>
    <x v="540"/>
    <d v="2022-11-17T00:00:00"/>
    <x v="146"/>
    <s v="CORTADO JOEL B."/>
    <s v="PICNIC GROVE"/>
    <x v="0"/>
    <d v="2022-10-16T00:00:00"/>
    <d v="2022-10-26T00:00:00"/>
    <m/>
    <m/>
    <s v="8 "/>
    <n v="8"/>
    <m/>
  </r>
  <r>
    <x v="541"/>
    <d v="2022-11-17T00:00:00"/>
    <x v="147"/>
    <s v="CAGUICLA JO HAENA D."/>
    <n v="0"/>
    <x v="2"/>
    <d v="2022-10-07T00:00:00"/>
    <d v="2022-10-07T00:00:00"/>
    <s v="SL"/>
    <m/>
    <s v="1 SL"/>
    <n v="1"/>
    <m/>
  </r>
  <r>
    <x v="542"/>
    <d v="2022-11-17T00:00:00"/>
    <x v="148"/>
    <s v="COSINO RIMWELL  "/>
    <s v="CHO"/>
    <x v="0"/>
    <d v="2022-11-04T00:00:00"/>
    <d v="2022-11-04T00:00:00"/>
    <s v="SL"/>
    <m/>
    <s v="1 SL"/>
    <n v="1"/>
    <m/>
  </r>
  <r>
    <x v="543"/>
    <d v="2022-11-17T00:00:00"/>
    <x v="149"/>
    <s v="COSINO RIMWELL  "/>
    <s v="CHO"/>
    <x v="0"/>
    <d v="2022-10-20T00:00:00"/>
    <d v="2022-10-21T00:00:00"/>
    <s v="VL"/>
    <m/>
    <s v="2 VL"/>
    <n v="2"/>
    <m/>
  </r>
  <r>
    <x v="544"/>
    <d v="2022-11-17T00:00:00"/>
    <x v="104"/>
    <s v="BITUIN LUCKY NIKKO G."/>
    <s v="CHO"/>
    <x v="0"/>
    <d v="2022-10-11T00:00:00"/>
    <d v="2022-10-19T00:00:00"/>
    <s v="Paternity"/>
    <m/>
    <s v="7 Paternity"/>
    <n v="7"/>
    <m/>
  </r>
  <r>
    <x v="545"/>
    <d v="2022-11-17T00:00:00"/>
    <x v="98"/>
    <s v="BELOSTRINO JULIETA P."/>
    <s v="LCR"/>
    <x v="0"/>
    <d v="2022-11-02T00:00:00"/>
    <d v="2022-11-02T00:00:00"/>
    <s v="OTHER"/>
    <s v="SEC 21 EO 292- SPECIAL PRIVILEGE"/>
    <s v="0 OTHER"/>
    <n v="0"/>
    <m/>
  </r>
  <r>
    <x v="545"/>
    <d v="2022-11-17T00:00:00"/>
    <x v="98"/>
    <s v="BELOSTRINO JULIETA P."/>
    <s v="LCR"/>
    <x v="0"/>
    <d v="2022-11-03T00:00:00"/>
    <d v="2022-11-04T00:00:00"/>
    <s v="SL"/>
    <m/>
    <s v="2 SL"/>
    <n v="2"/>
    <m/>
  </r>
  <r>
    <x v="546"/>
    <d v="2022-11-17T00:00:00"/>
    <x v="150"/>
    <s v="BELOSTRINO JULIETA P."/>
    <s v="LCR"/>
    <x v="0"/>
    <d v="2022-10-03T00:00:00"/>
    <d v="2022-10-03T00:00:00"/>
    <s v="SL"/>
    <m/>
    <s v="1 SL"/>
    <n v="1"/>
    <m/>
  </r>
  <r>
    <x v="547"/>
    <d v="2022-11-17T00:00:00"/>
    <x v="151"/>
    <s v="BELOSTRINO JULIETA P."/>
    <s v="LCR"/>
    <x v="0"/>
    <d v="2022-10-05T00:00:00"/>
    <d v="2022-10-05T00:00:00"/>
    <s v="SL"/>
    <m/>
    <s v="1 SL"/>
    <n v="1"/>
    <m/>
  </r>
  <r>
    <x v="548"/>
    <d v="2022-11-17T00:00:00"/>
    <x v="152"/>
    <s v="BERGADO MARILOU B."/>
    <s v="ONT"/>
    <x v="0"/>
    <d v="2022-10-22T00:00:00"/>
    <d v="2022-10-24T00:00:00"/>
    <s v="VL"/>
    <m/>
    <s v="1 VL"/>
    <n v="1"/>
    <m/>
  </r>
  <r>
    <x v="549"/>
    <d v="2022-11-17T00:00:00"/>
    <x v="153"/>
    <s v="BAY AMIE  "/>
    <s v="CENRO"/>
    <x v="0"/>
    <d v="2022-10-19T00:00:00"/>
    <d v="2022-10-21T00:00:00"/>
    <s v="SL"/>
    <m/>
    <s v="3 SL"/>
    <n v="3"/>
    <m/>
  </r>
  <r>
    <x v="550"/>
    <d v="2022-11-17T00:00:00"/>
    <x v="147"/>
    <s v="BAROA JONA A."/>
    <s v="CSU"/>
    <x v="0"/>
    <d v="2022-10-24T00:00:00"/>
    <d v="2022-10-25T00:00:00"/>
    <s v="VL"/>
    <m/>
    <s v="2 VL"/>
    <n v="2"/>
    <m/>
  </r>
  <r>
    <x v="551"/>
    <d v="2022-11-17T00:00:00"/>
    <x v="154"/>
    <s v="AMULONG GERONIMO M."/>
    <s v="EEO/CITY MARKET"/>
    <x v="0"/>
    <d v="2022-11-16T00:00:00"/>
    <d v="2022-11-18T00:00:00"/>
    <s v="VL"/>
    <m/>
    <s v="3 VL"/>
    <n v="3"/>
    <m/>
  </r>
  <r>
    <x v="552"/>
    <d v="2022-11-17T00:00:00"/>
    <x v="155"/>
    <s v="ANACAY RICHARD B."/>
    <s v="ONT"/>
    <x v="0"/>
    <d v="2022-10-29T00:00:00"/>
    <d v="2022-10-29T00:00:00"/>
    <s v="SL"/>
    <m/>
    <s v="0 SL"/>
    <n v="0"/>
    <m/>
  </r>
  <r>
    <x v="553"/>
    <d v="2022-11-17T00:00:00"/>
    <x v="156"/>
    <s v="ANTIENZA VENUS R."/>
    <s v="CENRO"/>
    <x v="0"/>
    <d v="2022-11-11T00:00:00"/>
    <d v="2022-11-12T00:00:00"/>
    <s v="VL"/>
    <s v="SEC 25 EO 292- FORCE LEAVE"/>
    <s v="1 VL"/>
    <n v="1"/>
    <m/>
  </r>
  <r>
    <x v="554"/>
    <d v="2022-11-17T00:00:00"/>
    <x v="157"/>
    <s v="ANTIENZA VENUS R."/>
    <s v="CENRO"/>
    <x v="0"/>
    <d v="2022-11-10T00:00:00"/>
    <d v="2022-11-10T00:00:00"/>
    <s v="OTHER"/>
    <s v="SEC 21 EO 292- SPECIAL PRIVILEGE"/>
    <s v="1 OTHER"/>
    <n v="1"/>
    <m/>
  </r>
  <r>
    <x v="555"/>
    <d v="2022-11-17T00:00:00"/>
    <x v="157"/>
    <s v="ANDAG ALEX C."/>
    <s v="CENRO"/>
    <x v="0"/>
    <d v="2022-11-10T00:00:00"/>
    <d v="2022-11-12T00:00:00"/>
    <s v="VL"/>
    <s v="SEC 25 EO 292- FORCE LEAVE"/>
    <s v="2 VL"/>
    <n v="2"/>
    <m/>
  </r>
  <r>
    <x v="556"/>
    <d v="2022-11-17T00:00:00"/>
    <x v="146"/>
    <s v="ABLANEDA ARMANDO  "/>
    <s v="CENRO"/>
    <x v="0"/>
    <d v="2022-11-01T00:00:00"/>
    <d v="2022-11-01T00:00:00"/>
    <s v="SL"/>
    <m/>
    <s v="1 SL"/>
    <n v="1"/>
    <m/>
  </r>
  <r>
    <x v="557"/>
    <d v="2022-11-17T00:00:00"/>
    <x v="158"/>
    <s v="AMBROCIO MELODY B."/>
    <s v="CSWDO"/>
    <x v="0"/>
    <d v="2022-12-29T00:00:00"/>
    <d v="2022-12-19T00:00:00"/>
    <s v="VL"/>
    <m/>
    <s v="-8 VL"/>
    <n v="-8"/>
    <m/>
  </r>
  <r>
    <x v="558"/>
    <d v="2022-11-17T00:00:00"/>
    <x v="159"/>
    <s v="ALERA JEFFREY B."/>
    <s v="TICC"/>
    <x v="2"/>
    <d v="2022-10-30T00:00:00"/>
    <d v="2022-10-30T00:00:00"/>
    <s v="WITHOUTPAY"/>
    <s v="SL WITHOUTPAY"/>
    <s v="0 WITHOUTPAY"/>
    <n v="0"/>
    <m/>
  </r>
  <r>
    <x v="559"/>
    <d v="2022-11-17T00:00:00"/>
    <x v="137"/>
    <s v="COSA PAOLA GRACE P."/>
    <s v="ASSESSOR"/>
    <x v="0"/>
    <d v="2022-10-24T00:00:00"/>
    <d v="2022-10-24T00:00:00"/>
    <s v="OTHER"/>
    <s v="SEC 21 EO 292- SPECIAL PRIVILEGE"/>
    <s v="1 OTHER"/>
    <n v="1"/>
    <m/>
  </r>
  <r>
    <x v="560"/>
    <d v="2022-11-17T00:00:00"/>
    <x v="160"/>
    <s v="COSA PAOLA GRACE P."/>
    <s v="ASSESSOR"/>
    <x v="0"/>
    <d v="2022-10-13T00:00:00"/>
    <d v="2022-10-13T00:00:00"/>
    <s v="SL"/>
    <m/>
    <s v="1 SL"/>
    <n v="1"/>
    <m/>
  </r>
  <r>
    <x v="561"/>
    <d v="2022-11-17T00:00:00"/>
    <x v="94"/>
    <s v="CESICAR JOCHELLE JOAN S."/>
    <s v="TICC/TCCH"/>
    <x v="0"/>
    <d v="2022-07-29T00:00:00"/>
    <d v="2022-08-04T00:00:00"/>
    <s v="SL"/>
    <m/>
    <s v="5 SL"/>
    <n v="5"/>
    <m/>
  </r>
  <r>
    <x v="561"/>
    <d v="2022-11-17T00:00:00"/>
    <x v="94"/>
    <s v="CESICAR JOCHELLE JOAN S."/>
    <s v="TICC/TCCH"/>
    <x v="0"/>
    <d v="2022-08-12T00:00:00"/>
    <d v="2022-08-18T00:00:00"/>
    <s v="SL"/>
    <m/>
    <s v="5 SL"/>
    <n v="5"/>
    <m/>
  </r>
  <r>
    <x v="561"/>
    <d v="2022-11-17T00:00:00"/>
    <x v="94"/>
    <s v="CESICAR JOCHELLE JOAN S."/>
    <s v="TICC/TCCH"/>
    <x v="0"/>
    <d v="2022-08-26T00:00:00"/>
    <d v="2022-08-27T00:00:00"/>
    <s v="SL"/>
    <m/>
    <s v="1 SL"/>
    <n v="1"/>
    <m/>
  </r>
  <r>
    <x v="562"/>
    <d v="2022-11-17T00:00:00"/>
    <x v="144"/>
    <s v="CESICAR JOCHELLE JOAN S."/>
    <s v="TICC/TCCH"/>
    <x v="0"/>
    <d v="2022-10-25T00:00:00"/>
    <d v="2022-10-25T00:00:00"/>
    <s v="SL"/>
    <m/>
    <s v="1 SL"/>
    <n v="1"/>
    <m/>
  </r>
  <r>
    <x v="563"/>
    <d v="2022-11-17T00:00:00"/>
    <x v="161"/>
    <s v="BUTALON DIANNE H."/>
    <s v="ONT"/>
    <x v="0"/>
    <d v="2022-10-20T00:00:00"/>
    <d v="2022-10-21T00:00:00"/>
    <s v="OTHER"/>
    <s v="SEC 21 EO 292- SPECIAL PRIVILEGE"/>
    <s v="2 OTHER"/>
    <n v="2"/>
    <m/>
  </r>
  <r>
    <x v="564"/>
    <d v="2022-11-17T00:00:00"/>
    <x v="158"/>
    <s v="BRON FLORENCIO L."/>
    <s v="EEO/CITY MARKET"/>
    <x v="0"/>
    <d v="2022-11-08T00:00:00"/>
    <d v="2022-11-08T00:00:00"/>
    <s v="SL"/>
    <m/>
    <s v="1 SL"/>
    <n v="1"/>
    <m/>
  </r>
  <r>
    <x v="565"/>
    <d v="2022-11-17T00:00:00"/>
    <x v="162"/>
    <s v="ACERON ANGELU V."/>
    <s v="ONT"/>
    <x v="1"/>
    <d v="2022-11-17T00:00:00"/>
    <d v="2022-11-21T00:00:00"/>
    <s v="VL"/>
    <s v="SEC 25 EO 292- FORCE LEAVE"/>
    <s v="3 VL"/>
    <n v="3"/>
    <m/>
  </r>
  <r>
    <x v="566"/>
    <d v="2022-11-17T00:00:00"/>
    <x v="163"/>
    <s v="ACERON ANGELU V."/>
    <s v="ONT"/>
    <x v="1"/>
    <d v="2022-11-03T00:00:00"/>
    <d v="2022-11-04T00:00:00"/>
    <s v="VL"/>
    <m/>
    <s v="2 VL"/>
    <n v="2"/>
    <m/>
  </r>
  <r>
    <x v="567"/>
    <d v="2022-11-17T00:00:00"/>
    <x v="157"/>
    <s v="AALA MELODY M."/>
    <s v="GSO"/>
    <x v="0"/>
    <d v="2022-11-11T00:00:00"/>
    <d v="2022-11-14T00:00:00"/>
    <s v="VL"/>
    <m/>
    <s v="2 VL"/>
    <n v="2"/>
    <m/>
  </r>
  <r>
    <x v="568"/>
    <d v="2022-11-17T00:00:00"/>
    <x v="163"/>
    <s v="AMBION HERSHEY D."/>
    <s v="CHO"/>
    <x v="0"/>
    <d v="2022-11-07T00:00:00"/>
    <d v="2022-11-07T00:00:00"/>
    <s v="OTHER"/>
    <s v="SEC 21 EO 292- SPECIAL PRIVILEGE"/>
    <s v="1 OTHER"/>
    <n v="1"/>
    <m/>
  </r>
  <r>
    <x v="569"/>
    <d v="2022-11-17T00:00:00"/>
    <x v="164"/>
    <s v="AMBION HERSHEY D."/>
    <s v="CHO"/>
    <x v="0"/>
    <d v="2022-10-24T00:00:00"/>
    <d v="2022-10-24T00:00:00"/>
    <s v="VL"/>
    <m/>
    <s v="1 VL"/>
    <n v="1"/>
    <m/>
  </r>
  <r>
    <x v="570"/>
    <d v="2022-11-17T00:00:00"/>
    <x v="161"/>
    <s v="ACUB MA. MARILYN L."/>
    <s v="PICNIC GROVE"/>
    <x v="0"/>
    <d v="2022-10-21T00:00:00"/>
    <d v="2022-10-31T00:00:00"/>
    <s v="VL"/>
    <m/>
    <s v="7 VL"/>
    <n v="7"/>
    <m/>
  </r>
  <r>
    <x v="571"/>
    <d v="2022-11-17T00:00:00"/>
    <x v="141"/>
    <s v="ABALLA JAMAICA C."/>
    <s v="TCNHS-ISHS"/>
    <x v="0"/>
    <d v="2022-10-03T00:00:00"/>
    <d v="2022-10-03T00:00:00"/>
    <s v="SL"/>
    <m/>
    <s v="1 SL"/>
    <n v="1"/>
    <m/>
  </r>
  <r>
    <x v="572"/>
    <d v="2022-11-17T00:00:00"/>
    <x v="162"/>
    <s v="ANGCAYA JENNY ROSE S."/>
    <s v="CTO-LICENSE"/>
    <x v="0"/>
    <d v="2022-10-14T00:00:00"/>
    <d v="2022-10-14T00:00:00"/>
    <s v="SL"/>
    <m/>
    <s v="1 SL"/>
    <n v="1"/>
    <m/>
  </r>
  <r>
    <x v="573"/>
    <d v="2022-11-17T00:00:00"/>
    <x v="150"/>
    <s v="AMBION MARIETA B."/>
    <s v="CENRO"/>
    <x v="0"/>
    <d v="2022-10-03T00:00:00"/>
    <d v="2022-10-03T00:00:00"/>
    <s v="SL"/>
    <m/>
    <s v="1 SL"/>
    <n v="1"/>
    <m/>
  </r>
  <r>
    <x v="574"/>
    <d v="2022-11-17T00:00:00"/>
    <x v="137"/>
    <s v="AALA MELODY M."/>
    <s v="GSO"/>
    <x v="0"/>
    <d v="2022-11-03T00:00:00"/>
    <d v="2022-11-03T00:00:00"/>
    <s v="OTHER"/>
    <s v="SOLO PARENT"/>
    <s v="1 OTHER"/>
    <n v="1"/>
    <m/>
  </r>
  <r>
    <x v="575"/>
    <d v="2022-11-17T00:00:00"/>
    <x v="137"/>
    <s v="AALA MELODY M."/>
    <s v="GSO"/>
    <x v="0"/>
    <d v="2022-11-02T00:00:00"/>
    <d v="2022-11-02T00:00:00"/>
    <s v="OTHER"/>
    <s v="SEC 25 EO 292- FORCE LEAVE"/>
    <s v="0 OTHER"/>
    <n v="0"/>
    <m/>
  </r>
  <r>
    <x v="576"/>
    <d v="2022-11-17T00:00:00"/>
    <x v="148"/>
    <s v="ABELA IMELDA C."/>
    <s v="ACCOUNTING"/>
    <x v="0"/>
    <d v="2022-11-28T00:00:00"/>
    <d v="2022-11-28T00:00:00"/>
    <s v="OTHER"/>
    <s v="SEC 21 EO 292- SPECIAL PRIVILEGE"/>
    <s v="1 OTHER"/>
    <n v="1"/>
    <m/>
  </r>
  <r>
    <x v="576"/>
    <d v="2022-11-17T00:00:00"/>
    <x v="148"/>
    <s v="ABELA IMELDA C."/>
    <s v="ACCOUNTING"/>
    <x v="0"/>
    <d v="2022-11-29T00:00:00"/>
    <d v="2022-11-29T00:00:00"/>
    <s v="VL"/>
    <m/>
    <s v="1 VL"/>
    <n v="1"/>
    <m/>
  </r>
  <r>
    <x v="577"/>
    <d v="2022-11-17T00:00:00"/>
    <x v="146"/>
    <s v="ABELA IMELDA C."/>
    <s v="ACCOUNTING"/>
    <x v="0"/>
    <d v="2022-11-23T00:00:00"/>
    <d v="2022-11-25T00:00:00"/>
    <s v="VL"/>
    <m/>
    <s v="3 VL"/>
    <n v="3"/>
    <m/>
  </r>
  <r>
    <x v="578"/>
    <d v="2022-11-17T00:00:00"/>
    <x v="159"/>
    <s v="ABELA IMELDA C."/>
    <s v="ACCOUNTING"/>
    <x v="0"/>
    <d v="2022-10-27T00:00:00"/>
    <d v="2022-10-28T00:00:00"/>
    <s v="SL"/>
    <m/>
    <s v="2 SL"/>
    <n v="2"/>
    <m/>
  </r>
  <r>
    <x v="579"/>
    <d v="2022-11-17T00:00:00"/>
    <x v="134"/>
    <s v="ABELA IMELDA C."/>
    <s v="ACCOUNTING"/>
    <x v="0"/>
    <d v="2022-10-21T00:00:00"/>
    <d v="2022-10-21T00:00:00"/>
    <s v="VL"/>
    <m/>
    <s v="1 VL"/>
    <n v="1"/>
    <m/>
  </r>
  <r>
    <x v="580"/>
    <d v="2022-11-17T00:00:00"/>
    <x v="145"/>
    <s v="ABELA IMELDA C."/>
    <s v="ACCOUNTING"/>
    <x v="0"/>
    <d v="2022-10-20T00:00:00"/>
    <d v="2022-10-20T00:00:00"/>
    <s v="SL"/>
    <m/>
    <s v="1 SL"/>
    <n v="1"/>
    <m/>
  </r>
  <r>
    <x v="581"/>
    <d v="2022-11-17T00:00:00"/>
    <x v="151"/>
    <s v="ABELA IMELDA C."/>
    <s v="ACCOUNTING"/>
    <x v="0"/>
    <d v="2022-10-11T00:00:00"/>
    <d v="2022-10-11T00:00:00"/>
    <s v="OTHER"/>
    <s v="SEC 21 EO 292- SPECIAL PRIVILEGE"/>
    <s v="1 OTHER"/>
    <n v="1"/>
    <m/>
  </r>
  <r>
    <x v="582"/>
    <d v="2022-11-17T00:00:00"/>
    <x v="99"/>
    <s v="ABELA IMELDA C."/>
    <s v="ACCOUNTING"/>
    <x v="0"/>
    <d v="2022-10-07T00:00:00"/>
    <d v="2022-10-07T00:00:00"/>
    <s v="SL"/>
    <m/>
    <s v="1 SL"/>
    <n v="1"/>
    <m/>
  </r>
  <r>
    <x v="583"/>
    <d v="2022-11-17T00:00:00"/>
    <x v="165"/>
    <s v="ANGCAYA IRENE V."/>
    <s v="TICC"/>
    <x v="0"/>
    <d v="2022-10-10T00:00:00"/>
    <d v="2022-10-10T00:00:00"/>
    <s v="SL"/>
    <m/>
    <s v="1 SL"/>
    <n v="1"/>
    <m/>
  </r>
  <r>
    <x v="584"/>
    <d v="2022-11-17T00:00:00"/>
    <x v="155"/>
    <s v="DISEPEDA MACARIA P."/>
    <s v="TICC"/>
    <x v="0"/>
    <d v="2022-10-09T00:00:00"/>
    <d v="2022-10-09T00:00:00"/>
    <s v="SL"/>
    <m/>
    <s v="0 SL"/>
    <n v="0"/>
    <m/>
  </r>
  <r>
    <x v="585"/>
    <d v="2022-11-17T00:00:00"/>
    <x v="160"/>
    <s v="ANGCAYA IRENE V."/>
    <s v="TICC"/>
    <x v="0"/>
    <d v="2022-10-14T00:00:00"/>
    <d v="2022-10-14T00:00:00"/>
    <s v="SL"/>
    <m/>
    <s v="1 SL"/>
    <n v="1"/>
    <m/>
  </r>
  <r>
    <x v="586"/>
    <d v="2022-11-17T00:00:00"/>
    <x v="135"/>
    <s v="ANGCAYA IRENE V."/>
    <s v="TICC"/>
    <x v="0"/>
    <d v="2022-11-09T00:00:00"/>
    <d v="2022-11-10T00:00:00"/>
    <s v="VL"/>
    <m/>
    <s v="2 VL"/>
    <n v="2"/>
    <m/>
  </r>
  <r>
    <x v="587"/>
    <d v="2022-11-17T00:00:00"/>
    <x v="159"/>
    <s v="MENDOZA MARVIC M."/>
    <s v="ONT"/>
    <x v="1"/>
    <d v="2022-11-21T00:00:00"/>
    <d v="2022-11-23T00:00:00"/>
    <s v="VL"/>
    <m/>
    <s v="3 VL"/>
    <n v="3"/>
    <m/>
  </r>
  <r>
    <x v="588"/>
    <d v="2022-11-17T00:00:00"/>
    <x v="99"/>
    <s v="MELADO LEONILA JR P."/>
    <s v="TICC"/>
    <x v="2"/>
    <d v="2022-09-29T00:00:00"/>
    <d v="2022-09-30T00:00:00"/>
    <s v="SL"/>
    <m/>
    <s v="2 SL"/>
    <n v="2"/>
    <m/>
  </r>
  <r>
    <x v="589"/>
    <d v="2022-11-17T00:00:00"/>
    <x v="99"/>
    <s v="MENDOZA PATRICK O."/>
    <s v="TICC"/>
    <x v="2"/>
    <d v="2022-10-09T00:00:00"/>
    <d v="2022-10-09T00:00:00"/>
    <s v="WITHOUTPAY"/>
    <s v="SL WITHOUTPAY"/>
    <s v="0 WITHOUTPAY"/>
    <n v="0"/>
    <m/>
  </r>
  <r>
    <x v="590"/>
    <d v="2022-11-17T00:00:00"/>
    <x v="165"/>
    <s v="MULINGTAPANG GUILLERMA O."/>
    <s v="GSO"/>
    <x v="0"/>
    <d v="2022-10-19T00:00:00"/>
    <d v="2022-10-19T00:00:00"/>
    <s v="VL"/>
    <s v="SEC 25 EO 292- FORCE LEAVE"/>
    <s v="1 VL"/>
    <n v="1"/>
    <m/>
  </r>
  <r>
    <x v="590"/>
    <d v="2022-11-17T00:00:00"/>
    <x v="165"/>
    <s v="MULINGTAPANG GUILLERMA O."/>
    <s v="GSO"/>
    <x v="0"/>
    <d v="2022-10-21T00:00:00"/>
    <d v="2022-10-21T00:00:00"/>
    <s v="OTHER"/>
    <s v="SEC 21 EO 292- SPECIAL PRIVILEGE"/>
    <s v="1 OTHER"/>
    <n v="1"/>
    <m/>
  </r>
  <r>
    <x v="591"/>
    <d v="2022-11-17T00:00:00"/>
    <x v="153"/>
    <s v="MULINGTAPANG GUILLERMA O."/>
    <s v="GSO"/>
    <x v="0"/>
    <d v="2022-10-26T00:00:00"/>
    <d v="2022-10-26T00:00:00"/>
    <s v="OTHER"/>
    <s v="SEC 21 EO 292- SPECIAL PRIVILEGE"/>
    <s v="1 OTHER"/>
    <n v="1"/>
    <m/>
  </r>
  <r>
    <x v="592"/>
    <d v="2022-11-17T00:00:00"/>
    <x v="145"/>
    <s v="MERHAN FRANCISCO  "/>
    <s v="CENRO"/>
    <x v="0"/>
    <d v="2022-10-13T00:00:00"/>
    <d v="2022-10-28T00:00:00"/>
    <s v="SL"/>
    <m/>
    <s v="12 SL"/>
    <n v="12"/>
    <m/>
  </r>
  <r>
    <x v="593"/>
    <d v="2022-11-17T00:00:00"/>
    <x v="158"/>
    <s v="MERHAN FRANCISCO  "/>
    <s v="CENRO"/>
    <x v="0"/>
    <d v="2022-11-02T00:00:00"/>
    <d v="2022-11-29T00:00:00"/>
    <s v="SL"/>
    <m/>
    <s v="19 SL"/>
    <n v="19"/>
    <m/>
  </r>
  <r>
    <x v="594"/>
    <d v="2022-11-17T00:00:00"/>
    <x v="137"/>
    <s v="MERJILLA JEANETTE B."/>
    <s v="TICC"/>
    <x v="0"/>
    <d v="2022-11-07T00:00:00"/>
    <d v="2022-11-07T00:00:00"/>
    <s v="VL"/>
    <m/>
    <s v="1 VL"/>
    <n v="1"/>
    <m/>
  </r>
  <r>
    <x v="594"/>
    <d v="2022-11-17T00:00:00"/>
    <x v="137"/>
    <s v="MERJILLA JEANETTE B."/>
    <s v="TICC"/>
    <x v="0"/>
    <d v="2022-11-28T00:00:00"/>
    <d v="2022-11-28T00:00:00"/>
    <s v="VL"/>
    <m/>
    <s v="1 VL"/>
    <n v="1"/>
    <m/>
  </r>
  <r>
    <x v="595"/>
    <d v="2022-11-17T00:00:00"/>
    <x v="157"/>
    <s v="MERJILLA JEANETTE B."/>
    <s v="TICC"/>
    <x v="0"/>
    <d v="2022-11-02T00:00:00"/>
    <d v="2022-11-03T00:00:00"/>
    <s v="SL"/>
    <m/>
    <s v="1 SL"/>
    <n v="1"/>
    <m/>
  </r>
  <r>
    <x v="596"/>
    <d v="2022-11-17T00:00:00"/>
    <x v="137"/>
    <s v="MERJILLA JEANETTE B."/>
    <s v="TICC"/>
    <x v="0"/>
    <d v="2022-10-24T00:00:00"/>
    <d v="2022-10-24T00:00:00"/>
    <s v="SL"/>
    <m/>
    <s v="1 SL"/>
    <n v="1"/>
    <m/>
  </r>
  <r>
    <x v="597"/>
    <d v="2022-11-17T00:00:00"/>
    <x v="137"/>
    <s v="MARASIGAN BIENVENIDO E."/>
    <s v="GSO"/>
    <x v="0"/>
    <d v="2022-10-24T00:00:00"/>
    <d v="2022-10-24T00:00:00"/>
    <s v="SL"/>
    <m/>
    <s v="1 SL"/>
    <n v="1"/>
    <m/>
  </r>
  <r>
    <x v="598"/>
    <d v="2022-11-17T00:00:00"/>
    <x v="150"/>
    <s v="LUNA LALAINE D."/>
    <s v="TCIS"/>
    <x v="2"/>
    <d v="2022-10-03T00:00:00"/>
    <d v="2022-10-03T00:00:00"/>
    <s v="SL"/>
    <m/>
    <s v="1 SL"/>
    <n v="1"/>
    <m/>
  </r>
  <r>
    <x v="599"/>
    <d v="2022-11-17T00:00:00"/>
    <x v="166"/>
    <s v="GONZALES MARY JANE D."/>
    <s v="CSWDO"/>
    <x v="0"/>
    <d v="2022-12-27T00:00:00"/>
    <d v="2022-12-29T00:00:00"/>
    <s v="OTHER"/>
    <s v="SEC 21 EO 292- SPECIAL PRIVILEGE"/>
    <s v="3 OTHER"/>
    <n v="3"/>
    <m/>
  </r>
  <r>
    <x v="600"/>
    <d v="2022-11-17T00:00:00"/>
    <x v="166"/>
    <s v="GONZALES MARY JANE D."/>
    <s v="CSWDO"/>
    <x v="0"/>
    <d v="2022-12-26T00:00:00"/>
    <d v="2022-12-26T00:00:00"/>
    <s v="VL"/>
    <s v="SEC 25 EO 292- FORCE LEAVE"/>
    <s v="0 VL"/>
    <n v="0"/>
    <m/>
  </r>
  <r>
    <x v="601"/>
    <d v="2022-11-17T00:00:00"/>
    <x v="167"/>
    <s v="GONZALES CHRISTI NERISSE E."/>
    <s v="CEO"/>
    <x v="0"/>
    <d v="2022-10-18T00:00:00"/>
    <d v="2022-10-18T00:00:00"/>
    <s v="SL"/>
    <m/>
    <s v="1 SL"/>
    <n v="1"/>
    <m/>
  </r>
  <r>
    <x v="602"/>
    <d v="2022-11-17T00:00:00"/>
    <x v="151"/>
    <s v="GUEVARRA ROLANDO  "/>
    <s v="CENRO"/>
    <x v="0"/>
    <d v="2022-10-05T00:00:00"/>
    <d v="2022-10-05T00:00:00"/>
    <s v="SL"/>
    <m/>
    <s v="1 SL"/>
    <n v="1"/>
    <m/>
  </r>
  <r>
    <x v="603"/>
    <d v="2022-11-17T00:00:00"/>
    <x v="165"/>
    <s v="GATPANDAN MICHAEL E."/>
    <s v="GSO"/>
    <x v="0"/>
    <d v="2022-10-07T00:00:00"/>
    <d v="2022-10-11T00:00:00"/>
    <s v="SL"/>
    <m/>
    <s v="3 SL"/>
    <n v="3"/>
    <m/>
  </r>
  <r>
    <x v="604"/>
    <d v="2022-11-17T00:00:00"/>
    <x v="134"/>
    <s v="GONZALES MARIO O."/>
    <s v="GSO"/>
    <x v="0"/>
    <d v="2022-10-13T00:00:00"/>
    <d v="2022-10-13T00:00:00"/>
    <s v="SL"/>
    <m/>
    <s v="1 SL"/>
    <n v="1"/>
    <m/>
  </r>
  <r>
    <x v="605"/>
    <d v="2022-11-17T00:00:00"/>
    <x v="146"/>
    <s v="GATPANDAN MICHAEL E."/>
    <s v="GSO"/>
    <x v="0"/>
    <d v="2022-11-02T00:00:00"/>
    <d v="2022-11-02T00:00:00"/>
    <s v="SL"/>
    <m/>
    <s v="0 SL"/>
    <n v="0"/>
    <m/>
  </r>
  <r>
    <x v="606"/>
    <d v="2022-11-17T00:00:00"/>
    <x v="162"/>
    <s v="GATPANDAN MICHAEL E."/>
    <s v="GSO"/>
    <x v="0"/>
    <d v="2022-10-17T00:00:00"/>
    <d v="2022-10-17T00:00:00"/>
    <s v="SL"/>
    <m/>
    <s v="1 SL"/>
    <n v="1"/>
    <m/>
  </r>
  <r>
    <x v="607"/>
    <d v="2022-11-17T00:00:00"/>
    <x v="148"/>
    <s v="FERMA ETHEL GRACE N."/>
    <s v="ONT"/>
    <x v="0"/>
    <d v="2022-11-17T00:00:00"/>
    <d v="2022-11-21T00:00:00"/>
    <s v="VL"/>
    <s v="SEC 25 EO 292- FORCE LEAVE"/>
    <s v="3 VL"/>
    <n v="3"/>
    <m/>
  </r>
  <r>
    <x v="608"/>
    <d v="2022-11-17T00:00:00"/>
    <x v="144"/>
    <s v="FERMA RAYMOND  "/>
    <s v="CENRO"/>
    <x v="0"/>
    <d v="2022-11-09T00:00:00"/>
    <d v="2022-11-14T00:00:00"/>
    <s v="VL"/>
    <s v="SEC 25 EO 292- FORCE LEAVE"/>
    <s v="4 VL"/>
    <n v="4"/>
    <m/>
  </r>
  <r>
    <x v="609"/>
    <d v="2022-11-17T00:00:00"/>
    <x v="137"/>
    <s v="FERMA RAYMOND  "/>
    <s v="CENRO"/>
    <x v="0"/>
    <d v="2022-10-24T00:00:00"/>
    <d v="2022-10-24T00:00:00"/>
    <s v="SL"/>
    <m/>
    <s v="1 SL"/>
    <n v="1"/>
    <m/>
  </r>
  <r>
    <x v="610"/>
    <d v="2022-11-17T00:00:00"/>
    <x v="166"/>
    <s v="DE CASTRO  CHRISTINE JEAN D."/>
    <s v="CSWDO"/>
    <x v="0"/>
    <d v="2022-12-15T00:00:00"/>
    <d v="2022-12-16T00:00:00"/>
    <s v="VL"/>
    <m/>
    <s v="2 VL"/>
    <n v="2"/>
    <m/>
  </r>
  <r>
    <x v="611"/>
    <d v="2022-11-17T00:00:00"/>
    <x v="153"/>
    <s v="DERLA ARTHUR D."/>
    <s v="CENRO"/>
    <x v="0"/>
    <d v="2022-11-07T00:00:00"/>
    <d v="2022-11-11T00:00:00"/>
    <s v="VL"/>
    <s v="SEC 25 EO 292- FORCE LEAVE"/>
    <s v="5 VL"/>
    <n v="5"/>
    <m/>
  </r>
  <r>
    <x v="612"/>
    <d v="2022-11-17T00:00:00"/>
    <x v="168"/>
    <s v="DERLA ARTHUR D."/>
    <s v="CENRO"/>
    <x v="0"/>
    <d v="2022-10-20T00:00:00"/>
    <d v="2022-10-20T00:00:00"/>
    <s v="OTHER"/>
    <s v="SEC 21 EO 292- SPECIAL PRIVILEGE"/>
    <s v="1 OTHER"/>
    <n v="1"/>
    <m/>
  </r>
  <r>
    <x v="613"/>
    <d v="2022-11-17T00:00:00"/>
    <x v="169"/>
    <s v="DERLA APOLONIO JR D."/>
    <s v="CENRO"/>
    <x v="0"/>
    <d v="2022-10-04T00:00:00"/>
    <d v="2022-10-04T00:00:00"/>
    <s v="SL"/>
    <m/>
    <s v="1 SL"/>
    <n v="1"/>
    <m/>
  </r>
  <r>
    <x v="613"/>
    <d v="2022-11-17T00:00:00"/>
    <x v="169"/>
    <s v="DERLA APOLONIO JR D."/>
    <s v="CENRO"/>
    <x v="0"/>
    <d v="2022-10-07T00:00:00"/>
    <d v="2022-10-07T00:00:00"/>
    <s v="SL"/>
    <m/>
    <s v="1 SL"/>
    <n v="1"/>
    <m/>
  </r>
  <r>
    <x v="613"/>
    <d v="2022-11-17T00:00:00"/>
    <x v="169"/>
    <s v="DERLA APOLONIO JR D."/>
    <s v="CENRO"/>
    <x v="0"/>
    <d v="2022-10-12T00:00:00"/>
    <d v="2022-10-12T00:00:00"/>
    <s v="SL"/>
    <m/>
    <s v="1 SL"/>
    <n v="1"/>
    <m/>
  </r>
  <r>
    <x v="614"/>
    <d v="2022-11-17T00:00:00"/>
    <x v="152"/>
    <s v="DIMARANAN JOEL M."/>
    <s v="TICC"/>
    <x v="2"/>
    <d v="2022-10-02T00:00:00"/>
    <d v="2022-10-02T00:00:00"/>
    <s v="SL"/>
    <m/>
    <s v="0 SL"/>
    <n v="0"/>
    <m/>
  </r>
  <r>
    <x v="615"/>
    <d v="2022-11-17T00:00:00"/>
    <x v="146"/>
    <s v="DOGELIO CHRISTIAN B."/>
    <s v="LEGAL"/>
    <x v="0"/>
    <d v="2022-11-11T00:00:00"/>
    <d v="2022-11-14T00:00:00"/>
    <s v="VL"/>
    <m/>
    <s v="2 VL"/>
    <n v="2"/>
    <m/>
  </r>
  <r>
    <x v="616"/>
    <d v="2022-11-17T00:00:00"/>
    <x v="148"/>
    <s v="DIMAILIG ARLYN R."/>
    <s v="MAHOGANY MARKET"/>
    <x v="0"/>
    <d v="2022-11-03T00:00:00"/>
    <d v="2022-11-03T00:00:00"/>
    <s v="SL"/>
    <m/>
    <s v="1 SL"/>
    <n v="1"/>
    <m/>
  </r>
  <r>
    <x v="617"/>
    <d v="2022-11-17T00:00:00"/>
    <x v="150"/>
    <s v="DISEPEDA MACARIA P."/>
    <s v="TICC"/>
    <x v="0"/>
    <d v="2022-09-25T00:00:00"/>
    <d v="2022-09-25T00:00:00"/>
    <s v="SL"/>
    <m/>
    <s v="0 SL"/>
    <n v="0"/>
    <m/>
  </r>
  <r>
    <x v="618"/>
    <d v="2022-11-17T00:00:00"/>
    <x v="152"/>
    <s v="DIMAANO LEOVIGILDA A."/>
    <s v="EEO/CITY MARKET"/>
    <x v="0"/>
    <d v="2022-10-19T00:00:00"/>
    <d v="2022-10-19T00:00:00"/>
    <s v="OTHER"/>
    <s v="SEC 21 EO 292- SPECIAL PRIVILEGE"/>
    <s v="1 OTHER"/>
    <n v="1"/>
    <m/>
  </r>
  <r>
    <x v="619"/>
    <d v="2022-11-17T00:00:00"/>
    <x v="135"/>
    <s v="DIMAANO LEOVIGILDA A."/>
    <s v="EEO/CITY MARKET"/>
    <x v="0"/>
    <d v="2022-10-26T00:00:00"/>
    <d v="2022-10-27T00:00:00"/>
    <s v="OTHER"/>
    <s v="SEC 21 EO 292- SPECIAL PRIVILEGE"/>
    <s v="2 OTHER"/>
    <n v="2"/>
    <m/>
  </r>
  <r>
    <x v="620"/>
    <d v="2022-11-17T00:00:00"/>
    <x v="167"/>
    <s v="DILIDILI AIREEN M."/>
    <s v="TICC"/>
    <x v="0"/>
    <d v="2022-10-24T00:00:00"/>
    <d v="2022-10-24T00:00:00"/>
    <s v="VL"/>
    <m/>
    <s v="1 VL"/>
    <n v="1"/>
    <m/>
  </r>
  <r>
    <x v="621"/>
    <d v="2022-11-17T00:00:00"/>
    <x v="135"/>
    <s v="DATU SHIRLEY G."/>
    <s v="ONT"/>
    <x v="0"/>
    <d v="2022-11-03T00:00:00"/>
    <d v="2022-11-07T00:00:00"/>
    <s v="VL"/>
    <s v="SEC 25 EO 292- FORCE LEAVE"/>
    <s v="3 VL"/>
    <n v="3"/>
    <m/>
  </r>
  <r>
    <x v="622"/>
    <d v="2022-11-17T00:00:00"/>
    <x v="135"/>
    <s v="DATU SHIRLEY G."/>
    <s v="ONT"/>
    <x v="0"/>
    <d v="2022-10-26T00:00:00"/>
    <d v="2022-10-26T00:00:00"/>
    <s v="SL"/>
    <m/>
    <s v="1 SL"/>
    <n v="1"/>
    <m/>
  </r>
  <r>
    <x v="623"/>
    <d v="2022-11-17T00:00:00"/>
    <x v="99"/>
    <s v="COSME CORAZON O."/>
    <s v="TCIS"/>
    <x v="0"/>
    <d v="2022-11-03T00:00:00"/>
    <d v="2022-11-11T00:00:00"/>
    <s v="VL"/>
    <m/>
    <s v="7 VL"/>
    <n v="7"/>
    <m/>
  </r>
  <r>
    <x v="624"/>
    <d v="2022-11-17T00:00:00"/>
    <x v="99"/>
    <s v="COSME CORAZON O."/>
    <s v="TCIS"/>
    <x v="0"/>
    <d v="2022-10-17T00:00:00"/>
    <d v="2022-10-31T00:00:00"/>
    <s v="VL"/>
    <m/>
    <s v="11 VL"/>
    <n v="11"/>
    <m/>
  </r>
  <r>
    <x v="625"/>
    <d v="2022-11-17T00:00:00"/>
    <x v="137"/>
    <s v="CABANTING AIRA P."/>
    <s v="ONT"/>
    <x v="0"/>
    <d v="2022-11-17T00:00:00"/>
    <d v="2022-11-17T00:00:00"/>
    <s v="VL"/>
    <m/>
    <s v="1 VL"/>
    <n v="1"/>
    <m/>
  </r>
  <r>
    <x v="625"/>
    <d v="2022-11-17T00:00:00"/>
    <x v="137"/>
    <s v="CABANTING AIRA P."/>
    <s v="ONT"/>
    <x v="0"/>
    <d v="2022-11-24T00:00:00"/>
    <d v="2022-11-24T00:00:00"/>
    <s v="VL"/>
    <m/>
    <s v="1 VL"/>
    <n v="1"/>
    <m/>
  </r>
  <r>
    <x v="626"/>
    <d v="2022-11-17T00:00:00"/>
    <x v="144"/>
    <s v="COSTANTE HERBERT F."/>
    <s v="BPLO"/>
    <x v="2"/>
    <d v="2022-10-24T00:00:00"/>
    <d v="2022-10-25T00:00:00"/>
    <s v="WITHOUTPAY"/>
    <s v="VL WITHOUTPAY"/>
    <s v="2 WITHOUTPAY"/>
    <n v="2"/>
    <m/>
  </r>
  <r>
    <x v="626"/>
    <d v="2022-11-17T00:00:00"/>
    <x v="144"/>
    <s v="COSTANTE HERBERT F."/>
    <s v="BPLO"/>
    <x v="2"/>
    <d v="2022-10-27T00:00:00"/>
    <d v="2022-10-27T00:00:00"/>
    <s v="WITHOUTPAY"/>
    <s v="VL WITHOUTPAY"/>
    <s v="1 WITHOUTPAY"/>
    <n v="1"/>
    <m/>
  </r>
  <r>
    <x v="627"/>
    <d v="2022-11-17T00:00:00"/>
    <x v="167"/>
    <s v="VARGAS MELINDA M."/>
    <s v="CSWDO"/>
    <x v="0"/>
    <d v="2022-10-18T00:00:00"/>
    <d v="2022-10-18T00:00:00"/>
    <s v="SL"/>
    <m/>
    <s v="1 SL"/>
    <n v="1"/>
    <m/>
  </r>
  <r>
    <x v="628"/>
    <d v="2022-11-17T00:00:00"/>
    <x v="149"/>
    <s v="VILLANUEVA RICHELLE A."/>
    <s v="TICC"/>
    <x v="0"/>
    <d v="2022-09-30T00:00:00"/>
    <d v="2022-09-30T00:00:00"/>
    <s v="SL"/>
    <m/>
    <s v="1 SL"/>
    <n v="1"/>
    <m/>
  </r>
  <r>
    <x v="629"/>
    <d v="2022-11-17T00:00:00"/>
    <x v="137"/>
    <s v="VILLANUEVA RICHELLE A."/>
    <s v="TICC"/>
    <x v="0"/>
    <d v="2022-10-24T00:00:00"/>
    <d v="2022-10-24T00:00:00"/>
    <s v="SL"/>
    <m/>
    <s v="1 SL"/>
    <n v="1"/>
    <m/>
  </r>
  <r>
    <x v="630"/>
    <d v="2022-11-17T00:00:00"/>
    <x v="158"/>
    <s v="VILLANUEVA RICHELLE A."/>
    <s v="TICC"/>
    <x v="0"/>
    <d v="2022-11-15T00:00:00"/>
    <d v="2022-11-15T00:00:00"/>
    <s v="VL"/>
    <m/>
    <s v="1 VL"/>
    <n v="1"/>
    <m/>
  </r>
  <r>
    <x v="631"/>
    <d v="2022-11-17T00:00:00"/>
    <x v="147"/>
    <s v="VILLANUEVA RICHELLE A."/>
    <s v="TICC"/>
    <x v="0"/>
    <d v="2022-10-12T00:00:00"/>
    <d v="2022-10-12T00:00:00"/>
    <s v="SL"/>
    <m/>
    <s v="1 SL"/>
    <n v="1"/>
    <m/>
  </r>
  <r>
    <x v="632"/>
    <d v="2022-11-17T00:00:00"/>
    <x v="167"/>
    <s v="VILLANUEVA DAVE RONILLO V."/>
    <s v="CEO"/>
    <x v="0"/>
    <d v="2022-10-18T00:00:00"/>
    <d v="2022-10-18T00:00:00"/>
    <s v="SL"/>
    <m/>
    <s v="1 SL"/>
    <n v="1"/>
    <m/>
  </r>
  <r>
    <x v="633"/>
    <d v="2022-11-17T00:00:00"/>
    <x v="160"/>
    <s v="TIBAYAN EUFEMIA O."/>
    <s v="CHO"/>
    <x v="0"/>
    <d v="2022-10-10T00:00:00"/>
    <d v="2022-10-14T00:00:00"/>
    <s v="OTHER"/>
    <s v="QUARANTINE LEAVE"/>
    <s v="5 OTHER"/>
    <n v="5"/>
    <m/>
  </r>
  <r>
    <x v="634"/>
    <d v="2022-11-17T00:00:00"/>
    <x v="168"/>
    <s v="TAPAY EDWARD  "/>
    <s v="CENRO"/>
    <x v="0"/>
    <d v="2022-10-28T00:00:00"/>
    <d v="2022-11-02T00:00:00"/>
    <s v="VL"/>
    <m/>
    <s v="3 VL"/>
    <n v="3"/>
    <m/>
  </r>
  <r>
    <x v="635"/>
    <d v="2022-11-17T00:00:00"/>
    <x v="163"/>
    <s v="SIM JO RITZELLE C."/>
    <s v="CHO"/>
    <x v="0"/>
    <d v="2022-10-18T00:00:00"/>
    <d v="2022-10-27T00:00:00"/>
    <s v="SL"/>
    <m/>
    <s v="8 SL"/>
    <n v="8"/>
    <m/>
  </r>
  <r>
    <x v="636"/>
    <d v="2022-11-17T00:00:00"/>
    <x v="170"/>
    <s v="SIM JO RITZELLE C."/>
    <s v="CHO"/>
    <x v="0"/>
    <d v="2022-11-07T00:00:00"/>
    <d v="2022-11-08T00:00:00"/>
    <s v="VL"/>
    <m/>
    <s v="2 VL"/>
    <n v="2"/>
    <m/>
  </r>
  <r>
    <x v="637"/>
    <d v="2022-11-17T00:00:00"/>
    <x v="134"/>
    <s v="SUMAGUI LORENA P."/>
    <s v="BIR"/>
    <x v="0"/>
    <d v="2022-10-04T00:00:00"/>
    <d v="2022-10-04T00:00:00"/>
    <s v="SL"/>
    <m/>
    <s v="1 SL"/>
    <n v="1"/>
    <m/>
  </r>
  <r>
    <x v="637"/>
    <d v="2022-11-17T00:00:00"/>
    <x v="134"/>
    <s v="SUMAGUI LORENA P."/>
    <s v="BIR"/>
    <x v="0"/>
    <d v="2022-10-11T00:00:00"/>
    <d v="2022-10-11T00:00:00"/>
    <s v="SL"/>
    <m/>
    <s v="1 SL"/>
    <n v="1"/>
    <m/>
  </r>
  <r>
    <x v="638"/>
    <d v="2022-11-17T00:00:00"/>
    <x v="153"/>
    <s v="SUMAGUI LORENA P."/>
    <s v="BIR"/>
    <x v="0"/>
    <d v="2022-10-17T00:00:00"/>
    <d v="2022-10-17T00:00:00"/>
    <s v="SL"/>
    <m/>
    <s v="1 SL"/>
    <n v="1"/>
    <m/>
  </r>
  <r>
    <x v="638"/>
    <d v="2022-11-17T00:00:00"/>
    <x v="153"/>
    <s v="SUMAGUI LORENA P."/>
    <s v="BIR"/>
    <x v="0"/>
    <d v="2022-10-21T00:00:00"/>
    <d v="2022-10-21T00:00:00"/>
    <s v="SL"/>
    <m/>
    <s v="1 SL"/>
    <n v="1"/>
    <m/>
  </r>
  <r>
    <x v="639"/>
    <d v="2022-11-17T00:00:00"/>
    <x v="167"/>
    <s v="SUMAGUI LORENA P."/>
    <s v="BIR"/>
    <x v="0"/>
    <d v="2022-10-17T00:00:00"/>
    <d v="2022-10-17T00:00:00"/>
    <s v="SL"/>
    <m/>
    <s v="1 SL"/>
    <n v="1"/>
    <m/>
  </r>
  <r>
    <x v="640"/>
    <d v="2022-11-17T00:00:00"/>
    <x v="158"/>
    <s v="RODRIGUEZ MANNY  "/>
    <s v="CENRO"/>
    <x v="0"/>
    <d v="2022-11-13T00:00:00"/>
    <d v="2022-11-13T00:00:00"/>
    <s v="OTHER"/>
    <s v="SEC 21 EO 292- SPECIAL PRIVILEGE"/>
    <s v="0 OTHER"/>
    <n v="0"/>
    <m/>
  </r>
  <r>
    <x v="641"/>
    <d v="2022-11-17T00:00:00"/>
    <x v="161"/>
    <s v="ROLLE MICHELLYN G."/>
    <s v="ONT"/>
    <x v="0"/>
    <d v="2022-10-28T00:00:00"/>
    <d v="2022-10-28T00:00:00"/>
    <s v="VL"/>
    <m/>
    <s v="1 VL"/>
    <n v="1"/>
    <m/>
  </r>
  <r>
    <x v="642"/>
    <d v="2022-11-17T00:00:00"/>
    <x v="162"/>
    <s v="RAMA RAQUEL J."/>
    <s v="INTERNAL"/>
    <x v="0"/>
    <d v="2022-10-24T00:00:00"/>
    <d v="2022-10-24T00:00:00"/>
    <s v="VL"/>
    <m/>
    <s v="1 VL"/>
    <n v="1"/>
    <m/>
  </r>
  <r>
    <x v="643"/>
    <d v="2022-11-17T00:00:00"/>
    <x v="85"/>
    <s v="CROOX VALERIE R."/>
    <s v="ONT"/>
    <x v="0"/>
    <d v="2022-10-12T00:00:00"/>
    <d v="2022-10-22T00:00:00"/>
    <s v="WITHOUTPAY"/>
    <s v="VL WITHOUTPAY"/>
    <s v="8 WITHOUTPAY"/>
    <n v="8"/>
    <m/>
  </r>
  <r>
    <x v="644"/>
    <d v="2022-11-17T00:00:00"/>
    <x v="153"/>
    <s v="RODRIGUEZ ARNEL  "/>
    <s v="CENRO"/>
    <x v="0"/>
    <d v="2022-11-03T00:00:00"/>
    <d v="2022-11-03T00:00:00"/>
    <s v="VL"/>
    <s v="SEC 25 EO 292- FORCE LEAVE"/>
    <s v="1 VL"/>
    <n v="1"/>
    <m/>
  </r>
  <r>
    <x v="645"/>
    <d v="2022-11-17T00:00:00"/>
    <x v="159"/>
    <s v="ROMILLA MARIBEL P."/>
    <s v="ACCOUNTING"/>
    <x v="0"/>
    <d v="2022-11-07T00:00:00"/>
    <d v="2022-11-07T00:00:00"/>
    <s v="VL"/>
    <m/>
    <s v="1 VL"/>
    <n v="1"/>
    <m/>
  </r>
  <r>
    <x v="646"/>
    <d v="2022-11-17T00:00:00"/>
    <x v="135"/>
    <s v="ROMILLA MARIBEL P."/>
    <s v="ACCOUNTING"/>
    <x v="0"/>
    <d v="2022-10-27T00:00:00"/>
    <d v="2022-10-27T00:00:00"/>
    <s v="VL"/>
    <m/>
    <s v="1 VL"/>
    <n v="1"/>
    <m/>
  </r>
  <r>
    <x v="647"/>
    <d v="2022-11-17T00:00:00"/>
    <x v="160"/>
    <s v="ROMILLA MARIBEL P."/>
    <s v="ACCOUNTING"/>
    <x v="0"/>
    <d v="2022-10-10T00:00:00"/>
    <d v="2022-10-10T00:00:00"/>
    <s v="SL"/>
    <m/>
    <s v="1 SL"/>
    <n v="1"/>
    <m/>
  </r>
  <r>
    <x v="647"/>
    <d v="2022-11-17T00:00:00"/>
    <x v="160"/>
    <s v="ROMILLA MARIBEL P."/>
    <s v="ACCOUNTING"/>
    <x v="0"/>
    <d v="2022-10-13T00:00:00"/>
    <d v="2022-10-14T00:00:00"/>
    <s v="SL"/>
    <m/>
    <s v="2 SL"/>
    <n v="2"/>
    <m/>
  </r>
  <r>
    <x v="648"/>
    <d v="2022-11-17T00:00:00"/>
    <x v="160"/>
    <s v="RODRIGUEZ RAYMUNDO  "/>
    <s v="CENRO"/>
    <x v="0"/>
    <d v="2022-10-27T00:00:00"/>
    <d v="2022-10-28T00:00:00"/>
    <s v="VL"/>
    <s v="SEC 25 EO 292- FORCE LEAVE"/>
    <s v="2 VL"/>
    <n v="2"/>
    <m/>
  </r>
  <r>
    <x v="649"/>
    <d v="2022-11-17T00:00:00"/>
    <x v="135"/>
    <s v="RODRIGUEZ NARCISCO E."/>
    <s v="EEO/CITY MARKET"/>
    <x v="0"/>
    <d v="2022-10-29T00:00:00"/>
    <d v="2022-10-29T00:00:00"/>
    <s v="OTHER"/>
    <s v="SEC 21 EO 292- SPECIAL PRIVILEGE"/>
    <s v="0 OTHER"/>
    <n v="0"/>
    <m/>
  </r>
  <r>
    <x v="650"/>
    <d v="2022-11-17T00:00:00"/>
    <x v="168"/>
    <s v="RODRIGUEZ NARCISCO E."/>
    <s v="EEO/CITY MARKET"/>
    <x v="0"/>
    <d v="2022-10-20T00:00:00"/>
    <d v="2022-10-20T00:00:00"/>
    <s v="SL"/>
    <m/>
    <s v="1 SL"/>
    <n v="1"/>
    <m/>
  </r>
  <r>
    <x v="651"/>
    <d v="2022-11-17T00:00:00"/>
    <x v="148"/>
    <s v="PAYAD RONALDO  "/>
    <s v="CENRO"/>
    <x v="0"/>
    <d v="2022-11-14T00:00:00"/>
    <d v="2022-11-16T00:00:00"/>
    <s v="VL"/>
    <s v="SEC 25 EO 292- FORCE LEAVE"/>
    <s v="3 VL"/>
    <n v="3"/>
    <m/>
  </r>
  <r>
    <x v="652"/>
    <d v="2022-11-17T00:00:00"/>
    <x v="150"/>
    <s v="PANGANIBAN CAROLINA L."/>
    <s v="TICC"/>
    <x v="0"/>
    <d v="2022-09-28T00:00:00"/>
    <d v="2022-09-29T00:00:00"/>
    <s v="SL"/>
    <m/>
    <s v="2 SL"/>
    <n v="2"/>
    <m/>
  </r>
  <r>
    <x v="653"/>
    <d v="2022-11-17T00:00:00"/>
    <x v="168"/>
    <s v="PATERNO MARIA LOURDERS P."/>
    <s v="CCT"/>
    <x v="0"/>
    <d v="2022-10-19T00:00:00"/>
    <d v="2022-10-20T00:00:00"/>
    <s v="SL"/>
    <m/>
    <s v="2 SL"/>
    <n v="2"/>
    <m/>
  </r>
  <r>
    <x v="654"/>
    <d v="2022-11-17T00:00:00"/>
    <x v="155"/>
    <s v="PATERNO MARIA LOURDERS P."/>
    <s v="CCT"/>
    <x v="0"/>
    <d v="2022-11-07T00:00:00"/>
    <d v="2022-11-07T00:00:00"/>
    <s v="SL"/>
    <m/>
    <s v="1 SL"/>
    <n v="1"/>
    <m/>
  </r>
  <r>
    <x v="655"/>
    <d v="2022-11-17T00:00:00"/>
    <x v="159"/>
    <s v="PATERNO MARIA LOURDERS P."/>
    <s v="CCT"/>
    <x v="0"/>
    <d v="2022-10-28T00:00:00"/>
    <d v="2022-10-28T00:00:00"/>
    <s v="SL"/>
    <m/>
    <s v="1 SL"/>
    <n v="1"/>
    <m/>
  </r>
  <r>
    <x v="656"/>
    <d v="2022-11-17T00:00:00"/>
    <x v="160"/>
    <s v="PAZ JOSUE O."/>
    <s v="CENRO"/>
    <x v="0"/>
    <d v="2022-10-24T00:00:00"/>
    <d v="2022-10-27T00:00:00"/>
    <s v="VL"/>
    <s v="SEC 25 EO 292- FORCE LEAVE"/>
    <s v="4 VL"/>
    <n v="4"/>
    <m/>
  </r>
  <r>
    <x v="657"/>
    <d v="2022-11-17T00:00:00"/>
    <x v="137"/>
    <s v="PAGLINAWAN JESSIE M."/>
    <s v="CENRO"/>
    <x v="0"/>
    <d v="2022-10-24T00:00:00"/>
    <d v="2022-10-24T00:00:00"/>
    <s v="SL"/>
    <m/>
    <s v="1 SL"/>
    <n v="1"/>
    <m/>
  </r>
  <r>
    <x v="658"/>
    <d v="2022-11-17T00:00:00"/>
    <x v="147"/>
    <s v="PAGLINAWAN JESSIE M."/>
    <s v="CENRO"/>
    <x v="0"/>
    <d v="2022-10-12T00:00:00"/>
    <d v="2022-10-12T00:00:00"/>
    <s v="SL"/>
    <m/>
    <s v="1 SL"/>
    <n v="1"/>
    <m/>
  </r>
  <r>
    <x v="659"/>
    <d v="2022-11-17T00:00:00"/>
    <x v="151"/>
    <s v="PAGLINAWAN JESSIE M."/>
    <s v="CENRO"/>
    <x v="0"/>
    <d v="2022-10-04T00:00:00"/>
    <d v="2022-10-05T00:00:00"/>
    <s v="SL"/>
    <m/>
    <s v="2 SL"/>
    <n v="2"/>
    <m/>
  </r>
  <r>
    <x v="660"/>
    <d v="2022-11-17T00:00:00"/>
    <x v="158"/>
    <s v="PAGLINAWAN JESSIE M."/>
    <s v="CENRO"/>
    <x v="0"/>
    <d v="2022-11-07T00:00:00"/>
    <d v="2022-11-08T00:00:00"/>
    <s v="SL"/>
    <m/>
    <s v="2 SL"/>
    <n v="2"/>
    <m/>
  </r>
  <r>
    <x v="661"/>
    <d v="2022-11-17T00:00:00"/>
    <x v="160"/>
    <s v="OPO CONEY V."/>
    <s v="HOUSING"/>
    <x v="0"/>
    <d v="2022-10-21T00:00:00"/>
    <d v="2022-10-21T00:00:00"/>
    <s v="VL"/>
    <m/>
    <s v="1 VL"/>
    <n v="1"/>
    <m/>
  </r>
  <r>
    <x v="662"/>
    <d v="2022-11-17T00:00:00"/>
    <x v="160"/>
    <s v="OPO CONEY V."/>
    <s v="HOUSING"/>
    <x v="0"/>
    <d v="2022-10-24T00:00:00"/>
    <d v="2022-10-24T00:00:00"/>
    <s v="OTHER"/>
    <s v="SEC 21 EO 292- SPECIAL PRIVILEGE"/>
    <s v="1 OTHER"/>
    <n v="1"/>
    <m/>
  </r>
  <r>
    <x v="663"/>
    <d v="2022-11-17T00:00:00"/>
    <x v="157"/>
    <s v="OCAMPO NOVELYN U."/>
    <s v="CSWDO"/>
    <x v="0"/>
    <d v="2022-11-03T00:00:00"/>
    <d v="2022-11-03T00:00:00"/>
    <s v="SL"/>
    <m/>
    <s v="1 SL"/>
    <n v="1"/>
    <m/>
  </r>
  <r>
    <x v="664"/>
    <d v="2022-11-17T00:00:00"/>
    <x v="160"/>
    <s v="OCAMPO NOVELYN U."/>
    <s v="CSWDO"/>
    <x v="0"/>
    <d v="2022-10-14T00:00:00"/>
    <d v="2022-10-14T00:00:00"/>
    <s v="SL"/>
    <m/>
    <s v="1 SL"/>
    <n v="1"/>
    <m/>
  </r>
  <r>
    <x v="665"/>
    <d v="2022-11-17T00:00:00"/>
    <x v="171"/>
    <s v="OCAMPO NOVELYN U."/>
    <s v="CSWDO"/>
    <x v="0"/>
    <d v="2022-11-23T00:00:00"/>
    <d v="2022-11-23T00:00:00"/>
    <s v="OTHER"/>
    <s v="SEC 21 EO 292- SPECIAL PRIVILEGE"/>
    <s v="1 OTHER"/>
    <n v="1"/>
    <m/>
  </r>
  <r>
    <x v="666"/>
    <d v="2022-11-17T00:00:00"/>
    <x v="166"/>
    <s v="SUMAGUI FELICITAS M."/>
    <s v="CSWDO"/>
    <x v="0"/>
    <d v="2022-12-26T00:00:00"/>
    <d v="2022-12-29T00:00:00"/>
    <s v="VL"/>
    <s v="SEC 25 EO 292- FORCE LEAVE"/>
    <s v="3 VL"/>
    <n v="3"/>
    <m/>
  </r>
  <r>
    <x v="667"/>
    <d v="2022-11-17T00:00:00"/>
    <x v="170"/>
    <s v="ZAFRA REYNANTE B."/>
    <s v="TICC"/>
    <x v="0"/>
    <d v="2022-11-07T00:00:00"/>
    <d v="2022-11-09T00:00:00"/>
    <s v="SL"/>
    <m/>
    <s v="3 SL"/>
    <n v="3"/>
    <m/>
  </r>
  <r>
    <x v="668"/>
    <d v="2022-11-17T00:00:00"/>
    <x v="99"/>
    <s v="ZAFRA REYNANTE B."/>
    <s v="TICC"/>
    <x v="0"/>
    <d v="2022-10-18T00:00:00"/>
    <d v="2022-10-20T00:00:00"/>
    <s v="VL"/>
    <m/>
    <s v="3 VL"/>
    <n v="3"/>
    <m/>
  </r>
  <r>
    <x v="669"/>
    <d v="2022-11-17T00:00:00"/>
    <x v="144"/>
    <s v="VILLANUEVA ISMAEL D."/>
    <s v="CHO"/>
    <x v="0"/>
    <d v="2022-10-24T00:00:00"/>
    <d v="2022-10-25T00:00:00"/>
    <s v="SL"/>
    <m/>
    <s v="2 SL"/>
    <n v="2"/>
    <m/>
  </r>
  <r>
    <x v="670"/>
    <d v="2022-11-17T00:00:00"/>
    <x v="159"/>
    <s v="VILLANUEVA MARILYN L."/>
    <s v="TICC"/>
    <x v="0"/>
    <d v="2022-11-09T00:00:00"/>
    <d v="2022-11-15T00:00:00"/>
    <s v="VL"/>
    <m/>
    <s v="5 VL"/>
    <n v="5"/>
    <m/>
  </r>
  <r>
    <x v="671"/>
    <d v="2022-11-17T00:00:00"/>
    <x v="151"/>
    <s v="ABELA IMELDA C."/>
    <s v="ACCOUNTING"/>
    <x v="0"/>
    <d v="2022-10-04T00:00:00"/>
    <d v="2022-10-05T00:00:00"/>
    <s v="SL"/>
    <m/>
    <s v="2 SL"/>
    <n v="2"/>
    <m/>
  </r>
  <r>
    <x v="672"/>
    <d v="2022-11-17T00:00:00"/>
    <x v="150"/>
    <s v="LUNA LALAINE D."/>
    <s v="TCIS"/>
    <x v="2"/>
    <d v="2022-09-13T00:00:00"/>
    <d v="2022-09-13T00:00:00"/>
    <s v="SL"/>
    <m/>
    <s v="1 SL"/>
    <n v="1"/>
    <m/>
  </r>
  <r>
    <x v="673"/>
    <d v="2022-11-17T00:00:00"/>
    <x v="163"/>
    <s v="CABANTING AIRA P."/>
    <s v="ONT"/>
    <x v="0"/>
    <d v="2022-11-03T00:00:00"/>
    <d v="2022-11-03T00:00:00"/>
    <s v="VL"/>
    <m/>
    <s v="1 VL"/>
    <n v="1"/>
    <m/>
  </r>
  <r>
    <x v="673"/>
    <d v="2022-11-17T00:00:00"/>
    <x v="163"/>
    <s v="CABANTING AIRA P."/>
    <s v="ONT"/>
    <x v="0"/>
    <d v="2022-11-07T00:00:00"/>
    <d v="2022-11-07T00:00:00"/>
    <s v="VL"/>
    <m/>
    <s v="1 VL"/>
    <n v="1"/>
    <m/>
  </r>
  <r>
    <x v="673"/>
    <d v="2022-11-17T00:00:00"/>
    <x v="163"/>
    <s v="CABANTING AIRA P."/>
    <s v="ONT"/>
    <x v="0"/>
    <d v="2022-11-10T00:00:00"/>
    <d v="2022-11-10T00:00:00"/>
    <s v="VL"/>
    <m/>
    <s v="1 VL"/>
    <n v="1"/>
    <m/>
  </r>
  <r>
    <x v="674"/>
    <d v="2022-11-28T00:00:00"/>
    <x v="148"/>
    <s v="CHANGCO KATHLEEN CARLA F."/>
    <s v="CHO"/>
    <x v="0"/>
    <d v="2022-09-06T00:00:00"/>
    <d v="2022-12-19T00:00:00"/>
    <s v="Maternity"/>
    <m/>
    <s v="73 Maternity"/>
    <n v="73"/>
    <m/>
  </r>
  <r>
    <x v="675"/>
    <d v="2022-11-28T00:00:00"/>
    <x v="172"/>
    <s v="SUMAGUI LORENA P."/>
    <s v="BIR"/>
    <x v="0"/>
    <d v="2022-11-11T00:00:00"/>
    <d v="2022-11-11T00:00:00"/>
    <s v="VL"/>
    <m/>
    <s v="1 VL"/>
    <n v="1"/>
    <m/>
  </r>
  <r>
    <x v="675"/>
    <d v="2022-11-28T00:00:00"/>
    <x v="172"/>
    <s v="SUMAGUI LORENA P."/>
    <s v="BIR"/>
    <x v="0"/>
    <d v="2022-11-17T00:00:00"/>
    <d v="2022-11-17T00:00:00"/>
    <s v="VL"/>
    <m/>
    <s v="1 VL"/>
    <n v="1"/>
    <m/>
  </r>
  <r>
    <x v="676"/>
    <d v="2022-11-28T00:00:00"/>
    <x v="164"/>
    <s v="SIERRA SALVADOR  "/>
    <s v="PICNIC GROVE"/>
    <x v="0"/>
    <d v="2022-11-07T00:00:00"/>
    <d v="2022-11-09T00:00:00"/>
    <s v="SL"/>
    <m/>
    <s v="3 SL"/>
    <n v="3"/>
    <m/>
  </r>
  <r>
    <x v="677"/>
    <d v="2022-11-28T00:00:00"/>
    <x v="164"/>
    <s v="SESMA LAZARO C."/>
    <s v="PICNIC GROVE"/>
    <x v="0"/>
    <d v="2022-12-01T00:00:00"/>
    <d v="2022-12-31T00:00:00"/>
    <s v="SL"/>
    <m/>
    <s v="19 SL"/>
    <n v="19"/>
    <m/>
  </r>
  <r>
    <x v="678"/>
    <d v="2022-11-28T00:00:00"/>
    <x v="170"/>
    <s v="ZAFRA CHEYSSER A."/>
    <s v="SP/VMO"/>
    <x v="0"/>
    <d v="2022-11-16T00:00:00"/>
    <d v="2022-11-18T00:00:00"/>
    <s v="VL"/>
    <s v="SEC 25 EO 292- FORCE LEAVE"/>
    <s v="3 VL"/>
    <n v="3"/>
    <m/>
  </r>
  <r>
    <x v="679"/>
    <d v="2022-11-28T00:00:00"/>
    <x v="134"/>
    <s v="VILLANUEVA AVERRYLE NICOLE V."/>
    <s v="CHO"/>
    <x v="2"/>
    <d v="2022-10-11T00:00:00"/>
    <d v="2022-10-13T00:00:00"/>
    <s v="OTHER"/>
    <s v="QUARANTINE LEAVE"/>
    <s v="3 OTHER"/>
    <n v="3"/>
    <m/>
  </r>
  <r>
    <x v="680"/>
    <d v="2022-11-28T00:00:00"/>
    <x v="159"/>
    <s v="NUÑEZ RUBEN JR J."/>
    <s v="TICC"/>
    <x v="2"/>
    <d v="2022-10-28T00:00:00"/>
    <d v="2022-10-28T00:00:00"/>
    <s v="WITHOUTPAY"/>
    <s v="SL WITHOUTPAY"/>
    <s v="1 WITHOUTPAY"/>
    <n v="1"/>
    <m/>
  </r>
  <r>
    <x v="681"/>
    <d v="2022-11-28T00:00:00"/>
    <x v="159"/>
    <s v="VASQUEZ JAYSON  "/>
    <s v="TICC"/>
    <x v="2"/>
    <d v="2022-10-31T00:00:00"/>
    <d v="2022-10-31T00:00:00"/>
    <s v="WITHOUTPAY"/>
    <s v="SL WITHOUTPAY"/>
    <s v="1 WITHOUTPAY"/>
    <n v="1"/>
    <m/>
  </r>
  <r>
    <x v="682"/>
    <d v="2022-11-28T00:00:00"/>
    <x v="104"/>
    <s v="VIDAMO ROXANNE D."/>
    <s v="TCNHS-ISHS"/>
    <x v="2"/>
    <d v="2022-10-04T00:00:00"/>
    <d v="2022-10-04T00:00:00"/>
    <s v="WITHOUTPAY"/>
    <s v="SL WITHOUTPAY"/>
    <s v="1 WITHOUTPAY"/>
    <n v="1"/>
    <m/>
  </r>
  <r>
    <x v="683"/>
    <d v="2022-11-28T00:00:00"/>
    <x v="148"/>
    <s v="TINAZA JHOANNA MARIE D."/>
    <s v="ONT"/>
    <x v="0"/>
    <d v="2022-11-19T00:00:00"/>
    <d v="2022-11-29T00:00:00"/>
    <s v="VL"/>
    <m/>
    <s v="7 VL"/>
    <n v="7"/>
    <m/>
  </r>
  <r>
    <x v="684"/>
    <d v="2022-11-28T00:00:00"/>
    <x v="137"/>
    <s v="TINAZA JHOANNA MARIE D."/>
    <s v="ONT"/>
    <x v="0"/>
    <d v="2022-10-15T00:00:00"/>
    <d v="2022-10-17T00:00:00"/>
    <s v="SL"/>
    <m/>
    <s v="1 SL"/>
    <n v="1"/>
    <m/>
  </r>
  <r>
    <x v="685"/>
    <d v="2022-11-28T00:00:00"/>
    <x v="160"/>
    <s v="TINAZA JHOANNA MARIE D."/>
    <s v="ONT"/>
    <x v="0"/>
    <d v="2022-10-05T00:00:00"/>
    <d v="2022-10-08T00:00:00"/>
    <s v="SL"/>
    <m/>
    <s v="3 SL"/>
    <n v="3"/>
    <m/>
  </r>
  <r>
    <x v="686"/>
    <d v="2022-11-28T00:00:00"/>
    <x v="99"/>
    <s v="SIERRA SALVADOR  "/>
    <s v="PICNIC GROVE"/>
    <x v="0"/>
    <d v="2022-09-26T00:00:00"/>
    <d v="2022-10-07T00:00:00"/>
    <s v="SL"/>
    <m/>
    <s v="10 SL"/>
    <n v="10"/>
    <m/>
  </r>
  <r>
    <x v="687"/>
    <d v="2022-11-28T00:00:00"/>
    <x v="173"/>
    <s v="SIERRA SALVADOR  "/>
    <s v="PICNIC GROVE"/>
    <x v="0"/>
    <d v="2022-11-10T00:00:00"/>
    <d v="2022-11-10T00:00:00"/>
    <s v="VL"/>
    <m/>
    <s v="1 VL"/>
    <n v="1"/>
    <m/>
  </r>
  <r>
    <x v="687"/>
    <d v="2022-11-28T00:00:00"/>
    <x v="173"/>
    <s v="SIERRA SALVADOR  "/>
    <s v="PICNIC GROVE"/>
    <x v="0"/>
    <d v="2022-11-12T00:00:00"/>
    <d v="2022-11-15T00:00:00"/>
    <s v="VL"/>
    <m/>
    <s v="2 VL"/>
    <n v="2"/>
    <m/>
  </r>
  <r>
    <x v="688"/>
    <d v="2022-11-28T00:00:00"/>
    <x v="149"/>
    <s v="SUMAGUI DESZERIE ANN A."/>
    <s v="ONT"/>
    <x v="1"/>
    <d v="2022-10-14T00:00:00"/>
    <d v="2022-10-14T00:00:00"/>
    <s v="OTHER"/>
    <s v="BIRTHDAY LEAVE"/>
    <s v="1 OTHER"/>
    <n v="1"/>
    <m/>
  </r>
  <r>
    <x v="689"/>
    <d v="2022-11-28T00:00:00"/>
    <x v="153"/>
    <s v="SUMAGUI DESZERIE ANN A."/>
    <s v="ONT"/>
    <x v="1"/>
    <d v="2022-11-16T00:00:00"/>
    <d v="2022-11-30T00:00:00"/>
    <s v="VL"/>
    <m/>
    <s v="11 VL"/>
    <n v="11"/>
    <m/>
  </r>
  <r>
    <x v="690"/>
    <d v="2022-11-28T00:00:00"/>
    <x v="150"/>
    <s v="SARMIENTO TERESA E."/>
    <s v="ONT"/>
    <x v="0"/>
    <d v="2022-10-17T00:00:00"/>
    <d v="2022-10-18T00:00:00"/>
    <s v="OTHER"/>
    <s v="SEC 21 EO 292- SPECIAL PRIVILEGE"/>
    <s v="2 OTHER"/>
    <n v="2"/>
    <m/>
  </r>
  <r>
    <x v="691"/>
    <d v="2022-11-28T00:00:00"/>
    <x v="152"/>
    <s v="SAN JUAN EVA RUTH M."/>
    <s v="PICNIC GROVE"/>
    <x v="0"/>
    <d v="2022-09-28T00:00:00"/>
    <d v="2022-10-02T00:00:00"/>
    <s v="SL"/>
    <m/>
    <s v="3 SL"/>
    <n v="3"/>
    <m/>
  </r>
  <r>
    <x v="692"/>
    <d v="2022-11-28T00:00:00"/>
    <x v="159"/>
    <s v="ROCILLO JUNE BYRONN  "/>
    <s v="TICC"/>
    <x v="2"/>
    <d v="2022-10-16T00:00:00"/>
    <d v="2022-10-18T00:00:00"/>
    <s v="WITHOUTPAY"/>
    <s v="SL WITHOUTPAY"/>
    <s v="2 WITHOUTPAY"/>
    <n v="2"/>
    <m/>
  </r>
  <r>
    <x v="693"/>
    <d v="2022-11-28T00:00:00"/>
    <x v="154"/>
    <s v="MIRANDO EDITH B."/>
    <s v="CHO"/>
    <x v="1"/>
    <d v="2022-11-09T00:00:00"/>
    <d v="2022-11-15T00:00:00"/>
    <s v="OTHER"/>
    <s v="QUARANTINE LEAVE"/>
    <s v="5 OTHER"/>
    <n v="5"/>
    <m/>
  </r>
  <r>
    <x v="694"/>
    <d v="2022-11-28T00:00:00"/>
    <x v="163"/>
    <s v="REMOLLENO MICHELLE U."/>
    <s v="CHO"/>
    <x v="1"/>
    <d v="2022-11-02T00:00:00"/>
    <d v="2022-11-03T00:00:00"/>
    <s v="VL"/>
    <m/>
    <s v="1 VL"/>
    <n v="1"/>
    <m/>
  </r>
  <r>
    <x v="695"/>
    <d v="2022-11-28T00:00:00"/>
    <x v="172"/>
    <s v="REMOLLENO MICHELLE U."/>
    <s v="CHO"/>
    <x v="1"/>
    <d v="2022-10-17T00:00:00"/>
    <d v="2022-10-19T00:00:00"/>
    <s v="SL"/>
    <m/>
    <s v="3 SL"/>
    <n v="3"/>
    <m/>
  </r>
  <r>
    <x v="696"/>
    <d v="2022-11-28T00:00:00"/>
    <x v="160"/>
    <s v="RODENAS ALBERT RAPHAEL  "/>
    <s v="CENRO"/>
    <x v="0"/>
    <d v="2022-10-24T00:00:00"/>
    <d v="2022-10-25T00:00:00"/>
    <s v="VL"/>
    <s v="SEC 25 EO 292- FORCE LEAVE"/>
    <s v="2 VL"/>
    <n v="2"/>
    <m/>
  </r>
  <r>
    <x v="697"/>
    <d v="2022-11-28T00:00:00"/>
    <x v="152"/>
    <s v="ROQUITE MAIRECAR L."/>
    <s v="CCT"/>
    <x v="0"/>
    <d v="2022-10-03T00:00:00"/>
    <d v="2022-10-04T00:00:00"/>
    <s v="SL"/>
    <m/>
    <s v="2 SL"/>
    <n v="2"/>
    <m/>
  </r>
  <r>
    <x v="698"/>
    <d v="2022-11-28T00:00:00"/>
    <x v="116"/>
    <s v="PEREÑA VERGILIO R."/>
    <s v="TICC"/>
    <x v="0"/>
    <d v="2022-06-07T00:00:00"/>
    <d v="2022-06-07T00:00:00"/>
    <s v="SL"/>
    <m/>
    <s v="1 SL"/>
    <n v="1"/>
    <m/>
  </r>
  <r>
    <x v="699"/>
    <d v="2022-11-28T00:00:00"/>
    <x v="167"/>
    <s v="PRIMO GRACE M."/>
    <s v="EEO/CITY MARKET"/>
    <x v="0"/>
    <d v="2022-10-18T00:00:00"/>
    <d v="2022-10-18T00:00:00"/>
    <s v="OTHER"/>
    <s v="SEC 21 EO 292- SPECIAL PRIVILEGE"/>
    <s v="1 OTHER"/>
    <n v="1"/>
    <m/>
  </r>
  <r>
    <x v="700"/>
    <d v="2022-11-28T00:00:00"/>
    <x v="99"/>
    <s v="PRIMO GRACE M."/>
    <s v="EEO/CITY MARKET"/>
    <x v="0"/>
    <d v="2022-10-06T00:00:00"/>
    <d v="2022-10-06T00:00:00"/>
    <s v="SL"/>
    <m/>
    <s v="1 SL"/>
    <n v="1"/>
    <m/>
  </r>
  <r>
    <x v="701"/>
    <d v="2022-11-28T00:00:00"/>
    <x v="174"/>
    <s v="PEREY EDWIN M."/>
    <s v="TCIS"/>
    <x v="0"/>
    <d v="2022-04-01T00:00:00"/>
    <d v="2022-04-29T00:00:00"/>
    <s v="VL"/>
    <m/>
    <s v="21 VL"/>
    <n v="21"/>
    <m/>
  </r>
  <r>
    <x v="702"/>
    <d v="2022-11-28T00:00:00"/>
    <x v="175"/>
    <s v="MARASIGAN JANINE C."/>
    <s v="ONT"/>
    <x v="1"/>
    <d v="2022-10-11T00:00:00"/>
    <d v="2022-10-11T00:00:00"/>
    <s v="OTHER"/>
    <s v="SEC 21 EO 292- SPECIAL PRIVILEGE"/>
    <s v="1 OTHER"/>
    <n v="1"/>
    <m/>
  </r>
  <r>
    <x v="703"/>
    <d v="2022-11-28T00:00:00"/>
    <x v="104"/>
    <s v="NUESTRO RICA MAY G."/>
    <s v="TCNHS - ISHS"/>
    <x v="0"/>
    <d v="2022-09-01T00:00:00"/>
    <d v="2022-09-01T00:00:00"/>
    <s v="SL"/>
    <m/>
    <s v="1 SL"/>
    <n v="1"/>
    <m/>
  </r>
  <r>
    <x v="703"/>
    <d v="2022-11-28T00:00:00"/>
    <x v="104"/>
    <s v="NUESTRO RICA MAY G."/>
    <s v="TCNHS - ISHS"/>
    <x v="0"/>
    <d v="2022-09-30T00:00:00"/>
    <d v="2022-09-30T00:00:00"/>
    <s v="SL"/>
    <m/>
    <s v="1 SL"/>
    <n v="1"/>
    <m/>
  </r>
  <r>
    <x v="704"/>
    <d v="2022-11-28T00:00:00"/>
    <x v="146"/>
    <s v="MARDO MELINDA E."/>
    <s v="CENRO"/>
    <x v="3"/>
    <d v="2022-11-01T00:00:00"/>
    <d v="2022-11-02T00:00:00"/>
    <s v="SL"/>
    <m/>
    <s v="1 SL"/>
    <n v="1"/>
    <m/>
  </r>
  <r>
    <x v="705"/>
    <d v="2022-11-28T00:00:00"/>
    <x v="144"/>
    <s v="MARDO MELINDA E."/>
    <s v="CENRO"/>
    <x v="3"/>
    <d v="2022-10-10T00:00:00"/>
    <d v="2022-10-22T00:00:00"/>
    <s v="VL"/>
    <m/>
    <s v="10 VL"/>
    <n v="10"/>
    <m/>
  </r>
  <r>
    <x v="706"/>
    <d v="2022-11-28T00:00:00"/>
    <x v="144"/>
    <s v="MARDO MELINDA E."/>
    <s v="CENRO"/>
    <x v="3"/>
    <d v="2022-10-24T00:00:00"/>
    <d v="2022-10-25T00:00:00"/>
    <s v="SL"/>
    <m/>
    <s v="2 SL"/>
    <n v="2"/>
    <m/>
  </r>
  <r>
    <x v="707"/>
    <d v="2022-11-28T00:00:00"/>
    <x v="149"/>
    <s v="MARDO MELINDA E."/>
    <s v="CENRO"/>
    <x v="3"/>
    <d v="2022-10-01T00:00:00"/>
    <d v="2022-10-01T00:00:00"/>
    <s v="SL"/>
    <m/>
    <s v="0 SL"/>
    <n v="0"/>
    <m/>
  </r>
  <r>
    <x v="708"/>
    <d v="2022-11-28T00:00:00"/>
    <x v="149"/>
    <s v="MARDO MELINDA E."/>
    <s v="CENRO"/>
    <x v="3"/>
    <d v="2022-09-28T00:00:00"/>
    <d v="2022-09-28T00:00:00"/>
    <s v="SL"/>
    <m/>
    <s v="1 SL"/>
    <n v="1"/>
    <m/>
  </r>
  <r>
    <x v="708"/>
    <d v="2022-11-28T00:00:00"/>
    <x v="149"/>
    <s v="MARDO MELINDA E."/>
    <s v="CENRO"/>
    <x v="3"/>
    <d v="2022-09-30T00:00:00"/>
    <d v="2022-09-30T00:00:00"/>
    <s v="SL"/>
    <m/>
    <s v="1 SL"/>
    <n v="1"/>
    <m/>
  </r>
  <r>
    <x v="709"/>
    <d v="2022-11-28T00:00:00"/>
    <x v="146"/>
    <s v="GARCIA JOAN B."/>
    <s v="ONT"/>
    <x v="0"/>
    <d v="2022-11-25T00:00:00"/>
    <d v="2022-11-28T00:00:00"/>
    <s v="VL"/>
    <m/>
    <s v="2 VL"/>
    <n v="2"/>
    <m/>
  </r>
  <r>
    <x v="710"/>
    <d v="2022-11-28T00:00:00"/>
    <x v="155"/>
    <s v="FLORES EDERLYN  "/>
    <s v="CENRO"/>
    <x v="0"/>
    <d v="2022-11-17T00:00:00"/>
    <d v="2022-11-19T00:00:00"/>
    <s v="VL"/>
    <s v="SEC 25 EO 292- FORCE LEAVE"/>
    <s v="2 VL"/>
    <n v="2"/>
    <m/>
  </r>
  <r>
    <x v="711"/>
    <d v="2022-11-28T00:00:00"/>
    <x v="165"/>
    <s v="FERMA ERIC N."/>
    <s v="GSO"/>
    <x v="0"/>
    <d v="2022-10-10T00:00:00"/>
    <d v="2022-10-11T00:00:00"/>
    <s v="SL"/>
    <m/>
    <s v="2 SL"/>
    <n v="2"/>
    <m/>
  </r>
  <r>
    <x v="712"/>
    <d v="2022-11-28T00:00:00"/>
    <x v="148"/>
    <s v="FERMA ERIC N."/>
    <s v="GSO"/>
    <x v="0"/>
    <d v="2022-11-02T00:00:00"/>
    <d v="2022-11-04T00:00:00"/>
    <s v="SL"/>
    <m/>
    <s v="2 SL"/>
    <n v="2"/>
    <m/>
  </r>
  <r>
    <x v="713"/>
    <d v="2022-11-28T00:00:00"/>
    <x v="165"/>
    <s v="FRONDOZO AILEEN D."/>
    <s v="TERMINAL"/>
    <x v="0"/>
    <d v="2022-10-24T00:00:00"/>
    <d v="2022-10-28T00:00:00"/>
    <s v="VL"/>
    <s v="SEC 25 EO 292- FORCE LEAVE"/>
    <s v="5 VL"/>
    <n v="5"/>
    <m/>
  </r>
  <r>
    <x v="714"/>
    <d v="2022-11-28T00:00:00"/>
    <x v="99"/>
    <s v="ESTABILLO JUSTINE CARL G."/>
    <s v="CHO"/>
    <x v="2"/>
    <d v="2022-10-10T00:00:00"/>
    <d v="2022-10-12T00:00:00"/>
    <s v="WITHOUTPAY"/>
    <s v="SL WITHOUTPAY"/>
    <s v="3 WITHOUTPAY"/>
    <n v="3"/>
    <m/>
  </r>
  <r>
    <x v="715"/>
    <d v="2022-11-28T00:00:00"/>
    <x v="160"/>
    <s v="ESPINOSA RUBY ANN V."/>
    <s v="ONT"/>
    <x v="0"/>
    <d v="2022-10-16T00:00:00"/>
    <d v="2022-10-16T00:00:00"/>
    <s v="SL"/>
    <m/>
    <s v="0 SL"/>
    <n v="0"/>
    <m/>
  </r>
  <r>
    <x v="716"/>
    <d v="2022-11-28T00:00:00"/>
    <x v="160"/>
    <s v="ESMAEL EMRAN  "/>
    <s v="CENRO"/>
    <x v="0"/>
    <d v="2022-10-24T00:00:00"/>
    <d v="2022-10-27T00:00:00"/>
    <s v="VL"/>
    <s v="SEC 25 EO 292- FORCE LEAVE"/>
    <s v="4 VL"/>
    <n v="4"/>
    <m/>
  </r>
  <r>
    <x v="717"/>
    <d v="2022-11-28T00:00:00"/>
    <x v="134"/>
    <s v="DEL MUNDO JONASA B."/>
    <s v="CHO"/>
    <x v="0"/>
    <d v="2022-10-13T00:00:00"/>
    <d v="2022-10-13T00:00:00"/>
    <s v="SL"/>
    <m/>
    <s v="1 SL"/>
    <n v="1"/>
    <m/>
  </r>
  <r>
    <x v="718"/>
    <d v="2022-11-28T00:00:00"/>
    <x v="159"/>
    <s v="DEMATERA PEDRO B."/>
    <s v="CCR"/>
    <x v="0"/>
    <d v="2022-10-19T00:00:00"/>
    <d v="2022-10-20T00:00:00"/>
    <s v="SL"/>
    <m/>
    <s v="2 SL"/>
    <n v="2"/>
    <m/>
  </r>
  <r>
    <x v="719"/>
    <d v="2022-11-28T00:00:00"/>
    <x v="152"/>
    <s v="DE GUZMAN CLEMENTE  "/>
    <s v="ONT"/>
    <x v="0"/>
    <d v="2022-09-28T00:00:00"/>
    <d v="2022-09-30T00:00:00"/>
    <s v="SL"/>
    <m/>
    <s v="3 SL"/>
    <n v="3"/>
    <m/>
  </r>
  <r>
    <x v="720"/>
    <d v="2022-11-28T00:00:00"/>
    <x v="99"/>
    <s v="ROCILLO JUNE BYRONN  "/>
    <s v="TICC"/>
    <x v="2"/>
    <d v="2022-10-03T00:00:00"/>
    <d v="2022-10-03T00:00:00"/>
    <s v="WITHOUTPAY"/>
    <s v="SL WITHOUTPAY"/>
    <s v="1 WITHOUTPAY"/>
    <n v="1"/>
    <m/>
  </r>
  <r>
    <x v="721"/>
    <d v="2022-11-28T00:00:00"/>
    <x v="160"/>
    <s v="JABINES MARIA SHELLY D."/>
    <s v="LIBRARY"/>
    <x v="0"/>
    <d v="2022-10-14T00:00:00"/>
    <d v="2022-10-14T00:00:00"/>
    <s v="SL"/>
    <m/>
    <s v="1 SL"/>
    <n v="1"/>
    <m/>
  </r>
  <r>
    <x v="685"/>
    <d v="2019-11-20T00:00:00"/>
    <x v="176"/>
    <s v="MARUNDAN MARIA FLOR M."/>
    <s v="ONT"/>
    <x v="1"/>
    <d v="2019-11-07T00:00:00"/>
    <d v="2019-11-08T00:00:00"/>
    <s v="VL"/>
    <m/>
    <s v="2 VL"/>
    <n v="2"/>
    <m/>
  </r>
  <r>
    <x v="686"/>
    <d v="2019-11-20T00:00:00"/>
    <x v="177"/>
    <s v="BAYHON VIOLETA  "/>
    <s v="ONT"/>
    <x v="1"/>
    <d v="2019-10-30T00:00:00"/>
    <d v="2019-10-30T00:00:00"/>
    <s v="SL"/>
    <m/>
    <s v="1 SL"/>
    <n v="1"/>
    <m/>
  </r>
  <r>
    <x v="687"/>
    <d v="2019-11-20T00:00:00"/>
    <x v="178"/>
    <s v="DIMAPILIS ANTHONY A."/>
    <s v="CTO"/>
    <x v="1"/>
    <d v="2019-10-25T00:00:00"/>
    <d v="2019-10-25T00:00:00"/>
    <s v="SL"/>
    <m/>
    <s v="1 SL"/>
    <n v="1"/>
    <m/>
  </r>
  <r>
    <x v="688"/>
    <d v="2019-11-20T00:00:00"/>
    <x v="179"/>
    <s v="DIMAPILIS ANTHONY A."/>
    <s v="CTO"/>
    <x v="1"/>
    <d v="2019-10-24T00:00:00"/>
    <d v="2019-10-24T00:00:00"/>
    <s v="VL"/>
    <m/>
    <s v="1 VL"/>
    <n v="1"/>
    <m/>
  </r>
  <r>
    <x v="689"/>
    <d v="2019-11-20T00:00:00"/>
    <x v="179"/>
    <s v="DIMAPILIS ANTHONY A."/>
    <s v="CTO"/>
    <x v="1"/>
    <d v="2019-10-23T00:00:00"/>
    <d v="2019-10-23T00:00:00"/>
    <s v="OTHER"/>
    <s v="SPECIAL PRIVILEGE"/>
    <s v="1 Other"/>
    <n v="1"/>
    <m/>
  </r>
  <r>
    <x v="690"/>
    <d v="2019-11-20T00:00:00"/>
    <x v="178"/>
    <s v="DIMAPILIS JONNA T."/>
    <s v="ADMIN OFFICE"/>
    <x v="1"/>
    <d v="2019-10-25T00:00:00"/>
    <d v="2019-10-25T00:00:00"/>
    <s v="SL"/>
    <m/>
    <s v="1 SL"/>
    <n v="1"/>
    <m/>
  </r>
  <r>
    <x v="691"/>
    <d v="2019-11-20T00:00:00"/>
    <x v="179"/>
    <s v="DIMAPILIS JONNA T."/>
    <s v="ADMIN OFFICE"/>
    <x v="1"/>
    <d v="2019-10-23T00:00:00"/>
    <d v="2019-10-24T00:00:00"/>
    <s v="OTHER"/>
    <s v="SPECIAL PRIVILEGE"/>
    <s v="2 Other"/>
    <n v="2"/>
    <m/>
  </r>
  <r>
    <x v="692"/>
    <d v="2019-11-20T00:00:00"/>
    <x v="180"/>
    <s v="PAITON MARY ANN M."/>
    <s v="CHARACTER OFFICE"/>
    <x v="1"/>
    <d v="2019-09-30T00:00:00"/>
    <d v="2019-09-30T00:00:00"/>
    <s v="SL"/>
    <m/>
    <s v="1 SL"/>
    <n v="1"/>
    <m/>
  </r>
  <r>
    <x v="693"/>
    <d v="2019-11-20T00:00:00"/>
    <x v="181"/>
    <s v="PAITON MARY ANN M."/>
    <s v="CHARACTER OFFICE"/>
    <x v="1"/>
    <d v="2019-09-12T00:00:00"/>
    <d v="2019-09-13T00:00:00"/>
    <s v="SL"/>
    <m/>
    <s v="2 SL"/>
    <n v="2"/>
    <m/>
  </r>
  <r>
    <x v="694"/>
    <d v="2019-11-20T00:00:00"/>
    <x v="182"/>
    <s v="LANTING AILEEN D."/>
    <s v="CHARACTER OFFICE"/>
    <x v="1"/>
    <d v="2019-10-02T00:00:00"/>
    <d v="2019-10-02T00:00:00"/>
    <s v="SL"/>
    <m/>
    <s v="1 SL"/>
    <n v="1"/>
    <m/>
  </r>
  <r>
    <x v="695"/>
    <d v="2019-11-20T00:00:00"/>
    <x v="181"/>
    <s v="ENRIQUEZ EDGAR P."/>
    <s v="MO"/>
    <x v="1"/>
    <d v="2019-09-13T00:00:00"/>
    <d v="2019-09-13T00:00:00"/>
    <s v="SL"/>
    <m/>
    <s v="1 SL"/>
    <n v="1"/>
    <m/>
  </r>
  <r>
    <x v="696"/>
    <d v="2019-11-20T00:00:00"/>
    <x v="183"/>
    <s v="HERNANDEZ ROBERTO M."/>
    <s v="FPTMNHS"/>
    <x v="1"/>
    <d v="2019-11-01T00:00:00"/>
    <d v="2019-11-30T00:00:00"/>
    <s v="SL"/>
    <m/>
    <s v="20 SL"/>
    <n v="20"/>
    <m/>
  </r>
  <r>
    <x v="697"/>
    <d v="2019-11-20T00:00:00"/>
    <x v="184"/>
    <s v="MARINDUQUE GERRY C."/>
    <s v="CHO"/>
    <x v="1"/>
    <d v="2019-10-28T00:00:00"/>
    <d v="2019-10-30T00:00:00"/>
    <s v="VL"/>
    <m/>
    <s v="3 VL"/>
    <n v="3"/>
    <m/>
  </r>
  <r>
    <x v="698"/>
    <d v="2019-11-20T00:00:00"/>
    <x v="179"/>
    <s v="SUSA NANETE B."/>
    <s v="ONT"/>
    <x v="1"/>
    <d v="2019-10-21T00:00:00"/>
    <d v="2019-10-22T00:00:00"/>
    <s v="VL"/>
    <m/>
    <s v="2 VL"/>
    <n v="2"/>
    <m/>
  </r>
  <r>
    <x v="699"/>
    <d v="2019-11-20T00:00:00"/>
    <x v="185"/>
    <s v="MANALO CELSA B."/>
    <s v="CPDO"/>
    <x v="1"/>
    <d v="2019-10-28T00:00:00"/>
    <d v="2019-10-30T00:00:00"/>
    <s v="VL"/>
    <m/>
    <s v="3 VL"/>
    <n v="3"/>
    <m/>
  </r>
  <r>
    <x v="700"/>
    <d v="2019-11-20T00:00:00"/>
    <x v="186"/>
    <s v="MARTINEZ EMER V."/>
    <s v="BPLO"/>
    <x v="1"/>
    <d v="2019-10-29T00:00:00"/>
    <d v="2019-10-30T00:00:00"/>
    <s v="SL"/>
    <m/>
    <s v="2 SL"/>
    <n v="2"/>
    <m/>
  </r>
  <r>
    <x v="701"/>
    <d v="2019-11-20T00:00:00"/>
    <x v="177"/>
    <s v="ROMILLA EDITH D."/>
    <s v="PIO"/>
    <x v="1"/>
    <d v="2019-11-05T00:00:00"/>
    <d v="2019-11-05T00:00:00"/>
    <s v="OTHER"/>
    <s v="BIRTHDAY LEAVE"/>
    <s v="1 Other"/>
    <n v="1"/>
    <m/>
  </r>
  <r>
    <x v="702"/>
    <d v="2019-11-20T00:00:00"/>
    <x v="187"/>
    <s v="ALCAZAR ZENAIDA S."/>
    <s v="CHO"/>
    <x v="1"/>
    <d v="2019-10-11T00:00:00"/>
    <d v="2019-10-11T00:00:00"/>
    <s v="SL"/>
    <m/>
    <s v="1 SL"/>
    <n v="1"/>
    <m/>
  </r>
  <r>
    <x v="703"/>
    <d v="2019-11-20T00:00:00"/>
    <x v="182"/>
    <s v="DE GUZMAN RONALD ANDREW G."/>
    <s v="CHO"/>
    <x v="1"/>
    <d v="2019-10-14T00:00:00"/>
    <d v="2019-10-18T00:00:00"/>
    <s v="VL"/>
    <m/>
    <s v="5 VL"/>
    <n v="5"/>
    <m/>
  </r>
  <r>
    <x v="704"/>
    <d v="2019-11-20T00:00:00"/>
    <x v="188"/>
    <s v="DIMARANAN RODORA G."/>
    <s v="HRMO"/>
    <x v="1"/>
    <d v="2019-11-11T00:00:00"/>
    <d v="2019-11-11T00:00:00"/>
    <s v="OTHER"/>
    <s v="BIRTHDAY LEAVE"/>
    <s v="1 Other"/>
    <n v="1"/>
    <m/>
  </r>
  <r>
    <x v="705"/>
    <d v="2019-11-20T00:00:00"/>
    <x v="189"/>
    <s v="GUTIERREZ LYDIA C."/>
    <s v="HRMO"/>
    <x v="1"/>
    <d v="2019-09-05T00:00:00"/>
    <d v="2019-09-10T00:00:00"/>
    <s v="VL"/>
    <m/>
    <s v="4 VL"/>
    <n v="4"/>
    <m/>
  </r>
  <r>
    <x v="706"/>
    <d v="2019-11-20T00:00:00"/>
    <x v="186"/>
    <s v="PANGANIBAN CRISTETA M."/>
    <s v="DOE"/>
    <x v="1"/>
    <d v="2019-10-29T00:00:00"/>
    <d v="2019-10-31T00:00:00"/>
    <s v="SL"/>
    <m/>
    <s v="3 SL"/>
    <n v="3"/>
    <m/>
  </r>
  <r>
    <x v="707"/>
    <d v="2019-11-20T00:00:00"/>
    <x v="185"/>
    <s v="PANGANIBAN CRISTETA M."/>
    <s v="DOE"/>
    <x v="1"/>
    <d v="2019-10-28T00:00:00"/>
    <d v="2019-10-28T00:00:00"/>
    <s v="OTHER"/>
    <s v="BIRTHDAY LEAVE"/>
    <s v="1 Other"/>
    <n v="1"/>
    <m/>
  </r>
  <r>
    <x v="708"/>
    <d v="2019-11-20T00:00:00"/>
    <x v="190"/>
    <s v="DIMAPILIS ALFREDO C."/>
    <s v="CBO"/>
    <x v="1"/>
    <d v="2019-10-23T00:00:00"/>
    <d v="2019-10-25T00:00:00"/>
    <s v="VL"/>
    <m/>
    <s v="3 VL"/>
    <n v="3"/>
    <m/>
  </r>
  <r>
    <x v="709"/>
    <d v="2019-11-20T00:00:00"/>
    <x v="178"/>
    <s v="MONTENEGRO MARISSA P."/>
    <s v="CBO"/>
    <x v="1"/>
    <d v="2019-10-21T00:00:00"/>
    <d v="2019-10-23T00:00:00"/>
    <s v="SL"/>
    <m/>
    <s v="3 SL"/>
    <n v="3"/>
    <m/>
  </r>
  <r>
    <x v="710"/>
    <d v="2019-11-20T00:00:00"/>
    <x v="178"/>
    <s v="BAYBAY MA. ROSA A."/>
    <s v="ONT"/>
    <x v="1"/>
    <d v="2019-10-22T00:00:00"/>
    <d v="2019-10-25T00:00:00"/>
    <s v="SL"/>
    <m/>
    <s v="4 SL"/>
    <n v="4"/>
    <m/>
  </r>
  <r>
    <x v="711"/>
    <d v="2019-11-20T00:00:00"/>
    <x v="187"/>
    <s v="PASCUA LORENA D."/>
    <s v="ONT"/>
    <x v="1"/>
    <d v="2019-10-19T00:00:00"/>
    <d v="2019-10-20T00:00:00"/>
    <s v="VL"/>
    <m/>
    <s v="2 VL"/>
    <n v="2"/>
    <m/>
  </r>
  <r>
    <x v="712"/>
    <d v="2019-11-20T00:00:00"/>
    <x v="191"/>
    <s v="JAVIER CARMELITA M."/>
    <s v="CCT"/>
    <x v="1"/>
    <d v="2019-11-07T00:00:00"/>
    <d v="2019-11-15T00:00:00"/>
    <s v="SL"/>
    <m/>
    <s v="7 SL"/>
    <n v="7"/>
    <m/>
  </r>
  <r>
    <x v="713"/>
    <d v="2019-11-20T00:00:00"/>
    <x v="192"/>
    <s v="ROBINO OFELIA M."/>
    <s v="PICNIC GROVE"/>
    <x v="1"/>
    <d v="2019-10-28T00:00:00"/>
    <d v="2019-10-28T00:00:00"/>
    <s v="OTHER"/>
    <s v="BIRTHDAY LEAVE"/>
    <s v="1 Other"/>
    <n v="1"/>
    <m/>
  </r>
  <r>
    <x v="714"/>
    <d v="2019-11-20T00:00:00"/>
    <x v="193"/>
    <s v="ALCAZAR AINEE JOY C."/>
    <s v="ONT"/>
    <x v="1"/>
    <d v="2019-09-29T00:00:00"/>
    <d v="2019-09-29T00:00:00"/>
    <s v="OTHER"/>
    <s v="BIRTHDAY LEAVE"/>
    <s v="1 Other"/>
    <n v="1"/>
    <m/>
  </r>
  <r>
    <x v="715"/>
    <d v="2019-11-20T00:00:00"/>
    <x v="187"/>
    <s v="SANTERA MARICRIS S."/>
    <s v="ONT"/>
    <x v="1"/>
    <d v="2019-10-23T00:00:00"/>
    <d v="2019-10-25T00:00:00"/>
    <s v="VL"/>
    <m/>
    <s v="3 VL"/>
    <n v="3"/>
    <m/>
  </r>
  <r>
    <x v="716"/>
    <d v="2019-11-20T00:00:00"/>
    <x v="186"/>
    <s v="BAYLA EVANGELINE C."/>
    <s v="PDAO"/>
    <x v="1"/>
    <d v="2019-09-30T00:00:00"/>
    <d v="2019-09-30T00:00:00"/>
    <s v="SL"/>
    <m/>
    <s v="1 SL"/>
    <n v="1"/>
    <m/>
  </r>
  <r>
    <x v="717"/>
    <d v="2019-11-20T00:00:00"/>
    <x v="185"/>
    <s v="DIMAPILIS ELIZABETH A."/>
    <s v="CSWDO"/>
    <x v="1"/>
    <d v="2019-10-23T00:00:00"/>
    <d v="2019-10-23T00:00:00"/>
    <s v="OTHER"/>
    <s v="PARENTAL OBLIGATION"/>
    <s v="1 Other"/>
    <n v="1"/>
    <m/>
  </r>
  <r>
    <x v="718"/>
    <d v="2019-11-20T00:00:00"/>
    <x v="184"/>
    <s v="PEÑERO LILIBETH B."/>
    <s v="CSWDO"/>
    <x v="1"/>
    <d v="2019-10-17T00:00:00"/>
    <d v="2019-10-21T00:00:00"/>
    <s v="SL"/>
    <m/>
    <s v="3 SL"/>
    <n v="3"/>
    <m/>
  </r>
  <r>
    <x v="719"/>
    <d v="2019-11-20T00:00:00"/>
    <x v="187"/>
    <s v="PEÑERO LILIBETH B."/>
    <s v="CSWDO"/>
    <x v="1"/>
    <d v="2019-10-11T00:00:00"/>
    <d v="2019-10-14T00:00:00"/>
    <s v="SL"/>
    <m/>
    <s v="2 SL"/>
    <n v="2"/>
    <m/>
  </r>
  <r>
    <x v="720"/>
    <d v="2019-11-20T00:00:00"/>
    <x v="185"/>
    <s v="GATPANDAN DOLORES J."/>
    <s v="CSWDO"/>
    <x v="1"/>
    <d v="2019-10-23T00:00:00"/>
    <d v="2019-10-24T00:00:00"/>
    <s v="VL"/>
    <m/>
    <s v="2 VL"/>
    <n v="2"/>
    <m/>
  </r>
  <r>
    <x v="721"/>
    <d v="2019-11-20T00:00:00"/>
    <x v="178"/>
    <s v="AMBION DORINDA A."/>
    <s v="CSWDO"/>
    <x v="1"/>
    <d v="2019-10-25T00:00:00"/>
    <d v="2019-10-25T00:00:00"/>
    <s v="SL"/>
    <m/>
    <s v="1 SL"/>
    <n v="1"/>
    <m/>
  </r>
  <r>
    <x v="722"/>
    <d v="2019-11-20T00:00:00"/>
    <x v="184"/>
    <s v="AMBION DORINDA A."/>
    <s v="CSWDO"/>
    <x v="1"/>
    <d v="2019-10-24T00:00:00"/>
    <d v="2019-10-24T00:00:00"/>
    <s v="OTHER"/>
    <s v="ANNIVERSARY LEAVE"/>
    <s v="1 Other"/>
    <n v="1"/>
    <m/>
  </r>
  <r>
    <x v="723"/>
    <d v="2019-11-20T00:00:00"/>
    <x v="185"/>
    <s v="AMBION DORINDA A."/>
    <s v="CSWDO"/>
    <x v="1"/>
    <d v="2019-10-18T00:00:00"/>
    <d v="2019-10-18T00:00:00"/>
    <s v="SL"/>
    <m/>
    <s v="1 SL"/>
    <n v="1"/>
    <m/>
  </r>
  <r>
    <x v="724"/>
    <d v="2019-11-20T00:00:00"/>
    <x v="179"/>
    <s v="PARRA MARCIANA L."/>
    <s v="CSWDO"/>
    <x v="1"/>
    <d v="2019-10-21T00:00:00"/>
    <d v="2019-10-25T00:00:00"/>
    <s v="VL"/>
    <m/>
    <s v="5 VL"/>
    <n v="5"/>
    <m/>
  </r>
  <r>
    <x v="725"/>
    <d v="2019-11-20T00:00:00"/>
    <x v="185"/>
    <s v="PARRA MARCIANA L."/>
    <s v="CSWDO"/>
    <x v="1"/>
    <d v="2019-10-16T00:00:00"/>
    <d v="2019-10-18T00:00:00"/>
    <s v="SL"/>
    <m/>
    <s v="3 SL"/>
    <n v="3"/>
    <m/>
  </r>
  <r>
    <x v="726"/>
    <d v="2019-11-20T00:00:00"/>
    <x v="183"/>
    <s v="ERIDAO ROSALINDA P."/>
    <s v="CSWDO"/>
    <x v="1"/>
    <d v="2019-12-09T00:00:00"/>
    <d v="2019-12-10T00:00:00"/>
    <s v="VL"/>
    <m/>
    <s v="2 VL"/>
    <n v="2"/>
    <m/>
  </r>
  <r>
    <x v="727"/>
    <d v="2019-11-20T00:00:00"/>
    <x v="194"/>
    <s v="ERIDAO ROSALINDA P."/>
    <s v="CSWDO"/>
    <x v="1"/>
    <d v="2019-10-28T00:00:00"/>
    <d v="2019-10-28T00:00:00"/>
    <s v="VL"/>
    <m/>
    <s v="1 VL"/>
    <n v="1"/>
    <m/>
  </r>
  <r>
    <x v="728"/>
    <d v="2019-11-20T00:00:00"/>
    <x v="195"/>
    <s v="HADAP JONALYN L."/>
    <s v="CSWDO"/>
    <x v="1"/>
    <d v="2019-10-15T00:00:00"/>
    <d v="2019-10-15T00:00:00"/>
    <s v="VL"/>
    <m/>
    <s v="1 VL"/>
    <n v="1"/>
    <m/>
  </r>
  <r>
    <x v="729"/>
    <d v="2019-11-20T00:00:00"/>
    <x v="195"/>
    <s v="CACAO ANDREA F."/>
    <s v="CSWDO"/>
    <x v="1"/>
    <d v="2019-10-15T00:00:00"/>
    <d v="2019-10-15T00:00:00"/>
    <s v="SL"/>
    <m/>
    <s v="1 SL"/>
    <n v="1"/>
    <m/>
  </r>
  <r>
    <x v="730"/>
    <d v="2019-11-20T00:00:00"/>
    <x v="183"/>
    <s v="CORTEZ FIDELA B."/>
    <s v="TCCH/TICC"/>
    <x v="1"/>
    <d v="2019-11-08T00:00:00"/>
    <d v="2019-11-08T00:00:00"/>
    <s v="VL"/>
    <m/>
    <s v="1 VL"/>
    <n v="1"/>
    <m/>
  </r>
  <r>
    <x v="731"/>
    <d v="2019-11-20T00:00:00"/>
    <x v="196"/>
    <s v="CORTEZ FIDELA B."/>
    <s v="TCCH/TICC"/>
    <x v="1"/>
    <d v="2019-10-14T00:00:00"/>
    <d v="2019-10-15T00:00:00"/>
    <s v="SL"/>
    <m/>
    <s v="2 SL"/>
    <n v="2"/>
    <m/>
  </r>
  <r>
    <x v="732"/>
    <d v="2019-11-20T00:00:00"/>
    <x v="197"/>
    <s v="CORTEZ FIDELA B."/>
    <s v="TCCH/TICC"/>
    <x v="1"/>
    <d v="2019-09-20T00:00:00"/>
    <d v="2019-09-20T00:00:00"/>
    <s v="SL"/>
    <m/>
    <s v="1 SL"/>
    <n v="1"/>
    <m/>
  </r>
  <r>
    <x v="733"/>
    <d v="2019-11-20T00:00:00"/>
    <x v="189"/>
    <s v="CORTEZ FIDELA B."/>
    <s v="TCCH/TICC"/>
    <x v="1"/>
    <d v="2019-09-03T00:00:00"/>
    <d v="2019-09-03T00:00:00"/>
    <s v="SL"/>
    <m/>
    <s v="1 SL"/>
    <n v="1"/>
    <m/>
  </r>
  <r>
    <x v="734"/>
    <d v="2019-11-20T00:00:00"/>
    <x v="182"/>
    <s v="PERIDO MARITES V."/>
    <s v="TCCH/TICC"/>
    <x v="1"/>
    <d v="2019-10-03T00:00:00"/>
    <d v="2019-10-03T00:00:00"/>
    <s v="SL"/>
    <m/>
    <s v="1 SL"/>
    <n v="1"/>
    <m/>
  </r>
  <r>
    <x v="735"/>
    <d v="2019-11-20T00:00:00"/>
    <x v="198"/>
    <s v="PERIDO MARITES V."/>
    <s v="TCCH/TICC"/>
    <x v="1"/>
    <d v="2019-09-27T00:00:00"/>
    <d v="2019-09-27T00:00:00"/>
    <s v="VL"/>
    <m/>
    <s v="1 VL"/>
    <n v="1"/>
    <m/>
  </r>
  <r>
    <x v="736"/>
    <d v="2019-11-20T00:00:00"/>
    <x v="199"/>
    <s v="PERIDO MARITES V."/>
    <s v="TCCH/TICC"/>
    <x v="1"/>
    <d v="2019-09-02T00:00:00"/>
    <d v="2019-09-02T00:00:00"/>
    <s v="SL"/>
    <m/>
    <s v="1 SL"/>
    <n v="1"/>
    <m/>
  </r>
  <r>
    <x v="736"/>
    <d v="2019-11-20T00:00:00"/>
    <x v="199"/>
    <s v="PERIDO MARITES V."/>
    <s v="TCCH/TICC"/>
    <x v="1"/>
    <d v="2019-09-05T00:00:00"/>
    <d v="2019-09-05T00:00:00"/>
    <s v="SL"/>
    <m/>
    <s v="1 SL"/>
    <n v="1"/>
    <m/>
  </r>
  <r>
    <x v="737"/>
    <d v="2019-11-20T00:00:00"/>
    <x v="195"/>
    <s v="DE SAGUN VICTOR V."/>
    <s v="TCCH/TICC"/>
    <x v="1"/>
    <d v="2019-10-10T00:00:00"/>
    <d v="2019-10-10T00:00:00"/>
    <s v="SL"/>
    <m/>
    <s v="1 SL"/>
    <n v="1"/>
    <m/>
  </r>
  <r>
    <x v="738"/>
    <d v="2019-11-20T00:00:00"/>
    <x v="197"/>
    <s v="DE SAGUN VICTOR V."/>
    <s v="TCCH/TICC"/>
    <x v="1"/>
    <d v="2019-10-01T00:00:00"/>
    <d v="2019-10-04T00:00:00"/>
    <s v="VL"/>
    <m/>
    <s v="4 VL"/>
    <n v="4"/>
    <m/>
  </r>
  <r>
    <x v="739"/>
    <d v="2019-11-20T00:00:00"/>
    <x v="197"/>
    <s v="DE SAGUN VICTOR V."/>
    <s v="TCCH/TICC"/>
    <x v="1"/>
    <d v="2019-09-19T00:00:00"/>
    <d v="2019-09-20T00:00:00"/>
    <s v="SL"/>
    <m/>
    <s v="2 SL"/>
    <n v="2"/>
    <m/>
  </r>
  <r>
    <x v="740"/>
    <d v="2019-11-20T00:00:00"/>
    <x v="200"/>
    <s v="DE SAGUN VICTOR V."/>
    <s v="TCCH/TICC"/>
    <x v="1"/>
    <d v="2019-09-13T00:00:00"/>
    <d v="2019-09-16T00:00:00"/>
    <s v="SL"/>
    <m/>
    <s v="2 SL"/>
    <n v="2"/>
    <m/>
  </r>
  <r>
    <x v="741"/>
    <d v="2019-11-20T00:00:00"/>
    <x v="178"/>
    <s v="BORJA EDWIN G."/>
    <s v="TCCH/TICC"/>
    <x v="1"/>
    <d v="2019-10-24T00:00:00"/>
    <d v="2019-10-25T00:00:00"/>
    <s v="SL"/>
    <m/>
    <s v="2 SL"/>
    <n v="2"/>
    <m/>
  </r>
  <r>
    <x v="742"/>
    <d v="2019-11-20T00:00:00"/>
    <x v="201"/>
    <s v="NAVARRO RITA A."/>
    <s v="DA"/>
    <x v="1"/>
    <d v="2019-10-24T00:00:00"/>
    <d v="2019-10-24T00:00:00"/>
    <s v="OTHER"/>
    <s v="BIRTHDAY LEAVE"/>
    <s v="1 Other"/>
    <n v="1"/>
    <m/>
  </r>
  <r>
    <x v="743"/>
    <d v="2019-11-20T00:00:00"/>
    <x v="202"/>
    <s v="AMBONAN AVELINA A."/>
    <s v="NUTRITION OFFICE"/>
    <x v="1"/>
    <d v="2019-09-19T00:00:00"/>
    <d v="2019-09-20T00:00:00"/>
    <s v="SL"/>
    <m/>
    <s v="2 SL"/>
    <n v="2"/>
    <m/>
  </r>
  <r>
    <x v="744"/>
    <d v="2019-11-20T00:00:00"/>
    <x v="197"/>
    <s v="DIMAPILIS MA. TRINIDAD S."/>
    <s v="NUTRITION OFFICE"/>
    <x v="1"/>
    <d v="2019-09-16T00:00:00"/>
    <d v="2019-09-20T00:00:00"/>
    <s v="SL"/>
    <m/>
    <s v="5 SL"/>
    <n v="5"/>
    <m/>
  </r>
  <r>
    <x v="745"/>
    <d v="2019-11-20T00:00:00"/>
    <x v="191"/>
    <s v="LUCIANO ADELAIDA C."/>
    <s v="MO"/>
    <x v="1"/>
    <d v="2019-11-05T00:00:00"/>
    <d v="2019-11-05T00:00:00"/>
    <s v="SL"/>
    <m/>
    <s v="1 SL"/>
    <n v="1"/>
    <m/>
  </r>
  <r>
    <x v="746"/>
    <d v="2019-11-20T00:00:00"/>
    <x v="185"/>
    <s v="COSME MA VICTORIA M."/>
    <s v="PICNIC GROVE"/>
    <x v="1"/>
    <d v="2019-12-06T00:00:00"/>
    <d v="2019-12-06T00:00:00"/>
    <s v="VL"/>
    <m/>
    <s v="1 VL"/>
    <n v="1"/>
    <m/>
  </r>
  <r>
    <x v="746"/>
    <d v="2019-11-20T00:00:00"/>
    <x v="201"/>
    <s v="COSME MA VICTORIA M."/>
    <s v="PICNIC GROVE"/>
    <x v="1"/>
    <d v="2019-12-13T00:00:00"/>
    <d v="2019-12-13T00:00:00"/>
    <s v="VL"/>
    <m/>
    <s v="1 VL"/>
    <n v="1"/>
    <m/>
  </r>
  <r>
    <x v="746"/>
    <d v="2019-11-20T00:00:00"/>
    <x v="190"/>
    <s v="COSME MA VICTORIA M."/>
    <s v="PICNIC GROVE"/>
    <x v="1"/>
    <d v="2019-12-20T00:00:00"/>
    <d v="2019-12-20T00:00:00"/>
    <s v="VL"/>
    <m/>
    <s v="1 VL"/>
    <n v="1"/>
    <m/>
  </r>
  <r>
    <x v="747"/>
    <d v="2019-11-20T00:00:00"/>
    <x v="203"/>
    <s v="COSME MA VICTORIA M."/>
    <s v="PICNIC GROVE"/>
    <x v="1"/>
    <d v="2019-11-22T00:00:00"/>
    <d v="2019-11-22T00:00:00"/>
    <s v="VL"/>
    <m/>
    <s v="1 VL"/>
    <n v="1"/>
    <m/>
  </r>
  <r>
    <x v="747"/>
    <d v="2019-11-20T00:00:00"/>
    <x v="203"/>
    <s v="COSME MA VICTORIA M."/>
    <s v="PICNIC GROVE"/>
    <x v="1"/>
    <d v="2019-11-29T00:00:00"/>
    <d v="2019-11-29T00:00:00"/>
    <s v="VL"/>
    <m/>
    <s v="1 VL"/>
    <n v="1"/>
    <m/>
  </r>
  <r>
    <x v="748"/>
    <d v="2019-11-22T00:00:00"/>
    <x v="204"/>
    <s v="AMBION PRISCO G."/>
    <s v="CEO"/>
    <x v="1"/>
    <d v="2020-02-11T00:00:00"/>
    <d v="2020-02-14T00:00:00"/>
    <s v="VL"/>
    <m/>
    <s v="4 VL"/>
    <n v="4"/>
    <m/>
  </r>
  <r>
    <x v="749"/>
    <d v="2019-11-22T00:00:00"/>
    <x v="203"/>
    <s v="COSME MA VICTORIA M."/>
    <s v="PICNIC GROVE"/>
    <x v="1"/>
    <d v="2019-10-25T00:00:00"/>
    <d v="2019-10-25T00:00:00"/>
    <s v="OTHER"/>
    <s v="SOLO PARENT"/>
    <s v="1 Other"/>
    <n v="1"/>
    <m/>
  </r>
  <r>
    <x v="749"/>
    <d v="2019-11-22T00:00:00"/>
    <x v="203"/>
    <s v="COSME MA VICTORIA M."/>
    <s v="PICNIC GROVE"/>
    <x v="1"/>
    <d v="2019-11-08T00:00:00"/>
    <d v="2019-11-09T00:00:00"/>
    <s v="OTHER"/>
    <s v="SOLO PARENT"/>
    <s v="1 Other"/>
    <n v="1"/>
    <m/>
  </r>
  <r>
    <x v="749"/>
    <d v="2019-11-22T00:00:00"/>
    <x v="203"/>
    <s v="COSME MA VICTORIA M."/>
    <s v="PICNIC GROVE"/>
    <x v="1"/>
    <d v="2019-11-15T00:00:00"/>
    <d v="2019-11-15T00:00:00"/>
    <s v="OTHER"/>
    <s v="SOLO PARENT"/>
    <s v="1 Other"/>
    <n v="1"/>
    <m/>
  </r>
  <r>
    <x v="750"/>
    <d v="2019-11-22T00:00:00"/>
    <x v="205"/>
    <s v="BAURILE LOURDES Q."/>
    <s v="PICNIC GROVE"/>
    <x v="1"/>
    <d v="2019-11-05T00:00:00"/>
    <d v="2019-11-05T00:00:00"/>
    <s v="VL"/>
    <m/>
    <s v="1 VL"/>
    <n v="1"/>
    <m/>
  </r>
  <r>
    <x v="750"/>
    <d v="2019-11-22T00:00:00"/>
    <x v="206"/>
    <s v="BAURILE LOURDES Q."/>
    <s v="PICNIC GROVE"/>
    <x v="1"/>
    <d v="2019-11-12T00:00:00"/>
    <d v="2019-11-12T00:00:00"/>
    <s v="VL"/>
    <m/>
    <s v="1 VL"/>
    <n v="1"/>
    <m/>
  </r>
  <r>
    <x v="750"/>
    <d v="2019-11-22T00:00:00"/>
    <x v="207"/>
    <s v="BAURILE LOURDES Q."/>
    <s v="PICNIC GROVE"/>
    <x v="1"/>
    <d v="2019-11-19T00:00:00"/>
    <d v="2019-11-19T00:00:00"/>
    <s v="VL"/>
    <m/>
    <s v="1 VL"/>
    <n v="1"/>
    <m/>
  </r>
  <r>
    <x v="750"/>
    <d v="2019-11-22T00:00:00"/>
    <x v="208"/>
    <s v="BAURILE LOURDES Q."/>
    <s v="PICNIC GROVE"/>
    <x v="1"/>
    <d v="2019-11-26T00:00:00"/>
    <d v="2019-11-26T00:00:00"/>
    <s v="VL"/>
    <m/>
    <s v="1 VL"/>
    <n v="1"/>
    <m/>
  </r>
  <r>
    <x v="750"/>
    <d v="2019-11-22T00:00:00"/>
    <x v="178"/>
    <s v="BAURILE LOURDES Q."/>
    <s v="PICNIC GROVE"/>
    <x v="1"/>
    <d v="2019-11-28T00:00:00"/>
    <d v="2019-11-28T00:00:00"/>
    <s v="VL"/>
    <m/>
    <s v="1 VL"/>
    <n v="1"/>
    <m/>
  </r>
  <r>
    <x v="751"/>
    <d v="2019-11-22T00:00:00"/>
    <x v="207"/>
    <s v="JAVIER HILARIO  "/>
    <s v="PICNIC GROVE"/>
    <x v="1"/>
    <d v="2019-11-03T00:00:00"/>
    <d v="2019-11-03T00:00:00"/>
    <s v="OTHER"/>
    <s v="BIRTHDAY LEAVE"/>
    <s v="1 Other"/>
    <n v="1"/>
    <m/>
  </r>
  <r>
    <x v="752"/>
    <d v="2019-11-22T00:00:00"/>
    <x v="185"/>
    <s v="TOLENTINO FE M."/>
    <s v="PICNIC GROVE"/>
    <x v="1"/>
    <d v="2019-12-23T00:00:00"/>
    <d v="2019-12-23T00:00:00"/>
    <s v="OTHER"/>
    <s v="SPECIAL PRIVILEGE"/>
    <s v="1 Other"/>
    <n v="1"/>
    <m/>
  </r>
  <r>
    <x v="753"/>
    <d v="2019-11-22T00:00:00"/>
    <x v="206"/>
    <s v="TOLENTINO FE M."/>
    <s v="PICNIC GROVE"/>
    <x v="1"/>
    <d v="2019-12-03T00:00:00"/>
    <d v="2019-12-04T00:00:00"/>
    <s v="VL"/>
    <m/>
    <s v="2 VL"/>
    <n v="2"/>
    <m/>
  </r>
  <r>
    <x v="754"/>
    <d v="2019-11-22T00:00:00"/>
    <x v="190"/>
    <s v="ANGCAYA IRENEO A."/>
    <s v="EEO/ CITY MARKET"/>
    <x v="1"/>
    <d v="2019-10-24T00:00:00"/>
    <d v="2019-10-24T00:00:00"/>
    <s v="OTHER"/>
    <s v="SPECIAL PRIVILEGE"/>
    <s v="1 Other"/>
    <n v="1"/>
    <m/>
  </r>
  <r>
    <x v="755"/>
    <d v="2019-11-22T00:00:00"/>
    <x v="190"/>
    <s v="ANGCAYA IRENEO A."/>
    <s v="EEO/ CITY MARKET"/>
    <x v="1"/>
    <d v="2019-10-20T00:00:00"/>
    <d v="2019-10-20T00:00:00"/>
    <s v="SL"/>
    <m/>
    <s v="1 SL"/>
    <n v="1"/>
    <m/>
  </r>
  <r>
    <x v="756"/>
    <d v="2019-11-22T00:00:00"/>
    <x v="195"/>
    <s v="ANGCAYA IRENEO A."/>
    <s v="EEO/ CITY MARKET"/>
    <x v="1"/>
    <d v="2019-10-02T00:00:00"/>
    <d v="2019-10-12T00:00:00"/>
    <s v="SL"/>
    <m/>
    <s v="8 SL"/>
    <n v="8"/>
    <m/>
  </r>
  <r>
    <x v="757"/>
    <d v="2019-11-22T00:00:00"/>
    <x v="200"/>
    <s v="ANGCAYA IRENEO A."/>
    <s v="EEO/ CITY MARKET"/>
    <x v="1"/>
    <d v="2019-09-07T00:00:00"/>
    <d v="2019-09-07T00:00:00"/>
    <s v="SL"/>
    <m/>
    <s v="1 SL"/>
    <n v="1"/>
    <m/>
  </r>
  <r>
    <x v="757"/>
    <d v="2019-11-22T00:00:00"/>
    <x v="200"/>
    <s v="ANGCAYA IRENEO A."/>
    <s v="EEO/ CITY MARKET"/>
    <x v="1"/>
    <d v="2019-09-11T00:00:00"/>
    <d v="2019-09-14T00:00:00"/>
    <s v="SL"/>
    <m/>
    <s v="3 SL"/>
    <n v="3"/>
    <m/>
  </r>
  <r>
    <x v="757"/>
    <d v="2019-11-22T00:00:00"/>
    <x v="200"/>
    <s v="ANGCAYA IRENEO A."/>
    <s v="EEO/ CITY MARKET"/>
    <x v="1"/>
    <d v="2019-09-18T00:00:00"/>
    <d v="2019-09-19T00:00:00"/>
    <s v="SL"/>
    <m/>
    <s v="2 SL"/>
    <n v="2"/>
    <m/>
  </r>
  <r>
    <x v="758"/>
    <d v="2019-11-22T00:00:00"/>
    <x v="201"/>
    <s v="DOCTORA ZENAIDA  "/>
    <s v="CENRO"/>
    <x v="1"/>
    <d v="2019-10-28T00:00:00"/>
    <d v="2019-10-31T00:00:00"/>
    <s v="VL"/>
    <m/>
    <s v="4 VL"/>
    <n v="4"/>
    <m/>
  </r>
  <r>
    <x v="758"/>
    <d v="2019-11-22T00:00:00"/>
    <x v="201"/>
    <s v="DOCTORA ZENAIDA  "/>
    <s v="CENRO"/>
    <x v="1"/>
    <d v="2019-11-04T00:00:00"/>
    <d v="2019-11-08T00:00:00"/>
    <s v="VL"/>
    <m/>
    <s v="5 VL"/>
    <n v="5"/>
    <m/>
  </r>
  <r>
    <x v="758"/>
    <d v="2019-11-22T00:00:00"/>
    <x v="201"/>
    <s v="DOCTORA ZENAIDA  "/>
    <s v="CENRO"/>
    <x v="1"/>
    <d v="2019-11-11T00:00:00"/>
    <d v="2019-11-15T00:00:00"/>
    <s v="VL"/>
    <m/>
    <s v="5 VL"/>
    <n v="5"/>
    <m/>
  </r>
  <r>
    <x v="759"/>
    <d v="2019-11-22T00:00:00"/>
    <x v="201"/>
    <s v="DOCTORA ZENAIDA  "/>
    <s v="CENRO"/>
    <x v="1"/>
    <d v="2019-10-21T00:00:00"/>
    <d v="2019-10-21T00:00:00"/>
    <s v="SL"/>
    <m/>
    <s v="1 SL"/>
    <n v="1"/>
    <m/>
  </r>
  <r>
    <x v="760"/>
    <d v="2019-11-22T00:00:00"/>
    <x v="184"/>
    <s v="DISEPEDA ROMELITO  "/>
    <s v="TOPS (ADMIN CSU)"/>
    <x v="1"/>
    <d v="2019-10-21T00:00:00"/>
    <d v="2019-10-25T00:00:00"/>
    <s v="OTHER"/>
    <s v="MOURNING LEAVE"/>
    <s v="5 OTHER"/>
    <n v="5"/>
    <m/>
  </r>
  <r>
    <x v="761"/>
    <d v="2019-11-22T00:00:00"/>
    <x v="209"/>
    <s v="DIMAPILIS DENNIS C."/>
    <s v="TOPS (ADMIN CSU)"/>
    <x v="1"/>
    <d v="2019-09-23T00:00:00"/>
    <d v="2019-09-24T00:00:00"/>
    <s v="SL"/>
    <m/>
    <s v="2 SL"/>
    <n v="2"/>
    <m/>
  </r>
  <r>
    <x v="762"/>
    <d v="2019-11-22T00:00:00"/>
    <x v="196"/>
    <s v="MONTENEGRO HELEN L."/>
    <s v="TOPS (ADMIN CSU)"/>
    <x v="1"/>
    <d v="2019-10-23T00:00:00"/>
    <d v="2019-10-25T00:00:00"/>
    <s v="OTHER"/>
    <s v="SEC 25 EO 292- FORCE LEAVE"/>
    <s v="3 Other"/>
    <n v="3"/>
    <m/>
  </r>
  <r>
    <x v="762"/>
    <d v="2019-11-22T00:00:00"/>
    <x v="196"/>
    <s v="MONTENEGRO HELEN L."/>
    <s v="TOPS (ADMIN CSU)"/>
    <x v="1"/>
    <d v="2019-12-06T00:00:00"/>
    <d v="2019-12-06T00:00:00"/>
    <s v="OTHER"/>
    <s v="SEC 25 EO 292- FORCE LEAVE"/>
    <s v="1 Other"/>
    <n v="1"/>
    <m/>
  </r>
  <r>
    <x v="762"/>
    <d v="2019-11-22T00:00:00"/>
    <x v="196"/>
    <s v="MONTENEGRO HELEN L."/>
    <s v="TOPS (ADMIN CSU)"/>
    <x v="1"/>
    <d v="2019-12-20T00:00:00"/>
    <d v="2019-12-20T00:00:00"/>
    <s v="OTHER"/>
    <s v="SEC 25 EO 292- FORCE LEAVE"/>
    <s v="1 Other"/>
    <n v="1"/>
    <m/>
  </r>
  <r>
    <x v="763"/>
    <d v="2019-11-22T00:00:00"/>
    <x v="210"/>
    <s v="SUMAONG DANILO  "/>
    <s v="ADMIN OFFICE - HALL OF JUSTICE"/>
    <x v="1"/>
    <d v="2019-09-23T00:00:00"/>
    <d v="2019-09-27T00:00:00"/>
    <s v="VL"/>
    <m/>
    <s v="5 VL"/>
    <n v="5"/>
    <m/>
  </r>
  <r>
    <x v="764"/>
    <d v="2019-11-22T00:00:00"/>
    <x v="185"/>
    <s v="PARAS TEOFILA A."/>
    <s v="CEO"/>
    <x v="1"/>
    <d v="2019-10-28T00:00:00"/>
    <d v="2019-10-29T00:00:00"/>
    <s v="VL"/>
    <m/>
    <s v="2 VL"/>
    <n v="2"/>
    <m/>
  </r>
  <r>
    <x v="765"/>
    <d v="2019-11-22T00:00:00"/>
    <x v="185"/>
    <s v="SUMAGUI MARISSA D."/>
    <s v="CEO"/>
    <x v="1"/>
    <d v="2019-10-17T00:00:00"/>
    <d v="2019-10-17T00:00:00"/>
    <s v="SL"/>
    <m/>
    <s v="1 SL"/>
    <n v="1"/>
    <m/>
  </r>
  <r>
    <x v="766"/>
    <d v="2019-11-22T00:00:00"/>
    <x v="196"/>
    <s v="SUMAGUI MARISSA D."/>
    <s v="CEO"/>
    <x v="1"/>
    <d v="2019-10-08T00:00:00"/>
    <d v="2019-10-08T00:00:00"/>
    <s v="SL"/>
    <m/>
    <s v="1 SL"/>
    <n v="1"/>
    <m/>
  </r>
  <r>
    <x v="767"/>
    <d v="2019-11-22T00:00:00"/>
    <x v="196"/>
    <s v="SUMAGUI MARISSA D."/>
    <s v="CEO"/>
    <x v="1"/>
    <d v="2019-09-19T00:00:00"/>
    <d v="2019-09-19T00:00:00"/>
    <s v="SL"/>
    <m/>
    <s v="1 SL"/>
    <n v="1"/>
    <m/>
  </r>
  <r>
    <x v="768"/>
    <d v="2019-11-22T00:00:00"/>
    <x v="196"/>
    <s v="MADRAZO ALLAN PAUL A."/>
    <s v="CEO"/>
    <x v="1"/>
    <d v="2019-10-08T00:00:00"/>
    <d v="2019-10-08T00:00:00"/>
    <s v="SL"/>
    <m/>
    <s v="1 SL"/>
    <n v="1"/>
    <m/>
  </r>
  <r>
    <x v="769"/>
    <d v="2019-11-22T00:00:00"/>
    <x v="196"/>
    <s v="MADRAZO ALLAN PAUL A."/>
    <s v="CEO"/>
    <x v="1"/>
    <d v="2019-10-16T00:00:00"/>
    <d v="2019-10-16T00:00:00"/>
    <s v="SL"/>
    <m/>
    <s v="1 SL"/>
    <n v="1"/>
    <m/>
  </r>
  <r>
    <x v="770"/>
    <d v="2019-11-22T00:00:00"/>
    <x v="185"/>
    <s v="MADRAZO ALLAN PAUL A."/>
    <s v="CEO"/>
    <x v="1"/>
    <d v="2019-10-17T00:00:00"/>
    <d v="2019-10-17T00:00:00"/>
    <s v="SL"/>
    <m/>
    <s v="1 SL"/>
    <n v="1"/>
    <m/>
  </r>
  <r>
    <x v="771"/>
    <d v="2019-11-22T00:00:00"/>
    <x v="185"/>
    <s v="MENDOZA PRESCILA S."/>
    <s v="CEO"/>
    <x v="1"/>
    <d v="2019-10-18T00:00:00"/>
    <d v="2019-10-18T00:00:00"/>
    <s v="SL"/>
    <m/>
    <s v="1 SL"/>
    <n v="1"/>
    <m/>
  </r>
  <r>
    <x v="772"/>
    <d v="2019-11-22T00:00:00"/>
    <x v="177"/>
    <s v="NOVICIO PERLITA G."/>
    <s v="LEGAL"/>
    <x v="1"/>
    <d v="2019-10-22T00:00:00"/>
    <d v="2019-10-25T00:00:00"/>
    <s v="SL"/>
    <m/>
    <s v="4 SL"/>
    <n v="4"/>
    <m/>
  </r>
  <r>
    <x v="772"/>
    <d v="2019-11-22T00:00:00"/>
    <x v="177"/>
    <s v="NOVICIO PERLITA G."/>
    <s v="LEGAL"/>
    <x v="1"/>
    <d v="2019-10-28T00:00:00"/>
    <d v="2019-10-31T00:00:00"/>
    <s v="SL"/>
    <m/>
    <s v="4 SL"/>
    <n v="4"/>
    <m/>
  </r>
  <r>
    <x v="773"/>
    <d v="2019-11-22T00:00:00"/>
    <x v="211"/>
    <s v="NOVICIO PERLITA G."/>
    <s v="LEGAL"/>
    <x v="1"/>
    <d v="2019-09-26T00:00:00"/>
    <d v="2019-09-27T00:00:00"/>
    <s v="SL"/>
    <m/>
    <s v="2 SL"/>
    <n v="2"/>
    <m/>
  </r>
  <r>
    <x v="773"/>
    <d v="2019-11-22T00:00:00"/>
    <x v="211"/>
    <s v="NOVICIO PERLITA G."/>
    <s v="LEGAL"/>
    <x v="1"/>
    <d v="2019-10-01T00:00:00"/>
    <d v="2019-10-01T00:00:00"/>
    <s v="SL"/>
    <m/>
    <s v="1 SL"/>
    <n v="1"/>
    <m/>
  </r>
  <r>
    <x v="774"/>
    <d v="2019-11-22T00:00:00"/>
    <x v="212"/>
    <s v="MARQUEZ LOLITA R."/>
    <s v="INTERNAL"/>
    <x v="1"/>
    <d v="2019-10-28T00:00:00"/>
    <d v="2019-10-29T00:00:00"/>
    <s v="SL"/>
    <m/>
    <s v="2 SL"/>
    <n v="2"/>
    <m/>
  </r>
  <r>
    <x v="775"/>
    <d v="2019-11-22T00:00:00"/>
    <x v="209"/>
    <s v="MENDOZA ARRIES N."/>
    <s v="COMELEC"/>
    <x v="1"/>
    <d v="2019-09-24T00:00:00"/>
    <d v="2019-09-24T00:00:00"/>
    <s v="SL"/>
    <m/>
    <s v="1 SL"/>
    <n v="1"/>
    <m/>
  </r>
  <r>
    <x v="776"/>
    <d v="2019-11-22T00:00:00"/>
    <x v="200"/>
    <s v="DE VILLA OFELIA G."/>
    <s v="COMELEC"/>
    <x v="1"/>
    <d v="2019-09-10T00:00:00"/>
    <d v="2019-09-12T00:00:00"/>
    <s v="SL"/>
    <m/>
    <s v="3 SL"/>
    <n v="3"/>
    <m/>
  </r>
  <r>
    <x v="777"/>
    <d v="2019-11-22T00:00:00"/>
    <x v="191"/>
    <s v="BAYBAY MA. PAZ R."/>
    <s v="MO"/>
    <x v="1"/>
    <d v="2019-11-04T00:00:00"/>
    <d v="2019-11-05T00:00:00"/>
    <s v="SL"/>
    <m/>
    <s v="2 SL"/>
    <n v="2"/>
    <m/>
  </r>
  <r>
    <x v="778"/>
    <d v="2019-11-22T00:00:00"/>
    <x v="185"/>
    <s v="BAYOT ELAINE B."/>
    <s v="ONT"/>
    <x v="1"/>
    <d v="2019-11-04T00:00:00"/>
    <d v="2019-11-08T00:00:00"/>
    <s v="OTHER"/>
    <s v="SEC 25 EO 292- FORCE LEAVE"/>
    <s v="5 Other"/>
    <n v="5"/>
    <m/>
  </r>
  <r>
    <x v="779"/>
    <d v="2019-11-22T00:00:00"/>
    <x v="212"/>
    <s v="VILLANUEVA PABLO B."/>
    <s v="PICNIC GROVE"/>
    <x v="1"/>
    <d v="2019-10-28T00:00:00"/>
    <d v="2019-10-29T00:00:00"/>
    <s v="SL"/>
    <m/>
    <s v="2 SL"/>
    <n v="2"/>
    <m/>
  </r>
  <r>
    <x v="780"/>
    <d v="2019-11-22T00:00:00"/>
    <x v="194"/>
    <s v="VILLANUEVA PABLO B."/>
    <s v="PICNIC GROVE"/>
    <x v="1"/>
    <d v="2019-10-10T00:00:00"/>
    <d v="2019-10-11T00:00:00"/>
    <s v="SL"/>
    <m/>
    <s v="2 SL"/>
    <n v="2"/>
    <m/>
  </r>
  <r>
    <x v="781"/>
    <d v="2019-11-22T00:00:00"/>
    <x v="182"/>
    <s v="VILLANUEVA PABLO B."/>
    <s v="PICNIC GROVE"/>
    <x v="1"/>
    <d v="2019-10-02T00:00:00"/>
    <d v="2019-10-04T00:00:00"/>
    <s v="SL"/>
    <m/>
    <s v="3 SL"/>
    <n v="3"/>
    <m/>
  </r>
  <r>
    <x v="782"/>
    <d v="2019-11-22T00:00:00"/>
    <x v="180"/>
    <s v="VILLANUEVA PABLO B."/>
    <s v="PICNIC GROVE"/>
    <x v="1"/>
    <d v="2019-09-11T00:00:00"/>
    <d v="2019-09-11T00:00:00"/>
    <s v="SL"/>
    <m/>
    <s v="1 SL"/>
    <n v="1"/>
    <m/>
  </r>
  <r>
    <x v="782"/>
    <d v="2019-11-22T00:00:00"/>
    <x v="180"/>
    <s v="VILLANUEVA PABLO B."/>
    <s v="PICNIC GROVE"/>
    <x v="1"/>
    <d v="2019-09-19T00:00:00"/>
    <d v="2019-09-19T00:00:00"/>
    <s v="SL"/>
    <m/>
    <s v="1 SL"/>
    <n v="1"/>
    <m/>
  </r>
  <r>
    <x v="782"/>
    <d v="2019-11-22T00:00:00"/>
    <x v="180"/>
    <s v="VILLANUEVA PABLO B."/>
    <s v="PICNIC GROVE"/>
    <x v="1"/>
    <d v="2019-09-30T00:00:00"/>
    <d v="2019-09-30T00:00:00"/>
    <s v="SL"/>
    <m/>
    <s v="1 SL"/>
    <n v="1"/>
    <m/>
  </r>
  <r>
    <x v="783"/>
    <d v="2019-11-22T00:00:00"/>
    <x v="213"/>
    <s v="VILLANUEVA PABLO B."/>
    <s v="PICNIC GROVE"/>
    <x v="1"/>
    <d v="2019-09-16T00:00:00"/>
    <d v="2019-09-17T00:00:00"/>
    <s v="SL"/>
    <m/>
    <s v="2 SL"/>
    <n v="2"/>
    <m/>
  </r>
  <r>
    <x v="784"/>
    <d v="2019-11-22T00:00:00"/>
    <x v="182"/>
    <s v="BAYBAY LINDA G."/>
    <s v="LCR"/>
    <x v="1"/>
    <d v="2019-10-02T00:00:00"/>
    <d v="2019-10-02T00:00:00"/>
    <s v="SL"/>
    <m/>
    <s v="1 SL"/>
    <n v="1"/>
    <m/>
  </r>
  <r>
    <x v="785"/>
    <d v="2019-11-22T00:00:00"/>
    <x v="214"/>
    <s v="LIMBOC FLORDELIZA J."/>
    <s v="LCR"/>
    <x v="1"/>
    <d v="2019-10-21T00:00:00"/>
    <d v="2019-10-21T00:00:00"/>
    <s v="SL"/>
    <m/>
    <s v="1 SL"/>
    <n v="1"/>
    <m/>
  </r>
  <r>
    <x v="785"/>
    <d v="2019-11-22T00:00:00"/>
    <x v="214"/>
    <s v="LIMBOC FLORDELIZA J."/>
    <s v="LCR"/>
    <x v="1"/>
    <d v="2019-10-28T00:00:00"/>
    <d v="2019-10-28T00:00:00"/>
    <s v="SL"/>
    <m/>
    <s v="1 SL"/>
    <n v="1"/>
    <m/>
  </r>
  <r>
    <x v="786"/>
    <d v="2019-11-25T00:00:00"/>
    <x v="206"/>
    <s v="MARINDUQUE ANNE RENELYN P."/>
    <s v="VMO"/>
    <x v="1"/>
    <d v="2019-10-24T00:00:00"/>
    <d v="2019-10-24T00:00:00"/>
    <s v="SL"/>
    <m/>
    <s v="1 SL"/>
    <n v="1"/>
    <m/>
  </r>
  <r>
    <x v="787"/>
    <d v="2019-11-25T00:00:00"/>
    <x v="179"/>
    <s v="DE OCAMPO MA. ELENA D."/>
    <s v="SP"/>
    <x v="1"/>
    <d v="2019-10-14T00:00:00"/>
    <d v="2019-10-15T00:00:00"/>
    <s v="OTHER"/>
    <s v="SPECIAL PRIVILEGE"/>
    <s v="2 Other"/>
    <n v="2"/>
    <m/>
  </r>
  <r>
    <x v="788"/>
    <d v="2019-11-25T00:00:00"/>
    <x v="177"/>
    <s v="GARCIA HAIZEL M."/>
    <s v="CCT"/>
    <x v="1"/>
    <d v="2019-10-30T00:00:00"/>
    <d v="2019-10-30T00:00:00"/>
    <s v="SL"/>
    <m/>
    <s v="1 SL"/>
    <n v="1"/>
    <m/>
  </r>
  <r>
    <x v="789"/>
    <d v="2019-11-25T00:00:00"/>
    <x v="206"/>
    <s v="OLEGARIO NENITA A."/>
    <s v="LIBRARY"/>
    <x v="1"/>
    <d v="2019-11-07T00:00:00"/>
    <d v="2019-11-08T00:00:00"/>
    <s v="VL"/>
    <m/>
    <s v="2 VL"/>
    <n v="2"/>
    <m/>
  </r>
  <r>
    <x v="789"/>
    <d v="2019-11-25T00:00:00"/>
    <x v="206"/>
    <s v="OLEGARIO NENITA A."/>
    <s v="LIBRARY"/>
    <x v="1"/>
    <d v="2019-11-11T00:00:00"/>
    <d v="2019-11-12T00:00:00"/>
    <s v="VL"/>
    <m/>
    <s v="2 VL"/>
    <n v="2"/>
    <m/>
  </r>
  <r>
    <x v="790"/>
    <d v="2019-11-25T00:00:00"/>
    <x v="201"/>
    <s v="GARCIA HAIZEL M."/>
    <s v="CCT"/>
    <x v="1"/>
    <d v="2019-10-11T00:00:00"/>
    <d v="2019-10-11T00:00:00"/>
    <s v="SL"/>
    <m/>
    <s v="1 SL"/>
    <n v="1"/>
    <m/>
  </r>
  <r>
    <x v="790"/>
    <d v="2019-11-25T00:00:00"/>
    <x v="201"/>
    <s v="GARCIA HAIZEL M."/>
    <s v="CCT"/>
    <x v="1"/>
    <d v="2019-10-18T00:00:00"/>
    <d v="2019-10-18T00:00:00"/>
    <s v="SL"/>
    <m/>
    <s v="1 SL"/>
    <n v="1"/>
    <m/>
  </r>
  <r>
    <x v="791"/>
    <d v="2019-11-25T00:00:00"/>
    <x v="206"/>
    <s v="OLEGARIO NENITA A."/>
    <s v="LIBRARY"/>
    <x v="1"/>
    <d v="2019-11-06T00:00:00"/>
    <d v="2019-11-06T00:00:00"/>
    <s v="OTHER"/>
    <s v="BIRTHDAY LEAVE"/>
    <s v="1 Other"/>
    <n v="1"/>
    <m/>
  </r>
  <r>
    <x v="792"/>
    <d v="2019-11-25T00:00:00"/>
    <x v="215"/>
    <s v="OLEGARIO NENITA A."/>
    <s v="LIBRARY"/>
    <x v="1"/>
    <d v="2019-09-27T00:00:00"/>
    <d v="2019-09-27T00:00:00"/>
    <s v="VL"/>
    <m/>
    <s v="1 VL"/>
    <n v="1"/>
    <m/>
  </r>
  <r>
    <x v="792"/>
    <d v="2019-11-25T00:00:00"/>
    <x v="215"/>
    <s v="OLEGARIO NENITA A."/>
    <s v="LIBRARY"/>
    <x v="1"/>
    <d v="2019-09-30T00:00:00"/>
    <d v="2019-09-30T00:00:00"/>
    <s v="VL"/>
    <m/>
    <s v="1 VL"/>
    <n v="1"/>
    <m/>
  </r>
  <r>
    <x v="793"/>
    <d v="2019-11-25T00:00:00"/>
    <x v="197"/>
    <s v="OLEGARIO NENITA A."/>
    <s v="LIBRARY"/>
    <x v="1"/>
    <d v="2019-09-25T00:00:00"/>
    <d v="2019-09-26T00:00:00"/>
    <s v="SL"/>
    <m/>
    <s v="2 SL"/>
    <n v="2"/>
    <m/>
  </r>
  <r>
    <x v="794"/>
    <d v="2019-11-25T00:00:00"/>
    <x v="201"/>
    <s v="OLEGARIO NENITA A."/>
    <s v="LIBRARY"/>
    <x v="1"/>
    <d v="2019-11-04T00:00:00"/>
    <d v="2019-11-09T00:00:00"/>
    <s v="VL"/>
    <m/>
    <s v="5 VL"/>
    <n v="5"/>
    <m/>
  </r>
  <r>
    <x v="795"/>
    <d v="2019-11-25T00:00:00"/>
    <x v="216"/>
    <s v="OLEGARIO NENITA A."/>
    <s v="LIBRARY"/>
    <x v="1"/>
    <d v="2019-09-16T00:00:00"/>
    <d v="2019-09-18T00:00:00"/>
    <s v="VL"/>
    <m/>
    <s v="3 VL"/>
    <n v="3"/>
    <m/>
  </r>
  <r>
    <x v="796"/>
    <d v="2019-11-25T00:00:00"/>
    <x v="217"/>
    <s v="CHACON ELISA G."/>
    <s v="CCT"/>
    <x v="1"/>
    <d v="2019-09-23T00:00:00"/>
    <d v="2019-09-24T00:00:00"/>
    <s v="SL"/>
    <m/>
    <s v="2 SL"/>
    <n v="2"/>
    <m/>
  </r>
  <r>
    <x v="797"/>
    <d v="2019-11-25T00:00:00"/>
    <x v="218"/>
    <s v="VELUZ DORMILUNA E."/>
    <s v="CCT"/>
    <x v="1"/>
    <d v="2019-09-23T00:00:00"/>
    <d v="2019-09-23T00:00:00"/>
    <s v="SL"/>
    <m/>
    <s v="1 SL"/>
    <n v="1"/>
    <m/>
  </r>
  <r>
    <x v="798"/>
    <d v="2019-11-25T00:00:00"/>
    <x v="185"/>
    <s v="HERNANDEZ DONATO Q."/>
    <s v="ONT"/>
    <x v="1"/>
    <d v="2019-10-28T00:00:00"/>
    <d v="2019-10-31T00:00:00"/>
    <s v="VL"/>
    <m/>
    <s v="4 VL"/>
    <n v="4"/>
    <m/>
  </r>
  <r>
    <x v="799"/>
    <d v="2019-11-25T00:00:00"/>
    <x v="201"/>
    <s v="OSTONAL IVY S."/>
    <s v="ONT"/>
    <x v="1"/>
    <d v="2019-10-15T00:00:00"/>
    <d v="2019-10-15T00:00:00"/>
    <s v="SL"/>
    <m/>
    <s v="1 SL"/>
    <n v="1"/>
    <m/>
  </r>
  <r>
    <x v="799"/>
    <d v="2019-11-25T00:00:00"/>
    <x v="201"/>
    <s v="OSTONAL IVY S."/>
    <s v="ONT"/>
    <x v="1"/>
    <d v="2019-10-17T00:00:00"/>
    <d v="2019-10-18T00:00:00"/>
    <s v="SL"/>
    <m/>
    <s v="2 SL"/>
    <n v="2"/>
    <m/>
  </r>
  <r>
    <x v="800"/>
    <d v="2019-11-25T00:00:00"/>
    <x v="201"/>
    <s v="ESTIGOY BEVERLY ANNE P."/>
    <s v="ONT"/>
    <x v="1"/>
    <d v="2019-10-27T00:00:00"/>
    <d v="2019-10-30T00:00:00"/>
    <s v="VL"/>
    <s v=" "/>
    <s v="3 VL"/>
    <n v="3"/>
    <m/>
  </r>
  <r>
    <x v="801"/>
    <d v="2019-11-25T00:00:00"/>
    <x v="191"/>
    <s v="DELFINO NINA C."/>
    <s v="ONT"/>
    <x v="1"/>
    <d v="2019-10-28T00:00:00"/>
    <d v="2019-10-30T00:00:00"/>
    <s v="SL"/>
    <m/>
    <s v="3 SL"/>
    <n v="3"/>
    <m/>
  </r>
  <r>
    <x v="802"/>
    <d v="2019-11-25T00:00:00"/>
    <x v="184"/>
    <s v="BAYOT ANABEL D."/>
    <s v="CTO"/>
    <x v="1"/>
    <d v="2019-10-24T00:00:00"/>
    <d v="2019-10-25T00:00:00"/>
    <s v="SL"/>
    <m/>
    <s v="2 SL"/>
    <n v="2"/>
    <m/>
  </r>
  <r>
    <x v="803"/>
    <d v="2019-11-25T00:00:00"/>
    <x v="178"/>
    <s v="BAYOT ANABEL D."/>
    <s v="CTO"/>
    <x v="1"/>
    <d v="2019-10-21T00:00:00"/>
    <d v="2019-10-23T00:00:00"/>
    <s v="SL"/>
    <m/>
    <s v="3 SL"/>
    <n v="3"/>
    <m/>
  </r>
  <r>
    <x v="804"/>
    <d v="2019-11-25T00:00:00"/>
    <x v="214"/>
    <s v="MABUTI ANA MARIE C."/>
    <s v="CTO"/>
    <x v="1"/>
    <d v="2019-10-28T00:00:00"/>
    <d v="2019-10-28T00:00:00"/>
    <s v="SL"/>
    <m/>
    <s v="1 SL"/>
    <n v="1"/>
    <m/>
  </r>
  <r>
    <x v="805"/>
    <d v="2019-11-25T00:00:00"/>
    <x v="206"/>
    <s v="MABUTI ANA MARIE C."/>
    <s v="CTO"/>
    <x v="1"/>
    <d v="2019-10-24T00:00:00"/>
    <d v="2019-10-24T00:00:00"/>
    <s v="SL"/>
    <m/>
    <s v="1 SL"/>
    <n v="1"/>
    <m/>
  </r>
  <r>
    <x v="806"/>
    <d v="2019-11-25T00:00:00"/>
    <x v="219"/>
    <s v="BAYOT ANISIA P."/>
    <s v="CTO"/>
    <x v="1"/>
    <d v="2019-11-11T00:00:00"/>
    <d v="2019-11-15T00:00:00"/>
    <s v="OTHER"/>
    <s v="MOURNING LEAVE"/>
    <s v="5 Other"/>
    <n v="5"/>
    <m/>
  </r>
  <r>
    <x v="807"/>
    <d v="2019-11-25T00:00:00"/>
    <x v="196"/>
    <s v="BAYOT ANISIA P."/>
    <s v="CTO"/>
    <x v="1"/>
    <d v="2019-10-23T00:00:00"/>
    <d v="2019-10-25T00:00:00"/>
    <s v="VL"/>
    <m/>
    <s v="3 VL"/>
    <n v="3"/>
    <m/>
  </r>
  <r>
    <x v="808"/>
    <d v="2019-11-25T00:00:00"/>
    <x v="196"/>
    <s v="BAYOT ANISIA P."/>
    <s v="CTO"/>
    <x v="1"/>
    <d v="2019-10-15T00:00:00"/>
    <d v="2019-10-15T00:00:00"/>
    <s v="SL"/>
    <m/>
    <s v="1 SL"/>
    <n v="1"/>
    <m/>
  </r>
  <r>
    <x v="809"/>
    <d v="2019-11-25T00:00:00"/>
    <x v="220"/>
    <s v="AMORA ELISA S."/>
    <s v="CTO"/>
    <x v="1"/>
    <d v="2019-10-14T00:00:00"/>
    <d v="2019-10-14T00:00:00"/>
    <s v="VL"/>
    <m/>
    <s v="1 VL"/>
    <n v="1"/>
    <m/>
  </r>
  <r>
    <x v="809"/>
    <d v="2019-11-25T00:00:00"/>
    <x v="220"/>
    <s v="AMORA ELISA S."/>
    <s v="CTO"/>
    <x v="1"/>
    <d v="2019-10-16T00:00:00"/>
    <d v="2019-10-16T00:00:00"/>
    <s v="VL"/>
    <m/>
    <s v="1 VL"/>
    <n v="1"/>
    <m/>
  </r>
  <r>
    <x v="809"/>
    <d v="2019-11-25T00:00:00"/>
    <x v="220"/>
    <s v="AMORA ELISA S."/>
    <s v="CTO"/>
    <x v="1"/>
    <d v="2019-10-18T00:00:00"/>
    <d v="2019-10-18T00:00:00"/>
    <s v="VL"/>
    <m/>
    <s v="1 VL"/>
    <n v="1"/>
    <m/>
  </r>
  <r>
    <x v="810"/>
    <d v="2019-11-25T00:00:00"/>
    <x v="196"/>
    <s v="DIMAPILIS ARIEL M."/>
    <s v="CTO"/>
    <x v="1"/>
    <d v="2019-10-14T00:00:00"/>
    <d v="2019-10-15T00:00:00"/>
    <s v="SL"/>
    <m/>
    <s v="2 SL"/>
    <n v="2"/>
    <m/>
  </r>
  <r>
    <x v="811"/>
    <d v="2019-11-25T00:00:00"/>
    <x v="185"/>
    <s v="REPILLO AMMY LOU M."/>
    <s v="CTO"/>
    <x v="1"/>
    <d v="2019-10-18T00:00:00"/>
    <d v="2019-10-18T00:00:00"/>
    <s v="SL"/>
    <m/>
    <s v="1 SL"/>
    <n v="1"/>
    <m/>
  </r>
  <r>
    <x v="812"/>
    <d v="2019-11-26T00:00:00"/>
    <x v="184"/>
    <s v="DIMAPILIS JOSEPHINE P."/>
    <s v="CTO"/>
    <x v="1"/>
    <d v="2019-10-23T00:00:00"/>
    <d v="2019-10-23T00:00:00"/>
    <s v="VL"/>
    <m/>
    <s v="1 VL"/>
    <n v="1"/>
    <m/>
  </r>
  <r>
    <x v="813"/>
    <d v="2019-11-26T00:00:00"/>
    <x v="185"/>
    <s v="DUNGO PURISIMA CORAZON E."/>
    <s v="CTO"/>
    <x v="1"/>
    <d v="2019-10-30T00:00:00"/>
    <d v="2019-10-30T00:00:00"/>
    <s v="OTHER"/>
    <s v="SPECIAL PRIVILEGE"/>
    <s v="1 Other"/>
    <n v="1"/>
    <m/>
  </r>
  <r>
    <x v="814"/>
    <d v="2019-11-26T00:00:00"/>
    <x v="196"/>
    <s v="VIDALLO WINNIE R."/>
    <s v="CTO"/>
    <x v="1"/>
    <d v="2019-10-21T00:00:00"/>
    <d v="2019-10-21T00:00:00"/>
    <s v="OTHER"/>
    <s v="BIRTHDAY LEAVE"/>
    <s v="1 OTHER"/>
    <n v="1"/>
    <m/>
  </r>
  <r>
    <x v="815"/>
    <d v="2019-11-26T00:00:00"/>
    <x v="201"/>
    <s v="ESCAMILLAS EVELYN M."/>
    <s v="CTO"/>
    <x v="1"/>
    <d v="2019-10-30T00:00:00"/>
    <d v="2019-10-31T00:00:00"/>
    <s v="VL"/>
    <s v="SEC 25 EO 292- FORCE LEAVE"/>
    <s v="2 VL"/>
    <n v="2"/>
    <m/>
  </r>
  <r>
    <x v="816"/>
    <d v="2019-11-26T00:00:00"/>
    <x v="190"/>
    <s v="DE GRANO MA. ERLINDA F."/>
    <s v="CTO"/>
    <x v="1"/>
    <d v="2019-10-30T00:00:00"/>
    <d v="2019-10-30T00:00:00"/>
    <s v="VL"/>
    <s v="SEC 25 EO 292- FORCE LEAVE"/>
    <s v="1 VL"/>
    <n v="1"/>
    <m/>
  </r>
  <r>
    <x v="817"/>
    <d v="2019-11-26T00:00:00"/>
    <x v="205"/>
    <s v="DE GRANO MA. ERLINDA F."/>
    <s v="CTO"/>
    <x v="1"/>
    <d v="2019-10-29T00:00:00"/>
    <d v="2019-10-29T00:00:00"/>
    <s v="VL"/>
    <s v="SEC 25 EO 292- FORCE LEAVE"/>
    <s v="1 VL"/>
    <n v="1"/>
    <m/>
  </r>
  <r>
    <x v="818"/>
    <d v="2019-11-26T00:00:00"/>
    <x v="214"/>
    <s v="SALONGA LUCY M."/>
    <s v="EEO/ CITY MARKET"/>
    <x v="1"/>
    <d v="2019-12-23T00:00:00"/>
    <d v="2019-12-23T00:00:00"/>
    <s v="VL"/>
    <m/>
    <s v="1 VL"/>
    <n v="1"/>
    <m/>
  </r>
  <r>
    <x v="818"/>
    <d v="2019-11-26T00:00:00"/>
    <x v="214"/>
    <s v="SALONGA LUCY M."/>
    <s v="EEO/ CITY MARKET"/>
    <x v="1"/>
    <d v="2019-12-26T00:00:00"/>
    <d v="2019-12-27T00:00:00"/>
    <s v="VL"/>
    <m/>
    <s v="2 VL"/>
    <n v="2"/>
    <m/>
  </r>
  <r>
    <x v="819"/>
    <d v="2019-11-26T00:00:00"/>
    <x v="190"/>
    <s v="SALONGA LUCY M."/>
    <s v="EEO/ CITY MARKET"/>
    <x v="1"/>
    <d v="2019-10-22T00:00:00"/>
    <d v="2019-10-22T00:00:00"/>
    <s v="SL"/>
    <m/>
    <s v="1 SL"/>
    <n v="1"/>
    <m/>
  </r>
  <r>
    <x v="820"/>
    <d v="2019-11-26T00:00:00"/>
    <x v="218"/>
    <s v="SALONGA LUCY M."/>
    <s v="EEO/ CITY MARKET"/>
    <x v="1"/>
    <d v="2019-09-16T00:00:00"/>
    <d v="2019-09-20T00:00:00"/>
    <s v="VL"/>
    <m/>
    <s v="5 VL"/>
    <n v="5"/>
    <m/>
  </r>
  <r>
    <x v="820"/>
    <d v="2019-11-26T00:00:00"/>
    <x v="218"/>
    <s v="SALONGA LUCY M."/>
    <s v="EEO/ CITY MARKET"/>
    <x v="1"/>
    <d v="2019-09-26T00:00:00"/>
    <d v="2019-09-26T00:00:00"/>
    <s v="VL"/>
    <m/>
    <s v="1 VL"/>
    <n v="1"/>
    <m/>
  </r>
  <r>
    <x v="821"/>
    <d v="2019-11-26T00:00:00"/>
    <x v="205"/>
    <s v="ALEGA ESTELITA M."/>
    <s v="CTO"/>
    <x v="1"/>
    <d v="2019-10-21T00:00:00"/>
    <d v="2019-10-23T00:00:00"/>
    <s v="SL"/>
    <m/>
    <s v="3 SL"/>
    <n v="3"/>
    <m/>
  </r>
  <r>
    <x v="822"/>
    <d v="2019-11-26T00:00:00"/>
    <x v="178"/>
    <s v="BAAS TERESITA C."/>
    <s v="CTO"/>
    <x v="1"/>
    <d v="2019-10-25T00:00:00"/>
    <d v="2019-10-25T00:00:00"/>
    <s v="SL"/>
    <m/>
    <s v="1 SL"/>
    <n v="1"/>
    <m/>
  </r>
  <r>
    <x v="823"/>
    <d v="2019-11-26T00:00:00"/>
    <x v="214"/>
    <s v="IGNO CRISTINA M."/>
    <s v="HRMO"/>
    <x v="1"/>
    <d v="2019-10-29T00:00:00"/>
    <d v="2019-10-31T00:00:00"/>
    <s v="VL"/>
    <m/>
    <s v="3 VL"/>
    <n v="3"/>
    <m/>
  </r>
  <r>
    <x v="824"/>
    <d v="2019-11-26T00:00:00"/>
    <x v="195"/>
    <s v="MARQUEZ LOLITA R."/>
    <s v="INTERNAL"/>
    <x v="1"/>
    <d v="2019-10-11T00:00:00"/>
    <d v="2019-10-11T00:00:00"/>
    <s v="SL"/>
    <m/>
    <s v="1 SL"/>
    <n v="1"/>
    <m/>
  </r>
  <r>
    <x v="825"/>
    <d v="2019-11-26T00:00:00"/>
    <x v="178"/>
    <s v="FERMA ARCELI C."/>
    <s v="INTERNAL"/>
    <x v="1"/>
    <d v="2019-10-23T00:00:00"/>
    <d v="2019-10-25T00:00:00"/>
    <s v="SL"/>
    <m/>
    <s v="3 SL"/>
    <n v="3"/>
    <m/>
  </r>
  <r>
    <x v="826"/>
    <d v="2019-11-26T00:00:00"/>
    <x v="221"/>
    <s v="ROBINO OFELIA M."/>
    <s v="PICNIC GROVE"/>
    <x v="1"/>
    <m/>
    <m/>
    <s v="OTHER"/>
    <s v="TERMINAL"/>
    <s v="0 OTHER"/>
    <n v="0"/>
    <m/>
  </r>
  <r>
    <x v="827"/>
    <d v="2019-11-26T00:00:00"/>
    <x v="179"/>
    <s v="OLARTE GREATCHEL B."/>
    <s v="ACCOUNTING"/>
    <x v="1"/>
    <d v="2019-10-07T00:00:00"/>
    <d v="2019-10-31T00:00:00"/>
    <s v="SL"/>
    <m/>
    <s v="19 SL"/>
    <n v="19"/>
    <m/>
  </r>
  <r>
    <x v="828"/>
    <d v="2019-11-26T00:00:00"/>
    <x v="179"/>
    <s v="OLARTE GREATCHEL B."/>
    <s v="ACCOUNTING"/>
    <x v="1"/>
    <d v="2019-09-30T00:00:00"/>
    <d v="2019-10-01T00:00:00"/>
    <m/>
    <m/>
    <s v="2 "/>
    <n v="2"/>
    <m/>
  </r>
  <r>
    <x v="828"/>
    <d v="2019-11-26T00:00:00"/>
    <x v="179"/>
    <s v="OLARTE GREATCHEL B."/>
    <s v="ACCOUNTING"/>
    <x v="1"/>
    <d v="2019-10-03T00:00:00"/>
    <d v="2019-10-04T00:00:00"/>
    <m/>
    <m/>
    <s v="2 "/>
    <n v="2"/>
    <m/>
  </r>
  <r>
    <x v="829"/>
    <d v="2019-11-26T00:00:00"/>
    <x v="178"/>
    <s v="MALIGAYA NELITA M."/>
    <s v="GSO"/>
    <x v="1"/>
    <d v="2019-10-23T00:00:00"/>
    <d v="2019-10-23T00:00:00"/>
    <s v="SL"/>
    <m/>
    <s v="1 SL"/>
    <n v="1"/>
    <m/>
  </r>
  <r>
    <x v="829"/>
    <d v="2019-11-26T00:00:00"/>
    <x v="214"/>
    <s v="MALIGAYA NELITA M."/>
    <s v="GSO"/>
    <x v="1"/>
    <d v="2019-10-25T00:00:00"/>
    <d v="2019-10-25T00:00:00"/>
    <s v="SL"/>
    <m/>
    <s v="1 SL"/>
    <n v="1"/>
    <m/>
  </r>
  <r>
    <x v="830"/>
    <d v="2019-11-26T00:00:00"/>
    <x v="222"/>
    <s v="BISCOCHO JULIETA G."/>
    <s v="CTO"/>
    <x v="1"/>
    <m/>
    <m/>
    <s v="OTHER"/>
    <s v="SPECIAL PRIVILEGE"/>
    <s v="0 OTHER"/>
    <n v="0"/>
    <m/>
  </r>
  <r>
    <x v="831"/>
    <d v="2019-11-26T00:00:00"/>
    <x v="190"/>
    <s v="DEL MUNDO ESTER B."/>
    <s v="CEO"/>
    <x v="1"/>
    <d v="2019-10-22T00:00:00"/>
    <d v="2019-10-22T00:00:00"/>
    <s v="SL"/>
    <m/>
    <s v="1 SL"/>
    <n v="1"/>
    <m/>
  </r>
  <r>
    <x v="832"/>
    <d v="2019-11-26T00:00:00"/>
    <x v="190"/>
    <s v="DEL MUNDO HERMOGENES C."/>
    <s v="CEO"/>
    <x v="1"/>
    <d v="2019-10-22T00:00:00"/>
    <d v="2019-10-22T00:00:00"/>
    <s v="SL"/>
    <m/>
    <s v="1 SL"/>
    <n v="1"/>
    <m/>
  </r>
  <r>
    <x v="833"/>
    <d v="2019-11-26T00:00:00"/>
    <x v="190"/>
    <s v="DE CASTRO JUANITA M."/>
    <s v="CEO"/>
    <x v="1"/>
    <d v="2019-10-22T00:00:00"/>
    <d v="2019-10-22T00:00:00"/>
    <s v="SL"/>
    <m/>
    <s v="1 SL"/>
    <n v="1"/>
    <m/>
  </r>
  <r>
    <x v="834"/>
    <d v="2019-11-26T00:00:00"/>
    <x v="178"/>
    <s v="PAYAD MARICEL  Q."/>
    <s v="HRMO"/>
    <x v="1"/>
    <d v="2019-10-24T00:00:00"/>
    <d v="2019-10-24T00:00:00"/>
    <s v="SL"/>
    <m/>
    <s v="1 SL"/>
    <n v="1"/>
    <m/>
  </r>
  <r>
    <x v="835"/>
    <d v="2019-11-26T00:00:00"/>
    <x v="190"/>
    <s v="DIGO MANUEL  "/>
    <s v="PICNIC GROVE"/>
    <x v="1"/>
    <d v="2019-10-07T00:00:00"/>
    <d v="2019-11-01T00:00:00"/>
    <s v="SL"/>
    <m/>
    <s v="19 SL"/>
    <n v="19"/>
    <m/>
  </r>
  <r>
    <x v="835"/>
    <d v="2019-11-26T00:00:00"/>
    <x v="190"/>
    <s v="DIGO MANUEL  "/>
    <s v="PICNIC GROVE"/>
    <x v="1"/>
    <d v="2019-11-04T00:00:00"/>
    <d v="2019-11-08T00:00:00"/>
    <s v="SL"/>
    <m/>
    <s v="5 SL"/>
    <n v="5"/>
    <m/>
  </r>
  <r>
    <x v="836"/>
    <d v="2019-11-26T00:00:00"/>
    <x v="194"/>
    <s v="TORRES SONIA M."/>
    <s v="ASSESSORS OFFICE"/>
    <x v="1"/>
    <d v="2019-10-21T00:00:00"/>
    <d v="2019-10-25T00:00:00"/>
    <s v="VL"/>
    <m/>
    <s v="5 VL"/>
    <n v="5"/>
    <m/>
  </r>
  <r>
    <x v="837"/>
    <d v="2019-11-26T00:00:00"/>
    <x v="196"/>
    <s v="TORRES SONIA M."/>
    <s v="ASSESSORS OFFICE"/>
    <x v="1"/>
    <d v="2019-10-15T00:00:00"/>
    <d v="2019-10-15T00:00:00"/>
    <s v="SL"/>
    <m/>
    <s v="1 SL"/>
    <n v="1"/>
    <m/>
  </r>
  <r>
    <x v="838"/>
    <d v="2019-11-26T00:00:00"/>
    <x v="222"/>
    <s v="TORRES SONIA M."/>
    <s v="ASSESSORS OFFICE"/>
    <x v="1"/>
    <d v="2019-09-25T00:00:00"/>
    <d v="2019-09-27T00:00:00"/>
    <s v="SL"/>
    <m/>
    <s v="3 SL"/>
    <n v="3"/>
    <m/>
  </r>
  <r>
    <x v="839"/>
    <d v="2019-11-26T00:00:00"/>
    <x v="214"/>
    <s v="MARINDUQUE MARISSA M."/>
    <s v="ASSESSORS OFFICE"/>
    <x v="1"/>
    <d v="2019-10-29T00:00:00"/>
    <d v="2019-10-30T00:00:00"/>
    <s v="VL"/>
    <m/>
    <s v="2 VL"/>
    <n v="2"/>
    <m/>
  </r>
  <r>
    <x v="840"/>
    <d v="2019-11-26T00:00:00"/>
    <x v="178"/>
    <s v="MARINDUQUE MARISSA M."/>
    <s v="ASSESSORS OFFICE"/>
    <x v="1"/>
    <d v="2019-10-28T00:00:00"/>
    <d v="2019-10-28T00:00:00"/>
    <s v="OTHER"/>
    <s v="SPECIAL PRIVILEGE"/>
    <s v="1 Other"/>
    <n v="1"/>
    <m/>
  </r>
  <r>
    <x v="841"/>
    <d v="2019-11-26T00:00:00"/>
    <x v="186"/>
    <s v="MARINDUQUE MARISSA M."/>
    <s v="ASSESSORS OFFICE"/>
    <x v="1"/>
    <d v="2019-10-04T00:00:00"/>
    <d v="2019-10-04T00:00:00"/>
    <s v="SL"/>
    <m/>
    <s v="1 SL"/>
    <n v="1"/>
    <m/>
  </r>
  <r>
    <x v="842"/>
    <d v="2019-11-26T00:00:00"/>
    <x v="178"/>
    <s v="BAYHON GEORGE G."/>
    <s v="ASSESSORS OFFICE"/>
    <x v="1"/>
    <d v="2019-10-04T00:00:00"/>
    <d v="2019-10-04T00:00:00"/>
    <s v="VL"/>
    <m/>
    <s v="1 VL"/>
    <n v="1"/>
    <m/>
  </r>
  <r>
    <x v="843"/>
    <d v="2019-11-26T00:00:00"/>
    <x v="196"/>
    <s v="BAYHON GEORGE G."/>
    <s v="ASSESSORS OFFICE"/>
    <x v="1"/>
    <d v="2019-10-22T00:00:00"/>
    <d v="2019-10-22T00:00:00"/>
    <s v="VL"/>
    <m/>
    <s v="1 VL"/>
    <n v="1"/>
    <m/>
  </r>
  <r>
    <x v="844"/>
    <d v="2019-11-26T00:00:00"/>
    <x v="178"/>
    <s v="BAYOT RUMER M."/>
    <s v="ASSESSORS OFFICE"/>
    <x v="1"/>
    <d v="2019-10-25T00:00:00"/>
    <d v="2019-10-25T00:00:00"/>
    <s v="SL"/>
    <m/>
    <s v="1 SL"/>
    <n v="1"/>
    <m/>
  </r>
  <r>
    <x v="845"/>
    <d v="2019-11-26T00:00:00"/>
    <x v="223"/>
    <s v="MENDOZA LOURDES G."/>
    <s v="PIO"/>
    <x v="1"/>
    <d v="2019-10-30T00:00:00"/>
    <d v="2019-10-31T00:00:00"/>
    <s v="SL"/>
    <m/>
    <s v="2 SL"/>
    <n v="2"/>
    <m/>
  </r>
  <r>
    <x v="845"/>
    <d v="2019-11-26T00:00:00"/>
    <x v="223"/>
    <s v="MENDOZA LOURDES G."/>
    <s v="PIO"/>
    <x v="1"/>
    <d v="2019-11-02T00:00:00"/>
    <d v="2019-11-02T00:00:00"/>
    <s v="SL"/>
    <m/>
    <s v="1 SL"/>
    <n v="1"/>
    <m/>
  </r>
  <r>
    <x v="846"/>
    <d v="2019-11-26T00:00:00"/>
    <x v="206"/>
    <s v="MENDOZA LOURDES G."/>
    <s v="PIO"/>
    <x v="1"/>
    <d v="2019-10-23T00:00:00"/>
    <d v="2019-10-24T00:00:00"/>
    <s v="SL"/>
    <m/>
    <s v="2 SL"/>
    <n v="2"/>
    <m/>
  </r>
  <r>
    <x v="847"/>
    <d v="2019-11-26T00:00:00"/>
    <x v="224"/>
    <s v="MENDOZA LOURDES G."/>
    <s v="PIO"/>
    <x v="1"/>
    <d v="2019-09-10T00:00:00"/>
    <d v="2019-09-10T00:00:00"/>
    <s v="SL"/>
    <m/>
    <s v="1 SL"/>
    <n v="1"/>
    <m/>
  </r>
  <r>
    <x v="848"/>
    <d v="2019-11-26T00:00:00"/>
    <x v="215"/>
    <s v="MENDOZA LOURDES G."/>
    <s v="PIO"/>
    <x v="1"/>
    <d v="2019-09-05T00:00:00"/>
    <d v="2019-09-05T00:00:00"/>
    <s v="SL"/>
    <m/>
    <s v="1 SL"/>
    <n v="1"/>
    <m/>
  </r>
  <r>
    <x v="849"/>
    <d v="2019-11-26T00:00:00"/>
    <x v="178"/>
    <s v="AUDITOR AILEEN D."/>
    <s v="PIO"/>
    <x v="1"/>
    <d v="2019-10-23T00:00:00"/>
    <d v="2019-10-25T00:00:00"/>
    <s v="SL"/>
    <m/>
    <s v="3 SL"/>
    <n v="3"/>
    <m/>
  </r>
  <r>
    <x v="850"/>
    <d v="2019-11-26T00:00:00"/>
    <x v="197"/>
    <s v="AUDITOR AILEEN D."/>
    <s v="PIO"/>
    <x v="1"/>
    <d v="2019-09-19T00:00:00"/>
    <d v="2019-09-20T00:00:00"/>
    <s v="SL"/>
    <m/>
    <s v="2 SL"/>
    <n v="2"/>
    <m/>
  </r>
  <r>
    <x v="851"/>
    <d v="2019-11-26T00:00:00"/>
    <x v="216"/>
    <s v="AUDITOR AILEEN D."/>
    <s v="PIO"/>
    <x v="1"/>
    <d v="2019-09-06T00:00:00"/>
    <d v="2019-09-06T00:00:00"/>
    <s v="VL"/>
    <m/>
    <s v="1 VL"/>
    <n v="1"/>
    <m/>
  </r>
  <r>
    <x v="851"/>
    <d v="2019-11-26T00:00:00"/>
    <x v="216"/>
    <s v="AUDITOR AILEEN D."/>
    <s v="PIO"/>
    <x v="1"/>
    <d v="2019-09-09T00:00:00"/>
    <d v="2019-09-11T00:00:00"/>
    <s v="VL"/>
    <m/>
    <s v="3 VL"/>
    <n v="3"/>
    <m/>
  </r>
  <r>
    <x v="852"/>
    <d v="2019-11-26T00:00:00"/>
    <x v="225"/>
    <s v="FLAVIER ADORACION  "/>
    <s v="ADMIN OFFICE"/>
    <x v="1"/>
    <d v="2019-09-04T00:00:00"/>
    <d v="2019-09-04T00:00:00"/>
    <s v="SL"/>
    <m/>
    <s v="1 SL"/>
    <n v="1"/>
    <m/>
  </r>
  <r>
    <x v="853"/>
    <d v="2019-11-26T00:00:00"/>
    <x v="226"/>
    <s v="COTONER NELIA C."/>
    <s v="COOPERATIVE OFFICE"/>
    <x v="1"/>
    <d v="2019-10-14T00:00:00"/>
    <d v="2019-10-15T00:00:00"/>
    <s v="VL"/>
    <m/>
    <s v="2 VL"/>
    <n v="2"/>
    <m/>
  </r>
  <r>
    <x v="854"/>
    <d v="2019-11-26T00:00:00"/>
    <x v="194"/>
    <s v="MOLOD EMMA D."/>
    <s v="CHO"/>
    <x v="1"/>
    <d v="2019-10-24T00:00:00"/>
    <d v="2019-10-24T00:00:00"/>
    <s v="OTHER"/>
    <s v="SPECIAL PRIVILEGE"/>
    <s v="1 Other"/>
    <n v="1"/>
    <m/>
  </r>
  <r>
    <x v="855"/>
    <d v="2019-11-26T00:00:00"/>
    <x v="200"/>
    <s v="DE OCAMPO MARISSA B."/>
    <s v="THRDC"/>
    <x v="1"/>
    <d v="2019-09-16T00:00:00"/>
    <d v="2019-09-16T00:00:00"/>
    <s v="SL"/>
    <m/>
    <s v="1 SL"/>
    <n v="1"/>
    <m/>
  </r>
  <r>
    <x v="856"/>
    <d v="2019-11-26T00:00:00"/>
    <x v="185"/>
    <s v="DE OCAMPO MARISSA B."/>
    <s v="THRDC"/>
    <x v="1"/>
    <d v="2019-10-16T00:00:00"/>
    <d v="2019-10-18T00:00:00"/>
    <s v="SL"/>
    <m/>
    <s v="3 SL"/>
    <n v="3"/>
    <m/>
  </r>
  <r>
    <x v="857"/>
    <d v="2019-11-26T00:00:00"/>
    <x v="185"/>
    <s v="DE OCAMPO MARISSA B."/>
    <s v="THRDC"/>
    <x v="1"/>
    <d v="2019-10-24T00:00:00"/>
    <d v="2019-10-24T00:00:00"/>
    <s v="VL"/>
    <m/>
    <s v="1 VL"/>
    <n v="1"/>
    <m/>
  </r>
  <r>
    <x v="858"/>
    <d v="2019-11-26T00:00:00"/>
    <x v="209"/>
    <s v="SEDUCON LUCIO F."/>
    <s v="COOPERATIVE OFFICE"/>
    <x v="1"/>
    <d v="2019-09-23T00:00:00"/>
    <d v="2019-09-24T00:00:00"/>
    <s v="SL"/>
    <m/>
    <s v="2 SL"/>
    <n v="2"/>
    <m/>
  </r>
  <r>
    <x v="859"/>
    <d v="2019-11-26T00:00:00"/>
    <x v="181"/>
    <s v="OLIVAR MARINA B."/>
    <s v="COOPERATIVE OFFICE"/>
    <x v="1"/>
    <d v="2019-09-13T00:00:00"/>
    <d v="2019-09-13T00:00:00"/>
    <s v="SL"/>
    <m/>
    <s v="1 SL"/>
    <n v="1"/>
    <m/>
  </r>
  <r>
    <x v="860"/>
    <d v="2019-11-26T00:00:00"/>
    <x v="201"/>
    <s v="OLIVAR MARINA B."/>
    <s v="COOPERATIVE OFFICE"/>
    <x v="1"/>
    <d v="2019-10-19T00:00:00"/>
    <d v="2019-10-19T00:00:00"/>
    <s v="SL"/>
    <m/>
    <s v="1 SL"/>
    <n v="1"/>
    <m/>
  </r>
  <r>
    <x v="861"/>
    <d v="2019-11-26T00:00:00"/>
    <x v="182"/>
    <s v="SEDUCON LUCIO F."/>
    <s v="COOPERATIVE OFFICE"/>
    <x v="1"/>
    <d v="2019-10-03T00:00:00"/>
    <d v="2019-10-03T00:00:00"/>
    <s v="SL"/>
    <m/>
    <s v="1 SL"/>
    <n v="1"/>
    <m/>
  </r>
  <r>
    <x v="862"/>
    <d v="2019-11-26T00:00:00"/>
    <x v="187"/>
    <s v="SEDUCON LUCIO F."/>
    <s v="COOPERATIVE OFFICE"/>
    <x v="1"/>
    <d v="2019-10-14T00:00:00"/>
    <d v="2019-10-14T00:00:00"/>
    <s v="SL"/>
    <m/>
    <s v="1 SL"/>
    <n v="1"/>
    <m/>
  </r>
  <r>
    <x v="863"/>
    <d v="2019-11-26T00:00:00"/>
    <x v="201"/>
    <s v="SEDUCON LUCIO F."/>
    <s v="COOPERATIVE OFFICE"/>
    <x v="1"/>
    <d v="2019-10-18T00:00:00"/>
    <d v="2019-10-18T00:00:00"/>
    <s v="SL"/>
    <m/>
    <s v="1 SL"/>
    <n v="1"/>
    <m/>
  </r>
  <r>
    <x v="863"/>
    <d v="2019-11-26T00:00:00"/>
    <x v="201"/>
    <s v="SEDUCON LUCIO F."/>
    <s v="COOPERATIVE OFFICE"/>
    <x v="1"/>
    <d v="2019-10-22T00:00:00"/>
    <d v="2019-10-22T00:00:00"/>
    <s v="SL"/>
    <m/>
    <s v="1 SL"/>
    <n v="1"/>
    <m/>
  </r>
  <r>
    <x v="864"/>
    <d v="2019-11-26T00:00:00"/>
    <x v="181"/>
    <s v="CRUZADA MAGDALENA A."/>
    <s v="COOPERATIVE OFFICE"/>
    <x v="1"/>
    <d v="2019-09-13T00:00:00"/>
    <d v="2019-09-13T00:00:00"/>
    <s v="SL"/>
    <m/>
    <s v="1 SL"/>
    <n v="1"/>
    <m/>
  </r>
  <r>
    <x v="865"/>
    <d v="2019-11-26T00:00:00"/>
    <x v="226"/>
    <s v="VELUZ DORMILUNA E."/>
    <s v="CCT"/>
    <x v="1"/>
    <d v="2019-10-07T00:00:00"/>
    <d v="2019-10-07T00:00:00"/>
    <s v="SL"/>
    <m/>
    <s v="1 SL"/>
    <n v="1"/>
    <m/>
  </r>
  <r>
    <x v="866"/>
    <d v="2019-11-26T00:00:00"/>
    <x v="196"/>
    <s v="CRUZADA MAGDALENA A."/>
    <s v="COOPERATIVE OFFICE"/>
    <x v="1"/>
    <d v="2019-10-23T00:00:00"/>
    <d v="2019-10-24T00:00:00"/>
    <s v="VL"/>
    <m/>
    <s v="2 VL"/>
    <n v="2"/>
    <m/>
  </r>
  <r>
    <x v="867"/>
    <d v="2019-11-26T00:00:00"/>
    <x v="188"/>
    <s v="MACASPAC ELVIRA V."/>
    <s v="COOPERATIVE OFFICE"/>
    <x v="1"/>
    <d v="2019-11-04T00:00:00"/>
    <d v="2019-11-04T00:00:00"/>
    <s v="SL"/>
    <m/>
    <s v="1 SL"/>
    <n v="1"/>
    <m/>
  </r>
  <r>
    <x v="868"/>
    <d v="2019-11-26T00:00:00"/>
    <x v="214"/>
    <s v="MALUBAY MELINDA D."/>
    <s v="THRDC"/>
    <x v="1"/>
    <d v="2019-10-22T00:00:00"/>
    <d v="2019-10-24T00:00:00"/>
    <s v="SL"/>
    <m/>
    <s v="3 SL"/>
    <n v="3"/>
    <m/>
  </r>
  <r>
    <x v="869"/>
    <d v="2019-11-26T00:00:00"/>
    <x v="184"/>
    <s v="MALUBAY MELINDA D."/>
    <s v="THRDC"/>
    <x v="1"/>
    <d v="2019-10-25T00:00:00"/>
    <d v="2019-10-25T00:00:00"/>
    <s v="VL"/>
    <m/>
    <s v="1 VL"/>
    <n v="1"/>
    <m/>
  </r>
  <r>
    <x v="869"/>
    <d v="2019-11-26T00:00:00"/>
    <x v="184"/>
    <s v="MALUBAY MELINDA D."/>
    <s v="THRDC"/>
    <x v="1"/>
    <d v="2019-10-28T00:00:00"/>
    <d v="2019-10-29T00:00:00"/>
    <s v="VL"/>
    <m/>
    <s v="2 VL"/>
    <n v="2"/>
    <m/>
  </r>
  <r>
    <x v="870"/>
    <d v="2019-11-26T00:00:00"/>
    <x v="206"/>
    <s v="MENDOZA NORA A."/>
    <s v="ACCOUNTING"/>
    <x v="1"/>
    <d v="2019-10-02T00:00:00"/>
    <d v="2019-10-02T00:00:00"/>
    <s v="SL"/>
    <m/>
    <s v="1 SL"/>
    <n v="1"/>
    <m/>
  </r>
  <r>
    <x v="870"/>
    <d v="2019-11-26T00:00:00"/>
    <x v="206"/>
    <s v="MENDOZA NORA A."/>
    <s v="ACCOUNTING"/>
    <x v="1"/>
    <d v="2019-10-14T00:00:00"/>
    <d v="2019-10-14T00:00:00"/>
    <s v="SL"/>
    <m/>
    <s v="1 SL"/>
    <n v="1"/>
    <m/>
  </r>
  <r>
    <x v="871"/>
    <d v="2019-11-26T00:00:00"/>
    <x v="178"/>
    <s v="MANALO EDITHA V."/>
    <s v="ACCOUNTING"/>
    <x v="1"/>
    <d v="2019-10-22T00:00:00"/>
    <d v="2019-10-22T00:00:00"/>
    <s v="OTHER"/>
    <s v="SPECIAL PRIVILEGE"/>
    <s v="1 OTHER"/>
    <n v="1"/>
    <m/>
  </r>
  <r>
    <x v="872"/>
    <d v="2019-11-26T00:00:00"/>
    <x v="185"/>
    <s v="ANACAY LEVIE B."/>
    <s v="ACCOUNTING"/>
    <x v="1"/>
    <d v="2019-10-14T00:00:00"/>
    <d v="2019-10-14T00:00:00"/>
    <s v="SL"/>
    <m/>
    <s v="1 SL"/>
    <n v="1"/>
    <m/>
  </r>
  <r>
    <x v="873"/>
    <d v="2019-11-26T00:00:00"/>
    <x v="183"/>
    <s v="ROCILLO CECILLA A."/>
    <s v="ACCOUNTING"/>
    <x v="1"/>
    <d v="2019-10-29T00:00:00"/>
    <d v="2019-10-29T00:00:00"/>
    <s v="SL"/>
    <m/>
    <s v="1 SL"/>
    <n v="1"/>
    <m/>
  </r>
  <r>
    <x v="874"/>
    <d v="2019-11-26T00:00:00"/>
    <x v="214"/>
    <s v="ENMACIO LEILA A."/>
    <s v="ACCOUNTING"/>
    <x v="1"/>
    <d v="2019-10-09T00:00:00"/>
    <d v="2019-10-09T00:00:00"/>
    <s v="SL"/>
    <m/>
    <s v="1 SL"/>
    <n v="1"/>
    <m/>
  </r>
  <r>
    <x v="874"/>
    <d v="2019-11-26T00:00:00"/>
    <x v="214"/>
    <s v="ENMACIO LEILA A."/>
    <s v="ACCOUNTING"/>
    <x v="1"/>
    <d v="2019-10-14T00:00:00"/>
    <d v="2019-10-14T00:00:00"/>
    <s v="SL"/>
    <m/>
    <s v="1 SL"/>
    <n v="1"/>
    <m/>
  </r>
  <r>
    <x v="875"/>
    <d v="2019-11-26T00:00:00"/>
    <x v="197"/>
    <s v="DEL MUNDO ROSALLE A."/>
    <s v="PIO"/>
    <x v="1"/>
    <d v="2019-09-18T00:00:00"/>
    <d v="2019-09-20T00:00:00"/>
    <s v="SL"/>
    <m/>
    <s v="3 SL"/>
    <n v="3"/>
    <m/>
  </r>
  <r>
    <x v="876"/>
    <d v="2019-11-26T00:00:00"/>
    <x v="183"/>
    <s v="DEL MUNDO ROSALLE A."/>
    <s v="PIO"/>
    <x v="1"/>
    <d v="2019-10-30T00:00:00"/>
    <d v="2019-10-31T00:00:00"/>
    <s v="SL"/>
    <m/>
    <s v="2 SL"/>
    <n v="2"/>
    <m/>
  </r>
  <r>
    <x v="877"/>
    <d v="2019-11-26T00:00:00"/>
    <x v="185"/>
    <s v="MALIGAYA NELITA M."/>
    <s v="GSO"/>
    <x v="1"/>
    <d v="2019-10-17T00:00:00"/>
    <d v="2019-10-18T00:00:00"/>
    <s v="SL"/>
    <m/>
    <s v="2 SL"/>
    <n v="2"/>
    <m/>
  </r>
  <r>
    <x v="878"/>
    <d v="2019-11-26T00:00:00"/>
    <x v="183"/>
    <s v="DIMAPILIS VILMA T."/>
    <s v="GSO"/>
    <x v="1"/>
    <d v="2019-11-15T00:00:00"/>
    <d v="2019-11-15T00:00:00"/>
    <s v="VL"/>
    <m/>
    <s v="1 VL"/>
    <n v="1"/>
    <m/>
  </r>
  <r>
    <x v="878"/>
    <d v="2019-11-26T00:00:00"/>
    <x v="183"/>
    <s v="DIMAPILIS VILMA T."/>
    <s v="GSO"/>
    <x v="1"/>
    <d v="2019-11-29T00:00:00"/>
    <d v="2019-11-29T00:00:00"/>
    <s v="VL"/>
    <m/>
    <s v="1 VL"/>
    <n v="1"/>
    <m/>
  </r>
  <r>
    <x v="879"/>
    <d v="2019-11-26T00:00:00"/>
    <x v="190"/>
    <s v="DIMARANAN PERPETUA F."/>
    <s v="TIPID IMPOK"/>
    <x v="1"/>
    <d v="2019-10-01T00:00:00"/>
    <d v="2019-10-02T00:00:00"/>
    <s v="SL"/>
    <m/>
    <s v="2 SL"/>
    <n v="2"/>
    <m/>
  </r>
  <r>
    <x v="879"/>
    <d v="2019-11-26T00:00:00"/>
    <x v="205"/>
    <s v="DIMARANAN PERPETUA F."/>
    <s v="TIPID IMPOK"/>
    <x v="1"/>
    <d v="2019-10-07T00:00:00"/>
    <d v="2019-10-07T00:00:00"/>
    <s v="SL"/>
    <m/>
    <s v="1 SL"/>
    <n v="1"/>
    <m/>
  </r>
  <r>
    <x v="879"/>
    <d v="2019-11-26T00:00:00"/>
    <x v="206"/>
    <s v="DIMARANAN PERPETUA F."/>
    <s v="TIPID IMPOK"/>
    <x v="1"/>
    <d v="2019-10-09T00:00:00"/>
    <d v="2019-10-10T00:00:00"/>
    <s v="SL"/>
    <m/>
    <s v="2 SL"/>
    <n v="2"/>
    <m/>
  </r>
  <r>
    <x v="880"/>
    <d v="2019-11-26T00:00:00"/>
    <x v="190"/>
    <s v="DIMARANAN PERPETUA F."/>
    <s v="TIPID IMPOK"/>
    <x v="1"/>
    <d v="2019-10-14T00:00:00"/>
    <d v="2019-10-18T00:00:00"/>
    <s v="VL"/>
    <m/>
    <s v="5 VL"/>
    <n v="5"/>
    <m/>
  </r>
  <r>
    <x v="880"/>
    <d v="2019-11-26T00:00:00"/>
    <x v="190"/>
    <s v="DIMARANAN PERPETUA F."/>
    <s v="TIPID IMPOK"/>
    <x v="1"/>
    <d v="2019-10-21T00:00:00"/>
    <d v="2019-10-22T00:00:00"/>
    <s v="VL"/>
    <m/>
    <s v="2 VL"/>
    <n v="2"/>
    <m/>
  </r>
  <r>
    <x v="881"/>
    <d v="2019-11-26T00:00:00"/>
    <x v="212"/>
    <s v="DIMARANAN PERPETUA F."/>
    <s v="TIPID IMPOK"/>
    <x v="1"/>
    <d v="2019-10-29T00:00:00"/>
    <d v="2019-10-29T00:00:00"/>
    <s v="SL"/>
    <m/>
    <s v="1 SL"/>
    <n v="1"/>
    <m/>
  </r>
  <r>
    <x v="882"/>
    <d v="2019-11-26T00:00:00"/>
    <x v="192"/>
    <s v="DE VILLA MYRNA D."/>
    <s v="GSO"/>
    <x v="1"/>
    <d v="2019-10-10T00:00:00"/>
    <d v="2019-10-10T00:00:00"/>
    <s v="SL"/>
    <m/>
    <s v="1 SL"/>
    <n v="1"/>
    <m/>
  </r>
  <r>
    <x v="883"/>
    <d v="2019-11-26T00:00:00"/>
    <x v="201"/>
    <s v="DE VILLA MYRNA D."/>
    <s v="GSO"/>
    <x v="1"/>
    <d v="2019-10-21T00:00:00"/>
    <d v="2019-10-21T00:00:00"/>
    <s v="SL"/>
    <m/>
    <s v="1 SL"/>
    <n v="1"/>
    <m/>
  </r>
  <r>
    <x v="884"/>
    <d v="2019-11-26T00:00:00"/>
    <x v="214"/>
    <s v="DE VILLA MYRNA D."/>
    <s v="GSO"/>
    <x v="1"/>
    <d v="2019-10-28T00:00:00"/>
    <d v="2019-10-28T00:00:00"/>
    <s v="SL"/>
    <m/>
    <s v="1 SL"/>
    <n v="1"/>
    <m/>
  </r>
  <r>
    <x v="885"/>
    <d v="2019-11-26T00:00:00"/>
    <x v="206"/>
    <s v="DE VILLA MYRNA D."/>
    <s v="GSO"/>
    <x v="1"/>
    <d v="2019-11-04T00:00:00"/>
    <d v="2019-11-05T00:00:00"/>
    <s v="VL"/>
    <m/>
    <s v="2 VL"/>
    <n v="2"/>
    <m/>
  </r>
  <r>
    <x v="886"/>
    <d v="2019-11-26T00:00:00"/>
    <x v="206"/>
    <s v="ORTIZ TRINIDAD D."/>
    <s v="GSO"/>
    <x v="1"/>
    <d v="2019-10-24T00:00:00"/>
    <d v="2019-10-24T00:00:00"/>
    <s v="SL"/>
    <m/>
    <s v="1 SL"/>
    <n v="1"/>
    <m/>
  </r>
  <r>
    <x v="887"/>
    <d v="2019-11-26T00:00:00"/>
    <x v="227"/>
    <s v="DIMARANAN RODORA G."/>
    <s v="HRMO"/>
    <x v="1"/>
    <d v="2019-11-21T00:00:00"/>
    <d v="2019-11-21T00:00:00"/>
    <s v="VL"/>
    <m/>
    <s v="1 VL"/>
    <n v="1"/>
    <m/>
  </r>
  <r>
    <x v="887"/>
    <d v="2019-11-26T00:00:00"/>
    <x v="227"/>
    <s v="DIMARANAN RODORA G."/>
    <s v="HRMO"/>
    <x v="1"/>
    <d v="2019-12-10T00:00:00"/>
    <d v="2019-12-12T00:00:00"/>
    <s v="VL"/>
    <m/>
    <s v="3 VL"/>
    <n v="3"/>
    <m/>
  </r>
  <r>
    <x v="887"/>
    <d v="2019-11-26T00:00:00"/>
    <x v="227"/>
    <s v="DIMARANAN RODORA G."/>
    <s v="HRMO"/>
    <x v="1"/>
    <d v="2019-12-20T00:00:00"/>
    <d v="2019-12-20T00:00:00"/>
    <s v="VL"/>
    <m/>
    <s v="1 VL"/>
    <n v="1"/>
    <m/>
  </r>
  <r>
    <x v="888"/>
    <d v="2019-11-27T00:00:00"/>
    <x v="184"/>
    <s v="LIMBOC FLORDELIZA J."/>
    <s v="LCR"/>
    <x v="1"/>
    <d v="2019-10-14T00:00:00"/>
    <d v="2019-10-14T00:00:00"/>
    <s v="SL"/>
    <m/>
    <s v="1 SL"/>
    <n v="1"/>
    <m/>
  </r>
  <r>
    <x v="889"/>
    <d v="2019-11-28T00:00:00"/>
    <x v="186"/>
    <s v="LIMBOC FLORDELIZA J."/>
    <s v="LCR"/>
    <x v="1"/>
    <d v="2019-10-03T00:00:00"/>
    <d v="2019-10-03T00:00:00"/>
    <s v="SL"/>
    <m/>
    <s v="1 SL"/>
    <n v="1"/>
    <m/>
  </r>
  <r>
    <x v="890"/>
    <d v="2019-11-28T00:00:00"/>
    <x v="217"/>
    <s v="LIMBOC FLORDELIZA J."/>
    <s v="LCR"/>
    <x v="1"/>
    <d v="2019-09-25T00:00:00"/>
    <d v="2019-09-26T00:00:00"/>
    <s v="SL"/>
    <m/>
    <s v="2 SL"/>
    <n v="2"/>
    <m/>
  </r>
  <r>
    <x v="891"/>
    <d v="2019-11-28T00:00:00"/>
    <x v="213"/>
    <s v="LIMBOC FLORDELIZA J."/>
    <s v="LCR"/>
    <x v="1"/>
    <d v="2019-09-17T00:00:00"/>
    <d v="2019-09-17T00:00:00"/>
    <s v="SL"/>
    <m/>
    <s v="1 SL"/>
    <n v="1"/>
    <m/>
  </r>
  <r>
    <x v="892"/>
    <d v="2019-11-28T00:00:00"/>
    <x v="228"/>
    <s v="LIMBOC FLORDELIZA J."/>
    <s v="LCR"/>
    <x v="1"/>
    <d v="2019-09-02T00:00:00"/>
    <d v="2019-09-02T00:00:00"/>
    <s v="SL"/>
    <m/>
    <s v="1 SL"/>
    <n v="1"/>
    <m/>
  </r>
  <r>
    <x v="893"/>
    <d v="2019-11-28T00:00:00"/>
    <x v="180"/>
    <s v="BUGARIN MA. ANA M."/>
    <s v="LCR"/>
    <x v="1"/>
    <d v="2019-09-27T00:00:00"/>
    <d v="2019-09-27T00:00:00"/>
    <s v="VL"/>
    <m/>
    <s v="1 VL"/>
    <n v="1"/>
    <m/>
  </r>
  <r>
    <x v="893"/>
    <d v="2019-11-28T00:00:00"/>
    <x v="180"/>
    <s v="BUGARIN MA. ANA M."/>
    <s v="LCR"/>
    <x v="1"/>
    <d v="2019-09-29T00:00:00"/>
    <d v="2019-09-29T00:00:00"/>
    <s v="VL"/>
    <m/>
    <s v="1 VL"/>
    <n v="1"/>
    <m/>
  </r>
  <r>
    <x v="894"/>
    <d v="2019-11-28T00:00:00"/>
    <x v="214"/>
    <s v="BUGARIN MA. ANA M."/>
    <s v="LCR"/>
    <x v="1"/>
    <d v="2019-10-28T00:00:00"/>
    <d v="2019-10-28T00:00:00"/>
    <s v="SL"/>
    <m/>
    <s v="1 SL"/>
    <n v="1"/>
    <m/>
  </r>
  <r>
    <x v="895"/>
    <d v="2019-11-28T00:00:00"/>
    <x v="178"/>
    <s v="ANGCAYA RUFINA P."/>
    <s v="LCR"/>
    <x v="1"/>
    <d v="2019-10-25T00:00:00"/>
    <d v="2019-10-25T00:00:00"/>
    <s v="SL"/>
    <m/>
    <s v="1 SL"/>
    <n v="1"/>
    <m/>
  </r>
  <r>
    <x v="896"/>
    <d v="2019-11-28T00:00:00"/>
    <x v="195"/>
    <s v="ANGCAYA RUFINA P."/>
    <s v="LCR"/>
    <x v="1"/>
    <d v="2019-10-11T00:00:00"/>
    <d v="2019-10-11T00:00:00"/>
    <s v="SL"/>
    <m/>
    <s v="1 SL"/>
    <n v="1"/>
    <m/>
  </r>
  <r>
    <x v="897"/>
    <d v="2019-11-28T00:00:00"/>
    <x v="218"/>
    <s v="ANGCAYA RUFINA P."/>
    <s v="LCR"/>
    <x v="1"/>
    <d v="2019-09-20T00:00:00"/>
    <d v="2019-09-20T00:00:00"/>
    <s v="SL"/>
    <m/>
    <s v="1 SL"/>
    <n v="1"/>
    <m/>
  </r>
  <r>
    <x v="898"/>
    <d v="2019-11-28T00:00:00"/>
    <x v="184"/>
    <s v="TOLENTINO CAROLINA E."/>
    <s v="LCR"/>
    <x v="1"/>
    <d v="2019-10-24T00:00:00"/>
    <d v="2019-10-25T00:00:00"/>
    <s v="VL"/>
    <m/>
    <s v="2 VL"/>
    <n v="2"/>
    <m/>
  </r>
  <r>
    <x v="898"/>
    <d v="2019-11-28T00:00:00"/>
    <x v="184"/>
    <s v="TOLENTINO CAROLINA E."/>
    <s v="LCR"/>
    <x v="1"/>
    <d v="2019-10-28T00:00:00"/>
    <d v="2019-10-29T00:00:00"/>
    <s v="VL"/>
    <m/>
    <s v="2 VL"/>
    <n v="2"/>
    <m/>
  </r>
  <r>
    <x v="899"/>
    <d v="2019-11-28T00:00:00"/>
    <x v="223"/>
    <s v="LABARDA GINA L."/>
    <s v="PICNIC GROVE"/>
    <x v="1"/>
    <d v="2019-11-18T00:00:00"/>
    <d v="2019-11-18T00:00:00"/>
    <s v="VL"/>
    <m/>
    <s v="1 VL"/>
    <n v="1"/>
    <m/>
  </r>
  <r>
    <x v="899"/>
    <d v="2019-11-28T00:00:00"/>
    <x v="223"/>
    <s v="LABARDA GINA L."/>
    <s v="PICNIC GROVE"/>
    <x v="1"/>
    <d v="2019-11-22T00:00:00"/>
    <d v="2019-11-22T00:00:00"/>
    <s v="VL"/>
    <m/>
    <s v="1 VL"/>
    <n v="1"/>
    <m/>
  </r>
  <r>
    <x v="899"/>
    <d v="2019-11-28T00:00:00"/>
    <x v="223"/>
    <s v="LABARDA GINA L."/>
    <s v="PICNIC GROVE"/>
    <x v="1"/>
    <d v="2019-11-18T00:00:00"/>
    <d v="2019-11-18T00:00:00"/>
    <s v="VL"/>
    <m/>
    <s v="1 VL"/>
    <n v="1"/>
    <m/>
  </r>
  <r>
    <x v="899"/>
    <d v="2019-11-28T00:00:00"/>
    <x v="223"/>
    <s v="LABARDA GINA L."/>
    <s v="PICNIC GROVE"/>
    <x v="1"/>
    <d v="2019-11-18T00:00:00"/>
    <d v="2019-11-18T00:00:00"/>
    <s v="VL"/>
    <m/>
    <s v="1 VL"/>
    <n v="1"/>
    <m/>
  </r>
  <r>
    <x v="899"/>
    <d v="2019-11-28T00:00:00"/>
    <x v="223"/>
    <s v="LABARDA GINA L."/>
    <s v="PICNIC GROVE"/>
    <x v="1"/>
    <d v="2019-11-18T00:00:00"/>
    <d v="2019-11-18T00:00:00"/>
    <s v="VL"/>
    <m/>
    <s v="1 VL"/>
    <n v="1"/>
    <m/>
  </r>
  <r>
    <x v="900"/>
    <d v="2019-11-28T00:00:00"/>
    <x v="184"/>
    <s v="BAURILE LOURDES Q."/>
    <s v="PICNIC GROVE"/>
    <x v="1"/>
    <d v="2019-10-16T00:00:00"/>
    <d v="2019-10-16T00:00:00"/>
    <s v="SL"/>
    <m/>
    <s v="1 SL"/>
    <n v="1"/>
    <m/>
  </r>
  <r>
    <x v="901"/>
    <d v="2019-11-28T00:00:00"/>
    <x v="229"/>
    <s v="ANACAY ANICETA P."/>
    <s v="PICNIC GROVE"/>
    <x v="1"/>
    <d v="2019-10-21T00:00:00"/>
    <d v="2019-10-21T00:00:00"/>
    <s v="VL"/>
    <m/>
    <s v="1 VL"/>
    <n v="1"/>
    <m/>
  </r>
  <r>
    <x v="901"/>
    <d v="2019-11-28T00:00:00"/>
    <x v="229"/>
    <s v="ANACAY ANICETA P."/>
    <s v="PICNIC GROVE"/>
    <x v="1"/>
    <d v="2019-10-24T00:00:00"/>
    <d v="2019-10-25T00:00:00"/>
    <s v="VL"/>
    <m/>
    <s v="2 VL"/>
    <n v="2"/>
    <m/>
  </r>
  <r>
    <x v="902"/>
    <d v="2019-11-28T00:00:00"/>
    <x v="179"/>
    <s v="ANACAY ANICETA P."/>
    <s v="PICNIC GROVE"/>
    <x v="1"/>
    <d v="2019-10-16T00:00:00"/>
    <d v="2019-10-17T00:00:00"/>
    <s v="SL"/>
    <m/>
    <s v="2 SL"/>
    <n v="2"/>
    <m/>
  </r>
  <r>
    <x v="903"/>
    <d v="2019-11-28T00:00:00"/>
    <x v="229"/>
    <s v="ANACAY ANICETA P."/>
    <s v="PICNIC GROVE"/>
    <x v="1"/>
    <d v="2019-10-11T00:00:00"/>
    <d v="2019-10-11T00:00:00"/>
    <s v="SL"/>
    <m/>
    <s v="1 SL"/>
    <n v="1"/>
    <m/>
  </r>
  <r>
    <x v="904"/>
    <d v="2019-11-28T00:00:00"/>
    <x v="230"/>
    <s v="ANACAY ANICETA P."/>
    <s v="PICNIC GROVE"/>
    <x v="1"/>
    <d v="2019-09-13T00:00:00"/>
    <d v="2019-09-13T00:00:00"/>
    <s v="SL"/>
    <m/>
    <s v="1 SL"/>
    <n v="1"/>
    <m/>
  </r>
  <r>
    <x v="905"/>
    <d v="2019-11-28T00:00:00"/>
    <x v="226"/>
    <s v="LUCIANO ADELAIDA C."/>
    <s v="MO"/>
    <x v="1"/>
    <d v="2019-10-04T00:00:00"/>
    <d v="2019-10-04T00:00:00"/>
    <s v="SL"/>
    <m/>
    <s v="1 SL"/>
    <n v="1"/>
    <m/>
  </r>
  <r>
    <x v="905"/>
    <d v="2019-11-28T00:00:00"/>
    <x v="226"/>
    <s v="LUCIANO ADELAIDA C."/>
    <s v="MO"/>
    <x v="1"/>
    <d v="2019-10-07T00:00:00"/>
    <d v="2019-10-07T00:00:00"/>
    <s v="SL"/>
    <m/>
    <s v="1 SL"/>
    <n v="1"/>
    <m/>
  </r>
  <r>
    <x v="906"/>
    <d v="2019-11-28T00:00:00"/>
    <x v="190"/>
    <s v="LUCIANO ADELAIDA C."/>
    <s v="MO"/>
    <x v="1"/>
    <d v="2019-10-22T00:00:00"/>
    <d v="2019-10-22T00:00:00"/>
    <s v="SL"/>
    <m/>
    <s v="1 SL"/>
    <n v="1"/>
    <m/>
  </r>
  <r>
    <x v="907"/>
    <d v="2019-11-28T00:00:00"/>
    <x v="213"/>
    <s v="MENDOZA JUANITO N."/>
    <s v="PICNIC GROVE"/>
    <x v="1"/>
    <d v="2019-09-18T00:00:00"/>
    <d v="2019-09-18T00:00:00"/>
    <s v="VL"/>
    <m/>
    <s v="1 VL"/>
    <n v="1"/>
    <m/>
  </r>
  <r>
    <x v="908"/>
    <d v="2019-11-28T00:00:00"/>
    <x v="214"/>
    <s v="ANGCAYA MARLON J."/>
    <s v="EEO/ CITY MARKET"/>
    <x v="1"/>
    <d v="2019-10-24T00:00:00"/>
    <d v="2019-10-26T00:00:00"/>
    <s v="SL"/>
    <m/>
    <s v="3 SL"/>
    <n v="3"/>
    <m/>
  </r>
  <r>
    <x v="909"/>
    <d v="2019-11-28T00:00:00"/>
    <x v="205"/>
    <s v="PALADAN VICENTE  "/>
    <s v="CENRO"/>
    <x v="1"/>
    <d v="2019-10-23T00:00:00"/>
    <d v="2019-10-23T00:00:00"/>
    <s v="SL"/>
    <m/>
    <s v="1 SL"/>
    <n v="1"/>
    <m/>
  </r>
  <r>
    <x v="910"/>
    <d v="2019-11-28T00:00:00"/>
    <x v="207"/>
    <s v="MARASIGAN DANIEL  "/>
    <s v="CENRO"/>
    <x v="1"/>
    <d v="2019-10-24T00:00:00"/>
    <d v="2019-10-24T00:00:00"/>
    <s v="SL"/>
    <m/>
    <s v="1 SL"/>
    <n v="1"/>
    <m/>
  </r>
  <r>
    <x v="911"/>
    <d v="2019-11-28T00:00:00"/>
    <x v="226"/>
    <s v="MARASIGAN DANIEL  "/>
    <s v="CENRO"/>
    <x v="1"/>
    <d v="2019-10-07T00:00:00"/>
    <d v="2019-10-07T00:00:00"/>
    <s v="SL"/>
    <m/>
    <s v="1 SL"/>
    <n v="1"/>
    <m/>
  </r>
  <r>
    <x v="912"/>
    <d v="2019-11-28T00:00:00"/>
    <x v="206"/>
    <s v="RODRIGUEZ GREGORIO  "/>
    <s v="CENRO"/>
    <x v="1"/>
    <d v="2019-10-24T00:00:00"/>
    <d v="2019-10-24T00:00:00"/>
    <s v="SL"/>
    <m/>
    <s v="1 SL"/>
    <n v="1"/>
    <m/>
  </r>
  <r>
    <x v="913"/>
    <d v="2019-11-28T00:00:00"/>
    <x v="193"/>
    <s v="MERCADO NAZARIO  "/>
    <s v="CENRO"/>
    <x v="1"/>
    <d v="2019-09-16T00:00:00"/>
    <d v="2019-09-18T00:00:00"/>
    <s v="SL"/>
    <m/>
    <s v="3 SL"/>
    <n v="3"/>
    <m/>
  </r>
  <r>
    <x v="914"/>
    <d v="2019-11-28T00:00:00"/>
    <x v="222"/>
    <s v="RODRIGUEZ IGNACIO  "/>
    <s v="CENRO"/>
    <x v="1"/>
    <d v="2019-09-24T00:00:00"/>
    <d v="2019-09-25T00:00:00"/>
    <s v="SL"/>
    <m/>
    <s v="2 SL"/>
    <n v="2"/>
    <m/>
  </r>
  <r>
    <x v="914"/>
    <d v="2019-11-28T00:00:00"/>
    <x v="222"/>
    <s v="RODRIGUEZ IGNACIO  "/>
    <s v="CENRO"/>
    <x v="1"/>
    <d v="2019-09-27T00:00:00"/>
    <d v="2019-09-27T00:00:00"/>
    <s v="SL"/>
    <m/>
    <s v="1 SL"/>
    <n v="1"/>
    <m/>
  </r>
  <r>
    <x v="915"/>
    <d v="2019-11-28T00:00:00"/>
    <x v="231"/>
    <s v="PAYAD ALEXANDER  "/>
    <s v="CENRO"/>
    <x v="1"/>
    <d v="2019-10-10T00:00:00"/>
    <d v="2019-10-10T00:00:00"/>
    <s v="SL"/>
    <m/>
    <s v="1 SL"/>
    <n v="1"/>
    <m/>
  </r>
  <r>
    <x v="915"/>
    <d v="2019-11-28T00:00:00"/>
    <x v="231"/>
    <s v="PAYAD ALEXANDER  "/>
    <s v="CENRO"/>
    <x v="1"/>
    <d v="2019-10-12T00:00:00"/>
    <d v="2019-10-14T00:00:00"/>
    <s v="SL"/>
    <m/>
    <s v="3 SL"/>
    <n v="3"/>
    <m/>
  </r>
  <r>
    <x v="915"/>
    <d v="2019-11-28T00:00:00"/>
    <x v="231"/>
    <s v="PAYAD ALEXANDER  "/>
    <s v="CENRO"/>
    <x v="1"/>
    <d v="2019-10-16T00:00:00"/>
    <d v="2019-10-17T00:00:00"/>
    <s v="SL"/>
    <m/>
    <s v="2 SL"/>
    <n v="2"/>
    <m/>
  </r>
  <r>
    <x v="916"/>
    <d v="2019-11-28T00:00:00"/>
    <x v="194"/>
    <s v="MACAPUNO FELIX  "/>
    <s v="CENRO"/>
    <x v="1"/>
    <d v="2019-10-11T00:00:00"/>
    <d v="2019-10-11T00:00:00"/>
    <s v="SL"/>
    <m/>
    <s v="1 SL"/>
    <n v="1"/>
    <m/>
  </r>
  <r>
    <x v="917"/>
    <d v="2019-11-28T00:00:00"/>
    <x v="178"/>
    <s v="BANICO PILAR B."/>
    <s v="CCT"/>
    <x v="1"/>
    <d v="2019-10-25T00:00:00"/>
    <d v="2019-10-25T00:00:00"/>
    <s v="SL"/>
    <m/>
    <s v="1 SL"/>
    <n v="1"/>
    <m/>
  </r>
  <r>
    <x v="918"/>
    <d v="2019-11-28T00:00:00"/>
    <x v="184"/>
    <s v="FERMA MARIA VICTORIA D."/>
    <s v="CCT"/>
    <x v="1"/>
    <d v="2019-10-16T00:00:00"/>
    <d v="2019-10-16T00:00:00"/>
    <s v="SL"/>
    <m/>
    <s v="1 SL"/>
    <n v="1"/>
    <m/>
  </r>
  <r>
    <x v="919"/>
    <d v="2019-11-28T00:00:00"/>
    <x v="182"/>
    <s v="PETIL GLENDA D."/>
    <s v="CCT"/>
    <x v="1"/>
    <d v="2019-12-04T00:00:00"/>
    <d v="2019-12-04T00:00:00"/>
    <s v="SL"/>
    <m/>
    <s v="1 SL"/>
    <n v="1"/>
    <m/>
  </r>
  <r>
    <x v="920"/>
    <d v="2019-11-28T00:00:00"/>
    <x v="178"/>
    <s v="PEREY AIRENE O."/>
    <s v="CCT"/>
    <x v="1"/>
    <d v="2019-10-24T00:00:00"/>
    <d v="2019-10-24T00:00:00"/>
    <s v="SL"/>
    <m/>
    <s v="1 SL"/>
    <n v="1"/>
    <m/>
  </r>
  <r>
    <x v="921"/>
    <d v="2019-11-28T00:00:00"/>
    <x v="179"/>
    <s v="PEREY AIRENE O."/>
    <s v="CCT"/>
    <x v="1"/>
    <d v="2019-10-17T00:00:00"/>
    <d v="2019-10-17T00:00:00"/>
    <s v="SL"/>
    <m/>
    <s v="1 SL"/>
    <n v="1"/>
    <m/>
  </r>
  <r>
    <x v="922"/>
    <d v="2019-11-28T00:00:00"/>
    <x v="193"/>
    <s v="PEREY AIRENE O."/>
    <s v="CCT"/>
    <x v="1"/>
    <d v="2019-09-16T00:00:00"/>
    <d v="2019-09-16T00:00:00"/>
    <s v="SL"/>
    <m/>
    <s v="1 SL"/>
    <n v="1"/>
    <m/>
  </r>
  <r>
    <x v="923"/>
    <d v="2019-11-28T00:00:00"/>
    <x v="232"/>
    <s v="PEREY AIRENE O."/>
    <s v="CCT"/>
    <x v="1"/>
    <d v="2019-09-11T00:00:00"/>
    <d v="2019-09-11T00:00:00"/>
    <s v="SL"/>
    <m/>
    <s v="1 SL"/>
    <n v="1"/>
    <m/>
  </r>
  <r>
    <x v="924"/>
    <d v="2019-11-28T00:00:00"/>
    <x v="178"/>
    <s v="CASTILLO FLORDELIZA T."/>
    <s v="CCT"/>
    <x v="1"/>
    <d v="2019-10-24T00:00:00"/>
    <d v="2019-10-24T00:00:00"/>
    <s v="SL"/>
    <m/>
    <s v="1 SL"/>
    <n v="1"/>
    <m/>
  </r>
  <r>
    <x v="925"/>
    <d v="2019-11-28T00:00:00"/>
    <x v="198"/>
    <s v="CASTILLO FLORDELIZA T."/>
    <s v="CCT"/>
    <x v="1"/>
    <d v="2019-09-12T00:00:00"/>
    <d v="2019-09-14T00:00:00"/>
    <s v="VL"/>
    <m/>
    <s v="2 VL"/>
    <n v="2"/>
    <m/>
  </r>
  <r>
    <x v="925"/>
    <d v="2019-11-28T00:00:00"/>
    <x v="198"/>
    <s v="CASTILLO FLORDELIZA T."/>
    <s v="CCT"/>
    <x v="1"/>
    <d v="2019-09-16T00:00:00"/>
    <d v="2019-09-17T00:00:00"/>
    <s v="VL"/>
    <m/>
    <s v="2 VL"/>
    <n v="2"/>
    <m/>
  </r>
  <r>
    <x v="925"/>
    <d v="2019-11-28T00:00:00"/>
    <x v="233"/>
    <s v="CASTILLO FLORDELIZA T."/>
    <s v="CCT"/>
    <x v="1"/>
    <d v="2019-09-16T00:00:00"/>
    <d v="2019-09-17T00:00:00"/>
    <s v="VL"/>
    <m/>
    <s v="2 VL"/>
    <n v="2"/>
    <m/>
  </r>
  <r>
    <x v="926"/>
    <d v="2019-11-28T00:00:00"/>
    <x v="194"/>
    <s v="VELUZ DORMILUNA E."/>
    <s v="CCT"/>
    <x v="1"/>
    <d v="2019-10-11T00:00:00"/>
    <d v="2019-10-11T00:00:00"/>
    <s v="SL"/>
    <m/>
    <s v="1 SL"/>
    <n v="1"/>
    <m/>
  </r>
  <r>
    <x v="927"/>
    <d v="2019-11-28T00:00:00"/>
    <x v="213"/>
    <s v="MENDOZA JUANITO N."/>
    <s v="PICNIC GROVE"/>
    <x v="1"/>
    <d v="2019-09-28T00:00:00"/>
    <d v="2019-09-28T00:00:00"/>
    <s v="VL"/>
    <m/>
    <s v="1 VL"/>
    <n v="1"/>
    <m/>
  </r>
  <r>
    <x v="928"/>
    <d v="2019-12-04T00:00:00"/>
    <x v="218"/>
    <s v="MENDOZA JUANITO N."/>
    <s v="PICNIC GROVE"/>
    <x v="1"/>
    <d v="2019-09-21T00:00:00"/>
    <d v="2019-09-22T00:00:00"/>
    <s v="SL"/>
    <m/>
    <s v="2 SL"/>
    <n v="2"/>
    <m/>
  </r>
  <r>
    <x v="929"/>
    <d v="2019-12-04T00:00:00"/>
    <x v="187"/>
    <s v="HERNANDEZ CORNELIO A."/>
    <s v="CCT"/>
    <x v="1"/>
    <d v="2019-10-23T00:00:00"/>
    <d v="2019-10-24T00:00:00"/>
    <s v="VL"/>
    <m/>
    <s v="2 VL"/>
    <n v="2"/>
    <m/>
  </r>
  <r>
    <x v="930"/>
    <d v="2019-12-04T00:00:00"/>
    <x v="188"/>
    <s v="MACASPAC JOSE VICTOR P."/>
    <s v="MAHOGANY MARKET"/>
    <x v="1"/>
    <d v="2019-11-10T00:00:00"/>
    <d v="2019-11-11T00:00:00"/>
    <s v="OTHER"/>
    <s v="SEC 25 EO 292- FORCE LEAVE"/>
    <s v="1 OTHER"/>
    <n v="1"/>
    <m/>
  </r>
  <r>
    <x v="931"/>
    <d v="2019-12-04T00:00:00"/>
    <x v="188"/>
    <s v="MACASPAC JOSE VICTOR P."/>
    <s v="MAHOGANY MARKET"/>
    <x v="1"/>
    <d v="2019-11-04T00:00:00"/>
    <d v="2019-11-04T00:00:00"/>
    <s v="OTHER"/>
    <s v="SPECIAL PRIVILEGE"/>
    <s v="1 OTHER"/>
    <n v="1"/>
    <m/>
  </r>
  <r>
    <x v="932"/>
    <d v="2019-12-04T00:00:00"/>
    <x v="218"/>
    <s v="ESTRANGCO MERCY U."/>
    <s v="MAHOGANY MARKET"/>
    <x v="1"/>
    <d v="2019-09-27T00:00:00"/>
    <d v="2019-09-27T00:00:00"/>
    <s v="OTHER"/>
    <s v="BIRTHDAY LEAVE"/>
    <s v="1 OTHER"/>
    <n v="1"/>
    <m/>
  </r>
  <r>
    <x v="933"/>
    <d v="2019-12-04T00:00:00"/>
    <x v="193"/>
    <s v="HERNANDEZ MARIO A."/>
    <s v="MAHOGANY MARKET"/>
    <x v="1"/>
    <d v="2019-09-16T00:00:00"/>
    <d v="2019-09-16T00:00:00"/>
    <s v="SL"/>
    <m/>
    <s v="1 SL"/>
    <n v="1"/>
    <m/>
  </r>
  <r>
    <x v="934"/>
    <d v="2019-12-04T00:00:00"/>
    <x v="193"/>
    <s v="DIMARANAN REYNALDO R."/>
    <s v="EEO/ CITY MARKET"/>
    <x v="1"/>
    <d v="2019-09-17T00:00:00"/>
    <d v="2019-09-18T00:00:00"/>
    <s v="SL"/>
    <m/>
    <s v="2 SL"/>
    <n v="2"/>
    <m/>
  </r>
  <r>
    <x v="935"/>
    <d v="2019-12-04T00:00:00"/>
    <x v="220"/>
    <s v="ANGCAYA FRANCIS A."/>
    <s v="MAHOGANY MARKET"/>
    <x v="1"/>
    <d v="2019-10-23T00:00:00"/>
    <d v="2019-10-25T00:00:00"/>
    <s v="OTHER"/>
    <s v="SEC 25 EO 292- FORCE LEAVE"/>
    <s v="3 OTHER"/>
    <n v="3"/>
    <m/>
  </r>
  <r>
    <x v="936"/>
    <d v="2019-12-04T00:00:00"/>
    <x v="214"/>
    <s v="GABEJA MHAR G."/>
    <s v="MAHOGANY MARKET"/>
    <x v="1"/>
    <d v="2019-10-26T00:00:00"/>
    <d v="2019-10-28T00:00:00"/>
    <s v="SL"/>
    <m/>
    <s v="3 SL"/>
    <n v="3"/>
    <m/>
  </r>
  <r>
    <x v="937"/>
    <d v="2019-12-04T00:00:00"/>
    <x v="182"/>
    <s v="GABEJA MHAR G."/>
    <s v="MAHOGANY MARKET"/>
    <x v="1"/>
    <d v="2019-09-29T00:00:00"/>
    <d v="2019-09-30T00:00:00"/>
    <s v="SL"/>
    <m/>
    <s v="2 SL"/>
    <n v="2"/>
    <m/>
  </r>
  <r>
    <x v="938"/>
    <d v="2019-12-04T00:00:00"/>
    <x v="204"/>
    <s v="MAESTRECAMPO LORENA A."/>
    <s v="HRMO"/>
    <x v="1"/>
    <d v="2019-11-26T00:00:00"/>
    <d v="2019-11-26T00:00:00"/>
    <s v="VL"/>
    <m/>
    <s v="1 VL"/>
    <n v="1"/>
    <m/>
  </r>
  <r>
    <x v="938"/>
    <d v="2019-12-04T00:00:00"/>
    <x v="204"/>
    <s v="MAESTRECAMPO LORENA A."/>
    <s v="HRMO"/>
    <x v="1"/>
    <d v="2019-12-02T00:00:00"/>
    <d v="2019-12-02T00:00:00"/>
    <s v="VL"/>
    <m/>
    <s v="1 VL"/>
    <n v="1"/>
    <m/>
  </r>
  <r>
    <x v="938"/>
    <d v="2019-12-04T00:00:00"/>
    <x v="204"/>
    <s v="MAESTRECAMPO LORENA A."/>
    <s v="HRMO"/>
    <x v="1"/>
    <d v="2019-12-09T00:00:00"/>
    <d v="2019-12-09T00:00:00"/>
    <s v="VL"/>
    <m/>
    <s v="1 VL"/>
    <n v="1"/>
    <m/>
  </r>
  <r>
    <x v="939"/>
    <d v="2019-12-04T00:00:00"/>
    <x v="234"/>
    <s v="GUTIERREZ LYDIA C."/>
    <s v="HRMO"/>
    <x v="1"/>
    <d v="2019-11-04T00:00:00"/>
    <d v="2019-11-04T00:00:00"/>
    <s v="OTHER"/>
    <m/>
    <s v="1 OTHER"/>
    <n v="1"/>
    <m/>
  </r>
  <r>
    <x v="939"/>
    <d v="2019-12-04T00:00:00"/>
    <x v="234"/>
    <s v="GUTIERREZ LYDIA C."/>
    <s v="HRMO"/>
    <x v="1"/>
    <d v="2019-11-26T00:00:00"/>
    <d v="2019-11-26T00:00:00"/>
    <s v="OTHER"/>
    <m/>
    <s v="1 OTHER"/>
    <n v="1"/>
    <m/>
  </r>
  <r>
    <x v="940"/>
    <d v="2019-12-04T00:00:00"/>
    <x v="235"/>
    <s v="BORJA NECY M."/>
    <s v="CBO"/>
    <x v="1"/>
    <d v="2019-10-02T00:00:00"/>
    <d v="2019-10-02T00:00:00"/>
    <s v="SL"/>
    <m/>
    <s v="1 SL"/>
    <n v="1"/>
    <m/>
  </r>
  <r>
    <x v="941"/>
    <d v="2019-12-04T00:00:00"/>
    <x v="187"/>
    <s v="BORJA NECY M."/>
    <s v="CBO"/>
    <x v="1"/>
    <d v="2019-10-14T00:00:00"/>
    <d v="2019-10-14T00:00:00"/>
    <s v="SL"/>
    <m/>
    <s v="1 SL"/>
    <n v="1"/>
    <m/>
  </r>
  <r>
    <x v="942"/>
    <d v="2019-12-04T00:00:00"/>
    <x v="195"/>
    <s v="BORJA NECY M."/>
    <s v="CBO"/>
    <x v="1"/>
    <d v="2019-10-23T00:00:00"/>
    <d v="2019-10-25T00:00:00"/>
    <s v="VL"/>
    <m/>
    <s v="3 VL"/>
    <n v="3"/>
    <m/>
  </r>
  <r>
    <x v="943"/>
    <d v="2019-12-04T00:00:00"/>
    <x v="217"/>
    <s v="TAÑEDO MARIA EVELYN C."/>
    <s v="CBO"/>
    <x v="1"/>
    <d v="2019-10-04T00:00:00"/>
    <d v="2019-10-04T00:00:00"/>
    <s v="VL"/>
    <m/>
    <s v="1 VL"/>
    <n v="1"/>
    <m/>
  </r>
  <r>
    <x v="944"/>
    <d v="2019-12-04T00:00:00"/>
    <x v="187"/>
    <s v="TAÑEDO MARIA EVELYN C."/>
    <s v="CBO"/>
    <x v="1"/>
    <d v="2019-10-14T00:00:00"/>
    <d v="2019-10-14T00:00:00"/>
    <s v="SL"/>
    <m/>
    <s v="1 SL"/>
    <n v="1"/>
    <m/>
  </r>
  <r>
    <x v="945"/>
    <d v="2019-12-04T00:00:00"/>
    <x v="218"/>
    <s v="MONTENEGRO MARISSA P."/>
    <s v="CBO"/>
    <x v="1"/>
    <d v="2019-09-23T00:00:00"/>
    <d v="2019-09-23T00:00:00"/>
    <s v="SL"/>
    <m/>
    <s v="1 SL"/>
    <n v="1"/>
    <m/>
  </r>
  <r>
    <x v="946"/>
    <d v="2019-12-04T00:00:00"/>
    <x v="211"/>
    <s v="MONTENEGRO MARISSA P."/>
    <s v="CBO"/>
    <x v="1"/>
    <d v="2019-10-01T00:00:00"/>
    <d v="2019-10-01T00:00:00"/>
    <s v="SL"/>
    <m/>
    <s v="1 SL"/>
    <n v="1"/>
    <m/>
  </r>
  <r>
    <x v="947"/>
    <d v="2019-12-04T00:00:00"/>
    <x v="194"/>
    <s v="MONTENEGRO MARISSA P."/>
    <s v="CBO"/>
    <x v="1"/>
    <d v="2019-10-23T00:00:00"/>
    <d v="2019-10-24T00:00:00"/>
    <s v="VL"/>
    <m/>
    <s v="2 VL"/>
    <n v="2"/>
    <m/>
  </r>
  <r>
    <x v="948"/>
    <d v="2019-12-04T00:00:00"/>
    <x v="188"/>
    <s v="TAÑEDO MARIA EVELYN C."/>
    <s v="CBO"/>
    <x v="1"/>
    <d v="2019-11-04T00:00:00"/>
    <d v="2019-11-04T00:00:00"/>
    <s v="SL"/>
    <m/>
    <s v="1 SL"/>
    <n v="1"/>
    <m/>
  </r>
  <r>
    <x v="949"/>
    <d v="2019-12-04T00:00:00"/>
    <x v="191"/>
    <s v="DELFINO NINA C."/>
    <s v="ONT"/>
    <x v="1"/>
    <d v="2019-10-01T00:00:00"/>
    <d v="2019-10-01T00:00:00"/>
    <s v="VL"/>
    <m/>
    <s v="1 VL"/>
    <n v="1"/>
    <m/>
  </r>
  <r>
    <x v="950"/>
    <d v="2019-12-04T00:00:00"/>
    <x v="191"/>
    <s v="DELFINO NINA C."/>
    <s v="ONT"/>
    <x v="1"/>
    <d v="2019-10-18T00:00:00"/>
    <d v="2019-10-18T00:00:00"/>
    <s v="SL"/>
    <m/>
    <s v="1 SL"/>
    <n v="1"/>
    <m/>
  </r>
  <r>
    <x v="950"/>
    <d v="2019-12-04T00:00:00"/>
    <x v="176"/>
    <s v="DELFINO NINA C."/>
    <s v="ONT"/>
    <x v="1"/>
    <d v="2019-10-27T00:00:00"/>
    <d v="2019-10-27T00:00:00"/>
    <s v="SL"/>
    <m/>
    <s v="1 SL"/>
    <n v="1"/>
    <m/>
  </r>
  <r>
    <x v="951"/>
    <d v="2019-12-04T00:00:00"/>
    <x v="188"/>
    <s v="LIMBOC FLORDELIZA J."/>
    <s v="LCR"/>
    <x v="1"/>
    <d v="2019-11-04T00:00:00"/>
    <d v="2019-11-04T00:00:00"/>
    <s v="SL"/>
    <m/>
    <s v="1 SL"/>
    <n v="1"/>
    <m/>
  </r>
  <r>
    <x v="952"/>
    <d v="2019-12-04T00:00:00"/>
    <x v="191"/>
    <s v="SALONGA LUCY M."/>
    <s v="EEO/ CITY MARKET"/>
    <x v="1"/>
    <d v="2019-11-05T00:00:00"/>
    <d v="2019-11-05T00:00:00"/>
    <s v="SL"/>
    <m/>
    <s v="1 SL"/>
    <n v="1"/>
    <m/>
  </r>
  <r>
    <x v="953"/>
    <d v="2019-12-04T00:00:00"/>
    <x v="191"/>
    <s v="AMBAT MARILOU M."/>
    <s v="EEO/ CITY MARKET"/>
    <x v="1"/>
    <d v="2019-11-13T00:00:00"/>
    <d v="2019-11-16T00:00:00"/>
    <s v="VL"/>
    <m/>
    <s v="4 VL"/>
    <n v="4"/>
    <m/>
  </r>
  <r>
    <x v="954"/>
    <d v="2019-12-04T00:00:00"/>
    <x v="183"/>
    <s v="OLIVAR MARINA B."/>
    <s v="COOPERATIVE OFFICE"/>
    <x v="1"/>
    <d v="2019-11-03T00:00:00"/>
    <d v="2019-11-03T00:00:00"/>
    <s v="SL"/>
    <m/>
    <s v="1 SL"/>
    <n v="1"/>
    <m/>
  </r>
  <r>
    <x v="955"/>
    <d v="2019-12-04T00:00:00"/>
    <x v="236"/>
    <s v="COTONER NELIA C."/>
    <s v="COOPERATIVE OFFICE"/>
    <x v="1"/>
    <d v="2019-11-28T00:00:00"/>
    <d v="2019-11-29T00:00:00"/>
    <s v="VL"/>
    <m/>
    <s v="2 VL"/>
    <n v="2"/>
    <m/>
  </r>
  <r>
    <x v="956"/>
    <d v="2019-12-04T00:00:00"/>
    <x v="217"/>
    <s v="HERNANDO MERIC B."/>
    <s v="CBO"/>
    <x v="1"/>
    <d v="2019-09-23T00:00:00"/>
    <d v="2019-09-23T00:00:00"/>
    <s v="SL"/>
    <m/>
    <s v="1 SL"/>
    <n v="1"/>
    <m/>
  </r>
  <r>
    <x v="956"/>
    <d v="2019-12-04T00:00:00"/>
    <x v="217"/>
    <s v="HERNANDO MERIC B."/>
    <s v="CBO"/>
    <x v="1"/>
    <d v="2019-09-25T00:00:00"/>
    <d v="2019-09-26T00:00:00"/>
    <s v="SL"/>
    <m/>
    <s v="2 SL"/>
    <n v="2"/>
    <m/>
  </r>
  <r>
    <x v="957"/>
    <d v="2019-12-04T00:00:00"/>
    <x v="218"/>
    <s v="HERNANDO MERIC B."/>
    <s v="CBO"/>
    <x v="1"/>
    <d v="2019-09-30T00:00:00"/>
    <d v="2019-10-01T00:00:00"/>
    <s v="VL"/>
    <m/>
    <s v="2 VL"/>
    <n v="2"/>
    <m/>
  </r>
  <r>
    <x v="958"/>
    <d v="2019-12-04T00:00:00"/>
    <x v="237"/>
    <s v="ESPIRITU RONALD M."/>
    <s v="CTO"/>
    <x v="1"/>
    <d v="2019-11-21T00:00:00"/>
    <d v="2019-11-21T00:00:00"/>
    <s v="SL"/>
    <m/>
    <s v="1 SL"/>
    <n v="1"/>
    <m/>
  </r>
  <r>
    <x v="959"/>
    <d v="2019-12-04T00:00:00"/>
    <x v="212"/>
    <s v="PARRA VICTORIA S."/>
    <s v="EEO/ CITY MARKET"/>
    <x v="1"/>
    <d v="2019-12-23T00:00:00"/>
    <d v="2019-12-23T00:00:00"/>
    <s v="OTHER"/>
    <s v="SEC 25 EO 292- FORCE LEAVE"/>
    <s v="1 OTHER"/>
    <n v="1"/>
    <m/>
  </r>
  <r>
    <x v="959"/>
    <d v="2019-12-04T00:00:00"/>
    <x v="212"/>
    <s v="PARRA VICTORIA S."/>
    <s v="EEO/ CITY MARKET"/>
    <x v="1"/>
    <d v="2019-12-26T00:00:00"/>
    <d v="2019-12-26T00:00:00"/>
    <s v="OTHER"/>
    <m/>
    <s v="1 OTHER"/>
    <n v="1"/>
    <m/>
  </r>
  <r>
    <x v="959"/>
    <d v="2019-12-04T00:00:00"/>
    <x v="212"/>
    <s v="PARRA VICTORIA S."/>
    <s v="EEO/ CITY MARKET"/>
    <x v="1"/>
    <d v="2019-12-28T00:00:00"/>
    <d v="2019-12-28T00:00:00"/>
    <s v="OTHER"/>
    <m/>
    <s v="1 OTHER"/>
    <n v="1"/>
    <m/>
  </r>
  <r>
    <x v="960"/>
    <d v="2019-12-04T00:00:00"/>
    <x v="238"/>
    <s v="PARRA VICTORIA S."/>
    <s v="EEO/ CITY MARKET"/>
    <x v="1"/>
    <d v="2019-11-11T00:00:00"/>
    <d v="2019-11-14T00:00:00"/>
    <s v="VL"/>
    <m/>
    <s v="4 VL"/>
    <n v="4"/>
    <m/>
  </r>
  <r>
    <x v="960"/>
    <d v="2019-12-04T00:00:00"/>
    <x v="238"/>
    <s v="PARRA VICTORIA S."/>
    <s v="EEO/ CITY MARKET"/>
    <x v="1"/>
    <d v="2019-11-16T00:00:00"/>
    <d v="2019-11-16T00:00:00"/>
    <s v="VL"/>
    <m/>
    <s v="1 VL"/>
    <n v="1"/>
    <m/>
  </r>
  <r>
    <x v="960"/>
    <d v="2019-12-04T00:00:00"/>
    <x v="238"/>
    <s v="PARRA VICTORIA S."/>
    <s v="EEO/ CITY MARKET"/>
    <x v="1"/>
    <d v="2019-11-18T00:00:00"/>
    <d v="2019-11-19T00:00:00"/>
    <s v="VL"/>
    <m/>
    <s v="2 VL"/>
    <n v="2"/>
    <m/>
  </r>
  <r>
    <x v="961"/>
    <d v="2019-12-04T00:00:00"/>
    <x v="212"/>
    <s v="PARRA VICTORIA S."/>
    <s v="EEO/ CITY MARKET"/>
    <x v="1"/>
    <d v="2019-12-04T00:00:00"/>
    <d v="2019-12-04T00:00:00"/>
    <s v="OTHER"/>
    <s v="ANNIVERSARY LEAVE"/>
    <s v="1 OTHER"/>
    <n v="1"/>
    <m/>
  </r>
  <r>
    <x v="962"/>
    <d v="2019-12-04T00:00:00"/>
    <x v="176"/>
    <s v="HERNANDEZ CORNELIO A."/>
    <s v="CCT"/>
    <x v="1"/>
    <d v="2019-11-06T00:00:00"/>
    <d v="2019-11-06T00:00:00"/>
    <s v="SL"/>
    <m/>
    <s v="1 SL"/>
    <n v="1"/>
    <m/>
  </r>
  <r>
    <x v="963"/>
    <d v="2019-12-04T00:00:00"/>
    <x v="188"/>
    <s v="FERMA MARIA VICTORIA D."/>
    <s v="CCT"/>
    <x v="1"/>
    <d v="2019-11-12T00:00:00"/>
    <d v="2019-11-12T00:00:00"/>
    <s v="VL"/>
    <m/>
    <s v="1 VL"/>
    <n v="1"/>
    <m/>
  </r>
  <r>
    <x v="964"/>
    <d v="2019-12-04T00:00:00"/>
    <x v="176"/>
    <s v="FERMA MARIA VICTORIA D."/>
    <s v="CCT"/>
    <x v="1"/>
    <d v="2019-11-06T00:00:00"/>
    <d v="2019-11-06T00:00:00"/>
    <s v="SL"/>
    <m/>
    <s v="1 SL"/>
    <n v="1"/>
    <m/>
  </r>
  <r>
    <x v="965"/>
    <d v="2019-12-04T00:00:00"/>
    <x v="176"/>
    <s v="PEREY AIRENE O."/>
    <s v="CCT"/>
    <x v="1"/>
    <d v="2019-11-04T00:00:00"/>
    <d v="2019-11-05T00:00:00"/>
    <s v="SL"/>
    <m/>
    <s v="2 SL"/>
    <n v="2"/>
    <m/>
  </r>
  <r>
    <x v="966"/>
    <d v="2019-12-04T00:00:00"/>
    <x v="176"/>
    <s v="CHACON ELISA G."/>
    <s v="CCT"/>
    <x v="1"/>
    <d v="2019-11-15T00:00:00"/>
    <d v="2019-11-15T00:00:00"/>
    <s v="OTHER"/>
    <s v="BIRTHDAY LEAVE"/>
    <s v="1 OTHER"/>
    <n v="1"/>
    <m/>
  </r>
  <r>
    <x v="967"/>
    <d v="2019-12-04T00:00:00"/>
    <x v="239"/>
    <s v="LEPARDO ROWENA R."/>
    <s v="CCT"/>
    <x v="1"/>
    <d v="2019-11-15T00:00:00"/>
    <d v="2019-11-15T00:00:00"/>
    <s v="OTHER"/>
    <s v="SOLO PARENT"/>
    <s v="1 OTHER"/>
    <n v="1"/>
    <m/>
  </r>
  <r>
    <x v="968"/>
    <d v="2019-12-04T00:00:00"/>
    <x v="240"/>
    <s v="OLEGARIO NENITA A."/>
    <s v="LIBRARY"/>
    <x v="1"/>
    <d v="2019-11-13T00:00:00"/>
    <d v="2019-11-14T00:00:00"/>
    <s v="SL"/>
    <m/>
    <s v="2 SL"/>
    <n v="2"/>
    <m/>
  </r>
  <r>
    <x v="969"/>
    <d v="2019-12-04T00:00:00"/>
    <x v="240"/>
    <s v="PETIL GLENDA D."/>
    <s v="CCT"/>
    <x v="1"/>
    <d v="2019-11-12T00:00:00"/>
    <d v="2019-11-12T00:00:00"/>
    <s v="SL"/>
    <m/>
    <s v="1 SL"/>
    <n v="1"/>
    <m/>
  </r>
  <r>
    <x v="970"/>
    <d v="2019-12-04T00:00:00"/>
    <x v="182"/>
    <s v="GATPANDAN NENITA M."/>
    <s v="LIBRARY"/>
    <x v="1"/>
    <d v="2019-10-04T00:00:00"/>
    <d v="2019-10-04T00:00:00"/>
    <s v="SL"/>
    <m/>
    <s v="1 SL"/>
    <n v="1"/>
    <m/>
  </r>
  <r>
    <x v="971"/>
    <d v="2019-12-04T00:00:00"/>
    <x v="227"/>
    <s v="GATPANDAN NENITA M."/>
    <s v="LIBRARY"/>
    <x v="1"/>
    <d v="2019-11-11T00:00:00"/>
    <d v="2019-11-11T00:00:00"/>
    <s v="SL"/>
    <m/>
    <s v="1 SL"/>
    <n v="1"/>
    <m/>
  </r>
  <r>
    <x v="972"/>
    <d v="2019-12-04T00:00:00"/>
    <x v="241"/>
    <s v="VELUZ DORMILUNA E."/>
    <s v="CCT"/>
    <x v="1"/>
    <d v="2019-11-14T00:00:00"/>
    <d v="2019-11-14T00:00:00"/>
    <s v="SL"/>
    <m/>
    <s v="1 SL"/>
    <n v="1"/>
    <m/>
  </r>
  <r>
    <x v="973"/>
    <d v="2019-12-04T00:00:00"/>
    <x v="191"/>
    <s v="VELUZ DORMILUNA E."/>
    <s v="CCT"/>
    <x v="1"/>
    <d v="2019-11-05T00:00:00"/>
    <d v="2019-11-05T00:00:00"/>
    <s v="SL"/>
    <m/>
    <s v="1 SL"/>
    <n v="1"/>
    <m/>
  </r>
  <r>
    <x v="974"/>
    <d v="2019-12-04T00:00:00"/>
    <x v="237"/>
    <s v="GARCIA HAIZEL M."/>
    <s v="CCT"/>
    <x v="1"/>
    <d v="2019-11-21T00:00:00"/>
    <d v="2019-11-21T00:00:00"/>
    <s v="SL"/>
    <m/>
    <s v="1 SL"/>
    <n v="1"/>
    <m/>
  </r>
  <r>
    <x v="975"/>
    <d v="2019-12-04T00:00:00"/>
    <x v="176"/>
    <s v="GARCIA HAIZEL M."/>
    <s v="CCT"/>
    <x v="1"/>
    <d v="2019-11-06T00:00:00"/>
    <d v="2019-11-06T00:00:00"/>
    <s v="SL"/>
    <m/>
    <s v="1 SL"/>
    <n v="1"/>
    <m/>
  </r>
  <r>
    <x v="976"/>
    <d v="2019-12-04T00:00:00"/>
    <x v="242"/>
    <s v="PATERNO PAULINO P."/>
    <s v="EEO/ CITY MARKET"/>
    <x v="1"/>
    <d v="2019-07-01T00:00:00"/>
    <d v="2019-07-05T00:00:00"/>
    <s v="SL"/>
    <m/>
    <s v="5 SL"/>
    <n v="5"/>
    <m/>
  </r>
  <r>
    <x v="976"/>
    <d v="2019-12-04T00:00:00"/>
    <x v="242"/>
    <s v="PATERNO PAULINO P."/>
    <s v="EEO/ CITY MARKET"/>
    <x v="1"/>
    <d v="2019-07-08T00:00:00"/>
    <d v="2019-07-12T00:00:00"/>
    <s v="SL"/>
    <m/>
    <s v="5 SL"/>
    <n v="5"/>
    <m/>
  </r>
  <r>
    <x v="976"/>
    <d v="2019-12-04T00:00:00"/>
    <x v="242"/>
    <s v="PATERNO PAULINO P."/>
    <s v="EEO/ CITY MARKET"/>
    <x v="1"/>
    <d v="2019-07-15T00:00:00"/>
    <d v="2019-07-19T00:00:00"/>
    <s v="SL"/>
    <m/>
    <s v="5 SL"/>
    <n v="5"/>
    <m/>
  </r>
  <r>
    <x v="976"/>
    <d v="2019-12-04T00:00:00"/>
    <x v="242"/>
    <s v="PATERNO PAULINO P."/>
    <s v="EEO/ CITY MARKET"/>
    <x v="1"/>
    <d v="2019-07-22T00:00:00"/>
    <d v="2019-07-25T00:00:00"/>
    <s v="SL"/>
    <m/>
    <s v="4 SL"/>
    <n v="4"/>
    <m/>
  </r>
  <r>
    <x v="977"/>
    <d v="2019-12-04T00:00:00"/>
    <x v="236"/>
    <s v="DIMAPILIS DENNIS C."/>
    <s v="TOPS (ADMIN CSU)"/>
    <x v="1"/>
    <d v="2019-11-28T00:00:00"/>
    <d v="2019-11-29T00:00:00"/>
    <s v="VL"/>
    <m/>
    <s v="2 VL"/>
    <n v="2"/>
    <m/>
  </r>
  <r>
    <x v="977"/>
    <d v="2019-12-04T00:00:00"/>
    <x v="236"/>
    <s v="DIMAPILIS DENNIS C."/>
    <s v="TOPS (ADMIN CSU)"/>
    <x v="1"/>
    <d v="2019-12-23T00:00:00"/>
    <d v="2019-12-23T00:00:00"/>
    <s v="VL"/>
    <m/>
    <s v="1 VL"/>
    <n v="1"/>
    <m/>
  </r>
  <r>
    <x v="977"/>
    <d v="2019-12-04T00:00:00"/>
    <x v="236"/>
    <s v="DIMAPILIS DENNIS C."/>
    <s v="TOPS (ADMIN CSU)"/>
    <x v="1"/>
    <d v="2019-12-26T00:00:00"/>
    <d v="2019-12-27T00:00:00"/>
    <s v="VL"/>
    <m/>
    <s v="2 VL"/>
    <n v="2"/>
    <m/>
  </r>
  <r>
    <x v="978"/>
    <d v="2019-12-04T00:00:00"/>
    <x v="243"/>
    <s v="SUÑIGA CARLOS J."/>
    <s v="CPDO"/>
    <x v="1"/>
    <d v="2019-12-02T00:00:00"/>
    <d v="2019-12-04T00:00:00"/>
    <s v="VL"/>
    <m/>
    <s v="3 VL"/>
    <n v="3"/>
    <m/>
  </r>
  <r>
    <x v="979"/>
    <d v="2019-12-04T00:00:00"/>
    <x v="244"/>
    <s v="BUNGCASAN REGINALDO JR. B."/>
    <s v="CPDO"/>
    <x v="1"/>
    <d v="2019-11-12T00:00:00"/>
    <d v="2019-11-13T00:00:00"/>
    <s v="SL"/>
    <m/>
    <s v="2 SL"/>
    <n v="2"/>
    <m/>
  </r>
  <r>
    <x v="980"/>
    <d v="2019-12-04T00:00:00"/>
    <x v="245"/>
    <s v="LAGUARDIA JOSELITO R."/>
    <s v="AGRICULTURE OFFICE"/>
    <x v="1"/>
    <d v="2019-12-17T00:00:00"/>
    <d v="2019-12-19T00:00:00"/>
    <s v="OTHER"/>
    <m/>
    <s v="3 OTHER"/>
    <n v="3"/>
    <m/>
  </r>
  <r>
    <x v="980"/>
    <d v="2019-12-04T00:00:00"/>
    <x v="245"/>
    <s v="LAGUARDIA JOSELITO R."/>
    <s v="AGRICULTURE OFFICE"/>
    <x v="1"/>
    <d v="2019-12-26T00:00:00"/>
    <d v="2019-12-27T00:00:00"/>
    <s v="OTHER"/>
    <m/>
    <s v="2 OTHER"/>
    <n v="2"/>
    <m/>
  </r>
  <r>
    <x v="981"/>
    <d v="2019-12-04T00:00:00"/>
    <x v="240"/>
    <s v="MALUBAY MELINDA D."/>
    <s v="THRDC"/>
    <x v="1"/>
    <d v="2019-11-14T00:00:00"/>
    <d v="2019-11-14T00:00:00"/>
    <s v="OTHER"/>
    <s v="DOMESTIC EMERGENCY"/>
    <s v="1 OTHER"/>
    <n v="1"/>
    <m/>
  </r>
  <r>
    <x v="982"/>
    <d v="2019-12-04T00:00:00"/>
    <x v="245"/>
    <s v="MALUBAY MELINDA D."/>
    <s v="THRDC"/>
    <x v="1"/>
    <d v="2019-11-22T00:00:00"/>
    <d v="2019-11-22T00:00:00"/>
    <s v="SL"/>
    <m/>
    <s v="1 SL"/>
    <n v="1"/>
    <m/>
  </r>
  <r>
    <x v="983"/>
    <d v="2019-12-04T00:00:00"/>
    <x v="191"/>
    <s v="ALCANTARA RIZALINA B."/>
    <s v="INTEGRATED CENTRAL TERMINAL"/>
    <x v="1"/>
    <d v="2019-11-04T00:00:00"/>
    <d v="2019-11-05T00:00:00"/>
    <s v="SL"/>
    <m/>
    <s v="2 SL"/>
    <n v="2"/>
    <m/>
  </r>
  <r>
    <x v="984"/>
    <d v="2019-12-04T00:00:00"/>
    <x v="212"/>
    <s v="ALCANTARA RIZALINA B."/>
    <s v="INTEGRATED CENTRAL TERMINAL"/>
    <x v="1"/>
    <d v="2019-10-21T00:00:00"/>
    <d v="2019-10-21T00:00:00"/>
    <s v="SL"/>
    <m/>
    <s v="1 SL"/>
    <n v="1"/>
    <m/>
  </r>
  <r>
    <x v="984"/>
    <d v="2019-12-04T00:00:00"/>
    <x v="212"/>
    <s v="ALCANTARA RIZALINA B."/>
    <s v="INTEGRATED CENTRAL TERMINAL"/>
    <x v="1"/>
    <d v="2019-10-24T00:00:00"/>
    <d v="2019-10-24T00:00:00"/>
    <s v="SL"/>
    <m/>
    <s v="1 SL"/>
    <n v="1"/>
    <m/>
  </r>
  <r>
    <x v="985"/>
    <d v="2019-12-04T00:00:00"/>
    <x v="236"/>
    <s v="AUDITOR AILEEN D."/>
    <s v="PIO"/>
    <x v="1"/>
    <d v="2019-11-18T00:00:00"/>
    <d v="2019-11-18T00:00:00"/>
    <s v="SL"/>
    <m/>
    <s v="1 SL"/>
    <n v="1"/>
    <m/>
  </r>
  <r>
    <x v="986"/>
    <d v="2019-12-04T00:00:00"/>
    <x v="236"/>
    <s v="PAITON MARY ANN M."/>
    <s v="CHARACTER OFFICE"/>
    <x v="1"/>
    <d v="2019-12-16T00:00:00"/>
    <d v="2019-12-20T00:00:00"/>
    <s v="VL"/>
    <m/>
    <s v="5 VL"/>
    <n v="5"/>
    <m/>
  </r>
  <r>
    <x v="987"/>
    <d v="2019-12-04T00:00:00"/>
    <x v="183"/>
    <s v="PAITON MARY ANN M."/>
    <s v="CHARACTER OFFICE"/>
    <x v="1"/>
    <d v="2019-11-13T00:00:00"/>
    <d v="2019-11-13T00:00:00"/>
    <s v="OTHER"/>
    <m/>
    <s v="1 OTHER"/>
    <n v="1"/>
    <m/>
  </r>
  <r>
    <x v="988"/>
    <d v="2019-12-04T00:00:00"/>
    <x v="188"/>
    <s v="MENDOZA ARRIES N."/>
    <s v="COMELEC"/>
    <x v="1"/>
    <d v="2019-12-19T00:00:00"/>
    <d v="2019-12-20T00:00:00"/>
    <s v="OTHER"/>
    <m/>
    <s v="2 OTHER"/>
    <n v="2"/>
    <m/>
  </r>
  <r>
    <x v="988"/>
    <d v="2019-12-04T00:00:00"/>
    <x v="188"/>
    <s v="MENDOZA ARRIES N."/>
    <s v="COMELEC"/>
    <x v="1"/>
    <d v="2019-12-23T00:00:00"/>
    <d v="2019-12-23T00:00:00"/>
    <s v="OTHER"/>
    <m/>
    <s v="1 OTHER"/>
    <n v="1"/>
    <m/>
  </r>
  <r>
    <x v="988"/>
    <d v="2019-12-04T00:00:00"/>
    <x v="188"/>
    <s v="MENDOZA ARRIES N."/>
    <s v="COMELEC"/>
    <x v="1"/>
    <d v="2019-12-26T00:00:00"/>
    <d v="2019-12-27T00:00:00"/>
    <s v="OTHER"/>
    <m/>
    <s v="2 OTHER"/>
    <n v="2"/>
    <m/>
  </r>
  <r>
    <x v="989"/>
    <d v="2019-12-04T00:00:00"/>
    <x v="236"/>
    <s v="DE VILLA OFELIA G."/>
    <s v="COMELEC"/>
    <x v="1"/>
    <d v="2019-11-15T00:00:00"/>
    <d v="2019-11-16T00:00:00"/>
    <s v="SL"/>
    <m/>
    <s v="1 SL"/>
    <n v="1"/>
    <m/>
  </r>
  <r>
    <x v="990"/>
    <d v="2019-12-04T00:00:00"/>
    <x v="238"/>
    <s v="DE VILLA OFELIA G."/>
    <s v="COMELEC"/>
    <x v="1"/>
    <d v="2019-11-12T00:00:00"/>
    <d v="2019-11-14T00:00:00"/>
    <s v="SL"/>
    <m/>
    <s v="3 SL"/>
    <n v="3"/>
    <m/>
  </r>
  <r>
    <x v="991"/>
    <d v="2019-12-04T00:00:00"/>
    <x v="246"/>
    <s v="HERNANDEZ ROBERTO M."/>
    <s v="FPTMNHS"/>
    <x v="1"/>
    <d v="2019-12-02T00:00:00"/>
    <d v="2019-12-04T00:00:00"/>
    <s v="OTHER"/>
    <s v="SPECIAL PRIVILEGE"/>
    <s v="3 OTHER"/>
    <n v="3"/>
    <m/>
  </r>
  <r>
    <x v="992"/>
    <d v="2019-12-04T00:00:00"/>
    <x v="187"/>
    <s v="PEÑAFIEL MELISSA Q."/>
    <s v="CBO"/>
    <x v="1"/>
    <d v="2019-10-22T00:00:00"/>
    <d v="2019-10-22T00:00:00"/>
    <s v="OTHER"/>
    <s v="BIRTHDAY LEAVE"/>
    <s v="1 OTHER"/>
    <n v="1"/>
    <m/>
  </r>
  <r>
    <x v="993"/>
    <d v="2019-12-20T00:00:00"/>
    <x v="243"/>
    <s v="LUCIANO ADELAIDA C."/>
    <s v="MO"/>
    <x v="1"/>
    <d v="2019-11-22T00:00:00"/>
    <d v="2019-11-22T00:00:00"/>
    <s v="SL"/>
    <m/>
    <s v="1 SL"/>
    <n v="1"/>
    <m/>
  </r>
  <r>
    <x v="993"/>
    <d v="2019-12-20T00:00:00"/>
    <x v="243"/>
    <s v="LUCIANO ADELAIDA C."/>
    <s v="MO"/>
    <x v="1"/>
    <d v="2019-11-25T00:00:00"/>
    <d v="2019-11-26T00:00:00"/>
    <s v="SL"/>
    <m/>
    <s v="2 SL"/>
    <n v="2"/>
    <m/>
  </r>
  <r>
    <x v="994"/>
    <d v="2019-12-20T00:00:00"/>
    <x v="237"/>
    <s v="CORTEZ MARCOS NOEL A."/>
    <s v="ASSESSORS OFFICE"/>
    <x v="1"/>
    <d v="2019-11-19T00:00:00"/>
    <d v="2019-11-21T00:00:00"/>
    <s v="SL"/>
    <m/>
    <s v="3 SL"/>
    <n v="3"/>
    <m/>
  </r>
  <r>
    <x v="995"/>
    <d v="2019-12-20T00:00:00"/>
    <x v="237"/>
    <s v="CARAAN ANNABELLE F."/>
    <s v="ASSESSORS OFFICE"/>
    <x v="1"/>
    <d v="2019-11-19T00:00:00"/>
    <d v="2019-11-19T00:00:00"/>
    <s v="OTHER"/>
    <s v="DOMESTIC EMERGENCY"/>
    <s v="1 OTHER"/>
    <n v="1"/>
    <m/>
  </r>
  <r>
    <x v="996"/>
    <d v="2019-12-20T00:00:00"/>
    <x v="237"/>
    <s v="ANGCAYA OFELIA G."/>
    <s v="ASSESSORS OFFICE"/>
    <x v="1"/>
    <d v="2019-11-20T00:00:00"/>
    <d v="2019-11-20T00:00:00"/>
    <s v="OTHER"/>
    <s v="DOMESTIC EMERGENCY"/>
    <s v="1 OTHER"/>
    <n v="1"/>
    <m/>
  </r>
  <r>
    <x v="997"/>
    <d v="2019-12-20T00:00:00"/>
    <x v="247"/>
    <s v="HERNANDEZ ROBERTO M."/>
    <s v="FPTMNHS"/>
    <x v="1"/>
    <d v="2019-12-05T00:00:00"/>
    <d v="2019-12-06T00:00:00"/>
    <s v="OTHER"/>
    <s v="SEC 25 EO 292- FORCE LEAVE"/>
    <s v="2 OTHER"/>
    <n v="2"/>
    <m/>
  </r>
  <r>
    <x v="997"/>
    <d v="2019-12-20T00:00:00"/>
    <x v="248"/>
    <s v="HERNANDEZ ROBERTO M."/>
    <s v="FPTMNHS"/>
    <x v="1"/>
    <d v="2019-12-09T00:00:00"/>
    <d v="2019-12-11T00:00:00"/>
    <s v="OTHER"/>
    <m/>
    <s v="3 OTHER"/>
    <n v="3"/>
    <m/>
  </r>
  <r>
    <x v="998"/>
    <d v="2019-12-20T00:00:00"/>
    <x v="237"/>
    <s v="ANGCAYA OFELIA G."/>
    <s v="ASSESSORS OFFICE"/>
    <x v="1"/>
    <d v="2019-11-21T00:00:00"/>
    <d v="2019-11-22T00:00:00"/>
    <s v="SL"/>
    <m/>
    <s v="2 SL"/>
    <n v="2"/>
    <m/>
  </r>
  <r>
    <x v="999"/>
    <d v="2019-12-20T00:00:00"/>
    <x v="249"/>
    <s v="BAYOT RUMER M."/>
    <s v="ASSESSORS OFFICE"/>
    <x v="1"/>
    <d v="2019-12-09T00:00:00"/>
    <d v="2019-12-09T00:00:00"/>
    <s v="SL"/>
    <m/>
    <s v="1 SL"/>
    <n v="1"/>
    <m/>
  </r>
  <r>
    <x v="1000"/>
    <d v="2019-12-20T00:00:00"/>
    <x v="250"/>
    <s v="ANGCAYA OFELIA G."/>
    <s v="ASSESSORS OFFICE"/>
    <x v="1"/>
    <d v="2019-12-09T00:00:00"/>
    <d v="2019-12-09T00:00:00"/>
    <s v="SL"/>
    <m/>
    <s v="1 SL"/>
    <n v="1"/>
    <m/>
  </r>
  <r>
    <x v="1001"/>
    <d v="2019-12-20T00:00:00"/>
    <x v="247"/>
    <s v="BAYBAY MA. PAZ R."/>
    <s v="MO"/>
    <x v="1"/>
    <d v="2019-12-16T00:00:00"/>
    <d v="2019-12-20T00:00:00"/>
    <s v="OTHER"/>
    <s v="SEC 25 EO 292- FORCE LEAVE"/>
    <s v="5 OTHER"/>
    <n v="5"/>
    <m/>
  </r>
  <r>
    <x v="1002"/>
    <d v="2019-12-20T00:00:00"/>
    <x v="247"/>
    <s v="BAYBAY MA. PAZ R."/>
    <s v="MO"/>
    <x v="1"/>
    <d v="2019-11-25T00:00:00"/>
    <d v="2019-11-27T00:00:00"/>
    <s v="SL"/>
    <m/>
    <s v="3 SL"/>
    <n v="3"/>
    <m/>
  </r>
  <r>
    <x v="1003"/>
    <d v="2019-12-20T00:00:00"/>
    <x v="247"/>
    <s v="ALCANTARA RIZALINA B."/>
    <s v="INTEGRATED CENTRAL TERMINAL"/>
    <x v="1"/>
    <d v="2019-12-13T00:00:00"/>
    <d v="2019-12-13T00:00:00"/>
    <s v="OTHER"/>
    <s v="SEC 25 EO 292- FORCE LEAVE"/>
    <s v="1 OTHER"/>
    <n v="1"/>
    <m/>
  </r>
  <r>
    <x v="1003"/>
    <d v="2019-12-20T00:00:00"/>
    <x v="247"/>
    <s v="ALCANTARA RIZALINA B."/>
    <s v="INTEGRATED CENTRAL TERMINAL"/>
    <x v="1"/>
    <d v="2019-12-18T00:00:00"/>
    <d v="2019-12-18T00:00:00"/>
    <s v="OTHER"/>
    <s v="SEC 25 EO 292- FORCE LEAVE"/>
    <s v="1 OTHER"/>
    <n v="1"/>
    <m/>
  </r>
  <r>
    <x v="1003"/>
    <d v="2019-12-20T00:00:00"/>
    <x v="247"/>
    <s v="ALCANTARA RIZALINA B."/>
    <s v="INTEGRATED CENTRAL TERMINAL"/>
    <x v="1"/>
    <d v="2019-12-23T00:00:00"/>
    <d v="2019-12-23T00:00:00"/>
    <s v="OTHER"/>
    <s v="SEC 25 EO 292- FORCE LEAVE"/>
    <s v="1 OTHER"/>
    <n v="1"/>
    <m/>
  </r>
  <r>
    <x v="1003"/>
    <d v="2019-12-20T00:00:00"/>
    <x v="247"/>
    <s v="ALCANTARA RIZALINA B."/>
    <s v="INTEGRATED CENTRAL TERMINAL"/>
    <x v="1"/>
    <d v="2019-12-26T00:00:00"/>
    <d v="2019-12-27T00:00:00"/>
    <s v="OTHER"/>
    <s v="SEC 25 EO 292- FORCE LEAVE"/>
    <s v="2 OTHER"/>
    <n v="2"/>
    <m/>
  </r>
  <r>
    <x v="1004"/>
    <d v="2019-12-20T00:00:00"/>
    <x v="246"/>
    <s v="DIMARANAN REYNALDO R."/>
    <s v="EEO/ CITY MARKET"/>
    <x v="1"/>
    <d v="2019-11-19T00:00:00"/>
    <d v="2019-11-19T00:00:00"/>
    <s v="SL"/>
    <m/>
    <s v="1 SL"/>
    <n v="1"/>
    <m/>
  </r>
  <r>
    <x v="1005"/>
    <d v="2019-12-20T00:00:00"/>
    <x v="246"/>
    <s v="UNTALAN DIVINA R."/>
    <s v="CTO"/>
    <x v="1"/>
    <d v="2019-11-25T00:00:00"/>
    <d v="2019-11-25T00:00:00"/>
    <s v="SL"/>
    <m/>
    <s v="1 SL"/>
    <n v="1"/>
    <m/>
  </r>
  <r>
    <x v="1006"/>
    <d v="2019-12-20T00:00:00"/>
    <x v="247"/>
    <s v="PINALES GLORIA P."/>
    <s v="CCT"/>
    <x v="1"/>
    <d v="2019-12-12T00:00:00"/>
    <d v="2019-12-12T00:00:00"/>
    <s v="VL"/>
    <m/>
    <s v="1 VL"/>
    <n v="1"/>
    <m/>
  </r>
  <r>
    <x v="1007"/>
    <d v="2019-12-20T00:00:00"/>
    <x v="214"/>
    <s v="CORTEZ MARCOS NOEL A."/>
    <s v="ASSESSORS OFFICE"/>
    <x v="1"/>
    <d v="2019-10-23T00:00:00"/>
    <d v="2019-10-25T00:00:00"/>
    <s v="SL"/>
    <m/>
    <s v="3 SL"/>
    <n v="3"/>
    <m/>
  </r>
  <r>
    <x v="1008"/>
    <d v="2019-12-20T00:00:00"/>
    <x v="247"/>
    <s v="DE VILLA OFELIA G."/>
    <s v="COMELEC"/>
    <x v="1"/>
    <d v="2019-11-28T00:00:00"/>
    <d v="2019-11-29T00:00:00"/>
    <s v="SL"/>
    <m/>
    <s v="2 SL"/>
    <n v="2"/>
    <m/>
  </r>
  <r>
    <x v="1009"/>
    <d v="2019-12-20T00:00:00"/>
    <x v="251"/>
    <s v="ALEGRE VIVENCIO A."/>
    <s v="AGRICULTURE OFFICE"/>
    <x v="1"/>
    <d v="2019-12-20T00:00:00"/>
    <d v="2019-12-20T00:00:00"/>
    <s v="OTHER"/>
    <m/>
    <s v="1 OTHER"/>
    <n v="1"/>
    <m/>
  </r>
  <r>
    <x v="1010"/>
    <d v="2019-12-20T00:00:00"/>
    <x v="251"/>
    <s v="ALEGRE VIVENCIO A."/>
    <s v="AGRICULTURE OFFICE"/>
    <x v="1"/>
    <d v="2019-12-18T00:00:00"/>
    <d v="2019-12-19T00:00:00"/>
    <s v="VL"/>
    <m/>
    <s v="2 VL"/>
    <n v="2"/>
    <m/>
  </r>
  <r>
    <x v="1011"/>
    <d v="2019-12-20T00:00:00"/>
    <x v="251"/>
    <s v="PANALIGAN GIL L."/>
    <s v="AGRICULTURE OFFICE"/>
    <x v="1"/>
    <d v="2019-12-06T00:00:00"/>
    <d v="2019-12-06T00:00:00"/>
    <s v="SL"/>
    <m/>
    <s v="1 SL"/>
    <n v="1"/>
    <m/>
  </r>
  <r>
    <x v="1012"/>
    <d v="2019-12-20T00:00:00"/>
    <x v="247"/>
    <s v="FERMA ARCELI C."/>
    <s v="INTERNAL"/>
    <x v="1"/>
    <d v="2019-11-18T00:00:00"/>
    <d v="2019-11-22T00:00:00"/>
    <s v="OTHER"/>
    <s v="MOURNING LEAVE"/>
    <s v="5 OTHER"/>
    <n v="5"/>
    <m/>
  </r>
  <r>
    <x v="1012"/>
    <d v="2019-12-20T00:00:00"/>
    <x v="247"/>
    <s v="FERMA ARCELI C."/>
    <s v="INTERNAL"/>
    <x v="1"/>
    <d v="2019-11-25T00:00:00"/>
    <d v="2019-11-26T00:00:00"/>
    <s v="OTHER"/>
    <s v="MOURNING LEAVE"/>
    <s v="2 OTHER"/>
    <n v="2"/>
    <m/>
  </r>
  <r>
    <x v="1013"/>
    <d v="2019-12-20T00:00:00"/>
    <x v="247"/>
    <s v="FERMA ARCELI C."/>
    <s v="INTERNAL"/>
    <x v="1"/>
    <d v="2019-11-27T00:00:00"/>
    <d v="2019-11-28T00:00:00"/>
    <s v="SL"/>
    <m/>
    <s v="2 SL"/>
    <n v="2"/>
    <m/>
  </r>
  <r>
    <x v="1014"/>
    <d v="2019-12-20T00:00:00"/>
    <x v="247"/>
    <s v="FERMA ARCELI C."/>
    <s v="INTERNAL"/>
    <x v="1"/>
    <d v="2019-11-05T00:00:00"/>
    <d v="2019-11-05T00:00:00"/>
    <s v="SL"/>
    <m/>
    <s v="1 SL"/>
    <n v="1"/>
    <m/>
  </r>
  <r>
    <x v="1014"/>
    <d v="2019-12-20T00:00:00"/>
    <x v="247"/>
    <s v="FERMA ARCELI C."/>
    <s v="INTERNAL"/>
    <x v="1"/>
    <d v="2019-11-13T00:00:00"/>
    <d v="2019-11-13T00:00:00"/>
    <s v="SL"/>
    <m/>
    <s v="1 SL"/>
    <n v="1"/>
    <m/>
  </r>
  <r>
    <x v="1015"/>
    <d v="2019-12-20T00:00:00"/>
    <x v="251"/>
    <s v="LUCIANO ADELAIDA C."/>
    <s v="MO"/>
    <x v="1"/>
    <d v="2019-12-26T00:00:00"/>
    <d v="2019-12-27T00:00:00"/>
    <s v="OTHER"/>
    <s v="SEC 25 EO 292- FORCE LEAVE"/>
    <s v="2 OTHER"/>
    <n v="2"/>
    <m/>
  </r>
  <r>
    <x v="1016"/>
    <d v="2019-12-20T00:00:00"/>
    <x v="247"/>
    <s v="MANALO ELIADA F."/>
    <s v="SP"/>
    <x v="1"/>
    <d v="2019-12-19T00:00:00"/>
    <d v="2019-12-20T00:00:00"/>
    <s v="VL"/>
    <m/>
    <s v="2 VL"/>
    <n v="2"/>
    <m/>
  </r>
  <r>
    <x v="1016"/>
    <d v="2019-12-20T00:00:00"/>
    <x v="247"/>
    <s v="MANALO ELIADA F."/>
    <s v="SP"/>
    <x v="1"/>
    <d v="2019-12-23T00:00:00"/>
    <d v="2019-12-23T00:00:00"/>
    <s v="VL"/>
    <m/>
    <s v="1 VL"/>
    <n v="1"/>
    <m/>
  </r>
  <r>
    <x v="1016"/>
    <d v="2019-12-20T00:00:00"/>
    <x v="247"/>
    <s v="MANALO ELIADA F."/>
    <s v="SP"/>
    <x v="1"/>
    <d v="2019-12-26T00:00:00"/>
    <d v="2019-12-27T00:00:00"/>
    <s v="VL"/>
    <m/>
    <s v="2 VL"/>
    <n v="2"/>
    <m/>
  </r>
  <r>
    <x v="1017"/>
    <d v="2019-12-20T00:00:00"/>
    <x v="252"/>
    <s v="MARINDUQUE ANNE RENELYN P."/>
    <s v="VMO"/>
    <x v="1"/>
    <d v="2019-12-26T00:00:00"/>
    <d v="2019-12-27T00:00:00"/>
    <s v="VL"/>
    <m/>
    <s v="2 VL"/>
    <n v="2"/>
    <m/>
  </r>
  <r>
    <x v="1018"/>
    <d v="2019-12-20T00:00:00"/>
    <x v="252"/>
    <s v="MARINDUQUE ANNE RENELYN P."/>
    <s v="VMO"/>
    <x v="1"/>
    <d v="2019-12-11T00:00:00"/>
    <d v="2019-12-12T00:00:00"/>
    <s v="OTHER"/>
    <s v="SEC 25 EO 292- FORCE LEAVE"/>
    <s v="2 OTHER"/>
    <n v="2"/>
    <m/>
  </r>
  <r>
    <x v="1019"/>
    <d v="2019-12-20T00:00:00"/>
    <x v="252"/>
    <s v="MARINDUQUE ANNE RENELYN P."/>
    <s v="VMO"/>
    <x v="1"/>
    <d v="2019-12-04T00:00:00"/>
    <d v="2019-12-04T00:00:00"/>
    <s v="SL"/>
    <m/>
    <s v="1 SL"/>
    <n v="1"/>
    <m/>
  </r>
  <r>
    <x v="1020"/>
    <d v="2019-12-20T00:00:00"/>
    <x v="253"/>
    <s v="REYES ELSA T."/>
    <s v="SP"/>
    <x v="1"/>
    <d v="2019-12-27T00:00:00"/>
    <d v="2019-12-27T00:00:00"/>
    <s v="OTHER"/>
    <m/>
    <s v="1 OTHER"/>
    <n v="1"/>
    <m/>
  </r>
  <r>
    <x v="1021"/>
    <d v="2019-12-20T00:00:00"/>
    <x v="252"/>
    <s v="LANTING AILEEN D."/>
    <s v="CHARACTER OFFICE"/>
    <x v="1"/>
    <d v="2019-12-11T00:00:00"/>
    <d v="2019-12-11T00:00:00"/>
    <s v="VL"/>
    <m/>
    <s v="1 VL"/>
    <n v="1"/>
    <m/>
  </r>
  <r>
    <x v="1022"/>
    <d v="2019-12-20T00:00:00"/>
    <x v="251"/>
    <s v="LANTING AILEEN D."/>
    <s v="CHARACTER OFFICE"/>
    <x v="1"/>
    <d v="2019-12-06T00:00:00"/>
    <d v="2019-12-06T00:00:00"/>
    <s v="SL"/>
    <m/>
    <s v="1 SL"/>
    <n v="1"/>
    <m/>
  </r>
  <r>
    <x v="1023"/>
    <d v="2019-12-20T00:00:00"/>
    <x v="254"/>
    <s v="MENDOZA JUANITO N."/>
    <s v="PICNIC GROVE"/>
    <x v="1"/>
    <d v="2019-11-23T00:00:00"/>
    <d v="2019-11-23T00:00:00"/>
    <s v="OTHER"/>
    <m/>
    <s v="0 OTHER"/>
    <n v="0"/>
    <m/>
  </r>
  <r>
    <x v="1024"/>
    <d v="2019-12-20T00:00:00"/>
    <x v="219"/>
    <s v="ANARNA CRISTINA F."/>
    <s v="PICNIC GROVE"/>
    <x v="1"/>
    <d v="2019-12-02T00:00:00"/>
    <d v="2019-12-02T00:00:00"/>
    <s v="OTHER"/>
    <s v="SEC 25 EO 292- FORCE LEAVE"/>
    <s v="1 OTHER"/>
    <n v="1"/>
    <m/>
  </r>
  <r>
    <x v="1024"/>
    <d v="2019-12-20T00:00:00"/>
    <x v="219"/>
    <s v="ANARNA CRISTINA F."/>
    <s v="PICNIC GROVE"/>
    <x v="1"/>
    <d v="2019-12-09T00:00:00"/>
    <d v="2019-12-10T00:00:00"/>
    <s v="OTHER"/>
    <s v="SEC 25 EO 292- FORCE LEAVE"/>
    <s v="2 OTHER"/>
    <n v="2"/>
    <m/>
  </r>
  <r>
    <x v="1024"/>
    <d v="2019-12-20T00:00:00"/>
    <x v="219"/>
    <s v="ANARNA CRISTINA F."/>
    <s v="PICNIC GROVE"/>
    <x v="1"/>
    <d v="2019-12-16T00:00:00"/>
    <d v="2019-12-17T00:00:00"/>
    <s v="OTHER"/>
    <s v="SEC 25 EO 292- FORCE LEAVE"/>
    <s v="2 OTHER"/>
    <n v="2"/>
    <m/>
  </r>
  <r>
    <x v="1025"/>
    <d v="2019-12-20T00:00:00"/>
    <x v="255"/>
    <s v="DE OCAMPO MA. ELENA D."/>
    <s v="SP"/>
    <x v="1"/>
    <d v="2019-12-26T00:00:00"/>
    <d v="2019-12-27T00:00:00"/>
    <s v="OTHER"/>
    <s v="SEC 25 EO 292- FORCE LEAVE"/>
    <s v="2 OTHER"/>
    <n v="2"/>
    <m/>
  </r>
  <r>
    <x v="1026"/>
    <d v="2019-12-20T00:00:00"/>
    <x v="256"/>
    <s v="DE OCAMPO MA. ELENA D."/>
    <s v="SP"/>
    <x v="1"/>
    <d v="2019-12-16T00:00:00"/>
    <d v="2019-12-18T00:00:00"/>
    <s v="OTHER"/>
    <s v="SEC 25 EO 292- FORCE LEAVE"/>
    <s v="3 OTHER"/>
    <n v="3"/>
    <m/>
  </r>
  <r>
    <x v="1027"/>
    <d v="2019-12-20T00:00:00"/>
    <x v="244"/>
    <s v="VILLAVIRAY MA. CANDELARIA D."/>
    <s v="PICNIC GROVE"/>
    <x v="1"/>
    <d v="2019-11-20T00:00:00"/>
    <d v="2019-11-21T00:00:00"/>
    <s v="OTHER"/>
    <s v="SEC 25 EO 292- FORCE LEAVE"/>
    <s v="2 OTHER"/>
    <n v="2"/>
    <m/>
  </r>
  <r>
    <x v="1027"/>
    <d v="2019-12-20T00:00:00"/>
    <x v="244"/>
    <s v="VILLAVIRAY MA. CANDELARIA D."/>
    <s v="PICNIC GROVE"/>
    <x v="1"/>
    <d v="2019-11-24T00:00:00"/>
    <d v="2019-11-24T00:00:00"/>
    <s v="OTHER"/>
    <s v="SEC 25 EO 292- FORCE LEAVE"/>
    <s v="1 OTHER"/>
    <n v="1"/>
    <m/>
  </r>
  <r>
    <x v="1027"/>
    <d v="2019-12-20T00:00:00"/>
    <x v="244"/>
    <s v="VILLAVIRAY MA. CANDELARIA D."/>
    <s v="PICNIC GROVE"/>
    <x v="1"/>
    <d v="2019-11-27T00:00:00"/>
    <d v="2019-11-28T00:00:00"/>
    <s v="OTHER"/>
    <s v="SEC 25 EO 292- FORCE LEAVE"/>
    <s v="2 OTHER"/>
    <n v="2"/>
    <m/>
  </r>
  <r>
    <x v="1028"/>
    <d v="2019-12-20T00:00:00"/>
    <x v="249"/>
    <s v="DE OCAMPO MARISSA B."/>
    <s v="THRDC"/>
    <x v="1"/>
    <d v="2019-12-04T00:00:00"/>
    <d v="2019-12-04T00:00:00"/>
    <s v="OTHER"/>
    <s v="DOMESTIC EMERGENCY"/>
    <s v="1 OTHER"/>
    <n v="1"/>
    <m/>
  </r>
  <r>
    <x v="1028"/>
    <d v="2019-12-20T00:00:00"/>
    <x v="249"/>
    <s v="DE OCAMPO MARISSA B."/>
    <s v="THRDC"/>
    <x v="1"/>
    <d v="2019-12-09T00:00:00"/>
    <d v="2019-12-09T00:00:00"/>
    <s v="OTHER"/>
    <s v="DOMESTIC EMERGENCY"/>
    <s v="1 OTHER"/>
    <n v="1"/>
    <m/>
  </r>
  <r>
    <x v="1029"/>
    <d v="2019-12-20T00:00:00"/>
    <x v="240"/>
    <s v="MADRAZO ALLAN PAUL A."/>
    <s v="CEO"/>
    <x v="1"/>
    <d v="2019-11-04T00:00:00"/>
    <d v="2019-11-04T00:00:00"/>
    <s v="SL"/>
    <m/>
    <s v="1 SL"/>
    <n v="1"/>
    <m/>
  </r>
  <r>
    <x v="1030"/>
    <d v="2019-12-20T00:00:00"/>
    <x v="240"/>
    <s v="SUMAGUI MARISSA D."/>
    <s v="CEO"/>
    <x v="1"/>
    <d v="2019-11-04T00:00:00"/>
    <d v="2019-11-04T00:00:00"/>
    <s v="SL"/>
    <m/>
    <s v="1 SL"/>
    <n v="1"/>
    <m/>
  </r>
  <r>
    <x v="1031"/>
    <d v="2019-12-20T00:00:00"/>
    <x v="257"/>
    <s v="GOMEZ EMMA M."/>
    <s v="CEO"/>
    <x v="1"/>
    <d v="2019-11-22T00:00:00"/>
    <d v="2019-11-22T00:00:00"/>
    <s v="SL"/>
    <m/>
    <s v="1 SL"/>
    <n v="1"/>
    <m/>
  </r>
  <r>
    <x v="1031"/>
    <d v="2019-12-20T00:00:00"/>
    <x v="257"/>
    <s v="GOMEZ EMMA M."/>
    <s v="CEO"/>
    <x v="1"/>
    <d v="2019-11-27T00:00:00"/>
    <d v="2019-11-27T00:00:00"/>
    <s v="SL"/>
    <m/>
    <s v="1 SL"/>
    <n v="1"/>
    <m/>
  </r>
  <r>
    <x v="1032"/>
    <d v="2019-12-20T00:00:00"/>
    <x v="188"/>
    <s v="GOMEZ EMMA M."/>
    <s v="CEO"/>
    <x v="1"/>
    <d v="2019-11-04T00:00:00"/>
    <d v="2019-11-04T00:00:00"/>
    <s v="SL"/>
    <m/>
    <s v="1 SL"/>
    <n v="1"/>
    <m/>
  </r>
  <r>
    <x v="1033"/>
    <d v="2019-12-20T00:00:00"/>
    <x v="248"/>
    <s v="MENDOZA PRESCILA S."/>
    <s v="CEO"/>
    <x v="1"/>
    <d v="2019-12-02T00:00:00"/>
    <d v="2019-12-02T00:00:00"/>
    <s v="SL"/>
    <m/>
    <s v="1 SL"/>
    <n v="1"/>
    <m/>
  </r>
  <r>
    <x v="1034"/>
    <d v="2019-12-20T00:00:00"/>
    <x v="204"/>
    <s v="MENDOZA PRESCILA S."/>
    <s v="CEO"/>
    <x v="1"/>
    <d v="2019-11-07T00:00:00"/>
    <d v="2019-11-07T00:00:00"/>
    <s v="SL"/>
    <m/>
    <s v="1 SL"/>
    <n v="1"/>
    <m/>
  </r>
  <r>
    <x v="1035"/>
    <d v="2019-12-20T00:00:00"/>
    <x v="200"/>
    <s v="VILLAVIRAY MAR CLYDE D."/>
    <s v="CHO"/>
    <x v="1"/>
    <d v="2019-10-23T00:00:00"/>
    <d v="2019-10-25T00:00:00"/>
    <s v="VL"/>
    <m/>
    <s v="3 VL"/>
    <n v="3"/>
    <m/>
  </r>
  <r>
    <x v="1035"/>
    <d v="2019-12-20T00:00:00"/>
    <x v="200"/>
    <s v="VILLAVIRAY MAR CLYDE D."/>
    <s v="CHO"/>
    <x v="1"/>
    <d v="2019-10-28T00:00:00"/>
    <d v="2019-10-28T00:00:00"/>
    <s v="VL"/>
    <m/>
    <s v="1 VL"/>
    <n v="1"/>
    <m/>
  </r>
  <r>
    <x v="1036"/>
    <d v="2019-12-20T00:00:00"/>
    <x v="237"/>
    <s v="MIRANDO EDITH B."/>
    <s v="CHO"/>
    <x v="1"/>
    <d v="2019-12-03T00:00:00"/>
    <d v="2019-12-03T00:00:00"/>
    <s v="OTHER"/>
    <s v="DOMESTIC EMERGENCY"/>
    <s v="1 OTHER"/>
    <n v="1"/>
    <m/>
  </r>
  <r>
    <x v="1037"/>
    <d v="2019-12-20T00:00:00"/>
    <x v="245"/>
    <s v="MIRANDA ROBERTO D."/>
    <s v="CHO"/>
    <x v="1"/>
    <m/>
    <m/>
    <s v="OTHER"/>
    <s v="TERMINAL LEAVE"/>
    <s v="0 OTHER"/>
    <n v="0"/>
    <m/>
  </r>
  <r>
    <x v="1038"/>
    <d v="2019-12-20T00:00:00"/>
    <x v="176"/>
    <s v="DE OCAMPO MA. ELENA D."/>
    <s v="SP"/>
    <x v="1"/>
    <d v="2019-11-06T00:00:00"/>
    <d v="2019-11-06T00:00:00"/>
    <s v="SL"/>
    <m/>
    <s v="1 SL"/>
    <n v="1"/>
    <m/>
  </r>
  <r>
    <x v="1039"/>
    <d v="2019-12-20T00:00:00"/>
    <x v="214"/>
    <s v="CALANOG ALMA P."/>
    <s v="VMO"/>
    <x v="1"/>
    <d v="2019-11-07T00:00:00"/>
    <d v="2019-11-08T00:00:00"/>
    <s v="VL"/>
    <m/>
    <s v="2 VL"/>
    <n v="2"/>
    <m/>
  </r>
  <r>
    <x v="1039"/>
    <d v="2019-12-20T00:00:00"/>
    <x v="214"/>
    <s v="CALANOG ALMA P."/>
    <s v="VMO"/>
    <x v="1"/>
    <d v="2019-11-11T00:00:00"/>
    <d v="2019-11-11T00:00:00"/>
    <s v="VL"/>
    <m/>
    <s v="1 VL"/>
    <n v="1"/>
    <m/>
  </r>
  <r>
    <x v="1040"/>
    <d v="2019-12-20T00:00:00"/>
    <x v="243"/>
    <s v="ANGCAYA JUANITO A."/>
    <s v="PICNIC GROVE"/>
    <x v="1"/>
    <d v="2019-12-03T00:00:00"/>
    <d v="2019-12-06T00:00:00"/>
    <s v="OTHER"/>
    <s v="SEC 25 EO 292- FORCE LEAVE"/>
    <s v="4 OTHER"/>
    <n v="4"/>
    <m/>
  </r>
  <r>
    <x v="1041"/>
    <d v="2019-12-20T00:00:00"/>
    <x v="247"/>
    <s v="PANALIGAN GIL L."/>
    <s v="AGRICULTURE OFFICE"/>
    <x v="1"/>
    <d v="2019-12-20T00:00:00"/>
    <d v="2019-12-20T00:00:00"/>
    <s v="OTHER"/>
    <s v="SEC 25 EO 292- FORCE LEAVE"/>
    <s v="1 OTHER"/>
    <n v="1"/>
    <m/>
  </r>
  <r>
    <x v="1041"/>
    <d v="2019-12-20T00:00:00"/>
    <x v="247"/>
    <s v="PANALIGAN GIL L."/>
    <s v="AGRICULTURE OFFICE"/>
    <x v="1"/>
    <d v="2019-12-23T00:00:00"/>
    <d v="2019-12-23T00:00:00"/>
    <s v="OTHER"/>
    <s v="SEC 25 EO 292- FORCE LEAVE"/>
    <s v="1 OTHER"/>
    <n v="1"/>
    <m/>
  </r>
  <r>
    <x v="1041"/>
    <d v="2019-12-20T00:00:00"/>
    <x v="247"/>
    <s v="PANALIGAN GIL L."/>
    <s v="AGRICULTURE OFFICE"/>
    <x v="1"/>
    <d v="2019-12-26T00:00:00"/>
    <d v="2019-12-27T00:00:00"/>
    <s v="OTHER"/>
    <s v="SEC 25 EO 292- FORCE LEAVE"/>
    <s v="2 OTHER"/>
    <n v="2"/>
    <m/>
  </r>
  <r>
    <x v="1042"/>
    <d v="2019-12-20T00:00:00"/>
    <x v="247"/>
    <s v="PERENA RUBILINDA C."/>
    <s v="MO"/>
    <x v="1"/>
    <d v="2019-12-02T00:00:00"/>
    <d v="2019-12-02T00:00:00"/>
    <s v="VL"/>
    <m/>
    <s v="1 VL"/>
    <n v="1"/>
    <m/>
  </r>
  <r>
    <x v="1043"/>
    <d v="2019-12-20T00:00:00"/>
    <x v="247"/>
    <s v="MONTENEGRO RODELIO A."/>
    <s v="CEO"/>
    <x v="1"/>
    <d v="2019-11-27T00:00:00"/>
    <d v="2019-11-29T00:00:00"/>
    <s v="SL"/>
    <m/>
    <s v="3 SL"/>
    <n v="3"/>
    <m/>
  </r>
  <r>
    <x v="1044"/>
    <d v="2019-12-20T00:00:00"/>
    <x v="258"/>
    <s v="MALABANAN ALMA A."/>
    <s v="HRMO"/>
    <x v="1"/>
    <d v="2019-12-11T00:00:00"/>
    <d v="2019-12-13T00:00:00"/>
    <s v="VL"/>
    <m/>
    <s v="3 VL"/>
    <n v="3"/>
    <m/>
  </r>
  <r>
    <x v="1045"/>
    <d v="2019-12-20T00:00:00"/>
    <x v="247"/>
    <s v="HERNANDEZ ROBERTO M."/>
    <s v="FPTMNHS"/>
    <x v="1"/>
    <d v="2019-12-12T00:00:00"/>
    <d v="2019-12-13T00:00:00"/>
    <s v="VL"/>
    <m/>
    <s v="2 VL"/>
    <n v="2"/>
    <m/>
  </r>
  <r>
    <x v="1045"/>
    <d v="2019-12-20T00:00:00"/>
    <x v="247"/>
    <s v="HERNANDEZ ROBERTO M."/>
    <s v="FPTMNHS"/>
    <x v="1"/>
    <d v="2019-12-16T00:00:00"/>
    <d v="2019-12-20T00:00:00"/>
    <s v="VL"/>
    <m/>
    <s v="5 VL"/>
    <n v="5"/>
    <m/>
  </r>
  <r>
    <x v="1045"/>
    <d v="2019-12-20T00:00:00"/>
    <x v="247"/>
    <s v="HERNANDEZ ROBERTO M."/>
    <s v="FPTMNHS"/>
    <x v="1"/>
    <d v="2019-12-23T00:00:00"/>
    <d v="2019-12-23T00:00:00"/>
    <s v="VL"/>
    <m/>
    <s v="1 VL"/>
    <n v="1"/>
    <m/>
  </r>
  <r>
    <x v="1045"/>
    <d v="2019-12-20T00:00:00"/>
    <x v="247"/>
    <s v="HERNANDEZ ROBERTO M."/>
    <s v="FPTMNHS"/>
    <x v="1"/>
    <d v="2019-12-26T00:00:00"/>
    <d v="2019-12-27T00:00:00"/>
    <s v="VL"/>
    <m/>
    <s v="2 VL"/>
    <n v="2"/>
    <m/>
  </r>
  <r>
    <x v="1046"/>
    <d v="2020-01-08T00:00:00"/>
    <x v="259"/>
    <s v="HAPITA MELANIE A."/>
    <s v="ONT"/>
    <x v="0"/>
    <d v="2020-01-16T00:00:00"/>
    <d v="2020-01-17T00:00:00"/>
    <s v="VL"/>
    <m/>
    <s v="2 VL"/>
    <n v="2"/>
    <m/>
  </r>
  <r>
    <x v="1046"/>
    <d v="2020-01-08T00:00:00"/>
    <x v="259"/>
    <s v="HAPITA MELANIE A."/>
    <s v="ONT"/>
    <x v="0"/>
    <d v="2020-01-20T00:00:00"/>
    <d v="2020-01-21T00:00:00"/>
    <s v="VL"/>
    <m/>
    <s v="2 VL"/>
    <n v="2"/>
    <m/>
  </r>
  <r>
    <x v="1047"/>
    <d v="2020-01-08T00:00:00"/>
    <x v="259"/>
    <s v="SOLANOY KARENE  "/>
    <s v="ONT"/>
    <x v="1"/>
    <d v="2020-01-15T00:00:00"/>
    <d v="2020-01-17T00:00:00"/>
    <s v="VL"/>
    <m/>
    <s v="3 VL"/>
    <n v="3"/>
    <m/>
  </r>
  <r>
    <x v="1047"/>
    <d v="2020-01-08T00:00:00"/>
    <x v="259"/>
    <s v="SOLANOY KARENE  "/>
    <s v="ONT"/>
    <x v="1"/>
    <d v="2020-01-21T00:00:00"/>
    <d v="2020-01-21T00:00:00"/>
    <s v="VL"/>
    <m/>
    <s v="1 VL"/>
    <n v="1"/>
    <m/>
  </r>
  <r>
    <x v="1048"/>
    <d v="2020-01-08T00:00:00"/>
    <x v="259"/>
    <s v="DOGNIDON MARLYN P."/>
    <s v="ONT"/>
    <x v="1"/>
    <d v="2020-01-16T00:00:00"/>
    <d v="2020-01-17T00:00:00"/>
    <s v="VL"/>
    <m/>
    <s v="2 VL"/>
    <n v="2"/>
    <m/>
  </r>
  <r>
    <x v="1048"/>
    <d v="2020-01-08T00:00:00"/>
    <x v="259"/>
    <s v="DOGNIDON MARLYN P."/>
    <s v="ONT"/>
    <x v="1"/>
    <d v="2020-01-20T00:00:00"/>
    <d v="2020-01-21T00:00:00"/>
    <s v="VL"/>
    <m/>
    <s v="2 VL"/>
    <n v="2"/>
    <m/>
  </r>
  <r>
    <x v="1049"/>
    <d v="2020-01-08T00:00:00"/>
    <x v="249"/>
    <s v="MARTINEZ BELEN B."/>
    <s v="CBO"/>
    <x v="1"/>
    <d v="2019-12-09T00:00:00"/>
    <d v="2019-12-09T00:00:00"/>
    <s v="SL"/>
    <m/>
    <s v="1 SL"/>
    <n v="1"/>
    <m/>
  </r>
  <r>
    <x v="1050"/>
    <d v="2020-01-08T00:00:00"/>
    <x v="246"/>
    <s v="PENALES GUILLERMA B."/>
    <s v="CBO"/>
    <x v="1"/>
    <d v="2019-12-10T00:00:00"/>
    <d v="2019-12-12T00:00:00"/>
    <s v="VL"/>
    <m/>
    <s v="3 VL"/>
    <n v="3"/>
    <m/>
  </r>
  <r>
    <x v="1051"/>
    <d v="2020-01-08T00:00:00"/>
    <x v="246"/>
    <s v="PENALES GUILLERMA B."/>
    <s v="CBO"/>
    <x v="1"/>
    <d v="2019-11-25T00:00:00"/>
    <d v="2019-11-25T00:00:00"/>
    <s v="SL"/>
    <m/>
    <s v="1 SL"/>
    <n v="1"/>
    <m/>
  </r>
  <r>
    <x v="1052"/>
    <d v="2020-01-08T00:00:00"/>
    <x v="260"/>
    <s v="PEÑAFIEL MELISSA Q."/>
    <s v="CBO"/>
    <x v="1"/>
    <d v="2019-12-19T00:00:00"/>
    <d v="2019-12-20T00:00:00"/>
    <s v="OTHER"/>
    <s v="MOURNING LEAVE"/>
    <s v="2 OTHER"/>
    <n v="2"/>
    <m/>
  </r>
  <r>
    <x v="1052"/>
    <d v="2020-01-08T00:00:00"/>
    <x v="260"/>
    <s v="PEÑAFIEL MELISSA Q."/>
    <s v="CBO"/>
    <x v="1"/>
    <d v="2019-12-23T00:00:00"/>
    <d v="2019-12-23T00:00:00"/>
    <s v="OTHER"/>
    <s v="MOURNING LEAVE"/>
    <s v="1 OTHER"/>
    <n v="1"/>
    <m/>
  </r>
  <r>
    <x v="1053"/>
    <d v="2020-01-08T00:00:00"/>
    <x v="252"/>
    <s v="PEÑAFIEL MELISSA Q."/>
    <s v="CBO"/>
    <x v="1"/>
    <d v="2019-12-11T00:00:00"/>
    <d v="2019-12-11T00:00:00"/>
    <s v="VL"/>
    <m/>
    <s v="1 VL"/>
    <n v="1"/>
    <m/>
  </r>
  <r>
    <x v="1053"/>
    <d v="2020-01-08T00:00:00"/>
    <x v="252"/>
    <s v="PEÑAFIEL MELISSA Q."/>
    <s v="CBO"/>
    <x v="1"/>
    <d v="2019-12-16T00:00:00"/>
    <d v="2019-12-16T00:00:00"/>
    <s v="VL"/>
    <m/>
    <s v="1 VL"/>
    <n v="1"/>
    <m/>
  </r>
  <r>
    <x v="1053"/>
    <d v="2020-01-08T00:00:00"/>
    <x v="252"/>
    <s v="PEÑAFIEL MELISSA Q."/>
    <s v="CBO"/>
    <x v="1"/>
    <d v="2019-12-26T00:00:00"/>
    <d v="2019-12-26T00:00:00"/>
    <s v="VL"/>
    <m/>
    <s v="1 VL"/>
    <n v="1"/>
    <m/>
  </r>
  <r>
    <x v="1054"/>
    <d v="2020-01-08T00:00:00"/>
    <x v="261"/>
    <s v="MONTENEGRO MARISSA P."/>
    <s v="CBO"/>
    <x v="1"/>
    <d v="2019-12-23T00:00:00"/>
    <d v="2019-12-23T00:00:00"/>
    <s v="SL"/>
    <m/>
    <s v="1 SL"/>
    <n v="1"/>
    <m/>
  </r>
  <r>
    <x v="1054"/>
    <d v="2020-01-08T00:00:00"/>
    <x v="261"/>
    <s v="MONTENEGRO MARISSA P."/>
    <s v="CBO"/>
    <x v="1"/>
    <d v="2019-12-26T00:00:00"/>
    <d v="2019-12-26T00:00:00"/>
    <s v="SL"/>
    <m/>
    <s v="1 SL"/>
    <n v="1"/>
    <m/>
  </r>
  <r>
    <x v="1055"/>
    <d v="2020-01-08T00:00:00"/>
    <x v="259"/>
    <s v="TAÑEDO MARIA EVELYN C."/>
    <s v="CBO"/>
    <x v="1"/>
    <d v="2019-12-26T00:00:00"/>
    <d v="2019-12-27T00:00:00"/>
    <s v="SL"/>
    <m/>
    <s v="2 SL"/>
    <n v="2"/>
    <m/>
  </r>
  <r>
    <x v="1056"/>
    <d v="2020-01-08T00:00:00"/>
    <x v="262"/>
    <s v="BORJA NECY M."/>
    <s v="CBO"/>
    <x v="1"/>
    <d v="2019-12-26T00:00:00"/>
    <d v="2019-12-26T00:00:00"/>
    <s v="SL"/>
    <m/>
    <s v="1 SL"/>
    <n v="1"/>
    <m/>
  </r>
  <r>
    <x v="1057"/>
    <d v="2020-01-08T00:00:00"/>
    <x v="247"/>
    <s v="TAÑEDO MARIA EVELYN C."/>
    <s v="CBO"/>
    <x v="1"/>
    <d v="2019-12-10T00:00:00"/>
    <d v="2019-12-10T00:00:00"/>
    <s v="VL"/>
    <m/>
    <s v="1 VL"/>
    <n v="1"/>
    <m/>
  </r>
  <r>
    <x v="1058"/>
    <d v="2020-01-08T00:00:00"/>
    <x v="246"/>
    <s v="TAÑEDO MARIA EVELYN C."/>
    <s v="CBO"/>
    <x v="1"/>
    <d v="2019-11-22T00:00:00"/>
    <d v="2019-11-22T00:00:00"/>
    <s v="SL"/>
    <m/>
    <s v="1 SL"/>
    <n v="1"/>
    <m/>
  </r>
  <r>
    <x v="1058"/>
    <d v="2020-01-08T00:00:00"/>
    <x v="246"/>
    <s v="TAÑEDO MARIA EVELYN C."/>
    <s v="CBO"/>
    <x v="1"/>
    <d v="2019-11-26T00:00:00"/>
    <d v="2019-11-26T00:00:00"/>
    <s v="SL"/>
    <m/>
    <s v="1 SL"/>
    <n v="1"/>
    <m/>
  </r>
  <r>
    <x v="1059"/>
    <d v="2020-01-08T00:00:00"/>
    <x v="246"/>
    <s v="MONTENEGRO MARISSA P."/>
    <s v="CBO"/>
    <x v="1"/>
    <d v="2019-12-03T00:00:00"/>
    <d v="2019-12-04T00:00:00"/>
    <s v="VL"/>
    <m/>
    <s v="2 VL"/>
    <n v="2"/>
    <m/>
  </r>
  <r>
    <x v="1060"/>
    <d v="2020-01-08T00:00:00"/>
    <x v="238"/>
    <s v="MONTENEGRO MARISSA P."/>
    <s v="CBO"/>
    <x v="1"/>
    <d v="2019-11-19T00:00:00"/>
    <d v="2019-11-19T00:00:00"/>
    <s v="SL"/>
    <m/>
    <s v="1 SL"/>
    <n v="1"/>
    <m/>
  </r>
  <r>
    <x v="1061"/>
    <d v="2020-01-08T00:00:00"/>
    <x v="257"/>
    <s v="HERNANDO MERIC B."/>
    <s v="CBO"/>
    <x v="1"/>
    <d v="2019-11-27T00:00:00"/>
    <d v="2019-11-27T00:00:00"/>
    <s v="SL"/>
    <m/>
    <s v="1 SL"/>
    <n v="1"/>
    <m/>
  </r>
  <r>
    <x v="1062"/>
    <d v="2020-01-08T00:00:00"/>
    <x v="251"/>
    <s v="BORJA NECY M."/>
    <s v="CBO"/>
    <x v="1"/>
    <d v="2019-12-27T00:00:00"/>
    <d v="2019-12-27T00:00:00"/>
    <s v="VL"/>
    <m/>
    <s v="1 VL"/>
    <n v="1"/>
    <m/>
  </r>
  <r>
    <x v="1063"/>
    <d v="2020-01-08T00:00:00"/>
    <x v="243"/>
    <s v="BORJA NECY M."/>
    <s v="CBO"/>
    <x v="1"/>
    <d v="2019-11-26T00:00:00"/>
    <d v="2019-11-26T00:00:00"/>
    <s v="SL"/>
    <m/>
    <s v="1 SL"/>
    <n v="1"/>
    <m/>
  </r>
  <r>
    <x v="1064"/>
    <d v="2020-01-08T00:00:00"/>
    <x v="247"/>
    <s v="BORJA NECY M."/>
    <s v="CBO"/>
    <x v="1"/>
    <d v="2019-12-12T00:00:00"/>
    <d v="2019-12-12T00:00:00"/>
    <s v="VL"/>
    <m/>
    <s v="1 VL"/>
    <n v="1"/>
    <m/>
  </r>
  <r>
    <x v="1065"/>
    <d v="2020-01-08T00:00:00"/>
    <x v="263"/>
    <s v="DE VILLA OFELIA G."/>
    <s v="COMELEC"/>
    <x v="1"/>
    <d v="2019-12-09T00:00:00"/>
    <d v="2019-12-09T00:00:00"/>
    <s v="SL"/>
    <m/>
    <s v="1 SL"/>
    <n v="1"/>
    <m/>
  </r>
  <r>
    <x v="1066"/>
    <d v="2020-01-08T00:00:00"/>
    <x v="264"/>
    <s v="BUGARIN MA. ANA M."/>
    <s v="LCR"/>
    <x v="1"/>
    <d v="2020-01-02T00:00:00"/>
    <d v="2020-01-03T00:00:00"/>
    <s v="VL"/>
    <m/>
    <s v="2 VL"/>
    <n v="2"/>
    <m/>
  </r>
  <r>
    <x v="1067"/>
    <d v="2020-01-08T00:00:00"/>
    <x v="259"/>
    <s v="TOLENTINO CAROLINA E."/>
    <s v="LCR"/>
    <x v="1"/>
    <d v="2019-12-23T00:00:00"/>
    <d v="2019-12-23T00:00:00"/>
    <s v="SL"/>
    <m/>
    <s v="1 SL"/>
    <n v="1"/>
    <m/>
  </r>
  <r>
    <x v="1068"/>
    <d v="2020-01-08T00:00:00"/>
    <x v="247"/>
    <s v="ANGCAYA RUFINA P."/>
    <s v="LCR"/>
    <x v="1"/>
    <d v="2019-12-23T00:00:00"/>
    <d v="2019-12-23T00:00:00"/>
    <s v="OTHER"/>
    <s v="PARENTAL OBLIGATION"/>
    <s v="1 OTHER"/>
    <n v="1"/>
    <m/>
  </r>
  <r>
    <x v="1069"/>
    <d v="2020-01-08T00:00:00"/>
    <x v="247"/>
    <s v="ANGCAYA RUFINA P."/>
    <s v="LCR"/>
    <x v="1"/>
    <d v="2019-11-29T00:00:00"/>
    <d v="2019-11-29T00:00:00"/>
    <s v="SL"/>
    <m/>
    <s v="1 SL"/>
    <n v="1"/>
    <m/>
  </r>
  <r>
    <x v="1070"/>
    <d v="2020-01-08T00:00:00"/>
    <x v="247"/>
    <s v="ANGCAYA RUFINA P."/>
    <s v="LCR"/>
    <x v="1"/>
    <d v="2019-12-26T00:00:00"/>
    <d v="2019-12-27T00:00:00"/>
    <s v="VL"/>
    <m/>
    <s v="2 VL"/>
    <n v="2"/>
    <m/>
  </r>
  <r>
    <x v="1071"/>
    <d v="2020-01-08T00:00:00"/>
    <x v="263"/>
    <s v="ANGCAYA RUFINA P."/>
    <s v="LCR"/>
    <x v="1"/>
    <d v="2019-12-11T00:00:00"/>
    <d v="2019-12-11T00:00:00"/>
    <s v="SL"/>
    <m/>
    <s v="1 SL"/>
    <n v="1"/>
    <m/>
  </r>
  <r>
    <x v="1072"/>
    <d v="2020-01-08T00:00:00"/>
    <x v="237"/>
    <s v="BAYBAY LINDA G."/>
    <s v="LCR"/>
    <x v="1"/>
    <d v="2019-11-29T00:00:00"/>
    <d v="2019-11-29T00:00:00"/>
    <s v="OTHER"/>
    <s v="SPECIAL PRIVILEGE"/>
    <s v="1 OTHER"/>
    <n v="1"/>
    <m/>
  </r>
  <r>
    <x v="1073"/>
    <d v="2020-01-08T00:00:00"/>
    <x v="244"/>
    <s v="BAYBAY LINDA G."/>
    <s v="LCR"/>
    <x v="1"/>
    <d v="2019-11-13T00:00:00"/>
    <d v="2019-11-13T00:00:00"/>
    <s v="SL"/>
    <m/>
    <s v="1 SL"/>
    <n v="1"/>
    <m/>
  </r>
  <r>
    <x v="1074"/>
    <d v="2020-01-08T00:00:00"/>
    <x v="247"/>
    <s v="BUGARIN MA. ANA M."/>
    <s v="LCR"/>
    <x v="1"/>
    <d v="2019-12-06T00:00:00"/>
    <d v="2019-12-06T00:00:00"/>
    <s v="VL"/>
    <m/>
    <s v="1 VL"/>
    <n v="1"/>
    <m/>
  </r>
  <r>
    <x v="1074"/>
    <d v="2020-01-08T00:00:00"/>
    <x v="247"/>
    <s v="BUGARIN MA. ANA M."/>
    <s v="LCR"/>
    <x v="1"/>
    <d v="2019-12-09T00:00:00"/>
    <d v="2019-12-09T00:00:00"/>
    <s v="VL"/>
    <m/>
    <s v="1 VL"/>
    <n v="1"/>
    <m/>
  </r>
  <r>
    <x v="1074"/>
    <d v="2020-01-08T00:00:00"/>
    <x v="247"/>
    <s v="BUGARIN MA. ANA M."/>
    <s v="LCR"/>
    <x v="1"/>
    <d v="2019-12-16T00:00:00"/>
    <d v="2019-12-16T00:00:00"/>
    <s v="VL"/>
    <m/>
    <s v="1 VL"/>
    <n v="1"/>
    <m/>
  </r>
  <r>
    <x v="1074"/>
    <d v="2020-01-08T00:00:00"/>
    <x v="247"/>
    <s v="BUGARIN MA. ANA M."/>
    <s v="LCR"/>
    <x v="1"/>
    <d v="2019-12-26T00:00:00"/>
    <d v="2019-12-26T00:00:00"/>
    <s v="VL"/>
    <m/>
    <s v="1 VL"/>
    <n v="1"/>
    <m/>
  </r>
  <r>
    <x v="1075"/>
    <d v="2020-01-08T00:00:00"/>
    <x v="244"/>
    <s v="BUGARIN MA. ANA M."/>
    <s v="LCR"/>
    <x v="1"/>
    <d v="2019-11-13T00:00:00"/>
    <d v="2019-11-20T00:00:00"/>
    <s v="VL"/>
    <m/>
    <s v="6 VL"/>
    <n v="6"/>
    <m/>
  </r>
  <r>
    <x v="1076"/>
    <d v="2020-01-08T00:00:00"/>
    <x v="227"/>
    <s v="JAVIER ELISEO B."/>
    <s v="LCR"/>
    <x v="1"/>
    <d v="2019-11-07T00:00:00"/>
    <d v="2019-11-08T00:00:00"/>
    <s v="SL"/>
    <m/>
    <s v="2 SL"/>
    <n v="2"/>
    <m/>
  </r>
  <r>
    <x v="1076"/>
    <d v="2020-01-08T00:00:00"/>
    <x v="227"/>
    <s v="JAVIER ELISEO B."/>
    <s v="LCR"/>
    <x v="1"/>
    <d v="2019-11-11T00:00:00"/>
    <d v="2019-11-11T00:00:00"/>
    <s v="SL"/>
    <m/>
    <s v="1 SL"/>
    <n v="1"/>
    <m/>
  </r>
  <r>
    <x v="1077"/>
    <d v="2020-01-08T00:00:00"/>
    <x v="265"/>
    <s v="MATIENZO NORMITA S."/>
    <s v="LCR"/>
    <x v="1"/>
    <d v="2019-12-17T00:00:00"/>
    <d v="2019-12-20T00:00:00"/>
    <s v="VL"/>
    <m/>
    <s v="4 VL"/>
    <n v="4"/>
    <m/>
  </r>
  <r>
    <x v="1078"/>
    <d v="2020-01-08T00:00:00"/>
    <x v="184"/>
    <s v="TOLENTINO CAROLINA E."/>
    <s v="LCR"/>
    <x v="1"/>
    <d v="2019-11-22T00:00:00"/>
    <d v="2019-11-22T00:00:00"/>
    <s v="SL"/>
    <m/>
    <s v="1 SL"/>
    <n v="1"/>
    <m/>
  </r>
  <r>
    <x v="1079"/>
    <d v="2020-01-08T00:00:00"/>
    <x v="249"/>
    <s v="FERMA MARIA I."/>
    <s v="LCR"/>
    <x v="1"/>
    <d v="2019-12-26T00:00:00"/>
    <d v="2019-12-27T00:00:00"/>
    <s v="OTHER"/>
    <s v="SPECIAL PRIVILEGE"/>
    <s v="2 OTHER"/>
    <n v="2"/>
    <m/>
  </r>
  <r>
    <x v="1080"/>
    <d v="2020-01-08T00:00:00"/>
    <x v="266"/>
    <s v="LIMBOC FLORDELIZA J."/>
    <s v="LCR"/>
    <x v="1"/>
    <d v="2019-11-22T00:00:00"/>
    <d v="2019-11-22T00:00:00"/>
    <s v="SL"/>
    <m/>
    <s v="1 SL"/>
    <n v="1"/>
    <m/>
  </r>
  <r>
    <x v="1080"/>
    <d v="2020-01-08T00:00:00"/>
    <x v="266"/>
    <s v="LIMBOC FLORDELIZA J."/>
    <s v="LCR"/>
    <x v="1"/>
    <d v="2019-11-26T00:00:00"/>
    <d v="2019-11-26T00:00:00"/>
    <s v="SL"/>
    <m/>
    <s v="1 SL"/>
    <n v="1"/>
    <m/>
  </r>
  <r>
    <x v="1081"/>
    <d v="2020-01-08T00:00:00"/>
    <x v="238"/>
    <s v="LIMBOC FLORDELIZA J."/>
    <s v="LCR"/>
    <x v="1"/>
    <d v="2019-11-18T00:00:00"/>
    <d v="2019-11-18T00:00:00"/>
    <s v="SL"/>
    <m/>
    <s v="1 SL"/>
    <n v="1"/>
    <m/>
  </r>
  <r>
    <x v="1082"/>
    <d v="2020-01-08T00:00:00"/>
    <x v="227"/>
    <s v="LIMBOC FLORDELIZA J."/>
    <s v="LCR"/>
    <x v="1"/>
    <d v="2019-11-08T00:00:00"/>
    <d v="2019-11-08T00:00:00"/>
    <s v="SL"/>
    <m/>
    <s v="1 SL"/>
    <n v="1"/>
    <m/>
  </r>
  <r>
    <x v="1083"/>
    <d v="2020-01-08T00:00:00"/>
    <x v="264"/>
    <s v="VERGARA TERESITA J."/>
    <s v="ONT"/>
    <x v="1"/>
    <d v="2020-01-07T00:00:00"/>
    <d v="2020-01-09T00:00:00"/>
    <s v="VL"/>
    <m/>
    <s v="3 VL"/>
    <n v="3"/>
    <m/>
  </r>
  <r>
    <x v="1084"/>
    <d v="2020-01-08T00:00:00"/>
    <x v="259"/>
    <s v="DELFINO NINA C."/>
    <s v="ONT"/>
    <x v="1"/>
    <d v="2020-01-10T00:00:00"/>
    <d v="2020-01-10T00:00:00"/>
    <s v="VL"/>
    <m/>
    <s v="1 VL"/>
    <n v="1"/>
    <m/>
  </r>
  <r>
    <x v="1084"/>
    <d v="2020-01-08T00:00:00"/>
    <x v="259"/>
    <s v="DELFINO NINA C."/>
    <s v="ONT"/>
    <x v="1"/>
    <d v="2020-01-13T00:00:00"/>
    <d v="2020-01-16T00:00:00"/>
    <s v="VL"/>
    <m/>
    <s v="4 VL"/>
    <n v="4"/>
    <m/>
  </r>
  <r>
    <x v="1085"/>
    <d v="2020-01-08T00:00:00"/>
    <x v="259"/>
    <s v="DELFINO NINA C."/>
    <s v="ONT"/>
    <x v="1"/>
    <d v="2020-01-02T00:00:00"/>
    <d v="2020-01-03T00:00:00"/>
    <s v="OTHER"/>
    <m/>
    <s v="2 OTHER"/>
    <n v="2"/>
    <m/>
  </r>
  <r>
    <x v="1085"/>
    <d v="2020-01-08T00:00:00"/>
    <x v="259"/>
    <s v="DELFINO NINA C."/>
    <s v="ONT"/>
    <x v="1"/>
    <d v="2020-01-05T00:00:00"/>
    <d v="2020-01-09T00:00:00"/>
    <s v="VL"/>
    <m/>
    <s v="5 VL"/>
    <n v="5"/>
    <m/>
  </r>
  <r>
    <x v="1086"/>
    <d v="2020-01-08T00:00:00"/>
    <x v="259"/>
    <s v="DELFINO NINA C."/>
    <s v="ONT"/>
    <x v="1"/>
    <d v="2019-12-27T00:00:00"/>
    <d v="2019-12-27T00:00:00"/>
    <s v="SL"/>
    <m/>
    <s v="1 SL"/>
    <n v="1"/>
    <m/>
  </r>
  <r>
    <x v="1086"/>
    <d v="2020-01-08T00:00:00"/>
    <x v="259"/>
    <s v="DELFINO NINA C."/>
    <s v="ONT"/>
    <x v="1"/>
    <d v="2019-12-29T00:00:00"/>
    <d v="2019-12-29T00:00:00"/>
    <s v="SL"/>
    <m/>
    <s v="1 SL"/>
    <n v="1"/>
    <m/>
  </r>
  <r>
    <x v="1086"/>
    <d v="2020-01-08T00:00:00"/>
    <x v="259"/>
    <s v="DELFINO NINA C."/>
    <s v="ONT"/>
    <x v="1"/>
    <d v="2019-12-31T00:00:00"/>
    <d v="2019-12-31T00:00:00"/>
    <s v="SL"/>
    <m/>
    <s v="1 SL"/>
    <n v="1"/>
    <m/>
  </r>
  <r>
    <x v="1087"/>
    <d v="2020-02-18T00:00:00"/>
    <x v="250"/>
    <s v="MONTENEGRO HENRY S."/>
    <s v="SP"/>
    <x v="1"/>
    <d v="2019-12-26T00:00:00"/>
    <d v="2019-12-27T00:00:00"/>
    <s v="OTHER"/>
    <s v="MC# 6"/>
    <s v="2 OTHER"/>
    <n v="2"/>
    <m/>
  </r>
  <r>
    <x v="1088"/>
    <d v="2020-02-18T00:00:00"/>
    <x v="250"/>
    <s v="MONTENEGRO HENRY S."/>
    <s v="SP"/>
    <x v="1"/>
    <d v="2019-12-18T00:00:00"/>
    <d v="2019-12-20T00:00:00"/>
    <s v="OTHER"/>
    <s v="SEC 25 EO 292- FORCE LEAVE"/>
    <s v="3 OTHER"/>
    <n v="3"/>
    <m/>
  </r>
  <r>
    <x v="1089"/>
    <d v="2020-02-18T00:00:00"/>
    <x v="227"/>
    <s v="MANALO ELIADA F."/>
    <s v="SP"/>
    <x v="1"/>
    <d v="2019-11-11T00:00:00"/>
    <d v="2019-11-11T00:00:00"/>
    <s v="SL"/>
    <m/>
    <s v="1 SL"/>
    <n v="1"/>
    <m/>
  </r>
  <r>
    <x v="1090"/>
    <d v="2020-02-18T00:00:00"/>
    <x v="267"/>
    <s v="REOSA CECILIA A."/>
    <s v="SP"/>
    <x v="1"/>
    <d v="2019-12-17T00:00:00"/>
    <d v="2019-12-19T00:00:00"/>
    <s v="OTHER"/>
    <s v="SEC 25 EO 292- FORCE LEAVE"/>
    <s v="3 OTHER"/>
    <n v="3"/>
    <m/>
  </r>
  <r>
    <x v="1091"/>
    <d v="2020-02-18T00:00:00"/>
    <x v="244"/>
    <s v="REOSA CECILIA A."/>
    <s v="SP"/>
    <x v="1"/>
    <d v="2019-11-12T00:00:00"/>
    <d v="2019-11-13T00:00:00"/>
    <s v="SL"/>
    <m/>
    <s v="2 SL"/>
    <n v="2"/>
    <m/>
  </r>
  <r>
    <x v="1092"/>
    <d v="2020-02-18T00:00:00"/>
    <x v="251"/>
    <s v="AMBION LAMBERTO A."/>
    <s v="VMO"/>
    <x v="1"/>
    <d v="2019-12-26T00:00:00"/>
    <d v="2019-12-27T00:00:00"/>
    <s v="OTHER"/>
    <s v="SEC 25 EO 292- FORCE LEAVE"/>
    <s v="2 OTHER"/>
    <n v="2"/>
    <m/>
  </r>
  <r>
    <x v="1093"/>
    <d v="2020-02-18T00:00:00"/>
    <x v="251"/>
    <s v="AMBION LAMBERTO A."/>
    <s v="VMO"/>
    <x v="1"/>
    <d v="2019-12-18T00:00:00"/>
    <d v="2019-12-20T00:00:00"/>
    <s v="OTHER"/>
    <s v="SEC 25 EO 292- FORCE LEAVE"/>
    <s v="3 OTHER"/>
    <n v="3"/>
    <m/>
  </r>
  <r>
    <x v="1094"/>
    <d v="2020-02-18T00:00:00"/>
    <x v="251"/>
    <s v="CALANOG ALMA P."/>
    <s v="VMO"/>
    <x v="1"/>
    <d v="2019-12-19T00:00:00"/>
    <d v="2019-12-20T00:00:00"/>
    <s v="OTHER"/>
    <s v="SEC 25 EO 292- FORCE LEAVE"/>
    <s v="2 OTHER"/>
    <n v="2"/>
    <m/>
  </r>
  <r>
    <x v="1094"/>
    <d v="2020-02-18T00:00:00"/>
    <x v="251"/>
    <s v="CALANOG ALMA P."/>
    <s v="VMO"/>
    <x v="1"/>
    <d v="2019-12-23T00:00:00"/>
    <d v="2019-12-23T00:00:00"/>
    <s v="OTHER"/>
    <s v="SEC 25 EO 292- FORCE LEAVE"/>
    <s v="1 OTHER"/>
    <n v="1"/>
    <m/>
  </r>
  <r>
    <x v="1094"/>
    <d v="2020-02-18T00:00:00"/>
    <x v="249"/>
    <s v="CALANOG ALMA P."/>
    <s v="VMO"/>
    <x v="1"/>
    <d v="2019-12-26T00:00:00"/>
    <d v="2019-12-27T00:00:00"/>
    <s v="OTHER"/>
    <s v="SEC 25 EO 292- FORCE LEAVE"/>
    <s v="2 OTHER"/>
    <n v="2"/>
    <m/>
  </r>
  <r>
    <x v="1095"/>
    <d v="2020-02-18T00:00:00"/>
    <x v="268"/>
    <s v="REYES NORALYN B."/>
    <s v="SP"/>
    <x v="1"/>
    <d v="2019-12-23T00:00:00"/>
    <d v="2019-12-23T00:00:00"/>
    <s v="VL"/>
    <m/>
    <s v="1 VL"/>
    <n v="1"/>
    <m/>
  </r>
  <r>
    <x v="1095"/>
    <d v="2020-02-18T00:00:00"/>
    <x v="268"/>
    <s v="REYES NORALYN B."/>
    <s v="SP"/>
    <x v="1"/>
    <d v="2019-12-26T00:00:00"/>
    <d v="2019-12-27T00:00:00"/>
    <s v="VL"/>
    <m/>
    <s v="2 VL"/>
    <n v="2"/>
    <m/>
  </r>
  <r>
    <x v="1096"/>
    <d v="2020-02-18T00:00:00"/>
    <x v="268"/>
    <s v="REYES NORALYN B."/>
    <s v="SP"/>
    <x v="1"/>
    <d v="2019-12-20T00:00:00"/>
    <d v="2019-12-20T00:00:00"/>
    <s v="VL"/>
    <m/>
    <s v="1 VL"/>
    <n v="1"/>
    <m/>
  </r>
  <r>
    <x v="1097"/>
    <d v="2020-02-18T00:00:00"/>
    <x v="269"/>
    <s v="VERGARA ANACIETA M."/>
    <s v="CSWDO"/>
    <x v="1"/>
    <d v="2020-01-08T00:00:00"/>
    <d v="2020-01-09T00:00:00"/>
    <s v="OTHER"/>
    <s v="SEC 21 EO 292- SPECIAL PRIVILEGE"/>
    <s v="2 OTHER"/>
    <n v="2"/>
    <m/>
  </r>
  <r>
    <x v="1098"/>
    <d v="2020-02-18T00:00:00"/>
    <x v="268"/>
    <s v="PEÑAFLORIDA LORYN B."/>
    <s v="CSWDO"/>
    <x v="1"/>
    <d v="2019-12-12T00:00:00"/>
    <d v="2019-12-12T00:00:00"/>
    <s v="SL"/>
    <m/>
    <s v="1 SL"/>
    <n v="1"/>
    <m/>
  </r>
  <r>
    <x v="1099"/>
    <d v="2020-02-18T00:00:00"/>
    <x v="270"/>
    <s v="BAYLA EVANGELINE C."/>
    <s v="PDAO"/>
    <x v="1"/>
    <d v="2019-12-26T00:00:00"/>
    <d v="2019-12-27T00:00:00"/>
    <s v="VL"/>
    <m/>
    <s v="2 VL"/>
    <n v="2"/>
    <m/>
  </r>
  <r>
    <x v="1100"/>
    <d v="2020-02-18T00:00:00"/>
    <x v="244"/>
    <s v="CACAO ANDREA F."/>
    <s v="CSWDO"/>
    <x v="1"/>
    <d v="2019-11-11T00:00:00"/>
    <d v="2019-11-13T00:00:00"/>
    <s v="SL"/>
    <m/>
    <s v="3 SL"/>
    <n v="3"/>
    <m/>
  </r>
  <r>
    <x v="1101"/>
    <d v="2020-02-18T00:00:00"/>
    <x v="240"/>
    <s v="ABENA WINNIE ROSE M."/>
    <s v="CSWDO"/>
    <x v="1"/>
    <d v="2019-11-18T00:00:00"/>
    <d v="2019-11-18T00:00:00"/>
    <s v="OTHER"/>
    <s v="SOLO PARENT"/>
    <s v="1 OTHER"/>
    <n v="1"/>
    <m/>
  </r>
  <r>
    <x v="1102"/>
    <d v="2020-02-18T00:00:00"/>
    <x v="254"/>
    <s v="ROZUL FLORENCIA M."/>
    <s v="CSWDO"/>
    <x v="1"/>
    <d v="2019-11-27T00:00:00"/>
    <d v="2019-11-27T00:00:00"/>
    <s v="OTHER"/>
    <s v="MOURNING LEAVE"/>
    <s v="1 OTHER"/>
    <n v="1"/>
    <m/>
  </r>
  <r>
    <x v="1103"/>
    <d v="2020-02-18T00:00:00"/>
    <x v="246"/>
    <s v="SEPINO BRIGIDA M."/>
    <s v="CSWDO"/>
    <x v="1"/>
    <d v="2019-12-16T00:00:00"/>
    <d v="2019-12-19T00:00:00"/>
    <s v="VL"/>
    <m/>
    <s v="4 VL"/>
    <n v="4"/>
    <m/>
  </r>
  <r>
    <x v="1104"/>
    <d v="2020-02-18T00:00:00"/>
    <x v="243"/>
    <s v="VERGARA ANACIETA M."/>
    <s v="CSWDO"/>
    <x v="1"/>
    <d v="2019-11-26T00:00:00"/>
    <d v="2019-11-26T00:00:00"/>
    <s v="SL"/>
    <m/>
    <s v="1 SL"/>
    <n v="1"/>
    <m/>
  </r>
  <r>
    <x v="1105"/>
    <d v="2020-02-18T00:00:00"/>
    <x v="263"/>
    <s v="AMBION DORINDA A."/>
    <s v="CSWDO"/>
    <x v="1"/>
    <d v="2019-12-11T00:00:00"/>
    <d v="2019-12-11T00:00:00"/>
    <s v="SL"/>
    <m/>
    <s v="1 SL"/>
    <n v="1"/>
    <m/>
  </r>
  <r>
    <x v="1106"/>
    <d v="2020-02-18T00:00:00"/>
    <x v="256"/>
    <s v="BAYOT MERCED M."/>
    <s v="NUTRITION OFFICE"/>
    <x v="1"/>
    <d v="2019-12-23T00:00:00"/>
    <d v="2019-12-23T00:00:00"/>
    <s v="VL"/>
    <m/>
    <s v="1 VL"/>
    <n v="1"/>
    <m/>
  </r>
  <r>
    <x v="1106"/>
    <d v="2020-02-18T00:00:00"/>
    <x v="256"/>
    <s v="BAYOT MERCED M."/>
    <s v="NUTRITION OFFICE"/>
    <x v="1"/>
    <d v="2019-12-26T00:00:00"/>
    <d v="2019-12-27T00:00:00"/>
    <s v="VL"/>
    <m/>
    <s v="2 VL"/>
    <n v="2"/>
    <m/>
  </r>
  <r>
    <x v="1107"/>
    <d v="2020-02-18T00:00:00"/>
    <x v="256"/>
    <s v="BAYOT MERCED M."/>
    <s v="NUTRITION OFFICE"/>
    <x v="1"/>
    <d v="2019-12-20T00:00:00"/>
    <d v="2019-12-20T00:00:00"/>
    <s v="VL"/>
    <m/>
    <s v="1 VL"/>
    <n v="1"/>
    <m/>
  </r>
  <r>
    <x v="1108"/>
    <d v="2020-02-18T00:00:00"/>
    <x v="256"/>
    <s v="SEÑA MARILYN B."/>
    <s v="NUTRITION OFFICE"/>
    <x v="1"/>
    <d v="2019-12-23T00:00:00"/>
    <d v="2019-12-23T00:00:00"/>
    <s v="VL"/>
    <m/>
    <s v="1 VL"/>
    <n v="1"/>
    <m/>
  </r>
  <r>
    <x v="1108"/>
    <d v="2020-02-18T00:00:00"/>
    <x v="256"/>
    <s v="SEÑA MARILYN B."/>
    <s v="NUTRITION OFFICE"/>
    <x v="1"/>
    <d v="2019-12-26T00:00:00"/>
    <d v="2019-12-27T00:00:00"/>
    <s v="VL"/>
    <m/>
    <s v="2 VL"/>
    <n v="2"/>
    <m/>
  </r>
  <r>
    <x v="1109"/>
    <d v="2020-02-18T00:00:00"/>
    <x v="256"/>
    <s v="DIMAPILIS MA. TRINIDAD S."/>
    <s v="NUTRITION OFFICE"/>
    <x v="1"/>
    <d v="2019-12-23T00:00:00"/>
    <d v="2019-12-23T00:00:00"/>
    <s v="VL"/>
    <m/>
    <s v="1 VL"/>
    <n v="1"/>
    <m/>
  </r>
  <r>
    <x v="1109"/>
    <d v="2020-02-18T00:00:00"/>
    <x v="256"/>
    <s v="DIMAPILIS MA. TRINIDAD S."/>
    <s v="NUTRITION OFFICE"/>
    <x v="1"/>
    <d v="2019-12-26T00:00:00"/>
    <d v="2019-12-27T00:00:00"/>
    <s v="VL"/>
    <m/>
    <s v="2 VL"/>
    <n v="2"/>
    <m/>
  </r>
  <r>
    <x v="1110"/>
    <d v="2020-02-18T00:00:00"/>
    <x v="259"/>
    <s v="AMBONAN AVELINA A."/>
    <s v="NUTRITION OFFICE"/>
    <x v="1"/>
    <d v="2019-12-23T00:00:00"/>
    <d v="2019-12-23T00:00:00"/>
    <s v="VL"/>
    <m/>
    <s v="1 VL"/>
    <n v="1"/>
    <m/>
  </r>
  <r>
    <x v="1110"/>
    <d v="2020-02-18T00:00:00"/>
    <x v="259"/>
    <s v="AMBONAN AVELINA A."/>
    <s v="NUTRITION OFFICE"/>
    <x v="1"/>
    <d v="2019-12-26T00:00:00"/>
    <d v="2019-12-27T00:00:00"/>
    <s v="VL"/>
    <m/>
    <s v="2 VL"/>
    <n v="2"/>
    <m/>
  </r>
  <r>
    <x v="1111"/>
    <d v="2020-02-18T00:00:00"/>
    <x v="256"/>
    <s v="AMBONAN AVELINA A."/>
    <s v="NUTRITION OFFICE"/>
    <x v="1"/>
    <d v="2019-12-16T00:00:00"/>
    <d v="2019-12-20T00:00:00"/>
    <s v="VL"/>
    <m/>
    <s v="5 VL"/>
    <n v="5"/>
    <m/>
  </r>
  <r>
    <x v="1112"/>
    <d v="2020-02-18T00:00:00"/>
    <x v="271"/>
    <s v="BORJA EDWIN G."/>
    <s v="TCCH/TICC"/>
    <x v="1"/>
    <d v="2019-11-22T00:00:00"/>
    <d v="2019-11-22T00:00:00"/>
    <s v="OTHER"/>
    <s v="SEC 25 EO 292- FORCE LEAVE"/>
    <s v="1 OTHER"/>
    <n v="1"/>
    <m/>
  </r>
  <r>
    <x v="1112"/>
    <d v="2020-02-18T00:00:00"/>
    <x v="271"/>
    <s v="BORJA EDWIN G."/>
    <s v="TCCH/TICC"/>
    <x v="1"/>
    <d v="2019-12-17T00:00:00"/>
    <d v="2019-12-17T00:00:00"/>
    <s v="OTHER"/>
    <s v="SEC 25 EO 292- FORCE LEAVE"/>
    <s v="1 OTHER"/>
    <n v="1"/>
    <m/>
  </r>
  <r>
    <x v="1112"/>
    <d v="2020-02-18T00:00:00"/>
    <x v="271"/>
    <s v="BORJA EDWIN G."/>
    <s v="TCCH/TICC"/>
    <x v="1"/>
    <d v="2019-12-19T00:00:00"/>
    <d v="2019-12-19T00:00:00"/>
    <s v="OTHER"/>
    <s v="SEC 25 EO 292- FORCE LEAVE"/>
    <s v="1 OTHER"/>
    <n v="1"/>
    <m/>
  </r>
  <r>
    <x v="1112"/>
    <d v="2020-02-18T00:00:00"/>
    <x v="271"/>
    <s v="BORJA EDWIN G."/>
    <s v="TCCH/TICC"/>
    <x v="1"/>
    <d v="2019-12-23T00:00:00"/>
    <d v="2019-12-23T00:00:00"/>
    <s v="OTHER"/>
    <s v="SEC 25 EO 292- FORCE LEAVE"/>
    <s v="1 OTHER"/>
    <n v="1"/>
    <m/>
  </r>
  <r>
    <x v="1112"/>
    <d v="2020-02-18T00:00:00"/>
    <x v="271"/>
    <s v="BORJA EDWIN G."/>
    <s v="TCCH/TICC"/>
    <x v="1"/>
    <d v="2019-12-27T00:00:00"/>
    <d v="2019-12-27T00:00:00"/>
    <s v="OTHER"/>
    <s v="SEC 25 EO 292- FORCE LEAVE"/>
    <s v="1 OTHER"/>
    <n v="1"/>
    <m/>
  </r>
  <r>
    <x v="1113"/>
    <d v="2020-02-18T00:00:00"/>
    <x v="249"/>
    <s v="PERIDO MARITES V."/>
    <s v="TCCH/TICC"/>
    <x v="1"/>
    <d v="2019-12-18T00:00:00"/>
    <d v="2019-12-18T00:00:00"/>
    <s v="OTHER"/>
    <s v="BIRTHDAY LEAVE"/>
    <s v="1 OTHER"/>
    <n v="1"/>
    <m/>
  </r>
  <r>
    <x v="1114"/>
    <d v="2020-02-18T00:00:00"/>
    <x v="272"/>
    <s v="PERIDO MARITES V."/>
    <s v="TCCH/TICC"/>
    <x v="1"/>
    <d v="2019-11-28T00:00:00"/>
    <d v="2019-11-28T00:00:00"/>
    <s v="SL"/>
    <m/>
    <s v="1 SL"/>
    <n v="1"/>
    <m/>
  </r>
  <r>
    <x v="1115"/>
    <d v="2020-02-18T00:00:00"/>
    <x v="258"/>
    <s v="BORJA EDWIN G."/>
    <s v="TCCH/TICC"/>
    <x v="1"/>
    <d v="2019-12-20T00:00:00"/>
    <d v="2019-12-20T00:00:00"/>
    <s v="OTHER"/>
    <s v="ANNIVERSARY LEAVE"/>
    <s v="1 OTHER"/>
    <n v="1"/>
    <m/>
  </r>
  <r>
    <x v="1116"/>
    <d v="2020-02-18T00:00:00"/>
    <x v="219"/>
    <s v="PERIDO MARITES V."/>
    <s v="TCCH/TICC"/>
    <x v="1"/>
    <d v="2019-11-11T00:00:00"/>
    <d v="2019-11-11T00:00:00"/>
    <s v="SL"/>
    <m/>
    <s v="1 SL"/>
    <n v="1"/>
    <m/>
  </r>
  <r>
    <x v="1117"/>
    <d v="2020-02-18T00:00:00"/>
    <x v="258"/>
    <s v="BORJA EDWIN G."/>
    <s v="TCCH/TICC"/>
    <x v="1"/>
    <d v="2019-12-02T00:00:00"/>
    <d v="2019-12-03T00:00:00"/>
    <s v="SL"/>
    <m/>
    <s v="2 SL"/>
    <n v="2"/>
    <m/>
  </r>
  <r>
    <x v="1118"/>
    <d v="2020-02-18T00:00:00"/>
    <x v="257"/>
    <s v="SEPINO BRIGIDA M."/>
    <s v="CSWDO"/>
    <x v="1"/>
    <d v="2019-11-26T00:00:00"/>
    <d v="2019-11-26T00:00:00"/>
    <s v="SL"/>
    <m/>
    <s v="1 SL"/>
    <n v="1"/>
    <m/>
  </r>
  <r>
    <x v="1119"/>
    <d v="2020-02-18T00:00:00"/>
    <x v="219"/>
    <s v="PARRA MARCIANA L."/>
    <s v="CSWDO"/>
    <x v="1"/>
    <d v="2019-11-11T00:00:00"/>
    <d v="2019-11-15T00:00:00"/>
    <s v="OTHER"/>
    <s v="MOURNING LEAVE"/>
    <s v="5 OTHER"/>
    <n v="5"/>
    <m/>
  </r>
  <r>
    <x v="1120"/>
    <d v="2020-02-18T00:00:00"/>
    <x v="263"/>
    <s v="PARRA MARCIANA L."/>
    <s v="CSWDO"/>
    <x v="1"/>
    <d v="2019-11-18T00:00:00"/>
    <d v="2019-11-18T00:00:00"/>
    <s v="OTHER"/>
    <s v="SPECIAL PRIVILEGE"/>
    <s v="1 OTHER"/>
    <n v="1"/>
    <m/>
  </r>
  <r>
    <x v="1121"/>
    <d v="2020-02-18T00:00:00"/>
    <x v="264"/>
    <s v="PENALES GLORIA P."/>
    <s v="ASSESSORS OFFICE"/>
    <x v="1"/>
    <d v="2020-01-13T00:00:00"/>
    <d v="2020-01-13T00:00:00"/>
    <s v="OTHER"/>
    <s v="SPECIAL PRIVILEGE"/>
    <s v="1 OTHER"/>
    <n v="1"/>
    <m/>
  </r>
  <r>
    <x v="1122"/>
    <d v="2020-02-18T00:00:00"/>
    <x v="264"/>
    <s v="TORRES SONIA M."/>
    <s v="ASSESSORS OFFICE"/>
    <x v="1"/>
    <d v="2020-01-02T00:00:00"/>
    <d v="2020-01-03T00:00:00"/>
    <s v="OTHER"/>
    <s v="DOMESTIC EMERGENCY"/>
    <s v="2 OTHER"/>
    <n v="2"/>
    <m/>
  </r>
  <r>
    <x v="1123"/>
    <d v="2020-02-18T00:00:00"/>
    <x v="262"/>
    <s v="MONTENEGRO HELEN L."/>
    <s v="TOPS (ADMIN CSU)"/>
    <x v="1"/>
    <d v="2019-12-26T00:00:00"/>
    <d v="2019-12-27T00:00:00"/>
    <s v="OTHER"/>
    <s v="MOURNING LEAVE"/>
    <s v="2 OTHER"/>
    <n v="2"/>
    <m/>
  </r>
  <r>
    <x v="1123"/>
    <d v="2020-02-18T00:00:00"/>
    <x v="262"/>
    <s v="MONTENEGRO HELEN L."/>
    <s v="TOPS (ADMIN CSU)"/>
    <x v="1"/>
    <d v="2020-01-02T00:00:00"/>
    <d v="2020-01-03T00:00:00"/>
    <s v="OTHER"/>
    <s v="MOURNING LEAVE"/>
    <s v="2 OTHER"/>
    <n v="2"/>
    <m/>
  </r>
  <r>
    <x v="1123"/>
    <d v="2020-02-18T00:00:00"/>
    <x v="262"/>
    <s v="MONTENEGRO HELEN L."/>
    <s v="TOPS (ADMIN CSU)"/>
    <x v="1"/>
    <d v="2020-01-06T00:00:00"/>
    <d v="2020-01-06T00:00:00"/>
    <s v="OTHER"/>
    <s v="MOURNING LEAVE"/>
    <s v="1 OTHER"/>
    <n v="1"/>
    <m/>
  </r>
  <r>
    <x v="1124"/>
    <d v="2020-02-18T00:00:00"/>
    <x v="256"/>
    <s v="VILLAVIRAY MA. CANDELARIA D."/>
    <s v="PICNIC GROVE"/>
    <x v="1"/>
    <d v="2019-12-22T00:00:00"/>
    <d v="2019-12-23T00:00:00"/>
    <s v="OTHER"/>
    <s v="SPECIAL PRIVILEGE"/>
    <s v="1 OTHER"/>
    <n v="1"/>
    <m/>
  </r>
  <r>
    <x v="1124"/>
    <d v="2020-02-18T00:00:00"/>
    <x v="256"/>
    <s v="VILLAVIRAY MA. CANDELARIA D."/>
    <s v="PICNIC GROVE"/>
    <x v="1"/>
    <d v="2019-12-26T00:00:00"/>
    <d v="2019-12-26T00:00:00"/>
    <s v="OTHER"/>
    <s v="SPECIAL PRIVILEGE"/>
    <s v="1 OTHER"/>
    <n v="1"/>
    <m/>
  </r>
  <r>
    <x v="1125"/>
    <d v="2020-02-18T00:00:00"/>
    <x v="273"/>
    <s v="DIGO MANUEL  "/>
    <s v="PICNIC GROVE"/>
    <x v="1"/>
    <d v="2019-11-11T00:00:00"/>
    <d v="2019-11-15T00:00:00"/>
    <s v="SL"/>
    <m/>
    <s v="5 SL"/>
    <n v="5"/>
    <m/>
  </r>
  <r>
    <x v="1125"/>
    <d v="2020-02-18T00:00:00"/>
    <x v="273"/>
    <s v="DIGO MANUEL  "/>
    <s v="PICNIC GROVE"/>
    <x v="1"/>
    <d v="2019-11-18T00:00:00"/>
    <d v="2019-11-22T00:00:00"/>
    <s v="SL"/>
    <m/>
    <s v="5 SL"/>
    <n v="5"/>
    <m/>
  </r>
  <r>
    <x v="1125"/>
    <d v="2020-02-18T00:00:00"/>
    <x v="273"/>
    <s v="DIGO MANUEL  "/>
    <s v="PICNIC GROVE"/>
    <x v="1"/>
    <d v="2019-11-25T00:00:00"/>
    <d v="2019-11-29T00:00:00"/>
    <s v="SL"/>
    <m/>
    <s v="5 SL"/>
    <n v="5"/>
    <m/>
  </r>
  <r>
    <x v="1125"/>
    <d v="2020-02-18T00:00:00"/>
    <x v="273"/>
    <s v="DIGO MANUEL  "/>
    <s v="PICNIC GROVE"/>
    <x v="1"/>
    <d v="2019-12-01T00:00:00"/>
    <d v="2019-12-06T00:00:00"/>
    <s v="SL"/>
    <m/>
    <s v="5 SL"/>
    <n v="5"/>
    <m/>
  </r>
  <r>
    <x v="1125"/>
    <d v="2020-02-18T00:00:00"/>
    <x v="273"/>
    <s v="DIGO MANUEL  "/>
    <s v="PICNIC GROVE"/>
    <x v="1"/>
    <d v="2019-12-09T00:00:00"/>
    <d v="2019-12-13T00:00:00"/>
    <s v="SL"/>
    <m/>
    <s v="5 SL"/>
    <n v="5"/>
    <m/>
  </r>
  <r>
    <x v="1125"/>
    <d v="2020-02-18T00:00:00"/>
    <x v="273"/>
    <s v="DIGO MANUEL  "/>
    <s v="PICNIC GROVE"/>
    <x v="1"/>
    <d v="2019-12-16T00:00:00"/>
    <d v="2019-12-20T00:00:00"/>
    <s v="SL"/>
    <m/>
    <s v="5 SL"/>
    <n v="5"/>
    <m/>
  </r>
  <r>
    <x v="1125"/>
    <d v="2020-02-18T00:00:00"/>
    <x v="273"/>
    <s v="DIGO MANUEL  "/>
    <s v="PICNIC GROVE"/>
    <x v="1"/>
    <d v="2019-12-23T00:00:00"/>
    <d v="2019-12-23T00:00:00"/>
    <s v="SL"/>
    <m/>
    <s v="1 SL"/>
    <n v="1"/>
    <m/>
  </r>
  <r>
    <x v="1125"/>
    <d v="2020-02-18T00:00:00"/>
    <x v="273"/>
    <s v="DIGO MANUEL  "/>
    <s v="PICNIC GROVE"/>
    <x v="1"/>
    <d v="2019-12-26T00:00:00"/>
    <d v="2019-12-27T00:00:00"/>
    <s v="SL"/>
    <m/>
    <s v="2 SL"/>
    <n v="2"/>
    <m/>
  </r>
  <r>
    <x v="1126"/>
    <d v="2020-02-18T00:00:00"/>
    <x v="273"/>
    <s v="VILLANUEVA PABLO B."/>
    <s v="PICNIC GROVE"/>
    <x v="1"/>
    <d v="2019-12-11T00:00:00"/>
    <d v="2019-12-11T00:00:00"/>
    <s v="SL"/>
    <m/>
    <s v="1 SL"/>
    <n v="1"/>
    <m/>
  </r>
  <r>
    <x v="1126"/>
    <d v="2020-02-18T00:00:00"/>
    <x v="273"/>
    <s v="VILLANUEVA PABLO B."/>
    <s v="PICNIC GROVE"/>
    <x v="1"/>
    <d v="2019-12-16T00:00:00"/>
    <d v="2019-12-17T00:00:00"/>
    <s v="SL"/>
    <m/>
    <s v="2 SL"/>
    <n v="2"/>
    <m/>
  </r>
  <r>
    <x v="1127"/>
    <d v="2020-02-18T00:00:00"/>
    <x v="268"/>
    <s v="MALUBAY MELINDA D."/>
    <s v="THRDC"/>
    <x v="1"/>
    <d v="2019-12-23T00:00:00"/>
    <d v="2019-12-23T00:00:00"/>
    <s v="OTHER"/>
    <s v="SEC 25 EO 292- FORCE LEAVE"/>
    <s v="1 OTHER"/>
    <n v="1"/>
    <m/>
  </r>
  <r>
    <x v="1127"/>
    <d v="2020-02-18T00:00:00"/>
    <x v="268"/>
    <s v="MALUBAY MELINDA D."/>
    <s v="THRDC"/>
    <x v="1"/>
    <d v="2019-12-27T00:00:00"/>
    <d v="2019-12-27T00:00:00"/>
    <s v="OTHER"/>
    <s v="SEC 25 EO 292- FORCE LEAVE"/>
    <s v="1 OTHER"/>
    <n v="1"/>
    <m/>
  </r>
  <r>
    <x v="1128"/>
    <d v="2020-02-18T00:00:00"/>
    <x v="268"/>
    <s v="MOLOD EMMA D."/>
    <s v="CHO"/>
    <x v="1"/>
    <d v="2019-12-20T00:00:00"/>
    <d v="2019-12-20T00:00:00"/>
    <s v="VL"/>
    <m/>
    <s v="1 VL"/>
    <n v="1"/>
    <m/>
  </r>
  <r>
    <x v="1128"/>
    <d v="2020-02-18T00:00:00"/>
    <x v="268"/>
    <s v="MOLOD EMMA D."/>
    <s v="CHO"/>
    <x v="1"/>
    <d v="2019-12-27T00:00:00"/>
    <d v="2019-12-27T00:00:00"/>
    <s v="VL"/>
    <m/>
    <s v="1 VL"/>
    <n v="1"/>
    <m/>
  </r>
  <r>
    <x v="1129"/>
    <d v="2020-02-18T00:00:00"/>
    <x v="247"/>
    <s v="ESCAMILLAS EVELYN M."/>
    <s v="CTO"/>
    <x v="1"/>
    <d v="2019-12-09T00:00:00"/>
    <d v="2019-12-09T00:00:00"/>
    <s v="OTHER"/>
    <s v="BIRTHDAY LEAVE"/>
    <s v="1 OTHER"/>
    <n v="1"/>
    <m/>
  </r>
  <r>
    <x v="1130"/>
    <d v="2020-02-18T00:00:00"/>
    <x v="247"/>
    <s v="ESCAMILLAS EVELYN M."/>
    <s v="CTO"/>
    <x v="1"/>
    <d v="2019-12-06T00:00:00"/>
    <d v="2019-12-06T00:00:00"/>
    <s v="VL"/>
    <m/>
    <s v="1 VL"/>
    <n v="1"/>
    <m/>
  </r>
  <r>
    <x v="1131"/>
    <d v="2020-02-18T00:00:00"/>
    <x v="252"/>
    <s v="JORGE CAROLINA M."/>
    <s v="CTO"/>
    <x v="1"/>
    <d v="2019-12-12T00:00:00"/>
    <d v="2019-12-12T00:00:00"/>
    <s v="OTHER"/>
    <s v="BIRTHDAY LEAVE"/>
    <s v="1 OTHER"/>
    <n v="1"/>
    <m/>
  </r>
  <r>
    <x v="1132"/>
    <d v="2020-02-18T00:00:00"/>
    <x v="253"/>
    <s v="JORGE CAROLINA M."/>
    <s v="CTO"/>
    <x v="1"/>
    <d v="2019-12-26T00:00:00"/>
    <d v="2019-12-27T00:00:00"/>
    <s v="VL"/>
    <m/>
    <s v="2 VL"/>
    <n v="2"/>
    <m/>
  </r>
  <r>
    <x v="1133"/>
    <d v="2020-02-18T00:00:00"/>
    <x v="258"/>
    <s v="DUNGO PURISIMA CORAZON E."/>
    <s v="CTO"/>
    <x v="1"/>
    <d v="2019-12-06T00:00:00"/>
    <d v="2019-12-06T00:00:00"/>
    <s v="OTHER"/>
    <s v="SPECIAL PRIVILEGE"/>
    <s v="1 OTHER"/>
    <n v="1"/>
    <m/>
  </r>
  <r>
    <x v="1134"/>
    <d v="2020-02-18T00:00:00"/>
    <x v="258"/>
    <s v="GUAÑEZO MA. GINA P."/>
    <s v="CTO"/>
    <x v="1"/>
    <d v="2019-12-11T00:00:00"/>
    <d v="2019-12-13T00:00:00"/>
    <s v="OTHER"/>
    <s v="SEC 25 EO 292- FORCE LEAVE"/>
    <s v="3 OTHER"/>
    <n v="3"/>
    <m/>
  </r>
  <r>
    <x v="1135"/>
    <d v="2020-02-18T00:00:00"/>
    <x v="267"/>
    <s v="BAYOT ANISIA P."/>
    <s v="CTO"/>
    <x v="1"/>
    <d v="2019-12-16T00:00:00"/>
    <d v="2019-12-16T00:00:00"/>
    <s v="SL"/>
    <m/>
    <s v="1 SL"/>
    <n v="1"/>
    <m/>
  </r>
  <r>
    <x v="1136"/>
    <d v="2020-02-18T00:00:00"/>
    <x v="274"/>
    <s v="DIMAPILIS ARIEL M."/>
    <s v="CTO"/>
    <x v="1"/>
    <d v="2020-01-11T00:00:00"/>
    <d v="2020-01-11T00:00:00"/>
    <s v="OTHER"/>
    <s v="BIRTHDAY LEAVE"/>
    <s v="1 OTHER"/>
    <n v="1"/>
    <m/>
  </r>
  <r>
    <x v="1137"/>
    <d v="2020-02-18T00:00:00"/>
    <x v="250"/>
    <s v="DIMAPILIS ARIEL M."/>
    <s v="CTO"/>
    <x v="1"/>
    <d v="2019-12-07T00:00:00"/>
    <d v="2019-12-07T00:00:00"/>
    <s v="OTHER"/>
    <s v="EMERGENCY LEAVE"/>
    <s v="1 OTHER"/>
    <n v="1"/>
    <m/>
  </r>
  <r>
    <x v="1138"/>
    <d v="2020-02-18T00:00:00"/>
    <x v="275"/>
    <s v="EVANGELISTA NORENA S."/>
    <s v="CTO"/>
    <x v="1"/>
    <d v="2020-01-08T00:00:00"/>
    <d v="2020-01-08T00:00:00"/>
    <s v="SL"/>
    <m/>
    <s v="1 SL"/>
    <n v="1"/>
    <m/>
  </r>
  <r>
    <x v="1139"/>
    <d v="2020-02-18T00:00:00"/>
    <x v="191"/>
    <s v="EVANGELISTA NORENA S."/>
    <s v="CTO"/>
    <x v="1"/>
    <d v="2019-10-25T00:00:00"/>
    <d v="2019-10-25T00:00:00"/>
    <s v="SL"/>
    <m/>
    <s v="1 SL"/>
    <n v="1"/>
    <m/>
  </r>
  <r>
    <x v="1139"/>
    <d v="2020-02-18T00:00:00"/>
    <x v="191"/>
    <s v="EVANGELISTA NORENA S."/>
    <s v="CTO"/>
    <x v="1"/>
    <d v="2019-10-28T00:00:00"/>
    <d v="2019-10-28T00:00:00"/>
    <s v="SL"/>
    <m/>
    <s v="1 SL"/>
    <n v="1"/>
    <m/>
  </r>
  <r>
    <x v="1140"/>
    <d v="2020-02-18T00:00:00"/>
    <x v="191"/>
    <s v="EVANGELISTA NORENA S."/>
    <s v="CTO"/>
    <x v="1"/>
    <d v="2019-11-04T00:00:00"/>
    <d v="2019-11-04T00:00:00"/>
    <s v="SL"/>
    <m/>
    <s v="1 SL"/>
    <n v="1"/>
    <m/>
  </r>
  <r>
    <x v="1141"/>
    <d v="2020-02-18T00:00:00"/>
    <x v="263"/>
    <s v="DE GRANO LIUSA R."/>
    <s v="CTO"/>
    <x v="1"/>
    <d v="2019-12-20T00:00:00"/>
    <d v="2019-12-20T00:00:00"/>
    <s v="OTHER"/>
    <s v="SEC 25 EO 292- FORCE LEAVE"/>
    <s v="1 OTHER"/>
    <n v="1"/>
    <m/>
  </r>
  <r>
    <x v="1142"/>
    <d v="2020-02-18T00:00:00"/>
    <x v="259"/>
    <s v="NOVICIO PERLITA G."/>
    <s v="LEGAL"/>
    <x v="1"/>
    <d v="2019-12-26T00:00:00"/>
    <d v="2019-12-27T00:00:00"/>
    <s v="SL"/>
    <m/>
    <s v="2 SL"/>
    <n v="2"/>
    <m/>
  </r>
  <r>
    <x v="1143"/>
    <d v="2020-02-18T00:00:00"/>
    <x v="270"/>
    <s v="MARTINEZ BELEN B."/>
    <s v="CBO"/>
    <x v="1"/>
    <d v="2019-12-18T00:00:00"/>
    <d v="2019-12-18T00:00:00"/>
    <s v="SL"/>
    <m/>
    <s v="1 SL"/>
    <n v="1"/>
    <m/>
  </r>
  <r>
    <x v="1144"/>
    <d v="2020-02-18T00:00:00"/>
    <x v="260"/>
    <s v="FERMA AMELITA V."/>
    <s v="DA"/>
    <x v="1"/>
    <d v="2019-12-27T00:00:00"/>
    <d v="2019-12-27T00:00:00"/>
    <s v="VL"/>
    <m/>
    <s v="1 VL"/>
    <n v="1"/>
    <m/>
  </r>
  <r>
    <x v="1145"/>
    <d v="2020-02-18T00:00:00"/>
    <x v="269"/>
    <s v="AUDITOR AILEEN D."/>
    <s v="PIO"/>
    <x v="1"/>
    <d v="2019-12-27T00:00:00"/>
    <d v="2019-12-27T00:00:00"/>
    <s v="SL"/>
    <m/>
    <s v="1 SL"/>
    <n v="1"/>
    <m/>
  </r>
  <r>
    <x v="1145"/>
    <d v="2020-02-18T00:00:00"/>
    <x v="269"/>
    <s v="AUDITOR AILEEN D."/>
    <s v="PIO"/>
    <x v="1"/>
    <d v="2020-01-02T00:00:00"/>
    <d v="2020-01-02T00:00:00"/>
    <s v="SL"/>
    <m/>
    <s v="1 SL"/>
    <n v="1"/>
    <m/>
  </r>
  <r>
    <x v="1146"/>
    <d v="2020-02-18T00:00:00"/>
    <x v="262"/>
    <s v="AUDITOR AILEEN D."/>
    <s v="PIO"/>
    <x v="1"/>
    <d v="2019-12-26T00:00:00"/>
    <d v="2019-12-26T00:00:00"/>
    <s v="OTHER"/>
    <s v="BIRTHDAY LEAVE"/>
    <s v="1 OTHER"/>
    <n v="1"/>
    <m/>
  </r>
  <r>
    <x v="1147"/>
    <d v="2020-02-18T00:00:00"/>
    <x v="261"/>
    <s v="DEL MUNDO ROSALLE A."/>
    <s v="PIO"/>
    <x v="1"/>
    <d v="2019-12-26T00:00:00"/>
    <d v="2019-12-27T00:00:00"/>
    <s v="SL"/>
    <m/>
    <s v="2 SL"/>
    <n v="2"/>
    <m/>
  </r>
  <r>
    <x v="1148"/>
    <d v="2020-02-18T00:00:00"/>
    <x v="269"/>
    <s v="DE VILLA MYRNA D."/>
    <s v="GSO"/>
    <x v="1"/>
    <d v="2020-01-17T00:00:00"/>
    <d v="2020-01-17T00:00:00"/>
    <s v="VL"/>
    <m/>
    <s v="1 VL"/>
    <n v="1"/>
    <m/>
  </r>
  <r>
    <x v="1148"/>
    <d v="2020-02-18T00:00:00"/>
    <x v="274"/>
    <s v="DE VILLA MYRNA D."/>
    <s v="GSO"/>
    <x v="1"/>
    <d v="2020-02-03T00:00:00"/>
    <d v="2020-02-03T00:00:00"/>
    <s v="VL"/>
    <m/>
    <s v="1 VL"/>
    <n v="1"/>
    <m/>
  </r>
  <r>
    <x v="1149"/>
    <d v="2020-02-18T00:00:00"/>
    <x v="276"/>
    <s v="DE VILLA MYRNA D."/>
    <s v="GSO"/>
    <x v="1"/>
    <d v="2020-01-20T00:00:00"/>
    <d v="2020-01-24T00:00:00"/>
    <s v="OTHER"/>
    <s v="EMERGENCY LEAVE"/>
    <s v="5 OTHER"/>
    <n v="5"/>
    <m/>
  </r>
  <r>
    <x v="1150"/>
    <d v="2020-02-18T00:00:00"/>
    <x v="277"/>
    <s v="DE VILLA MYRNA D."/>
    <s v="GSO"/>
    <x v="1"/>
    <d v="2020-01-06T00:00:00"/>
    <d v="2020-01-06T00:00:00"/>
    <s v="OTHER"/>
    <s v="SPECIAL PRIVILEGE"/>
    <s v="1 OTHER"/>
    <n v="1"/>
    <m/>
  </r>
  <r>
    <x v="1151"/>
    <d v="2020-02-18T00:00:00"/>
    <x v="256"/>
    <s v="DE VILLA MYRNA D."/>
    <s v="GSO"/>
    <x v="1"/>
    <d v="2019-12-23T00:00:00"/>
    <d v="2019-12-23T00:00:00"/>
    <s v="VL"/>
    <m/>
    <s v="1 VL"/>
    <n v="1"/>
    <m/>
  </r>
  <r>
    <x v="1151"/>
    <d v="2020-02-18T00:00:00"/>
    <x v="256"/>
    <s v="DE VILLA MYRNA D."/>
    <s v="GSO"/>
    <x v="1"/>
    <d v="2019-12-26T00:00:00"/>
    <d v="2019-12-27T00:00:00"/>
    <s v="VL"/>
    <m/>
    <s v="2 VL"/>
    <n v="2"/>
    <m/>
  </r>
  <r>
    <x v="1152"/>
    <d v="2020-02-18T00:00:00"/>
    <x v="256"/>
    <s v="DE VILLA MYRNA D."/>
    <s v="GSO"/>
    <x v="1"/>
    <d v="2019-12-09T00:00:00"/>
    <d v="2019-12-11T00:00:00"/>
    <s v="VL"/>
    <m/>
    <s v="3 VL"/>
    <n v="3"/>
    <m/>
  </r>
  <r>
    <x v="1153"/>
    <d v="2020-02-18T00:00:00"/>
    <x v="256"/>
    <s v="DE VILLA MYRNA D."/>
    <s v="GSO"/>
    <x v="1"/>
    <d v="2019-11-29T00:00:00"/>
    <d v="2019-11-29T00:00:00"/>
    <s v="SL"/>
    <m/>
    <s v="1 SL"/>
    <n v="1"/>
    <m/>
  </r>
  <r>
    <x v="1153"/>
    <d v="2020-02-18T00:00:00"/>
    <x v="256"/>
    <s v="DE VILLA MYRNA D."/>
    <s v="GSO"/>
    <x v="1"/>
    <d v="2019-12-02T00:00:00"/>
    <d v="2019-12-02T00:00:00"/>
    <s v="SL"/>
    <m/>
    <s v="1 SL"/>
    <n v="1"/>
    <m/>
  </r>
  <r>
    <x v="1153"/>
    <d v="2020-02-18T00:00:00"/>
    <x v="256"/>
    <s v="DE VILLA MYRNA D."/>
    <s v="GSO"/>
    <x v="1"/>
    <d v="2019-12-04T00:00:00"/>
    <d v="2019-12-04T00:00:00"/>
    <s v="SL"/>
    <m/>
    <s v="1 SL"/>
    <n v="1"/>
    <m/>
  </r>
  <r>
    <x v="1154"/>
    <d v="2020-02-18T00:00:00"/>
    <x v="246"/>
    <s v="DE VILLA MYRNA D."/>
    <s v="GSO"/>
    <x v="1"/>
    <d v="2019-11-25T00:00:00"/>
    <d v="2019-11-25T00:00:00"/>
    <s v="SL"/>
    <m/>
    <s v="1 SL"/>
    <n v="1"/>
    <m/>
  </r>
  <r>
    <x v="1155"/>
    <d v="2020-02-18T00:00:00"/>
    <x v="246"/>
    <s v="DE VILLA MYRNA D."/>
    <s v="GSO"/>
    <x v="1"/>
    <d v="2019-11-18T00:00:00"/>
    <d v="2019-11-18T00:00:00"/>
    <s v="SL"/>
    <m/>
    <s v="1 SL"/>
    <n v="1"/>
    <m/>
  </r>
  <r>
    <x v="1156"/>
    <d v="2020-02-18T00:00:00"/>
    <x v="176"/>
    <s v="DE VILLA MYRNA D."/>
    <s v="GSO"/>
    <x v="1"/>
    <d v="2019-11-06T00:00:00"/>
    <d v="2019-11-06T00:00:00"/>
    <s v="SL"/>
    <m/>
    <s v="1 SL"/>
    <n v="1"/>
    <m/>
  </r>
  <r>
    <x v="1157"/>
    <d v="2020-02-18T00:00:00"/>
    <x v="258"/>
    <s v="MACASPAC ELVIRA V."/>
    <s v="COOPERATIVE OFFICE"/>
    <x v="1"/>
    <d v="2019-12-20T00:00:00"/>
    <d v="2019-12-20T00:00:00"/>
    <s v="VL"/>
    <m/>
    <s v="1 VL"/>
    <n v="1"/>
    <m/>
  </r>
  <r>
    <x v="1157"/>
    <d v="2020-02-18T00:00:00"/>
    <x v="258"/>
    <s v="MACASPAC ELVIRA V."/>
    <s v="COOPERATIVE OFFICE"/>
    <x v="1"/>
    <d v="2019-12-23T00:00:00"/>
    <d v="2019-12-23T00:00:00"/>
    <s v="VL"/>
    <m/>
    <s v="1 VL"/>
    <n v="1"/>
    <m/>
  </r>
  <r>
    <x v="1158"/>
    <d v="2020-02-18T00:00:00"/>
    <x v="278"/>
    <s v="SEDUCON LUCIO F."/>
    <s v="COOPERATIVE OFFICE"/>
    <x v="1"/>
    <d v="2020-01-09T00:00:00"/>
    <d v="2020-01-09T00:00:00"/>
    <s v="SL"/>
    <m/>
    <s v="1 SL"/>
    <n v="1"/>
    <m/>
  </r>
  <r>
    <x v="1159"/>
    <d v="2020-02-18T00:00:00"/>
    <x v="252"/>
    <s v="SEDUCON LUCIO F."/>
    <s v="COOPERATIVE OFFICE"/>
    <x v="1"/>
    <d v="2019-12-12T00:00:00"/>
    <d v="2019-12-13T00:00:00"/>
    <s v="OTHER"/>
    <s v="MC# 6"/>
    <s v="2 OTHER"/>
    <n v="2"/>
    <m/>
  </r>
  <r>
    <x v="1160"/>
    <d v="2020-02-18T00:00:00"/>
    <x v="252"/>
    <s v="SEDUCON LUCIO F."/>
    <s v="COOPERATIVE OFFICE"/>
    <x v="1"/>
    <d v="2019-12-04T00:00:00"/>
    <d v="2019-12-04T00:00:00"/>
    <s v="SL"/>
    <m/>
    <s v="1 SL"/>
    <n v="1"/>
    <m/>
  </r>
  <r>
    <x v="1161"/>
    <d v="2020-02-18T00:00:00"/>
    <x v="258"/>
    <s v="CRUZADA MAGDALENA A."/>
    <s v="COOPERATIVE OFFICE"/>
    <x v="1"/>
    <d v="2019-12-11T00:00:00"/>
    <d v="2019-12-13T00:00:00"/>
    <s v="VL"/>
    <m/>
    <s v="3 VL"/>
    <n v="3"/>
    <m/>
  </r>
  <r>
    <x v="1162"/>
    <d v="2020-02-18T00:00:00"/>
    <x v="258"/>
    <s v="CRUZADA MAGDALENA A."/>
    <s v="COOPERATIVE OFFICE"/>
    <x v="1"/>
    <d v="2019-12-27T00:00:00"/>
    <d v="2019-12-27T00:00:00"/>
    <s v="OTHER"/>
    <s v="MC# 6"/>
    <s v="1 OTHER"/>
    <n v="1"/>
    <m/>
  </r>
  <r>
    <x v="1163"/>
    <d v="2020-02-18T00:00:00"/>
    <x v="277"/>
    <s v="MALUBAY MELINDA D."/>
    <s v="THRDC"/>
    <x v="1"/>
    <d v="2020-01-08T00:00:00"/>
    <d v="2020-01-09T00:00:00"/>
    <s v="OTHER"/>
    <s v="SPECIAL PRIVILEGE"/>
    <s v="2 OTHER"/>
    <n v="2"/>
    <m/>
  </r>
  <r>
    <x v="1164"/>
    <d v="2020-02-18T00:00:00"/>
    <x v="247"/>
    <s v="DE OCAMPO MARISSA B."/>
    <s v="THRDC"/>
    <x v="1"/>
    <d v="2019-11-29T00:00:00"/>
    <d v="2019-11-29T00:00:00"/>
    <s v="SL"/>
    <m/>
    <s v="1 SL"/>
    <n v="1"/>
    <m/>
  </r>
  <r>
    <x v="1165"/>
    <d v="2020-02-18T00:00:00"/>
    <x v="265"/>
    <s v="OLIVAR MARINA B."/>
    <s v="COOPERATIVE OFFICE"/>
    <x v="1"/>
    <d v="2019-12-16T00:00:00"/>
    <d v="2019-12-19T00:00:00"/>
    <s v="SL"/>
    <m/>
    <s v="4 SL"/>
    <n v="4"/>
    <m/>
  </r>
  <r>
    <x v="1165"/>
    <d v="2020-02-18T00:00:00"/>
    <x v="265"/>
    <s v="OLIVAR MARINA B."/>
    <s v="COOPERATIVE OFFICE"/>
    <x v="1"/>
    <d v="2019-12-23T00:00:00"/>
    <d v="2019-12-23T00:00:00"/>
    <s v="SL"/>
    <m/>
    <s v="1 SL"/>
    <n v="1"/>
    <m/>
  </r>
  <r>
    <x v="1165"/>
    <d v="2020-02-18T00:00:00"/>
    <x v="265"/>
    <s v="OLIVAR MARINA B."/>
    <s v="COOPERATIVE OFFICE"/>
    <x v="1"/>
    <d v="2019-12-26T00:00:00"/>
    <d v="2019-12-26T00:00:00"/>
    <s v="SL"/>
    <m/>
    <s v="1 SL"/>
    <n v="1"/>
    <m/>
  </r>
  <r>
    <x v="1166"/>
    <d v="2020-02-18T00:00:00"/>
    <x v="265"/>
    <s v="OLIVAR MARINA B."/>
    <s v="COOPERATIVE OFFICE"/>
    <x v="1"/>
    <d v="2019-12-02T00:00:00"/>
    <d v="2019-12-05T00:00:00"/>
    <s v="SL"/>
    <m/>
    <s v="4 SL"/>
    <n v="4"/>
    <m/>
  </r>
  <r>
    <x v="1166"/>
    <d v="2020-02-18T00:00:00"/>
    <x v="279"/>
    <s v="OLIVAR MARINA B."/>
    <s v="COOPERATIVE OFFICE"/>
    <x v="1"/>
    <d v="2019-12-09T00:00:00"/>
    <d v="2019-12-12T00:00:00"/>
    <s v="SL"/>
    <m/>
    <s v="4 SL"/>
    <n v="4"/>
    <m/>
  </r>
  <r>
    <x v="1167"/>
    <d v="2020-02-18T00:00:00"/>
    <x v="260"/>
    <s v="MARQUEZ LOLITA R."/>
    <s v="INTERNAL"/>
    <x v="1"/>
    <d v="2019-12-20T00:00:00"/>
    <d v="2019-12-20T00:00:00"/>
    <s v="OTHER"/>
    <s v="TERMINAL LEAVE"/>
    <s v="1 OTHER"/>
    <n v="1"/>
    <m/>
  </r>
  <r>
    <x v="1168"/>
    <d v="2020-02-18T00:00:00"/>
    <x v="264"/>
    <s v="REYES ELSA T."/>
    <s v="SP"/>
    <x v="1"/>
    <d v="2020-01-03T00:00:00"/>
    <d v="2020-01-03T00:00:00"/>
    <s v="OTHER"/>
    <s v="DOMESTIC EMERGENCY"/>
    <s v="1 OTHER"/>
    <n v="1"/>
    <m/>
  </r>
  <r>
    <x v="1169"/>
    <d v="2020-02-18T00:00:00"/>
    <x v="263"/>
    <s v="FLAVIER ADORACION  "/>
    <s v="ADMIN OFFICE"/>
    <x v="1"/>
    <d v="2019-12-05T00:00:00"/>
    <d v="2019-12-06T00:00:00"/>
    <s v="SL"/>
    <m/>
    <s v="2 SL"/>
    <n v="2"/>
    <m/>
  </r>
  <r>
    <x v="1170"/>
    <d v="2020-02-18T00:00:00"/>
    <x v="250"/>
    <s v="LUCIANO ADELAIDA C."/>
    <s v="MO"/>
    <x v="1"/>
    <d v="2019-12-23T00:00:00"/>
    <d v="2019-12-23T00:00:00"/>
    <s v="OTHER"/>
    <s v="DOMESTIC EMERGENCY"/>
    <s v="1 OTHER"/>
    <n v="1"/>
    <m/>
  </r>
  <r>
    <x v="1171"/>
    <d v="2020-02-18T00:00:00"/>
    <x v="264"/>
    <s v="PAITON MARY ANN M."/>
    <s v="CHARACTER OFFICE"/>
    <x v="1"/>
    <d v="2019-12-27T00:00:00"/>
    <d v="2019-12-27T00:00:00"/>
    <s v="SL"/>
    <m/>
    <s v="1 SL"/>
    <n v="1"/>
    <m/>
  </r>
  <r>
    <x v="1171"/>
    <d v="2020-02-18T00:00:00"/>
    <x v="264"/>
    <s v="PAITON MARY ANN M."/>
    <s v="CHARACTER OFFICE"/>
    <x v="1"/>
    <d v="2020-01-03T00:00:00"/>
    <d v="2020-01-03T00:00:00"/>
    <s v="SL"/>
    <m/>
    <s v="1 SL"/>
    <n v="1"/>
    <m/>
  </r>
  <r>
    <x v="1172"/>
    <d v="2020-02-18T00:00:00"/>
    <x v="270"/>
    <s v="DE VILLA OFELIA G."/>
    <s v="COMELEC"/>
    <x v="1"/>
    <d v="2019-12-19T00:00:00"/>
    <d v="2019-12-20T00:00:00"/>
    <s v="OTHER"/>
    <s v="SEC 25 EO 292- FORCE LEAVE"/>
    <s v="2 OTHER"/>
    <n v="2"/>
    <m/>
  </r>
  <r>
    <x v="1172"/>
    <d v="2020-02-18T00:00:00"/>
    <x v="262"/>
    <s v="DE VILLA OFELIA G."/>
    <s v="COMELEC"/>
    <x v="1"/>
    <d v="2019-12-23T00:00:00"/>
    <d v="2019-12-23T00:00:00"/>
    <s v="OTHER"/>
    <s v="SEC 25 EO 292- FORCE LEAVE"/>
    <s v="1 OTHER"/>
    <n v="1"/>
    <m/>
  </r>
  <r>
    <x v="1172"/>
    <d v="2020-02-18T00:00:00"/>
    <x v="255"/>
    <s v="DE VILLA OFELIA G."/>
    <s v="COMELEC"/>
    <x v="1"/>
    <d v="2019-12-26T00:00:00"/>
    <d v="2019-12-27T00:00:00"/>
    <s v="OTHER"/>
    <s v="SEC 25 EO 292- FORCE LEAVE"/>
    <s v="2 OTHER"/>
    <n v="2"/>
    <m/>
  </r>
  <r>
    <x v="1173"/>
    <d v="2020-02-18T00:00:00"/>
    <x v="268"/>
    <s v="PANGANIBAN CRISTETA M."/>
    <s v="DOE"/>
    <x v="1"/>
    <d v="2019-12-18T00:00:00"/>
    <d v="2019-12-20T00:00:00"/>
    <s v="VL"/>
    <m/>
    <s v="3 VL"/>
    <n v="3"/>
    <m/>
  </r>
  <r>
    <x v="1173"/>
    <d v="2020-02-18T00:00:00"/>
    <x v="268"/>
    <s v="PANGANIBAN CRISTETA M."/>
    <s v="DOE"/>
    <x v="1"/>
    <d v="2019-12-16T00:00:00"/>
    <d v="2019-12-17T00:00:00"/>
    <s v="VL"/>
    <m/>
    <s v="2 VL"/>
    <n v="2"/>
    <m/>
  </r>
  <r>
    <x v="1174"/>
    <d v="2020-02-18T00:00:00"/>
    <x v="268"/>
    <s v="CORTEZ NERIFE H."/>
    <s v="DEPED"/>
    <x v="1"/>
    <d v="2019-12-18T00:00:00"/>
    <d v="2019-12-20T00:00:00"/>
    <s v="OTHER"/>
    <s v="SEC 25 EO 292- FORCE LEAVE"/>
    <s v="3 OTHER"/>
    <n v="3"/>
    <m/>
  </r>
  <r>
    <x v="1174"/>
    <d v="2020-02-18T00:00:00"/>
    <x v="268"/>
    <s v="CORTEZ NERIFE H."/>
    <s v="DEPED"/>
    <x v="1"/>
    <d v="2019-12-26T00:00:00"/>
    <d v="2019-12-27T00:00:00"/>
    <s v="OTHER"/>
    <s v="SEC 25 EO 292- FORCE LEAVE"/>
    <s v="2 OTHER"/>
    <n v="2"/>
    <m/>
  </r>
  <r>
    <x v="1175"/>
    <d v="2020-02-18T00:00:00"/>
    <x v="267"/>
    <s v="PENALES GLORIA P."/>
    <s v="ASSESSORS OFFICE"/>
    <x v="1"/>
    <d v="2019-12-27T00:00:00"/>
    <d v="2019-12-27T00:00:00"/>
    <s v="OTHER"/>
    <s v="SPECIAL PRIVILEGE"/>
    <s v="1 OTHER"/>
    <n v="1"/>
    <m/>
  </r>
  <r>
    <x v="1176"/>
    <d v="2020-02-18T00:00:00"/>
    <x v="270"/>
    <s v="ANGCAYA OFELIA G."/>
    <s v="ASSESSORS OFFICE"/>
    <x v="1"/>
    <d v="2019-12-17T00:00:00"/>
    <d v="2019-12-17T00:00:00"/>
    <s v="SL"/>
    <m/>
    <s v="1 SL"/>
    <n v="1"/>
    <m/>
  </r>
  <r>
    <x v="1177"/>
    <d v="2020-02-18T00:00:00"/>
    <x v="262"/>
    <s v="TORRES SONIA M."/>
    <s v="ASSESSORS OFFICE"/>
    <x v="1"/>
    <d v="2019-12-18T00:00:00"/>
    <d v="2019-12-20T00:00:00"/>
    <s v="OTHER"/>
    <m/>
    <s v="3 OTHER"/>
    <n v="3"/>
    <m/>
  </r>
  <r>
    <x v="1178"/>
    <d v="2020-02-18T00:00:00"/>
    <x v="268"/>
    <s v="TORRES SONIA M."/>
    <s v="ASSESSORS OFFICE"/>
    <x v="1"/>
    <d v="2019-12-10T00:00:00"/>
    <d v="2019-12-12T00:00:00"/>
    <s v="SL"/>
    <m/>
    <s v="3 SL"/>
    <n v="3"/>
    <m/>
  </r>
  <r>
    <x v="1179"/>
    <d v="2020-02-18T00:00:00"/>
    <x v="245"/>
    <s v="RODRIGUEZ JOEL  "/>
    <s v="CENRO"/>
    <x v="1"/>
    <d v="2019-11-23T00:00:00"/>
    <d v="2019-11-24T00:00:00"/>
    <s v="SL"/>
    <m/>
    <s v="0 SL"/>
    <n v="0"/>
    <m/>
  </r>
  <r>
    <x v="1180"/>
    <d v="2020-02-18T00:00:00"/>
    <x v="244"/>
    <s v="FERMA ROMEO  "/>
    <s v="CENRO"/>
    <x v="1"/>
    <d v="2019-11-11T00:00:00"/>
    <d v="2019-11-13T00:00:00"/>
    <s v="SL"/>
    <m/>
    <s v="3 SL"/>
    <n v="3"/>
    <m/>
  </r>
  <r>
    <x v="1181"/>
    <d v="2020-02-18T00:00:00"/>
    <x v="271"/>
    <s v="DOCTORA ZENAIDA  "/>
    <s v="CENRO"/>
    <x v="1"/>
    <d v="2019-11-06T00:00:00"/>
    <d v="2019-11-06T00:00:00"/>
    <s v="SL"/>
    <m/>
    <s v="1 SL"/>
    <n v="1"/>
    <m/>
  </r>
  <r>
    <x v="1181"/>
    <d v="2020-02-18T00:00:00"/>
    <x v="271"/>
    <s v="DOCTORA ZENAIDA  "/>
    <s v="CENRO"/>
    <x v="1"/>
    <d v="2019-11-09T00:00:00"/>
    <d v="2019-11-13T00:00:00"/>
    <s v="SL"/>
    <m/>
    <s v="3 SL"/>
    <n v="3"/>
    <m/>
  </r>
  <r>
    <x v="1181"/>
    <d v="2020-02-18T00:00:00"/>
    <x v="271"/>
    <s v="DOCTORA ZENAIDA  "/>
    <s v="CENRO"/>
    <x v="1"/>
    <d v="2019-11-16T00:00:00"/>
    <d v="2019-11-16T00:00:00"/>
    <s v="SL"/>
    <m/>
    <s v="0 SL"/>
    <n v="0"/>
    <m/>
  </r>
  <r>
    <x v="1182"/>
    <d v="2020-02-18T00:00:00"/>
    <x v="247"/>
    <s v="DOCTORA ZENAIDA  "/>
    <s v="CENRO"/>
    <x v="1"/>
    <d v="2019-11-25T00:00:00"/>
    <d v="2019-11-29T00:00:00"/>
    <s v="SL"/>
    <m/>
    <s v="5 SL"/>
    <n v="5"/>
    <m/>
  </r>
  <r>
    <x v="1183"/>
    <d v="2020-02-18T00:00:00"/>
    <x v="253"/>
    <s v="MONTENEGRO EDWIN D."/>
    <s v="CEO"/>
    <x v="1"/>
    <d v="2019-12-16T00:00:00"/>
    <d v="2019-12-20T00:00:00"/>
    <s v="VL"/>
    <m/>
    <s v="5 VL"/>
    <n v="5"/>
    <m/>
  </r>
  <r>
    <x v="1184"/>
    <d v="2020-02-18T00:00:00"/>
    <x v="219"/>
    <s v="MONTENEGRO EDWIN D."/>
    <s v="CEO"/>
    <x v="1"/>
    <d v="2019-11-14T00:00:00"/>
    <d v="2019-11-15T00:00:00"/>
    <s v="SL"/>
    <m/>
    <s v="2 SL"/>
    <n v="2"/>
    <m/>
  </r>
  <r>
    <x v="1185"/>
    <d v="2020-02-18T00:00:00"/>
    <x v="260"/>
    <s v="PARRA MARCIANA L."/>
    <s v="CSWDO"/>
    <x v="1"/>
    <d v="2019-12-16T00:00:00"/>
    <d v="2019-12-17T00:00:00"/>
    <s v="SL"/>
    <m/>
    <s v="2 SL"/>
    <n v="2"/>
    <m/>
  </r>
  <r>
    <x v="1185"/>
    <d v="2020-02-18T00:00:00"/>
    <x v="260"/>
    <s v="PARRA MARCIANA L."/>
    <s v="CSWDO"/>
    <x v="1"/>
    <d v="2019-12-19T00:00:00"/>
    <d v="2019-12-19T00:00:00"/>
    <s v="SL"/>
    <m/>
    <s v="1 SL"/>
    <n v="1"/>
    <m/>
  </r>
  <r>
    <x v="1186"/>
    <d v="2020-02-18T00:00:00"/>
    <x v="269"/>
    <s v="SUSA NANETE B."/>
    <s v="ONT"/>
    <x v="1"/>
    <d v="2020-01-02T00:00:00"/>
    <d v="2020-01-02T00:00:00"/>
    <s v="SL"/>
    <m/>
    <s v="1 SL"/>
    <n v="1"/>
    <m/>
  </r>
  <r>
    <x v="1187"/>
    <d v="2020-02-18T00:00:00"/>
    <x v="247"/>
    <s v="SUSA NANETE B."/>
    <s v="ONT"/>
    <x v="1"/>
    <d v="2019-12-31T00:00:00"/>
    <d v="2019-12-31T00:00:00"/>
    <s v="VL"/>
    <m/>
    <s v="1 VL"/>
    <n v="1"/>
    <m/>
  </r>
  <r>
    <x v="1188"/>
    <d v="2020-02-18T00:00:00"/>
    <x v="263"/>
    <s v="BAYBAY MA. ROSA A."/>
    <s v="ONT"/>
    <x v="1"/>
    <d v="2019-12-27T00:00:00"/>
    <d v="2019-12-27T00:00:00"/>
    <s v="OTHER"/>
    <s v="ANNIVERSARY LEAVE"/>
    <s v="1 OTHER"/>
    <n v="1"/>
    <m/>
  </r>
  <r>
    <x v="1189"/>
    <d v="2020-02-18T00:00:00"/>
    <x v="262"/>
    <s v="BAYBAY MA. ROSA A."/>
    <s v="ONT"/>
    <x v="1"/>
    <d v="2019-12-20T00:00:00"/>
    <d v="2019-12-20T00:00:00"/>
    <s v="SL"/>
    <m/>
    <s v="1 SL"/>
    <n v="1"/>
    <m/>
  </r>
  <r>
    <x v="1190"/>
    <d v="2020-02-18T00:00:00"/>
    <x v="263"/>
    <s v="BAYBAY MA. ROSA A."/>
    <s v="ONT"/>
    <x v="1"/>
    <d v="2019-12-11T00:00:00"/>
    <d v="2019-12-11T00:00:00"/>
    <s v="SL"/>
    <m/>
    <s v="1 SL"/>
    <n v="1"/>
    <m/>
  </r>
  <r>
    <x v="1191"/>
    <d v="2020-02-18T00:00:00"/>
    <x v="251"/>
    <s v="VELUZ DORMILUNA E."/>
    <s v="CCT"/>
    <x v="1"/>
    <d v="2019-12-06T00:00:00"/>
    <d v="2019-12-06T00:00:00"/>
    <s v="SL"/>
    <m/>
    <s v="1 SL"/>
    <n v="1"/>
    <m/>
  </r>
  <r>
    <x v="1192"/>
    <d v="2020-02-18T00:00:00"/>
    <x v="246"/>
    <s v="VELUZ DORMILUNA E."/>
    <s v="CCT"/>
    <x v="1"/>
    <d v="2019-11-25T00:00:00"/>
    <d v="2019-11-25T00:00:00"/>
    <s v="SL"/>
    <m/>
    <s v="1 SL"/>
    <n v="1"/>
    <m/>
  </r>
  <r>
    <x v="1193"/>
    <d v="2020-02-18T00:00:00"/>
    <x v="251"/>
    <s v="FERMA MARIA VICTORIA D."/>
    <s v="CCT"/>
    <x v="1"/>
    <d v="2019-12-18T00:00:00"/>
    <d v="2019-12-19T00:00:00"/>
    <s v="OTHER"/>
    <s v="SEC 25 EO 292- FORCE LEAVE"/>
    <s v="2 OTHER"/>
    <n v="2"/>
    <m/>
  </r>
  <r>
    <x v="1193"/>
    <d v="2020-02-18T00:00:00"/>
    <x v="251"/>
    <s v="FERMA MARIA VICTORIA D."/>
    <s v="CCT"/>
    <x v="1"/>
    <d v="2019-12-26T00:00:00"/>
    <d v="2019-12-27T00:00:00"/>
    <s v="OTHER"/>
    <s v="SEC 25 EO 292- FORCE LEAVE"/>
    <s v="2 OTHER"/>
    <n v="2"/>
    <m/>
  </r>
  <r>
    <x v="1194"/>
    <d v="2020-02-18T00:00:00"/>
    <x v="251"/>
    <s v="FERMA MARIA VICTORIA D."/>
    <s v="CCT"/>
    <x v="1"/>
    <d v="2019-12-17T00:00:00"/>
    <d v="2019-12-17T00:00:00"/>
    <s v="OTHER"/>
    <s v="SPECIAL PRIVILEGE"/>
    <s v="1 OTHER"/>
    <n v="1"/>
    <m/>
  </r>
  <r>
    <x v="1195"/>
    <d v="2020-02-18T00:00:00"/>
    <x v="263"/>
    <s v="FERMA MARIA VICTORIA D."/>
    <s v="CCT"/>
    <x v="1"/>
    <d v="2019-12-11T00:00:00"/>
    <d v="2019-12-11T00:00:00"/>
    <s v="SL"/>
    <m/>
    <s v="1 SL"/>
    <n v="1"/>
    <m/>
  </r>
  <r>
    <x v="1196"/>
    <d v="2020-02-18T00:00:00"/>
    <x v="252"/>
    <s v="FERMA MARIA VICTORIA D."/>
    <s v="CCT"/>
    <x v="1"/>
    <d v="2019-12-04T00:00:00"/>
    <d v="2019-12-04T00:00:00"/>
    <s v="SL"/>
    <m/>
    <s v="1 SL"/>
    <n v="1"/>
    <m/>
  </r>
  <r>
    <x v="1197"/>
    <d v="2020-02-18T00:00:00"/>
    <x v="258"/>
    <s v="CHACON ELISA G."/>
    <s v="CCT"/>
    <x v="1"/>
    <d v="2019-12-01T00:00:00"/>
    <d v="2019-12-01T00:00:00"/>
    <s v="SL"/>
    <m/>
    <s v="0 SL"/>
    <n v="0"/>
    <m/>
  </r>
  <r>
    <x v="1198"/>
    <d v="2020-02-18T00:00:00"/>
    <x v="258"/>
    <s v="CHACON ELISA G."/>
    <s v="CCT"/>
    <x v="1"/>
    <d v="2019-11-28T00:00:00"/>
    <d v="2019-11-29T00:00:00"/>
    <s v="SL"/>
    <m/>
    <s v="2 SL"/>
    <n v="2"/>
    <m/>
  </r>
  <r>
    <x v="1199"/>
    <d v="2020-02-18T00:00:00"/>
    <x v="251"/>
    <s v="PETIL GLENDA D."/>
    <s v="CCT"/>
    <x v="1"/>
    <d v="2019-12-16T00:00:00"/>
    <d v="2019-12-18T00:00:00"/>
    <s v="OTHER"/>
    <s v="SEC 25 EO 292- FORCE LEAVE"/>
    <s v="3 OTHER"/>
    <n v="3"/>
    <m/>
  </r>
  <r>
    <x v="1199"/>
    <d v="2020-02-18T00:00:00"/>
    <x v="251"/>
    <s v="PETIL GLENDA D."/>
    <s v="CCT"/>
    <x v="1"/>
    <d v="2019-12-26T00:00:00"/>
    <d v="2019-12-27T00:00:00"/>
    <s v="OTHER"/>
    <s v="SEC 25 EO 292- FORCE LEAVE"/>
    <s v="2 OTHER"/>
    <n v="2"/>
    <m/>
  </r>
  <r>
    <x v="1200"/>
    <d v="2020-02-18T00:00:00"/>
    <x v="256"/>
    <s v="PETIL GLENDA D."/>
    <s v="CCT"/>
    <x v="1"/>
    <d v="2019-12-09T00:00:00"/>
    <d v="2019-12-09T00:00:00"/>
    <s v="SL"/>
    <m/>
    <s v="1 SL"/>
    <n v="1"/>
    <m/>
  </r>
  <r>
    <x v="1200"/>
    <d v="2020-02-18T00:00:00"/>
    <x v="256"/>
    <s v="PETIL GLENDA D."/>
    <s v="CCT"/>
    <x v="1"/>
    <d v="2019-12-13T00:00:00"/>
    <d v="2019-12-13T00:00:00"/>
    <s v="SL"/>
    <m/>
    <s v="1 SL"/>
    <n v="1"/>
    <m/>
  </r>
  <r>
    <x v="1201"/>
    <d v="2020-02-18T00:00:00"/>
    <x v="252"/>
    <s v="PETIL GLENDA D."/>
    <s v="CCT"/>
    <x v="1"/>
    <d v="2019-12-04T00:00:00"/>
    <d v="2019-12-04T00:00:00"/>
    <s v="SL"/>
    <m/>
    <s v="1 SL"/>
    <n v="1"/>
    <m/>
  </r>
  <r>
    <x v="1202"/>
    <d v="2020-02-18T00:00:00"/>
    <x v="252"/>
    <s v="PEREY AIRENE O."/>
    <s v="CCT"/>
    <x v="1"/>
    <d v="2019-12-11T00:00:00"/>
    <d v="2019-12-12T00:00:00"/>
    <s v="OTHER"/>
    <s v="SEC 25 EO 292- FORCE LEAVE"/>
    <s v="2 OTHER"/>
    <n v="2"/>
    <m/>
  </r>
  <r>
    <x v="1202"/>
    <d v="2020-02-18T00:00:00"/>
    <x v="252"/>
    <s v="PEREY AIRENE O."/>
    <s v="CCT"/>
    <x v="1"/>
    <d v="2019-12-26T00:00:00"/>
    <d v="2019-12-27T00:00:00"/>
    <s v="OTHER"/>
    <s v="SEC 25 EO 292- FORCE LEAVE"/>
    <s v="2 OTHER"/>
    <n v="2"/>
    <m/>
  </r>
  <r>
    <x v="1203"/>
    <d v="2020-02-18T00:00:00"/>
    <x v="273"/>
    <s v="BANICO PILAR B."/>
    <s v="CCT"/>
    <x v="1"/>
    <d v="2019-12-18T00:00:00"/>
    <d v="2019-12-20T00:00:00"/>
    <s v="OTHER"/>
    <s v="SEC 25 EO 292- FORCE LEAVE"/>
    <s v="3 OTHER"/>
    <n v="3"/>
    <m/>
  </r>
  <r>
    <x v="1203"/>
    <d v="2020-02-18T00:00:00"/>
    <x v="255"/>
    <s v="BANICO PILAR B."/>
    <s v="CCT"/>
    <x v="1"/>
    <d v="2019-12-26T00:00:00"/>
    <d v="2019-12-27T00:00:00"/>
    <s v="OTHER"/>
    <s v="SEC 25 EO 292- FORCE LEAVE"/>
    <s v="2 OTHER"/>
    <n v="2"/>
    <m/>
  </r>
  <r>
    <x v="1204"/>
    <d v="2020-02-18T00:00:00"/>
    <x v="238"/>
    <s v="LEPARDO ROWENA R."/>
    <s v="CCT"/>
    <x v="1"/>
    <d v="2019-12-26T00:00:00"/>
    <d v="2019-12-27T00:00:00"/>
    <s v="VL"/>
    <m/>
    <s v="2 VL"/>
    <n v="2"/>
    <m/>
  </r>
  <r>
    <x v="1205"/>
    <d v="2020-02-18T00:00:00"/>
    <x v="253"/>
    <s v="LEPARDO ROWENA R."/>
    <s v="CCT"/>
    <x v="1"/>
    <d v="2019-12-12T00:00:00"/>
    <d v="2019-12-12T00:00:00"/>
    <s v="OTHER"/>
    <s v="SOLO PARENT"/>
    <s v="1 OTHER"/>
    <n v="1"/>
    <m/>
  </r>
  <r>
    <x v="1206"/>
    <d v="2020-02-18T00:00:00"/>
    <x v="269"/>
    <s v="CASTILLO FLORDELIZA T."/>
    <s v="CCT"/>
    <x v="1"/>
    <d v="2019-12-26T00:00:00"/>
    <d v="2019-12-28T00:00:00"/>
    <s v="SL"/>
    <m/>
    <s v="2 SL"/>
    <n v="2"/>
    <m/>
  </r>
  <r>
    <x v="1207"/>
    <d v="2020-02-18T00:00:00"/>
    <x v="234"/>
    <s v="CASTILLO FLORDELIZA T."/>
    <s v="CCT"/>
    <x v="1"/>
    <d v="2019-11-28T00:00:00"/>
    <d v="2019-11-29T00:00:00"/>
    <s v="OTHER"/>
    <s v="MOURNING LEAVE"/>
    <s v="2 OTHER"/>
    <n v="2"/>
    <m/>
  </r>
  <r>
    <x v="1207"/>
    <d v="2020-02-18T00:00:00"/>
    <x v="234"/>
    <s v="CASTILLO FLORDELIZA T."/>
    <s v="CCT"/>
    <x v="1"/>
    <d v="2019-12-02T00:00:00"/>
    <d v="2019-12-03T00:00:00"/>
    <s v="OTHER"/>
    <s v="MOURNING LEAVE"/>
    <s v="2 OTHER"/>
    <n v="2"/>
    <m/>
  </r>
  <r>
    <x v="1207"/>
    <d v="2020-02-18T00:00:00"/>
    <x v="234"/>
    <s v="CASTILLO FLORDELIZA T."/>
    <s v="CCT"/>
    <x v="1"/>
    <d v="2019-12-05T00:00:00"/>
    <d v="2019-12-07T00:00:00"/>
    <s v="VL"/>
    <m/>
    <s v="2 VL"/>
    <n v="2"/>
    <m/>
  </r>
  <r>
    <x v="1208"/>
    <d v="2020-02-18T00:00:00"/>
    <x v="252"/>
    <s v="CASTILLO FLORDELIZA T."/>
    <s v="CCT"/>
    <x v="1"/>
    <d v="2019-11-22T00:00:00"/>
    <d v="2019-11-23T00:00:00"/>
    <s v="VL"/>
    <m/>
    <s v="1 VL"/>
    <n v="1"/>
    <m/>
  </r>
  <r>
    <x v="1208"/>
    <d v="2020-02-18T00:00:00"/>
    <x v="252"/>
    <s v="CASTILLO FLORDELIZA T."/>
    <s v="CCT"/>
    <x v="1"/>
    <d v="2019-11-25T00:00:00"/>
    <d v="2019-11-26T00:00:00"/>
    <s v="VL"/>
    <m/>
    <s v="2 VL"/>
    <n v="2"/>
    <m/>
  </r>
  <r>
    <x v="1208"/>
    <d v="2020-02-18T00:00:00"/>
    <x v="252"/>
    <s v="CASTILLO FLORDELIZA T."/>
    <s v="CCT"/>
    <x v="1"/>
    <d v="2019-11-28T00:00:00"/>
    <d v="2019-11-29T00:00:00"/>
    <s v="VL"/>
    <m/>
    <s v="2 VL"/>
    <n v="2"/>
    <m/>
  </r>
  <r>
    <x v="1209"/>
    <d v="2020-02-18T00:00:00"/>
    <x v="256"/>
    <s v="TORRES DINAH G."/>
    <s v="CCT"/>
    <x v="1"/>
    <d v="2019-12-23T00:00:00"/>
    <d v="2019-12-23T00:00:00"/>
    <s v="OTHER"/>
    <s v="SEC 25 EO 292- FORCE LEAVE"/>
    <s v="1 OTHER"/>
    <n v="1"/>
    <m/>
  </r>
  <r>
    <x v="1209"/>
    <d v="2020-02-18T00:00:00"/>
    <x v="256"/>
    <s v="TORRES DINAH G."/>
    <s v="CCT"/>
    <x v="1"/>
    <d v="2019-12-26T00:00:00"/>
    <d v="2019-12-26T00:00:00"/>
    <s v="OTHER"/>
    <s v="SEC 25 EO 292- FORCE LEAVE"/>
    <s v="1 OTHER"/>
    <n v="1"/>
    <m/>
  </r>
  <r>
    <x v="1210"/>
    <d v="2020-02-18T00:00:00"/>
    <x v="268"/>
    <s v="GARCIA HAIZEL M."/>
    <s v="CCT"/>
    <x v="1"/>
    <d v="2019-12-12T00:00:00"/>
    <d v="2019-12-12T00:00:00"/>
    <s v="SL"/>
    <m/>
    <s v="1 SL"/>
    <n v="1"/>
    <m/>
  </r>
  <r>
    <x v="1211"/>
    <d v="2020-02-18T00:00:00"/>
    <x v="247"/>
    <s v="GARCIA HAIZEL M."/>
    <s v="CCT"/>
    <x v="1"/>
    <d v="2019-11-29T00:00:00"/>
    <d v="2019-11-29T00:00:00"/>
    <s v="SL"/>
    <m/>
    <s v="1 SL"/>
    <n v="1"/>
    <m/>
  </r>
  <r>
    <x v="1212"/>
    <d v="2020-02-18T00:00:00"/>
    <x v="269"/>
    <s v="DE GUZMAN RONALD ANDREW G."/>
    <s v="CHO"/>
    <x v="1"/>
    <d v="2020-01-23T00:00:00"/>
    <d v="2020-01-24T00:00:00"/>
    <s v="VL"/>
    <m/>
    <s v="2 VL"/>
    <n v="2"/>
    <m/>
  </r>
  <r>
    <x v="1212"/>
    <d v="2020-02-18T00:00:00"/>
    <x v="269"/>
    <s v="DE GUZMAN RONALD ANDREW G."/>
    <s v="CHO"/>
    <x v="1"/>
    <d v="2020-01-28T00:00:00"/>
    <d v="2020-01-28T00:00:00"/>
    <s v="VL"/>
    <m/>
    <s v="1 VL"/>
    <n v="1"/>
    <m/>
  </r>
  <r>
    <x v="1213"/>
    <d v="2020-02-18T00:00:00"/>
    <x v="269"/>
    <s v="DE GUZMAN RONALD ANDREW G."/>
    <s v="CHO"/>
    <x v="1"/>
    <d v="2020-01-20T00:00:00"/>
    <d v="2020-01-21T00:00:00"/>
    <s v="VL"/>
    <m/>
    <s v="2 VL"/>
    <n v="2"/>
    <m/>
  </r>
  <r>
    <x v="1214"/>
    <d v="2020-02-18T00:00:00"/>
    <x v="248"/>
    <s v="LEGASPI DOLORES B."/>
    <s v="CHO"/>
    <x v="1"/>
    <d v="2019-11-29T00:00:00"/>
    <d v="2019-11-29T00:00:00"/>
    <s v="SL"/>
    <m/>
    <s v="1 SL"/>
    <n v="1"/>
    <m/>
  </r>
  <r>
    <x v="1215"/>
    <d v="2020-02-18T00:00:00"/>
    <x v="247"/>
    <s v="ALCAZAR ZENAIDA S."/>
    <s v="CHO"/>
    <x v="1"/>
    <d v="2019-12-11T00:00:00"/>
    <d v="2019-12-11T00:00:00"/>
    <s v="VL"/>
    <m/>
    <s v="1 VL"/>
    <n v="1"/>
    <m/>
  </r>
  <r>
    <x v="1215"/>
    <d v="2020-02-18T00:00:00"/>
    <x v="247"/>
    <s v="ALCAZAR ZENAIDA S."/>
    <s v="CHO"/>
    <x v="1"/>
    <d v="2019-12-13T00:00:00"/>
    <d v="2019-12-13T00:00:00"/>
    <s v="VL"/>
    <m/>
    <s v="1 VL"/>
    <n v="1"/>
    <m/>
  </r>
  <r>
    <x v="1216"/>
    <d v="2020-02-18T00:00:00"/>
    <x v="245"/>
    <s v="MARINDUQUE GERRY C."/>
    <s v="CHO"/>
    <x v="1"/>
    <d v="2019-11-25T00:00:00"/>
    <d v="2019-11-25T00:00:00"/>
    <s v="VL"/>
    <m/>
    <s v="1 VL"/>
    <n v="1"/>
    <m/>
  </r>
  <r>
    <x v="1217"/>
    <d v="2020-02-18T00:00:00"/>
    <x v="237"/>
    <s v="ALVAREZ GRACITA S."/>
    <s v="CHO"/>
    <x v="1"/>
    <d v="2019-12-04T00:00:00"/>
    <d v="2019-12-04T00:00:00"/>
    <s v="VL"/>
    <m/>
    <s v="1 VL"/>
    <n v="1"/>
    <m/>
  </r>
  <r>
    <x v="1218"/>
    <d v="2020-02-18T00:00:00"/>
    <x v="259"/>
    <s v="MIRANDO EDITH B."/>
    <s v="CHO"/>
    <x v="1"/>
    <d v="2019-12-26T00:00:00"/>
    <d v="2019-12-26T00:00:00"/>
    <s v="SL"/>
    <m/>
    <s v="1 SL"/>
    <n v="1"/>
    <m/>
  </r>
  <r>
    <x v="1219"/>
    <d v="2020-02-18T00:00:00"/>
    <x v="237"/>
    <s v="MIRANDO EDITH B."/>
    <s v="CHO"/>
    <x v="1"/>
    <d v="2019-12-27T00:00:00"/>
    <d v="2019-12-27T00:00:00"/>
    <s v="OTHER"/>
    <s v="SPECIAL PRIVILEGE"/>
    <s v="1 OTHER"/>
    <n v="1"/>
    <m/>
  </r>
  <r>
    <x v="1220"/>
    <d v="2020-02-18T00:00:00"/>
    <x v="263"/>
    <s v="ALFEREZ JOSEPHINE R."/>
    <s v="CHO"/>
    <x v="1"/>
    <d v="2019-12-20T00:00:00"/>
    <d v="2019-12-20T00:00:00"/>
    <s v="VL"/>
    <m/>
    <s v="1 VL"/>
    <n v="1"/>
    <m/>
  </r>
  <r>
    <x v="1220"/>
    <d v="2020-02-18T00:00:00"/>
    <x v="263"/>
    <s v="ALFEREZ JOSEPHINE R."/>
    <s v="CHO"/>
    <x v="1"/>
    <d v="2019-12-26T00:00:00"/>
    <d v="2019-12-26T00:00:00"/>
    <s v="VL"/>
    <m/>
    <s v="1 VL"/>
    <n v="1"/>
    <m/>
  </r>
  <r>
    <x v="1221"/>
    <d v="2020-02-18T00:00:00"/>
    <x v="256"/>
    <s v="ALFEREZ JOSEPHINE R."/>
    <s v="CHO"/>
    <x v="1"/>
    <d v="2019-12-12T00:00:00"/>
    <d v="2019-12-12T00:00:00"/>
    <s v="SL"/>
    <m/>
    <s v="1 SL"/>
    <n v="1"/>
    <m/>
  </r>
  <r>
    <x v="1222"/>
    <d v="2020-02-18T00:00:00"/>
    <x v="265"/>
    <s v="ALFEREZ JOSEPHINE R."/>
    <s v="CHO"/>
    <x v="1"/>
    <d v="2019-12-06T00:00:00"/>
    <d v="2019-12-06T00:00:00"/>
    <s v="VL"/>
    <m/>
    <s v="1 VL"/>
    <n v="1"/>
    <m/>
  </r>
  <r>
    <x v="1223"/>
    <d v="2020-02-18T00:00:00"/>
    <x v="249"/>
    <s v="ALFEREZ JOSEPHINE R."/>
    <s v="CHO"/>
    <x v="1"/>
    <d v="2019-12-05T00:00:00"/>
    <d v="2019-12-05T00:00:00"/>
    <s v="SL"/>
    <m/>
    <s v="1 SL"/>
    <n v="1"/>
    <m/>
  </r>
  <r>
    <x v="1224"/>
    <d v="2020-02-18T00:00:00"/>
    <x v="251"/>
    <s v="EGASAN DELIA J."/>
    <s v="CHO"/>
    <x v="1"/>
    <d v="2019-12-19T00:00:00"/>
    <d v="2019-12-19T00:00:00"/>
    <s v="VL"/>
    <m/>
    <s v="1 VL"/>
    <n v="1"/>
    <m/>
  </r>
  <r>
    <x v="1224"/>
    <d v="2020-02-18T00:00:00"/>
    <x v="251"/>
    <s v="EGASAN DELIA J."/>
    <s v="CHO"/>
    <x v="1"/>
    <d v="2019-12-27T00:00:00"/>
    <d v="2019-12-27T00:00:00"/>
    <s v="VL"/>
    <m/>
    <s v="1 VL"/>
    <n v="1"/>
    <m/>
  </r>
  <r>
    <x v="1225"/>
    <d v="2020-02-18T00:00:00"/>
    <x v="265"/>
    <s v="MALIGAYO YOLANDA D."/>
    <s v="CHO"/>
    <x v="1"/>
    <d v="2019-12-10T00:00:00"/>
    <d v="2019-12-10T00:00:00"/>
    <s v="VL"/>
    <m/>
    <s v="1 VL"/>
    <n v="1"/>
    <m/>
  </r>
  <r>
    <x v="1225"/>
    <d v="2020-02-18T00:00:00"/>
    <x v="265"/>
    <s v="MALIGAYO YOLANDA D."/>
    <s v="CHO"/>
    <x v="1"/>
    <d v="2019-12-09T00:00:00"/>
    <d v="2019-12-09T00:00:00"/>
    <s v="VL"/>
    <m/>
    <s v="1 VL"/>
    <n v="1"/>
    <m/>
  </r>
  <r>
    <x v="1225"/>
    <d v="2020-02-18T00:00:00"/>
    <x v="265"/>
    <s v="MALIGAYO YOLANDA D."/>
    <s v="CHO"/>
    <x v="1"/>
    <d v="2019-12-26T00:00:00"/>
    <d v="2019-12-26T00:00:00"/>
    <s v="VL"/>
    <m/>
    <s v="1 VL"/>
    <n v="1"/>
    <m/>
  </r>
  <r>
    <x v="1226"/>
    <d v="2020-02-18T00:00:00"/>
    <x v="250"/>
    <s v="MALIGAYO YOLANDA D."/>
    <s v="CHO"/>
    <x v="1"/>
    <d v="2019-12-06T00:00:00"/>
    <d v="2019-12-06T00:00:00"/>
    <s v="SL"/>
    <m/>
    <s v="1 SL"/>
    <n v="1"/>
    <m/>
  </r>
  <r>
    <x v="1227"/>
    <d v="2020-02-18T00:00:00"/>
    <x v="248"/>
    <s v="ALCAZAR ZENAIDA S."/>
    <s v="CHO"/>
    <x v="1"/>
    <d v="2019-11-27T00:00:00"/>
    <d v="2019-11-27T00:00:00"/>
    <s v="SL"/>
    <m/>
    <s v="1 SL"/>
    <n v="1"/>
    <m/>
  </r>
  <r>
    <x v="1228"/>
    <d v="2020-02-18T00:00:00"/>
    <x v="258"/>
    <s v="CRIZALDO THELMA U."/>
    <s v="CHO"/>
    <x v="1"/>
    <d v="2019-12-12T00:00:00"/>
    <d v="2019-12-12T00:00:00"/>
    <s v="VL"/>
    <m/>
    <s v="1 VL"/>
    <n v="1"/>
    <m/>
  </r>
  <r>
    <x v="1229"/>
    <d v="2020-02-18T00:00:00"/>
    <x v="261"/>
    <s v="VILLAVIRAY MAR CLYDE D."/>
    <s v="CHO"/>
    <x v="1"/>
    <d v="2020-01-29T00:00:00"/>
    <d v="2020-01-31T00:00:00"/>
    <s v="OTHER"/>
    <s v="SPECIAL PRIVILEGE"/>
    <s v="3 OTHER"/>
    <n v="3"/>
    <m/>
  </r>
  <r>
    <x v="1230"/>
    <d v="2020-02-18T00:00:00"/>
    <x v="260"/>
    <s v="CRIZALDO THELMA U."/>
    <s v="CHO"/>
    <x v="1"/>
    <d v="2019-12-26T00:00:00"/>
    <d v="2019-12-27T00:00:00"/>
    <s v="VL"/>
    <m/>
    <s v="2 VL"/>
    <n v="2"/>
    <m/>
  </r>
  <r>
    <x v="1231"/>
    <d v="2020-02-18T00:00:00"/>
    <x v="273"/>
    <s v="CRIZALDO THELMA U."/>
    <s v="CHO"/>
    <x v="1"/>
    <d v="2019-12-16T00:00:00"/>
    <d v="2019-12-16T00:00:00"/>
    <s v="SL"/>
    <m/>
    <s v="1 SL"/>
    <n v="1"/>
    <m/>
  </r>
  <r>
    <x v="1232"/>
    <d v="2020-02-18T00:00:00"/>
    <x v="273"/>
    <s v="CRIZALDO THELMA U."/>
    <s v="CHO"/>
    <x v="1"/>
    <d v="2019-12-06T00:00:00"/>
    <d v="2019-12-06T00:00:00"/>
    <s v="SL"/>
    <m/>
    <s v="1 SL"/>
    <n v="1"/>
    <m/>
  </r>
  <r>
    <x v="1232"/>
    <d v="2020-02-18T00:00:00"/>
    <x v="273"/>
    <s v="CRIZALDO THELMA U."/>
    <s v="CHO"/>
    <x v="1"/>
    <d v="2019-12-09T00:00:00"/>
    <d v="2019-12-09T00:00:00"/>
    <s v="SL"/>
    <m/>
    <s v="1 SL"/>
    <n v="1"/>
    <m/>
  </r>
  <r>
    <x v="1233"/>
    <d v="2020-02-18T00:00:00"/>
    <x v="249"/>
    <s v="VILLAVIRAY MAR CLYDE D."/>
    <s v="CHO"/>
    <x v="1"/>
    <d v="2019-12-17T00:00:00"/>
    <d v="2019-12-18T00:00:00"/>
    <s v="OTHER"/>
    <s v="SEC 25 EO 292- FORCE LEAVE"/>
    <s v="2 OTHER"/>
    <n v="2"/>
    <m/>
  </r>
  <r>
    <x v="1233"/>
    <d v="2020-02-18T00:00:00"/>
    <x v="249"/>
    <s v="VILLAVIRAY MAR CLYDE D."/>
    <s v="CHO"/>
    <x v="1"/>
    <d v="2019-12-23T00:00:00"/>
    <d v="2019-12-23T00:00:00"/>
    <s v="OTHER"/>
    <s v="SEC 25 EO 292- FORCE LEAVE"/>
    <s v="1 OTHER"/>
    <n v="1"/>
    <m/>
  </r>
  <r>
    <x v="1233"/>
    <d v="2020-02-18T00:00:00"/>
    <x v="249"/>
    <s v="VILLAVIRAY MAR CLYDE D."/>
    <s v="CHO"/>
    <x v="1"/>
    <d v="2019-12-27T00:00:00"/>
    <d v="2019-12-27T00:00:00"/>
    <s v="OTHER"/>
    <s v="SEC 25 EO 292- FORCE LEAVE"/>
    <s v="1 OTHER"/>
    <n v="1"/>
    <m/>
  </r>
  <r>
    <x v="1234"/>
    <d v="2020-02-18T00:00:00"/>
    <x v="263"/>
    <s v="VIDALLO WINNIE R."/>
    <s v="CTO"/>
    <x v="1"/>
    <d v="2019-12-05T00:00:00"/>
    <d v="2019-12-06T00:00:00"/>
    <s v="SL"/>
    <m/>
    <s v="2 SL"/>
    <n v="2"/>
    <m/>
  </r>
  <r>
    <x v="1234"/>
    <d v="2020-02-18T00:00:00"/>
    <x v="263"/>
    <s v="VIDALLO WINNIE R."/>
    <s v="CTO"/>
    <x v="1"/>
    <d v="2019-12-09T00:00:00"/>
    <d v="2019-12-09T00:00:00"/>
    <s v="SL"/>
    <m/>
    <s v="1 SL"/>
    <n v="1"/>
    <m/>
  </r>
  <r>
    <x v="1235"/>
    <d v="2020-02-18T00:00:00"/>
    <x v="263"/>
    <s v="BURAZON CARIDAD A."/>
    <s v="CTO"/>
    <x v="1"/>
    <d v="2019-12-26T00:00:00"/>
    <d v="2019-12-27T00:00:00"/>
    <s v="VL"/>
    <m/>
    <s v="2 VL"/>
    <n v="2"/>
    <m/>
  </r>
  <r>
    <x v="1236"/>
    <d v="2020-02-18T00:00:00"/>
    <x v="268"/>
    <s v="MABUTI ANA MARIE C."/>
    <s v="CTO"/>
    <x v="1"/>
    <d v="2019-12-27T00:00:00"/>
    <d v="2019-12-27T00:00:00"/>
    <s v="OTHER"/>
    <s v="SPECIAL PRIVILEGE"/>
    <s v="1 OTHER"/>
    <n v="1"/>
    <m/>
  </r>
  <r>
    <x v="1237"/>
    <d v="2020-02-18T00:00:00"/>
    <x v="268"/>
    <s v="MABUTI ANA MARIE C."/>
    <s v="CTO"/>
    <x v="1"/>
    <d v="2019-12-26T00:00:00"/>
    <d v="2019-12-26T00:00:00"/>
    <s v="VL"/>
    <m/>
    <s v="1 VL"/>
    <n v="1"/>
    <m/>
  </r>
  <r>
    <x v="1238"/>
    <d v="2020-02-18T00:00:00"/>
    <x v="268"/>
    <s v="MABUTI ANA MARIE C."/>
    <s v="CTO"/>
    <x v="1"/>
    <d v="2019-12-09T00:00:00"/>
    <d v="2019-12-09T00:00:00"/>
    <s v="SL"/>
    <m/>
    <s v="1 SL"/>
    <n v="1"/>
    <m/>
  </r>
  <r>
    <x v="1239"/>
    <d v="2020-02-18T00:00:00"/>
    <x v="273"/>
    <s v="OLEGARIO NENITA A."/>
    <s v="LIBRARY"/>
    <x v="1"/>
    <d v="2019-12-17T00:00:00"/>
    <d v="2019-12-17T00:00:00"/>
    <s v="SL"/>
    <m/>
    <s v="1 SL"/>
    <n v="1"/>
    <m/>
  </r>
  <r>
    <x v="1240"/>
    <d v="2020-02-18T00:00:00"/>
    <x v="263"/>
    <s v="ESPIRITU RONALD M."/>
    <s v="CTO"/>
    <x v="1"/>
    <d v="2019-12-19T00:00:00"/>
    <d v="2019-12-19T00:00:00"/>
    <s v="VL"/>
    <m/>
    <s v="1 VL"/>
    <n v="1"/>
    <m/>
  </r>
  <r>
    <x v="1241"/>
    <d v="2020-02-18T00:00:00"/>
    <x v="267"/>
    <s v="ESPIRITU RONALD M."/>
    <s v="CTO"/>
    <x v="1"/>
    <d v="2019-12-16T00:00:00"/>
    <d v="2019-12-16T00:00:00"/>
    <s v="SL"/>
    <m/>
    <s v="1 SL"/>
    <n v="1"/>
    <m/>
  </r>
  <r>
    <x v="1242"/>
    <d v="2020-02-18T00:00:00"/>
    <x v="176"/>
    <s v="ESPIRITU RONALD M."/>
    <s v="CTO"/>
    <x v="1"/>
    <d v="2019-11-14T00:00:00"/>
    <d v="2019-11-14T00:00:00"/>
    <m/>
    <m/>
    <s v="1 "/>
    <n v="1"/>
    <m/>
  </r>
  <r>
    <x v="1243"/>
    <d v="2020-02-18T00:00:00"/>
    <x v="252"/>
    <s v="UNTALAN DIVINA R."/>
    <s v="CTO"/>
    <x v="1"/>
    <d v="2019-12-09T00:00:00"/>
    <d v="2019-12-09T00:00:00"/>
    <s v="OTHER"/>
    <s v="SEC 25 EO 292- FORCE LEAVE"/>
    <s v="1 OTHER"/>
    <n v="1"/>
    <m/>
  </r>
  <r>
    <x v="1243"/>
    <d v="2020-02-18T00:00:00"/>
    <x v="252"/>
    <s v="UNTALAN DIVINA R."/>
    <s v="CTO"/>
    <x v="1"/>
    <d v="2019-12-23T00:00:00"/>
    <d v="2019-12-23T00:00:00"/>
    <s v="OTHER"/>
    <s v="SEC 25 EO 292- FORCE LEAVE"/>
    <s v="1 OTHER"/>
    <n v="1"/>
    <m/>
  </r>
  <r>
    <x v="1243"/>
    <d v="2020-02-18T00:00:00"/>
    <x v="252"/>
    <s v="UNTALAN DIVINA R."/>
    <s v="CTO"/>
    <x v="1"/>
    <d v="2019-12-26T00:00:00"/>
    <d v="2019-12-26T00:00:00"/>
    <s v="OTHER"/>
    <s v="SEC 25 EO 292- FORCE LEAVE"/>
    <s v="1 OTHER"/>
    <n v="1"/>
    <m/>
  </r>
  <r>
    <x v="1244"/>
    <d v="2020-02-18T00:00:00"/>
    <x v="204"/>
    <s v="UNTALAN DIVINA R."/>
    <s v="CTO"/>
    <x v="1"/>
    <d v="2019-11-20T00:00:00"/>
    <d v="2019-11-20T00:00:00"/>
    <s v="VL"/>
    <m/>
    <s v="1 VL"/>
    <n v="1"/>
    <m/>
  </r>
  <r>
    <x v="1245"/>
    <d v="2020-02-18T00:00:00"/>
    <x v="204"/>
    <s v="ALEGA ESTELITA M."/>
    <s v="CTO"/>
    <x v="1"/>
    <d v="2019-11-08T00:00:00"/>
    <d v="2019-11-08T00:00:00"/>
    <s v="SL"/>
    <m/>
    <s v="1 SL"/>
    <n v="1"/>
    <m/>
  </r>
  <r>
    <x v="1246"/>
    <d v="2020-03-03T00:00:00"/>
    <x v="227"/>
    <s v="DIMAPILIS ELVIRA S."/>
    <s v="CTO"/>
    <x v="1"/>
    <d v="2019-12-06T00:00:00"/>
    <d v="2019-12-06T00:00:00"/>
    <s v="VL"/>
    <m/>
    <s v="1 VL"/>
    <n v="1"/>
    <m/>
  </r>
  <r>
    <x v="1246"/>
    <d v="2020-03-03T00:00:00"/>
    <x v="227"/>
    <s v="DIMAPILIS ELVIRA S."/>
    <s v="CTO"/>
    <x v="1"/>
    <d v="2019-12-09T00:00:00"/>
    <d v="2019-12-09T00:00:00"/>
    <s v="VL"/>
    <m/>
    <s v="1 VL"/>
    <n v="1"/>
    <m/>
  </r>
  <r>
    <x v="1247"/>
    <d v="2020-03-03T00:00:00"/>
    <x v="247"/>
    <s v="VIDALLO WINNIE R."/>
    <s v="CTO"/>
    <x v="1"/>
    <d v="2019-11-28T00:00:00"/>
    <d v="2019-11-29T00:00:00"/>
    <s v="SL"/>
    <m/>
    <s v="2 SL"/>
    <n v="2"/>
    <m/>
  </r>
  <r>
    <x v="1248"/>
    <d v="2020-03-03T00:00:00"/>
    <x v="236"/>
    <s v="VIDALLO WINNIE R."/>
    <s v="CTO"/>
    <x v="1"/>
    <d v="2019-11-18T00:00:00"/>
    <d v="2019-11-18T00:00:00"/>
    <s v="SL"/>
    <m/>
    <s v="1 SL"/>
    <n v="1"/>
    <m/>
  </r>
  <r>
    <x v="1249"/>
    <d v="2020-03-03T00:00:00"/>
    <x v="236"/>
    <s v="VIDALLO WINNIE R."/>
    <s v="CTO"/>
    <x v="1"/>
    <d v="2019-11-04T00:00:00"/>
    <d v="2019-11-04T00:00:00"/>
    <s v="SL"/>
    <m/>
    <s v="1 SL"/>
    <n v="1"/>
    <m/>
  </r>
  <r>
    <x v="1249"/>
    <d v="2020-03-03T00:00:00"/>
    <x v="236"/>
    <s v="VIDALLO WINNIE R."/>
    <s v="CTO"/>
    <x v="1"/>
    <d v="2019-11-07T00:00:00"/>
    <d v="2019-11-08T00:00:00"/>
    <s v="SL"/>
    <m/>
    <s v="2 SL"/>
    <n v="2"/>
    <m/>
  </r>
  <r>
    <x v="1250"/>
    <d v="2020-03-03T00:00:00"/>
    <x v="236"/>
    <s v="GUAÑEZO MARY ANNE P."/>
    <s v="CTO"/>
    <x v="1"/>
    <d v="2019-12-12T00:00:00"/>
    <d v="2019-12-12T00:00:00"/>
    <s v="OTHER"/>
    <s v="SPECIAL PRIVILEGE"/>
    <s v="1 OTHER"/>
    <n v="1"/>
    <m/>
  </r>
  <r>
    <x v="1251"/>
    <d v="2020-03-03T00:00:00"/>
    <x v="245"/>
    <s v="GUAÑEZO MARY ANNE P."/>
    <s v="CTO"/>
    <x v="1"/>
    <d v="2019-12-11T00:00:00"/>
    <d v="2019-12-11T00:00:00"/>
    <s v="VL"/>
    <m/>
    <s v="1 VL"/>
    <n v="1"/>
    <m/>
  </r>
  <r>
    <x v="1252"/>
    <d v="2020-03-03T00:00:00"/>
    <x v="245"/>
    <s v="ESCAMILLAS EVELYN M."/>
    <s v="CTO"/>
    <x v="1"/>
    <d v="2019-11-29T00:00:00"/>
    <d v="2019-11-29T00:00:00"/>
    <s v="VL"/>
    <m/>
    <s v="1 VL"/>
    <n v="1"/>
    <m/>
  </r>
  <r>
    <x v="1253"/>
    <d v="2020-03-03T00:00:00"/>
    <x v="256"/>
    <s v="DUNGO PURISIMA CORAZON E."/>
    <s v="CTO"/>
    <x v="1"/>
    <d v="2019-12-26T00:00:00"/>
    <d v="2019-12-26T00:00:00"/>
    <s v="OTHER"/>
    <s v="SEC 25 EO 292- FORCE LEAVE"/>
    <s v="1 OTHER"/>
    <n v="1"/>
    <m/>
  </r>
  <r>
    <x v="1254"/>
    <d v="2020-03-03T00:00:00"/>
    <x v="263"/>
    <s v="DUNGO PURISIMA CORAZON E."/>
    <s v="CTO"/>
    <x v="1"/>
    <d v="2019-12-23T00:00:00"/>
    <d v="2019-12-23T00:00:00"/>
    <s v="OTHER"/>
    <s v="SEC 25 EO 292- FORCE LEAVE"/>
    <s v="1 OTHER"/>
    <n v="1"/>
    <m/>
  </r>
  <r>
    <x v="1255"/>
    <d v="2020-03-03T00:00:00"/>
    <x v="238"/>
    <s v="DUNGO PURISIMA CORAZON E."/>
    <s v="CTO"/>
    <x v="1"/>
    <d v="2019-11-28T00:00:00"/>
    <d v="2019-11-29T00:00:00"/>
    <s v="OTHER"/>
    <s v="SEC 25 EO 292- FORCE LEAVE"/>
    <s v="2 OTHER"/>
    <n v="2"/>
    <m/>
  </r>
  <r>
    <x v="1256"/>
    <d v="2020-03-03T00:00:00"/>
    <x v="188"/>
    <s v="DUNGO PURISIMA CORAZON E."/>
    <s v="CTO"/>
    <x v="1"/>
    <d v="2019-10-31T00:00:00"/>
    <d v="2019-10-31T00:00:00"/>
    <s v="SL"/>
    <m/>
    <s v="1 SL"/>
    <n v="1"/>
    <m/>
  </r>
  <r>
    <x v="1257"/>
    <d v="2020-03-03T00:00:00"/>
    <x v="264"/>
    <s v="DIMAPILIS JOSEPHINE P."/>
    <s v="CTO"/>
    <x v="1"/>
    <d v="2020-01-02T00:00:00"/>
    <d v="2020-01-02T00:00:00"/>
    <s v="SL"/>
    <m/>
    <s v="1 SL"/>
    <n v="1"/>
    <m/>
  </r>
  <r>
    <x v="1258"/>
    <d v="2020-03-03T00:00:00"/>
    <x v="244"/>
    <s v="DIMAPILIS JOSEPHINE P."/>
    <s v="CTO"/>
    <x v="1"/>
    <d v="2019-12-02T00:00:00"/>
    <d v="2019-12-03T00:00:00"/>
    <s v="VL"/>
    <m/>
    <s v="2 VL"/>
    <n v="2"/>
    <m/>
  </r>
  <r>
    <x v="1258"/>
    <d v="2020-03-03T00:00:00"/>
    <x v="244"/>
    <s v="DIMAPILIS JOSEPHINE P."/>
    <s v="CTO"/>
    <x v="1"/>
    <d v="2019-12-26T00:00:00"/>
    <d v="2019-12-27T00:00:00"/>
    <s v="VL"/>
    <m/>
    <s v="2 VL"/>
    <n v="2"/>
    <m/>
  </r>
  <r>
    <x v="1259"/>
    <d v="2020-03-03T00:00:00"/>
    <x v="252"/>
    <s v="DIMAPILIS JOSEPHINE P."/>
    <s v="CTO"/>
    <x v="1"/>
    <d v="2019-12-04T00:00:00"/>
    <d v="2019-12-04T00:00:00"/>
    <s v="VL"/>
    <m/>
    <s v="1 VL"/>
    <n v="1"/>
    <m/>
  </r>
  <r>
    <x v="1260"/>
    <d v="2020-03-03T00:00:00"/>
    <x v="247"/>
    <s v="DIMAPILIS JOSEPHINE P."/>
    <s v="CTO"/>
    <x v="1"/>
    <d v="2019-11-28T00:00:00"/>
    <d v="2019-11-29T00:00:00"/>
    <s v="SL"/>
    <m/>
    <s v="2 SL"/>
    <n v="2"/>
    <m/>
  </r>
  <r>
    <x v="1261"/>
    <d v="2020-03-03T00:00:00"/>
    <x v="256"/>
    <s v="BAYOT RUMER M."/>
    <s v="ASSESSORS OFFICE"/>
    <x v="1"/>
    <d v="2019-12-27T00:00:00"/>
    <d v="2019-12-27T00:00:00"/>
    <s v="VL"/>
    <m/>
    <s v="1 VL"/>
    <n v="1"/>
    <m/>
  </r>
  <r>
    <x v="1262"/>
    <d v="2020-03-03T00:00:00"/>
    <x v="261"/>
    <s v="BAYOT RUMER M."/>
    <s v="ASSESSORS OFFICE"/>
    <x v="1"/>
    <d v="2019-12-23T00:00:00"/>
    <d v="2019-12-23T00:00:00"/>
    <s v="SL"/>
    <m/>
    <s v="1 SL"/>
    <n v="1"/>
    <m/>
  </r>
  <r>
    <x v="1262"/>
    <d v="2020-03-03T00:00:00"/>
    <x v="261"/>
    <s v="BAYOT RUMER M."/>
    <s v="ASSESSORS OFFICE"/>
    <x v="1"/>
    <d v="2019-12-26T00:00:00"/>
    <d v="2019-12-26T00:00:00"/>
    <s v="SL"/>
    <m/>
    <s v="1 SL"/>
    <n v="1"/>
    <m/>
  </r>
  <r>
    <x v="1263"/>
    <d v="2020-03-03T00:00:00"/>
    <x v="261"/>
    <s v="GATPANDAN NENITA M."/>
    <s v="LIBRARY"/>
    <x v="1"/>
    <d v="2019-12-20T00:00:00"/>
    <d v="2019-12-20T00:00:00"/>
    <s v="SL"/>
    <m/>
    <s v="1 SL"/>
    <n v="1"/>
    <m/>
  </r>
  <r>
    <x v="1263"/>
    <d v="2020-03-03T00:00:00"/>
    <x v="261"/>
    <s v="GATPANDAN NENITA M."/>
    <s v="LIBRARY"/>
    <x v="1"/>
    <d v="2019-12-26T00:00:00"/>
    <d v="2019-12-26T00:00:00"/>
    <s v="SL"/>
    <m/>
    <s v="1 SL"/>
    <n v="1"/>
    <m/>
  </r>
  <r>
    <x v="1264"/>
    <d v="2020-03-03T00:00:00"/>
    <x v="250"/>
    <s v="GOMEZ EMMA M."/>
    <s v="CEO"/>
    <x v="1"/>
    <d v="2019-12-10T00:00:00"/>
    <d v="2019-12-10T00:00:00"/>
    <s v="SL"/>
    <m/>
    <s v="1 SL"/>
    <n v="1"/>
    <m/>
  </r>
  <r>
    <x v="1265"/>
    <d v="2020-03-03T00:00:00"/>
    <x v="260"/>
    <s v="MENDOZA PRESCILA S."/>
    <s v="CEO"/>
    <x v="1"/>
    <d v="2019-12-18T00:00:00"/>
    <d v="2019-12-18T00:00:00"/>
    <s v="SL"/>
    <m/>
    <s v="1 SL"/>
    <n v="1"/>
    <m/>
  </r>
  <r>
    <x v="1266"/>
    <d v="2020-03-03T00:00:00"/>
    <x v="212"/>
    <s v="DIMAPILIS ALFREDO C."/>
    <s v="CBO"/>
    <x v="1"/>
    <d v="2019-11-04T00:00:00"/>
    <d v="2019-11-06T00:00:00"/>
    <s v="VL"/>
    <m/>
    <s v="3 VL"/>
    <n v="3"/>
    <m/>
  </r>
  <r>
    <x v="1267"/>
    <d v="2020-03-03T00:00:00"/>
    <x v="262"/>
    <s v="OCAMPO ORLANDO R."/>
    <s v="CEO"/>
    <x v="1"/>
    <d v="2019-12-20T00:00:00"/>
    <d v="2019-12-20T00:00:00"/>
    <s v="SL"/>
    <m/>
    <s v="1 SL"/>
    <n v="1"/>
    <m/>
  </r>
  <r>
    <x v="1268"/>
    <d v="2020-03-03T00:00:00"/>
    <x v="259"/>
    <s v="PARAS TEOFILA A."/>
    <s v="CEO"/>
    <x v="1"/>
    <d v="2019-12-26T00:00:00"/>
    <d v="2019-12-27T00:00:00"/>
    <s v="SL"/>
    <m/>
    <s v="2 SL"/>
    <n v="2"/>
    <m/>
  </r>
  <r>
    <x v="1269"/>
    <d v="2020-03-03T00:00:00"/>
    <x v="273"/>
    <s v="SUMAGUI MARISSA D."/>
    <s v="CEO"/>
    <x v="1"/>
    <d v="2019-12-17T00:00:00"/>
    <d v="2019-12-17T00:00:00"/>
    <s v="SL"/>
    <m/>
    <s v="1 SL"/>
    <n v="1"/>
    <m/>
  </r>
  <r>
    <x v="1270"/>
    <d v="2020-03-03T00:00:00"/>
    <x v="273"/>
    <s v="SUMAGUI MARISSA D."/>
    <s v="CEO"/>
    <x v="1"/>
    <d v="2019-12-13T00:00:00"/>
    <d v="2019-12-13T00:00:00"/>
    <s v="SL"/>
    <m/>
    <s v="1 SL"/>
    <n v="1"/>
    <m/>
  </r>
  <r>
    <x v="1271"/>
    <d v="2020-03-03T00:00:00"/>
    <x v="273"/>
    <s v="SUMAGUI MARISSA D."/>
    <s v="CEO"/>
    <x v="1"/>
    <d v="2019-12-09T00:00:00"/>
    <d v="2019-12-09T00:00:00"/>
    <s v="OTHER"/>
    <s v="BIRTHDAY LEAVE"/>
    <s v="1 OTHER"/>
    <n v="1"/>
    <m/>
  </r>
  <r>
    <x v="1272"/>
    <d v="2020-03-03T00:00:00"/>
    <x v="273"/>
    <s v="SUMAGUI MARISSA D."/>
    <s v="CEO"/>
    <x v="1"/>
    <d v="2019-12-04T00:00:00"/>
    <d v="2019-12-04T00:00:00"/>
    <s v="SL"/>
    <m/>
    <s v="1 SL"/>
    <n v="1"/>
    <m/>
  </r>
  <r>
    <x v="1273"/>
    <d v="2020-03-03T00:00:00"/>
    <x v="273"/>
    <s v="MADRAZO ALLAN PAUL A."/>
    <s v="CEO"/>
    <x v="1"/>
    <d v="2019-12-17T00:00:00"/>
    <d v="2019-12-17T00:00:00"/>
    <s v="SL"/>
    <m/>
    <s v="1 SL"/>
    <n v="1"/>
    <m/>
  </r>
  <r>
    <x v="1274"/>
    <d v="2020-03-03T00:00:00"/>
    <x v="273"/>
    <s v="MADRAZO ALLAN PAUL A."/>
    <s v="CEO"/>
    <x v="1"/>
    <d v="2019-12-13T00:00:00"/>
    <d v="2019-12-13T00:00:00"/>
    <s v="SL"/>
    <m/>
    <s v="1 SL"/>
    <n v="1"/>
    <m/>
  </r>
  <r>
    <x v="1275"/>
    <d v="2020-03-03T00:00:00"/>
    <x v="273"/>
    <s v="MADRAZO ALLAN PAUL A."/>
    <s v="CEO"/>
    <x v="1"/>
    <d v="2019-12-09T00:00:00"/>
    <d v="2019-12-09T00:00:00"/>
    <s v="SL"/>
    <m/>
    <s v="1 SL"/>
    <n v="1"/>
    <m/>
  </r>
  <r>
    <x v="1276"/>
    <d v="2020-03-03T00:00:00"/>
    <x v="273"/>
    <s v="MADRAZO ALLAN PAUL A."/>
    <s v="CEO"/>
    <x v="1"/>
    <d v="2019-12-04T00:00:00"/>
    <d v="2019-12-04T00:00:00"/>
    <s v="SL"/>
    <m/>
    <s v="1 SL"/>
    <n v="1"/>
    <m/>
  </r>
  <r>
    <x v="1277"/>
    <d v="2020-03-03T00:00:00"/>
    <x v="280"/>
    <s v="BANICO PILAR B."/>
    <s v="CCT"/>
    <x v="1"/>
    <d v="2020-02-12T00:00:00"/>
    <d v="2020-02-14T00:00:00"/>
    <s v="OTHER"/>
    <s v="CALAMITY LEAVE"/>
    <s v="3 OTHER"/>
    <n v="3"/>
    <m/>
  </r>
  <r>
    <x v="1278"/>
    <d v="2020-03-03T00:00:00"/>
    <x v="281"/>
    <s v="GATPANDAN NENITA M."/>
    <s v="LIBRARY"/>
    <x v="1"/>
    <d v="2020-01-15T00:00:00"/>
    <d v="2020-01-17T00:00:00"/>
    <s v="OTHER"/>
    <s v="EMERGENCY LEAVE"/>
    <s v="3 OTHER"/>
    <n v="3"/>
    <m/>
  </r>
  <r>
    <x v="1278"/>
    <d v="2020-03-03T00:00:00"/>
    <x v="281"/>
    <s v="GATPANDAN NENITA M."/>
    <s v="LIBRARY"/>
    <x v="1"/>
    <d v="2020-01-20T00:00:00"/>
    <d v="2020-01-21T00:00:00"/>
    <s v="OTHER"/>
    <s v="EMERGENCY LEAVE"/>
    <s v="2 OTHER"/>
    <n v="2"/>
    <m/>
  </r>
  <r>
    <x v="1279"/>
    <d v="2020-03-03T00:00:00"/>
    <x v="276"/>
    <s v="TORRES DINAH G."/>
    <s v="CCT"/>
    <x v="1"/>
    <d v="2020-02-03T00:00:00"/>
    <d v="2020-02-06T00:00:00"/>
    <s v="OTHER"/>
    <s v="CALAMITY LEAVE"/>
    <s v="4 OTHER"/>
    <n v="4"/>
    <m/>
  </r>
  <r>
    <x v="1280"/>
    <d v="2020-03-03T00:00:00"/>
    <x v="282"/>
    <s v="TORRES DINAH G."/>
    <s v="CCT"/>
    <x v="1"/>
    <d v="2020-01-21T00:00:00"/>
    <d v="2020-01-22T00:00:00"/>
    <s v="VL"/>
    <m/>
    <s v="2 VL"/>
    <n v="2"/>
    <m/>
  </r>
  <r>
    <x v="1281"/>
    <d v="2020-03-03T00:00:00"/>
    <x v="283"/>
    <s v="CHACON ELISA G."/>
    <s v="CCT"/>
    <x v="1"/>
    <d v="2020-02-12T00:00:00"/>
    <d v="2020-02-12T00:00:00"/>
    <s v="OTHER"/>
    <s v="CALAMITY LEAVE"/>
    <s v="1 OTHER"/>
    <n v="1"/>
    <m/>
  </r>
  <r>
    <x v="1281"/>
    <d v="2020-03-03T00:00:00"/>
    <x v="283"/>
    <s v="CHACON ELISA G."/>
    <s v="CCT"/>
    <x v="1"/>
    <d v="2020-02-14T00:00:00"/>
    <d v="2020-02-14T00:00:00"/>
    <s v="OTHER"/>
    <s v="CALAMITY LEAVE"/>
    <s v="1 OTHER"/>
    <n v="1"/>
    <m/>
  </r>
  <r>
    <x v="1282"/>
    <d v="2020-03-03T00:00:00"/>
    <x v="284"/>
    <s v="CHACON ELISA G."/>
    <s v="CCT"/>
    <x v="1"/>
    <d v="2020-01-15T00:00:00"/>
    <d v="2020-01-15T00:00:00"/>
    <s v="OTHER"/>
    <s v="CALAMITY LEAVE"/>
    <s v="1 OTHER"/>
    <n v="1"/>
    <m/>
  </r>
  <r>
    <x v="1282"/>
    <d v="2020-03-03T00:00:00"/>
    <x v="284"/>
    <s v="CHACON ELISA G."/>
    <s v="CCT"/>
    <x v="1"/>
    <d v="2020-02-07T00:00:00"/>
    <d v="2020-02-07T00:00:00"/>
    <s v="OTHER"/>
    <s v="CALAMITY LEAVE"/>
    <s v="1 OTHER"/>
    <n v="1"/>
    <m/>
  </r>
  <r>
    <x v="1282"/>
    <d v="2020-03-03T00:00:00"/>
    <x v="284"/>
    <s v="CHACON ELISA G."/>
    <s v="CCT"/>
    <x v="1"/>
    <d v="2020-02-10T00:00:00"/>
    <d v="2020-02-10T00:00:00"/>
    <s v="OTHER"/>
    <s v="CALAMITY LEAVE"/>
    <s v="1 OTHER"/>
    <n v="1"/>
    <m/>
  </r>
  <r>
    <x v="1283"/>
    <d v="2020-03-03T00:00:00"/>
    <x v="285"/>
    <s v="VELUZ DORMILUNA E."/>
    <s v="CCT"/>
    <x v="1"/>
    <d v="2020-01-30T00:00:00"/>
    <d v="2020-01-31T00:00:00"/>
    <s v="OTHER"/>
    <s v="CALAMITY LEAVE"/>
    <s v="2 OTHER"/>
    <n v="2"/>
    <m/>
  </r>
  <r>
    <x v="1284"/>
    <d v="2020-03-03T00:00:00"/>
    <x v="282"/>
    <s v="VELUZ DORMILUNA E."/>
    <s v="CCT"/>
    <x v="1"/>
    <d v="2020-01-15T00:00:00"/>
    <d v="2020-01-17T00:00:00"/>
    <s v="OTHER"/>
    <s v="CALAMITY LEAVE"/>
    <s v="3 OTHER"/>
    <n v="3"/>
    <m/>
  </r>
  <r>
    <x v="1285"/>
    <d v="2020-03-03T00:00:00"/>
    <x v="286"/>
    <s v="VELUZ DORMILUNA E."/>
    <s v="CCT"/>
    <x v="1"/>
    <d v="2020-01-07T00:00:00"/>
    <d v="2020-01-07T00:00:00"/>
    <s v="SL"/>
    <m/>
    <s v="1 SL"/>
    <n v="1"/>
    <m/>
  </r>
  <r>
    <x v="1286"/>
    <d v="2020-03-03T00:00:00"/>
    <x v="269"/>
    <s v="VELUZ DORMILUNA E."/>
    <s v="CCT"/>
    <x v="1"/>
    <d v="2020-01-02T00:00:00"/>
    <d v="2020-01-02T00:00:00"/>
    <s v="SL"/>
    <m/>
    <s v="1 SL"/>
    <n v="1"/>
    <m/>
  </r>
  <r>
    <x v="1287"/>
    <d v="2020-03-03T00:00:00"/>
    <x v="269"/>
    <s v="VELUZ DORMILUNA E."/>
    <s v="CCT"/>
    <x v="1"/>
    <d v="2019-12-27T00:00:00"/>
    <d v="2019-12-27T00:00:00"/>
    <s v="SL"/>
    <m/>
    <s v="1 SL"/>
    <n v="1"/>
    <m/>
  </r>
  <r>
    <x v="1288"/>
    <d v="2020-03-03T00:00:00"/>
    <x v="285"/>
    <s v="PEREY GENNILYN  "/>
    <s v="TCIS"/>
    <x v="0"/>
    <d v="2020-02-03T00:00:00"/>
    <d v="2020-02-03T00:00:00"/>
    <s v="OTHER"/>
    <s v="CALAMITY LEAVE"/>
    <s v="1 OTHER"/>
    <n v="1"/>
    <m/>
  </r>
  <r>
    <x v="1288"/>
    <d v="2020-03-03T00:00:00"/>
    <x v="287"/>
    <s v="PEREY GENNILYN  "/>
    <s v="TCIS"/>
    <x v="0"/>
    <d v="2020-02-13T00:00:00"/>
    <d v="2020-02-13T00:00:00"/>
    <s v="OTHER"/>
    <s v="CALAMITY LEAVE"/>
    <s v="1 OTHER"/>
    <n v="1"/>
    <m/>
  </r>
  <r>
    <x v="1288"/>
    <d v="2020-03-03T00:00:00"/>
    <x v="288"/>
    <s v="PEREY GENNILYN  "/>
    <s v="TCIS"/>
    <x v="0"/>
    <d v="2020-02-14T00:00:00"/>
    <d v="2020-02-14T00:00:00"/>
    <s v="OTHER"/>
    <s v="CALAMITY LEAVE"/>
    <s v="1 OTHER"/>
    <n v="1"/>
    <m/>
  </r>
  <r>
    <x v="1289"/>
    <d v="2020-03-03T00:00:00"/>
    <x v="289"/>
    <s v="PEREY AIRENE O."/>
    <s v="CCT"/>
    <x v="1"/>
    <d v="2020-02-10T00:00:00"/>
    <d v="2020-02-12T00:00:00"/>
    <s v="OTHER"/>
    <s v="CALAMITY LEAVE"/>
    <s v="3 OTHER"/>
    <n v="3"/>
    <m/>
  </r>
  <r>
    <x v="1290"/>
    <d v="2020-03-03T00:00:00"/>
    <x v="284"/>
    <s v="PEREY AIRENE O."/>
    <s v="CCT"/>
    <x v="1"/>
    <d v="2020-01-24T00:00:00"/>
    <d v="2020-01-24T00:00:00"/>
    <s v="OTHER"/>
    <s v="CALAMITY LEAVE"/>
    <s v="1 OTHER"/>
    <n v="1"/>
    <m/>
  </r>
  <r>
    <x v="1290"/>
    <d v="2020-03-03T00:00:00"/>
    <x v="284"/>
    <s v="PEREY AIRENE O."/>
    <s v="CCT"/>
    <x v="1"/>
    <d v="2020-01-17T00:00:00"/>
    <d v="2020-01-17T00:00:00"/>
    <s v="OTHER"/>
    <s v="CALAMITY LEAVE"/>
    <s v="1 OTHER"/>
    <n v="1"/>
    <m/>
  </r>
  <r>
    <x v="1291"/>
    <d v="2020-03-03T00:00:00"/>
    <x v="290"/>
    <s v="FERMA MARIA VICTORIA D."/>
    <s v="CCT"/>
    <x v="1"/>
    <d v="2020-02-19T00:00:00"/>
    <d v="2020-02-20T00:00:00"/>
    <s v="SL"/>
    <m/>
    <s v="2 SL"/>
    <n v="2"/>
    <m/>
  </r>
  <r>
    <x v="1292"/>
    <d v="2020-03-03T00:00:00"/>
    <x v="291"/>
    <s v="FERMA MARIA VICTORIA D."/>
    <s v="CCT"/>
    <x v="1"/>
    <d v="2020-02-12T00:00:00"/>
    <d v="2020-02-12T00:00:00"/>
    <s v="OTHER"/>
    <s v="CALAMITY LEAVE"/>
    <s v="1 OTHER"/>
    <n v="1"/>
    <m/>
  </r>
  <r>
    <x v="1293"/>
    <d v="2020-03-03T00:00:00"/>
    <x v="285"/>
    <s v="FERMA MARIA VICTORIA D."/>
    <s v="CCT"/>
    <x v="1"/>
    <d v="2020-01-30T00:00:00"/>
    <d v="2020-01-31T00:00:00"/>
    <s v="OTHER"/>
    <s v="CALAMITY LEAVE"/>
    <s v="2 OTHER"/>
    <n v="2"/>
    <m/>
  </r>
  <r>
    <x v="1294"/>
    <d v="2020-03-03T00:00:00"/>
    <x v="292"/>
    <s v="FERMA MARIA VICTORIA D."/>
    <s v="CCT"/>
    <x v="1"/>
    <d v="2020-01-20T00:00:00"/>
    <d v="2020-01-20T00:00:00"/>
    <s v="OTHER"/>
    <s v="CALAMITY LEAVE"/>
    <s v="1 OTHER"/>
    <n v="1"/>
    <m/>
  </r>
  <r>
    <x v="1295"/>
    <d v="2020-03-03T00:00:00"/>
    <x v="284"/>
    <s v="FERMA MARIA VICTORIA D."/>
    <s v="CCT"/>
    <x v="1"/>
    <d v="2020-01-16T00:00:00"/>
    <d v="2020-01-16T00:00:00"/>
    <s v="OTHER"/>
    <s v="CALAMITY LEAVE"/>
    <s v="1 OTHER"/>
    <n v="1"/>
    <m/>
  </r>
  <r>
    <x v="1296"/>
    <d v="2020-03-03T00:00:00"/>
    <x v="286"/>
    <s v="FERMA MARIA VICTORIA D."/>
    <s v="CCT"/>
    <x v="1"/>
    <d v="2020-01-07T00:00:00"/>
    <d v="2020-01-07T00:00:00"/>
    <s v="SL"/>
    <m/>
    <s v="1 SL"/>
    <n v="1"/>
    <m/>
  </r>
  <r>
    <x v="1297"/>
    <d v="2020-03-03T00:00:00"/>
    <x v="293"/>
    <s v="PETIL GLENDA D."/>
    <s v="CCT"/>
    <x v="1"/>
    <d v="2020-01-31T00:00:00"/>
    <d v="2020-01-31T00:00:00"/>
    <s v="OTHER"/>
    <s v="CALAMITY LEAVE"/>
    <s v="1 OTHER"/>
    <n v="1"/>
    <m/>
  </r>
  <r>
    <x v="1297"/>
    <d v="2020-03-03T00:00:00"/>
    <x v="293"/>
    <s v="PETIL GLENDA D."/>
    <s v="CCT"/>
    <x v="1"/>
    <d v="2020-02-03T00:00:00"/>
    <d v="2020-02-03T00:00:00"/>
    <s v="OTHER"/>
    <s v="CALAMITY LEAVE"/>
    <s v="1 OTHER"/>
    <n v="1"/>
    <m/>
  </r>
  <r>
    <x v="1297"/>
    <d v="2020-03-03T00:00:00"/>
    <x v="293"/>
    <s v="PETIL GLENDA D."/>
    <s v="CCT"/>
    <x v="1"/>
    <d v="2020-02-10T00:00:00"/>
    <d v="2020-02-10T00:00:00"/>
    <s v="OTHER"/>
    <s v="CALAMITY LEAVE"/>
    <s v="1 OTHER"/>
    <n v="1"/>
    <m/>
  </r>
  <r>
    <x v="1298"/>
    <d v="2020-03-03T00:00:00"/>
    <x v="284"/>
    <s v="PETIL GLENDA D."/>
    <s v="CCT"/>
    <x v="1"/>
    <d v="2020-01-24T00:00:00"/>
    <d v="2020-01-24T00:00:00"/>
    <s v="OTHER"/>
    <s v="CALAMITY LEAVE"/>
    <s v="1 OTHER"/>
    <n v="1"/>
    <m/>
  </r>
  <r>
    <x v="1298"/>
    <d v="2020-03-03T00:00:00"/>
    <x v="284"/>
    <s v="PETIL GLENDA D."/>
    <s v="CCT"/>
    <x v="1"/>
    <d v="2020-01-15T00:00:00"/>
    <d v="2020-01-15T00:00:00"/>
    <s v="OTHER"/>
    <s v="CALAMITY LEAVE"/>
    <s v="1 OTHER"/>
    <n v="1"/>
    <m/>
  </r>
  <r>
    <x v="1299"/>
    <d v="2020-03-03T00:00:00"/>
    <x v="275"/>
    <s v="PETIL GLENDA D."/>
    <s v="CCT"/>
    <x v="1"/>
    <d v="2020-01-08T00:00:00"/>
    <d v="2020-01-08T00:00:00"/>
    <s v="SL"/>
    <m/>
    <s v="1 SL"/>
    <n v="1"/>
    <m/>
  </r>
  <r>
    <x v="1300"/>
    <d v="2020-03-03T00:00:00"/>
    <x v="284"/>
    <s v="GARCIA HAIZEL M."/>
    <s v="CCT"/>
    <x v="1"/>
    <d v="2020-02-04T00:00:00"/>
    <d v="2020-02-04T00:00:00"/>
    <s v="OTHER"/>
    <s v="CALAMITY LEAVE"/>
    <s v="1 OTHER"/>
    <n v="1"/>
    <m/>
  </r>
  <r>
    <x v="1300"/>
    <d v="2020-03-03T00:00:00"/>
    <x v="284"/>
    <s v="GARCIA HAIZEL M."/>
    <s v="CCT"/>
    <x v="1"/>
    <d v="2020-02-13T00:00:00"/>
    <d v="2020-02-13T00:00:00"/>
    <s v="OTHER"/>
    <s v="CALAMITY LEAVE"/>
    <s v="1 OTHER"/>
    <n v="1"/>
    <m/>
  </r>
  <r>
    <x v="1300"/>
    <d v="2020-03-03T00:00:00"/>
    <x v="284"/>
    <s v="GARCIA HAIZEL M."/>
    <s v="CCT"/>
    <x v="1"/>
    <d v="2020-02-14T00:00:00"/>
    <d v="2020-02-14T00:00:00"/>
    <s v="OTHER"/>
    <s v="CALAMITY LEAVE"/>
    <s v="1 OTHER"/>
    <n v="1"/>
    <m/>
  </r>
  <r>
    <x v="1301"/>
    <d v="2020-03-03T00:00:00"/>
    <x v="282"/>
    <s v="GARCIA HAIZEL M."/>
    <s v="CCT"/>
    <x v="1"/>
    <d v="2020-01-15T00:00:00"/>
    <d v="2020-01-15T00:00:00"/>
    <s v="OTHER"/>
    <s v="CALAMITY LEAVE"/>
    <s v="1 OTHER"/>
    <n v="1"/>
    <m/>
  </r>
  <r>
    <x v="1301"/>
    <d v="2020-03-03T00:00:00"/>
    <x v="282"/>
    <s v="GARCIA HAIZEL M."/>
    <s v="CCT"/>
    <x v="1"/>
    <d v="2020-01-17T00:00:00"/>
    <d v="2020-01-17T00:00:00"/>
    <s v="OTHER"/>
    <s v="CALAMITY LEAVE"/>
    <s v="1 OTHER"/>
    <n v="1"/>
    <m/>
  </r>
  <r>
    <x v="1302"/>
    <d v="2020-03-03T00:00:00"/>
    <x v="264"/>
    <s v="GARCIA HAIZEL M."/>
    <s v="CCT"/>
    <x v="1"/>
    <d v="2020-01-16T00:00:00"/>
    <d v="2020-01-16T00:00:00"/>
    <s v="OTHER"/>
    <s v="BIRTHDAY LEAVE"/>
    <s v="1 OTHER"/>
    <n v="1"/>
    <m/>
  </r>
  <r>
    <x v="1303"/>
    <d v="2020-03-03T00:00:00"/>
    <x v="264"/>
    <s v="GARCIA HAIZEL M."/>
    <s v="CCT"/>
    <x v="1"/>
    <d v="2020-01-02T00:00:00"/>
    <d v="2020-01-03T00:00:00"/>
    <s v="SL"/>
    <m/>
    <s v="2 SL"/>
    <n v="2"/>
    <m/>
  </r>
  <r>
    <x v="1304"/>
    <d v="2020-03-03T00:00:00"/>
    <x v="264"/>
    <s v="GARCIA HAIZEL M."/>
    <s v="CCT"/>
    <x v="1"/>
    <d v="2019-12-26T00:00:00"/>
    <d v="2019-12-27T00:00:00"/>
    <s v="SL"/>
    <m/>
    <s v="2 SL"/>
    <n v="2"/>
    <m/>
  </r>
  <r>
    <x v="1305"/>
    <d v="2020-03-03T00:00:00"/>
    <x v="276"/>
    <s v="CASTILLO FLORDELIZA T."/>
    <s v="CCT"/>
    <x v="1"/>
    <d v="2020-01-22T00:00:00"/>
    <d v="2020-01-22T00:00:00"/>
    <s v="OTHER"/>
    <s v="CALAMITY LEAVE"/>
    <s v="1 OTHER"/>
    <n v="1"/>
    <m/>
  </r>
  <r>
    <x v="1305"/>
    <d v="2020-03-03T00:00:00"/>
    <x v="276"/>
    <s v="CASTILLO FLORDELIZA T."/>
    <s v="CCT"/>
    <x v="1"/>
    <d v="2020-02-07T00:00:00"/>
    <d v="2020-02-07T00:00:00"/>
    <s v="OTHER"/>
    <s v="CALAMITY LEAVE"/>
    <s v="1 OTHER"/>
    <n v="1"/>
    <m/>
  </r>
  <r>
    <x v="1305"/>
    <d v="2020-03-03T00:00:00"/>
    <x v="276"/>
    <s v="CASTILLO FLORDELIZA T."/>
    <s v="CCT"/>
    <x v="1"/>
    <d v="2020-02-12T00:00:00"/>
    <d v="2020-02-12T00:00:00"/>
    <s v="OTHER"/>
    <s v="CALAMITY LEAVE"/>
    <s v="1 OTHER"/>
    <n v="1"/>
    <m/>
  </r>
  <r>
    <x v="1306"/>
    <d v="2020-03-03T00:00:00"/>
    <x v="294"/>
    <s v="CASTILLO FLORDELIZA T."/>
    <s v="CCT"/>
    <x v="1"/>
    <d v="2020-01-23T00:00:00"/>
    <d v="2020-01-23T00:00:00"/>
    <s v="OTHER"/>
    <s v="CALAMITY LEAVE"/>
    <s v="1 OTHER"/>
    <n v="1"/>
    <m/>
  </r>
  <r>
    <x v="1307"/>
    <d v="2020-03-03T00:00:00"/>
    <x v="295"/>
    <s v="LEPARDO ROWENA R."/>
    <s v="CCT"/>
    <x v="1"/>
    <d v="2020-03-06T00:00:00"/>
    <d v="2020-03-06T00:00:00"/>
    <s v="OTHER"/>
    <s v="MC# 6"/>
    <s v="1 OTHER"/>
    <n v="1"/>
    <m/>
  </r>
  <r>
    <x v="1308"/>
    <d v="2020-03-03T00:00:00"/>
    <x v="296"/>
    <s v="LEPARDO ROWENA R."/>
    <s v="CCT"/>
    <x v="1"/>
    <d v="2020-02-24T00:00:00"/>
    <d v="2020-02-24T00:00:00"/>
    <s v="OTHER"/>
    <s v="SOLO PARENT"/>
    <s v="1 OTHER"/>
    <n v="1"/>
    <m/>
  </r>
  <r>
    <x v="1309"/>
    <d v="2020-03-03T00:00:00"/>
    <x v="283"/>
    <s v="LEPARDO ROWENA R."/>
    <s v="CCT"/>
    <x v="1"/>
    <d v="2020-01-29T00:00:00"/>
    <d v="2020-01-31T00:00:00"/>
    <s v="OTHER"/>
    <s v="CALAMITY LEAVE"/>
    <s v="3 OTHER"/>
    <n v="3"/>
    <m/>
  </r>
  <r>
    <x v="1309"/>
    <d v="2020-03-03T00:00:00"/>
    <x v="283"/>
    <s v="LEPARDO ROWENA R."/>
    <s v="CCT"/>
    <x v="1"/>
    <d v="2020-02-03T00:00:00"/>
    <d v="2020-02-04T00:00:00"/>
    <s v="OTHER"/>
    <s v="CALAMITY LEAVE"/>
    <s v="2 OTHER"/>
    <n v="2"/>
    <m/>
  </r>
  <r>
    <x v="1310"/>
    <d v="2020-03-03T00:00:00"/>
    <x v="276"/>
    <s v="HERNANDEZ CORNELIO A."/>
    <s v="CCT"/>
    <x v="1"/>
    <d v="2020-01-29T00:00:00"/>
    <d v="2020-01-29T00:00:00"/>
    <s v="OTHER"/>
    <s v="CALAMITY LEAVE"/>
    <s v="1 OTHER"/>
    <n v="1"/>
    <m/>
  </r>
  <r>
    <x v="1310"/>
    <d v="2020-03-03T00:00:00"/>
    <x v="276"/>
    <s v="HERNANDEZ CORNELIO A."/>
    <s v="CCT"/>
    <x v="1"/>
    <d v="2020-01-31T00:00:00"/>
    <d v="2020-01-31T00:00:00"/>
    <s v="OTHER"/>
    <s v="CALAMITY LEAVE"/>
    <s v="1 OTHER"/>
    <n v="1"/>
    <m/>
  </r>
  <r>
    <x v="1311"/>
    <d v="2020-03-03T00:00:00"/>
    <x v="297"/>
    <s v="HERNANDEZ CORNELIO A."/>
    <s v="CCT"/>
    <x v="1"/>
    <d v="2020-01-09T00:00:00"/>
    <d v="2020-01-10T00:00:00"/>
    <s v="SL"/>
    <m/>
    <s v="2 SL"/>
    <n v="2"/>
    <m/>
  </r>
  <r>
    <x v="1312"/>
    <d v="2020-03-03T00:00:00"/>
    <x v="268"/>
    <s v="CARAAN FELIX M."/>
    <s v="MAHOGANY MARKET"/>
    <x v="1"/>
    <d v="2019-12-19T00:00:00"/>
    <d v="2019-12-22T00:00:00"/>
    <s v="OTHER"/>
    <s v="SEC 25 EO 292- FORCE LEAVE"/>
    <s v="2 OTHER"/>
    <n v="2"/>
    <m/>
  </r>
  <r>
    <x v="1312"/>
    <d v="2020-03-03T00:00:00"/>
    <x v="268"/>
    <s v="CARAAN FELIX M."/>
    <s v="MAHOGANY MARKET"/>
    <x v="1"/>
    <d v="2019-12-26T00:00:00"/>
    <d v="2019-12-26T00:00:00"/>
    <s v="OTHER"/>
    <s v="SEC 25 EO 292- FORCE LEAVE"/>
    <s v="1 OTHER"/>
    <n v="1"/>
    <m/>
  </r>
  <r>
    <x v="1313"/>
    <d v="2020-03-03T00:00:00"/>
    <x v="267"/>
    <s v="MARINDUQUE ANNE RENELYN P."/>
    <s v="VMO"/>
    <x v="1"/>
    <d v="2019-12-16T00:00:00"/>
    <d v="2019-12-16T00:00:00"/>
    <s v="SL"/>
    <m/>
    <s v="1 SL"/>
    <n v="1"/>
    <m/>
  </r>
  <r>
    <x v="1314"/>
    <d v="2020-03-03T00:00:00"/>
    <x v="286"/>
    <s v="VILLANUEVA PABLO B."/>
    <s v="PICNIC GROVE"/>
    <x v="1"/>
    <d v="2019-12-27T00:00:00"/>
    <d v="2019-12-27T00:00:00"/>
    <s v="SL"/>
    <m/>
    <s v="1 SL"/>
    <n v="1"/>
    <m/>
  </r>
  <r>
    <x v="1315"/>
    <d v="2020-03-03T00:00:00"/>
    <x v="263"/>
    <s v="ENMACIO LEILA A."/>
    <s v="ACCOUNTING"/>
    <x v="1"/>
    <d v="2019-12-20T00:00:00"/>
    <d v="2019-12-20T00:00:00"/>
    <s v="VL"/>
    <m/>
    <s v="1 VL"/>
    <n v="1"/>
    <m/>
  </r>
  <r>
    <x v="1316"/>
    <d v="2020-03-03T00:00:00"/>
    <x v="263"/>
    <s v="ENMACIO LEILA A."/>
    <s v="ACCOUNTING"/>
    <x v="1"/>
    <d v="2019-12-04T00:00:00"/>
    <d v="2019-12-04T00:00:00"/>
    <s v="SL"/>
    <m/>
    <s v="1 SL"/>
    <n v="1"/>
    <m/>
  </r>
  <r>
    <x v="1317"/>
    <d v="2020-03-03T00:00:00"/>
    <x v="268"/>
    <s v="OLARTE GREATCHEL B."/>
    <s v="ACCOUNTING"/>
    <x v="1"/>
    <d v="2019-12-04T00:00:00"/>
    <d v="2019-12-06T00:00:00"/>
    <s v="SL"/>
    <m/>
    <s v="3 SL"/>
    <n v="3"/>
    <m/>
  </r>
  <r>
    <x v="1318"/>
    <d v="2020-03-03T00:00:00"/>
    <x v="257"/>
    <s v="ENMACIO LEILA A."/>
    <s v="ACCOUNTING"/>
    <x v="1"/>
    <d v="2019-11-14T00:00:00"/>
    <d v="2019-11-15T00:00:00"/>
    <s v="SL"/>
    <m/>
    <s v="2 SL"/>
    <n v="2"/>
    <m/>
  </r>
  <r>
    <x v="1319"/>
    <d v="2020-03-03T00:00:00"/>
    <x v="282"/>
    <s v="PAITON MARY ANN M."/>
    <s v="CHARACTER OFFICE"/>
    <x v="1"/>
    <d v="2020-01-15T00:00:00"/>
    <d v="2020-01-17T00:00:00"/>
    <s v="SL"/>
    <m/>
    <s v="3 SL"/>
    <n v="3"/>
    <m/>
  </r>
  <r>
    <x v="1320"/>
    <d v="2020-03-03T00:00:00"/>
    <x v="298"/>
    <s v="ROMILLA EDITH D."/>
    <s v="PIO"/>
    <x v="1"/>
    <d v="2020-01-22T00:00:00"/>
    <d v="2020-01-22T00:00:00"/>
    <s v="OTHER"/>
    <s v="MC# 6"/>
    <s v="1 OTHER"/>
    <n v="1"/>
    <m/>
  </r>
  <r>
    <x v="1321"/>
    <d v="2020-03-03T00:00:00"/>
    <x v="298"/>
    <s v="ROMILLA EDITH D."/>
    <s v="PIO"/>
    <x v="1"/>
    <d v="2020-01-15T00:00:00"/>
    <d v="2020-01-21T00:00:00"/>
    <s v="OTHER"/>
    <s v="CALAMITY LEAVE"/>
    <s v="5 OTHER"/>
    <n v="5"/>
    <m/>
  </r>
  <r>
    <x v="1322"/>
    <d v="2020-03-03T00:00:00"/>
    <x v="299"/>
    <s v="PERENA RUBILINDA C."/>
    <s v="MO"/>
    <x v="1"/>
    <d v="2020-02-13T00:00:00"/>
    <d v="2020-02-14T00:00:00"/>
    <s v="OTHER"/>
    <s v="CALAMITY LEAVE"/>
    <s v="2 OTHER"/>
    <n v="2"/>
    <m/>
  </r>
  <r>
    <x v="1323"/>
    <d v="2020-03-03T00:00:00"/>
    <x v="285"/>
    <s v="PERENA RUBILINDA C."/>
    <s v="MO"/>
    <x v="1"/>
    <d v="2020-01-29T00:00:00"/>
    <d v="2020-01-31T00:00:00"/>
    <s v="OTHER"/>
    <s v="CALAMITY LEAVE"/>
    <s v="3 OTHER"/>
    <n v="3"/>
    <m/>
  </r>
  <r>
    <x v="1324"/>
    <d v="2020-03-03T00:00:00"/>
    <x v="285"/>
    <s v="MARTINEZ BELEN B."/>
    <s v="CBO"/>
    <x v="1"/>
    <d v="2020-02-06T00:00:00"/>
    <d v="2020-02-07T00:00:00"/>
    <s v="OTHER"/>
    <s v="CALAMITY LEAVE"/>
    <s v="2 OTHER"/>
    <n v="2"/>
    <m/>
  </r>
  <r>
    <x v="1324"/>
    <d v="2020-03-03T00:00:00"/>
    <x v="285"/>
    <s v="MARTINEZ BELEN B."/>
    <s v="CBO"/>
    <x v="1"/>
    <d v="2020-02-11T00:00:00"/>
    <d v="2020-02-11T00:00:00"/>
    <s v="OTHER"/>
    <s v="CALAMITY LEAVE"/>
    <s v="1 OTHER"/>
    <n v="1"/>
    <m/>
  </r>
  <r>
    <x v="1325"/>
    <d v="2020-03-03T00:00:00"/>
    <x v="281"/>
    <s v="ESTRANGCO MERCY U."/>
    <s v="MAHOGANY MARKET"/>
    <x v="1"/>
    <d v="2020-01-15T00:00:00"/>
    <d v="2020-01-17T00:00:00"/>
    <s v="OTHER"/>
    <s v="CALAMITY LEAVE"/>
    <s v="3 OTHER"/>
    <n v="3"/>
    <m/>
  </r>
  <r>
    <x v="1326"/>
    <d v="2020-03-03T00:00:00"/>
    <x v="281"/>
    <s v="CARAAN FELIX M."/>
    <s v="MAHOGANY MARKET"/>
    <x v="1"/>
    <d v="2020-01-15T00:00:00"/>
    <d v="2020-01-16T00:00:00"/>
    <s v="OTHER"/>
    <s v="CALAMITY LEAVE"/>
    <s v="2 OTHER"/>
    <n v="2"/>
    <m/>
  </r>
  <r>
    <x v="1326"/>
    <d v="2020-03-03T00:00:00"/>
    <x v="281"/>
    <s v="CARAAN FELIX M."/>
    <s v="MAHOGANY MARKET"/>
    <x v="1"/>
    <d v="2020-01-17T00:00:00"/>
    <d v="2020-01-17T00:00:00"/>
    <s v="OTHER"/>
    <s v="CALAMITY LEAVE"/>
    <s v="1 OTHER"/>
    <n v="1"/>
    <m/>
  </r>
  <r>
    <x v="1327"/>
    <d v="2020-03-03T00:00:00"/>
    <x v="276"/>
    <s v="PARRA VICTORIA S."/>
    <s v="EEO/ CITY MARKET"/>
    <x v="1"/>
    <d v="2020-02-04T00:00:00"/>
    <d v="2020-02-06T00:00:00"/>
    <s v="OTHER"/>
    <s v="CALAMITY LEAVE"/>
    <s v="3 OTHER"/>
    <n v="3"/>
    <m/>
  </r>
  <r>
    <x v="1327"/>
    <d v="2020-03-03T00:00:00"/>
    <x v="276"/>
    <s v="PARRA VICTORIA S."/>
    <s v="EEO/ CITY MARKET"/>
    <x v="1"/>
    <d v="2020-02-11T00:00:00"/>
    <d v="2020-02-11T00:00:00"/>
    <s v="OTHER"/>
    <s v="CALAMITY LEAVE"/>
    <s v="1 OTHER"/>
    <n v="1"/>
    <m/>
  </r>
  <r>
    <x v="1327"/>
    <d v="2020-03-03T00:00:00"/>
    <x v="276"/>
    <s v="PARRA VICTORIA S."/>
    <s v="EEO/ CITY MARKET"/>
    <x v="1"/>
    <d v="2020-02-13T00:00:00"/>
    <d v="2020-02-13T00:00:00"/>
    <s v="OTHER"/>
    <s v="CALAMITY LEAVE"/>
    <s v="1 OTHER"/>
    <n v="1"/>
    <m/>
  </r>
  <r>
    <x v="1328"/>
    <d v="2020-03-03T00:00:00"/>
    <x v="300"/>
    <s v="MACASPAC JOSE VICTOR P."/>
    <s v="MAHOGANY MARKET"/>
    <x v="1"/>
    <d v="2020-02-06T00:00:00"/>
    <d v="2020-02-06T00:00:00"/>
    <s v="SL"/>
    <m/>
    <s v="1 SL"/>
    <n v="1"/>
    <m/>
  </r>
  <r>
    <x v="1329"/>
    <d v="2020-03-03T00:00:00"/>
    <x v="276"/>
    <s v="MENDOZA ROMEO B."/>
    <s v="EEO/ CITY MARKET"/>
    <x v="1"/>
    <d v="2020-02-03T00:00:00"/>
    <d v="2020-02-03T00:00:00"/>
    <s v="OTHER"/>
    <s v="CALAMITY LEAVE"/>
    <s v="1 OTHER"/>
    <n v="1"/>
    <m/>
  </r>
  <r>
    <x v="1329"/>
    <d v="2020-03-03T00:00:00"/>
    <x v="276"/>
    <s v="MENDOZA ROMEO B."/>
    <s v="EEO/ CITY MARKET"/>
    <x v="1"/>
    <d v="2020-02-06T00:00:00"/>
    <d v="2020-02-07T00:00:00"/>
    <s v="OTHER"/>
    <s v="CALAMITY LEAVE"/>
    <s v="2 OTHER"/>
    <n v="2"/>
    <m/>
  </r>
  <r>
    <x v="1329"/>
    <d v="2020-03-03T00:00:00"/>
    <x v="276"/>
    <s v="MENDOZA ROMEO B."/>
    <s v="EEO/ CITY MARKET"/>
    <x v="1"/>
    <d v="2020-02-10T00:00:00"/>
    <d v="2020-02-10T00:00:00"/>
    <s v="OTHER"/>
    <s v="CALAMITY LEAVE"/>
    <s v="1 OTHER"/>
    <n v="1"/>
    <m/>
  </r>
  <r>
    <x v="1329"/>
    <d v="2020-03-03T00:00:00"/>
    <x v="276"/>
    <s v="MENDOZA ROMEO B."/>
    <s v="EEO/ CITY MARKET"/>
    <x v="1"/>
    <d v="2020-02-13T00:00:00"/>
    <d v="2020-02-13T00:00:00"/>
    <s v="OTHER"/>
    <s v="CALAMITY LEAVE"/>
    <s v="1 OTHER"/>
    <n v="1"/>
    <m/>
  </r>
  <r>
    <x v="1330"/>
    <d v="2020-03-03T00:00:00"/>
    <x v="276"/>
    <s v="AMBAT MARILOU M."/>
    <s v="EEO/ CITY MARKET"/>
    <x v="1"/>
    <d v="2020-01-22T00:00:00"/>
    <d v="2020-01-23T00:00:00"/>
    <s v="OTHER"/>
    <s v="CALAMITY LEAVE"/>
    <s v="2 OTHER"/>
    <n v="2"/>
    <m/>
  </r>
  <r>
    <x v="1330"/>
    <d v="2020-03-03T00:00:00"/>
    <x v="276"/>
    <s v="AMBAT MARILOU M."/>
    <s v="EEO/ CITY MARKET"/>
    <x v="1"/>
    <d v="2020-01-29T00:00:00"/>
    <d v="2020-01-29T00:00:00"/>
    <s v="OTHER"/>
    <s v="CALAMITY LEAVE"/>
    <s v="1 OTHER"/>
    <n v="1"/>
    <m/>
  </r>
  <r>
    <x v="1331"/>
    <d v="2020-03-03T00:00:00"/>
    <x v="264"/>
    <s v="ESTRANGCO MERCY U."/>
    <s v="MAHOGANY MARKET"/>
    <x v="1"/>
    <d v="2020-01-02T00:00:00"/>
    <d v="2020-01-03T00:00:00"/>
    <s v="SL"/>
    <m/>
    <s v="2 SL"/>
    <n v="2"/>
    <m/>
  </r>
  <r>
    <x v="1332"/>
    <d v="2020-03-03T00:00:00"/>
    <x v="301"/>
    <s v="ANGCAYA FRANCIS A."/>
    <s v="MAHOGANY MARKET"/>
    <x v="1"/>
    <d v="2020-02-13T00:00:00"/>
    <d v="2020-02-14T00:00:00"/>
    <s v="OTHER"/>
    <s v="CALAMITY LEAVE"/>
    <s v="2 OTHER"/>
    <n v="2"/>
    <m/>
  </r>
  <r>
    <x v="1333"/>
    <d v="2020-03-03T00:00:00"/>
    <x v="281"/>
    <s v="ANGCAYA FRANCIS A."/>
    <s v="MAHOGANY MARKET"/>
    <x v="1"/>
    <d v="2020-01-16T00:00:00"/>
    <d v="2020-01-17T00:00:00"/>
    <s v="OTHER"/>
    <s v="CALAMITY LEAVE"/>
    <s v="2 OTHER"/>
    <n v="2"/>
    <m/>
  </r>
  <r>
    <x v="1334"/>
    <d v="2020-03-03T00:00:00"/>
    <x v="301"/>
    <s v="MACASPAC JOSE VICTOR P."/>
    <s v="MAHOGANY MARKET"/>
    <x v="1"/>
    <d v="2020-02-09T00:00:00"/>
    <d v="2020-02-10T00:00:00"/>
    <s v="OTHER"/>
    <s v="CALAMITY LEAVE"/>
    <s v="1 OTHER"/>
    <n v="1"/>
    <m/>
  </r>
  <r>
    <x v="1335"/>
    <d v="2020-03-03T00:00:00"/>
    <x v="281"/>
    <s v="MACASPAC JOSE VICTOR P."/>
    <s v="MAHOGANY MARKET"/>
    <x v="1"/>
    <d v="2020-01-19T00:00:00"/>
    <d v="2020-01-19T00:00:00"/>
    <s v="OTHER"/>
    <s v="CALAMITY LEAVE"/>
    <s v="1 OTHER"/>
    <n v="1"/>
    <m/>
  </r>
  <r>
    <x v="1335"/>
    <d v="2020-03-03T00:00:00"/>
    <x v="281"/>
    <s v="MACASPAC JOSE VICTOR P."/>
    <s v="MAHOGANY MARKET"/>
    <x v="1"/>
    <d v="2020-01-26T00:00:00"/>
    <d v="2020-01-27T00:00:00"/>
    <s v="OTHER"/>
    <s v="CALAMITY LEAVE"/>
    <s v="2 OTHER"/>
    <n v="2"/>
    <m/>
  </r>
  <r>
    <x v="1336"/>
    <d v="2020-03-03T00:00:00"/>
    <x v="302"/>
    <s v="DIMARANAN REYNALDO R."/>
    <s v="EEO/ CITY MARKET"/>
    <x v="1"/>
    <d v="2020-02-14T00:00:00"/>
    <d v="2020-02-15T00:00:00"/>
    <s v="SL"/>
    <m/>
    <s v="2 SL"/>
    <n v="2"/>
    <m/>
  </r>
  <r>
    <x v="1337"/>
    <d v="2020-03-03T00:00:00"/>
    <x v="281"/>
    <s v="DIMARANAN REYNALDO R."/>
    <s v="EEO/ CITY MARKET"/>
    <x v="1"/>
    <d v="2020-01-16T00:00:00"/>
    <d v="2020-01-16T00:00:00"/>
    <s v="OTHER"/>
    <s v="CALAMITY LEAVE"/>
    <s v="1 OTHER"/>
    <n v="1"/>
    <m/>
  </r>
  <r>
    <x v="1337"/>
    <d v="2020-03-03T00:00:00"/>
    <x v="281"/>
    <s v="DIMARANAN REYNALDO R."/>
    <s v="EEO/ CITY MARKET"/>
    <x v="1"/>
    <d v="2020-01-21T00:00:00"/>
    <d v="2020-01-21T00:00:00"/>
    <s v="OTHER"/>
    <s v="CALAMITY LEAVE"/>
    <s v="1 OTHER"/>
    <n v="1"/>
    <m/>
  </r>
  <r>
    <x v="1337"/>
    <d v="2020-03-03T00:00:00"/>
    <x v="281"/>
    <s v="DIMARANAN REYNALDO R."/>
    <s v="EEO/ CITY MARKET"/>
    <x v="1"/>
    <d v="2020-01-25T00:00:00"/>
    <d v="2020-01-25T00:00:00"/>
    <s v="OTHER"/>
    <s v="CALAMITY LEAVE"/>
    <s v="1 OTHER"/>
    <n v="1"/>
    <m/>
  </r>
  <r>
    <x v="1338"/>
    <d v="2020-03-03T00:00:00"/>
    <x v="303"/>
    <s v="ANGCAYA IRENEO A."/>
    <s v="EEO/ CITY MARKET"/>
    <x v="1"/>
    <d v="2020-02-12T00:00:00"/>
    <d v="2020-02-16T00:00:00"/>
    <s v="SL"/>
    <m/>
    <s v="5 SL"/>
    <n v="5"/>
    <m/>
  </r>
  <r>
    <x v="1338"/>
    <d v="2020-03-03T00:00:00"/>
    <x v="303"/>
    <s v="ANGCAYA IRENEO A."/>
    <s v="EEO/ CITY MARKET"/>
    <x v="1"/>
    <d v="2020-02-19T00:00:00"/>
    <d v="2020-02-20T00:00:00"/>
    <s v="SL"/>
    <m/>
    <s v="2 SL"/>
    <n v="2"/>
    <m/>
  </r>
  <r>
    <x v="1339"/>
    <d v="2020-03-03T00:00:00"/>
    <x v="304"/>
    <s v="ANGCAYA IRENEO A."/>
    <s v="EEO/ CITY MARKET"/>
    <x v="1"/>
    <d v="2020-01-08T00:00:00"/>
    <d v="2020-01-12T00:00:00"/>
    <s v="SL"/>
    <m/>
    <s v="5 SL"/>
    <n v="5"/>
    <m/>
  </r>
  <r>
    <x v="1340"/>
    <d v="2020-03-03T00:00:00"/>
    <x v="302"/>
    <s v="ANGCAYA MARLON J."/>
    <s v="EEO/ CITY MARKET"/>
    <x v="1"/>
    <d v="2020-02-13T00:00:00"/>
    <d v="2020-02-15T00:00:00"/>
    <s v="SL"/>
    <m/>
    <s v="3 SL"/>
    <n v="3"/>
    <m/>
  </r>
  <r>
    <x v="1341"/>
    <d v="2020-03-03T00:00:00"/>
    <x v="296"/>
    <s v="ANGCAYA MARLON J."/>
    <s v="EEO/ CITY MARKET"/>
    <x v="1"/>
    <d v="2020-02-11T00:00:00"/>
    <d v="2020-02-12T00:00:00"/>
    <s v="OTHER"/>
    <s v="CALAMITY LEAVE"/>
    <s v="2 OTHER"/>
    <n v="2"/>
    <m/>
  </r>
  <r>
    <x v="1342"/>
    <d v="2020-03-03T00:00:00"/>
    <x v="276"/>
    <s v="ANGCAYA MARLON J."/>
    <s v="EEO/ CITY MARKET"/>
    <x v="1"/>
    <d v="2020-02-06T00:00:00"/>
    <d v="2020-02-08T00:00:00"/>
    <s v="OTHER"/>
    <s v="CALAMITY LEAVE"/>
    <s v="3 OTHER"/>
    <n v="3"/>
    <m/>
  </r>
  <r>
    <x v="1343"/>
    <d v="2020-03-03T00:00:00"/>
    <x v="269"/>
    <s v="ANGCAYA MARLON J."/>
    <s v="EEO/ CITY MARKET"/>
    <x v="1"/>
    <d v="2020-01-02T00:00:00"/>
    <d v="2020-01-02T00:00:00"/>
    <s v="SL"/>
    <m/>
    <s v="1 SL"/>
    <n v="1"/>
    <m/>
  </r>
  <r>
    <x v="1344"/>
    <d v="2020-03-03T00:00:00"/>
    <x v="281"/>
    <s v="GABEJA MHAR G."/>
    <s v="MAHOGANY MARKET"/>
    <x v="1"/>
    <d v="2020-01-11T00:00:00"/>
    <d v="2020-01-12T00:00:00"/>
    <s v="SL"/>
    <m/>
    <s v="2 SL"/>
    <n v="2"/>
    <m/>
  </r>
  <r>
    <x v="1344"/>
    <d v="2020-03-03T00:00:00"/>
    <x v="281"/>
    <s v="GABEJA MHAR G."/>
    <s v="MAHOGANY MARKET"/>
    <x v="1"/>
    <d v="2020-01-15T00:00:00"/>
    <d v="2020-01-15T00:00:00"/>
    <s v="SL"/>
    <m/>
    <s v="1 SL"/>
    <n v="1"/>
    <m/>
  </r>
  <r>
    <x v="1345"/>
    <d v="2020-03-03T00:00:00"/>
    <x v="298"/>
    <s v="GABEJA MHAR G."/>
    <s v="MAHOGANY MARKET"/>
    <x v="1"/>
    <d v="2020-01-27T00:00:00"/>
    <d v="2020-01-29T00:00:00"/>
    <s v="SL"/>
    <m/>
    <s v="3 SL"/>
    <n v="3"/>
    <m/>
  </r>
  <r>
    <x v="1345"/>
    <d v="2020-03-03T00:00:00"/>
    <x v="298"/>
    <s v="GABEJA MHAR G."/>
    <s v="MAHOGANY MARKET"/>
    <x v="1"/>
    <d v="2020-02-01T00:00:00"/>
    <d v="2020-02-05T00:00:00"/>
    <s v="SL"/>
    <m/>
    <s v="5 SL"/>
    <n v="5"/>
    <m/>
  </r>
  <r>
    <x v="1345"/>
    <d v="2020-03-03T00:00:00"/>
    <x v="298"/>
    <s v="GABEJA MHAR G."/>
    <s v="MAHOGANY MARKET"/>
    <x v="1"/>
    <d v="2020-02-08T00:00:00"/>
    <d v="2020-02-09T00:00:00"/>
    <s v="SL"/>
    <m/>
    <s v="2 SL"/>
    <n v="2"/>
    <m/>
  </r>
  <r>
    <x v="1346"/>
    <d v="2020-03-03T00:00:00"/>
    <x v="263"/>
    <s v="PARRA VICTORIA S."/>
    <s v="EEO/ CITY MARKET"/>
    <x v="1"/>
    <d v="2020-01-02T00:00:00"/>
    <d v="2020-01-02T00:00:00"/>
    <s v="OTHER"/>
    <s v="BIRTHDAY LEAVE"/>
    <s v="1 OTHER"/>
    <n v="1"/>
    <m/>
  </r>
  <r>
    <x v="1347"/>
    <d v="2020-03-03T00:00:00"/>
    <x v="264"/>
    <s v="LIMBOC FLORDELIZA J."/>
    <s v="LCR"/>
    <x v="1"/>
    <d v="2020-01-02T00:00:00"/>
    <d v="2020-01-03T00:00:00"/>
    <s v="SL"/>
    <m/>
    <s v="2 SL"/>
    <n v="2"/>
    <m/>
  </r>
  <r>
    <x v="1348"/>
    <d v="2020-03-03T00:00:00"/>
    <x v="263"/>
    <s v="PARRA VICTORIA S."/>
    <s v="EEO/ CITY MARKET"/>
    <x v="1"/>
    <d v="2019-12-23T00:00:00"/>
    <d v="2019-12-23T00:00:00"/>
    <s v="VL"/>
    <m/>
    <s v="1 VL"/>
    <n v="1"/>
    <m/>
  </r>
  <r>
    <x v="1348"/>
    <d v="2020-03-03T00:00:00"/>
    <x v="263"/>
    <s v="PARRA VICTORIA S."/>
    <s v="EEO/ CITY MARKET"/>
    <x v="1"/>
    <d v="2019-12-26T00:00:00"/>
    <d v="2019-12-26T00:00:00"/>
    <s v="VL"/>
    <m/>
    <s v="1 VL"/>
    <n v="1"/>
    <m/>
  </r>
  <r>
    <x v="1348"/>
    <d v="2020-03-03T00:00:00"/>
    <x v="263"/>
    <s v="PARRA VICTORIA S."/>
    <s v="EEO/ CITY MARKET"/>
    <x v="1"/>
    <d v="2019-12-28T00:00:00"/>
    <d v="2019-12-28T00:00:00"/>
    <s v="VL"/>
    <m/>
    <s v="1 VL"/>
    <n v="1"/>
    <m/>
  </r>
  <r>
    <x v="1349"/>
    <d v="2020-03-03T00:00:00"/>
    <x v="305"/>
    <s v="ANGCAYA IRENEO A."/>
    <s v="EEO/ CITY MARKET"/>
    <x v="1"/>
    <d v="2019-12-06T00:00:00"/>
    <d v="2019-12-06T00:00:00"/>
    <s v="SL"/>
    <m/>
    <s v="1 SL"/>
    <n v="1"/>
    <m/>
  </r>
  <r>
    <x v="1350"/>
    <d v="2020-03-03T00:00:00"/>
    <x v="234"/>
    <s v="ANGCAYA IRENEO A."/>
    <s v="EEO/ CITY MARKET"/>
    <x v="1"/>
    <d v="2019-11-17T00:00:00"/>
    <d v="2019-11-17T00:00:00"/>
    <s v="SL"/>
    <m/>
    <s v="1 SL"/>
    <n v="1"/>
    <m/>
  </r>
  <r>
    <x v="1351"/>
    <d v="2020-03-03T00:00:00"/>
    <x v="239"/>
    <s v="ANGCAYA IRENEO A."/>
    <s v="EEO/ CITY MARKET"/>
    <x v="1"/>
    <d v="2019-11-06T00:00:00"/>
    <d v="2019-11-07T00:00:00"/>
    <s v="SL"/>
    <m/>
    <s v="2 SL"/>
    <n v="2"/>
    <m/>
  </r>
  <r>
    <x v="1352"/>
    <d v="2020-03-03T00:00:00"/>
    <x v="234"/>
    <s v="ANGCAYA MARLON J."/>
    <s v="EEO/ CITY MARKET"/>
    <x v="1"/>
    <d v="2019-11-19T00:00:00"/>
    <d v="2019-11-19T00:00:00"/>
    <s v="SL"/>
    <m/>
    <s v="1 SL"/>
    <n v="1"/>
    <m/>
  </r>
  <r>
    <x v="1353"/>
    <d v="2020-03-03T00:00:00"/>
    <x v="265"/>
    <s v="MENDOZA ROMEO B."/>
    <s v="EEO/ CITY MARKET"/>
    <x v="1"/>
    <d v="2019-12-16T00:00:00"/>
    <d v="2019-12-16T00:00:00"/>
    <s v="OTHER"/>
    <s v="SEC 25 EO 292- FORCE LEAVE"/>
    <s v="1 OTHER"/>
    <n v="1"/>
    <m/>
  </r>
  <r>
    <x v="1353"/>
    <d v="2020-03-03T00:00:00"/>
    <x v="265"/>
    <s v="MENDOZA ROMEO B."/>
    <s v="EEO/ CITY MARKET"/>
    <x v="1"/>
    <d v="2019-12-19T00:00:00"/>
    <d v="2019-12-20T00:00:00"/>
    <s v="OTHER"/>
    <s v="SEC 25 EO 292- FORCE LEAVE"/>
    <s v="2 OTHER"/>
    <n v="2"/>
    <m/>
  </r>
  <r>
    <x v="1353"/>
    <d v="2020-03-03T00:00:00"/>
    <x v="265"/>
    <s v="MENDOZA ROMEO B."/>
    <s v="EEO/ CITY MARKET"/>
    <x v="1"/>
    <d v="2019-12-23T00:00:00"/>
    <d v="2019-12-23T00:00:00"/>
    <s v="OTHER"/>
    <s v="SEC 25 EO 292- FORCE LEAVE"/>
    <s v="1 OTHER"/>
    <n v="1"/>
    <m/>
  </r>
  <r>
    <x v="1353"/>
    <d v="2020-03-03T00:00:00"/>
    <x v="265"/>
    <s v="MENDOZA ROMEO B."/>
    <s v="EEO/ CITY MARKET"/>
    <x v="1"/>
    <d v="2019-12-26T00:00:00"/>
    <d v="2019-12-26T00:00:00"/>
    <s v="OTHER"/>
    <s v="SEC 25 EO 292- FORCE LEAVE"/>
    <s v="1 OTHER"/>
    <n v="1"/>
    <m/>
  </r>
  <r>
    <x v="1354"/>
    <d v="2020-03-03T00:00:00"/>
    <x v="252"/>
    <s v="HERNANDEZ MARIO A."/>
    <s v="MAHOGANY MARKET"/>
    <x v="1"/>
    <d v="2019-12-14T00:00:00"/>
    <d v="2019-12-16T00:00:00"/>
    <s v="OTHER"/>
    <s v="SEC 25 EO 292- FORCE LEAVE"/>
    <s v="3 OTHER"/>
    <n v="3"/>
    <m/>
  </r>
  <r>
    <x v="1355"/>
    <d v="2020-03-03T00:00:00"/>
    <x v="250"/>
    <s v="HERNANDEZ CORNELIO A."/>
    <s v="CCT"/>
    <x v="1"/>
    <d v="2019-12-10T00:00:00"/>
    <d v="2019-12-10T00:00:00"/>
    <s v="SL"/>
    <m/>
    <s v="1 SL"/>
    <n v="1"/>
    <m/>
  </r>
  <r>
    <x v="1356"/>
    <d v="2020-03-03T00:00:00"/>
    <x v="264"/>
    <s v="LIMBOC FLORDELIZA J."/>
    <s v="LCR"/>
    <x v="1"/>
    <d v="2019-12-26T00:00:00"/>
    <d v="2019-12-27T00:00:00"/>
    <s v="SL"/>
    <m/>
    <s v="2 SL"/>
    <n v="2"/>
    <m/>
  </r>
  <r>
    <x v="1357"/>
    <d v="2020-03-03T00:00:00"/>
    <x v="256"/>
    <s v="LIMBOC FLORDELIZA J."/>
    <s v="LCR"/>
    <x v="1"/>
    <d v="2019-12-11T00:00:00"/>
    <d v="2019-12-13T00:00:00"/>
    <s v="SL"/>
    <m/>
    <s v="3 SL"/>
    <n v="3"/>
    <m/>
  </r>
  <r>
    <x v="1358"/>
    <d v="2020-03-03T00:00:00"/>
    <x v="265"/>
    <s v="OLIVAR MARINA B."/>
    <s v="COOPERATIVE OFFICE"/>
    <x v="1"/>
    <d v="2019-11-16T00:00:00"/>
    <d v="2019-11-16T00:00:00"/>
    <s v="SL"/>
    <m/>
    <s v="0 SL"/>
    <n v="0"/>
    <m/>
  </r>
  <r>
    <x v="1358"/>
    <d v="2020-03-03T00:00:00"/>
    <x v="265"/>
    <s v="OLIVAR MARINA B."/>
    <s v="COOPERATIVE OFFICE"/>
    <x v="1"/>
    <d v="2019-11-18T00:00:00"/>
    <d v="2019-11-20T00:00:00"/>
    <s v="SL"/>
    <m/>
    <s v="3 SL"/>
    <n v="3"/>
    <m/>
  </r>
  <r>
    <x v="1358"/>
    <d v="2020-03-03T00:00:00"/>
    <x v="265"/>
    <s v="OLIVAR MARINA B."/>
    <s v="COOPERATIVE OFFICE"/>
    <x v="1"/>
    <d v="2019-11-22T00:00:00"/>
    <d v="2019-11-22T00:00:00"/>
    <s v="SL"/>
    <m/>
    <s v="1 SL"/>
    <n v="1"/>
    <m/>
  </r>
  <r>
    <x v="1358"/>
    <d v="2020-03-03T00:00:00"/>
    <x v="265"/>
    <s v="OLIVAR MARINA B."/>
    <s v="COOPERATIVE OFFICE"/>
    <x v="1"/>
    <d v="2019-11-25T00:00:00"/>
    <d v="2019-11-28T00:00:00"/>
    <s v="SL"/>
    <m/>
    <s v="4 SL"/>
    <n v="4"/>
    <m/>
  </r>
  <r>
    <x v="1359"/>
    <d v="2020-03-03T00:00:00"/>
    <x v="251"/>
    <s v="HERNANDEZ CORNELIO A."/>
    <s v="CCT"/>
    <x v="1"/>
    <d v="2019-12-13T00:00:00"/>
    <d v="2019-12-13T00:00:00"/>
    <s v="OTHER"/>
    <s v="SEC 25 EO 292- FORCE LEAVE"/>
    <s v="1 OTHER"/>
    <n v="1"/>
    <m/>
  </r>
  <r>
    <x v="1359"/>
    <d v="2020-03-03T00:00:00"/>
    <x v="251"/>
    <s v="HERNANDEZ CORNELIO A."/>
    <s v="CCT"/>
    <x v="1"/>
    <d v="2019-12-17T00:00:00"/>
    <d v="2019-12-17T00:00:00"/>
    <s v="OTHER"/>
    <s v="SEC 25 EO 292- FORCE LEAVE"/>
    <s v="1 OTHER"/>
    <n v="1"/>
    <m/>
  </r>
  <r>
    <x v="1359"/>
    <d v="2020-03-03T00:00:00"/>
    <x v="251"/>
    <s v="HERNANDEZ CORNELIO A."/>
    <s v="CCT"/>
    <x v="1"/>
    <d v="2019-12-19T00:00:00"/>
    <d v="2019-12-19T00:00:00"/>
    <s v="OTHER"/>
    <s v="SEC 25 EO 292- FORCE LEAVE"/>
    <s v="1 OTHER"/>
    <n v="1"/>
    <m/>
  </r>
  <r>
    <x v="1359"/>
    <d v="2020-03-03T00:00:00"/>
    <x v="251"/>
    <s v="HERNANDEZ CORNELIO A."/>
    <s v="CCT"/>
    <x v="1"/>
    <d v="2019-12-26T00:00:00"/>
    <d v="2019-12-27T00:00:00"/>
    <s v="OTHER"/>
    <s v="SEC 25 EO 292- FORCE LEAVE"/>
    <s v="2 OTHER"/>
    <n v="2"/>
    <m/>
  </r>
  <r>
    <x v="1360"/>
    <d v="2020-03-03T00:00:00"/>
    <x v="249"/>
    <s v="BOFILL ERNA P."/>
    <s v="LCR"/>
    <x v="1"/>
    <d v="2019-12-13T00:00:00"/>
    <d v="2019-12-13T00:00:00"/>
    <s v="VL"/>
    <m/>
    <s v="1 VL"/>
    <n v="1"/>
    <m/>
  </r>
  <r>
    <x v="1360"/>
    <d v="2020-03-03T00:00:00"/>
    <x v="249"/>
    <s v="BOFILL ERNA P."/>
    <s v="LCR"/>
    <x v="1"/>
    <d v="2019-12-20T00:00:00"/>
    <d v="2019-12-20T00:00:00"/>
    <s v="VL"/>
    <m/>
    <s v="1 VL"/>
    <n v="1"/>
    <m/>
  </r>
  <r>
    <x v="1361"/>
    <d v="2020-03-03T00:00:00"/>
    <x v="249"/>
    <s v="MATIENZO NORMITA S."/>
    <s v="LCR"/>
    <x v="1"/>
    <d v="2019-12-23T00:00:00"/>
    <d v="2019-12-23T00:00:00"/>
    <s v="VL"/>
    <m/>
    <s v="1 VL"/>
    <n v="1"/>
    <m/>
  </r>
  <r>
    <x v="1361"/>
    <d v="2020-03-03T00:00:00"/>
    <x v="249"/>
    <s v="MATIENZO NORMITA S."/>
    <s v="LCR"/>
    <x v="1"/>
    <d v="2019-12-26T00:00:00"/>
    <d v="2019-12-27T00:00:00"/>
    <s v="VL"/>
    <m/>
    <s v="2 VL"/>
    <n v="2"/>
    <m/>
  </r>
  <r>
    <x v="1362"/>
    <d v="2020-03-03T00:00:00"/>
    <x v="249"/>
    <s v="MATIENZO NORMITA S."/>
    <s v="LCR"/>
    <x v="1"/>
    <d v="2019-12-03T00:00:00"/>
    <d v="2019-12-03T00:00:00"/>
    <s v="SL"/>
    <m/>
    <s v="1 SL"/>
    <n v="1"/>
    <m/>
  </r>
  <r>
    <x v="1363"/>
    <d v="2020-03-03T00:00:00"/>
    <x v="268"/>
    <s v="BAYBAY LINDA G."/>
    <s v="LCR"/>
    <x v="1"/>
    <d v="2019-12-26T00:00:00"/>
    <d v="2019-12-27T00:00:00"/>
    <s v="VL"/>
    <m/>
    <s v="2 VL"/>
    <n v="2"/>
    <m/>
  </r>
  <r>
    <x v="1364"/>
    <d v="2020-03-03T00:00:00"/>
    <x v="256"/>
    <s v="BAYBAY LOLITA B."/>
    <s v="ACCOUNTING"/>
    <x v="1"/>
    <d v="2019-12-23T00:00:00"/>
    <d v="2019-12-23T00:00:00"/>
    <s v="OTHER"/>
    <s v="SPECIAL PRIVILEGE"/>
    <s v="1 OTHER"/>
    <n v="1"/>
    <m/>
  </r>
  <r>
    <x v="1364"/>
    <d v="2020-03-03T00:00:00"/>
    <x v="256"/>
    <s v="BAYBAY LOLITA B."/>
    <s v="ACCOUNTING"/>
    <x v="1"/>
    <d v="2019-12-26T00:00:00"/>
    <d v="2019-12-27T00:00:00"/>
    <s v="OTHER"/>
    <s v="SPECIAL PRIVILEGE"/>
    <s v="2 OTHER"/>
    <n v="2"/>
    <m/>
  </r>
  <r>
    <x v="1365"/>
    <d v="2020-03-03T00:00:00"/>
    <x v="258"/>
    <s v="ANGCAYA JOHN V."/>
    <s v="ACCOUNTING"/>
    <x v="1"/>
    <d v="2019-12-17T00:00:00"/>
    <d v="2020-12-18T00:00:00"/>
    <s v="VL"/>
    <m/>
    <s v="264 VL"/>
    <n v="264"/>
    <m/>
  </r>
  <r>
    <x v="1366"/>
    <d v="2020-03-03T00:00:00"/>
    <x v="258"/>
    <s v="ANGCAYA JOHN V."/>
    <s v="ACCOUNTING"/>
    <x v="1"/>
    <d v="2019-11-19T00:00:00"/>
    <d v="2019-11-20T00:00:00"/>
    <s v="SL"/>
    <m/>
    <s v="2 SL"/>
    <n v="2"/>
    <m/>
  </r>
  <r>
    <x v="1367"/>
    <d v="2020-03-03T00:00:00"/>
    <x v="191"/>
    <s v="ANGCAYA JOHN V."/>
    <s v="ACCOUNTING"/>
    <x v="1"/>
    <d v="2019-10-31T00:00:00"/>
    <d v="2019-10-31T00:00:00"/>
    <s v="SL"/>
    <m/>
    <s v="1 SL"/>
    <n v="1"/>
    <m/>
  </r>
  <r>
    <x v="1368"/>
    <d v="2020-03-03T00:00:00"/>
    <x v="265"/>
    <s v="ANACAY LEVIE B."/>
    <s v="ACCOUNTING"/>
    <x v="1"/>
    <d v="2019-11-25T00:00:00"/>
    <d v="2019-11-26T00:00:00"/>
    <s v="SL"/>
    <m/>
    <s v="2 SL"/>
    <n v="2"/>
    <m/>
  </r>
  <r>
    <x v="1369"/>
    <d v="2020-03-03T00:00:00"/>
    <x v="257"/>
    <s v="ROCILLO CECILLA A."/>
    <s v="ACCOUNTING"/>
    <x v="1"/>
    <d v="2019-12-10T00:00:00"/>
    <d v="2019-12-10T00:00:00"/>
    <s v="VL"/>
    <m/>
    <s v="1 VL"/>
    <n v="1"/>
    <m/>
  </r>
  <r>
    <x v="1369"/>
    <d v="2020-03-03T00:00:00"/>
    <x v="257"/>
    <s v="ROCILLO CECILLA A."/>
    <s v="ACCOUNTING"/>
    <x v="1"/>
    <d v="2019-12-27T00:00:00"/>
    <d v="2019-12-27T00:00:00"/>
    <s v="VL"/>
    <m/>
    <s v="1 VL"/>
    <n v="1"/>
    <m/>
  </r>
  <r>
    <x v="1370"/>
    <d v="2020-03-03T00:00:00"/>
    <x v="243"/>
    <s v="ROCILLO CECILLA A."/>
    <s v="ACCOUNTING"/>
    <x v="1"/>
    <d v="2019-11-25T00:00:00"/>
    <d v="2019-11-25T00:00:00"/>
    <s v="SL"/>
    <m/>
    <s v="1 SL"/>
    <n v="1"/>
    <m/>
  </r>
  <r>
    <x v="1371"/>
    <d v="2020-03-03T00:00:00"/>
    <x v="257"/>
    <s v="MENDOZA NORA A."/>
    <s v="ACCOUNTING"/>
    <x v="1"/>
    <d v="2019-11-08T00:00:00"/>
    <d v="2019-11-08T00:00:00"/>
    <s v="SL"/>
    <m/>
    <s v="1 SL"/>
    <n v="1"/>
    <m/>
  </r>
  <r>
    <x v="1371"/>
    <d v="2020-03-03T00:00:00"/>
    <x v="257"/>
    <s v="MENDOZA NORA A."/>
    <s v="ACCOUNTING"/>
    <x v="1"/>
    <d v="2019-11-18T00:00:00"/>
    <d v="2019-11-18T00:00:00"/>
    <s v="SL"/>
    <m/>
    <s v="1 SL"/>
    <n v="1"/>
    <m/>
  </r>
  <r>
    <x v="1372"/>
    <d v="2020-03-03T00:00:00"/>
    <x v="244"/>
    <s v="MANALO EDITHA V."/>
    <s v="ACCOUNTING"/>
    <x v="1"/>
    <d v="2019-11-22T00:00:00"/>
    <d v="2019-11-22T00:00:00"/>
    <s v="VL"/>
    <m/>
    <s v="1 VL"/>
    <n v="1"/>
    <m/>
  </r>
  <r>
    <x v="1373"/>
    <d v="2020-03-03T00:00:00"/>
    <x v="247"/>
    <s v="DIMARANAN GREGORIA C."/>
    <s v="ACCOUNTING"/>
    <x v="1"/>
    <d v="2019-11-29T00:00:00"/>
    <d v="2019-11-29T00:00:00"/>
    <s v="SL"/>
    <m/>
    <s v="1 SL"/>
    <n v="1"/>
    <m/>
  </r>
  <r>
    <x v="1374"/>
    <d v="2020-03-03T00:00:00"/>
    <x v="245"/>
    <s v="DIMARANAN GREGORIA C."/>
    <s v="ACCOUNTING"/>
    <x v="1"/>
    <d v="2019-11-22T00:00:00"/>
    <d v="2019-11-22T00:00:00"/>
    <s v="SL"/>
    <m/>
    <s v="1 SL"/>
    <n v="1"/>
    <m/>
  </r>
  <r>
    <x v="1375"/>
    <d v="2020-03-03T00:00:00"/>
    <x v="252"/>
    <s v="DELA GRACIA MA. CECILIA P."/>
    <s v="ACCOUNTING"/>
    <x v="1"/>
    <d v="2019-12-18T00:00:00"/>
    <d v="2019-12-19T00:00:00"/>
    <s v="VL"/>
    <m/>
    <s v="2 VL"/>
    <n v="2"/>
    <m/>
  </r>
  <r>
    <x v="1376"/>
    <d v="2020-03-03T00:00:00"/>
    <x v="253"/>
    <s v="DELA GRACIA MA. CECILIA P."/>
    <s v="ACCOUNTING"/>
    <x v="1"/>
    <d v="2019-12-12T00:00:00"/>
    <d v="2019-12-12T00:00:00"/>
    <s v="VL"/>
    <m/>
    <s v="1 VL"/>
    <n v="1"/>
    <m/>
  </r>
  <r>
    <x v="1377"/>
    <d v="2020-03-03T00:00:00"/>
    <x v="238"/>
    <s v="DELA GRACIA MA. CECILIA P."/>
    <s v="ACCOUNTING"/>
    <x v="1"/>
    <d v="2019-11-14T00:00:00"/>
    <d v="2019-11-15T00:00:00"/>
    <s v="SL"/>
    <m/>
    <s v="2 SL"/>
    <n v="2"/>
    <m/>
  </r>
  <r>
    <x v="1378"/>
    <d v="2020-03-03T00:00:00"/>
    <x v="267"/>
    <s v="MIRANDA MARIA LOIDA M."/>
    <s v="ACCOUNTING"/>
    <x v="1"/>
    <d v="2019-12-20T00:00:00"/>
    <d v="2019-12-20T00:00:00"/>
    <s v="OTHER"/>
    <s v="SPECIAL PRIVILEGE"/>
    <s v="1 OTHER"/>
    <n v="1"/>
    <m/>
  </r>
  <r>
    <x v="1378"/>
    <d v="2020-03-03T00:00:00"/>
    <x v="267"/>
    <s v="MIRANDA MARIA LOIDA M."/>
    <s v="ACCOUNTING"/>
    <x v="1"/>
    <d v="2019-12-26T00:00:00"/>
    <d v="2019-12-26T00:00:00"/>
    <s v="OTHER"/>
    <s v="SPECIAL PRIVILEGE"/>
    <s v="1 OTHER"/>
    <n v="1"/>
    <m/>
  </r>
  <r>
    <x v="1379"/>
    <d v="2020-03-03T00:00:00"/>
    <x v="257"/>
    <s v="MIRANDA MARIA LOIDA M."/>
    <s v="ACCOUNTING"/>
    <x v="1"/>
    <d v="2019-11-27T00:00:00"/>
    <d v="2019-11-27T00:00:00"/>
    <s v="SL"/>
    <m/>
    <s v="1 SL"/>
    <n v="1"/>
    <m/>
  </r>
  <r>
    <x v="1380"/>
    <d v="2020-03-03T00:00:00"/>
    <x v="238"/>
    <s v="MIRANDA MARIA LOIDA M."/>
    <s v="ACCOUNTING"/>
    <x v="1"/>
    <d v="2019-11-07T00:00:00"/>
    <d v="2019-11-07T00:00:00"/>
    <s v="SL"/>
    <m/>
    <s v="1 SL"/>
    <n v="1"/>
    <m/>
  </r>
  <r>
    <x v="1380"/>
    <d v="2020-03-03T00:00:00"/>
    <x v="238"/>
    <s v="MIRANDA MARIA LOIDA M."/>
    <s v="ACCOUNTING"/>
    <x v="1"/>
    <d v="2019-11-12T00:00:00"/>
    <d v="2019-11-12T00:00:00"/>
    <s v="SL"/>
    <m/>
    <s v="1 SL"/>
    <n v="1"/>
    <m/>
  </r>
  <r>
    <x v="1380"/>
    <d v="2020-03-03T00:00:00"/>
    <x v="238"/>
    <s v="MIRANDA MARIA LOIDA M."/>
    <s v="ACCOUNTING"/>
    <x v="1"/>
    <d v="2019-11-18T00:00:00"/>
    <d v="2019-11-19T00:00:00"/>
    <s v="SL"/>
    <m/>
    <s v="2 SL"/>
    <n v="2"/>
    <m/>
  </r>
  <r>
    <x v="1381"/>
    <d v="2020-03-03T00:00:00"/>
    <x v="306"/>
    <s v="ORTIZ TRINIDAD D."/>
    <s v="GSO"/>
    <x v="1"/>
    <d v="2019-12-20T00:00:00"/>
    <d v="2019-12-20T00:00:00"/>
    <s v="SL"/>
    <m/>
    <s v="1 SL"/>
    <n v="1"/>
    <m/>
  </r>
  <r>
    <x v="1381"/>
    <d v="2020-03-03T00:00:00"/>
    <x v="306"/>
    <s v="ORTIZ TRINIDAD D."/>
    <s v="GSO"/>
    <x v="1"/>
    <d v="2019-12-23T00:00:00"/>
    <d v="2019-12-23T00:00:00"/>
    <s v="SL"/>
    <m/>
    <s v="1 SL"/>
    <n v="1"/>
    <m/>
  </r>
  <r>
    <x v="1381"/>
    <d v="2020-03-03T00:00:00"/>
    <x v="306"/>
    <s v="ORTIZ TRINIDAD D."/>
    <s v="GSO"/>
    <x v="1"/>
    <d v="2019-12-27T00:00:00"/>
    <d v="2019-12-27T00:00:00"/>
    <s v="SL"/>
    <m/>
    <s v="1 SL"/>
    <n v="1"/>
    <m/>
  </r>
  <r>
    <x v="1382"/>
    <d v="2020-03-03T00:00:00"/>
    <x v="238"/>
    <s v="ORTIZ TRINIDAD D."/>
    <s v="GSO"/>
    <x v="1"/>
    <d v="2019-11-25T00:00:00"/>
    <d v="2019-11-25T00:00:00"/>
    <s v="SL"/>
    <m/>
    <s v="1 SL"/>
    <n v="1"/>
    <m/>
  </r>
  <r>
    <x v="1383"/>
    <d v="2020-03-03T00:00:00"/>
    <x v="244"/>
    <s v="ORTIZ TRINIDAD D."/>
    <s v="GSO"/>
    <x v="1"/>
    <d v="2019-11-13T00:00:00"/>
    <d v="2019-11-13T00:00:00"/>
    <s v="SL"/>
    <m/>
    <s v="1 SL"/>
    <n v="1"/>
    <m/>
  </r>
  <r>
    <x v="1384"/>
    <d v="2020-03-03T00:00:00"/>
    <x v="204"/>
    <s v="ORTIZ TRINIDAD D."/>
    <s v="GSO"/>
    <x v="1"/>
    <d v="2019-11-05T00:00:00"/>
    <d v="2019-11-05T00:00:00"/>
    <s v="SL"/>
    <m/>
    <s v="1 SL"/>
    <n v="1"/>
    <m/>
  </r>
  <r>
    <x v="1384"/>
    <d v="2020-03-03T00:00:00"/>
    <x v="204"/>
    <s v="ORTIZ TRINIDAD D."/>
    <s v="GSO"/>
    <x v="1"/>
    <d v="2019-11-07T00:00:00"/>
    <d v="2019-11-08T00:00:00"/>
    <s v="SL"/>
    <m/>
    <s v="2 SL"/>
    <n v="2"/>
    <m/>
  </r>
  <r>
    <x v="1385"/>
    <d v="2020-03-03T00:00:00"/>
    <x v="247"/>
    <s v="ORTIZ TRINIDAD D."/>
    <s v="GSO"/>
    <x v="1"/>
    <d v="2019-12-09T00:00:00"/>
    <d v="2019-12-10T00:00:00"/>
    <s v="VL"/>
    <m/>
    <s v="2 VL"/>
    <n v="2"/>
    <m/>
  </r>
  <r>
    <x v="1386"/>
    <d v="2020-03-03T00:00:00"/>
    <x v="245"/>
    <s v="MAGUINAO GILBERT  "/>
    <s v="GSO"/>
    <x v="1"/>
    <d v="2019-12-19T00:00:00"/>
    <d v="2019-12-20T00:00:00"/>
    <s v="VL"/>
    <m/>
    <s v="2 VL"/>
    <n v="2"/>
    <m/>
  </r>
  <r>
    <x v="1386"/>
    <d v="2020-03-03T00:00:00"/>
    <x v="245"/>
    <s v="MAGUINAO GILBERT  "/>
    <s v="GSO"/>
    <x v="1"/>
    <d v="2019-12-23T00:00:00"/>
    <d v="2019-12-23T00:00:00"/>
    <s v="VL"/>
    <m/>
    <s v="1 VL"/>
    <n v="1"/>
    <m/>
  </r>
  <r>
    <x v="1386"/>
    <d v="2020-03-03T00:00:00"/>
    <x v="245"/>
    <s v="MAGUINAO GILBERT  "/>
    <s v="GSO"/>
    <x v="1"/>
    <d v="2019-12-26T00:00:00"/>
    <d v="2019-12-27T00:00:00"/>
    <s v="VL"/>
    <m/>
    <s v="2 VL"/>
    <n v="2"/>
    <m/>
  </r>
  <r>
    <x v="1387"/>
    <d v="2020-03-03T00:00:00"/>
    <x v="238"/>
    <s v="PERIDO EDWIN A."/>
    <s v="GSO"/>
    <x v="1"/>
    <d v="2019-11-19T00:00:00"/>
    <d v="2019-11-19T00:00:00"/>
    <s v="SL"/>
    <m/>
    <s v="1 SL"/>
    <n v="1"/>
    <m/>
  </r>
  <r>
    <x v="1388"/>
    <d v="2020-03-03T00:00:00"/>
    <x v="259"/>
    <s v="ANGCAYA ANA B."/>
    <s v="GSO"/>
    <x v="1"/>
    <d v="2019-12-27T00:00:00"/>
    <d v="2019-12-27T00:00:00"/>
    <s v="SL"/>
    <m/>
    <s v="1 SL"/>
    <n v="1"/>
    <m/>
  </r>
  <r>
    <x v="1389"/>
    <d v="2020-03-03T00:00:00"/>
    <x v="259"/>
    <s v="DIMAPILIS VILMA T."/>
    <s v="GSO"/>
    <x v="1"/>
    <d v="2019-12-27T00:00:00"/>
    <d v="2019-12-27T00:00:00"/>
    <s v="SL"/>
    <m/>
    <s v="1 SL"/>
    <n v="1"/>
    <m/>
  </r>
  <r>
    <x v="1390"/>
    <d v="2020-03-03T00:00:00"/>
    <x v="240"/>
    <s v="DIMAPILIS VILMA T."/>
    <s v="GSO"/>
    <x v="1"/>
    <d v="2019-12-12T00:00:00"/>
    <d v="2019-12-12T00:00:00"/>
    <s v="SL"/>
    <m/>
    <s v="1 SL"/>
    <n v="1"/>
    <m/>
  </r>
  <r>
    <x v="1391"/>
    <d v="2020-03-03T00:00:00"/>
    <x v="302"/>
    <s v="REYES JUANITO P."/>
    <s v="OTM"/>
    <x v="1"/>
    <d v="2020-02-21T00:00:00"/>
    <d v="2020-02-21T00:00:00"/>
    <s v="VL"/>
    <m/>
    <s v="1 VL"/>
    <n v="1"/>
    <m/>
  </r>
  <r>
    <x v="1391"/>
    <d v="2020-03-03T00:00:00"/>
    <x v="302"/>
    <s v="REYES JUANITO P."/>
    <s v="OTM"/>
    <x v="1"/>
    <d v="2020-02-24T00:00:00"/>
    <d v="2020-02-28T00:00:00"/>
    <s v="VL"/>
    <m/>
    <s v="5 VL"/>
    <n v="5"/>
    <m/>
  </r>
  <r>
    <x v="1391"/>
    <d v="2020-03-03T00:00:00"/>
    <x v="302"/>
    <s v="REYES JUANITO P."/>
    <s v="OTM"/>
    <x v="1"/>
    <d v="2020-03-02T00:00:00"/>
    <d v="2020-03-05T00:00:00"/>
    <s v="VL"/>
    <m/>
    <s v="4 VL"/>
    <n v="4"/>
    <m/>
  </r>
  <r>
    <x v="1392"/>
    <d v="2020-03-03T00:00:00"/>
    <x v="245"/>
    <s v="DIMAPILIS VILMA T."/>
    <s v="GSO"/>
    <x v="1"/>
    <d v="2019-11-28T00:00:00"/>
    <d v="2019-11-28T00:00:00"/>
    <s v="VL"/>
    <m/>
    <s v="1 VL"/>
    <n v="1"/>
    <m/>
  </r>
  <r>
    <x v="1393"/>
    <d v="2020-03-03T00:00:00"/>
    <x v="268"/>
    <s v="AQUINO PACITA ROSARIO Z."/>
    <s v="GSO"/>
    <x v="1"/>
    <d v="2019-12-23T00:00:00"/>
    <d v="2019-12-23T00:00:00"/>
    <s v="VL"/>
    <m/>
    <s v="1 VL"/>
    <n v="1"/>
    <m/>
  </r>
  <r>
    <x v="1393"/>
    <d v="2020-03-03T00:00:00"/>
    <x v="268"/>
    <s v="AQUINO PACITA ROSARIO Z."/>
    <s v="GSO"/>
    <x v="1"/>
    <d v="2019-12-26T00:00:00"/>
    <d v="2019-12-27T00:00:00"/>
    <s v="VL"/>
    <m/>
    <s v="2 VL"/>
    <n v="2"/>
    <m/>
  </r>
  <r>
    <x v="1394"/>
    <d v="2020-03-03T00:00:00"/>
    <x v="262"/>
    <s v="DIMARANAN PERPETUA F."/>
    <s v="TIPID IMPOK"/>
    <x v="1"/>
    <d v="2019-12-19T00:00:00"/>
    <d v="2019-12-19T00:00:00"/>
    <s v="SL"/>
    <m/>
    <s v="1 SL"/>
    <n v="1"/>
    <m/>
  </r>
  <r>
    <x v="1395"/>
    <d v="2020-03-03T00:00:00"/>
    <x v="237"/>
    <s v="DIMARANAN PERPETUA F."/>
    <s v="TIPID IMPOK"/>
    <x v="1"/>
    <d v="2019-11-28T00:00:00"/>
    <d v="2019-11-29T00:00:00"/>
    <s v="VL"/>
    <m/>
    <s v="2 VL"/>
    <n v="2"/>
    <m/>
  </r>
  <r>
    <x v="1396"/>
    <d v="2020-03-03T00:00:00"/>
    <x v="219"/>
    <s v="DIMARANAN PERPETUA F."/>
    <s v="TIPID IMPOK"/>
    <x v="1"/>
    <d v="2019-11-21T00:00:00"/>
    <d v="2019-11-21T00:00:00"/>
    <s v="VL"/>
    <m/>
    <s v="1 VL"/>
    <n v="1"/>
    <m/>
  </r>
  <r>
    <x v="1397"/>
    <d v="2020-03-03T00:00:00"/>
    <x v="219"/>
    <s v="DIMARANAN PERPETUA F."/>
    <s v="TIPID IMPOK"/>
    <x v="1"/>
    <d v="2019-11-15T00:00:00"/>
    <d v="2019-11-15T00:00:00"/>
    <s v="SL"/>
    <m/>
    <s v="1 SL"/>
    <n v="1"/>
    <m/>
  </r>
  <r>
    <x v="1398"/>
    <d v="2020-03-03T00:00:00"/>
    <x v="240"/>
    <s v="DIMARANAN PERPETUA F."/>
    <s v="TIPID IMPOK"/>
    <x v="1"/>
    <d v="2019-11-12T00:00:00"/>
    <d v="2019-11-12T00:00:00"/>
    <s v="SL"/>
    <m/>
    <s v="1 SL"/>
    <n v="1"/>
    <m/>
  </r>
  <r>
    <x v="1399"/>
    <d v="2020-03-03T00:00:00"/>
    <x v="250"/>
    <s v="ANGCAYA ANA B."/>
    <s v="GSO"/>
    <x v="1"/>
    <d v="2019-12-09T00:00:00"/>
    <d v="2019-12-13T00:00:00"/>
    <s v="VL"/>
    <m/>
    <s v="5 VL"/>
    <n v="5"/>
    <m/>
  </r>
  <r>
    <x v="1399"/>
    <d v="2020-03-03T00:00:00"/>
    <x v="250"/>
    <s v="ANGCAYA ANA B."/>
    <s v="GSO"/>
    <x v="1"/>
    <d v="2019-12-16T00:00:00"/>
    <d v="2019-12-16T00:00:00"/>
    <s v="VL"/>
    <m/>
    <s v="1 VL"/>
    <n v="1"/>
    <m/>
  </r>
  <r>
    <x v="1400"/>
    <d v="2020-03-03T00:00:00"/>
    <x v="236"/>
    <s v="ESTIGOY BEVERLY ANNE P."/>
    <s v="ONT"/>
    <x v="1"/>
    <d v="2019-11-24T00:00:00"/>
    <d v="2019-11-28T00:00:00"/>
    <s v="VL"/>
    <m/>
    <s v="5 VL"/>
    <n v="5"/>
    <m/>
  </r>
  <r>
    <x v="1401"/>
    <d v="2020-03-03T00:00:00"/>
    <x v="219"/>
    <s v="BAYHON VIOLETA  "/>
    <s v="ONT"/>
    <x v="1"/>
    <d v="2019-11-27T00:00:00"/>
    <d v="2019-11-29T00:00:00"/>
    <s v="VL"/>
    <m/>
    <s v="3 VL"/>
    <n v="3"/>
    <m/>
  </r>
  <r>
    <x v="1402"/>
    <d v="2020-03-03T00:00:00"/>
    <x v="219"/>
    <s v="COLETO HANY ROY D."/>
    <s v="ONT"/>
    <x v="1"/>
    <d v="2019-12-16T00:00:00"/>
    <d v="2019-12-16T00:00:00"/>
    <s v="VL"/>
    <m/>
    <s v="1 VL"/>
    <n v="1"/>
    <m/>
  </r>
  <r>
    <x v="1402"/>
    <d v="2020-03-03T00:00:00"/>
    <x v="219"/>
    <s v="COLETO HANY ROY D."/>
    <s v="ONT"/>
    <x v="1"/>
    <d v="2019-12-31T00:00:00"/>
    <d v="2019-12-31T00:00:00"/>
    <s v="VL"/>
    <m/>
    <s v="1 VL"/>
    <n v="1"/>
    <m/>
  </r>
  <r>
    <x v="1403"/>
    <d v="2020-03-03T00:00:00"/>
    <x v="257"/>
    <s v="JUMARANG AIME A."/>
    <s v="ONT"/>
    <x v="1"/>
    <d v="2019-12-09T00:00:00"/>
    <d v="2019-12-11T00:00:00"/>
    <s v="VL"/>
    <m/>
    <s v="3 VL"/>
    <n v="3"/>
    <m/>
  </r>
  <r>
    <x v="1404"/>
    <d v="2020-03-03T00:00:00"/>
    <x v="204"/>
    <s v="JUMARANG AIME A."/>
    <s v="ONT"/>
    <x v="1"/>
    <d v="2019-11-07T00:00:00"/>
    <d v="2019-11-08T00:00:00"/>
    <s v="SL"/>
    <m/>
    <s v="2 SL"/>
    <n v="2"/>
    <m/>
  </r>
  <r>
    <x v="1405"/>
    <d v="2020-03-03T00:00:00"/>
    <x v="247"/>
    <s v="AMPARO JOY J."/>
    <s v="ONT"/>
    <x v="1"/>
    <d v="2019-12-09T00:00:00"/>
    <d v="2019-12-09T00:00:00"/>
    <s v="OTHER"/>
    <s v="BIRTHDAY LEAVE"/>
    <s v="1 OTHER"/>
    <n v="1"/>
    <m/>
  </r>
  <r>
    <x v="1406"/>
    <d v="2020-03-03T00:00:00"/>
    <x v="251"/>
    <s v="VERGARA TERESITA J."/>
    <s v="ONT"/>
    <x v="1"/>
    <d v="2019-12-16T00:00:00"/>
    <d v="2019-12-19T00:00:00"/>
    <s v="OTHER"/>
    <s v="SEC 25 EO 292- FORCE LEAVE"/>
    <s v="4 OTHER"/>
    <n v="4"/>
    <m/>
  </r>
  <r>
    <x v="1407"/>
    <d v="2020-03-03T00:00:00"/>
    <x v="255"/>
    <s v="MARUNDAN MARIA FLOR M."/>
    <s v="ONT"/>
    <x v="1"/>
    <d v="2019-12-24T00:00:00"/>
    <d v="2019-12-24T00:00:00"/>
    <s v="SL"/>
    <m/>
    <s v="1 SL"/>
    <n v="1"/>
    <m/>
  </r>
  <r>
    <x v="1408"/>
    <d v="2020-03-03T00:00:00"/>
    <x v="250"/>
    <s v="DOGNIDON MARLYN P."/>
    <s v="ONT"/>
    <x v="1"/>
    <d v="2019-12-21T00:00:00"/>
    <d v="2019-12-21T00:00:00"/>
    <s v="OTHER"/>
    <s v="BIRTHDAY LEAVE"/>
    <s v="1 OTHER"/>
    <n v="1"/>
    <m/>
  </r>
  <r>
    <x v="1409"/>
    <d v="2020-03-03T00:00:00"/>
    <x v="307"/>
    <s v="BAYBAY MA. PAZ R."/>
    <s v="MO"/>
    <x v="1"/>
    <d v="2020-01-22T00:00:00"/>
    <d v="2020-01-24T00:00:00"/>
    <s v="OTHER"/>
    <s v="CALAMITY LEAVE"/>
    <s v="3 OTHER"/>
    <n v="3"/>
    <m/>
  </r>
  <r>
    <x v="1409"/>
    <d v="2020-03-03T00:00:00"/>
    <x v="307"/>
    <s v="BAYBAY MA. PAZ R."/>
    <s v="MO"/>
    <x v="1"/>
    <d v="2020-01-27T00:00:00"/>
    <d v="2020-01-28T00:00:00"/>
    <s v="OTHER"/>
    <s v="CALAMITY LEAVE"/>
    <s v="2 OTHER"/>
    <n v="2"/>
    <m/>
  </r>
  <r>
    <x v="1410"/>
    <d v="2020-03-03T00:00:00"/>
    <x v="298"/>
    <s v="PARRA VIOLETA C."/>
    <s v="PIO"/>
    <x v="1"/>
    <d v="2020-02-04T00:00:00"/>
    <d v="2020-02-04T00:00:00"/>
    <s v="OTHER"/>
    <s v="CALAMITY LEAVE"/>
    <s v="1 OTHER"/>
    <n v="1"/>
    <m/>
  </r>
  <r>
    <x v="1410"/>
    <d v="2020-03-03T00:00:00"/>
    <x v="298"/>
    <s v="PARRA VIOLETA C."/>
    <s v="PIO"/>
    <x v="1"/>
    <d v="2020-02-07T00:00:00"/>
    <d v="2020-02-07T00:00:00"/>
    <s v="OTHER"/>
    <s v="CALAMITY LEAVE"/>
    <s v="1 OTHER"/>
    <n v="1"/>
    <m/>
  </r>
  <r>
    <x v="1410"/>
    <d v="2020-03-03T00:00:00"/>
    <x v="298"/>
    <s v="PARRA VIOLETA C."/>
    <s v="PIO"/>
    <x v="1"/>
    <d v="2020-02-11T00:00:00"/>
    <d v="2020-02-11T00:00:00"/>
    <s v="OTHER"/>
    <s v="CALAMITY LEAVE"/>
    <s v="1 OTHER"/>
    <n v="1"/>
    <m/>
  </r>
  <r>
    <x v="1410"/>
    <d v="2020-03-03T00:00:00"/>
    <x v="298"/>
    <s v="PARRA VIOLETA C."/>
    <s v="PIO"/>
    <x v="1"/>
    <d v="2020-02-13T00:00:00"/>
    <d v="2020-02-14T00:00:00"/>
    <s v="OTHER"/>
    <s v="CALAMITY LEAVE"/>
    <s v="2 OTHER"/>
    <n v="2"/>
    <m/>
  </r>
  <r>
    <x v="1411"/>
    <d v="2020-03-25T00:00:00"/>
    <x v="308"/>
    <s v="MONTENEGRO RODELIO A."/>
    <s v="CEO"/>
    <x v="1"/>
    <d v="2020-02-21T00:00:00"/>
    <d v="2020-02-21T00:00:00"/>
    <s v="OTHER"/>
    <s v="DOMESTIC EMERGENCY"/>
    <s v="1 OTHER"/>
    <n v="1"/>
    <m/>
  </r>
  <r>
    <x v="1412"/>
    <d v="2020-03-25T00:00:00"/>
    <x v="296"/>
    <s v="MONTENEGRO RODELIO A."/>
    <s v="CEO"/>
    <x v="1"/>
    <d v="2020-02-10T00:00:00"/>
    <d v="2020-02-10T00:00:00"/>
    <s v="OTHER"/>
    <s v="CALAMITY LEAVE"/>
    <s v="1 OTHER"/>
    <n v="1"/>
    <m/>
  </r>
  <r>
    <x v="1412"/>
    <d v="2020-03-25T00:00:00"/>
    <x v="296"/>
    <s v="MONTENEGRO RODELIO A."/>
    <s v="CEO"/>
    <x v="1"/>
    <d v="2020-02-13T00:00:00"/>
    <d v="2020-02-13T00:00:00"/>
    <s v="OTHER"/>
    <s v="CALAMITY LEAVE"/>
    <s v="1 OTHER"/>
    <n v="1"/>
    <m/>
  </r>
  <r>
    <x v="1413"/>
    <d v="2020-03-25T00:00:00"/>
    <x v="296"/>
    <s v="MONTENEGRO RODELIO A."/>
    <s v="CEO"/>
    <x v="1"/>
    <d v="2020-01-15T00:00:00"/>
    <d v="2020-01-17T00:00:00"/>
    <s v="OTHER"/>
    <s v="CALAMITY LEAVE"/>
    <s v="3 OTHER"/>
    <n v="3"/>
    <m/>
  </r>
  <r>
    <x v="1414"/>
    <d v="2020-03-25T00:00:00"/>
    <x v="308"/>
    <s v="OLEGARIO NENITA A."/>
    <s v="LIBRARY"/>
    <x v="1"/>
    <d v="2020-02-28T00:00:00"/>
    <d v="2020-02-28T00:00:00"/>
    <s v="VL"/>
    <m/>
    <s v="1 VL"/>
    <n v="1"/>
    <m/>
  </r>
  <r>
    <x v="1415"/>
    <d v="2020-03-25T00:00:00"/>
    <x v="289"/>
    <s v="OLEGARIO NENITA A."/>
    <s v="LIBRARY"/>
    <x v="1"/>
    <d v="2020-01-30T00:00:00"/>
    <d v="2020-01-30T00:00:00"/>
    <s v="OTHER"/>
    <s v="DOMESTIC EMERGENCY"/>
    <s v="1 OTHER"/>
    <n v="1"/>
    <m/>
  </r>
  <r>
    <x v="1416"/>
    <d v="2020-03-25T00:00:00"/>
    <x v="309"/>
    <s v="OCAMPO ORLANDO R."/>
    <s v="CEO"/>
    <x v="1"/>
    <d v="2020-02-21T00:00:00"/>
    <d v="2020-02-21T00:00:00"/>
    <s v="SL"/>
    <m/>
    <s v="1 SL"/>
    <n v="1"/>
    <m/>
  </r>
  <r>
    <x v="1417"/>
    <d v="2020-03-25T00:00:00"/>
    <x v="296"/>
    <s v="OCAMPO ORLANDO R."/>
    <s v="CEO"/>
    <x v="1"/>
    <d v="2020-01-15T00:00:00"/>
    <d v="2020-01-15T00:00:00"/>
    <s v="OTHER"/>
    <s v="CALAMITY LEAVE"/>
    <s v="1 OTHER"/>
    <n v="1"/>
    <m/>
  </r>
  <r>
    <x v="1417"/>
    <d v="2020-03-25T00:00:00"/>
    <x v="296"/>
    <s v="OCAMPO ORLANDO R."/>
    <s v="CEO"/>
    <x v="1"/>
    <d v="2020-02-11T00:00:00"/>
    <d v="2020-02-11T00:00:00"/>
    <s v="OTHER"/>
    <s v="CALAMITY LEAVE"/>
    <s v="1 OTHER"/>
    <n v="1"/>
    <m/>
  </r>
  <r>
    <x v="1417"/>
    <d v="2020-03-25T00:00:00"/>
    <x v="296"/>
    <s v="OCAMPO ORLANDO R."/>
    <s v="CEO"/>
    <x v="1"/>
    <d v="2020-02-14T00:00:00"/>
    <d v="2020-02-14T00:00:00"/>
    <s v="OTHER"/>
    <s v="CALAMITY LEAVE"/>
    <s v="1 OTHER"/>
    <n v="1"/>
    <m/>
  </r>
  <r>
    <x v="1418"/>
    <d v="2020-03-25T00:00:00"/>
    <x v="300"/>
    <s v="DEL MUNDO ESTER B."/>
    <s v="CEO"/>
    <x v="1"/>
    <d v="2020-02-11T00:00:00"/>
    <d v="2020-02-11T00:00:00"/>
    <s v="OTHER"/>
    <s v="MC# 2"/>
    <s v="1 OTHER"/>
    <n v="1"/>
    <m/>
  </r>
  <r>
    <x v="1419"/>
    <d v="2020-03-25T00:00:00"/>
    <x v="310"/>
    <s v="DEL MUNDO ESTER B."/>
    <s v="CEO"/>
    <x v="1"/>
    <d v="2020-01-16T00:00:00"/>
    <d v="2020-01-17T00:00:00"/>
    <s v="OTHER"/>
    <s v="EMERGENCY LEAVE"/>
    <s v="2 OTHER"/>
    <n v="2"/>
    <m/>
  </r>
  <r>
    <x v="1419"/>
    <d v="2020-03-25T00:00:00"/>
    <x v="310"/>
    <s v="DEL MUNDO ESTER B."/>
    <s v="CEO"/>
    <x v="1"/>
    <d v="2020-01-21T00:00:00"/>
    <d v="2020-01-21T00:00:00"/>
    <s v="OTHER"/>
    <s v="EMERGENCY LEAVE"/>
    <s v="1 OTHER"/>
    <n v="1"/>
    <m/>
  </r>
  <r>
    <x v="1420"/>
    <d v="2020-03-25T00:00:00"/>
    <x v="311"/>
    <s v="DE CASTRO JUANITA M."/>
    <s v="CEO"/>
    <x v="1"/>
    <d v="2020-02-18T00:00:00"/>
    <d v="2020-02-19T00:00:00"/>
    <s v="SL"/>
    <m/>
    <s v="2 SL"/>
    <n v="2"/>
    <m/>
  </r>
  <r>
    <x v="1421"/>
    <d v="2020-03-25T00:00:00"/>
    <x v="296"/>
    <s v="DE CASTRO JUANITA M."/>
    <s v="CEO"/>
    <x v="1"/>
    <d v="2020-02-14T00:00:00"/>
    <d v="2020-02-14T00:00:00"/>
    <s v="OTHER"/>
    <s v="CALAMITY LEAVE"/>
    <s v="1 OTHER"/>
    <n v="1"/>
    <m/>
  </r>
  <r>
    <x v="1422"/>
    <d v="2020-03-25T00:00:00"/>
    <x v="288"/>
    <s v="DE CASTRO JUANITA M."/>
    <s v="CEO"/>
    <x v="1"/>
    <d v="2020-01-31T00:00:00"/>
    <d v="2020-01-31T00:00:00"/>
    <s v="OTHER"/>
    <s v="CALAMITY LEAVE"/>
    <s v="1 OTHER"/>
    <n v="1"/>
    <m/>
  </r>
  <r>
    <x v="1422"/>
    <d v="2020-03-25T00:00:00"/>
    <x v="288"/>
    <s v="DE CASTRO JUANITA M."/>
    <s v="CEO"/>
    <x v="1"/>
    <d v="2020-02-03T00:00:00"/>
    <d v="2020-02-03T00:00:00"/>
    <s v="OTHER"/>
    <s v="CALAMITY LEAVE"/>
    <s v="1 OTHER"/>
    <n v="1"/>
    <m/>
  </r>
  <r>
    <x v="1423"/>
    <d v="2020-03-25T00:00:00"/>
    <x v="282"/>
    <s v="DE CASTRO JUANITA M."/>
    <s v="CEO"/>
    <x v="1"/>
    <d v="2020-01-15T00:00:00"/>
    <d v="2020-01-15T00:00:00"/>
    <s v="OTHER"/>
    <s v="CALAMITY LEAVE"/>
    <s v="1 OTHER"/>
    <n v="1"/>
    <m/>
  </r>
  <r>
    <x v="1423"/>
    <d v="2020-03-25T00:00:00"/>
    <x v="282"/>
    <s v="DE CASTRO JUANITA M."/>
    <s v="CEO"/>
    <x v="1"/>
    <d v="2020-01-17T00:00:00"/>
    <d v="2020-01-17T00:00:00"/>
    <s v="OTHER"/>
    <s v="CALAMITY LEAVE"/>
    <s v="1 OTHER"/>
    <n v="1"/>
    <m/>
  </r>
  <r>
    <x v="1424"/>
    <d v="2020-03-25T00:00:00"/>
    <x v="299"/>
    <s v="MENDOZA PRESCILA S."/>
    <s v="CEO"/>
    <x v="1"/>
    <d v="2020-02-10T00:00:00"/>
    <d v="2020-02-10T00:00:00"/>
    <s v="OTHER"/>
    <s v="MC# 2"/>
    <s v="1 OTHER"/>
    <n v="1"/>
    <m/>
  </r>
  <r>
    <x v="1424"/>
    <d v="2020-03-25T00:00:00"/>
    <x v="299"/>
    <s v="MENDOZA PRESCILA S."/>
    <s v="CEO"/>
    <x v="1"/>
    <d v="2020-02-15T00:00:00"/>
    <d v="2020-02-15T00:00:00"/>
    <s v="OTHER"/>
    <s v="MC# 2"/>
    <s v="1 OTHER"/>
    <n v="1"/>
    <m/>
  </r>
  <r>
    <x v="1425"/>
    <d v="2020-03-25T00:00:00"/>
    <x v="278"/>
    <s v="MENDOZA PRESCILA S."/>
    <s v="CEO"/>
    <x v="1"/>
    <d v="2020-01-17T00:00:00"/>
    <d v="2020-01-17T00:00:00"/>
    <s v="SL"/>
    <m/>
    <s v="1 SL"/>
    <n v="1"/>
    <m/>
  </r>
  <r>
    <x v="1426"/>
    <d v="2020-03-25T00:00:00"/>
    <x v="301"/>
    <s v="MENDOZA PRESCILA S."/>
    <s v="CEO"/>
    <x v="1"/>
    <d v="2020-02-04T00:00:00"/>
    <d v="2020-02-06T00:00:00"/>
    <s v="OTHER"/>
    <s v="MC# 2"/>
    <s v="3 OTHER"/>
    <n v="3"/>
    <m/>
  </r>
  <r>
    <x v="1427"/>
    <d v="2020-03-25T00:00:00"/>
    <x v="299"/>
    <s v="DELA PEÑA ALFREDO C."/>
    <s v="CEO"/>
    <x v="1"/>
    <d v="2020-02-10T00:00:00"/>
    <d v="2020-02-10T00:00:00"/>
    <s v="OTHER"/>
    <s v="CALAMITY LEAVE"/>
    <s v="1 OTHER"/>
    <n v="1"/>
    <m/>
  </r>
  <r>
    <x v="1428"/>
    <d v="2020-03-25T00:00:00"/>
    <x v="301"/>
    <s v="DELA PEÑA ALFREDO C."/>
    <s v="CEO"/>
    <x v="1"/>
    <d v="2020-02-04T00:00:00"/>
    <d v="2020-02-07T00:00:00"/>
    <s v="OTHER"/>
    <s v="CALAMITY LEAVE"/>
    <s v="4 OTHER"/>
    <n v="4"/>
    <m/>
  </r>
  <r>
    <x v="1429"/>
    <d v="2020-03-25T00:00:00"/>
    <x v="299"/>
    <s v="GOMEZ EMMA M."/>
    <s v="CEO"/>
    <x v="1"/>
    <d v="2020-01-15T00:00:00"/>
    <d v="2020-01-16T00:00:00"/>
    <s v="OTHER"/>
    <s v="CALAMITY LEAVE"/>
    <s v="2 OTHER"/>
    <n v="2"/>
    <m/>
  </r>
  <r>
    <x v="1429"/>
    <d v="2020-03-25T00:00:00"/>
    <x v="299"/>
    <s v="GOMEZ EMMA M."/>
    <s v="CEO"/>
    <x v="1"/>
    <d v="2020-01-23T00:00:00"/>
    <d v="2020-01-23T00:00:00"/>
    <s v="OTHER"/>
    <s v="CALAMITY LEAVE"/>
    <s v="1 OTHER"/>
    <n v="1"/>
    <m/>
  </r>
  <r>
    <x v="1429"/>
    <d v="2020-03-25T00:00:00"/>
    <x v="299"/>
    <s v="GOMEZ EMMA M."/>
    <s v="CEO"/>
    <x v="1"/>
    <d v="2020-02-03T00:00:00"/>
    <d v="2020-02-03T00:00:00"/>
    <s v="OTHER"/>
    <s v="CALAMITY LEAVE"/>
    <s v="1 OTHER"/>
    <n v="1"/>
    <m/>
  </r>
  <r>
    <x v="1429"/>
    <d v="2020-03-25T00:00:00"/>
    <x v="299"/>
    <s v="GOMEZ EMMA M."/>
    <s v="CEO"/>
    <x v="1"/>
    <d v="2020-02-10T00:00:00"/>
    <d v="2020-02-10T00:00:00"/>
    <s v="OTHER"/>
    <s v="CALAMITY LEAVE"/>
    <s v="1 OTHER"/>
    <n v="1"/>
    <m/>
  </r>
  <r>
    <x v="1430"/>
    <d v="2020-03-25T00:00:00"/>
    <x v="297"/>
    <s v="GOMEZ EMMA M."/>
    <s v="CEO"/>
    <x v="1"/>
    <d v="2020-01-10T00:00:00"/>
    <d v="2020-01-10T00:00:00"/>
    <s v="OTHER"/>
    <s v="EMERGENCY LEAVE"/>
    <s v="1 OTHER"/>
    <n v="1"/>
    <m/>
  </r>
  <r>
    <x v="1431"/>
    <d v="2020-03-25T00:00:00"/>
    <x v="298"/>
    <s v="PARAS TEOFILA A."/>
    <s v="CEO"/>
    <x v="1"/>
    <d v="2020-02-11T00:00:00"/>
    <d v="2020-02-11T00:00:00"/>
    <s v="VL"/>
    <m/>
    <s v="1 VL"/>
    <n v="1"/>
    <m/>
  </r>
  <r>
    <x v="1432"/>
    <d v="2020-03-25T00:00:00"/>
    <x v="281"/>
    <s v="PARAS TEOFILA A."/>
    <s v="CEO"/>
    <x v="1"/>
    <d v="2020-01-27T00:00:00"/>
    <d v="2020-01-27T00:00:00"/>
    <s v="VL"/>
    <m/>
    <s v="1 VL"/>
    <n v="1"/>
    <m/>
  </r>
  <r>
    <x v="1433"/>
    <d v="2020-03-25T00:00:00"/>
    <x v="276"/>
    <s v="PARAS TEOFILA A."/>
    <s v="CEO"/>
    <x v="1"/>
    <d v="2020-02-03T00:00:00"/>
    <d v="2020-02-03T00:00:00"/>
    <s v="VL"/>
    <m/>
    <s v="1 VL"/>
    <n v="1"/>
    <m/>
  </r>
  <r>
    <x v="1433"/>
    <d v="2020-03-25T00:00:00"/>
    <x v="276"/>
    <s v="PARAS TEOFILA A."/>
    <s v="CEO"/>
    <x v="1"/>
    <d v="2020-02-05T00:00:00"/>
    <d v="2020-02-05T00:00:00"/>
    <s v="VL"/>
    <m/>
    <s v="1 VL"/>
    <n v="1"/>
    <m/>
  </r>
  <r>
    <x v="1433"/>
    <d v="2020-03-25T00:00:00"/>
    <x v="276"/>
    <s v="PARAS TEOFILA A."/>
    <s v="CEO"/>
    <x v="1"/>
    <d v="2020-02-10T00:00:00"/>
    <d v="2020-02-10T00:00:00"/>
    <s v="VL"/>
    <m/>
    <s v="1 VL"/>
    <n v="1"/>
    <m/>
  </r>
  <r>
    <x v="1434"/>
    <d v="2020-03-25T00:00:00"/>
    <x v="300"/>
    <s v="MADRAZO ALLAN PAUL A."/>
    <s v="CEO"/>
    <x v="1"/>
    <d v="2020-02-13T00:00:00"/>
    <d v="2020-02-13T00:00:00"/>
    <s v="OTHER"/>
    <s v="CALAMITY LEAVE"/>
    <s v="1 OTHER"/>
    <n v="1"/>
    <m/>
  </r>
  <r>
    <x v="1435"/>
    <d v="2020-03-25T00:00:00"/>
    <x v="291"/>
    <s v="MADRAZO ALLAN PAUL A."/>
    <s v="CEO"/>
    <x v="1"/>
    <d v="2020-02-07T00:00:00"/>
    <d v="2020-02-07T00:00:00"/>
    <s v="OTHER"/>
    <s v="CALAMITY LEAVE"/>
    <s v="1 OTHER"/>
    <n v="1"/>
    <m/>
  </r>
  <r>
    <x v="1435"/>
    <d v="2020-03-25T00:00:00"/>
    <x v="291"/>
    <s v="MADRAZO ALLAN PAUL A."/>
    <s v="CEO"/>
    <x v="1"/>
    <d v="2020-02-10T00:00:00"/>
    <d v="2020-02-11T00:00:00"/>
    <s v="OTHER"/>
    <s v="CALAMITY LEAVE"/>
    <s v="2 OTHER"/>
    <n v="2"/>
    <m/>
  </r>
  <r>
    <x v="1435"/>
    <d v="2020-03-25T00:00:00"/>
    <x v="291"/>
    <s v="MADRAZO ALLAN PAUL A."/>
    <s v="CEO"/>
    <x v="1"/>
    <d v="2020-02-14T00:00:00"/>
    <d v="2020-02-14T00:00:00"/>
    <s v="OTHER"/>
    <s v="CALAMITY LEAVE"/>
    <s v="1 OTHER"/>
    <n v="1"/>
    <m/>
  </r>
  <r>
    <x v="1436"/>
    <d v="2020-03-25T00:00:00"/>
    <x v="300"/>
    <s v="MADRAZO ALLAN PAUL A."/>
    <s v="CEO"/>
    <x v="1"/>
    <d v="2020-02-07T00:00:00"/>
    <d v="2020-02-07T00:00:00"/>
    <s v="OTHER"/>
    <s v="CALAMITY LEAVE"/>
    <s v="1 OTHER"/>
    <n v="1"/>
    <m/>
  </r>
  <r>
    <x v="1437"/>
    <d v="2020-03-25T00:00:00"/>
    <x v="291"/>
    <s v="SUMAGUI MARISSA D."/>
    <s v="CEO"/>
    <x v="1"/>
    <d v="2020-02-07T00:00:00"/>
    <d v="2020-02-07T00:00:00"/>
    <s v="OTHER"/>
    <s v="CALAMITY LEAVE"/>
    <s v="1 OTHER"/>
    <n v="1"/>
    <m/>
  </r>
  <r>
    <x v="1437"/>
    <d v="2020-03-25T00:00:00"/>
    <x v="291"/>
    <s v="SUMAGUI MARISSA D."/>
    <s v="CEO"/>
    <x v="1"/>
    <d v="2020-02-10T00:00:00"/>
    <d v="2020-02-11T00:00:00"/>
    <s v="OTHER"/>
    <s v="CALAMITY LEAVE"/>
    <s v="2 OTHER"/>
    <n v="2"/>
    <m/>
  </r>
  <r>
    <x v="1437"/>
    <d v="2020-03-25T00:00:00"/>
    <x v="291"/>
    <s v="SUMAGUI MARISSA D."/>
    <s v="CEO"/>
    <x v="1"/>
    <d v="2020-02-14T00:00:00"/>
    <d v="2020-02-14T00:00:00"/>
    <s v="OTHER"/>
    <s v="CALAMITY LEAVE"/>
    <s v="1 OTHER"/>
    <n v="1"/>
    <m/>
  </r>
  <r>
    <x v="1438"/>
    <d v="2020-03-25T00:00:00"/>
    <x v="280"/>
    <s v="ARCULLO MELISSA A."/>
    <s v="CEO"/>
    <x v="1"/>
    <d v="2020-02-12T00:00:00"/>
    <d v="2020-02-13T00:00:00"/>
    <s v="OTHER"/>
    <s v="CALAMITY LEAVE"/>
    <s v="2 OTHER"/>
    <n v="2"/>
    <m/>
  </r>
  <r>
    <x v="1439"/>
    <d v="2020-03-25T00:00:00"/>
    <x v="298"/>
    <s v="ARCULLO MELISSA A."/>
    <s v="CEO"/>
    <x v="1"/>
    <d v="2020-02-05T00:00:00"/>
    <d v="2020-02-07T00:00:00"/>
    <s v="OTHER"/>
    <s v="CALAMITY LEAVE"/>
    <s v="3 OTHER"/>
    <n v="3"/>
    <m/>
  </r>
  <r>
    <x v="1440"/>
    <d v="2020-03-25T00:00:00"/>
    <x v="280"/>
    <s v="MARINDUQUE ERNESTO P."/>
    <s v="CEO"/>
    <x v="1"/>
    <d v="2020-01-15T00:00:00"/>
    <d v="2020-01-15T00:00:00"/>
    <s v="OTHER"/>
    <s v="CALAMITY LEAVE"/>
    <s v="1 OTHER"/>
    <n v="1"/>
    <m/>
  </r>
  <r>
    <x v="1440"/>
    <d v="2020-03-25T00:00:00"/>
    <x v="280"/>
    <s v="MARINDUQUE ERNESTO P."/>
    <s v="CEO"/>
    <x v="1"/>
    <d v="2020-02-10T00:00:00"/>
    <d v="2020-02-13T00:00:00"/>
    <s v="OTHER"/>
    <s v="CALAMITY LEAVE"/>
    <s v="4 OTHER"/>
    <n v="4"/>
    <m/>
  </r>
  <r>
    <x v="1441"/>
    <d v="2020-03-25T00:00:00"/>
    <x v="301"/>
    <s v="AMBION PRISCO G."/>
    <s v="CEO"/>
    <x v="1"/>
    <d v="2020-01-31T00:00:00"/>
    <d v="2020-01-31T00:00:00"/>
    <s v="OTHER"/>
    <s v="CALAMITY LEAVE"/>
    <s v="1 OTHER"/>
    <n v="1"/>
    <m/>
  </r>
  <r>
    <x v="1441"/>
    <d v="2020-03-25T00:00:00"/>
    <x v="301"/>
    <s v="AMBION PRISCO G."/>
    <s v="CEO"/>
    <x v="1"/>
    <d v="2020-02-03T00:00:00"/>
    <d v="2020-02-03T00:00:00"/>
    <s v="OTHER"/>
    <s v="CALAMITY LEAVE"/>
    <s v="1 OTHER"/>
    <n v="1"/>
    <m/>
  </r>
  <r>
    <x v="1442"/>
    <d v="2020-03-25T00:00:00"/>
    <x v="310"/>
    <s v="AMBION PRISCO G."/>
    <s v="CEO"/>
    <x v="1"/>
    <d v="2020-01-22T00:00:00"/>
    <d v="2020-01-22T00:00:00"/>
    <s v="SL"/>
    <m/>
    <s v="1 SL"/>
    <n v="1"/>
    <m/>
  </r>
  <r>
    <x v="1443"/>
    <d v="2020-03-25T00:00:00"/>
    <x v="282"/>
    <s v="AMBION PRISCO G."/>
    <s v="CEO"/>
    <x v="1"/>
    <d v="2020-01-17T00:00:00"/>
    <d v="2020-01-17T00:00:00"/>
    <s v="OTHER"/>
    <s v="BIRTHDAY LEAVE"/>
    <s v="1 OTHER"/>
    <n v="1"/>
    <m/>
  </r>
  <r>
    <x v="1444"/>
    <d v="2020-03-25T00:00:00"/>
    <x v="299"/>
    <s v="JAVIER MYLENE M."/>
    <s v="CPDO"/>
    <x v="1"/>
    <d v="2020-02-12T00:00:00"/>
    <d v="2020-02-12T00:00:00"/>
    <s v="OTHER"/>
    <s v="CALAMITY LEAVE"/>
    <s v="1 OTHER"/>
    <n v="1"/>
    <m/>
  </r>
  <r>
    <x v="1445"/>
    <d v="2020-03-25T00:00:00"/>
    <x v="291"/>
    <s v="JAVIER MYLENE M."/>
    <s v="CPDO"/>
    <x v="1"/>
    <d v="2020-02-07T00:00:00"/>
    <d v="2020-02-07T00:00:00"/>
    <s v="OTHER"/>
    <s v="CALAMITY LEAVE"/>
    <s v="1 OTHER"/>
    <n v="1"/>
    <m/>
  </r>
  <r>
    <x v="1446"/>
    <d v="2020-03-25T00:00:00"/>
    <x v="301"/>
    <s v="JAVIER MYLENE M."/>
    <s v="CPDO"/>
    <x v="1"/>
    <d v="2020-02-03T00:00:00"/>
    <d v="2020-02-03T00:00:00"/>
    <s v="OTHER"/>
    <s v="CALAMITY LEAVE"/>
    <s v="1 OTHER"/>
    <n v="1"/>
    <m/>
  </r>
  <r>
    <x v="1447"/>
    <d v="2020-03-25T00:00:00"/>
    <x v="276"/>
    <s v="JAVIER MYLENE M."/>
    <s v="CPDO"/>
    <x v="1"/>
    <d v="2020-01-29T00:00:00"/>
    <d v="2020-01-29T00:00:00"/>
    <s v="OTHER"/>
    <s v="CALAMITY LEAVE"/>
    <s v="1 OTHER"/>
    <n v="1"/>
    <m/>
  </r>
  <r>
    <x v="1448"/>
    <d v="2020-03-25T00:00:00"/>
    <x v="312"/>
    <s v="JAVIER MYLENE M."/>
    <s v="CPDO"/>
    <x v="1"/>
    <d v="2020-01-20T00:00:00"/>
    <d v="2020-01-20T00:00:00"/>
    <s v="OTHER"/>
    <s v="CALAMITY LEAVE"/>
    <s v="1 OTHER"/>
    <n v="1"/>
    <m/>
  </r>
  <r>
    <x v="1449"/>
    <d v="2020-03-25T00:00:00"/>
    <x v="287"/>
    <s v="LOYOLA JANE A."/>
    <s v="CPDO"/>
    <x v="1"/>
    <d v="2020-02-19T00:00:00"/>
    <d v="2020-02-21T00:00:00"/>
    <s v="VL"/>
    <m/>
    <s v="3 VL"/>
    <n v="3"/>
    <m/>
  </r>
  <r>
    <x v="1449"/>
    <d v="2020-03-25T00:00:00"/>
    <x v="287"/>
    <s v="LOYOLA JANE A."/>
    <s v="CPDO"/>
    <x v="1"/>
    <d v="2020-02-24T00:00:00"/>
    <d v="2020-02-24T00:00:00"/>
    <s v="VL"/>
    <m/>
    <s v="1 VL"/>
    <n v="1"/>
    <m/>
  </r>
  <r>
    <x v="1449"/>
    <d v="2020-03-25T00:00:00"/>
    <x v="287"/>
    <s v="LOYOLA JANE A."/>
    <s v="CPDO"/>
    <x v="1"/>
    <d v="2020-02-26T00:00:00"/>
    <d v="2020-02-26T00:00:00"/>
    <s v="VL"/>
    <m/>
    <s v="1 VL"/>
    <n v="1"/>
    <m/>
  </r>
  <r>
    <x v="1450"/>
    <d v="2020-03-25T00:00:00"/>
    <x v="287"/>
    <s v="LOYOLA JANE A."/>
    <s v="CPDO"/>
    <x v="1"/>
    <d v="2020-02-12T00:00:00"/>
    <d v="2020-02-12T00:00:00"/>
    <s v="OTHER"/>
    <s v="MC# 6"/>
    <s v="1 OTHER"/>
    <n v="1"/>
    <m/>
  </r>
  <r>
    <x v="1451"/>
    <d v="2020-03-25T00:00:00"/>
    <x v="287"/>
    <s v="LOYOLA JANE A."/>
    <s v="CPDO"/>
    <x v="1"/>
    <d v="2020-02-10T00:00:00"/>
    <d v="2020-02-11T00:00:00"/>
    <s v="OTHER"/>
    <s v="CALAMITY LEAVE"/>
    <s v="2 OTHER"/>
    <n v="2"/>
    <m/>
  </r>
  <r>
    <x v="1452"/>
    <d v="2020-03-25T00:00:00"/>
    <x v="282"/>
    <s v="LOYOLA JANE A."/>
    <s v="CPDO"/>
    <x v="1"/>
    <d v="2020-01-15T00:00:00"/>
    <d v="2020-01-17T00:00:00"/>
    <s v="OTHER"/>
    <s v="CALAMITY LEAVE"/>
    <s v="3 OTHER"/>
    <n v="3"/>
    <m/>
  </r>
  <r>
    <x v="1453"/>
    <d v="2020-03-25T00:00:00"/>
    <x v="313"/>
    <s v="SUÑIGA CARLOS J."/>
    <s v="CPDO"/>
    <x v="1"/>
    <d v="2020-03-09T00:00:00"/>
    <d v="2020-03-13T00:00:00"/>
    <s v="VL"/>
    <m/>
    <s v="5 VL"/>
    <n v="5"/>
    <m/>
  </r>
  <r>
    <x v="1454"/>
    <d v="2020-03-25T00:00:00"/>
    <x v="284"/>
    <s v="SUÑIGA CARLOS J."/>
    <s v="CPDO"/>
    <x v="1"/>
    <d v="2020-01-30T00:00:00"/>
    <d v="2020-01-31T00:00:00"/>
    <s v="OTHER"/>
    <s v="EMERGENCY LEAVE"/>
    <s v="2 OTHER"/>
    <n v="2"/>
    <m/>
  </r>
  <r>
    <x v="1455"/>
    <d v="2020-03-25T00:00:00"/>
    <x v="314"/>
    <s v="LAROZA KIM VINCENT L."/>
    <s v="ONT"/>
    <x v="1"/>
    <d v="2020-03-02T00:00:00"/>
    <d v="2020-03-13T00:00:00"/>
    <s v="SL"/>
    <m/>
    <s v="10 SL"/>
    <n v="10"/>
    <m/>
  </r>
  <r>
    <x v="1456"/>
    <d v="2020-03-25T00:00:00"/>
    <x v="300"/>
    <s v="BAYHON VIOLETA  "/>
    <s v="ONT"/>
    <x v="1"/>
    <d v="2020-02-11T00:00:00"/>
    <d v="2020-02-11T00:00:00"/>
    <s v="OTHER"/>
    <s v="CALAMITY LEAVE"/>
    <s v="1 OTHER"/>
    <n v="1"/>
    <m/>
  </r>
  <r>
    <x v="1457"/>
    <d v="2020-03-25T00:00:00"/>
    <x v="309"/>
    <s v="VERGARA TERESITA J."/>
    <s v="ONT"/>
    <x v="1"/>
    <d v="2020-03-23T00:00:00"/>
    <d v="2020-03-27T00:00:00"/>
    <s v="VL"/>
    <m/>
    <s v="5 VL"/>
    <n v="5"/>
    <m/>
  </r>
  <r>
    <x v="1458"/>
    <d v="2020-03-25T00:00:00"/>
    <x v="289"/>
    <s v="HERNADEZ VICTOR  "/>
    <s v="ONT"/>
    <x v="1"/>
    <d v="2020-02-10T00:00:00"/>
    <d v="2020-02-12T00:00:00"/>
    <s v="OTHER"/>
    <s v="CALAMITY LEAVE"/>
    <s v="3 OTHER"/>
    <n v="3"/>
    <m/>
  </r>
  <r>
    <x v="1459"/>
    <d v="2020-03-25T00:00:00"/>
    <x v="293"/>
    <s v="BAYBAY MA. ROSA A."/>
    <s v="ONT"/>
    <x v="1"/>
    <d v="2020-01-24T00:00:00"/>
    <d v="2020-01-24T00:00:00"/>
    <s v="SL"/>
    <m/>
    <s v="1 SL"/>
    <n v="1"/>
    <m/>
  </r>
  <r>
    <x v="1459"/>
    <d v="2020-03-25T00:00:00"/>
    <x v="293"/>
    <s v="BAYBAY MA. ROSA A."/>
    <s v="ONT"/>
    <x v="1"/>
    <d v="2020-01-27T00:00:00"/>
    <d v="2020-01-27T00:00:00"/>
    <s v="SL"/>
    <m/>
    <s v="1 SL"/>
    <n v="1"/>
    <m/>
  </r>
  <r>
    <x v="1460"/>
    <d v="2020-03-25T00:00:00"/>
    <x v="281"/>
    <s v="BAYBAY MA. ROSA A."/>
    <s v="ONT"/>
    <x v="1"/>
    <d v="2020-01-21T00:00:00"/>
    <d v="2020-01-21T00:00:00"/>
    <s v="SL"/>
    <m/>
    <s v="1 SL"/>
    <n v="1"/>
    <m/>
  </r>
  <r>
    <x v="1461"/>
    <d v="2020-03-25T00:00:00"/>
    <x v="294"/>
    <s v="MANALO CYNTHIA  "/>
    <s v="CPDO"/>
    <x v="1"/>
    <d v="2020-01-15T00:00:00"/>
    <d v="2020-01-17T00:00:00"/>
    <s v="OTHER"/>
    <s v="CALAMITY LEAVE"/>
    <s v="3 OTHER"/>
    <n v="3"/>
    <m/>
  </r>
  <r>
    <x v="1461"/>
    <d v="2020-03-25T00:00:00"/>
    <x v="294"/>
    <s v="MANALO CYNTHIA  "/>
    <s v="CPDO"/>
    <x v="1"/>
    <d v="2020-01-19T00:00:00"/>
    <d v="2020-01-20T00:00:00"/>
    <s v="OTHER"/>
    <s v="CALAMITY LEAVE"/>
    <s v="1 OTHER"/>
    <n v="1"/>
    <m/>
  </r>
  <r>
    <x v="1462"/>
    <d v="2020-03-25T00:00:00"/>
    <x v="315"/>
    <s v="HERNANDEZ DONATO Q."/>
    <s v="ONT"/>
    <x v="1"/>
    <d v="2020-01-25T00:00:00"/>
    <d v="2020-01-25T00:00:00"/>
    <s v="OTHER"/>
    <s v="BIRTHDAY LEAVE"/>
    <s v="0 OTHER"/>
    <n v="0"/>
    <m/>
  </r>
  <r>
    <x v="1463"/>
    <d v="2020-03-25T00:00:00"/>
    <x v="316"/>
    <s v="BERNALDEZ MARLONE P."/>
    <s v="TCNHS"/>
    <x v="1"/>
    <d v="2020-01-16T00:00:00"/>
    <d v="2020-01-17T00:00:00"/>
    <s v="SL"/>
    <m/>
    <s v="2 SL"/>
    <n v="2"/>
    <m/>
  </r>
  <r>
    <x v="1463"/>
    <d v="2020-03-25T00:00:00"/>
    <x v="316"/>
    <s v="BERNALDEZ MARLONE P."/>
    <s v="TCNHS"/>
    <x v="1"/>
    <d v="2020-01-20T00:00:00"/>
    <d v="2020-01-23T00:00:00"/>
    <s v="SL"/>
    <m/>
    <s v="4 SL"/>
    <n v="4"/>
    <m/>
  </r>
  <r>
    <x v="1464"/>
    <d v="2020-03-25T00:00:00"/>
    <x v="317"/>
    <s v="HAPITA MELANIE A."/>
    <s v="ONT"/>
    <x v="0"/>
    <d v="2020-03-26T00:00:00"/>
    <d v="2020-03-26T00:00:00"/>
    <s v="OTHER"/>
    <s v="MC# 6"/>
    <s v="1 OTHER"/>
    <n v="1"/>
    <m/>
  </r>
  <r>
    <x v="1465"/>
    <d v="2020-03-25T00:00:00"/>
    <x v="284"/>
    <s v="HAPITA MELANIE A."/>
    <s v="ONT"/>
    <x v="0"/>
    <d v="2020-02-03T00:00:00"/>
    <d v="2020-02-05T00:00:00"/>
    <s v="VL"/>
    <m/>
    <s v="3 VL"/>
    <n v="3"/>
    <m/>
  </r>
  <r>
    <x v="1466"/>
    <d v="2020-03-25T00:00:00"/>
    <x v="285"/>
    <s v="VERGARA TERESITA J."/>
    <s v="ONT"/>
    <x v="1"/>
    <d v="2020-02-12T00:00:00"/>
    <d v="2020-02-14T00:00:00"/>
    <s v="OTHER"/>
    <s v="CALAMITY LEAVE"/>
    <s v="3 OTHER"/>
    <n v="3"/>
    <m/>
  </r>
  <r>
    <x v="1467"/>
    <d v="2020-03-25T00:00:00"/>
    <x v="293"/>
    <s v="VERGARA TERESITA J."/>
    <s v="ONT"/>
    <x v="1"/>
    <d v="2020-01-30T00:00:00"/>
    <d v="2020-01-30T00:00:00"/>
    <s v="OTHER"/>
    <s v="CALAMITY LEAVE"/>
    <s v="1 OTHER"/>
    <n v="1"/>
    <m/>
  </r>
  <r>
    <x v="1468"/>
    <d v="2020-03-25T00:00:00"/>
    <x v="317"/>
    <s v="DELFINO NINA C."/>
    <s v="ONT"/>
    <x v="1"/>
    <d v="2020-03-18T00:00:00"/>
    <d v="2020-03-18T00:00:00"/>
    <s v="SL"/>
    <m/>
    <s v="1 SL"/>
    <n v="1"/>
    <m/>
  </r>
  <r>
    <x v="1469"/>
    <d v="2020-03-25T00:00:00"/>
    <x v="296"/>
    <s v="DELFINO NINA C."/>
    <s v="ONT"/>
    <x v="1"/>
    <d v="2020-02-09T00:00:00"/>
    <d v="2020-02-12T00:00:00"/>
    <s v="SL"/>
    <m/>
    <s v="4 SL"/>
    <n v="4"/>
    <m/>
  </r>
  <r>
    <x v="1469"/>
    <d v="2020-03-25T00:00:00"/>
    <x v="296"/>
    <s v="DELFINO NINA C."/>
    <s v="ONT"/>
    <x v="1"/>
    <d v="2020-02-15T00:00:00"/>
    <d v="2020-02-15T00:00:00"/>
    <s v="SL"/>
    <m/>
    <s v="0.5 SL"/>
    <n v="0.5"/>
    <m/>
  </r>
  <r>
    <x v="1470"/>
    <d v="2020-03-25T00:00:00"/>
    <x v="309"/>
    <s v="OSTONAL IVY S."/>
    <s v="ONT"/>
    <x v="1"/>
    <d v="2020-03-02T00:00:00"/>
    <d v="2020-03-03T00:00:00"/>
    <s v="VL"/>
    <m/>
    <s v="2 VL"/>
    <n v="2"/>
    <m/>
  </r>
  <r>
    <x v="1470"/>
    <d v="2020-03-25T00:00:00"/>
    <x v="309"/>
    <s v="OSTONAL IVY S."/>
    <s v="ONT"/>
    <x v="1"/>
    <d v="2020-03-09T00:00:00"/>
    <d v="2020-03-11T00:00:00"/>
    <s v="VL"/>
    <m/>
    <s v="3 VL"/>
    <n v="3"/>
    <m/>
  </r>
  <r>
    <x v="1471"/>
    <d v="2020-03-25T00:00:00"/>
    <x v="318"/>
    <s v="PASCUA LORENA D."/>
    <s v="ONT"/>
    <x v="1"/>
    <d v="2020-03-23T00:00:00"/>
    <d v="2020-03-26T00:00:00"/>
    <s v="VL"/>
    <m/>
    <s v="4 VL"/>
    <n v="4"/>
    <m/>
  </r>
  <r>
    <x v="1471"/>
    <d v="2020-03-25T00:00:00"/>
    <x v="318"/>
    <s v="PASCUA LORENA D."/>
    <s v="ONT"/>
    <x v="1"/>
    <d v="2020-03-29T00:00:00"/>
    <d v="2020-03-29T00:00:00"/>
    <s v="VL"/>
    <m/>
    <s v="1 VL"/>
    <n v="1"/>
    <m/>
  </r>
  <r>
    <x v="1472"/>
    <d v="2020-03-25T00:00:00"/>
    <x v="288"/>
    <s v="EMELO MARXIANE T."/>
    <s v="ONT"/>
    <x v="1"/>
    <d v="2020-03-02T00:00:00"/>
    <d v="2020-03-06T00:00:00"/>
    <s v="VL"/>
    <m/>
    <s v="5 VL"/>
    <n v="5"/>
    <m/>
  </r>
  <r>
    <x v="1473"/>
    <d v="2020-03-25T00:00:00"/>
    <x v="318"/>
    <s v="JAVIER EMMA R."/>
    <s v="ONT"/>
    <x v="1"/>
    <d v="2020-03-23T00:00:00"/>
    <d v="2020-03-27T00:00:00"/>
    <s v="VL"/>
    <m/>
    <s v="5 VL"/>
    <n v="5"/>
    <m/>
  </r>
  <r>
    <x v="1474"/>
    <d v="2020-03-25T00:00:00"/>
    <x v="288"/>
    <s v="SANTERA MARICRIS S."/>
    <s v="ONT"/>
    <x v="1"/>
    <d v="2020-02-19T00:00:00"/>
    <d v="2020-02-19T00:00:00"/>
    <s v="VL"/>
    <m/>
    <s v="1 VL"/>
    <n v="1"/>
    <m/>
  </r>
  <r>
    <x v="1475"/>
    <d v="2020-03-25T00:00:00"/>
    <x v="288"/>
    <s v="MONTEALEGRE CHARLIE JR. O."/>
    <s v="ONT"/>
    <x v="1"/>
    <d v="2020-02-17T00:00:00"/>
    <d v="2020-02-21T00:00:00"/>
    <s v="VL"/>
    <m/>
    <s v="5 VL"/>
    <n v="5"/>
    <m/>
  </r>
  <r>
    <x v="1476"/>
    <d v="2020-03-25T00:00:00"/>
    <x v="309"/>
    <s v="EMELO MARXIANE T."/>
    <s v="ONT"/>
    <x v="1"/>
    <d v="2020-03-10T00:00:00"/>
    <d v="2020-03-14T00:00:00"/>
    <s v="VL"/>
    <m/>
    <s v="4 VL"/>
    <n v="4"/>
    <m/>
  </r>
  <r>
    <x v="1477"/>
    <d v="2020-03-25T00:00:00"/>
    <x v="280"/>
    <s v="OLEGARIO NENITA A."/>
    <s v="LIBRARY"/>
    <x v="1"/>
    <d v="2020-02-04T00:00:00"/>
    <d v="2020-02-04T00:00:00"/>
    <s v="OTHER"/>
    <s v="CALAMITY LEAVE"/>
    <s v="1 OTHER"/>
    <n v="1"/>
    <m/>
  </r>
  <r>
    <x v="1477"/>
    <d v="2020-03-25T00:00:00"/>
    <x v="280"/>
    <s v="OLEGARIO NENITA A."/>
    <s v="LIBRARY"/>
    <x v="1"/>
    <d v="2020-02-06T00:00:00"/>
    <d v="2020-02-06T00:00:00"/>
    <s v="OTHER"/>
    <s v="CALAMITY LEAVE"/>
    <s v="1 OTHER"/>
    <n v="1"/>
    <m/>
  </r>
  <r>
    <x v="1478"/>
    <d v="2020-03-25T00:00:00"/>
    <x v="316"/>
    <s v="OLEGARIO NENITA A."/>
    <s v="LIBRARY"/>
    <x v="1"/>
    <d v="2020-02-03T00:00:00"/>
    <d v="2020-02-04T00:00:00"/>
    <s v="OTHER"/>
    <s v="CALAMITY LEAVE"/>
    <s v="2 OTHER"/>
    <n v="2"/>
    <m/>
  </r>
  <r>
    <x v="1479"/>
    <d v="2020-03-25T00:00:00"/>
    <x v="276"/>
    <s v="BERNALDEZ MARLONE P."/>
    <s v="TCNHS"/>
    <x v="1"/>
    <d v="2020-02-06T00:00:00"/>
    <d v="2020-02-10T00:00:00"/>
    <s v="OTHER"/>
    <s v="CALAMITY LEAVE"/>
    <s v="5 OTHER"/>
    <n v="5"/>
    <m/>
  </r>
  <r>
    <x v="1480"/>
    <d v="2020-03-25T00:00:00"/>
    <x v="319"/>
    <s v="GALANG JULIET B."/>
    <s v="VMO"/>
    <x v="4"/>
    <d v="2020-02-28T00:00:00"/>
    <d v="2020-02-28T00:00:00"/>
    <s v="SL"/>
    <m/>
    <s v="1 SL"/>
    <n v="1"/>
    <m/>
  </r>
  <r>
    <x v="1480"/>
    <d v="2020-03-25T00:00:00"/>
    <x v="319"/>
    <s v="GALANG JULIET B."/>
    <s v="VMO"/>
    <x v="4"/>
    <d v="2020-03-02T00:00:00"/>
    <d v="2020-03-04T00:00:00"/>
    <s v="SL"/>
    <m/>
    <s v="3 SL"/>
    <n v="3"/>
    <m/>
  </r>
  <r>
    <x v="1481"/>
    <d v="2020-03-25T00:00:00"/>
    <x v="309"/>
    <s v="GALANG JULIET B."/>
    <s v="VMO"/>
    <x v="4"/>
    <d v="2020-02-20T00:00:00"/>
    <d v="2020-02-21T00:00:00"/>
    <s v="SL"/>
    <m/>
    <s v="1.5 SL"/>
    <n v="1.5"/>
    <m/>
  </r>
  <r>
    <x v="1482"/>
    <d v="2020-03-25T00:00:00"/>
    <x v="300"/>
    <s v="GALANG JULIET B."/>
    <s v="VMO"/>
    <x v="4"/>
    <d v="2020-02-11T00:00:00"/>
    <d v="2020-02-11T00:00:00"/>
    <s v="SL"/>
    <m/>
    <s v="1 SL"/>
    <n v="1"/>
    <m/>
  </r>
  <r>
    <x v="1483"/>
    <d v="2020-03-25T00:00:00"/>
    <x v="310"/>
    <s v="GALANG JULIET B."/>
    <s v="VMO"/>
    <x v="4"/>
    <d v="2020-01-22T00:00:00"/>
    <d v="2020-01-22T00:00:00"/>
    <s v="SL"/>
    <m/>
    <s v="1 SL"/>
    <n v="1"/>
    <m/>
  </r>
  <r>
    <x v="1484"/>
    <d v="2020-03-25T00:00:00"/>
    <x v="281"/>
    <s v="GALANG JULIET B."/>
    <s v="VMO"/>
    <x v="4"/>
    <d v="2020-01-15T00:00:00"/>
    <d v="2020-01-17T00:00:00"/>
    <s v="OTHER"/>
    <s v="CALAMITY LEAVE"/>
    <s v="3 OTHER"/>
    <n v="3"/>
    <m/>
  </r>
  <r>
    <x v="1484"/>
    <d v="2020-03-25T00:00:00"/>
    <x v="281"/>
    <s v="GALANG JULIET B."/>
    <s v="VMO"/>
    <x v="4"/>
    <d v="2020-01-20T00:00:00"/>
    <d v="2020-01-21T00:00:00"/>
    <s v="OTHER"/>
    <s v="CALAMITY LEAVE"/>
    <s v="2 OTHER"/>
    <n v="2"/>
    <m/>
  </r>
  <r>
    <x v="1485"/>
    <d v="2020-03-25T00:00:00"/>
    <x v="304"/>
    <s v="OLEGARIO NENITA A."/>
    <s v="LIBRARY"/>
    <x v="1"/>
    <d v="2020-02-17T00:00:00"/>
    <d v="2020-02-17T00:00:00"/>
    <s v="OTHER"/>
    <s v="PARENTAL OBLIGATION"/>
    <s v="1 OTHER"/>
    <n v="1"/>
    <m/>
  </r>
  <r>
    <x v="1486"/>
    <d v="2020-03-25T00:00:00"/>
    <x v="288"/>
    <s v="OLEGARIO NENITA A."/>
    <s v="LIBRARY"/>
    <x v="1"/>
    <d v="2020-02-11T00:00:00"/>
    <d v="2020-02-11T00:00:00"/>
    <s v="OTHER"/>
    <s v="CALAMITY LEAVE"/>
    <s v="1 OTHER"/>
    <n v="1"/>
    <m/>
  </r>
  <r>
    <x v="1486"/>
    <d v="2020-03-25T00:00:00"/>
    <x v="288"/>
    <s v="OLEGARIO NENITA A."/>
    <s v="LIBRARY"/>
    <x v="1"/>
    <d v="2020-02-13T00:00:00"/>
    <d v="2020-02-13T00:00:00"/>
    <s v="OTHER"/>
    <s v="CALAMITY LEAVE"/>
    <s v="1 OTHER"/>
    <n v="1"/>
    <m/>
  </r>
  <r>
    <x v="1487"/>
    <d v="2020-03-25T00:00:00"/>
    <x v="316"/>
    <s v="OLEGARIO NENITA A."/>
    <s v="LIBRARY"/>
    <x v="1"/>
    <d v="2020-01-28T00:00:00"/>
    <d v="2020-01-28T00:00:00"/>
    <s v="OTHER"/>
    <s v="CALAMITY LEAVE"/>
    <s v="1 OTHER"/>
    <n v="1"/>
    <m/>
  </r>
  <r>
    <x v="1488"/>
    <d v="2020-03-25T00:00:00"/>
    <x v="320"/>
    <s v="VIDALLO WINNIE R."/>
    <s v="CTO"/>
    <x v="1"/>
    <d v="2020-02-14T00:00:00"/>
    <d v="2020-02-14T00:00:00"/>
    <s v="SL"/>
    <m/>
    <s v="1 SL"/>
    <n v="1"/>
    <m/>
  </r>
  <r>
    <x v="1488"/>
    <d v="2020-03-25T00:00:00"/>
    <x v="320"/>
    <s v="VIDALLO WINNIE R."/>
    <s v="CTO"/>
    <x v="1"/>
    <d v="2020-02-26T00:00:00"/>
    <d v="2020-02-26T00:00:00"/>
    <s v="SL"/>
    <m/>
    <s v="1 SL"/>
    <n v="1"/>
    <m/>
  </r>
  <r>
    <x v="1488"/>
    <d v="2020-03-25T00:00:00"/>
    <x v="320"/>
    <s v="VIDALLO WINNIE R."/>
    <s v="CTO"/>
    <x v="1"/>
    <d v="2020-01-09T00:00:00"/>
    <d v="2020-01-09T00:00:00"/>
    <s v="SL"/>
    <m/>
    <s v="1 SL"/>
    <n v="1"/>
    <m/>
  </r>
  <r>
    <x v="1489"/>
    <d v="2020-03-25T00:00:00"/>
    <x v="316"/>
    <s v="VIDALLO WINNIE R."/>
    <s v="CTO"/>
    <x v="1"/>
    <d v="2020-01-09T00:00:00"/>
    <d v="2020-01-09T00:00:00"/>
    <s v="OTHER"/>
    <s v="CALAMITY LEAVE"/>
    <s v="1 OTHER"/>
    <n v="1"/>
    <m/>
  </r>
  <r>
    <x v="1490"/>
    <d v="2020-03-25T00:00:00"/>
    <x v="316"/>
    <s v="VIDALLO WINNIE R."/>
    <s v="CTO"/>
    <x v="1"/>
    <d v="2020-01-09T00:00:00"/>
    <d v="2020-01-09T00:00:00"/>
    <s v="OTHER"/>
    <s v="CALAMITY LEAVE"/>
    <s v="1 OTHER"/>
    <n v="1"/>
    <m/>
  </r>
  <r>
    <x v="1489"/>
    <d v="2020-03-25T00:00:00"/>
    <x v="316"/>
    <s v="VIDALLO WINNIE R."/>
    <s v="CTO"/>
    <x v="1"/>
    <d v="2020-01-09T00:00:00"/>
    <d v="2020-01-09T00:00:00"/>
    <s v="OTHER"/>
    <s v="CALAMITY LEAVE"/>
    <s v="1 OTHER"/>
    <n v="1"/>
    <m/>
  </r>
  <r>
    <x v="1490"/>
    <d v="2020-03-25T00:00:00"/>
    <x v="295"/>
    <s v="DIMAPILIS ELVIRA S."/>
    <s v="CTO"/>
    <x v="1"/>
    <d v="2020-03-06T00:00:00"/>
    <d v="2020-03-06T00:00:00"/>
    <s v="VL"/>
    <m/>
    <s v="1 VL"/>
    <n v="1"/>
    <m/>
  </r>
  <r>
    <x v="1490"/>
    <d v="2020-03-25T00:00:00"/>
    <x v="295"/>
    <s v="DIMAPILIS ELVIRA S."/>
    <s v="CTO"/>
    <x v="1"/>
    <d v="2020-03-13T00:00:00"/>
    <d v="2020-03-13T00:00:00"/>
    <s v="VL"/>
    <m/>
    <s v="1 VL"/>
    <n v="1"/>
    <m/>
  </r>
  <r>
    <x v="1491"/>
    <d v="2020-03-25T00:00:00"/>
    <x v="299"/>
    <s v="DIMAPILIS ELVIRA S."/>
    <s v="CTO"/>
    <x v="1"/>
    <d v="2020-02-13T00:00:00"/>
    <d v="2020-02-14T00:00:00"/>
    <s v="OTHER"/>
    <s v="CALAMITY LEAVE"/>
    <s v="2 OTHER"/>
    <n v="2"/>
    <m/>
  </r>
  <r>
    <x v="1492"/>
    <d v="2020-03-25T00:00:00"/>
    <x v="285"/>
    <s v="DIMAPILIS ELVIRA S."/>
    <s v="CTO"/>
    <x v="1"/>
    <d v="2020-02-06T00:00:00"/>
    <d v="2020-02-07T00:00:00"/>
    <s v="OTHER"/>
    <s v="CALAMITY LEAVE"/>
    <s v="2 OTHER"/>
    <n v="2"/>
    <m/>
  </r>
  <r>
    <x v="1493"/>
    <d v="2020-03-25T00:00:00"/>
    <x v="282"/>
    <s v="DIMAPILIS ELVIRA S."/>
    <s v="CTO"/>
    <x v="1"/>
    <d v="2020-01-15T00:00:00"/>
    <d v="2020-01-15T00:00:00"/>
    <s v="OTHER"/>
    <s v="CALAMITY LEAVE"/>
    <s v="1 OTHER"/>
    <n v="1"/>
    <m/>
  </r>
  <r>
    <x v="1494"/>
    <d v="2020-03-25T00:00:00"/>
    <x v="286"/>
    <s v="DIMAPILIS ELVIRA S."/>
    <s v="CTO"/>
    <x v="1"/>
    <d v="2020-01-02T00:00:00"/>
    <d v="2020-01-02T00:00:00"/>
    <s v="OTHER"/>
    <s v="MC# 6"/>
    <s v="1 OTHER"/>
    <n v="1"/>
    <m/>
  </r>
  <r>
    <x v="1495"/>
    <d v="2020-03-25T00:00:00"/>
    <x v="276"/>
    <s v="DIMAPILIS ARIEL M."/>
    <s v="CTO"/>
    <x v="1"/>
    <d v="2020-02-01T00:00:00"/>
    <d v="2020-02-01T00:00:00"/>
    <s v="OTHER"/>
    <s v="CALAMITY LEAVE"/>
    <s v="1 OTHER"/>
    <n v="1"/>
    <m/>
  </r>
  <r>
    <x v="1495"/>
    <d v="2020-03-25T00:00:00"/>
    <x v="276"/>
    <s v="DIMAPILIS ARIEL M."/>
    <s v="CTO"/>
    <x v="1"/>
    <d v="2020-02-05T00:00:00"/>
    <d v="2020-02-05T00:00:00"/>
    <s v="OTHER"/>
    <s v="CALAMITY LEAVE"/>
    <s v="1 OTHER"/>
    <n v="1"/>
    <m/>
  </r>
  <r>
    <x v="1495"/>
    <d v="2020-03-25T00:00:00"/>
    <x v="276"/>
    <s v="DIMAPILIS ARIEL M."/>
    <s v="CTO"/>
    <x v="1"/>
    <d v="2020-02-08T00:00:00"/>
    <d v="2020-02-08T00:00:00"/>
    <s v="OTHER"/>
    <s v="CALAMITY LEAVE"/>
    <s v="1 OTHER"/>
    <n v="1"/>
    <m/>
  </r>
  <r>
    <x v="1495"/>
    <d v="2020-03-25T00:00:00"/>
    <x v="276"/>
    <s v="DIMAPILIS ARIEL M."/>
    <s v="CTO"/>
    <x v="1"/>
    <d v="2020-02-12T00:00:00"/>
    <d v="2020-02-12T00:00:00"/>
    <s v="OTHER"/>
    <s v="CALAMITY LEAVE"/>
    <s v="1 OTHER"/>
    <n v="1"/>
    <m/>
  </r>
  <r>
    <x v="1496"/>
    <d v="2020-03-25T00:00:00"/>
    <x v="321"/>
    <s v="SALONGA LUCY M."/>
    <s v="EEO/ CITY MARKET"/>
    <x v="1"/>
    <d v="2020-03-10T00:00:00"/>
    <d v="2020-03-10T00:00:00"/>
    <s v="SL"/>
    <m/>
    <s v="1 SL"/>
    <n v="1"/>
    <m/>
  </r>
  <r>
    <x v="1497"/>
    <d v="2020-03-25T00:00:00"/>
    <x v="316"/>
    <s v="SALONGA LUCY M."/>
    <s v="EEO/ CITY MARKET"/>
    <x v="1"/>
    <d v="2020-02-03T00:00:00"/>
    <d v="2020-02-03T00:00:00"/>
    <s v="OTHER"/>
    <s v="CALAMITY LEAVE"/>
    <s v="1 OTHER"/>
    <n v="1"/>
    <m/>
  </r>
  <r>
    <x v="1497"/>
    <d v="2020-03-25T00:00:00"/>
    <x v="316"/>
    <s v="SALONGA LUCY M."/>
    <s v="EEO/ CITY MARKET"/>
    <x v="1"/>
    <d v="2020-02-07T00:00:00"/>
    <d v="2020-02-07T00:00:00"/>
    <s v="OTHER"/>
    <s v="CALAMITY LEAVE"/>
    <s v="1 OTHER"/>
    <n v="1"/>
    <m/>
  </r>
  <r>
    <x v="1497"/>
    <d v="2020-03-25T00:00:00"/>
    <x v="316"/>
    <s v="SALONGA LUCY M."/>
    <s v="EEO/ CITY MARKET"/>
    <x v="1"/>
    <d v="2020-02-10T00:00:00"/>
    <d v="2020-02-11T00:00:00"/>
    <s v="OTHER"/>
    <s v="CALAMITY LEAVE"/>
    <s v="2 OTHER"/>
    <n v="2"/>
    <m/>
  </r>
  <r>
    <x v="1497"/>
    <d v="2020-03-25T00:00:00"/>
    <x v="316"/>
    <s v="SALONGA LUCY M."/>
    <s v="EEO/ CITY MARKET"/>
    <x v="1"/>
    <d v="2020-02-14T00:00:00"/>
    <d v="2020-02-14T00:00:00"/>
    <s v="OTHER"/>
    <s v="CALAMITY LEAVE"/>
    <s v="1 OTHER"/>
    <n v="1"/>
    <m/>
  </r>
  <r>
    <x v="1498"/>
    <d v="2020-03-25T00:00:00"/>
    <x v="322"/>
    <s v="SALONGA LUCY M."/>
    <s v="EEO/ CITY MARKET"/>
    <x v="1"/>
    <d v="2020-01-10T00:00:00"/>
    <d v="2020-01-10T00:00:00"/>
    <s v="SL"/>
    <m/>
    <s v="1 SL"/>
    <n v="1"/>
    <m/>
  </r>
  <r>
    <x v="1499"/>
    <d v="2020-03-25T00:00:00"/>
    <x v="322"/>
    <s v="SALONGA LUCY M."/>
    <s v="EEO/ CITY MARKET"/>
    <x v="1"/>
    <d v="2020-01-07T00:00:00"/>
    <d v="2020-01-07T00:00:00"/>
    <s v="OTHER"/>
    <s v="MC# 6"/>
    <s v="1 OTHER"/>
    <n v="1"/>
    <m/>
  </r>
  <r>
    <x v="20"/>
    <d v="2020-03-25T00:00:00"/>
    <x v="264"/>
    <s v="JORGE CAROLINA M."/>
    <s v="CTO"/>
    <x v="1"/>
    <d v="2020-01-16T00:00:00"/>
    <d v="2020-01-17T00:00:00"/>
    <s v="VL"/>
    <m/>
    <s v="2 VL"/>
    <n v="2"/>
    <m/>
  </r>
  <r>
    <x v="21"/>
    <d v="2020-03-25T00:00:00"/>
    <x v="280"/>
    <s v="JORGE CAROLINA M."/>
    <s v="CTO"/>
    <x v="1"/>
    <d v="2020-02-14T00:00:00"/>
    <d v="2020-02-14T00:00:00"/>
    <s v="OTHER"/>
    <s v="CALAMITY LEAVE"/>
    <s v="1 OTHER"/>
    <n v="1"/>
    <m/>
  </r>
  <r>
    <x v="22"/>
    <d v="2020-03-25T00:00:00"/>
    <x v="298"/>
    <s v="JORGE CAROLINA M."/>
    <s v="CTO"/>
    <x v="1"/>
    <d v="2020-02-03T00:00:00"/>
    <d v="2020-02-03T00:00:00"/>
    <s v="OTHER"/>
    <s v="CALAMITY LEAVE"/>
    <s v="1 OTHER"/>
    <n v="1"/>
    <m/>
  </r>
  <r>
    <x v="23"/>
    <d v="2020-03-25T00:00:00"/>
    <x v="298"/>
    <s v="JORGE CAROLINA M."/>
    <s v="CTO"/>
    <x v="1"/>
    <d v="2020-01-15T00:00:00"/>
    <d v="2020-01-15T00:00:00"/>
    <s v="OTHER"/>
    <s v="CALAMITY LEAVE"/>
    <s v="1 OTHER"/>
    <n v="1"/>
    <m/>
  </r>
  <r>
    <x v="24"/>
    <d v="2020-03-25T00:00:00"/>
    <x v="276"/>
    <s v="BISCOCHO JULIETA G."/>
    <s v="CTO"/>
    <x v="1"/>
    <d v="2020-02-03T00:00:00"/>
    <d v="2020-02-07T00:00:00"/>
    <s v="OTHER"/>
    <s v="CALAMITY LEAVE"/>
    <s v="5 OTHER"/>
    <n v="5"/>
    <m/>
  </r>
  <r>
    <x v="25"/>
    <d v="2020-03-25T00:00:00"/>
    <x v="319"/>
    <s v="DIMARANAN GREGORIA C."/>
    <s v="ACCOUNTING"/>
    <x v="1"/>
    <d v="2020-02-04T00:00:00"/>
    <d v="2020-02-04T00:00:00"/>
    <s v="SL"/>
    <m/>
    <s v="1 SL"/>
    <n v="1"/>
    <m/>
  </r>
  <r>
    <x v="26"/>
    <d v="2020-03-25T00:00:00"/>
    <x v="301"/>
    <s v="DIMARANAN GREGORIA C."/>
    <s v="ACCOUNTING"/>
    <x v="1"/>
    <d v="2020-02-07T00:00:00"/>
    <d v="2020-02-07T00:00:00"/>
    <s v="OTHER"/>
    <s v="CALAMITY LEAVE"/>
    <s v="1 OTHER"/>
    <n v="1"/>
    <m/>
  </r>
  <r>
    <x v="26"/>
    <d v="2020-03-25T00:00:00"/>
    <x v="301"/>
    <s v="DIMARANAN GREGORIA C."/>
    <s v="ACCOUNTING"/>
    <x v="1"/>
    <d v="2020-02-13T00:00:00"/>
    <d v="2020-02-14T00:00:00"/>
    <s v="OTHER"/>
    <s v="CALAMITY LEAVE"/>
    <s v="2 OTHER"/>
    <n v="2"/>
    <m/>
  </r>
  <r>
    <x v="27"/>
    <d v="2020-03-25T00:00:00"/>
    <x v="323"/>
    <s v="DIMARANAN GREGORIA C."/>
    <s v="ACCOUNTING"/>
    <x v="1"/>
    <d v="2020-01-10T00:00:00"/>
    <d v="2020-01-10T00:00:00"/>
    <s v="SL"/>
    <m/>
    <s v="1 SL"/>
    <n v="1"/>
    <m/>
  </r>
  <r>
    <x v="28"/>
    <d v="2020-03-25T00:00:00"/>
    <x v="283"/>
    <s v="MANALO CELSA B."/>
    <s v="CPDO"/>
    <x v="1"/>
    <d v="2020-02-04T00:00:00"/>
    <d v="2020-02-07T00:00:00"/>
    <s v="OTHER"/>
    <s v="CALAMITY LEAVE"/>
    <s v="4 OTHER"/>
    <n v="4"/>
    <m/>
  </r>
  <r>
    <x v="28"/>
    <d v="2020-03-25T00:00:00"/>
    <x v="283"/>
    <s v="MANALO CELSA B."/>
    <s v="CPDO"/>
    <x v="1"/>
    <d v="2020-02-10T00:00:00"/>
    <d v="2020-02-10T00:00:00"/>
    <s v="OTHER"/>
    <s v="CALAMITY LEAVE"/>
    <s v="1 OTHER"/>
    <n v="1"/>
    <m/>
  </r>
  <r>
    <x v="28"/>
    <d v="2020-03-25T00:00:00"/>
    <x v="283"/>
    <s v="MANALO CELSA B."/>
    <s v="CPDO"/>
    <x v="1"/>
    <d v="2020-02-14T00:00:00"/>
    <d v="2020-02-14T00:00:00"/>
    <s v="OTHER"/>
    <s v="CALAMITY LEAVE"/>
    <s v="1 OTHER"/>
    <n v="1"/>
    <m/>
  </r>
  <r>
    <x v="29"/>
    <d v="2020-03-25T00:00:00"/>
    <x v="299"/>
    <s v="MENDOZA NORA A."/>
    <s v="ACCOUNTING"/>
    <x v="1"/>
    <d v="2020-02-10T00:00:00"/>
    <d v="2020-02-10T00:00:00"/>
    <s v="OTHER"/>
    <s v="CALAMITY LEAVE"/>
    <s v="1 OTHER"/>
    <n v="1"/>
    <m/>
  </r>
  <r>
    <x v="30"/>
    <d v="2020-03-25T00:00:00"/>
    <x v="282"/>
    <s v="MENDOZA NORA A."/>
    <s v="ACCOUNTING"/>
    <x v="1"/>
    <d v="2020-01-15T00:00:00"/>
    <d v="2020-01-15T00:00:00"/>
    <s v="SL"/>
    <m/>
    <s v="1 SL"/>
    <n v="1"/>
    <m/>
  </r>
  <r>
    <x v="31"/>
    <d v="2020-03-25T00:00:00"/>
    <x v="261"/>
    <s v="MENDOZA NORA A."/>
    <s v="ACCOUNTING"/>
    <x v="1"/>
    <d v="2019-12-09T00:00:00"/>
    <d v="2019-12-09T00:00:00"/>
    <s v="SL"/>
    <m/>
    <s v="1 SL"/>
    <n v="1"/>
    <m/>
  </r>
  <r>
    <x v="31"/>
    <d v="2020-03-25T00:00:00"/>
    <x v="261"/>
    <s v="MENDOZA NORA A."/>
    <s v="ACCOUNTING"/>
    <x v="1"/>
    <d v="2020-12-26T00:00:00"/>
    <d v="2019-12-26T00:00:00"/>
    <s v="SL"/>
    <m/>
    <s v="-262 SL"/>
    <n v="-262"/>
    <m/>
  </r>
  <r>
    <x v="32"/>
    <d v="2020-03-25T00:00:00"/>
    <x v="324"/>
    <s v="OCAMPO RHEALYN B."/>
    <s v="CEO"/>
    <x v="1"/>
    <d v="2020-02-10T00:00:00"/>
    <d v="2020-02-14T00:00:00"/>
    <s v="OTHER"/>
    <s v="CALAMITY LEAVE"/>
    <s v="5 OTHER"/>
    <n v="5"/>
    <m/>
  </r>
  <r>
    <x v="33"/>
    <d v="2020-03-25T00:00:00"/>
    <x v="285"/>
    <s v="ROCILLO CECILLA A."/>
    <s v="ACCOUNTING"/>
    <x v="1"/>
    <d v="2020-02-06T00:00:00"/>
    <d v="2020-02-07T00:00:00"/>
    <s v="OTHER"/>
    <s v="CALAMITY LEAVE"/>
    <s v="2 OTHER"/>
    <n v="2"/>
    <m/>
  </r>
  <r>
    <x v="33"/>
    <d v="2020-03-25T00:00:00"/>
    <x v="285"/>
    <s v="ROCILLO CECILLA A."/>
    <s v="ACCOUNTING"/>
    <x v="1"/>
    <d v="2020-02-11T00:00:00"/>
    <d v="2020-02-11T00:00:00"/>
    <s v="OTHER"/>
    <s v="CALAMITY LEAVE"/>
    <s v="1 OTHER"/>
    <n v="1"/>
    <m/>
  </r>
  <r>
    <x v="33"/>
    <d v="2020-03-25T00:00:00"/>
    <x v="285"/>
    <s v="ROCILLO CECILLA A."/>
    <s v="ACCOUNTING"/>
    <x v="1"/>
    <d v="2020-02-14T00:00:00"/>
    <d v="2020-02-14T00:00:00"/>
    <s v="OTHER"/>
    <s v="CALAMITY LEAVE"/>
    <s v="1 OTHER"/>
    <n v="1"/>
    <m/>
  </r>
  <r>
    <x v="33"/>
    <d v="2020-03-25T00:00:00"/>
    <x v="285"/>
    <s v="ROCILLO CECILLA A."/>
    <s v="ACCOUNTING"/>
    <x v="1"/>
    <d v="2020-02-18T00:00:00"/>
    <d v="2020-02-18T00:00:00"/>
    <s v="OTHER"/>
    <s v="CALAMITY LEAVE"/>
    <s v="1 OTHER"/>
    <n v="1"/>
    <m/>
  </r>
  <r>
    <x v="34"/>
    <d v="2020-03-25T00:00:00"/>
    <x v="260"/>
    <s v="ROCILLO CECILLA A."/>
    <s v="ACCOUNTING"/>
    <x v="1"/>
    <d v="2019-12-23T00:00:00"/>
    <d v="2019-12-23T00:00:00"/>
    <s v="OTHER"/>
    <s v="MC# 6"/>
    <s v="1 OTHER"/>
    <n v="1"/>
    <m/>
  </r>
  <r>
    <x v="35"/>
    <d v="2020-03-25T00:00:00"/>
    <x v="325"/>
    <s v="TULIAO FLORDELIZA M."/>
    <s v="ACCOUNTING"/>
    <x v="1"/>
    <d v="2020-02-27T00:00:00"/>
    <d v="2020-02-28T00:00:00"/>
    <s v="SL"/>
    <m/>
    <s v="2 SL"/>
    <n v="2"/>
    <m/>
  </r>
  <r>
    <x v="36"/>
    <d v="2020-03-25T00:00:00"/>
    <x v="299"/>
    <s v="TULIAO FLORDELIZA M."/>
    <s v="ACCOUNTING"/>
    <x v="1"/>
    <d v="2020-02-10T00:00:00"/>
    <d v="2020-02-10T00:00:00"/>
    <s v="OTHER"/>
    <s v="MC# 6"/>
    <s v="1 OTHER"/>
    <n v="1"/>
    <m/>
  </r>
  <r>
    <x v="37"/>
    <d v="2020-03-25T00:00:00"/>
    <x v="311"/>
    <s v="TULIAO FLORDELIZA M."/>
    <s v="ACCOUNTING"/>
    <x v="1"/>
    <d v="2020-02-14T00:00:00"/>
    <d v="2020-02-14T00:00:00"/>
    <s v="OTHER"/>
    <s v="MC# 6"/>
    <s v="1 OTHER"/>
    <n v="1"/>
    <m/>
  </r>
  <r>
    <x v="38"/>
    <d v="2020-03-25T00:00:00"/>
    <x v="311"/>
    <s v="TULIAO FLORDELIZA M."/>
    <s v="ACCOUNTING"/>
    <x v="1"/>
    <d v="2020-02-19T00:00:00"/>
    <d v="2020-02-19T00:00:00"/>
    <s v="OTHER"/>
    <s v="EMERGENCY LEAVE"/>
    <s v="1 OTHER"/>
    <n v="1"/>
    <m/>
  </r>
  <r>
    <x v="39"/>
    <d v="2020-03-25T00:00:00"/>
    <x v="312"/>
    <s v="TULIAO FLORDELIZA M."/>
    <s v="ACCOUNTING"/>
    <x v="1"/>
    <d v="2020-01-15T00:00:00"/>
    <d v="2020-01-17T00:00:00"/>
    <s v="OTHER"/>
    <s v="CALAMITY LEAVE"/>
    <s v="3 OTHER"/>
    <n v="3"/>
    <m/>
  </r>
  <r>
    <x v="40"/>
    <d v="2020-03-25T00:00:00"/>
    <x v="276"/>
    <s v="TULIAO FLORDELIZA M."/>
    <s v="ACCOUNTING"/>
    <x v="1"/>
    <d v="2020-01-28T00:00:00"/>
    <d v="2020-01-29T00:00:00"/>
    <s v="OTHER"/>
    <s v="CALAMITY LEAVE"/>
    <s v="2 OTHER"/>
    <n v="2"/>
    <m/>
  </r>
  <r>
    <x v="41"/>
    <d v="2020-03-25T00:00:00"/>
    <x v="264"/>
    <s v="TULIAO FLORDELIZA M."/>
    <s v="ACCOUNTING"/>
    <x v="1"/>
    <d v="2020-01-02T00:00:00"/>
    <d v="2020-01-03T00:00:00"/>
    <s v="SL"/>
    <m/>
    <s v="2 SL"/>
    <n v="2"/>
    <m/>
  </r>
  <r>
    <x v="42"/>
    <d v="2020-03-25T00:00:00"/>
    <x v="293"/>
    <s v="DELA GRACIA MA. CECILIA P."/>
    <s v="ACCOUNTING"/>
    <x v="1"/>
    <d v="2020-01-15T00:00:00"/>
    <d v="2020-01-15T00:00:00"/>
    <s v="OTHER"/>
    <s v="CALAMITY LEAVE"/>
    <s v="1 OTHER"/>
    <n v="1"/>
    <m/>
  </r>
  <r>
    <x v="43"/>
    <d v="2020-03-25T00:00:00"/>
    <x v="293"/>
    <s v="DELA GRACIA MA. CECILIA P."/>
    <s v="ACCOUNTING"/>
    <x v="1"/>
    <d v="2020-01-17T00:00:00"/>
    <d v="2020-01-17T00:00:00"/>
    <s v="OTHER"/>
    <s v="CALAMITY LEAVE"/>
    <s v="1 OTHER"/>
    <n v="1"/>
    <m/>
  </r>
  <r>
    <x v="44"/>
    <d v="2020-03-25T00:00:00"/>
    <x v="285"/>
    <s v="DELA GRACIA MA. CECILIA P."/>
    <s v="ACCOUNTING"/>
    <x v="1"/>
    <d v="2020-01-23T00:00:00"/>
    <d v="2020-01-24T00:00:00"/>
    <s v="OTHER"/>
    <s v="CALAMITY LEAVE"/>
    <s v="2 OTHER"/>
    <n v="2"/>
    <m/>
  </r>
  <r>
    <x v="45"/>
    <d v="2020-03-25T00:00:00"/>
    <x v="288"/>
    <s v="DELA GRACIA MA. CECILIA P."/>
    <s v="ACCOUNTING"/>
    <x v="1"/>
    <d v="2020-02-12T00:00:00"/>
    <d v="2020-02-12T00:00:00"/>
    <s v="OTHER"/>
    <s v="CALAMITY LEAVE"/>
    <s v="1 OTHER"/>
    <n v="1"/>
    <m/>
  </r>
  <r>
    <x v="46"/>
    <d v="2020-03-25T00:00:00"/>
    <x v="264"/>
    <s v="DELA GRACIA MA. CECILIA P."/>
    <s v="ACCOUNTING"/>
    <x v="1"/>
    <d v="2020-01-02T00:00:00"/>
    <d v="2020-01-02T00:00:00"/>
    <s v="SL"/>
    <m/>
    <s v="1 SL"/>
    <n v="1"/>
    <m/>
  </r>
  <r>
    <x v="47"/>
    <d v="2020-03-25T00:00:00"/>
    <x v="264"/>
    <s v="DELA GRACIA MA. CECILIA P."/>
    <s v="ACCOUNTING"/>
    <x v="1"/>
    <d v="2019-12-26T00:00:00"/>
    <d v="2019-12-26T00:00:00"/>
    <s v="SL"/>
    <m/>
    <s v="1 SL"/>
    <n v="1"/>
    <m/>
  </r>
  <r>
    <x v="48"/>
    <d v="2020-03-25T00:00:00"/>
    <x v="321"/>
    <s v="OLARTE GREATCHEL B."/>
    <s v="ACCOUNTING"/>
    <x v="1"/>
    <d v="2020-03-06T00:00:00"/>
    <d v="2020-03-06T00:00:00"/>
    <s v="SL"/>
    <m/>
    <s v="1 SL"/>
    <n v="1"/>
    <m/>
  </r>
  <r>
    <x v="49"/>
    <d v="2020-03-25T00:00:00"/>
    <x v="311"/>
    <s v="OLARTE GREATCHEL B."/>
    <s v="ACCOUNTING"/>
    <x v="1"/>
    <d v="2020-02-28T00:00:00"/>
    <d v="2020-02-28T00:00:00"/>
    <s v="VL"/>
    <m/>
    <s v="1 VL"/>
    <n v="1"/>
    <m/>
  </r>
  <r>
    <x v="50"/>
    <d v="2020-03-25T00:00:00"/>
    <x v="281"/>
    <s v="OLARTE GREATCHEL B."/>
    <s v="ACCOUNTING"/>
    <x v="1"/>
    <d v="2020-01-15T00:00:00"/>
    <d v="2020-01-17T00:00:00"/>
    <s v="OTHER"/>
    <s v="CALAMITY LEAVE"/>
    <s v="3 OTHER"/>
    <n v="3"/>
    <m/>
  </r>
  <r>
    <x v="51"/>
    <d v="2020-03-25T00:00:00"/>
    <x v="276"/>
    <s v="OLARTE GREATCHEL B."/>
    <s v="ACCOUNTING"/>
    <x v="1"/>
    <d v="2020-01-24T00:00:00"/>
    <d v="2020-01-24T00:00:00"/>
    <s v="OTHER"/>
    <s v="CALAMITY LEAVE"/>
    <s v="1 OTHER"/>
    <n v="1"/>
    <m/>
  </r>
  <r>
    <x v="52"/>
    <d v="2020-03-25T00:00:00"/>
    <x v="301"/>
    <s v="OLARTE GREATCHEL B."/>
    <s v="ACCOUNTING"/>
    <x v="1"/>
    <d v="2020-02-03T00:00:00"/>
    <d v="2020-02-03T00:00:00"/>
    <s v="OTHER"/>
    <m/>
    <s v="1 OTHER"/>
    <n v="1"/>
    <m/>
  </r>
  <r>
    <x v="53"/>
    <d v="2020-03-25T00:00:00"/>
    <x v="269"/>
    <s v="OLARTE GREATCHEL B."/>
    <s v="ACCOUNTING"/>
    <x v="1"/>
    <d v="2020-01-02T00:00:00"/>
    <d v="2020-01-02T00:00:00"/>
    <s v="OTHER"/>
    <s v="SPECIAL PRIVILEGE"/>
    <s v="1 OTHER"/>
    <n v="1"/>
    <m/>
  </r>
  <r>
    <x v="54"/>
    <d v="2020-03-25T00:00:00"/>
    <x v="261"/>
    <s v="OLARTE GREATCHEL B."/>
    <s v="ACCOUNTING"/>
    <x v="1"/>
    <d v="2019-12-20T00:00:00"/>
    <d v="2019-12-20T00:00:00"/>
    <s v="SL"/>
    <m/>
    <s v="1 SL"/>
    <n v="1"/>
    <m/>
  </r>
  <r>
    <x v="54"/>
    <d v="2020-03-25T00:00:00"/>
    <x v="261"/>
    <s v="OLARTE GREATCHEL B."/>
    <s v="ACCOUNTING"/>
    <x v="1"/>
    <d v="2019-12-26T00:00:00"/>
    <d v="2019-12-26T00:00:00"/>
    <s v="SL"/>
    <m/>
    <s v="1 SL"/>
    <n v="1"/>
    <m/>
  </r>
  <r>
    <x v="55"/>
    <d v="2020-03-25T00:00:00"/>
    <x v="288"/>
    <s v="ENMACIO LEILA A."/>
    <s v="ACCOUNTING"/>
    <x v="1"/>
    <d v="2020-02-06T00:00:00"/>
    <d v="2020-02-07T00:00:00"/>
    <s v="OTHER"/>
    <s v="MC# 2"/>
    <s v="2 OTHER"/>
    <n v="2"/>
    <m/>
  </r>
  <r>
    <x v="56"/>
    <d v="2020-03-25T00:00:00"/>
    <x v="284"/>
    <s v="ENMACIO LEILA A."/>
    <s v="ACCOUNTING"/>
    <x v="1"/>
    <d v="2020-01-15T00:00:00"/>
    <d v="2020-01-15T00:00:00"/>
    <s v="OTHER"/>
    <s v="MC# 2"/>
    <s v="1 OTHER"/>
    <n v="1"/>
    <m/>
  </r>
  <r>
    <x v="57"/>
    <d v="2020-03-25T00:00:00"/>
    <x v="264"/>
    <s v="ENMACIO LEILA A."/>
    <s v="ACCOUNTING"/>
    <x v="1"/>
    <d v="2020-01-03T00:00:00"/>
    <d v="2020-01-03T00:00:00"/>
    <s v="OTHER"/>
    <s v="SPECIAL PRIVILEGE"/>
    <s v="1 OTHER"/>
    <n v="1"/>
    <m/>
  </r>
  <r>
    <x v="58"/>
    <d v="2020-03-25T00:00:00"/>
    <x v="264"/>
    <s v="ENMACIO LEILA A."/>
    <s v="ACCOUNTING"/>
    <x v="1"/>
    <d v="2019-12-26T00:00:00"/>
    <d v="2019-12-26T00:00:00"/>
    <s v="SL"/>
    <m/>
    <s v="1 SL"/>
    <n v="1"/>
    <m/>
  </r>
  <r>
    <x v="59"/>
    <d v="2020-03-25T00:00:00"/>
    <x v="289"/>
    <s v="MATIENZO NORMITA S."/>
    <s v="LCR"/>
    <x v="1"/>
    <d v="2020-02-06T00:00:00"/>
    <d v="2020-02-10T00:00:00"/>
    <s v="OTHER"/>
    <s v="CALAMITY LEAVE"/>
    <s v="3 OTHER"/>
    <n v="3"/>
    <m/>
  </r>
  <r>
    <x v="60"/>
    <d v="2020-03-25T00:00:00"/>
    <x v="326"/>
    <s v="ANGCAYA RUFINA P."/>
    <s v="LCR"/>
    <x v="1"/>
    <d v="2020-03-11T00:00:00"/>
    <d v="2020-03-11T00:00:00"/>
    <s v="SL"/>
    <m/>
    <s v="1 SL"/>
    <n v="1"/>
    <m/>
  </r>
  <r>
    <x v="61"/>
    <d v="2020-03-25T00:00:00"/>
    <x v="327"/>
    <s v="ANGCAYA RUFINA P."/>
    <s v="LCR"/>
    <x v="1"/>
    <d v="2020-01-15T00:00:00"/>
    <d v="2020-01-15T00:00:00"/>
    <s v="OTHER"/>
    <s v="CALAMITY LEAVE"/>
    <s v="1 OTHER"/>
    <n v="1"/>
    <m/>
  </r>
  <r>
    <x v="62"/>
    <d v="2020-03-25T00:00:00"/>
    <x v="324"/>
    <s v="DE CASTRO JOSEPH NHOEL T."/>
    <s v="LCR"/>
    <x v="1"/>
    <d v="2020-02-10T00:00:00"/>
    <d v="2020-02-12T00:00:00"/>
    <s v="OTHER"/>
    <s v="CALAMITY LEAVE"/>
    <s v="3 OTHER"/>
    <n v="3"/>
    <m/>
  </r>
  <r>
    <x v="63"/>
    <d v="2020-03-25T00:00:00"/>
    <x v="302"/>
    <s v="TOLENTINO CAROLINA E."/>
    <s v="LCR"/>
    <x v="1"/>
    <d v="2020-02-17T00:00:00"/>
    <d v="2020-02-17T00:00:00"/>
    <s v="SL"/>
    <m/>
    <s v="1 SL"/>
    <n v="1"/>
    <m/>
  </r>
  <r>
    <x v="64"/>
    <d v="2020-03-25T00:00:00"/>
    <x v="297"/>
    <s v="TOLENTINO CAROLINA E."/>
    <s v="LCR"/>
    <x v="1"/>
    <d v="2020-01-15T00:00:00"/>
    <d v="2020-01-15T00:00:00"/>
    <s v="OTHER"/>
    <s v="CALAMITY LEAVE"/>
    <s v="1 OTHER"/>
    <n v="1"/>
    <m/>
  </r>
  <r>
    <x v="65"/>
    <d v="2020-03-25T00:00:00"/>
    <x v="297"/>
    <s v="TOLENTINO CAROLINA E."/>
    <s v="LCR"/>
    <x v="1"/>
    <d v="2020-01-23T00:00:00"/>
    <d v="2020-01-24T00:00:00"/>
    <s v="OTHER"/>
    <s v="CALAMITY LEAVE"/>
    <s v="2 OTHER"/>
    <n v="2"/>
    <m/>
  </r>
  <r>
    <x v="66"/>
    <d v="2020-03-25T00:00:00"/>
    <x v="289"/>
    <s v="TOLENTINO CAROLINA E."/>
    <s v="LCR"/>
    <x v="1"/>
    <d v="2020-02-05T00:00:00"/>
    <d v="2020-02-05T00:00:00"/>
    <s v="OTHER"/>
    <s v="CALAMITY LEAVE"/>
    <s v="1 OTHER"/>
    <n v="1"/>
    <m/>
  </r>
  <r>
    <x v="67"/>
    <d v="2020-03-25T00:00:00"/>
    <x v="289"/>
    <s v="TOLENTINO CAROLINA E."/>
    <s v="LCR"/>
    <x v="1"/>
    <d v="2020-02-14T00:00:00"/>
    <d v="2020-02-14T00:00:00"/>
    <s v="OTHER"/>
    <s v="CALAMITY LEAVE"/>
    <s v="1 OTHER"/>
    <n v="1"/>
    <m/>
  </r>
  <r>
    <x v="68"/>
    <d v="2020-03-25T00:00:00"/>
    <x v="328"/>
    <s v="LIMBOC FLORDELIZA J."/>
    <s v="LCR"/>
    <x v="1"/>
    <d v="2020-02-21T00:00:00"/>
    <d v="2020-02-21T00:00:00"/>
    <s v="SL"/>
    <m/>
    <s v="1 SL"/>
    <n v="1"/>
    <m/>
  </r>
  <r>
    <x v="68"/>
    <d v="2020-03-25T00:00:00"/>
    <x v="328"/>
    <s v="LIMBOC FLORDELIZA J."/>
    <s v="LCR"/>
    <x v="1"/>
    <d v="2020-02-24T00:00:00"/>
    <d v="2020-02-24T00:00:00"/>
    <s v="SL"/>
    <m/>
    <s v="1 SL"/>
    <n v="1"/>
    <m/>
  </r>
  <r>
    <x v="69"/>
    <d v="2020-03-25T00:00:00"/>
    <x v="303"/>
    <s v="LIMBOC FLORDELIZA J."/>
    <s v="LCR"/>
    <x v="1"/>
    <d v="2020-02-10T00:00:00"/>
    <d v="2020-02-10T00:00:00"/>
    <s v="SL"/>
    <m/>
    <s v="1 SL"/>
    <n v="1"/>
    <m/>
  </r>
  <r>
    <x v="69"/>
    <d v="2020-03-25T00:00:00"/>
    <x v="303"/>
    <s v="LIMBOC FLORDELIZA J."/>
    <s v="LCR"/>
    <x v="1"/>
    <d v="2020-02-17T00:00:00"/>
    <d v="2020-02-17T00:00:00"/>
    <s v="SL"/>
    <m/>
    <s v="1 SL"/>
    <n v="1"/>
    <m/>
  </r>
  <r>
    <x v="70"/>
    <d v="2020-03-25T00:00:00"/>
    <x v="301"/>
    <s v="LIMBOC FLORDELIZA J."/>
    <s v="LCR"/>
    <x v="1"/>
    <d v="2020-02-03T00:00:00"/>
    <d v="2020-02-03T00:00:00"/>
    <s v="SL"/>
    <m/>
    <s v="1 SL"/>
    <n v="1"/>
    <m/>
  </r>
  <r>
    <x v="71"/>
    <d v="2020-03-25T00:00:00"/>
    <x v="293"/>
    <s v="LIMBOC FLORDELIZA J."/>
    <s v="LCR"/>
    <x v="1"/>
    <d v="2020-01-31T00:00:00"/>
    <d v="2020-01-31T00:00:00"/>
    <s v="OTHER"/>
    <s v="CALAMITY LEAVE"/>
    <s v="1 OTHER"/>
    <n v="1"/>
    <m/>
  </r>
  <r>
    <x v="72"/>
    <d v="2020-03-25T00:00:00"/>
    <x v="282"/>
    <s v="LIMBOC FLORDELIZA J."/>
    <s v="LCR"/>
    <x v="1"/>
    <d v="2020-01-15T00:00:00"/>
    <d v="2020-01-17T00:00:00"/>
    <s v="OTHER"/>
    <s v="CALAMITY LEAVE"/>
    <s v="3 OTHER"/>
    <n v="3"/>
    <m/>
  </r>
  <r>
    <x v="73"/>
    <d v="2020-03-25T00:00:00"/>
    <x v="293"/>
    <s v="LIMBOC FLORDELIZA J."/>
    <s v="LCR"/>
    <x v="1"/>
    <d v="2020-01-27T00:00:00"/>
    <d v="2020-01-27T00:00:00"/>
    <s v="OTHER"/>
    <s v="CALAMITY LEAVE"/>
    <s v="1 OTHER"/>
    <n v="1"/>
    <m/>
  </r>
  <r>
    <x v="74"/>
    <d v="2020-03-25T00:00:00"/>
    <x v="285"/>
    <s v="BOFILL ERNA P."/>
    <s v="LCR"/>
    <x v="1"/>
    <d v="2020-02-27T00:00:00"/>
    <d v="2020-02-28T00:00:00"/>
    <s v="SL"/>
    <m/>
    <s v="2 SL"/>
    <n v="2"/>
    <m/>
  </r>
  <r>
    <x v="75"/>
    <d v="2020-03-25T00:00:00"/>
    <x v="301"/>
    <s v="BOFILL ERNA P."/>
    <s v="LCR"/>
    <x v="1"/>
    <d v="2020-02-05T00:00:00"/>
    <d v="2020-02-05T00:00:00"/>
    <s v="OTHER"/>
    <s v="CALAMITY LEAVE"/>
    <s v="1 OTHER"/>
    <n v="1"/>
    <m/>
  </r>
  <r>
    <x v="75"/>
    <d v="2020-03-25T00:00:00"/>
    <x v="301"/>
    <s v="BOFILL ERNA P."/>
    <s v="LCR"/>
    <x v="1"/>
    <d v="2020-02-14T00:00:00"/>
    <d v="2020-02-14T00:00:00"/>
    <s v="OTHER"/>
    <s v="CALAMITY LEAVE"/>
    <s v="1 OTHER"/>
    <n v="1"/>
    <m/>
  </r>
  <r>
    <x v="76"/>
    <d v="2020-03-25T00:00:00"/>
    <x v="294"/>
    <s v="BOFILL ERNA P."/>
    <s v="LCR"/>
    <x v="1"/>
    <d v="2020-01-27T00:00:00"/>
    <d v="2020-01-28T00:00:00"/>
    <s v="OTHER"/>
    <s v="CALAMITY LEAVE"/>
    <s v="2 OTHER"/>
    <n v="2"/>
    <m/>
  </r>
  <r>
    <x v="77"/>
    <d v="2020-03-25T00:00:00"/>
    <x v="327"/>
    <s v="BOFILL ERNA P."/>
    <s v="LCR"/>
    <x v="1"/>
    <d v="2020-01-15T00:00:00"/>
    <d v="2020-01-15T00:00:00"/>
    <s v="OTHER"/>
    <s v="CALAMITY LEAVE"/>
    <s v="1 OTHER"/>
    <n v="1"/>
    <m/>
  </r>
  <r>
    <x v="78"/>
    <d v="2020-03-25T00:00:00"/>
    <x v="284"/>
    <s v="FERMA MARIA I."/>
    <s v="LCR"/>
    <x v="1"/>
    <d v="2020-01-31T00:00:00"/>
    <d v="2020-01-31T00:00:00"/>
    <s v="OTHER"/>
    <s v="CALAMITY LEAVE"/>
    <s v="1 OTHER"/>
    <n v="1"/>
    <m/>
  </r>
  <r>
    <x v="78"/>
    <d v="2020-03-25T00:00:00"/>
    <x v="284"/>
    <s v="FERMA MARIA I."/>
    <s v="LCR"/>
    <x v="1"/>
    <d v="2020-02-03T00:00:00"/>
    <d v="2020-02-03T00:00:00"/>
    <s v="OTHER"/>
    <s v="CALAMITY LEAVE"/>
    <s v="1 OTHER"/>
    <n v="1"/>
    <m/>
  </r>
  <r>
    <x v="79"/>
    <d v="2020-03-25T00:00:00"/>
    <x v="292"/>
    <s v="FERMA MARIA I."/>
    <s v="LCR"/>
    <x v="1"/>
    <d v="2020-01-20T00:00:00"/>
    <d v="2020-01-21T00:00:00"/>
    <s v="OTHER"/>
    <s v="CALAMITY LEAVE"/>
    <s v="2 OTHER"/>
    <n v="2"/>
    <m/>
  </r>
  <r>
    <x v="80"/>
    <d v="2020-03-25T00:00:00"/>
    <x v="281"/>
    <s v="FERMA MARIA I."/>
    <s v="LCR"/>
    <x v="1"/>
    <d v="2020-01-24T00:00:00"/>
    <d v="2020-01-24T00:00:00"/>
    <s v="OTHER"/>
    <s v="CALAMITY LEAVE"/>
    <s v="1 OTHER"/>
    <n v="1"/>
    <m/>
  </r>
  <r>
    <x v="81"/>
    <d v="2020-03-25T00:00:00"/>
    <x v="329"/>
    <s v="BAYBAY LINDA G."/>
    <s v="LCR"/>
    <x v="1"/>
    <d v="2020-03-12T00:00:00"/>
    <d v="2020-03-12T00:00:00"/>
    <s v="SL"/>
    <m/>
    <s v="1 SL"/>
    <n v="1"/>
    <m/>
  </r>
  <r>
    <x v="82"/>
    <d v="2020-03-25T00:00:00"/>
    <x v="318"/>
    <s v="BAYBAY LINDA G."/>
    <s v="LCR"/>
    <x v="1"/>
    <d v="2020-02-24T00:00:00"/>
    <d v="2020-02-24T00:00:00"/>
    <s v="SL"/>
    <m/>
    <s v="1 SL"/>
    <n v="1"/>
    <m/>
  </r>
  <r>
    <x v="82"/>
    <d v="2020-03-25T00:00:00"/>
    <x v="318"/>
    <s v="BAYBAY LINDA G."/>
    <s v="LCR"/>
    <x v="1"/>
    <d v="2020-02-26T00:00:00"/>
    <d v="2020-02-26T00:00:00"/>
    <s v="SL"/>
    <m/>
    <s v="1 SL"/>
    <n v="1"/>
    <m/>
  </r>
  <r>
    <x v="83"/>
    <d v="2020-03-25T00:00:00"/>
    <x v="311"/>
    <s v="BAYBAY LINDA G."/>
    <s v="LCR"/>
    <x v="1"/>
    <d v="2020-02-19T00:00:00"/>
    <d v="2020-02-19T00:00:00"/>
    <s v="SL"/>
    <m/>
    <s v="1 SL"/>
    <n v="1"/>
    <m/>
  </r>
  <r>
    <x v="84"/>
    <d v="2020-03-25T00:00:00"/>
    <x v="301"/>
    <s v="BAYBAY LINDA G."/>
    <s v="LCR"/>
    <x v="1"/>
    <d v="2020-02-11T00:00:00"/>
    <d v="2020-02-11T00:00:00"/>
    <s v="OTHER"/>
    <s v="CALAMITY LEAVE"/>
    <s v="1 OTHER"/>
    <n v="1"/>
    <m/>
  </r>
  <r>
    <x v="84"/>
    <d v="2020-03-25T00:00:00"/>
    <x v="301"/>
    <s v="BAYBAY LINDA G."/>
    <s v="LCR"/>
    <x v="1"/>
    <d v="2020-02-14T00:00:00"/>
    <d v="2020-02-14T00:00:00"/>
    <s v="OTHER"/>
    <s v="CALAMITY LEAVE"/>
    <s v="1 OTHER"/>
    <n v="1"/>
    <m/>
  </r>
  <r>
    <x v="85"/>
    <d v="2020-03-25T00:00:00"/>
    <x v="312"/>
    <s v="BAYBAY LINDA G."/>
    <s v="LCR"/>
    <x v="1"/>
    <d v="2020-01-31T00:00:00"/>
    <d v="2020-01-31T00:00:00"/>
    <s v="OTHER"/>
    <s v="CALAMITY LEAVE"/>
    <s v="1 OTHER"/>
    <n v="1"/>
    <m/>
  </r>
  <r>
    <x v="86"/>
    <d v="2020-03-25T00:00:00"/>
    <x v="282"/>
    <s v="BAYBAY LINDA G."/>
    <s v="LCR"/>
    <x v="1"/>
    <d v="2020-01-17T00:00:00"/>
    <d v="2020-01-17T00:00:00"/>
    <s v="OTHER"/>
    <s v="CALAMITY LEAVE"/>
    <s v="1 OTHER"/>
    <n v="1"/>
    <m/>
  </r>
  <r>
    <x v="87"/>
    <d v="2020-03-25T00:00:00"/>
    <x v="301"/>
    <s v="MATIENZO NORMITA S."/>
    <s v="LCR"/>
    <x v="1"/>
    <d v="2020-02-14T00:00:00"/>
    <d v="2020-02-14T00:00:00"/>
    <s v="OTHER"/>
    <s v="CALAMITY LEAVE"/>
    <s v="1 OTHER"/>
    <n v="1"/>
    <m/>
  </r>
  <r>
    <x v="88"/>
    <d v="2020-03-25T00:00:00"/>
    <x v="327"/>
    <s v="MATIENZO NORMITA S."/>
    <s v="LCR"/>
    <x v="1"/>
    <d v="2020-01-15T00:00:00"/>
    <d v="2020-01-15T00:00:00"/>
    <s v="OTHER"/>
    <s v="CALAMITY LEAVE"/>
    <s v="1 OTHER"/>
    <n v="1"/>
    <m/>
  </r>
  <r>
    <x v="89"/>
    <d v="2020-03-25T00:00:00"/>
    <x v="295"/>
    <s v="ANGCAYA RUFINA P."/>
    <s v="LCR"/>
    <x v="1"/>
    <d v="2020-02-27T00:00:00"/>
    <d v="2020-02-27T00:00:00"/>
    <s v="SL"/>
    <m/>
    <s v="1 SL"/>
    <n v="1"/>
    <m/>
  </r>
  <r>
    <x v="90"/>
    <d v="2020-03-25T00:00:00"/>
    <x v="285"/>
    <s v="ANGCAYA RUFINA P."/>
    <s v="LCR"/>
    <x v="1"/>
    <d v="2020-02-11T00:00:00"/>
    <d v="2020-02-11T00:00:00"/>
    <s v="OTHER"/>
    <s v="CALAMITY LEAVE"/>
    <s v="1 OTHER"/>
    <n v="1"/>
    <m/>
  </r>
  <r>
    <x v="90"/>
    <d v="2020-03-25T00:00:00"/>
    <x v="285"/>
    <s v="ANGCAYA RUFINA P."/>
    <s v="LCR"/>
    <x v="1"/>
    <d v="2020-02-14T00:00:00"/>
    <d v="2020-02-14T00:00:00"/>
    <s v="OTHER"/>
    <s v="CALAMITY LEAVE"/>
    <s v="1 OTHER"/>
    <n v="1"/>
    <m/>
  </r>
  <r>
    <x v="91"/>
    <d v="2020-03-25T00:00:00"/>
    <x v="285"/>
    <s v="ANGCAYA RUFINA P."/>
    <s v="LCR"/>
    <x v="1"/>
    <d v="2020-01-30T00:00:00"/>
    <d v="2020-01-30T00:00:00"/>
    <s v="OTHER"/>
    <s v="CALAMITY LEAVE"/>
    <s v="1 OTHER"/>
    <n v="1"/>
    <m/>
  </r>
  <r>
    <x v="92"/>
    <d v="2020-03-25T00:00:00"/>
    <x v="327"/>
    <s v="ANGCAYA RUFINA P."/>
    <s v="LCR"/>
    <x v="1"/>
    <d v="2020-01-24T00:00:00"/>
    <d v="2020-01-24T00:00:00"/>
    <s v="OTHER"/>
    <s v="CALAMITY LEAVE"/>
    <s v="1 OTHER"/>
    <n v="1"/>
    <m/>
  </r>
  <r>
    <x v="93"/>
    <d v="2020-03-28T00:00:00"/>
    <x v="299"/>
    <s v="PENALES GLORIA P."/>
    <s v="ASSESSORS OFFICE"/>
    <x v="1"/>
    <d v="2020-02-10T00:00:00"/>
    <d v="2020-02-10T00:00:00"/>
    <s v="OTHER"/>
    <s v="DOMESTIC EMERGENCY"/>
    <s v="1 OTHER"/>
    <n v="1"/>
    <m/>
  </r>
  <r>
    <x v="94"/>
    <d v="2020-03-28T00:00:00"/>
    <x v="298"/>
    <s v="MARINDUQUE MARISSA M."/>
    <s v="ASSESSORS OFFICE"/>
    <x v="1"/>
    <d v="2020-01-31T00:00:00"/>
    <d v="2020-01-31T00:00:00"/>
    <s v="OTHER"/>
    <s v="BIRTHDAY LEAVE"/>
    <s v="1 OTHER"/>
    <n v="1"/>
    <m/>
  </r>
  <r>
    <x v="95"/>
    <d v="2020-03-28T00:00:00"/>
    <x v="298"/>
    <s v="MARINDUQUE MARISSA M."/>
    <s v="ASSESSORS OFFICE"/>
    <x v="1"/>
    <d v="2020-01-29T00:00:00"/>
    <d v="2020-01-29T00:00:00"/>
    <s v="OTHER"/>
    <s v="CALAMITY LEAVE"/>
    <s v="1 OTHER"/>
    <n v="1"/>
    <m/>
  </r>
  <r>
    <x v="95"/>
    <d v="2020-03-28T00:00:00"/>
    <x v="298"/>
    <s v="MARINDUQUE MARISSA M."/>
    <s v="ASSESSORS OFFICE"/>
    <x v="1"/>
    <d v="2020-02-07T00:00:00"/>
    <d v="2020-02-07T00:00:00"/>
    <s v="OTHER"/>
    <s v="CALAMITY LEAVE"/>
    <s v="1 OTHER"/>
    <n v="1"/>
    <m/>
  </r>
  <r>
    <x v="95"/>
    <d v="2020-03-28T00:00:00"/>
    <x v="287"/>
    <s v="MARINDUQUE MARISSA M."/>
    <s v="ASSESSORS OFFICE"/>
    <x v="1"/>
    <d v="2020-02-13T00:00:00"/>
    <d v="2020-02-13T00:00:00"/>
    <s v="OTHER"/>
    <s v="CALAMITY LEAVE"/>
    <s v="1 OTHER"/>
    <n v="1"/>
    <m/>
  </r>
  <r>
    <x v="96"/>
    <d v="2020-03-28T00:00:00"/>
    <x v="287"/>
    <s v="ANGCAYA OFELIA G."/>
    <s v="ASSESSORS OFFICE"/>
    <x v="1"/>
    <d v="2020-02-11T00:00:00"/>
    <d v="2020-02-14T00:00:00"/>
    <s v="OTHER"/>
    <s v="CALAMITY LEAVE"/>
    <s v="4 OTHER"/>
    <n v="4"/>
    <m/>
  </r>
  <r>
    <x v="97"/>
    <d v="2020-03-28T00:00:00"/>
    <x v="287"/>
    <s v="BAYOT RUMER M."/>
    <s v="ASSESSORS OFFICE"/>
    <x v="1"/>
    <d v="2020-02-11T00:00:00"/>
    <d v="2020-02-12T00:00:00"/>
    <s v="SL"/>
    <m/>
    <s v="2 SL"/>
    <n v="2"/>
    <m/>
  </r>
  <r>
    <x v="98"/>
    <d v="2020-03-28T00:00:00"/>
    <x v="287"/>
    <s v="BAYOT RUMER M."/>
    <s v="ASSESSORS OFFICE"/>
    <x v="1"/>
    <d v="2020-01-16T00:00:00"/>
    <d v="2020-01-17T00:00:00"/>
    <s v="OTHER"/>
    <s v="CALAMITY LEAVE"/>
    <s v="2 OTHER"/>
    <n v="2"/>
    <m/>
  </r>
  <r>
    <x v="98"/>
    <d v="2020-03-28T00:00:00"/>
    <x v="287"/>
    <s v="BAYOT RUMER M."/>
    <s v="ASSESSORS OFFICE"/>
    <x v="1"/>
    <d v="2020-01-27T00:00:00"/>
    <d v="2020-01-29T00:00:00"/>
    <s v="OTHER"/>
    <s v="CALAMITY LEAVE"/>
    <s v="3 OTHER"/>
    <n v="3"/>
    <m/>
  </r>
  <r>
    <x v="98"/>
    <d v="2020-03-28T00:00:00"/>
    <x v="287"/>
    <s v="BAYOT RUMER M."/>
    <s v="ASSESSORS OFFICE"/>
    <x v="1"/>
    <d v="2020-02-10T00:00:00"/>
    <d v="2020-02-10T00:00:00"/>
    <s v="OTHER"/>
    <s v="CALAMITY LEAVE"/>
    <s v="1 OTHER"/>
    <n v="1"/>
    <m/>
  </r>
  <r>
    <x v="99"/>
    <d v="2020-03-28T00:00:00"/>
    <x v="300"/>
    <s v="CARAAN ANNABELLE F."/>
    <s v="ASSESSORS OFFICE"/>
    <x v="1"/>
    <d v="2020-01-15T00:00:00"/>
    <d v="2020-01-15T00:00:00"/>
    <s v="OTHER"/>
    <s v="CALAMITY LEAVE"/>
    <s v="1 OTHER"/>
    <n v="1"/>
    <m/>
  </r>
  <r>
    <x v="99"/>
    <d v="2020-03-28T00:00:00"/>
    <x v="300"/>
    <s v="CARAAN ANNABELLE F."/>
    <s v="ASSESSORS OFFICE"/>
    <x v="1"/>
    <d v="2020-01-24T00:00:00"/>
    <d v="2020-01-24T00:00:00"/>
    <s v="OTHER"/>
    <s v="CALAMITY LEAVE"/>
    <s v="1 OTHER"/>
    <n v="1"/>
    <m/>
  </r>
  <r>
    <x v="99"/>
    <d v="2020-03-28T00:00:00"/>
    <x v="300"/>
    <s v="CARAAN ANNABELLE F."/>
    <s v="ASSESSORS OFFICE"/>
    <x v="1"/>
    <d v="2020-02-03T00:00:00"/>
    <d v="2020-02-03T00:00:00"/>
    <s v="OTHER"/>
    <s v="CALAMITY LEAVE"/>
    <s v="1 OTHER"/>
    <n v="1"/>
    <m/>
  </r>
  <r>
    <x v="99"/>
    <d v="2020-03-28T00:00:00"/>
    <x v="300"/>
    <s v="CARAAN ANNABELLE F."/>
    <s v="ASSESSORS OFFICE"/>
    <x v="1"/>
    <d v="2020-02-11T00:00:00"/>
    <d v="2020-02-12T00:00:00"/>
    <s v="OTHER"/>
    <s v="CALAMITY LEAVE"/>
    <s v="2 OTHER"/>
    <n v="2"/>
    <m/>
  </r>
  <r>
    <x v="100"/>
    <d v="2020-03-28T00:00:00"/>
    <x v="300"/>
    <s v="CORTEZ MARCOS NOEL A."/>
    <s v="ASSESSORS OFFICE"/>
    <x v="1"/>
    <d v="2020-02-04T00:00:00"/>
    <d v="2020-02-04T00:00:00"/>
    <s v="OTHER"/>
    <s v="CALAMITY LEAVE"/>
    <s v="1 OTHER"/>
    <n v="1"/>
    <m/>
  </r>
  <r>
    <x v="100"/>
    <d v="2020-03-28T00:00:00"/>
    <x v="300"/>
    <s v="CORTEZ MARCOS NOEL A."/>
    <s v="ASSESSORS OFFICE"/>
    <x v="1"/>
    <d v="2020-02-07T00:00:00"/>
    <d v="2020-02-07T00:00:00"/>
    <s v="OTHER"/>
    <s v="CALAMITY LEAVE"/>
    <s v="1 OTHER"/>
    <n v="1"/>
    <m/>
  </r>
  <r>
    <x v="100"/>
    <d v="2020-03-28T00:00:00"/>
    <x v="300"/>
    <s v="CORTEZ MARCOS NOEL A."/>
    <s v="ASSESSORS OFFICE"/>
    <x v="1"/>
    <d v="2020-02-10T00:00:00"/>
    <d v="2020-02-12T00:00:00"/>
    <s v="OTHER"/>
    <s v="CALAMITY LEAVE"/>
    <s v="3 OTHER"/>
    <n v="3"/>
    <m/>
  </r>
  <r>
    <x v="101"/>
    <d v="2020-03-28T00:00:00"/>
    <x v="300"/>
    <s v="TORRES SONIA M."/>
    <s v="ASSESSORS OFFICE"/>
    <x v="1"/>
    <d v="2020-01-27T00:00:00"/>
    <d v="2020-01-27T00:00:00"/>
    <s v="OTHER"/>
    <s v="CALAMITY LEAVE"/>
    <s v="1 OTHER"/>
    <n v="1"/>
    <m/>
  </r>
  <r>
    <x v="102"/>
    <d v="2020-03-28T00:00:00"/>
    <x v="287"/>
    <s v="BAYHON GEORGE G."/>
    <s v="ASSESSORS OFFICE"/>
    <x v="1"/>
    <d v="2020-01-15T00:00:00"/>
    <d v="2020-01-17T00:00:00"/>
    <s v="OTHER"/>
    <s v="CALAMITY LEAVE"/>
    <s v="3 OTHER"/>
    <n v="3"/>
    <m/>
  </r>
  <r>
    <x v="102"/>
    <d v="2020-03-28T00:00:00"/>
    <x v="287"/>
    <s v="BAYHON GEORGE G."/>
    <s v="ASSESSORS OFFICE"/>
    <x v="1"/>
    <d v="2020-02-14T00:00:00"/>
    <d v="2020-02-14T00:00:00"/>
    <s v="OTHER"/>
    <s v="CALAMITY LEAVE"/>
    <s v="1 OTHER"/>
    <n v="1"/>
    <m/>
  </r>
  <r>
    <x v="103"/>
    <d v="2020-03-28T00:00:00"/>
    <x v="287"/>
    <s v="ANACAY ABNER M."/>
    <s v="ASSESSORS OFFICE"/>
    <x v="1"/>
    <d v="2020-01-15T00:00:00"/>
    <d v="2020-01-15T00:00:00"/>
    <s v="OTHER"/>
    <s v="CALAMITY LEAVE"/>
    <s v="1 OTHER"/>
    <n v="1"/>
    <m/>
  </r>
  <r>
    <x v="103"/>
    <d v="2020-03-28T00:00:00"/>
    <x v="287"/>
    <s v="ANACAY ABNER M."/>
    <s v="ASSESSORS OFFICE"/>
    <x v="1"/>
    <d v="2020-02-07T00:00:00"/>
    <d v="2020-02-07T00:00:00"/>
    <s v="OTHER"/>
    <s v="CALAMITY LEAVE"/>
    <s v="1 OTHER"/>
    <n v="1"/>
    <m/>
  </r>
  <r>
    <x v="104"/>
    <d v="2020-03-28T00:00:00"/>
    <x v="285"/>
    <s v="PENALES GLORIA P."/>
    <s v="ASSESSORS OFFICE"/>
    <x v="1"/>
    <d v="2020-02-03T00:00:00"/>
    <d v="2020-02-07T00:00:00"/>
    <s v="SL"/>
    <m/>
    <s v="5 SL"/>
    <n v="5"/>
    <m/>
  </r>
  <r>
    <x v="105"/>
    <d v="2020-03-28T00:00:00"/>
    <x v="284"/>
    <s v="PENALES GLORIA P."/>
    <s v="ASSESSORS OFFICE"/>
    <x v="1"/>
    <d v="2020-01-27T00:00:00"/>
    <d v="2020-01-31T00:00:00"/>
    <s v="OTHER"/>
    <s v="CALAMITY LEAVE"/>
    <s v="5 OTHER"/>
    <n v="5"/>
    <m/>
  </r>
  <r>
    <x v="106"/>
    <d v="2020-03-28T00:00:00"/>
    <x v="320"/>
    <s v="MALIGAYA NELITA M."/>
    <s v="GSO"/>
    <x v="1"/>
    <d v="2020-02-28T00:00:00"/>
    <d v="2020-02-28T00:00:00"/>
    <s v="SL"/>
    <m/>
    <s v="1 SL"/>
    <n v="1"/>
    <m/>
  </r>
  <r>
    <x v="107"/>
    <d v="2020-03-28T00:00:00"/>
    <x v="296"/>
    <s v="MANGUINAO GILBERT"/>
    <s v="OSPITAL NG TAGAYTAY"/>
    <x v="3"/>
    <d v="2020-02-11T00:00:00"/>
    <d v="2020-02-14T00:00:00"/>
    <s v="OTHER"/>
    <s v="EMERGENCY LEAVE"/>
    <s v="4 OTHER"/>
    <n v="4"/>
    <m/>
  </r>
  <r>
    <x v="108"/>
    <d v="2020-03-28T00:00:00"/>
    <x v="287"/>
    <s v="DE VILLA MYRNA D."/>
    <s v="GSO"/>
    <x v="1"/>
    <d v="2020-02-13T00:00:00"/>
    <d v="2020-02-13T00:00:00"/>
    <s v="SL"/>
    <m/>
    <s v="1 SL"/>
    <n v="1"/>
    <m/>
  </r>
  <r>
    <x v="109"/>
    <d v="2020-03-28T00:00:00"/>
    <x v="327"/>
    <s v="DE VILLA MYRNA D."/>
    <s v="GSO"/>
    <x v="1"/>
    <d v="2020-01-10T00:00:00"/>
    <d v="2020-01-10T00:00:00"/>
    <s v="OTHER"/>
    <s v="DOMESTIC EMERGENCY"/>
    <s v="1 OTHER"/>
    <n v="1"/>
    <m/>
  </r>
  <r>
    <x v="109"/>
    <d v="2020-03-28T00:00:00"/>
    <x v="327"/>
    <s v="DE VILLA MYRNA D."/>
    <s v="GSO"/>
    <x v="1"/>
    <d v="2020-01-15T00:00:00"/>
    <d v="2020-01-15T00:00:00"/>
    <s v="OTHER"/>
    <s v="DOMESTIC EMERGENCY"/>
    <s v="1 OTHER"/>
    <n v="1"/>
    <m/>
  </r>
  <r>
    <x v="110"/>
    <d v="2020-03-28T00:00:00"/>
    <x v="319"/>
    <s v="ANGCAYA ANA B."/>
    <s v="GSO"/>
    <x v="1"/>
    <d v="2020-03-04T00:00:00"/>
    <d v="2020-03-04T00:00:00"/>
    <s v="OTHER"/>
    <s v="DOMESTIC EMERGENCY"/>
    <s v="1 OTHER"/>
    <n v="1"/>
    <m/>
  </r>
  <r>
    <x v="111"/>
    <d v="2020-03-28T00:00:00"/>
    <x v="285"/>
    <s v="ANGCAYA ANA B."/>
    <s v="GSO"/>
    <x v="1"/>
    <d v="2020-01-31T00:00:00"/>
    <d v="2020-01-31T00:00:00"/>
    <s v="OTHER"/>
    <s v="EMERGENCY LEAVE"/>
    <s v="1 OTHER"/>
    <n v="1"/>
    <m/>
  </r>
  <r>
    <x v="112"/>
    <d v="2020-03-28T00:00:00"/>
    <x v="277"/>
    <s v="ANGCAYA ANA B."/>
    <s v="GSO"/>
    <x v="1"/>
    <d v="2020-01-17T00:00:00"/>
    <d v="2020-01-17T00:00:00"/>
    <s v="VL"/>
    <m/>
    <s v="1 VL"/>
    <n v="1"/>
    <m/>
  </r>
  <r>
    <x v="112"/>
    <d v="2020-03-28T00:00:00"/>
    <x v="277"/>
    <s v="ANGCAYA ANA B."/>
    <s v="GSO"/>
    <x v="1"/>
    <d v="2020-01-20T00:00:00"/>
    <d v="2020-01-21T00:00:00"/>
    <s v="VL"/>
    <m/>
    <s v="2 VL"/>
    <n v="2"/>
    <m/>
  </r>
  <r>
    <x v="113"/>
    <d v="2020-03-28T00:00:00"/>
    <x v="309"/>
    <s v="PERIDO EDWIN A."/>
    <s v="GSO"/>
    <x v="1"/>
    <d v="2020-02-20T00:00:00"/>
    <d v="2020-02-21T00:00:00"/>
    <s v="OTHER"/>
    <s v="DOMESTIC EMERGENCY"/>
    <s v="2 OTHER"/>
    <n v="2"/>
    <m/>
  </r>
  <r>
    <x v="114"/>
    <d v="2020-03-28T00:00:00"/>
    <x v="287"/>
    <s v="PERIDO EDWIN A."/>
    <s v="GSO"/>
    <x v="1"/>
    <d v="2020-02-11T00:00:00"/>
    <d v="2020-02-11T00:00:00"/>
    <s v="OTHER"/>
    <s v="EMERGENCY LEAVE"/>
    <s v="1 OTHER"/>
    <n v="1"/>
    <m/>
  </r>
  <r>
    <x v="115"/>
    <d v="2020-03-28T00:00:00"/>
    <x v="285"/>
    <s v="PERIDO EDWIN A."/>
    <s v="GSO"/>
    <x v="1"/>
    <d v="2020-01-31T00:00:00"/>
    <d v="2020-01-31T00:00:00"/>
    <s v="OTHER"/>
    <s v="EMERGENCY LEAVE"/>
    <s v="1 OTHER"/>
    <n v="1"/>
    <m/>
  </r>
  <r>
    <x v="116"/>
    <d v="2020-03-28T00:00:00"/>
    <x v="310"/>
    <s v="PERIDO EDWIN A."/>
    <s v="GSO"/>
    <x v="1"/>
    <d v="2020-01-24T00:00:00"/>
    <d v="2020-01-24T00:00:00"/>
    <s v="OTHER"/>
    <s v="EMERGENCY LEAVE"/>
    <s v="1 OTHER"/>
    <n v="1"/>
    <m/>
  </r>
  <r>
    <x v="117"/>
    <d v="2020-03-28T00:00:00"/>
    <x v="300"/>
    <s v="JAVIER CARMELITA M."/>
    <s v="CCT"/>
    <x v="1"/>
    <d v="2020-02-14T00:00:00"/>
    <d v="2020-02-14T00:00:00"/>
    <s v="OTHER"/>
    <s v="CALAMITY LEAVE"/>
    <s v="1 OTHER"/>
    <n v="1"/>
    <m/>
  </r>
  <r>
    <x v="118"/>
    <d v="2020-03-28T00:00:00"/>
    <x v="296"/>
    <s v="DIMARANAN PERPETUA F."/>
    <s v="TIPID IMPOK"/>
    <x v="1"/>
    <d v="2020-02-13T00:00:00"/>
    <d v="2020-02-14T00:00:00"/>
    <s v="OTHER"/>
    <s v="DOMESTIC EMERGENCY"/>
    <s v="2 OTHER"/>
    <n v="2"/>
    <m/>
  </r>
  <r>
    <x v="119"/>
    <d v="2020-03-28T00:00:00"/>
    <x v="299"/>
    <s v="DIMARANAN PERPETUA F."/>
    <s v="TIPID IMPOK"/>
    <x v="1"/>
    <d v="2020-02-07T00:00:00"/>
    <d v="2020-02-07T00:00:00"/>
    <s v="OTHER"/>
    <s v="CALAMITY LEAVE"/>
    <s v="1 OTHER"/>
    <n v="1"/>
    <m/>
  </r>
  <r>
    <x v="119"/>
    <d v="2020-03-28T00:00:00"/>
    <x v="299"/>
    <s v="DIMARANAN PERPETUA F."/>
    <s v="TIPID IMPOK"/>
    <x v="1"/>
    <d v="2020-02-10T00:00:00"/>
    <d v="2020-02-10T00:00:00"/>
    <s v="OTHER"/>
    <s v="CALAMITY LEAVE"/>
    <s v="1 OTHER"/>
    <n v="1"/>
    <m/>
  </r>
  <r>
    <x v="120"/>
    <d v="2020-03-28T00:00:00"/>
    <x v="276"/>
    <s v="DIMARANAN PERPETUA F."/>
    <s v="TIPID IMPOK"/>
    <x v="1"/>
    <d v="2020-01-29T00:00:00"/>
    <d v="2020-01-29T00:00:00"/>
    <s v="OTHER"/>
    <s v="CALAMITY LEAVE"/>
    <s v="1 OTHER"/>
    <n v="1"/>
    <m/>
  </r>
  <r>
    <x v="121"/>
    <d v="2020-03-28T00:00:00"/>
    <x v="281"/>
    <s v="DIMARANAN PERPETUA F."/>
    <s v="TIPID IMPOK"/>
    <x v="1"/>
    <d v="2020-01-21T00:00:00"/>
    <d v="2020-01-21T00:00:00"/>
    <s v="OTHER"/>
    <s v="CALAMITY LEAVE"/>
    <s v="1 OTHER"/>
    <n v="1"/>
    <m/>
  </r>
  <r>
    <x v="122"/>
    <d v="2020-03-28T00:00:00"/>
    <x v="286"/>
    <s v="DIMARANAN PERPETUA F."/>
    <s v="TIPID IMPOK"/>
    <x v="1"/>
    <d v="2020-01-07T00:00:00"/>
    <d v="2020-01-07T00:00:00"/>
    <s v="OTHER"/>
    <s v="DOMESTIC EMERGENCY"/>
    <s v="1 OTHER"/>
    <n v="1"/>
    <m/>
  </r>
  <r>
    <x v="123"/>
    <d v="2020-03-28T00:00:00"/>
    <x v="299"/>
    <s v="ORTIZ TRINIDAD D."/>
    <s v="GSO"/>
    <x v="1"/>
    <d v="2020-02-06T00:00:00"/>
    <d v="2020-02-06T00:00:00"/>
    <s v="OTHER"/>
    <s v="DOMESTIC EMERGENCY"/>
    <s v="1 OTHER"/>
    <n v="1"/>
    <m/>
  </r>
  <r>
    <x v="123"/>
    <d v="2020-03-28T00:00:00"/>
    <x v="299"/>
    <s v="ORTIZ TRINIDAD D."/>
    <s v="GSO"/>
    <x v="1"/>
    <d v="2020-02-10T00:00:00"/>
    <d v="2020-02-10T00:00:00"/>
    <s v="OTHER"/>
    <s v="DOMESTIC EMERGENCY"/>
    <s v="1 OTHER"/>
    <n v="1"/>
    <m/>
  </r>
  <r>
    <x v="124"/>
    <d v="2020-03-28T00:00:00"/>
    <x v="285"/>
    <s v="ORTIZ TRINIDAD D."/>
    <s v="GSO"/>
    <x v="1"/>
    <d v="2020-01-15T00:00:00"/>
    <d v="2020-01-17T00:00:00"/>
    <s v="OTHER"/>
    <s v="EMERGENCY LEAVE"/>
    <s v="3 OTHER"/>
    <n v="3"/>
    <m/>
  </r>
  <r>
    <x v="124"/>
    <d v="2020-03-28T00:00:00"/>
    <x v="285"/>
    <s v="ORTIZ TRINIDAD D."/>
    <s v="GSO"/>
    <x v="1"/>
    <d v="2020-01-31T00:00:00"/>
    <d v="2020-01-31T00:00:00"/>
    <s v="OTHER"/>
    <s v="EMERGENCY LEAVE"/>
    <s v="1 OTHER"/>
    <n v="1"/>
    <m/>
  </r>
  <r>
    <x v="124"/>
    <d v="2020-03-28T00:00:00"/>
    <x v="285"/>
    <s v="ORTIZ TRINIDAD D."/>
    <s v="GSO"/>
    <x v="1"/>
    <d v="2020-02-07T00:00:00"/>
    <d v="2020-02-07T00:00:00"/>
    <s v="OTHER"/>
    <s v="EMERGENCY LEAVE"/>
    <s v="1 OTHER"/>
    <n v="1"/>
    <m/>
  </r>
  <r>
    <x v="125"/>
    <d v="2020-03-28T00:00:00"/>
    <x v="281"/>
    <s v="DIMAPILIS VILMA T."/>
    <s v="GSO"/>
    <x v="1"/>
    <d v="2020-01-21T00:00:00"/>
    <d v="2020-01-21T00:00:00"/>
    <s v="OTHER"/>
    <s v="EMERGENCY LEAVE"/>
    <s v="1 OTHER"/>
    <n v="1"/>
    <m/>
  </r>
  <r>
    <x v="126"/>
    <d v="2020-03-28T00:00:00"/>
    <x v="291"/>
    <s v="DIMAPILIS VILMA T."/>
    <s v="GSO"/>
    <x v="1"/>
    <d v="2020-02-04T00:00:00"/>
    <d v="2020-02-05T00:00:00"/>
    <s v="OTHER"/>
    <s v="EMERGENCY LEAVE"/>
    <s v="2 OTHER"/>
    <n v="2"/>
    <m/>
  </r>
  <r>
    <x v="127"/>
    <d v="2020-03-28T00:00:00"/>
    <x v="330"/>
    <s v="AGUIDO RAFAEL V."/>
    <s v="TOPS (ADMIN CSU)"/>
    <x v="1"/>
    <d v="2020-01-20T00:00:00"/>
    <d v="2020-01-24T00:00:00"/>
    <s v="VL"/>
    <m/>
    <s v="5 VL"/>
    <n v="5"/>
    <m/>
  </r>
  <r>
    <x v="127"/>
    <d v="2020-03-28T00:00:00"/>
    <x v="330"/>
    <s v="AGUIDO RAFAEL V."/>
    <s v="TOPS (ADMIN CSU)"/>
    <x v="1"/>
    <d v="2020-01-27T00:00:00"/>
    <d v="2020-01-31T00:00:00"/>
    <s v="VL"/>
    <m/>
    <s v="5 VL"/>
    <n v="5"/>
    <m/>
  </r>
  <r>
    <x v="128"/>
    <d v="2020-03-28T00:00:00"/>
    <x v="285"/>
    <s v="HERNANDEZ CORNELIO A."/>
    <s v="CCT"/>
    <x v="1"/>
    <d v="2020-02-04T00:00:00"/>
    <d v="2020-02-04T00:00:00"/>
    <s v="OTHER"/>
    <s v="CALAMITY LEAVE"/>
    <s v="1 OTHER"/>
    <n v="1"/>
    <m/>
  </r>
  <r>
    <x v="128"/>
    <d v="2020-03-28T00:00:00"/>
    <x v="285"/>
    <s v="HERNANDEZ CORNELIO A."/>
    <s v="CCT"/>
    <x v="1"/>
    <d v="2020-02-06T00:00:00"/>
    <d v="2020-02-06T00:00:00"/>
    <s v="OTHER"/>
    <s v="CALAMITY LEAVE"/>
    <s v="1 OTHER"/>
    <n v="1"/>
    <m/>
  </r>
  <r>
    <x v="128"/>
    <d v="2020-03-28T00:00:00"/>
    <x v="285"/>
    <s v="HERNANDEZ CORNELIO A."/>
    <s v="CCT"/>
    <x v="1"/>
    <d v="2020-02-11T00:00:00"/>
    <d v="2020-02-11T00:00:00"/>
    <s v="OTHER"/>
    <s v="CALAMITY LEAVE"/>
    <s v="1 OTHER"/>
    <n v="1"/>
    <m/>
  </r>
  <r>
    <x v="129"/>
    <d v="2020-03-28T00:00:00"/>
    <x v="285"/>
    <s v="SUMAONG DANILO"/>
    <s v="CEO"/>
    <x v="1"/>
    <d v="2020-02-03T00:00:00"/>
    <d v="2020-02-03T00:00:00"/>
    <s v="OTHER"/>
    <s v="CALAMITY LEAVE"/>
    <s v="1 OTHER"/>
    <n v="1"/>
    <m/>
  </r>
  <r>
    <x v="129"/>
    <d v="2020-03-28T00:00:00"/>
    <x v="283"/>
    <s v="SUMAONG DANILO  "/>
    <s v="ADMIN OFFICE - HALL OF JUSTICE"/>
    <x v="1"/>
    <d v="2020-02-05T00:00:00"/>
    <d v="2020-02-05T00:00:00"/>
    <s v="OTHER"/>
    <s v="CALAMITY LEAVE"/>
    <s v="1 OTHER"/>
    <n v="1"/>
    <m/>
  </r>
  <r>
    <x v="129"/>
    <d v="2020-03-28T00:00:00"/>
    <x v="324"/>
    <s v="SUMAONG DANILO  "/>
    <s v="ADMIN OFFICE - HALL OF JUSTICE"/>
    <x v="1"/>
    <d v="2020-02-07T00:00:00"/>
    <d v="2020-02-07T00:00:00"/>
    <s v="OTHER"/>
    <s v="CALAMITY LEAVE"/>
    <s v="1 OTHER"/>
    <n v="1"/>
    <m/>
  </r>
  <r>
    <x v="129"/>
    <d v="2020-03-28T00:00:00"/>
    <x v="300"/>
    <s v="SUMAONG DANILO  "/>
    <s v="ADMIN OFFICE - HALL OF JUSTICE"/>
    <x v="1"/>
    <d v="2020-02-12T00:00:00"/>
    <d v="2020-02-12T00:00:00"/>
    <s v="OTHER"/>
    <s v="CALAMITY LEAVE"/>
    <s v="1 OTHER"/>
    <n v="1"/>
    <m/>
  </r>
  <r>
    <x v="129"/>
    <d v="2020-03-28T00:00:00"/>
    <x v="288"/>
    <s v="SUMAONG DANILO  "/>
    <s v="ADMIN OFFICE - HALL OF JUSTICE"/>
    <x v="1"/>
    <d v="2020-02-14T00:00:00"/>
    <d v="2020-02-14T00:00:00"/>
    <s v="OTHER"/>
    <s v="CALAMITY LEAVE"/>
    <s v="1 OTHER"/>
    <n v="1"/>
    <m/>
  </r>
  <r>
    <x v="130"/>
    <d v="2020-03-28T00:00:00"/>
    <x v="289"/>
    <s v="BAYBAY MARCELO  "/>
    <s v="MO"/>
    <x v="1"/>
    <d v="2020-01-05T00:00:00"/>
    <d v="2020-01-07T00:00:00"/>
    <s v="OTHER"/>
    <s v="CALAMITY LEAVE"/>
    <s v="2 OTHER"/>
    <n v="2"/>
    <m/>
  </r>
  <r>
    <x v="130"/>
    <d v="2020-03-28T00:00:00"/>
    <x v="289"/>
    <s v="BAYBAY MARCELO  "/>
    <s v="MO"/>
    <x v="1"/>
    <d v="2020-02-11T00:00:00"/>
    <d v="2020-02-12T00:00:00"/>
    <s v="OTHER"/>
    <s v="CALAMITY LEAVE"/>
    <s v="2 OTHER"/>
    <n v="2"/>
    <m/>
  </r>
  <r>
    <x v="131"/>
    <d v="2020-03-28T00:00:00"/>
    <x v="285"/>
    <s v="AYCARDO JOEL M."/>
    <s v="CSU"/>
    <x v="1"/>
    <d v="2020-02-07T00:00:00"/>
    <d v="2020-02-07T00:00:00"/>
    <s v="OTHER"/>
    <s v="CALAMITY LEAVE"/>
    <s v="1 OTHER"/>
    <n v="1"/>
    <m/>
  </r>
  <r>
    <x v="131"/>
    <d v="2020-03-28T00:00:00"/>
    <x v="285"/>
    <s v="AYCARDO JOEL M."/>
    <s v="CSU"/>
    <x v="1"/>
    <d v="2020-02-10T00:00:00"/>
    <d v="2020-02-13T00:00:00"/>
    <s v="OTHER"/>
    <s v="CALAMITY LEAVE"/>
    <s v="4 OTHER"/>
    <n v="4"/>
    <m/>
  </r>
  <r>
    <x v="132"/>
    <d v="2020-03-28T00:00:00"/>
    <x v="291"/>
    <s v="MARCIAL RUSTICO B."/>
    <s v="TOPS (ADMIN CSU)"/>
    <x v="1"/>
    <d v="2020-02-10T00:00:00"/>
    <d v="2020-02-14T00:00:00"/>
    <s v="OTHER"/>
    <s v="CALAMITY LEAVE"/>
    <s v="5 OTHER"/>
    <n v="5"/>
    <m/>
  </r>
  <r>
    <x v="133"/>
    <d v="2020-03-28T00:00:00"/>
    <x v="299"/>
    <s v="ANGCAYA ANA B."/>
    <s v="GSO"/>
    <x v="1"/>
    <d v="2020-02-12T00:00:00"/>
    <d v="2020-02-14T00:00:00"/>
    <s v="OTHER"/>
    <s v="EMERGENCY LEAVE"/>
    <s v="3 OTHER"/>
    <n v="3"/>
    <m/>
  </r>
  <r>
    <x v="134"/>
    <d v="2020-03-28T00:00:00"/>
    <x v="299"/>
    <s v="ANGCAYA ANA B."/>
    <s v="GSO"/>
    <x v="1"/>
    <d v="2020-02-07T00:00:00"/>
    <d v="2020-02-07T00:00:00"/>
    <s v="OTHER"/>
    <s v="EMERGENCY LEAVE"/>
    <s v="1 OTHER"/>
    <n v="1"/>
    <m/>
  </r>
  <r>
    <x v="135"/>
    <d v="2020-03-28T00:00:00"/>
    <x v="313"/>
    <s v="DIMAPILIS VILMA T."/>
    <s v="GSO"/>
    <x v="1"/>
    <d v="2020-03-02T00:00:00"/>
    <d v="2020-03-02T00:00:00"/>
    <s v="OTHER"/>
    <s v="DOMESTIC EMERGENCY"/>
    <s v="1 OTHER"/>
    <n v="1"/>
    <m/>
  </r>
  <r>
    <x v="135"/>
    <d v="2020-03-28T00:00:00"/>
    <x v="290"/>
    <s v="DIMAPILIS VILMA T."/>
    <s v="GSO"/>
    <x v="1"/>
    <d v="2020-02-20T00:00:00"/>
    <d v="2020-02-20T00:00:00"/>
    <s v="OTHER"/>
    <s v="DOMESTIC EMERGENCY"/>
    <s v="1 OTHER"/>
    <n v="1"/>
    <m/>
  </r>
  <r>
    <x v="136"/>
    <d v="2020-03-28T00:00:00"/>
    <x v="287"/>
    <s v="DIMAPILIS VILMA T."/>
    <s v="GSO"/>
    <x v="1"/>
    <d v="2020-02-12T00:00:00"/>
    <d v="2020-02-12T00:00:00"/>
    <s v="OTHER"/>
    <s v="EMERGENCY LEAVE"/>
    <s v="1 OTHER"/>
    <n v="1"/>
    <m/>
  </r>
  <r>
    <x v="137"/>
    <d v="2020-03-28T00:00:00"/>
    <x v="276"/>
    <s v="DIMAPILIS VILMA T."/>
    <s v="GSO"/>
    <x v="1"/>
    <d v="2020-01-29T00:00:00"/>
    <d v="2020-01-29T00:00:00"/>
    <s v="OTHER"/>
    <s v="EMERGENCY LEAVE"/>
    <s v="1 OTHER"/>
    <n v="1"/>
    <m/>
  </r>
  <r>
    <x v="138"/>
    <d v="2020-03-28T00:00:00"/>
    <x v="311"/>
    <s v="MALIGAYA NELITA M."/>
    <s v="GSO"/>
    <x v="1"/>
    <d v="2020-02-19T00:00:00"/>
    <d v="2020-02-19T00:00:00"/>
    <s v="SL"/>
    <m/>
    <s v="1 SL"/>
    <n v="1"/>
    <m/>
  </r>
  <r>
    <x v="139"/>
    <d v="2020-03-28T00:00:00"/>
    <x v="290"/>
    <s v="SARDINOLA GINABLETH J."/>
    <s v="MO"/>
    <x v="1"/>
    <d v="2020-03-09T00:00:00"/>
    <d v="2020-03-12T00:00:00"/>
    <s v="VL"/>
    <m/>
    <s v="4 VL"/>
    <n v="4"/>
    <m/>
  </r>
  <r>
    <x v="140"/>
    <d v="2020-03-28T00:00:00"/>
    <x v="250"/>
    <s v="DIMAPILIS ARIEL M."/>
    <s v="CTO"/>
    <x v="1"/>
    <d v="2019-12-07T00:00:00"/>
    <d v="2019-12-07T00:00:00"/>
    <s v="OTHER"/>
    <s v="EMERGENCY LEAVE"/>
    <s v="0 OTHER"/>
    <n v="0"/>
    <m/>
  </r>
  <r>
    <x v="141"/>
    <d v="2020-03-28T00:00:00"/>
    <x v="287"/>
    <s v="JUMARANG AIME A."/>
    <s v="ONT"/>
    <x v="1"/>
    <d v="2020-02-28T00:00:00"/>
    <d v="2020-02-28T00:00:00"/>
    <s v="OTHER"/>
    <s v="ANNIVERSARY LEAVE"/>
    <s v="1 OTHER"/>
    <n v="1"/>
    <m/>
  </r>
  <r>
    <x v="142"/>
    <d v="2020-03-28T00:00:00"/>
    <x v="282"/>
    <s v="JUMARANG AIME A."/>
    <s v="ONT"/>
    <x v="1"/>
    <d v="2020-01-15T00:00:00"/>
    <d v="2020-01-17T00:00:00"/>
    <s v="OTHER"/>
    <s v="EMERGENCY LEAVE"/>
    <s v="3 OTHER"/>
    <n v="3"/>
    <m/>
  </r>
  <r>
    <x v="143"/>
    <d v="2020-03-28T00:00:00"/>
    <x v="282"/>
    <s v="BAYBAY MA. ROSA A."/>
    <s v="ONT"/>
    <x v="1"/>
    <d v="2020-01-15T00:00:00"/>
    <d v="2020-01-17T00:00:00"/>
    <s v="SL"/>
    <m/>
    <s v="3 SL"/>
    <n v="3"/>
    <m/>
  </r>
  <r>
    <x v="144"/>
    <d v="2020-03-28T00:00:00"/>
    <x v="283"/>
    <s v="MARUNDAN MARIA FLOR M."/>
    <s v="ONT"/>
    <x v="1"/>
    <d v="2020-02-05T00:00:00"/>
    <d v="2020-02-05T00:00:00"/>
    <s v="SL"/>
    <m/>
    <s v="1 SL"/>
    <n v="1"/>
    <m/>
  </r>
  <r>
    <x v="145"/>
    <d v="2020-03-28T00:00:00"/>
    <x v="294"/>
    <s v="MARUNDAN MARIA FLOR M."/>
    <s v="ONT"/>
    <x v="1"/>
    <d v="2020-01-28T00:00:00"/>
    <d v="2020-01-28T00:00:00"/>
    <s v="OTHER"/>
    <s v="ANNIVERSARY LEAVE"/>
    <s v="1 OTHER"/>
    <n v="1"/>
    <m/>
  </r>
  <r>
    <x v="146"/>
    <d v="2020-03-28T00:00:00"/>
    <x v="282"/>
    <s v="BAYHON VIOLETA  "/>
    <s v="ONT"/>
    <x v="1"/>
    <d v="2020-01-15T00:00:00"/>
    <d v="2020-01-17T00:00:00"/>
    <s v="OTHER"/>
    <s v="CALAMITY LEAVE"/>
    <s v="3 OTHER"/>
    <n v="3"/>
    <m/>
  </r>
  <r>
    <x v="147"/>
    <d v="2020-03-28T00:00:00"/>
    <x v="328"/>
    <s v="BAYBAY MA. ROSA A."/>
    <s v="ONT"/>
    <x v="1"/>
    <d v="2020-02-24T00:00:00"/>
    <d v="2020-02-24T00:00:00"/>
    <s v="SL"/>
    <m/>
    <s v="1 SL"/>
    <n v="1"/>
    <m/>
  </r>
  <r>
    <x v="148"/>
    <d v="2020-03-28T00:00:00"/>
    <x v="331"/>
    <s v="BAYOT ELAINE B."/>
    <s v="ONT"/>
    <x v="1"/>
    <d v="2020-02-18T00:00:00"/>
    <d v="2020-03-18T00:00:00"/>
    <s v="OTHER"/>
    <s v="BIRTHDAY LEAVE"/>
    <s v="22 OTHER"/>
    <n v="22"/>
    <m/>
  </r>
  <r>
    <x v="149"/>
    <d v="2020-03-28T00:00:00"/>
    <x v="295"/>
    <s v="BAYHON LUISITO G."/>
    <s v="CSU"/>
    <x v="1"/>
    <d v="2020-02-28T00:00:00"/>
    <d v="2020-02-28T00:00:00"/>
    <s v="OTHER"/>
    <s v="TERMINAL LEAVE"/>
    <s v="1 OTHER"/>
    <n v="1"/>
    <m/>
  </r>
  <r>
    <x v="150"/>
    <d v="2020-03-28T00:00:00"/>
    <x v="332"/>
    <s v="SUSA NANETE B."/>
    <s v="ONT"/>
    <x v="1"/>
    <d v="2020-04-23T00:00:00"/>
    <d v="2020-04-24T00:00:00"/>
    <s v="VL"/>
    <m/>
    <s v="2 VL"/>
    <n v="2"/>
    <m/>
  </r>
  <r>
    <x v="151"/>
    <d v="2020-03-28T00:00:00"/>
    <x v="320"/>
    <s v="AMBION PRISCO G."/>
    <s v="CEO"/>
    <x v="1"/>
    <d v="2020-02-17T00:00:00"/>
    <d v="2020-02-28T00:00:00"/>
    <s v="VL"/>
    <m/>
    <s v="10 VL"/>
    <n v="10"/>
    <m/>
  </r>
  <r>
    <x v="152"/>
    <d v="2020-03-28T00:00:00"/>
    <x v="269"/>
    <s v="MARINDUQUE GERRY C."/>
    <s v="CHO"/>
    <x v="1"/>
    <d v="2020-01-09T00:00:00"/>
    <d v="2020-01-09T00:00:00"/>
    <s v="VL"/>
    <m/>
    <s v="1 VL"/>
    <n v="1"/>
    <m/>
  </r>
  <r>
    <x v="153"/>
    <d v="2020-03-28T00:00:00"/>
    <x v="296"/>
    <s v="ALCAZAR ZENAIDA S."/>
    <s v="CHO"/>
    <x v="1"/>
    <d v="2020-02-12T00:00:00"/>
    <d v="2020-02-12T00:00:00"/>
    <s v="SL"/>
    <m/>
    <s v="1 SL"/>
    <n v="1"/>
    <m/>
  </r>
  <r>
    <x v="154"/>
    <d v="2020-03-28T00:00:00"/>
    <x v="285"/>
    <s v="BATINO FELISA C."/>
    <s v="CHO"/>
    <x v="1"/>
    <d v="2020-02-10T00:00:00"/>
    <d v="2020-02-11T00:00:00"/>
    <s v="OTHER"/>
    <s v="CALAMITY LEAVE"/>
    <s v="2 OTHER"/>
    <n v="2"/>
    <m/>
  </r>
  <r>
    <x v="155"/>
    <d v="2020-03-28T00:00:00"/>
    <x v="289"/>
    <s v="EGASAN DELIA J."/>
    <s v="CHO"/>
    <x v="1"/>
    <d v="2020-02-07T00:00:00"/>
    <d v="2020-02-07T00:00:00"/>
    <s v="OTHER"/>
    <s v="CALAMITY LEAVE"/>
    <s v="1 OTHER"/>
    <n v="1"/>
    <m/>
  </r>
  <r>
    <x v="155"/>
    <d v="2020-03-28T00:00:00"/>
    <x v="289"/>
    <s v="EGASAN DELIA J."/>
    <s v="CHO"/>
    <x v="1"/>
    <d v="2020-02-10T00:00:00"/>
    <d v="2020-02-11T00:00:00"/>
    <s v="OTHER"/>
    <s v="CALAMITY LEAVE"/>
    <s v="2 OTHER"/>
    <n v="2"/>
    <m/>
  </r>
  <r>
    <x v="156"/>
    <d v="2020-03-28T00:00:00"/>
    <x v="286"/>
    <s v="EGASAN DELIA J."/>
    <s v="CHO"/>
    <x v="1"/>
    <d v="2020-01-07T00:00:00"/>
    <d v="2020-01-07T00:00:00"/>
    <s v="SL"/>
    <m/>
    <s v="1 SL"/>
    <n v="1"/>
    <m/>
  </r>
  <r>
    <x v="157"/>
    <d v="2020-03-28T00:00:00"/>
    <x v="314"/>
    <s v="ALFEREZ JOSEPHINE R."/>
    <s v="CHO"/>
    <x v="1"/>
    <d v="2020-03-16T00:00:00"/>
    <d v="2020-03-16T00:00:00"/>
    <s v="SL"/>
    <m/>
    <s v="1 SL"/>
    <n v="1"/>
    <m/>
  </r>
  <r>
    <x v="158"/>
    <d v="2020-03-28T00:00:00"/>
    <x v="300"/>
    <s v="ALFEREZ JOSEPHINE R."/>
    <s v="CHO"/>
    <x v="1"/>
    <d v="2020-02-18T00:00:00"/>
    <d v="2020-02-18T00:00:00"/>
    <s v="OTHER"/>
    <s v="DOMESTIC EMERGENCY"/>
    <s v="1 OTHER"/>
    <n v="1"/>
    <m/>
  </r>
  <r>
    <x v="159"/>
    <d v="2020-03-28T00:00:00"/>
    <x v="283"/>
    <s v="ALFEREZ JOSEPHINE R."/>
    <s v="CHO"/>
    <x v="1"/>
    <d v="2020-02-10T00:00:00"/>
    <d v="2020-02-10T00:00:00"/>
    <s v="OTHER"/>
    <s v="CALAMITY LEAVE"/>
    <s v="1 OTHER"/>
    <n v="1"/>
    <m/>
  </r>
  <r>
    <x v="159"/>
    <d v="2020-03-28T00:00:00"/>
    <x v="283"/>
    <s v="ALFEREZ JOSEPHINE R."/>
    <s v="CHO"/>
    <x v="1"/>
    <d v="2020-02-13T00:00:00"/>
    <d v="2020-02-13T00:00:00"/>
    <s v="OTHER"/>
    <s v="CALAMITY LEAVE"/>
    <s v="1 OTHER"/>
    <n v="1"/>
    <m/>
  </r>
  <r>
    <x v="160"/>
    <d v="2020-03-28T00:00:00"/>
    <x v="282"/>
    <s v="ALFEREZ JOSEPHINE R."/>
    <s v="CHO"/>
    <x v="1"/>
    <d v="2020-01-15T00:00:00"/>
    <d v="2020-01-17T00:00:00"/>
    <s v="SL"/>
    <m/>
    <s v="3 SL"/>
    <n v="3"/>
    <m/>
  </r>
  <r>
    <x v="161"/>
    <d v="2020-03-28T00:00:00"/>
    <x v="275"/>
    <s v="ALFEREZ JOSEPHINE R."/>
    <s v="CHO"/>
    <x v="1"/>
    <d v="2020-01-08T00:00:00"/>
    <d v="2020-01-08T00:00:00"/>
    <s v="SL"/>
    <m/>
    <s v="1 SL"/>
    <n v="1"/>
    <m/>
  </r>
  <r>
    <x v="162"/>
    <d v="2020-03-28T00:00:00"/>
    <x v="295"/>
    <s v="ALVAREZ GRACITA S."/>
    <s v="CHO"/>
    <x v="1"/>
    <d v="2020-02-28T00:00:00"/>
    <d v="2020-02-28T00:00:00"/>
    <s v="SL"/>
    <m/>
    <s v="1 SL"/>
    <n v="1"/>
    <m/>
  </r>
  <r>
    <x v="163"/>
    <d v="2020-03-28T00:00:00"/>
    <x v="324"/>
    <s v="ALVAREZ GRACITA S."/>
    <s v="CHO"/>
    <x v="1"/>
    <d v="2020-01-31T00:00:00"/>
    <d v="2020-01-31T00:00:00"/>
    <s v="SL"/>
    <m/>
    <s v="1 SL"/>
    <n v="1"/>
    <m/>
  </r>
  <r>
    <x v="164"/>
    <d v="2020-03-28T00:00:00"/>
    <x v="319"/>
    <s v="MIRANDO EDITH B."/>
    <s v="CHO"/>
    <x v="1"/>
    <d v="2020-03-12T00:00:00"/>
    <d v="2020-03-12T00:00:00"/>
    <s v="OTHER"/>
    <s v="ANNIVERSARY LEAVE"/>
    <s v="1 OTHER"/>
    <n v="1"/>
    <m/>
  </r>
  <r>
    <x v="165"/>
    <d v="2020-03-28T00:00:00"/>
    <x v="287"/>
    <s v="MIRANDO EDITH B."/>
    <s v="CHO"/>
    <x v="1"/>
    <d v="2020-02-21T00:00:00"/>
    <d v="2020-02-21T00:00:00"/>
    <s v="VL"/>
    <m/>
    <s v="1 VL"/>
    <n v="1"/>
    <m/>
  </r>
  <r>
    <x v="166"/>
    <d v="2020-03-28T00:00:00"/>
    <x v="301"/>
    <s v="MIRANDO EDITH B."/>
    <s v="CHO"/>
    <x v="1"/>
    <d v="2020-02-10T00:00:00"/>
    <d v="2020-02-11T00:00:00"/>
    <s v="OTHER"/>
    <s v="CALAMITY LEAVE"/>
    <s v="2 OTHER"/>
    <n v="2"/>
    <m/>
  </r>
  <r>
    <x v="167"/>
    <d v="2020-03-28T00:00:00"/>
    <x v="283"/>
    <s v="MALIGAYO YOLANDA D."/>
    <s v="CHO"/>
    <x v="1"/>
    <d v="2020-02-10T00:00:00"/>
    <d v="2020-02-13T00:00:00"/>
    <s v="OTHER"/>
    <s v="CALAMITY LEAVE"/>
    <s v="4 OTHER"/>
    <n v="4"/>
    <m/>
  </r>
  <r>
    <x v="168"/>
    <d v="2020-03-28T00:00:00"/>
    <x v="282"/>
    <s v="MALIGAYO YOLANDA D."/>
    <s v="CHO"/>
    <x v="1"/>
    <d v="2020-01-15T00:00:00"/>
    <d v="2020-01-17T00:00:00"/>
    <s v="SL"/>
    <m/>
    <s v="3 SL"/>
    <n v="3"/>
    <m/>
  </r>
  <r>
    <x v="169"/>
    <d v="2020-03-28T00:00:00"/>
    <x v="333"/>
    <s v="MALIGAYO YOLANDA D."/>
    <s v="CHO"/>
    <x v="1"/>
    <d v="2020-03-16T00:00:00"/>
    <d v="2020-03-16T00:00:00"/>
    <s v="SL"/>
    <m/>
    <s v="1 SL"/>
    <n v="1"/>
    <m/>
  </r>
  <r>
    <x v="170"/>
    <d v="2020-03-28T00:00:00"/>
    <x v="318"/>
    <s v="MALIGAYO YOLANDA D."/>
    <s v="CHO"/>
    <x v="1"/>
    <d v="2020-02-26T00:00:00"/>
    <d v="2020-02-26T00:00:00"/>
    <s v="SL"/>
    <m/>
    <s v="1 SL"/>
    <n v="1"/>
    <m/>
  </r>
  <r>
    <x v="171"/>
    <d v="2020-03-28T00:00:00"/>
    <x v="295"/>
    <s v="COSTANTE SYLVIA C"/>
    <s v="BPLO"/>
    <x v="2"/>
    <d v="2020-02-26T00:00:00"/>
    <d v="2020-02-27T00:00:00"/>
    <s v="SL"/>
    <m/>
    <s v="2 SL"/>
    <n v="2"/>
    <m/>
  </r>
  <r>
    <x v="172"/>
    <d v="2020-03-28T00:00:00"/>
    <x v="293"/>
    <s v="OLIVAR MARINA B."/>
    <s v="COOPERATIVE OFFICE"/>
    <x v="1"/>
    <d v="2020-02-03T00:00:00"/>
    <d v="2020-02-03T00:00:00"/>
    <s v="OTHER"/>
    <s v="CALAMITY LEAVE"/>
    <s v="1 OTHER"/>
    <n v="1"/>
    <m/>
  </r>
  <r>
    <x v="172"/>
    <d v="2020-03-28T00:00:00"/>
    <x v="293"/>
    <s v="OLIVAR MARINA B."/>
    <s v="COOPERATIVE OFFICE"/>
    <x v="1"/>
    <d v="2020-02-06T00:00:00"/>
    <d v="2020-02-06T00:00:00"/>
    <s v="OTHER"/>
    <s v="CALAMITY LEAVE"/>
    <s v="1 OTHER"/>
    <n v="1"/>
    <m/>
  </r>
  <r>
    <x v="172"/>
    <d v="2020-03-28T00:00:00"/>
    <x v="293"/>
    <s v="OLIVAR MARINA B."/>
    <s v="COOPERATIVE OFFICE"/>
    <x v="1"/>
    <d v="2020-02-10T00:00:00"/>
    <d v="2020-02-11T00:00:00"/>
    <s v="OTHER"/>
    <s v="CALAMITY LEAVE"/>
    <s v="2 OTHER"/>
    <n v="2"/>
    <m/>
  </r>
  <r>
    <x v="172"/>
    <d v="2020-03-28T00:00:00"/>
    <x v="293"/>
    <s v="OLIVAR MARINA B."/>
    <s v="COOPERATIVE OFFICE"/>
    <x v="1"/>
    <d v="2020-02-13T00:00:00"/>
    <d v="2020-02-13T00:00:00"/>
    <s v="OTHER"/>
    <s v="CALAMITY LEAVE"/>
    <s v="1 OTHER"/>
    <n v="1"/>
    <m/>
  </r>
  <r>
    <x v="173"/>
    <d v="2020-03-28T00:00:00"/>
    <x v="334"/>
    <s v="OLIVAR MARINA B."/>
    <s v="COOPERATIVE OFFICE"/>
    <x v="1"/>
    <d v="2020-01-30T00:00:00"/>
    <d v="2020-01-30T00:00:00"/>
    <s v="OTHER"/>
    <s v="EMERGENCY LEAVE"/>
    <s v="1 OTHER"/>
    <n v="1"/>
    <m/>
  </r>
  <r>
    <x v="174"/>
    <d v="2020-03-28T00:00:00"/>
    <x v="293"/>
    <s v="JAVIER CARMELITA M."/>
    <s v="CCT"/>
    <x v="1"/>
    <d v="2020-01-27T00:00:00"/>
    <d v="2020-01-29T00:00:00"/>
    <s v="OTHER"/>
    <s v="CALAMITY LEAVE"/>
    <s v="3 OTHER"/>
    <n v="3"/>
    <m/>
  </r>
  <r>
    <x v="175"/>
    <d v="2020-03-28T00:00:00"/>
    <x v="331"/>
    <s v="DIMARANAN PERPETUA F."/>
    <s v="TIPID IMPOK"/>
    <x v="1"/>
    <d v="2020-02-26T00:00:00"/>
    <d v="2020-02-26T00:00:00"/>
    <s v="SL"/>
    <m/>
    <s v="1 SL"/>
    <n v="1"/>
    <m/>
  </r>
  <r>
    <x v="176"/>
    <d v="2020-03-28T00:00:00"/>
    <x v="286"/>
    <s v="DE OCAMPO MARISSA B."/>
    <s v="THRDC"/>
    <x v="1"/>
    <d v="2020-01-07T00:00:00"/>
    <d v="2020-01-07T00:00:00"/>
    <s v="SL"/>
    <m/>
    <s v="1 SL"/>
    <n v="1"/>
    <m/>
  </r>
  <r>
    <x v="177"/>
    <d v="2020-03-29T00:00:00"/>
    <x v="289"/>
    <s v="MACASPAC ELVIRA V."/>
    <s v="COOPERATIVE OFFICE"/>
    <x v="1"/>
    <d v="2020-02-06T00:00:00"/>
    <d v="2020-02-10T00:00:00"/>
    <s v="OTHER"/>
    <s v="CALAMITY LEAVE"/>
    <s v="3 OTHER"/>
    <n v="3"/>
    <m/>
  </r>
  <r>
    <x v="178"/>
    <d v="2020-03-29T00:00:00"/>
    <x v="278"/>
    <s v="MACASPAC ELVIRA V."/>
    <s v="COOPERATIVE OFFICE"/>
    <x v="1"/>
    <d v="2020-01-17T00:00:00"/>
    <d v="2020-01-17T00:00:00"/>
    <s v="OTHER"/>
    <s v="DOMESTIC EMERGENCY"/>
    <s v="1 OTHER"/>
    <n v="1"/>
    <m/>
  </r>
  <r>
    <x v="179"/>
    <d v="2020-03-29T00:00:00"/>
    <x v="311"/>
    <s v="COTONER NELIA C."/>
    <s v="COOPERATIVE OFFICE"/>
    <x v="1"/>
    <d v="2020-02-24T00:00:00"/>
    <d v="2020-02-24T00:00:00"/>
    <s v="OTHER"/>
    <s v="DOMESTIC EMERGENCY"/>
    <s v="1 OTHER"/>
    <n v="1"/>
    <m/>
  </r>
  <r>
    <x v="179"/>
    <d v="2020-03-29T00:00:00"/>
    <x v="311"/>
    <s v="COTONER NELIA C."/>
    <s v="COOPERATIVE OFFICE"/>
    <x v="1"/>
    <d v="2020-02-26T00:00:00"/>
    <d v="2020-02-26T00:00:00"/>
    <s v="OTHER"/>
    <s v="DOMESTIC EMERGENCY"/>
    <s v="1 OTHER"/>
    <n v="1"/>
    <m/>
  </r>
  <r>
    <x v="180"/>
    <d v="2020-03-29T00:00:00"/>
    <x v="289"/>
    <s v="COTONER NELIA C."/>
    <s v="COOPERATIVE OFFICE"/>
    <x v="1"/>
    <d v="2020-02-04T00:00:00"/>
    <d v="2020-02-05T00:00:00"/>
    <s v="OTHER"/>
    <s v="CALAMITY LEAVE"/>
    <s v="2 OTHER"/>
    <n v="2"/>
    <m/>
  </r>
  <r>
    <x v="181"/>
    <d v="2020-03-29T00:00:00"/>
    <x v="289"/>
    <s v="CRUZADA MAGDALENA A."/>
    <s v="COOPERATIVE OFFICE"/>
    <x v="1"/>
    <d v="2020-02-02T00:00:00"/>
    <d v="2020-02-04T00:00:00"/>
    <s v="OTHER"/>
    <s v="CALAMITY LEAVE"/>
    <s v="2 OTHER"/>
    <n v="2"/>
    <m/>
  </r>
  <r>
    <x v="182"/>
    <d v="2020-03-29T00:00:00"/>
    <x v="295"/>
    <s v="SEDUCON LUCIO F."/>
    <s v="COOPERATIVE OFFICE"/>
    <x v="1"/>
    <d v="2020-02-26T00:00:00"/>
    <d v="2020-02-27T00:00:00"/>
    <s v="SL"/>
    <m/>
    <s v="2 SL"/>
    <n v="2"/>
    <m/>
  </r>
  <r>
    <x v="183"/>
    <d v="2020-03-29T00:00:00"/>
    <x v="291"/>
    <s v="SEDUCON LUCIO F."/>
    <s v="COOPERATIVE OFFICE"/>
    <x v="1"/>
    <d v="2020-02-11T00:00:00"/>
    <d v="2020-02-14T00:00:00"/>
    <s v="OTHER"/>
    <s v="CALAMITY LEAVE"/>
    <s v="4 OTHER"/>
    <n v="4"/>
    <m/>
  </r>
  <r>
    <x v="184"/>
    <d v="2020-03-29T00:00:00"/>
    <x v="289"/>
    <s v="SEDUCON LUCIO F."/>
    <s v="COOPERATIVE OFFICE"/>
    <x v="1"/>
    <d v="2020-01-29T00:00:00"/>
    <d v="2020-01-29T00:00:00"/>
    <s v="OTHER"/>
    <s v="CALAMITY LEAVE"/>
    <s v="1 OTHER"/>
    <n v="1"/>
    <m/>
  </r>
  <r>
    <x v="185"/>
    <d v="2020-03-29T00:00:00"/>
    <x v="284"/>
    <s v="SEDUCON LUCIO F."/>
    <s v="COOPERATIVE OFFICE"/>
    <x v="1"/>
    <d v="2020-01-23T00:00:00"/>
    <d v="2020-01-24T00:00:00"/>
    <s v="SL"/>
    <m/>
    <s v="2 SL"/>
    <n v="2"/>
    <m/>
  </r>
  <r>
    <x v="186"/>
    <d v="2020-03-29T00:00:00"/>
    <x v="296"/>
    <s v="DE OCAMPO MARISSA B."/>
    <s v="THRDC"/>
    <x v="1"/>
    <d v="2020-02-13T00:00:00"/>
    <d v="2020-02-14T00:00:00"/>
    <s v="OTHER"/>
    <s v="CALAMITY LEAVE"/>
    <s v="2 OTHER"/>
    <n v="2"/>
    <m/>
  </r>
  <r>
    <x v="187"/>
    <d v="2020-03-29T00:00:00"/>
    <x v="284"/>
    <s v="DE OCAMPO MARISSA B."/>
    <s v="THRDC"/>
    <x v="1"/>
    <d v="2020-01-22T00:00:00"/>
    <d v="2020-01-24T00:00:00"/>
    <s v="OTHER"/>
    <s v="CALAMITY LEAVE"/>
    <s v="3 OTHER"/>
    <n v="3"/>
    <m/>
  </r>
  <r>
    <x v="188"/>
    <d v="2020-03-29T00:00:00"/>
    <x v="331"/>
    <s v="MALUBAY MELINDA D."/>
    <s v="THRDC"/>
    <x v="1"/>
    <d v="2020-03-09T00:00:00"/>
    <d v="2020-03-09T00:00:00"/>
    <s v="OTHER"/>
    <s v="BIRTHDAY LEAVE"/>
    <s v="1 OTHER"/>
    <n v="1"/>
    <m/>
  </r>
  <r>
    <x v="189"/>
    <d v="2020-03-29T00:00:00"/>
    <x v="318"/>
    <s v="MALUBAY MELINDA D."/>
    <s v="THRDC"/>
    <x v="1"/>
    <d v="2020-02-26T00:00:00"/>
    <d v="2020-02-26T00:00:00"/>
    <s v="SL"/>
    <m/>
    <s v="1 SL"/>
    <n v="1"/>
    <m/>
  </r>
  <r>
    <x v="190"/>
    <d v="2020-03-29T00:00:00"/>
    <x v="287"/>
    <s v="MALUBAY MELINDA D."/>
    <s v="THRDC"/>
    <x v="1"/>
    <d v="2020-02-07T00:00:00"/>
    <d v="2020-02-07T00:00:00"/>
    <s v="SL"/>
    <m/>
    <s v="1 SL"/>
    <n v="1"/>
    <m/>
  </r>
  <r>
    <x v="191"/>
    <d v="2020-03-29T00:00:00"/>
    <x v="287"/>
    <s v="MALUBAY MELINDA D."/>
    <s v="THRDC"/>
    <x v="1"/>
    <d v="2020-02-10T00:00:00"/>
    <d v="2020-02-12T00:00:00"/>
    <s v="OTHER"/>
    <s v="CALAMITY LEAVE"/>
    <s v="3 OTHER"/>
    <n v="3"/>
    <m/>
  </r>
  <r>
    <x v="192"/>
    <d v="2020-03-29T00:00:00"/>
    <x v="293"/>
    <s v="MALUBAY MELINDA D."/>
    <s v="THRDC"/>
    <x v="1"/>
    <d v="2020-01-27T00:00:00"/>
    <d v="2020-01-27T00:00:00"/>
    <s v="OTHER"/>
    <s v="CALAMITY LEAVE"/>
    <s v="1 OTHER"/>
    <n v="1"/>
    <m/>
  </r>
  <r>
    <x v="193"/>
    <d v="2020-03-29T00:00:00"/>
    <x v="281"/>
    <s v="MALUBAY MELINDA D."/>
    <s v="THRDC"/>
    <x v="1"/>
    <d v="2020-01-20T00:00:00"/>
    <d v="2020-01-20T00:00:00"/>
    <s v="OTHER"/>
    <s v="CALAMITY LEAVE"/>
    <s v="1 OTHER"/>
    <n v="1"/>
    <m/>
  </r>
  <r>
    <x v="194"/>
    <d v="2020-03-29T00:00:00"/>
    <x v="281"/>
    <s v="MOLOD EMMA D."/>
    <s v="CHO"/>
    <x v="1"/>
    <d v="2020-01-23T00:00:00"/>
    <d v="2020-01-23T00:00:00"/>
    <s v="OTHER"/>
    <s v="CALAMITY LEAVE"/>
    <s v="1 OTHER"/>
    <n v="1"/>
    <m/>
  </r>
  <r>
    <x v="194"/>
    <d v="2020-03-29T00:00:00"/>
    <x v="281"/>
    <s v="MOLOD EMMA D."/>
    <s v="CHO"/>
    <x v="1"/>
    <d v="2020-01-29T00:00:00"/>
    <d v="2020-01-29T00:00:00"/>
    <s v="OTHER"/>
    <s v="CALAMITY LEAVE"/>
    <s v="1 OTHER"/>
    <n v="1"/>
    <m/>
  </r>
  <r>
    <x v="195"/>
    <d v="2020-03-29T00:00:00"/>
    <x v="285"/>
    <s v="MOLOD EMMA D."/>
    <s v="CHO"/>
    <x v="1"/>
    <d v="2020-02-06T00:00:00"/>
    <d v="2020-02-06T00:00:00"/>
    <s v="OTHER"/>
    <s v="CALAMITY LEAVE"/>
    <s v="1 OTHER"/>
    <n v="1"/>
    <m/>
  </r>
  <r>
    <x v="195"/>
    <d v="2020-03-29T00:00:00"/>
    <x v="285"/>
    <s v="MOLOD EMMA D."/>
    <s v="CHO"/>
    <x v="1"/>
    <d v="2020-02-11T00:00:00"/>
    <d v="2020-02-11T00:00:00"/>
    <s v="OTHER"/>
    <s v="CALAMITY LEAVE"/>
    <s v="1 OTHER"/>
    <n v="1"/>
    <m/>
  </r>
  <r>
    <x v="196"/>
    <d v="2020-03-29T00:00:00"/>
    <x v="281"/>
    <s v="MOLOD EMMA D."/>
    <s v="CHO"/>
    <x v="1"/>
    <d v="2020-01-21T00:00:00"/>
    <d v="2020-01-21T00:00:00"/>
    <s v="OTHER"/>
    <s v="CALAMITY LEAVE"/>
    <s v="1 OTHER"/>
    <n v="1"/>
    <m/>
  </r>
  <r>
    <x v="197"/>
    <d v="2020-03-29T00:00:00"/>
    <x v="333"/>
    <s v="MONTENEGRO HELEN L."/>
    <s v="TOPS (ADMIN CSU)"/>
    <x v="1"/>
    <d v="2020-03-11T00:00:00"/>
    <d v="2020-03-11T00:00:00"/>
    <s v="SL"/>
    <m/>
    <s v="1 SL"/>
    <n v="1"/>
    <m/>
  </r>
  <r>
    <x v="197"/>
    <d v="2020-03-29T00:00:00"/>
    <x v="333"/>
    <s v="MONTENEGRO HELEN L."/>
    <s v="TOPS (ADMIN CSU)"/>
    <x v="1"/>
    <d v="2020-03-13T00:00:00"/>
    <d v="2020-03-13T00:00:00"/>
    <s v="SL"/>
    <m/>
    <s v="1 SL"/>
    <n v="1"/>
    <m/>
  </r>
  <r>
    <x v="198"/>
    <d v="2020-03-29T00:00:00"/>
    <x v="301"/>
    <s v="MONTENEGRO HELEN L."/>
    <s v="TOPS (ADMIN CSU)"/>
    <x v="1"/>
    <d v="2020-02-03T00:00:00"/>
    <d v="2020-02-03T00:00:00"/>
    <s v="OTHER"/>
    <s v="CALAMITY LEAVE"/>
    <s v="1 OTHER"/>
    <n v="1"/>
    <m/>
  </r>
  <r>
    <x v="198"/>
    <d v="2020-03-29T00:00:00"/>
    <x v="301"/>
    <s v="MONTENEGRO HELEN L."/>
    <s v="TOPS (ADMIN CSU)"/>
    <x v="1"/>
    <d v="2020-02-05T00:00:00"/>
    <d v="2020-02-05T00:00:00"/>
    <s v="OTHER"/>
    <s v="CALAMITY LEAVE"/>
    <s v="1 OTHER"/>
    <n v="1"/>
    <m/>
  </r>
  <r>
    <x v="198"/>
    <d v="2020-03-29T00:00:00"/>
    <x v="301"/>
    <s v="MONTENEGRO HELEN L."/>
    <s v="TOPS (ADMIN CSU)"/>
    <x v="1"/>
    <d v="2020-02-07T00:00:00"/>
    <d v="2020-02-07T00:00:00"/>
    <s v="OTHER"/>
    <s v="CALAMITY LEAVE"/>
    <s v="1 OTHER"/>
    <n v="1"/>
    <m/>
  </r>
  <r>
    <x v="198"/>
    <d v="2020-03-29T00:00:00"/>
    <x v="301"/>
    <s v="MONTENEGRO HELEN L."/>
    <s v="TOPS (ADMIN CSU)"/>
    <x v="1"/>
    <d v="2020-02-11T00:00:00"/>
    <d v="2020-02-11T00:00:00"/>
    <s v="OTHER"/>
    <s v="CALAMITY LEAVE"/>
    <s v="1 OTHER"/>
    <n v="1"/>
    <m/>
  </r>
  <r>
    <x v="198"/>
    <d v="2020-03-29T00:00:00"/>
    <x v="301"/>
    <s v="MONTENEGRO HELEN L."/>
    <s v="TOPS (ADMIN CSU)"/>
    <x v="1"/>
    <d v="2020-02-13T00:00:00"/>
    <d v="2020-02-13T00:00:00"/>
    <s v="OTHER"/>
    <s v="CALAMITY LEAVE"/>
    <s v="1 OTHER"/>
    <n v="1"/>
    <m/>
  </r>
  <r>
    <x v="199"/>
    <d v="2020-03-29T00:00:00"/>
    <x v="331"/>
    <s v="DIMAPILIS DENNIS C."/>
    <s v="TOPS (ADMIN CSU)"/>
    <x v="1"/>
    <d v="2020-03-09T00:00:00"/>
    <d v="2020-03-09T00:00:00"/>
    <s v="SL"/>
    <m/>
    <s v="1 SL"/>
    <n v="1"/>
    <m/>
  </r>
  <r>
    <x v="200"/>
    <d v="2020-03-29T00:00:00"/>
    <x v="283"/>
    <s v="DE LUNA ERNESTO "/>
    <s v="PICNIC GROVE"/>
    <x v="0"/>
    <d v="2020-02-11T00:00:00"/>
    <d v="2020-02-14T00:00:00"/>
    <s v="OTHER"/>
    <s v="CALAMITY LEAVE"/>
    <s v="4 OTHER"/>
    <n v="4"/>
    <m/>
  </r>
  <r>
    <x v="201"/>
    <d v="2020-03-29T00:00:00"/>
    <x v="318"/>
    <s v="HERNANDEZ ROBERTO M."/>
    <s v="FPTMNHS"/>
    <x v="1"/>
    <d v="2020-03-01T00:00:00"/>
    <d v="2020-03-31T00:00:00"/>
    <s v="SL"/>
    <m/>
    <s v="22 SL"/>
    <n v="22"/>
    <m/>
  </r>
  <r>
    <x v="202"/>
    <d v="2020-03-29T00:00:00"/>
    <x v="284"/>
    <s v="HERNANDEZ ROBERTO M."/>
    <s v="FPTMNHS"/>
    <x v="1"/>
    <d v="2020-02-01T00:00:00"/>
    <d v="2020-02-29T00:00:00"/>
    <s v="VL"/>
    <m/>
    <s v="20 VL"/>
    <n v="20"/>
    <m/>
  </r>
  <r>
    <x v="203"/>
    <d v="2020-03-29T00:00:00"/>
    <x v="259"/>
    <s v="HERNANDEZ ROBERTO M."/>
    <s v="FPTMNHS"/>
    <x v="1"/>
    <d v="2020-01-01T00:00:00"/>
    <d v="2020-01-31T00:00:00"/>
    <s v="VL"/>
    <m/>
    <s v="23 VL"/>
    <n v="23"/>
    <m/>
  </r>
  <r>
    <x v="204"/>
    <d v="2020-03-29T00:00:00"/>
    <x v="335"/>
    <s v="OLINO PRECIOSA A."/>
    <s v="GSO"/>
    <x v="1"/>
    <d v="2020-02-24T00:00:00"/>
    <d v="2020-02-24T00:00:00"/>
    <s v="SL"/>
    <m/>
    <s v="1 SL"/>
    <n v="1"/>
    <m/>
  </r>
  <r>
    <x v="204"/>
    <d v="2020-03-29T00:00:00"/>
    <x v="335"/>
    <s v="OLINO PRECIOSA A."/>
    <s v="GSO"/>
    <x v="1"/>
    <d v="2020-02-26T00:00:00"/>
    <d v="2020-02-28T00:00:00"/>
    <s v="SL"/>
    <m/>
    <s v="3 SL"/>
    <n v="3"/>
    <m/>
  </r>
  <r>
    <x v="205"/>
    <d v="2020-03-29T00:00:00"/>
    <x v="335"/>
    <s v="OLINO PRECIOSA A."/>
    <s v="GSO"/>
    <x v="1"/>
    <d v="2020-02-19T00:00:00"/>
    <d v="2020-02-21T00:00:00"/>
    <s v="OTHER"/>
    <s v="PARENTAL OBLIGATION"/>
    <s v="3 OTHER"/>
    <n v="3"/>
    <m/>
  </r>
  <r>
    <x v="206"/>
    <d v="2020-03-29T00:00:00"/>
    <x v="301"/>
    <s v="OLINO PRECIOSA A."/>
    <s v="GSO"/>
    <x v="1"/>
    <d v="2020-01-14T00:00:00"/>
    <d v="2020-01-17T00:00:00"/>
    <s v="OTHER"/>
    <s v="CALAMITY LEAVE"/>
    <s v="4 OTHER"/>
    <n v="4"/>
    <m/>
  </r>
  <r>
    <x v="206"/>
    <d v="2020-03-29T00:00:00"/>
    <x v="301"/>
    <s v="OLINO PRECIOSA A."/>
    <s v="GSO"/>
    <x v="1"/>
    <d v="2020-01-20T00:00:00"/>
    <d v="2020-01-20T00:00:00"/>
    <s v="OTHER"/>
    <s v="CALAMITY LEAVE"/>
    <s v="1 OTHER"/>
    <n v="1"/>
    <m/>
  </r>
  <r>
    <x v="207"/>
    <d v="2020-03-29T00:00:00"/>
    <x v="285"/>
    <s v="DE VILLA OFELIA G."/>
    <s v="COMELEC"/>
    <x v="1"/>
    <d v="2020-01-31T00:00:00"/>
    <d v="2020-01-31T00:00:00"/>
    <s v="OTHER"/>
    <s v="EMERGENCY LEAVE"/>
    <s v="1 OTHER"/>
    <n v="1"/>
    <m/>
  </r>
  <r>
    <x v="207"/>
    <d v="2020-03-29T00:00:00"/>
    <x v="285"/>
    <s v="DE VILLA OFELIA G."/>
    <s v="COMELEC"/>
    <x v="1"/>
    <d v="2020-02-13T00:00:00"/>
    <d v="2020-02-14T00:00:00"/>
    <s v="OTHER"/>
    <s v="EMERGENCY LEAVE"/>
    <s v="2 OTHER"/>
    <n v="2"/>
    <m/>
  </r>
  <r>
    <x v="207"/>
    <d v="2020-03-29T00:00:00"/>
    <x v="284"/>
    <s v="DE VILLA OFELIA G."/>
    <s v="COMELEC"/>
    <x v="1"/>
    <d v="2020-01-15T00:00:00"/>
    <d v="2020-01-16T00:00:00"/>
    <s v="OTHER"/>
    <s v="CALAMITY LEAVE"/>
    <s v="2 OTHER"/>
    <n v="2"/>
    <m/>
  </r>
  <r>
    <x v="208"/>
    <d v="2020-03-29T00:00:00"/>
    <x v="264"/>
    <s v="DE VILLA OFELIA G."/>
    <s v="COMELEC"/>
    <x v="1"/>
    <d v="2020-01-10T00:00:00"/>
    <d v="2020-01-10T00:00:00"/>
    <s v="OTHER"/>
    <s v="GRADUATION LEAVE"/>
    <s v="1 OTHER"/>
    <n v="1"/>
    <m/>
  </r>
  <r>
    <x v="209"/>
    <d v="2020-03-29T00:00:00"/>
    <x v="284"/>
    <s v="MENDOZA ARRIES N."/>
    <s v="COMELEC"/>
    <x v="1"/>
    <d v="2020-02-07T00:00:00"/>
    <d v="2020-02-07T00:00:00"/>
    <s v="OTHER"/>
    <s v="CALAMITY LEAVE"/>
    <s v="1 OTHER"/>
    <n v="1"/>
    <m/>
  </r>
  <r>
    <x v="209"/>
    <d v="2020-03-29T00:00:00"/>
    <x v="284"/>
    <s v="MENDOZA ARRIES N."/>
    <s v="COMELEC"/>
    <x v="1"/>
    <d v="2020-02-10T00:00:00"/>
    <d v="2020-02-10T00:00:00"/>
    <s v="OTHER"/>
    <s v="CALAMITY LEAVE"/>
    <s v="1 OTHER"/>
    <n v="1"/>
    <m/>
  </r>
  <r>
    <x v="209"/>
    <d v="2020-03-29T00:00:00"/>
    <x v="284"/>
    <s v="MENDOZA ARRIES N."/>
    <s v="COMELEC"/>
    <x v="1"/>
    <d v="2020-02-14T00:00:00"/>
    <d v="2020-02-14T00:00:00"/>
    <s v="OTHER"/>
    <s v="CALAMITY LEAVE"/>
    <s v="1 OTHER"/>
    <n v="1"/>
    <m/>
  </r>
  <r>
    <x v="259"/>
    <d v="2022-07-25T00:00:00"/>
    <x v="116"/>
    <s v="ANACAY LEVIE B."/>
    <s v="ACCOUNTING"/>
    <x v="1"/>
    <s v="5/16/2022"/>
    <s v="5/16/2022"/>
    <s v="SL"/>
    <s v=""/>
    <s v="1 SL"/>
    <n v="1"/>
    <m/>
  </r>
  <r>
    <x v="259"/>
    <d v="2022-07-25T00:00:00"/>
    <x v="116"/>
    <s v="ANACAY LEVIE B."/>
    <s v="ACCOUNTING"/>
    <x v="1"/>
    <s v="5/26/2022"/>
    <s v="5/26/2022"/>
    <s v="SL"/>
    <s v=""/>
    <s v="1 SL"/>
    <n v="1"/>
    <m/>
  </r>
  <r>
    <x v="259"/>
    <d v="2022-07-25T00:00:00"/>
    <x v="116"/>
    <s v="ANACAY LEVIE B."/>
    <s v="ACCOUNTING"/>
    <x v="1"/>
    <s v="5/31/2022"/>
    <s v="5/31/2022"/>
    <s v="SL"/>
    <s v=""/>
    <s v="1 SL"/>
    <n v="1"/>
    <m/>
  </r>
  <r>
    <x v="260"/>
    <d v="2022-07-25T00:00:00"/>
    <x v="336"/>
    <s v="ESTRANGCO MERCY U."/>
    <s v="MAHOGANY MARKET"/>
    <x v="1"/>
    <s v="6/13/2022"/>
    <s v="6/14/2022"/>
    <s v="SL"/>
    <s v=""/>
    <s v="2 SL"/>
    <n v="2"/>
    <m/>
  </r>
  <r>
    <x v="261"/>
    <d v="2022-07-25T00:00:00"/>
    <x v="118"/>
    <s v="MENDOZA LOURDES G."/>
    <s v="PIO"/>
    <x v="1"/>
    <s v="6/20/2022"/>
    <s v="6/20/2022"/>
    <s v="OTHER"/>
    <s v="SPECIAL PRIVILEGE"/>
    <s v="1 OTHER"/>
    <n v="1"/>
    <m/>
  </r>
  <r>
    <x v="262"/>
    <d v="2022-07-25T00:00:00"/>
    <x v="0"/>
    <s v="FERMA MARIA I."/>
    <s v="LCR"/>
    <x v="1"/>
    <s v="5/30/2022"/>
    <s v="5/30/2022"/>
    <s v="SL"/>
    <s v=""/>
    <s v="1 SL"/>
    <n v="1"/>
    <m/>
  </r>
  <r>
    <x v="263"/>
    <d v="2022-07-25T00:00:00"/>
    <x v="5"/>
    <s v="MAGUINAO GILBERT  "/>
    <s v="GSO"/>
    <x v="1"/>
    <s v="6/14/2022"/>
    <s v="6/15/2022"/>
    <s v="SL"/>
    <s v=""/>
    <s v="2 SL"/>
    <n v="2"/>
    <m/>
  </r>
  <r>
    <x v="264"/>
    <d v="2022-07-25T00:00:00"/>
    <x v="16"/>
    <s v="ESPIRITU RONALD M."/>
    <s v="CTO"/>
    <x v="1"/>
    <s v="7/15/2022"/>
    <s v="7/15/2022"/>
    <s v="VL"/>
    <s v=""/>
    <s v="1 VL"/>
    <n v="1"/>
    <m/>
  </r>
  <r>
    <x v="265"/>
    <d v="2022-07-25T00:00:00"/>
    <x v="31"/>
    <s v="REYES ELSA T."/>
    <s v="SP"/>
    <x v="1"/>
    <s v="6/10/2022"/>
    <s v="6/10/2022"/>
    <s v="SL"/>
    <s v=""/>
    <s v="1 SL"/>
    <n v="1"/>
    <m/>
  </r>
  <r>
    <x v="266"/>
    <d v="2022-07-25T00:00:00"/>
    <x v="1"/>
    <s v="ALCAZAR ZENAIDA S."/>
    <s v="CHO"/>
    <x v="1"/>
    <s v="6/24/2022"/>
    <s v="6/24/2022"/>
    <s v="VL"/>
    <s v=""/>
    <s v="1 VL"/>
    <n v="1"/>
    <m/>
  </r>
  <r>
    <x v="267"/>
    <d v="2022-07-25T00:00:00"/>
    <x v="336"/>
    <s v="OLEGARIO LEONARD ERIC B."/>
    <s v="CEO"/>
    <x v="1"/>
    <s v="6/24/2022"/>
    <s v="6/24/2022"/>
    <s v="OTHER"/>
    <s v="SEC 25 EO 292- FORCE LEAVE"/>
    <s v="1 OTHER"/>
    <n v="1"/>
    <m/>
  </r>
  <r>
    <x v="268"/>
    <d v="2022-07-25T00:00:00"/>
    <x v="22"/>
    <s v="ORTIZ TRINIDAD D."/>
    <s v="GSO"/>
    <x v="1"/>
    <s v="6/9/2022"/>
    <s v="6/16/2022"/>
    <s v="VL"/>
    <s v=""/>
    <s v="6 VL"/>
    <n v="6"/>
    <m/>
  </r>
  <r>
    <x v="269"/>
    <d v="2022-07-25T00:00:00"/>
    <x v="336"/>
    <s v="IGNO CRISTINA M."/>
    <s v="HRMO"/>
    <x v="1"/>
    <s v="6/13/2022"/>
    <s v="6/16/2022"/>
    <s v="VL"/>
    <s v=""/>
    <s v="4 VL"/>
    <n v="4"/>
    <m/>
  </r>
  <r>
    <x v="270"/>
    <d v="2022-07-25T00:00:00"/>
    <x v="46"/>
    <s v="BAYANI MACY A."/>
    <n v="0"/>
    <x v="0"/>
    <s v="5/20/2022"/>
    <s v="5/20/2022"/>
    <s v="OTHER"/>
    <s v="R.A 8552"/>
    <s v="1 OTHER"/>
    <n v="1"/>
    <m/>
  </r>
  <r>
    <x v="271"/>
    <d v="2022-07-25T00:00:00"/>
    <x v="66"/>
    <s v="OLEGARIO TEOFISTA B."/>
    <s v="CTO"/>
    <x v="1"/>
    <s v="6/27/2022"/>
    <s v="6/27/2022"/>
    <s v="SL"/>
    <s v=""/>
    <s v="1 SL"/>
    <n v="1"/>
    <m/>
  </r>
  <r>
    <x v="271"/>
    <d v="2022-07-25T00:00:00"/>
    <x v="66"/>
    <s v="OLEGARIO TEOFISTA B."/>
    <s v="CTO"/>
    <x v="1"/>
    <s v="6/29/2022"/>
    <s v="6/29/2022"/>
    <s v="SL"/>
    <s v=""/>
    <s v="1 SL"/>
    <n v="1"/>
    <m/>
  </r>
  <r>
    <x v="272"/>
    <d v="2022-07-25T00:00:00"/>
    <x v="51"/>
    <s v="VILLANUEVA PABLO B."/>
    <s v="PICNIC GROVE"/>
    <x v="1"/>
    <s v="6/27/2022"/>
    <s v="6/27/2022"/>
    <s v="SL"/>
    <s v=""/>
    <s v="1 SL"/>
    <n v="1"/>
    <m/>
  </r>
  <r>
    <x v="272"/>
    <d v="2022-07-25T00:00:00"/>
    <x v="51"/>
    <s v="VILLANUEVA PABLO B."/>
    <s v="PICNIC GROVE"/>
    <x v="1"/>
    <s v="6/29/2022"/>
    <s v="6/29/2022"/>
    <s v="SL"/>
    <s v=""/>
    <s v="1 SL"/>
    <n v="1"/>
    <m/>
  </r>
  <r>
    <x v="273"/>
    <d v="2022-07-25T00:00:00"/>
    <x v="64"/>
    <s v="MENDOZA JUANITO N."/>
    <s v="PICNIC GROVE"/>
    <x v="1"/>
    <s v="6/26/2022"/>
    <s v="6/29/2022"/>
    <s v="SL"/>
    <s v=""/>
    <s v="3 SL"/>
    <n v="3"/>
    <m/>
  </r>
  <r>
    <x v="274"/>
    <d v="2022-07-25T00:00:00"/>
    <x v="71"/>
    <s v="PAITON MARY ANN M."/>
    <s v="CHARACTER OFFICE"/>
    <x v="1"/>
    <s v="7/4/2022"/>
    <s v="7/4/2022"/>
    <s v="SL"/>
    <s v=""/>
    <s v="1 SL"/>
    <n v="1"/>
    <m/>
  </r>
  <r>
    <x v="275"/>
    <d v="2022-07-25T00:00:00"/>
    <x v="4"/>
    <s v="ANGCAYA RUFINA P."/>
    <s v="LCR"/>
    <x v="1"/>
    <s v="7/11/2022"/>
    <s v="7/11/2022"/>
    <s v="OTHER"/>
    <s v="SPECIAL PRIVILEGE"/>
    <s v="1 OTHER"/>
    <n v="1"/>
    <m/>
  </r>
  <r>
    <x v="276"/>
    <d v="2022-07-25T00:00:00"/>
    <x v="4"/>
    <s v="DUNGO PURISIMA CORAZON E."/>
    <s v="CTO"/>
    <x v="1"/>
    <s v="6/30/2022"/>
    <s v="6/30/2022"/>
    <s v="SL"/>
    <s v=""/>
    <s v="1 SL"/>
    <n v="1"/>
    <m/>
  </r>
  <r>
    <x v="277"/>
    <d v="2022-07-25T00:00:00"/>
    <x v="45"/>
    <s v="DE VILLA OFELIA G."/>
    <s v="COMELEC"/>
    <x v="1"/>
    <s v="7/26/2022"/>
    <s v="7/26/2022"/>
    <s v="OTHER"/>
    <s v="SPECIAL PRIVILEGE"/>
    <s v="1 OTHER"/>
    <n v="1"/>
    <m/>
  </r>
  <r>
    <x v="278"/>
    <d v="2022-07-25T00:00:00"/>
    <x v="9"/>
    <s v="FELLO VIRGILIO O."/>
    <s v="PICNIC GROVE"/>
    <x v="0"/>
    <s v="6/1/2022"/>
    <s v="6/3/2022"/>
    <s v="SL"/>
    <s v=""/>
    <s v="3 SL"/>
    <n v="3"/>
    <m/>
  </r>
  <r>
    <x v="278"/>
    <d v="2022-07-25T00:00:00"/>
    <x v="9"/>
    <s v="FELLO VIRGILIO O."/>
    <s v="PICNIC GROVE"/>
    <x v="0"/>
    <s v="6/6/2022"/>
    <s v="6/10/2022"/>
    <s v="SL"/>
    <s v=""/>
    <s v="5 SL"/>
    <n v="5"/>
    <m/>
  </r>
  <r>
    <x v="278"/>
    <d v="2022-07-25T00:00:00"/>
    <x v="9"/>
    <s v="FELLO VIRGILIO O."/>
    <s v="PICNIC GROVE"/>
    <x v="0"/>
    <s v="6/13/2022"/>
    <s v="6/17/2022"/>
    <s v="SL"/>
    <s v=""/>
    <s v="5 SL"/>
    <n v="5"/>
    <m/>
  </r>
  <r>
    <x v="278"/>
    <d v="2022-07-25T00:00:00"/>
    <x v="9"/>
    <s v="FELLO VIRGILIO O."/>
    <s v="PICNIC GROVE"/>
    <x v="0"/>
    <s v="6/20/2022"/>
    <s v="6/20/2022"/>
    <s v="SL"/>
    <s v=""/>
    <s v="1 SL"/>
    <n v="1"/>
    <m/>
  </r>
  <r>
    <x v="278"/>
    <d v="2022-07-25T00:00:00"/>
    <x v="9"/>
    <s v="FELLO VIRGILIO O."/>
    <s v="PICNIC GROVE"/>
    <x v="0"/>
    <s v="6/22/2022"/>
    <s v="6/22/2022"/>
    <s v="SL"/>
    <s v=""/>
    <s v="1 SL"/>
    <n v="1"/>
    <m/>
  </r>
  <r>
    <x v="279"/>
    <d v="2022-07-25T00:00:00"/>
    <x v="67"/>
    <s v="IGNO CRISTINA M."/>
    <s v="HRMO"/>
    <x v="1"/>
    <s v="7/18/2022"/>
    <s v="7/18/2022"/>
    <s v="VL"/>
    <s v=""/>
    <s v="1 VL"/>
    <n v="1"/>
    <m/>
  </r>
  <r>
    <x v="279"/>
    <d v="2022-07-25T00:00:00"/>
    <x v="67"/>
    <s v="IGNO CRISTINA M."/>
    <s v="HRMO"/>
    <x v="1"/>
    <s v="7/20/2022"/>
    <s v="7/20/2022"/>
    <s v="VL"/>
    <s v=""/>
    <s v="1 VL"/>
    <n v="1"/>
    <m/>
  </r>
  <r>
    <x v="279"/>
    <d v="2022-07-25T00:00:00"/>
    <x v="67"/>
    <s v="IGNO CRISTINA M."/>
    <s v="HRMO"/>
    <x v="1"/>
    <s v="7/22/2022"/>
    <s v="7/22/2022"/>
    <s v="VL"/>
    <s v=""/>
    <s v="1 VL"/>
    <n v="1"/>
    <m/>
  </r>
  <r>
    <x v="280"/>
    <d v="2022-07-25T00:00:00"/>
    <x v="116"/>
    <s v="AMORA ELISA S."/>
    <s v="CTO"/>
    <x v="1"/>
    <s v="6/8/2022"/>
    <s v="6/8/2022"/>
    <s v="SL"/>
    <s v=""/>
    <s v="1 SL"/>
    <n v="1"/>
    <m/>
  </r>
  <r>
    <x v="281"/>
    <d v="2022-07-25T00:00:00"/>
    <x v="116"/>
    <s v="DIMAPILIS JOSEPHINE P."/>
    <s v="CTO"/>
    <x v="1"/>
    <s v="6/15/2022"/>
    <s v="6/15/2022"/>
    <s v="OTHER"/>
    <s v="SPECIAL PRIVILEGE"/>
    <s v="1 OTHER"/>
    <n v="1"/>
    <m/>
  </r>
  <r>
    <x v="282"/>
    <d v="2022-07-25T00:00:00"/>
    <x v="67"/>
    <s v="SUSA NANETE B."/>
    <s v="ONT"/>
    <x v="1"/>
    <s v="8/1/2022"/>
    <s v="8/1/2022"/>
    <s v="VL"/>
    <s v=""/>
    <s v="1 VL"/>
    <n v="1"/>
    <m/>
  </r>
  <r>
    <x v="283"/>
    <d v="2022-07-25T00:00:00"/>
    <x v="67"/>
    <s v="SUSA NANETE B."/>
    <s v="ONT"/>
    <x v="1"/>
    <s v="7/29/2022"/>
    <s v="7/29/2022"/>
    <s v="VL"/>
    <s v=""/>
    <s v="1 VL"/>
    <n v="1"/>
    <m/>
  </r>
  <r>
    <x v="284"/>
    <d v="2022-07-25T00:00:00"/>
    <x v="76"/>
    <s v="VERGARA ANACIETA M."/>
    <s v="CSWDO"/>
    <x v="1"/>
    <s v="7/6/2022"/>
    <s v="7/6/2022"/>
    <s v="SL"/>
    <s v=""/>
    <s v="1 SL"/>
    <n v="1"/>
    <m/>
  </r>
  <r>
    <x v="285"/>
    <d v="2022-07-25T00:00:00"/>
    <x v="67"/>
    <s v="ERIDAO ROSALINDA P."/>
    <s v="CSWDO"/>
    <x v="1"/>
    <s v="6/29/2022"/>
    <s v="6/29/2022"/>
    <s v="SL"/>
    <s v=""/>
    <s v="1 SL"/>
    <n v="1"/>
    <m/>
  </r>
  <r>
    <x v="285"/>
    <d v="2022-07-25T00:00:00"/>
    <x v="67"/>
    <s v="ERIDAO ROSALINDA P."/>
    <s v="CSWDO"/>
    <x v="1"/>
    <s v="7/5/2022"/>
    <s v="7/5/2022"/>
    <s v="SL"/>
    <s v=""/>
    <s v="1 SL"/>
    <n v="1"/>
    <m/>
  </r>
  <r>
    <x v="286"/>
    <d v="2022-07-25T00:00:00"/>
    <x v="4"/>
    <s v="VERGARA CATHERINE R."/>
    <s v="CSWDO"/>
    <x v="1"/>
    <s v="7/5/2022"/>
    <s v="7/5/2022"/>
    <s v="OTHER"/>
    <s v="SPECIAL PRIVILEGE"/>
    <s v="1 OTHER"/>
    <n v="1"/>
    <m/>
  </r>
  <r>
    <x v="287"/>
    <d v="2022-07-25T00:00:00"/>
    <x v="4"/>
    <s v="VERGARA CATHERINE R."/>
    <s v="CSWDO"/>
    <x v="1"/>
    <s v="6/30/2022"/>
    <s v="7/1/2022"/>
    <s v="SL"/>
    <s v=""/>
    <s v="2 SL"/>
    <n v="2"/>
    <m/>
  </r>
  <r>
    <x v="288"/>
    <d v="2022-07-25T00:00:00"/>
    <x v="4"/>
    <s v="VERGARA CATHERINE R."/>
    <s v="CSWDO"/>
    <x v="1"/>
    <s v="6/29/2022"/>
    <s v="6/29/2022"/>
    <s v="OTHER"/>
    <s v="EMERGENCY LEAVE"/>
    <s v="1 OTHER"/>
    <n v="1"/>
    <m/>
  </r>
  <r>
    <x v="289"/>
    <d v="2022-07-25T00:00:00"/>
    <x v="4"/>
    <s v="VIDALLO WINNIE R."/>
    <s v="CTO"/>
    <x v="1"/>
    <s v="7/6/2022"/>
    <s v="7/6/2022"/>
    <s v="OTHER"/>
    <s v="SPECIAL PRIVILEGE"/>
    <s v="1 OTHER"/>
    <n v="1"/>
    <m/>
  </r>
  <r>
    <x v="290"/>
    <d v="2022-07-25T00:00:00"/>
    <x v="71"/>
    <s v="DUNGO PURISIMA CORAZON E."/>
    <s v="CTO"/>
    <x v="1"/>
    <s v="7/8/2022"/>
    <s v="7/8/2022"/>
    <s v="SL"/>
    <s v=""/>
    <s v="1 SL"/>
    <n v="1"/>
    <m/>
  </r>
  <r>
    <x v="291"/>
    <d v="2022-07-25T00:00:00"/>
    <x v="71"/>
    <s v="DIMARANAN RODORA G."/>
    <s v="HRMO"/>
    <x v="1"/>
    <s v="7/4/2022"/>
    <s v="7/4/2022"/>
    <s v="SL"/>
    <s v=""/>
    <s v="1 SL"/>
    <n v="1"/>
    <m/>
  </r>
  <r>
    <x v="292"/>
    <d v="2022-07-25T00:00:00"/>
    <x v="71"/>
    <s v="MIRANDA MARIA LOIDA M."/>
    <s v="ACCOUNTING"/>
    <x v="1"/>
    <s v="7/4/2022"/>
    <s v="7/4/2022"/>
    <s v="OTHER"/>
    <s v="SPECIAL PRIVILEGE"/>
    <s v="1 OTHER"/>
    <n v="1"/>
    <m/>
  </r>
  <r>
    <x v="293"/>
    <d v="2022-07-25T00:00:00"/>
    <x v="4"/>
    <s v="ROCILLO CECILLA A."/>
    <s v="ACCOUNTING"/>
    <x v="1"/>
    <s v="7/12/2022"/>
    <s v="7/15/2022"/>
    <s v="OTHER"/>
    <s v="SEC 25 EO 292- FORCE LEAVE"/>
    <s v="4 OTHER"/>
    <n v="4"/>
    <m/>
  </r>
  <r>
    <x v="294"/>
    <d v="2022-07-25T00:00:00"/>
    <x v="66"/>
    <s v="ENMACIO LEILA A."/>
    <s v="ACCOUNTING"/>
    <x v="1"/>
    <s v="6/27/2022"/>
    <s v="6/27/2022"/>
    <s v="OTHER"/>
    <s v="SPECIAL PRIVILEGE"/>
    <s v="1 OTHER"/>
    <n v="1"/>
    <m/>
  </r>
  <r>
    <x v="295"/>
    <d v="2022-07-25T00:00:00"/>
    <x v="56"/>
    <s v="GUAÑEZO MA. GINA P."/>
    <s v="CTO"/>
    <x v="1"/>
    <s v="6/29/2022"/>
    <s v="6/29/2022"/>
    <s v="SL"/>
    <s v=""/>
    <s v="1 SL"/>
    <n v="1"/>
    <m/>
  </r>
  <r>
    <x v="296"/>
    <d v="2022-07-25T00:00:00"/>
    <x v="36"/>
    <s v="SUSA NANETE B."/>
    <s v="ONT"/>
    <x v="1"/>
    <s v="7/8/2022"/>
    <s v="7/8/2022"/>
    <s v="SL"/>
    <s v=""/>
    <s v="1 SL"/>
    <n v="1"/>
    <m/>
  </r>
  <r>
    <x v="297"/>
    <d v="2022-07-25T00:00:00"/>
    <x v="76"/>
    <s v="DELFINO NINA C."/>
    <s v="ONT"/>
    <x v="1"/>
    <s v="7/2/2022"/>
    <s v="7/5/2022"/>
    <s v="SL"/>
    <s v=""/>
    <s v="2 SL"/>
    <n v="2"/>
    <m/>
  </r>
  <r>
    <x v="298"/>
    <d v="2022-07-25T00:00:00"/>
    <x v="76"/>
    <s v="DELFINO NINA C."/>
    <s v="ONT"/>
    <x v="1"/>
    <s v="6/14/2022"/>
    <s v="6/16/2022"/>
    <s v="SL"/>
    <s v=""/>
    <s v="3 SL"/>
    <n v="3"/>
    <m/>
  </r>
  <r>
    <x v="298"/>
    <d v="2022-07-25T00:00:00"/>
    <x v="16"/>
    <s v="DELFINO NINA C."/>
    <s v="ONT"/>
    <x v="1"/>
    <s v="6/18/2022"/>
    <s v="6/21/2022"/>
    <s v="SL"/>
    <s v=""/>
    <s v="2 SL"/>
    <n v="2"/>
    <m/>
  </r>
  <r>
    <x v="299"/>
    <d v="2022-07-25T00:00:00"/>
    <x v="64"/>
    <s v="DIMARANAN PERPETUA F."/>
    <s v="TIPID IMPOK"/>
    <x v="1"/>
    <s v="6/17/2022"/>
    <s v="6/17/2022"/>
    <s v="SL"/>
    <s v=""/>
    <s v="1 SL"/>
    <n v="1"/>
    <m/>
  </r>
  <r>
    <x v="299"/>
    <d v="2022-07-25T00:00:00"/>
    <x v="64"/>
    <s v="DIMARANAN PERPETUA F."/>
    <s v="TIPID IMPOK"/>
    <x v="1"/>
    <s v="6/23/2022"/>
    <s v="6/23/2022"/>
    <s v="SL"/>
    <s v=""/>
    <s v="1 SL"/>
    <n v="1"/>
    <m/>
  </r>
  <r>
    <x v="300"/>
    <d v="2022-07-25T00:00:00"/>
    <x v="4"/>
    <s v="GARCIA HAIZEL M."/>
    <s v="CCT"/>
    <x v="1"/>
    <s v="7/1/2022"/>
    <s v="7/1/2022"/>
    <s v="SL"/>
    <s v=""/>
    <s v="1 SL"/>
    <n v="1"/>
    <m/>
  </r>
  <r>
    <x v="301"/>
    <d v="2022-07-25T00:00:00"/>
    <x v="4"/>
    <s v="AMORA ELISA ! S."/>
    <s v="ACCOUNTING"/>
    <x v="1"/>
    <s v="7/1/2022"/>
    <s v="7/1/2022"/>
    <s v="SL"/>
    <s v=""/>
    <s v="1 SL"/>
    <n v="1"/>
    <m/>
  </r>
  <r>
    <x v="302"/>
    <d v="2022-07-25T00:00:00"/>
    <x v="4"/>
    <s v="FERNANDEZ MILAGROS C."/>
    <s v="CTO"/>
    <x v="1"/>
    <s v="7/1/2022"/>
    <s v="7/1/2022"/>
    <s v="SL"/>
    <s v=""/>
    <s v="1 SL"/>
    <n v="1"/>
    <m/>
  </r>
  <r>
    <x v="303"/>
    <d v="2022-07-25T00:00:00"/>
    <x v="70"/>
    <s v="DE GRANO MA. ERLINDA F."/>
    <s v="CTO"/>
    <x v="1"/>
    <s v="7/1/2022"/>
    <s v="7/1/2022"/>
    <s v="OTHER"/>
    <s v="SPECIAL PRIVILEGE"/>
    <s v="1 OTHER"/>
    <n v="1"/>
    <m/>
  </r>
  <r>
    <x v="304"/>
    <d v="2022-07-25T00:00:00"/>
    <x v="56"/>
    <s v="MACAPUNO FELIX  "/>
    <s v="CENRO"/>
    <x v="1"/>
    <s v="6/28/2022"/>
    <s v="6/28/2022"/>
    <s v="SL"/>
    <s v=""/>
    <s v="1 SL"/>
    <n v="1"/>
    <m/>
  </r>
  <r>
    <x v="305"/>
    <d v="2022-07-25T00:00:00"/>
    <x v="337"/>
    <s v="ALCAZAR AINEE JOY C."/>
    <s v="ONT"/>
    <x v="1"/>
    <s v="6/23/2022"/>
    <s v="6/23/2022"/>
    <s v="SL"/>
    <s v=""/>
    <s v="1 SL"/>
    <n v="1"/>
    <m/>
  </r>
  <r>
    <x v="1500"/>
    <d v="2022-07-25T00:00:00"/>
    <x v="337"/>
    <s v="ALCAZAR AINEE JOY C."/>
    <s v="ONT"/>
    <x v="1"/>
    <s v="6/27/2022"/>
    <s v="6/27/2022"/>
    <s v="SL"/>
    <s v=""/>
    <s v="1 SL"/>
    <n v="1"/>
    <m/>
  </r>
  <r>
    <x v="1500"/>
    <d v="2022-07-25T00:00:00"/>
    <x v="337"/>
    <s v="ALCAZAR AINEE JOY C."/>
    <s v="ONT"/>
    <x v="1"/>
    <s v="6/28/2022"/>
    <s v="6/28/2022"/>
    <s v="SL"/>
    <s v=""/>
    <s v="1 SL"/>
    <n v="1"/>
    <m/>
  </r>
  <r>
    <x v="1501"/>
    <d v="2022-07-25T00:00:00"/>
    <x v="64"/>
    <s v="MANALO CYNTHIA D."/>
    <s v="ONT"/>
    <x v="1"/>
    <s v="7/17/2022"/>
    <s v="7/17/2022"/>
    <s v="OTHER"/>
    <s v="BIRTHDAY LEAVE"/>
    <s v="0 OTHER"/>
    <n v="0"/>
    <m/>
  </r>
  <r>
    <x v="1502"/>
    <d v="2022-07-25T00:00:00"/>
    <x v="64"/>
    <s v="MANALO CYNTHIA D."/>
    <s v="ONT"/>
    <x v="1"/>
    <s v="7/16/2022"/>
    <s v="7/16/2022"/>
    <s v="OTHER"/>
    <s v="SEC 25 EO 292- FORCE LEAVE"/>
    <s v="0 OTHER"/>
    <n v="0"/>
    <m/>
  </r>
  <r>
    <x v="1502"/>
    <d v="2022-07-25T00:00:00"/>
    <x v="64"/>
    <s v="MANALO CYNTHIA D."/>
    <s v="ONT"/>
    <x v="1"/>
    <s v="7/18/2022"/>
    <s v="7/21/2022"/>
    <s v="OTHER"/>
    <s v="SEC 25 EO 292- FORCE LEAVE"/>
    <s v="4 OTHER"/>
    <n v="4"/>
    <m/>
  </r>
  <r>
    <x v="1503"/>
    <d v="2022-07-25T00:00:00"/>
    <x v="5"/>
    <s v="SANTERA MARICRIS S."/>
    <s v="ONT"/>
    <x v="1"/>
    <s v="7/6/2022"/>
    <s v="7/8/2022"/>
    <s v="VL"/>
    <s v=""/>
    <s v="3 VL"/>
    <n v="3"/>
    <m/>
  </r>
  <r>
    <x v="1504"/>
    <d v="2022-07-25T00:00:00"/>
    <x v="66"/>
    <s v="OLARTE GREATCHEL B."/>
    <s v="ACCOUNTING"/>
    <x v="1"/>
    <s v="6/28/2022"/>
    <s v="6/28/2022"/>
    <s v="SL"/>
    <s v=""/>
    <s v="1 SL"/>
    <n v="1"/>
    <m/>
  </r>
  <r>
    <x v="1505"/>
    <d v="2022-07-25T00:00:00"/>
    <x v="64"/>
    <s v="ORTIZ TRINIDAD D."/>
    <s v="GSO"/>
    <x v="1"/>
    <s v="6/30/2022"/>
    <s v="6/30/2022"/>
    <s v="SL"/>
    <s v=""/>
    <s v="1 SL"/>
    <n v="1"/>
    <m/>
  </r>
  <r>
    <x v="1506"/>
    <d v="2022-07-25T00:00:00"/>
    <x v="1"/>
    <s v="MAGUINAO GILBERT  "/>
    <s v="GSO"/>
    <x v="1"/>
    <s v="6/29/2022"/>
    <s v="6/29/2022"/>
    <s v="SL"/>
    <s v=""/>
    <s v="1 SL"/>
    <n v="1"/>
    <m/>
  </r>
  <r>
    <x v="1507"/>
    <d v="2022-07-25T00:00:00"/>
    <x v="22"/>
    <s v="ESCAMILLAS EVELYN M."/>
    <s v="CTO"/>
    <x v="1"/>
    <s v="6/13/2022"/>
    <s v="6/14/2022"/>
    <s v="OTHER"/>
    <s v="SPECIAL PRIVILEGE"/>
    <s v="2 OTHER"/>
    <n v="2"/>
    <m/>
  </r>
  <r>
    <x v="1508"/>
    <d v="2022-07-25T00:00:00"/>
    <x v="119"/>
    <s v="HERNANDO MERLE B."/>
    <s v="BUDGET"/>
    <x v="1"/>
    <s v="6/30/2022"/>
    <s v="6/30/2022"/>
    <s v="VL"/>
    <s v=""/>
    <s v="1 VL"/>
    <n v="1"/>
    <m/>
  </r>
  <r>
    <x v="1509"/>
    <d v="2022-07-25T00:00:00"/>
    <x v="1"/>
    <s v="LANTING AILEEN D."/>
    <s v="CHARACTER OFFICE"/>
    <x v="1"/>
    <s v="6/17/2022"/>
    <s v="6/17/2022"/>
    <s v="SL"/>
    <s v=""/>
    <s v="1 SL"/>
    <n v="1"/>
    <m/>
  </r>
  <r>
    <x v="1510"/>
    <d v="2022-07-25T00:00:00"/>
    <x v="1"/>
    <s v="MOLOD EMMA D."/>
    <s v="CHO"/>
    <x v="1"/>
    <s v="6/27/2022"/>
    <s v="6/27/2022"/>
    <s v="OTHER"/>
    <s v="SPECIAL PRIVILEGE"/>
    <s v="1 OTHER"/>
    <n v="1"/>
    <m/>
  </r>
  <r>
    <x v="1511"/>
    <d v="2022-07-25T00:00:00"/>
    <x v="49"/>
    <s v="MACASPAC JOSE VICTOR P."/>
    <s v="MAHOGANY MARKET"/>
    <x v="1"/>
    <s v="6/22/2022"/>
    <s v="6/22/2022"/>
    <s v="SL"/>
    <s v=""/>
    <s v="1 SL"/>
    <n v="1"/>
    <m/>
  </r>
  <r>
    <x v="1512"/>
    <d v="2022-07-25T00:00:00"/>
    <x v="49"/>
    <s v="TAÑEDO MARIA EVELYN C."/>
    <s v="CBO"/>
    <x v="1"/>
    <s v="6/27/2022"/>
    <s v="6/27/2022"/>
    <s v="VL"/>
    <s v=""/>
    <s v="1 VL"/>
    <n v="1"/>
    <m/>
  </r>
  <r>
    <x v="1513"/>
    <d v="2022-07-25T00:00:00"/>
    <x v="32"/>
    <s v="RODRIGUEZ GREGORIO  "/>
    <s v="CENRO"/>
    <x v="1"/>
    <s v="6/24/2022"/>
    <s v="6/24/2022"/>
    <s v="SL"/>
    <s v=""/>
    <s v="1 SL"/>
    <n v="1"/>
    <m/>
  </r>
  <r>
    <x v="1514"/>
    <d v="2022-07-25T00:00:00"/>
    <x v="70"/>
    <s v="RODRIGUEZ IGNACIO  "/>
    <s v="CENRO"/>
    <x v="1"/>
    <s v="6/24/2022"/>
    <s v="6/24/2022"/>
    <s v="SL"/>
    <s v=""/>
    <s v="1 SL"/>
    <n v="1"/>
    <m/>
  </r>
  <r>
    <x v="1515"/>
    <d v="2022-07-25T00:00:00"/>
    <x v="66"/>
    <s v="GUAÑEZO MARY ANNE P."/>
    <s v="CTO"/>
    <x v="1"/>
    <s v="7/4/2022"/>
    <s v="7/4/2022"/>
    <s v="VL"/>
    <s v=""/>
    <s v="1 VL"/>
    <n v="1"/>
    <m/>
  </r>
  <r>
    <x v="1515"/>
    <d v="2022-07-25T00:00:00"/>
    <x v="66"/>
    <s v="GUAÑEZO MARY ANNE P."/>
    <s v="CTO"/>
    <x v="1"/>
    <s v="7/8/2022"/>
    <s v="7/8/2022"/>
    <s v="VL"/>
    <s v=""/>
    <s v="1 VL"/>
    <n v="1"/>
    <m/>
  </r>
  <r>
    <x v="1516"/>
    <d v="2022-07-25T00:00:00"/>
    <x v="56"/>
    <s v="MACASPAC JOSE VICTOR P."/>
    <s v="MAHOGANY MARKET"/>
    <x v="1"/>
    <s v="6/30/2022"/>
    <s v="6/30/2022"/>
    <s v="OTHER"/>
    <s v="ANNIVERSARY LEAVE"/>
    <s v="1 OTHER"/>
    <n v="1"/>
    <m/>
  </r>
  <r>
    <x v="1517"/>
    <d v="2022-07-25T00:00:00"/>
    <x v="58"/>
    <s v="ANGCAYA ANA B."/>
    <s v="GSO"/>
    <x v="1"/>
    <s v="6/20/2022"/>
    <s v="6/20/2022"/>
    <s v="VL"/>
    <s v=""/>
    <s v="1 VL"/>
    <n v="1"/>
    <m/>
  </r>
  <r>
    <x v="1518"/>
    <d v="2022-07-25T00:00:00"/>
    <x v="56"/>
    <s v="LERIO ROSEMARIE v."/>
    <s v="ACCOUNTING"/>
    <x v="1"/>
    <s v="7/18/2022"/>
    <s v="7/18/2022"/>
    <s v="VL"/>
    <s v=""/>
    <s v="1 VL"/>
    <n v="1"/>
    <m/>
  </r>
  <r>
    <x v="1519"/>
    <d v="2022-07-25T00:00:00"/>
    <x v="70"/>
    <s v="LEGASPI DOLORES B."/>
    <s v="CHO"/>
    <x v="1"/>
    <s v="6/24/2022"/>
    <s v="6/24/2022"/>
    <s v="SL"/>
    <s v=""/>
    <s v="1 SL"/>
    <n v="1"/>
    <m/>
  </r>
  <r>
    <x v="1520"/>
    <d v="2022-07-25T00:00:00"/>
    <x v="70"/>
    <s v="LEGASPI DOLORES B."/>
    <s v="CHO"/>
    <x v="1"/>
    <s v="7/5/2022"/>
    <s v="7/6/2022"/>
    <s v="VL"/>
    <s v=""/>
    <s v="2 VL"/>
    <n v="2"/>
    <m/>
  </r>
  <r>
    <x v="1521"/>
    <d v="2022-07-25T00:00:00"/>
    <x v="56"/>
    <s v="CRIZALDO THELMA U."/>
    <s v="CHO"/>
    <x v="1"/>
    <s v="7/4/2022"/>
    <s v="7/6/2022"/>
    <s v="VL"/>
    <s v=""/>
    <s v="3 VL"/>
    <n v="3"/>
    <m/>
  </r>
  <r>
    <x v="1522"/>
    <d v="2022-07-25T00:00:00"/>
    <x v="58"/>
    <s v="DE VILLA MYRNA D."/>
    <s v="GSO"/>
    <x v="1"/>
    <s v="6/22/2022"/>
    <s v="6/23/2022"/>
    <s v="VL"/>
    <s v=""/>
    <s v="2 VL"/>
    <n v="2"/>
    <m/>
  </r>
  <r>
    <x v="1522"/>
    <d v="2022-07-25T00:00:00"/>
    <x v="58"/>
    <s v="DE VILLA MYRNA D."/>
    <s v="GSO"/>
    <x v="1"/>
    <s v="6/27/2022"/>
    <s v="6/27/2022"/>
    <s v="VL"/>
    <s v=""/>
    <s v="1 VL"/>
    <n v="1"/>
    <m/>
  </r>
  <r>
    <x v="1523"/>
    <d v="2022-07-25T00:00:00"/>
    <x v="119"/>
    <s v="MAGUINAO GILBERT  "/>
    <s v="GSO"/>
    <x v="1"/>
    <s v="6/17/2022"/>
    <s v="6/17/2022"/>
    <s v="SL"/>
    <s v=""/>
    <s v="1 SL"/>
    <n v="1"/>
    <m/>
  </r>
  <r>
    <x v="1523"/>
    <d v="2022-07-25T00:00:00"/>
    <x v="119"/>
    <s v="MAGUINAO GILBERT  "/>
    <s v="GSO"/>
    <x v="1"/>
    <s v="6/23/2022"/>
    <s v="6/23/2022"/>
    <s v="SL"/>
    <s v=""/>
    <s v="1 SL"/>
    <n v="1"/>
    <m/>
  </r>
  <r>
    <x v="1524"/>
    <d v="2022-07-25T00:00:00"/>
    <x v="31"/>
    <s v="MAGUINAO GILBERT  "/>
    <s v="GSO"/>
    <x v="1"/>
    <s v="6/10/2022"/>
    <s v="6/10/2022"/>
    <s v="SL"/>
    <s v=""/>
    <s v="1 SL"/>
    <n v="1"/>
    <m/>
  </r>
  <r>
    <x v="1525"/>
    <d v="2022-07-25T00:00:00"/>
    <x v="116"/>
    <s v="DIMAPILIS ARIEL M."/>
    <s v="CTO"/>
    <x v="1"/>
    <s v="6/7/2022"/>
    <s v="6/7/2022"/>
    <s v="SL"/>
    <s v=""/>
    <s v="1 SL"/>
    <n v="1"/>
    <m/>
  </r>
  <r>
    <x v="1526"/>
    <d v="2022-07-25T00:00:00"/>
    <x v="70"/>
    <s v="ROCILLO CECILLA A."/>
    <s v="ACCOUNTING"/>
    <x v="1"/>
    <s v="6/24/2022"/>
    <s v="6/24/2022"/>
    <s v="SL"/>
    <s v=""/>
    <s v="1 SL"/>
    <n v="1"/>
    <m/>
  </r>
  <r>
    <x v="1527"/>
    <d v="2022-07-25T00:00:00"/>
    <x v="70"/>
    <s v="MAWAK MIA PAULEEN B."/>
    <s v="ACCOUNTING"/>
    <x v="1"/>
    <s v="6/23/2022"/>
    <s v="6/23/2022"/>
    <s v="SL"/>
    <s v=""/>
    <s v="1 SL"/>
    <n v="1"/>
    <m/>
  </r>
  <r>
    <x v="1528"/>
    <d v="2022-07-25T00:00:00"/>
    <x v="9"/>
    <s v="OLEGARIO NENITA A."/>
    <s v="LIBRARY"/>
    <x v="1"/>
    <s v="6/30/2022"/>
    <s v="6/30/2022"/>
    <s v="OTHER"/>
    <s v="SPECIAL PRIVILEGE"/>
    <s v="1 OTHER"/>
    <n v="1"/>
    <m/>
  </r>
  <r>
    <x v="1529"/>
    <d v="2022-07-25T00:00:00"/>
    <x v="70"/>
    <s v="OLEGARIO NENITA A."/>
    <s v="LIBRARY"/>
    <x v="1"/>
    <s v="6/27/2022"/>
    <s v="6/27/2022"/>
    <s v="SL"/>
    <s v=""/>
    <s v="1 SL"/>
    <n v="1"/>
    <m/>
  </r>
  <r>
    <x v="1530"/>
    <d v="2022-07-25T00:00:00"/>
    <x v="49"/>
    <s v="PATRICIO APRIL V."/>
    <n v="0"/>
    <x v="1"/>
    <s v="6/27/2022"/>
    <s v="6/28/2022"/>
    <s v="OTHER"/>
    <s v="SOLO PARENT"/>
    <s v="2 OTHER"/>
    <n v="2"/>
    <m/>
  </r>
  <r>
    <x v="1531"/>
    <d v="2022-07-25T00:00:00"/>
    <x v="32"/>
    <s v="SEPINO BRIGIDA M."/>
    <s v="CSWDO"/>
    <x v="1"/>
    <s v="6/27/2022"/>
    <s v="6/27/2022"/>
    <s v="OTHER"/>
    <s v="SPECIAL PRIVILEGE"/>
    <s v="1 OTHER"/>
    <n v="1"/>
    <m/>
  </r>
  <r>
    <x v="1532"/>
    <d v="2022-07-25T00:00:00"/>
    <x v="47"/>
    <s v="BAYBAY JOLINA S."/>
    <s v="CPDO"/>
    <x v="1"/>
    <s v="5/18/2022"/>
    <s v="5/20/2022"/>
    <s v="VL"/>
    <s v=""/>
    <s v="3 VL"/>
    <n v="3"/>
    <m/>
  </r>
  <r>
    <x v="1532"/>
    <d v="2022-07-25T00:00:00"/>
    <x v="47"/>
    <s v="BAYBAY JOLINA S."/>
    <s v="CPDO"/>
    <x v="1"/>
    <s v="5/23/2022"/>
    <s v="5/27/2022"/>
    <s v="VL"/>
    <s v=""/>
    <s v="5 VL"/>
    <n v="5"/>
    <m/>
  </r>
  <r>
    <x v="1532"/>
    <d v="2022-07-25T00:00:00"/>
    <x v="47"/>
    <s v="BAYBAY JOLINA S."/>
    <s v="CPDO"/>
    <x v="1"/>
    <s v="5/30/2022"/>
    <s v="6/1/2022"/>
    <s v="VL"/>
    <s v="QUARANTINE LEAVE"/>
    <s v="3 VL"/>
    <n v="3"/>
    <m/>
  </r>
  <r>
    <x v="1533"/>
    <d v="2022-07-25T00:00:00"/>
    <x v="47"/>
    <s v="BAYBAY JOLINA S."/>
    <s v="CPDO"/>
    <x v="1"/>
    <s v="1/10/2022"/>
    <s v="2/1/2022"/>
    <s v="OTHER"/>
    <s v="LEAVE"/>
    <s v="17 OTHER"/>
    <n v="17"/>
    <m/>
  </r>
  <r>
    <x v="1534"/>
    <d v="2022-07-25T00:00:00"/>
    <x v="69"/>
    <s v="LOYOLA JANE A."/>
    <s v="CPDO"/>
    <x v="1"/>
    <s v="6/6/2022"/>
    <s v="6/10/2022"/>
    <s v="VL"/>
    <s v=""/>
    <s v="5 VL"/>
    <n v="5"/>
    <m/>
  </r>
  <r>
    <x v="1534"/>
    <d v="2022-07-25T00:00:00"/>
    <x v="69"/>
    <s v="LOYOLA JANE A."/>
    <s v="CPDO"/>
    <x v="1"/>
    <s v="6/13/2022"/>
    <s v="6/17/2022"/>
    <s v="VL"/>
    <s v=""/>
    <s v="5 VL"/>
    <n v="5"/>
    <m/>
  </r>
  <r>
    <x v="1534"/>
    <d v="2022-07-25T00:00:00"/>
    <x v="69"/>
    <s v="LOYOLA JANE A."/>
    <s v="CPDO"/>
    <x v="1"/>
    <s v="6/20/2022"/>
    <s v="6/24/2022"/>
    <s v="VL"/>
    <s v=""/>
    <s v="5 VL"/>
    <n v="5"/>
    <m/>
  </r>
  <r>
    <x v="1535"/>
    <d v="2022-07-25T00:00:00"/>
    <x v="116"/>
    <s v="MAGUINAO GILBERT  "/>
    <s v="GSO"/>
    <x v="1"/>
    <s v="6/8/2022"/>
    <s v="6/8/2022"/>
    <s v="SL"/>
    <s v=""/>
    <s v="1 SL"/>
    <n v="1"/>
    <m/>
  </r>
  <r>
    <x v="1536"/>
    <d v="2022-07-25T00:00:00"/>
    <x v="22"/>
    <s v="PATAWE ELMA M."/>
    <s v="DSWDO"/>
    <x v="1"/>
    <s v="6/7/2022"/>
    <s v="6/7/2022"/>
    <s v="OTHER"/>
    <s v="SPECIAL PRIVILEGE"/>
    <s v="1 OTHER"/>
    <n v="1"/>
    <m/>
  </r>
  <r>
    <x v="1537"/>
    <d v="2022-07-25T00:00:00"/>
    <x v="25"/>
    <s v="LANTING AILEEN D."/>
    <s v="CHARACTER OFFICE"/>
    <x v="1"/>
    <s v="6/7/2022"/>
    <s v="6/7/2022"/>
    <s v="SL"/>
    <s v=""/>
    <s v="1 SL"/>
    <n v="1"/>
    <m/>
  </r>
  <r>
    <x v="1538"/>
    <d v="2022-07-25T00:00:00"/>
    <x v="25"/>
    <s v="ANGCAYA JUANITO A."/>
    <s v="PICNIC GROVE"/>
    <x v="1"/>
    <s v="6/13/2022"/>
    <s v="6/17/2022"/>
    <s v="VL"/>
    <s v=""/>
    <s v="5 VL"/>
    <n v="5"/>
    <m/>
  </r>
  <r>
    <x v="1538"/>
    <d v="2022-07-25T00:00:00"/>
    <x v="25"/>
    <s v="ANGCAYA JUANITO A."/>
    <s v="PICNIC GROVE"/>
    <x v="1"/>
    <s v="6/20/2022"/>
    <s v="6/20/2022"/>
    <s v="VL"/>
    <s v=""/>
    <s v="1 VL"/>
    <n v="1"/>
    <m/>
  </r>
  <r>
    <x v="1538"/>
    <d v="2022-07-25T00:00:00"/>
    <x v="25"/>
    <s v="ANGCAYA JUANITO A."/>
    <s v="PICNIC GROVE"/>
    <x v="1"/>
    <s v="6/22/2022"/>
    <s v="6/24/2022"/>
    <s v="VL"/>
    <s v=""/>
    <s v="3 VL"/>
    <n v="3"/>
    <m/>
  </r>
  <r>
    <x v="1538"/>
    <d v="2022-07-25T00:00:00"/>
    <x v="25"/>
    <s v="ANGCAYA JUANITO A."/>
    <s v="PICNIC GROVE"/>
    <x v="1"/>
    <s v="6/27/2022"/>
    <s v="6/30/2022"/>
    <s v="VL"/>
    <s v=""/>
    <s v="4 VL"/>
    <n v="4"/>
    <m/>
  </r>
  <r>
    <x v="1539"/>
    <d v="2022-07-25T00:00:00"/>
    <x v="0"/>
    <s v="ANGCAYA JUANITO A."/>
    <s v="PICNIC GROVE"/>
    <x v="1"/>
    <s v="6/8/2022"/>
    <s v="6/10/2022"/>
    <s v="SL"/>
    <s v=""/>
    <s v="3 SL"/>
    <n v="3"/>
    <m/>
  </r>
  <r>
    <x v="1540"/>
    <d v="2022-07-25T00:00:00"/>
    <x v="338"/>
    <s v="COSME MA VICTORIA M."/>
    <s v="PICNIC GROVE"/>
    <x v="1"/>
    <s v="6/24/2022"/>
    <s v="6/28/2022"/>
    <s v="VL"/>
    <s v=""/>
    <s v="3 VL"/>
    <n v="3"/>
    <m/>
  </r>
  <r>
    <x v="1541"/>
    <d v="2022-07-25T00:00:00"/>
    <x v="338"/>
    <s v="ANARNA CRISTINA F."/>
    <s v="PICNIC GROVE"/>
    <x v="1"/>
    <s v="6/27/2022"/>
    <s v="6/27/2022"/>
    <s v="OTHER"/>
    <s v="SPECIAL PRIVILEGE"/>
    <s v="1 OTHER"/>
    <n v="1"/>
    <m/>
  </r>
  <r>
    <x v="1542"/>
    <d v="2022-07-25T00:00:00"/>
    <x v="49"/>
    <s v="DOMINGO RACHEL L."/>
    <s v="PICNIC GROVE"/>
    <x v="1"/>
    <s v="7/2/2022"/>
    <s v="7/2/2022"/>
    <s v="OTHER"/>
    <s v="SPECIAL PRIVILEGE"/>
    <s v="0 OTHER"/>
    <n v="0"/>
    <m/>
  </r>
  <r>
    <x v="1543"/>
    <d v="2022-07-25T00:00:00"/>
    <x v="0"/>
    <s v="VILLANUEVA PABLO B."/>
    <s v="PICNIC GROVE"/>
    <x v="1"/>
    <s v="6/6/2022"/>
    <s v="6/6/2022"/>
    <s v="SL"/>
    <s v=""/>
    <s v="1 SL"/>
    <n v="1"/>
    <m/>
  </r>
  <r>
    <x v="1543"/>
    <d v="2022-07-25T00:00:00"/>
    <x v="0"/>
    <s v="VILLANUEVA PABLO B."/>
    <s v="PICNIC GROVE"/>
    <x v="1"/>
    <s v="6/9/2022"/>
    <s v="6/9/2022"/>
    <s v="SL"/>
    <s v=""/>
    <s v="1 SL"/>
    <n v="1"/>
    <m/>
  </r>
  <r>
    <x v="1544"/>
    <d v="2022-07-25T00:00:00"/>
    <x v="0"/>
    <s v="DELA CRUZ EVANGELINE P."/>
    <s v="LANDTAX"/>
    <x v="1"/>
    <s v="6/17/2022"/>
    <s v="6/17/2022"/>
    <s v="VL"/>
    <s v=""/>
    <s v="1 VL"/>
    <n v="1"/>
    <m/>
  </r>
  <r>
    <x v="1544"/>
    <d v="2022-07-25T00:00:00"/>
    <x v="0"/>
    <s v="DELA CRUZ EVANGELINE P."/>
    <s v="LANDTAX"/>
    <x v="1"/>
    <s v="6/27/2022"/>
    <s v="6/27/2022"/>
    <s v="VL"/>
    <s v=""/>
    <s v="1 VL"/>
    <n v="1"/>
    <m/>
  </r>
  <r>
    <x v="1545"/>
    <d v="2022-07-25T00:00:00"/>
    <x v="31"/>
    <s v="UNTALAN DIVINA R."/>
    <s v="CTO"/>
    <x v="1"/>
    <s v="6/20/2022"/>
    <s v="6/20/2022"/>
    <s v="OTHER"/>
    <s v="SPECIAL PRIVILEGE"/>
    <s v="1 OTHER"/>
    <n v="1"/>
    <m/>
  </r>
  <r>
    <x v="1546"/>
    <d v="2022-07-25T00:00:00"/>
    <x v="119"/>
    <s v="DISEPEDA ROMELITO  "/>
    <s v="TOPS (ADMIN CSU)"/>
    <x v="1"/>
    <s v="6/1/2022"/>
    <s v="6/30/2022"/>
    <s v="SL"/>
    <s v=""/>
    <s v="22 SL"/>
    <n v="22"/>
    <m/>
  </r>
  <r>
    <x v="1547"/>
    <d v="2022-07-25T00:00:00"/>
    <x v="9"/>
    <s v="DE OCAMPO MA. ELENA D."/>
    <s v="SP"/>
    <x v="1"/>
    <s v="6/20/2022"/>
    <s v="6/20/2022"/>
    <s v="SL"/>
    <s v=""/>
    <s v="1 SL"/>
    <n v="1"/>
    <m/>
  </r>
  <r>
    <x v="1548"/>
    <d v="2022-07-25T00:00:00"/>
    <x v="25"/>
    <s v="DELA GRACIA MA. CECILIA P."/>
    <s v="ACCOUNTING"/>
    <x v="1"/>
    <s v="6/6/2022"/>
    <s v="6/6/2022"/>
    <s v="SL"/>
    <s v=""/>
    <s v="1 SL"/>
    <n v="1"/>
    <m/>
  </r>
  <r>
    <x v="1549"/>
    <d v="2022-07-25T00:00:00"/>
    <x v="25"/>
    <s v="DELA GRACIA MA. CECILIA P."/>
    <s v="ACCOUNTING"/>
    <x v="1"/>
    <s v="6/1/2022"/>
    <s v="6/1/2022"/>
    <s v="SL"/>
    <s v=""/>
    <s v="1 SL"/>
    <n v="1"/>
    <m/>
  </r>
  <r>
    <x v="1550"/>
    <d v="2022-07-25T00:00:00"/>
    <x v="61"/>
    <s v="TULIAO FLORDELIZA M."/>
    <s v="ACCOUNTING"/>
    <x v="1"/>
    <s v="6/10/2022"/>
    <s v="6/10/2022"/>
    <s v="SL"/>
    <s v=""/>
    <s v="1 SL"/>
    <n v="1"/>
    <m/>
  </r>
  <r>
    <x v="1551"/>
    <d v="2022-07-25T00:00:00"/>
    <x v="9"/>
    <s v="AMON RHEALYN O."/>
    <s v="ACCOUNTING"/>
    <x v="1"/>
    <s v="6/30/2022"/>
    <s v="6/30/2022"/>
    <s v="OTHER"/>
    <s v="SPECIAL PRIVILEGE"/>
    <s v="1 OTHER"/>
    <n v="1"/>
    <m/>
  </r>
  <r>
    <x v="1552"/>
    <d v="2022-07-25T00:00:00"/>
    <x v="58"/>
    <s v="AMON RHEALYN O."/>
    <s v="ACCOUNTING"/>
    <x v="1"/>
    <s v="6/14/2022"/>
    <s v="6/14/2022"/>
    <s v="SL"/>
    <s v=""/>
    <s v="1 SL"/>
    <n v="1"/>
    <m/>
  </r>
  <r>
    <x v="1553"/>
    <d v="2022-07-25T00:00:00"/>
    <x v="339"/>
    <s v="SUSA NANETE B."/>
    <s v="ONT"/>
    <x v="1"/>
    <s v="6/15/2022"/>
    <s v="6/17/2022"/>
    <s v="SL"/>
    <s v=""/>
    <s v="3 SL"/>
    <n v="3"/>
    <m/>
  </r>
  <r>
    <x v="1554"/>
    <d v="2022-07-25T00:00:00"/>
    <x v="336"/>
    <s v="OSTONAL IVY S."/>
    <s v="ONT"/>
    <x v="1"/>
    <s v="6/10/2022"/>
    <s v="6/10/2022"/>
    <s v="SL"/>
    <s v=""/>
    <s v="1 SL"/>
    <n v="1"/>
    <m/>
  </r>
  <r>
    <x v="1554"/>
    <d v="2022-07-25T00:00:00"/>
    <x v="336"/>
    <s v="OSTONAL IVY S."/>
    <s v="ONT"/>
    <x v="1"/>
    <s v="6/13/2022"/>
    <s v="6/15/2022"/>
    <s v="SL"/>
    <s v=""/>
    <s v="3 SL"/>
    <n v="3"/>
    <m/>
  </r>
  <r>
    <x v="1555"/>
    <d v="2022-07-25T00:00:00"/>
    <x v="9"/>
    <s v="BAYOT ANISIA P."/>
    <s v="CTO"/>
    <x v="1"/>
    <s v="6/16/2022"/>
    <s v="6/17/2022"/>
    <s v="SL"/>
    <s v=""/>
    <s v="2 SL"/>
    <n v="2"/>
    <m/>
  </r>
  <r>
    <x v="1556"/>
    <d v="2022-07-25T00:00:00"/>
    <x v="336"/>
    <s v="ALCAZAR AINEE JOY c."/>
    <s v="ONT"/>
    <x v="1"/>
    <s v="6/11/2022"/>
    <s v="6/15/2022"/>
    <s v="SL"/>
    <s v=""/>
    <s v="3 SL"/>
    <n v="3"/>
    <m/>
  </r>
  <r>
    <x v="1557"/>
    <d v="2022-07-25T00:00:00"/>
    <x v="9"/>
    <s v="VERGARA ANACIETA M."/>
    <s v="CSWDO"/>
    <x v="1"/>
    <s v="6/22/2022"/>
    <s v="6/22/2022"/>
    <s v="OTHER"/>
    <s v="SPECIAL PRIVILEGE"/>
    <s v="1 OTHER"/>
    <n v="1"/>
    <m/>
  </r>
  <r>
    <x v="1558"/>
    <d v="2022-07-25T00:00:00"/>
    <x v="7"/>
    <s v="JORGE CAROLINA M."/>
    <s v="CTO"/>
    <x v="1"/>
    <s v="6/8/2022"/>
    <s v="6/10/2022"/>
    <s v="OTHER"/>
    <s v="SEC 25 EO 292- FORCE LEAVE"/>
    <s v="3 OTHER"/>
    <n v="3"/>
    <m/>
  </r>
  <r>
    <x v="1559"/>
    <d v="2022-07-25T00:00:00"/>
    <x v="7"/>
    <s v="BAYOT ANISIA P."/>
    <s v="CTO"/>
    <x v="1"/>
    <s v="5/31/2022"/>
    <s v="5/31/2022"/>
    <s v="SL"/>
    <s v=""/>
    <s v="1 SL"/>
    <n v="1"/>
    <m/>
  </r>
  <r>
    <x v="1560"/>
    <d v="2022-07-25T00:00:00"/>
    <x v="49"/>
    <s v="MALIGAYO YOLANDA D."/>
    <s v="CHO"/>
    <x v="1"/>
    <s v="6/27/2022"/>
    <s v="6/27/2022"/>
    <s v="VL"/>
    <s v=""/>
    <s v="1 VL"/>
    <n v="1"/>
    <m/>
  </r>
  <r>
    <x v="1561"/>
    <d v="2022-07-25T00:00:00"/>
    <x v="49"/>
    <s v="MALIGAYO YOLANDA D."/>
    <s v="CHO"/>
    <x v="1"/>
    <s v="6/20/2022"/>
    <s v="6/20/2022"/>
    <s v="SL"/>
    <s v=""/>
    <s v="1 SL"/>
    <n v="1"/>
    <m/>
  </r>
  <r>
    <x v="1562"/>
    <d v="2022-07-25T00:00:00"/>
    <x v="9"/>
    <s v="LEGASPI DOLORES B."/>
    <s v="CHO"/>
    <x v="1"/>
    <s v="6/10/2022"/>
    <s v="6/10/2022"/>
    <s v="SL"/>
    <s v=""/>
    <s v="1 SL"/>
    <n v="1"/>
    <m/>
  </r>
  <r>
    <x v="1563"/>
    <d v="2022-07-25T00:00:00"/>
    <x v="36"/>
    <s v="BORJA NECY M."/>
    <s v="CBO"/>
    <x v="1"/>
    <s v="7/8/2022"/>
    <s v="7/8/2022"/>
    <s v="VL"/>
    <s v=""/>
    <s v="1 VL"/>
    <n v="1"/>
    <m/>
  </r>
  <r>
    <x v="391"/>
    <d v="2022-08-05T00:00:00"/>
    <x v="84"/>
    <s v="DE OCAMPO MARISSA B."/>
    <s v="THRDC"/>
    <x v="1"/>
    <d v="2022-07-29T00:00:00"/>
    <d v="2022-07-29T00:00:00"/>
    <s v="OTHER"/>
    <s v="SEC 25 EO 292- FORCE LEAVE"/>
    <s v="1 OTHER"/>
    <n v="1"/>
    <m/>
  </r>
  <r>
    <x v="391"/>
    <d v="2022-08-05T00:00:00"/>
    <x v="84"/>
    <s v="DE OCAMPO MARISSA B."/>
    <s v="THRDC"/>
    <x v="1"/>
    <d v="2022-08-03T00:00:00"/>
    <d v="2022-08-04T00:00:00"/>
    <s v="OTHER"/>
    <s v="SEC 25 EO 292- FORCE LEAVE"/>
    <s v="2 OTHER"/>
    <n v="2"/>
    <m/>
  </r>
  <r>
    <x v="392"/>
    <d v="2022-08-05T00:00:00"/>
    <x v="84"/>
    <s v="DE OCAMPO MARISSA B."/>
    <s v="THRDC"/>
    <x v="1"/>
    <d v="2022-06-27T00:00:00"/>
    <d v="2022-06-27T00:00:00"/>
    <s v="OTHER"/>
    <s v="SEC 21 EO 292- SPECIAL PRIVILEGE"/>
    <s v="1 OTHER"/>
    <n v="1"/>
    <m/>
  </r>
  <r>
    <x v="392"/>
    <d v="2022-08-05T00:00:00"/>
    <x v="84"/>
    <s v="DE OCAMPO MARISSA B."/>
    <s v="THRDC"/>
    <x v="1"/>
    <d v="2022-07-05T00:00:00"/>
    <d v="2022-07-05T00:00:00"/>
    <s v="OTHER"/>
    <s v="SEC 21 EO 292- SPECIAL PRIVILEGE"/>
    <s v="1 OTHER"/>
    <n v="1"/>
    <m/>
  </r>
  <r>
    <x v="393"/>
    <d v="2022-08-05T00:00:00"/>
    <x v="76"/>
    <s v="MANALO ELIADA F."/>
    <s v="SP"/>
    <x v="1"/>
    <d v="2022-07-06T00:00:00"/>
    <d v="2022-07-06T00:00:00"/>
    <s v="SL"/>
    <m/>
    <s v="1 SL"/>
    <n v="1"/>
    <m/>
  </r>
  <r>
    <x v="394"/>
    <d v="2022-08-05T00:00:00"/>
    <x v="30"/>
    <s v="BANICO PILAR B."/>
    <s v="CCT"/>
    <x v="1"/>
    <d v="2022-07-11T00:00:00"/>
    <d v="2022-07-11T00:00:00"/>
    <s v="SL"/>
    <m/>
    <s v="1 SL"/>
    <n v="1"/>
    <m/>
  </r>
  <r>
    <x v="395"/>
    <d v="2022-08-05T00:00:00"/>
    <x v="4"/>
    <s v="BURAZON CARIDAD A."/>
    <s v="CTO"/>
    <x v="1"/>
    <d v="2022-07-13T00:00:00"/>
    <d v="2022-07-13T00:00:00"/>
    <s v="OTHER"/>
    <s v="SEC 21 EO 292- SPECIAL PRIVILEGE"/>
    <s v="1 OTHER"/>
    <n v="1"/>
    <m/>
  </r>
  <r>
    <x v="396"/>
    <d v="2022-08-05T00:00:00"/>
    <x v="71"/>
    <s v="PALADAN VICENTE  "/>
    <s v="CENRO"/>
    <x v="1"/>
    <d v="2022-07-04T00:00:00"/>
    <d v="2022-07-04T00:00:00"/>
    <s v="SL"/>
    <m/>
    <s v="1 SL"/>
    <n v="1"/>
    <m/>
  </r>
  <r>
    <x v="397"/>
    <d v="2022-08-05T00:00:00"/>
    <x v="30"/>
    <s v="OLEGARIO LEONARD ERIC B."/>
    <s v="CEO"/>
    <x v="1"/>
    <d v="2022-07-20T00:00:00"/>
    <d v="2022-07-20T00:00:00"/>
    <s v="OTHER"/>
    <s v="SEC 25 EO 292- FORCE LEAVE"/>
    <s v="1 OTHER"/>
    <n v="1"/>
    <m/>
  </r>
  <r>
    <x v="398"/>
    <d v="2022-08-05T00:00:00"/>
    <x v="45"/>
    <s v="MAWAK MIA PAULEEN B."/>
    <s v="ACCOUNTING"/>
    <x v="1"/>
    <d v="2022-07-04T00:00:00"/>
    <d v="2022-07-08T00:00:00"/>
    <s v="OTHER"/>
    <s v="MOURNING LEAVE"/>
    <s v="5 OTHER"/>
    <n v="5"/>
    <m/>
  </r>
  <r>
    <x v="399"/>
    <d v="2022-08-05T00:00:00"/>
    <x v="29"/>
    <s v="ANACAY LEVIE B."/>
    <s v="ACCOUNTING"/>
    <x v="1"/>
    <d v="2022-07-08T00:00:00"/>
    <d v="2022-07-08T00:00:00"/>
    <s v="SL"/>
    <m/>
    <s v="1 SL"/>
    <n v="1"/>
    <m/>
  </r>
  <r>
    <x v="400"/>
    <d v="2022-08-05T00:00:00"/>
    <x v="29"/>
    <s v="ANACAY LEVIE B."/>
    <s v="ACCOUNTING"/>
    <x v="1"/>
    <d v="2022-06-17T00:00:00"/>
    <d v="2022-06-17T00:00:00"/>
    <s v="SL"/>
    <m/>
    <s v="1 SL"/>
    <n v="1"/>
    <m/>
  </r>
  <r>
    <x v="401"/>
    <d v="2022-08-05T00:00:00"/>
    <x v="14"/>
    <s v="DELA GRACIA MA. CECILIA P."/>
    <s v="ACCOUNTING"/>
    <x v="1"/>
    <d v="2022-07-21T00:00:00"/>
    <d v="2022-07-21T00:00:00"/>
    <s v="SL"/>
    <m/>
    <s v="1 SL"/>
    <n v="1"/>
    <m/>
  </r>
  <r>
    <x v="402"/>
    <d v="2022-08-05T00:00:00"/>
    <x v="19"/>
    <s v="ANGCAYA JOHN V."/>
    <s v="ACCOUNTING"/>
    <x v="1"/>
    <d v="2022-06-14T00:00:00"/>
    <d v="2022-06-14T00:00:00"/>
    <s v="SL"/>
    <m/>
    <s v="1 SL"/>
    <n v="1"/>
    <m/>
  </r>
  <r>
    <x v="403"/>
    <d v="2022-08-05T00:00:00"/>
    <x v="19"/>
    <s v="AMON RHEALYN O."/>
    <s v="ACCOUNTING"/>
    <x v="1"/>
    <d v="2022-07-15T00:00:00"/>
    <d v="2022-07-15T00:00:00"/>
    <s v="SL"/>
    <m/>
    <s v="1 SL"/>
    <n v="1"/>
    <m/>
  </r>
  <r>
    <x v="404"/>
    <d v="2022-08-05T00:00:00"/>
    <x v="30"/>
    <s v="AMON RHEALYN O."/>
    <s v="ACCOUNTING"/>
    <x v="1"/>
    <d v="2022-07-11T00:00:00"/>
    <d v="2022-07-12T00:00:00"/>
    <s v="OTHER"/>
    <s v="SEC 21 EO 292- SPECIAL PRIVILEGE"/>
    <s v="2 OTHER"/>
    <n v="2"/>
    <m/>
  </r>
  <r>
    <x v="405"/>
    <d v="2022-08-05T00:00:00"/>
    <x v="21"/>
    <s v="DIMARANAN GREGORIA C."/>
    <s v="ACCOUNTING"/>
    <x v="1"/>
    <d v="2022-07-25T00:00:00"/>
    <d v="2022-07-25T00:00:00"/>
    <s v="OTHER"/>
    <s v="SEC 21 EO 292- SPECIAL PRIVILEGE"/>
    <s v="1 OTHER"/>
    <n v="1"/>
    <m/>
  </r>
  <r>
    <x v="406"/>
    <d v="2022-08-05T00:00:00"/>
    <x v="19"/>
    <s v="DIMARANAN GREGORIA C."/>
    <s v="ACCOUNTING"/>
    <x v="1"/>
    <d v="2022-07-15T00:00:00"/>
    <d v="2022-07-15T00:00:00"/>
    <s v="SL"/>
    <m/>
    <s v="1 SL"/>
    <n v="1"/>
    <m/>
  </r>
  <r>
    <x v="407"/>
    <d v="2022-08-05T00:00:00"/>
    <x v="19"/>
    <s v="OLARTE GREATCHEL B."/>
    <s v="ACCOUNTING"/>
    <x v="1"/>
    <d v="2022-07-25T00:00:00"/>
    <d v="2022-07-25T00:00:00"/>
    <s v="VL"/>
    <m/>
    <s v="1 VL"/>
    <n v="1"/>
    <m/>
  </r>
  <r>
    <x v="408"/>
    <d v="2022-08-05T00:00:00"/>
    <x v="30"/>
    <s v="BAYBAY LOLITA B."/>
    <s v="ACCOUNTING"/>
    <x v="1"/>
    <d v="2022-07-12T00:00:00"/>
    <d v="2022-07-12T00:00:00"/>
    <s v="SL"/>
    <m/>
    <s v="1 SL"/>
    <n v="1"/>
    <m/>
  </r>
  <r>
    <x v="409"/>
    <d v="2022-08-05T00:00:00"/>
    <x v="4"/>
    <s v="DIMAPILIS DENNIS C."/>
    <s v="TOPS (ADMIN CSU)"/>
    <x v="1"/>
    <d v="2022-06-28T00:00:00"/>
    <d v="2022-06-30T00:00:00"/>
    <s v="SL"/>
    <m/>
    <s v="3 SL"/>
    <n v="3"/>
    <m/>
  </r>
  <r>
    <x v="410"/>
    <d v="2022-08-05T00:00:00"/>
    <x v="29"/>
    <s v="MAGUINAO GILBERT  "/>
    <s v="GSO"/>
    <x v="1"/>
    <d v="2022-07-06T00:00:00"/>
    <d v="2022-07-06T00:00:00"/>
    <s v="SL"/>
    <m/>
    <s v="1 SL"/>
    <n v="1"/>
    <m/>
  </r>
  <r>
    <x v="410"/>
    <d v="2022-08-05T00:00:00"/>
    <x v="29"/>
    <s v="MAGUINAO GILBERT  "/>
    <s v="GSO"/>
    <x v="1"/>
    <d v="2022-07-11T00:00:00"/>
    <d v="2022-07-11T00:00:00"/>
    <s v="SL"/>
    <m/>
    <s v="1 SL"/>
    <n v="1"/>
    <m/>
  </r>
  <r>
    <x v="411"/>
    <d v="2022-08-05T00:00:00"/>
    <x v="56"/>
    <s v="DE VILLA MYRNA D."/>
    <s v="GSO"/>
    <x v="1"/>
    <d v="2022-06-28T00:00:00"/>
    <d v="2022-06-28T00:00:00"/>
    <s v="SL"/>
    <m/>
    <s v="1 SL"/>
    <n v="1"/>
    <m/>
  </r>
  <r>
    <x v="412"/>
    <d v="2022-08-05T00:00:00"/>
    <x v="45"/>
    <s v="ORTIZ TRINIDAD D."/>
    <s v="GSO"/>
    <x v="1"/>
    <d v="2022-07-07T00:00:00"/>
    <d v="2022-07-08T00:00:00"/>
    <s v="SL"/>
    <m/>
    <s v="2 SL"/>
    <n v="2"/>
    <m/>
  </r>
  <r>
    <x v="413"/>
    <d v="2022-08-05T00:00:00"/>
    <x v="56"/>
    <s v="DIMAPILIS VILMA T."/>
    <s v="GSO"/>
    <x v="1"/>
    <d v="2022-07-05T00:00:00"/>
    <d v="2022-07-05T00:00:00"/>
    <s v="VL"/>
    <m/>
    <s v="1 VL"/>
    <n v="1"/>
    <m/>
  </r>
  <r>
    <x v="414"/>
    <d v="2022-08-05T00:00:00"/>
    <x v="22"/>
    <s v="JAVIER MYLENE M."/>
    <s v="CPDO"/>
    <x v="1"/>
    <d v="2022-05-31T00:00:00"/>
    <d v="2022-06-03T00:00:00"/>
    <s v="SL"/>
    <m/>
    <s v="4 SL"/>
    <n v="4"/>
    <m/>
  </r>
  <r>
    <x v="415"/>
    <d v="2022-08-05T00:00:00"/>
    <x v="30"/>
    <s v="GOMEZ EMMA M."/>
    <s v="CEO"/>
    <x v="1"/>
    <d v="2022-07-21T00:00:00"/>
    <d v="2022-07-22T00:00:00"/>
    <s v="OTHER"/>
    <s v="SEC 25 EO 292- FORCE LEAVE"/>
    <s v="2 OTHER"/>
    <n v="2"/>
    <m/>
  </r>
  <r>
    <x v="416"/>
    <d v="2022-08-05T00:00:00"/>
    <x v="4"/>
    <s v="ARCULLO MELISSA A."/>
    <s v="CEO"/>
    <x v="1"/>
    <d v="2022-06-20T00:00:00"/>
    <d v="2022-06-20T00:00:00"/>
    <s v="SL"/>
    <m/>
    <s v="1 SL"/>
    <n v="1"/>
    <m/>
  </r>
  <r>
    <x v="416"/>
    <d v="2022-08-05T00:00:00"/>
    <x v="4"/>
    <s v="ARCULLO MELISSA A."/>
    <s v="CEO"/>
    <x v="1"/>
    <d v="2022-06-30T00:00:00"/>
    <d v="2022-06-30T00:00:00"/>
    <s v="SL"/>
    <m/>
    <s v="1 SL"/>
    <n v="1"/>
    <m/>
  </r>
  <r>
    <x v="417"/>
    <d v="2022-08-05T00:00:00"/>
    <x v="70"/>
    <s v="MENDOZA PRESCILA S."/>
    <s v="CEO"/>
    <x v="1"/>
    <d v="2022-06-27T00:00:00"/>
    <d v="2022-06-27T00:00:00"/>
    <s v="SL"/>
    <m/>
    <s v="1 SL"/>
    <n v="1"/>
    <m/>
  </r>
  <r>
    <x v="418"/>
    <d v="2022-08-05T00:00:00"/>
    <x v="45"/>
    <s v="TAÑEDO MARIA EVELYN C."/>
    <s v="CBO"/>
    <x v="1"/>
    <d v="2022-07-07T00:00:00"/>
    <d v="2022-07-08T00:00:00"/>
    <s v="SL"/>
    <m/>
    <s v="2 SL"/>
    <n v="2"/>
    <m/>
  </r>
  <r>
    <x v="419"/>
    <d v="2022-08-05T00:00:00"/>
    <x v="8"/>
    <s v="ERIDAO ROSALINDA P."/>
    <s v="CSWDO"/>
    <x v="1"/>
    <d v="2022-07-18T00:00:00"/>
    <d v="2022-07-18T00:00:00"/>
    <s v="VL"/>
    <m/>
    <s v="1 VL"/>
    <n v="1"/>
    <m/>
  </r>
  <r>
    <x v="419"/>
    <d v="2022-08-05T00:00:00"/>
    <x v="8"/>
    <s v="ERIDAO ROSALINDA P."/>
    <s v="CSWDO"/>
    <x v="1"/>
    <d v="2022-07-22T00:00:00"/>
    <d v="2022-07-22T00:00:00"/>
    <s v="VL"/>
    <m/>
    <s v="1 VL"/>
    <n v="1"/>
    <m/>
  </r>
  <r>
    <x v="420"/>
    <d v="2022-08-05T00:00:00"/>
    <x v="19"/>
    <s v="ERIDAO ROSALINDA P."/>
    <s v="CSWDO"/>
    <x v="1"/>
    <d v="2022-07-14T00:00:00"/>
    <d v="2022-07-15T00:00:00"/>
    <s v="SL"/>
    <m/>
    <s v="2 SL"/>
    <n v="2"/>
    <m/>
  </r>
  <r>
    <x v="421"/>
    <d v="2022-08-05T00:00:00"/>
    <x v="8"/>
    <s v="ERIDAO ROSALINDA P."/>
    <s v="CSWDO"/>
    <x v="1"/>
    <d v="2022-07-13T00:00:00"/>
    <d v="2022-07-13T00:00:00"/>
    <s v="OTHER"/>
    <s v="PARENTAL OBLIGATION"/>
    <s v="1 OTHER"/>
    <n v="1"/>
    <m/>
  </r>
  <r>
    <x v="422"/>
    <d v="2022-08-05T00:00:00"/>
    <x v="29"/>
    <s v="ROZUL FLORENCIA M."/>
    <s v="CSWDO"/>
    <x v="1"/>
    <d v="2022-07-11T00:00:00"/>
    <d v="2022-07-11T00:00:00"/>
    <s v="SL"/>
    <m/>
    <s v="1 SL"/>
    <n v="1"/>
    <m/>
  </r>
  <r>
    <x v="423"/>
    <d v="2022-08-05T00:00:00"/>
    <x v="76"/>
    <s v="PELIMBERGO MICHELLE A."/>
    <s v="CSWDO"/>
    <x v="1"/>
    <d v="2022-07-04T00:00:00"/>
    <d v="2022-07-04T00:00:00"/>
    <s v="SL"/>
    <m/>
    <s v="1 SL"/>
    <n v="1"/>
    <m/>
  </r>
  <r>
    <x v="424"/>
    <d v="2022-08-05T00:00:00"/>
    <x v="45"/>
    <s v="VERGARA ANACIETA M."/>
    <s v="CSWDO"/>
    <x v="1"/>
    <d v="2022-07-13T00:00:00"/>
    <d v="2022-07-13T00:00:00"/>
    <s v="OTHER"/>
    <s v="SEC 21 EO 292- SPECIAL PRIVILEGE"/>
    <s v="1 OTHER"/>
    <n v="1"/>
    <m/>
  </r>
  <r>
    <x v="425"/>
    <d v="2022-08-05T00:00:00"/>
    <x v="45"/>
    <s v="DIMAPILIS ANTHONY A."/>
    <s v="CTO"/>
    <x v="1"/>
    <d v="2022-07-06T00:00:00"/>
    <d v="2022-07-07T00:00:00"/>
    <s v="SL"/>
    <m/>
    <s v="2 SL"/>
    <n v="2"/>
    <m/>
  </r>
  <r>
    <x v="426"/>
    <d v="2022-08-05T00:00:00"/>
    <x v="43"/>
    <s v="GATPANDAN NENITA M."/>
    <s v="LIBRARY"/>
    <x v="1"/>
    <d v="2022-05-31T00:00:00"/>
    <d v="2022-06-01T00:00:00"/>
    <s v="SL"/>
    <m/>
    <s v="2 SL"/>
    <n v="2"/>
    <m/>
  </r>
  <r>
    <x v="427"/>
    <d v="2022-08-05T00:00:00"/>
    <x v="71"/>
    <s v="BAYHON GEORGE G."/>
    <s v="ASSESSORS OFFICE"/>
    <x v="1"/>
    <d v="2022-07-13T00:00:00"/>
    <d v="2022-07-14T00:00:00"/>
    <s v="VL"/>
    <m/>
    <s v="2 VL"/>
    <n v="2"/>
    <m/>
  </r>
  <r>
    <x v="428"/>
    <d v="2022-08-05T00:00:00"/>
    <x v="70"/>
    <s v="DELA CRUZ EVANGELINE P."/>
    <s v="LANDTAX"/>
    <x v="1"/>
    <d v="2022-06-20T00:00:00"/>
    <d v="2022-06-20T00:00:00"/>
    <s v="SL"/>
    <m/>
    <s v="1 SL"/>
    <n v="1"/>
    <m/>
  </r>
  <r>
    <x v="428"/>
    <d v="2022-08-05T00:00:00"/>
    <x v="70"/>
    <s v="DELA CRUZ EVANGELINE P."/>
    <s v="LANDTAX"/>
    <x v="1"/>
    <d v="2022-06-24T00:00:00"/>
    <d v="2022-06-24T00:00:00"/>
    <s v="SL"/>
    <m/>
    <s v="1 SL"/>
    <n v="1"/>
    <m/>
  </r>
  <r>
    <x v="429"/>
    <d v="2022-08-05T00:00:00"/>
    <x v="56"/>
    <s v="REPILLO AMMY LOU M."/>
    <s v="CTO"/>
    <x v="1"/>
    <d v="2022-06-24T00:00:00"/>
    <d v="2022-06-24T00:00:00"/>
    <s v="SL"/>
    <m/>
    <s v="1 SL"/>
    <n v="1"/>
    <m/>
  </r>
  <r>
    <x v="429"/>
    <d v="2022-08-05T00:00:00"/>
    <x v="56"/>
    <s v="REPILLO AMMY LOU M."/>
    <s v="CTO"/>
    <x v="1"/>
    <d v="2022-06-27T00:00:00"/>
    <d v="2022-06-27T00:00:00"/>
    <s v="SL"/>
    <m/>
    <s v="1 SL"/>
    <n v="1"/>
    <m/>
  </r>
  <r>
    <x v="430"/>
    <d v="2022-08-05T00:00:00"/>
    <x v="8"/>
    <s v="MENDOZA PRESCILA S."/>
    <s v="CEO"/>
    <x v="1"/>
    <d v="2022-07-21T00:00:00"/>
    <d v="2022-07-21T00:00:00"/>
    <s v="OTHER"/>
    <s v="SEC 21 EO 292- SPECIAL PRIVILEGE"/>
    <s v="1 OTHER"/>
    <n v="1"/>
    <m/>
  </r>
  <r>
    <x v="431"/>
    <d v="2022-08-05T00:00:00"/>
    <x v="340"/>
    <s v="TOLENTINO FE M."/>
    <s v="PICNIC GROVE"/>
    <x v="1"/>
    <d v="2022-08-01T00:00:00"/>
    <d v="2022-08-01T00:00:00"/>
    <s v="OTHER"/>
    <s v="SEC 21 EO 292- SPECIAL PRIVILEGE"/>
    <s v="1 OTHER"/>
    <n v="1"/>
    <m/>
  </r>
  <r>
    <x v="432"/>
    <d v="2022-08-05T00:00:00"/>
    <x v="19"/>
    <s v="CORTEZ FIDELA B."/>
    <s v="TCCH/TICC"/>
    <x v="1"/>
    <d v="2022-07-07T00:00:00"/>
    <d v="2022-07-08T00:00:00"/>
    <s v="VL"/>
    <m/>
    <s v="2 VL"/>
    <n v="2"/>
    <m/>
  </r>
  <r>
    <x v="432"/>
    <d v="2022-08-05T00:00:00"/>
    <x v="19"/>
    <s v="CORTEZ FIDELA B."/>
    <s v="TCCH/TICC"/>
    <x v="1"/>
    <d v="2022-07-11T00:00:00"/>
    <d v="2022-07-15T00:00:00"/>
    <s v="VL"/>
    <m/>
    <s v="5 VL"/>
    <n v="5"/>
    <m/>
  </r>
  <r>
    <x v="433"/>
    <d v="2022-08-05T00:00:00"/>
    <x v="30"/>
    <s v="OLARTE GREATCHEL B."/>
    <s v="ACCOUNTING"/>
    <x v="1"/>
    <d v="2022-07-20T00:00:00"/>
    <d v="2022-07-20T00:00:00"/>
    <s v="OTHER"/>
    <s v="SEC 21 EO 292- SPECIAL PRIVILEGE"/>
    <s v="1 OTHER"/>
    <n v="1"/>
    <m/>
  </r>
  <r>
    <x v="434"/>
    <d v="2022-08-05T00:00:00"/>
    <x v="3"/>
    <s v="GUAÑEZO MA. GINA P."/>
    <s v="CTO"/>
    <x v="1"/>
    <d v="2022-07-13T00:00:00"/>
    <d v="2022-07-13T00:00:00"/>
    <s v="SL"/>
    <m/>
    <s v="1 SL"/>
    <n v="1"/>
    <m/>
  </r>
  <r>
    <x v="435"/>
    <d v="2022-08-05T00:00:00"/>
    <x v="3"/>
    <s v="GUAÑEZO MA. GINA P."/>
    <s v="CTO"/>
    <x v="1"/>
    <d v="2022-07-11T00:00:00"/>
    <d v="2022-07-11T00:00:00"/>
    <s v="OTHER"/>
    <s v="GRADUATION LEAVE"/>
    <s v="1 OTHER"/>
    <n v="1"/>
    <m/>
  </r>
  <r>
    <x v="436"/>
    <d v="2022-08-05T00:00:00"/>
    <x v="8"/>
    <s v="DIMAPILIS ELVIRA S."/>
    <s v="CTO"/>
    <x v="1"/>
    <d v="2022-07-06T00:00:00"/>
    <d v="2022-07-06T00:00:00"/>
    <s v="SL"/>
    <m/>
    <s v="1 SL"/>
    <n v="1"/>
    <m/>
  </r>
  <r>
    <x v="437"/>
    <d v="2022-08-05T00:00:00"/>
    <x v="4"/>
    <s v="ANGCAYA OFELIA G."/>
    <s v="ASSESSORS OFFICE"/>
    <x v="1"/>
    <d v="2022-07-11T00:00:00"/>
    <d v="2022-07-14T00:00:00"/>
    <s v="VL"/>
    <m/>
    <s v="4 VL"/>
    <n v="4"/>
    <m/>
  </r>
  <r>
    <x v="438"/>
    <d v="2022-08-05T00:00:00"/>
    <x v="4"/>
    <s v="ANGCAYA OFELIA G."/>
    <s v="ASSESSORS OFFICE"/>
    <x v="1"/>
    <d v="2022-06-30T00:00:00"/>
    <d v="2022-07-01T00:00:00"/>
    <s v="SL"/>
    <m/>
    <s v="2 SL"/>
    <n v="2"/>
    <m/>
  </r>
  <r>
    <x v="439"/>
    <d v="2022-08-05T00:00:00"/>
    <x v="32"/>
    <s v="ANGCAYA OFELIA G."/>
    <s v="ASSESSORS OFFICE"/>
    <x v="1"/>
    <d v="2022-06-24T00:00:00"/>
    <d v="2022-06-24T00:00:00"/>
    <s v="OTHER"/>
    <s v="SEC 21 EO 292- SPECIAL PRIVILEGE"/>
    <s v="1 OTHER"/>
    <n v="1"/>
    <m/>
  </r>
  <r>
    <x v="440"/>
    <d v="2022-08-05T00:00:00"/>
    <x v="34"/>
    <s v="ARCULLO MELISSA A."/>
    <s v="CEO"/>
    <x v="1"/>
    <d v="2022-07-21T00:00:00"/>
    <d v="2022-07-22T00:00:00"/>
    <s v="VL"/>
    <m/>
    <s v="2 VL"/>
    <n v="2"/>
    <m/>
  </r>
  <r>
    <x v="440"/>
    <d v="2022-08-05T00:00:00"/>
    <x v="34"/>
    <s v="ARCULLO MELISSA A."/>
    <s v="CEO"/>
    <x v="1"/>
    <d v="2022-07-25T00:00:00"/>
    <d v="2022-07-25T00:00:00"/>
    <s v="VL"/>
    <m/>
    <s v="1 VL"/>
    <n v="1"/>
    <m/>
  </r>
  <r>
    <x v="441"/>
    <d v="2022-08-05T00:00:00"/>
    <x v="76"/>
    <s v="UNTALAN DIVINA R."/>
    <s v="CTO"/>
    <x v="1"/>
    <d v="2022-06-07T00:00:00"/>
    <d v="2022-06-07T00:00:00"/>
    <s v="SL"/>
    <m/>
    <s v="1 SL"/>
    <n v="1"/>
    <m/>
  </r>
  <r>
    <x v="441"/>
    <d v="2022-08-05T00:00:00"/>
    <x v="76"/>
    <s v="UNTALAN DIVINA R."/>
    <s v="CTO"/>
    <x v="1"/>
    <d v="2022-06-22T00:00:00"/>
    <d v="2022-06-24T00:00:00"/>
    <s v="SL"/>
    <m/>
    <s v="3 SL"/>
    <n v="3"/>
    <m/>
  </r>
  <r>
    <x v="441"/>
    <d v="2022-08-05T00:00:00"/>
    <x v="76"/>
    <s v="UNTALAN DIVINA R."/>
    <s v="CTO"/>
    <x v="1"/>
    <d v="2022-06-27T00:00:00"/>
    <d v="2022-06-30T00:00:00"/>
    <s v="SL"/>
    <m/>
    <s v="4 SL"/>
    <n v="4"/>
    <m/>
  </r>
  <r>
    <x v="441"/>
    <d v="2022-08-05T00:00:00"/>
    <x v="76"/>
    <s v="UNTALAN DIVINA R."/>
    <s v="CTO"/>
    <x v="1"/>
    <d v="2022-07-01T00:00:00"/>
    <d v="2022-07-01T00:00:00"/>
    <s v="SL"/>
    <m/>
    <s v="1 SL"/>
    <n v="1"/>
    <m/>
  </r>
  <r>
    <x v="441"/>
    <d v="2022-08-05T00:00:00"/>
    <x v="36"/>
    <s v="UNTALAN DIVINA R."/>
    <s v="CTO"/>
    <x v="1"/>
    <d v="2022-07-05T00:00:00"/>
    <d v="2022-07-06T00:00:00"/>
    <s v="SL"/>
    <m/>
    <s v="2 SL"/>
    <n v="2"/>
    <m/>
  </r>
  <r>
    <x v="442"/>
    <d v="2022-08-05T00:00:00"/>
    <x v="10"/>
    <s v="TULIAO FLORDELIZA M."/>
    <s v="ACCOUNTING"/>
    <x v="1"/>
    <d v="2022-07-18T00:00:00"/>
    <d v="2022-07-18T00:00:00"/>
    <s v="SL"/>
    <m/>
    <s v="1 SL"/>
    <n v="1"/>
    <m/>
  </r>
  <r>
    <x v="442"/>
    <d v="2022-08-05T00:00:00"/>
    <x v="10"/>
    <s v="TULIAO FLORDELIZA M."/>
    <s v="ACCOUNTING"/>
    <x v="1"/>
    <d v="2022-07-21T00:00:00"/>
    <d v="2022-07-21T00:00:00"/>
    <s v="SL"/>
    <m/>
    <s v="1 SL"/>
    <n v="1"/>
    <m/>
  </r>
  <r>
    <x v="443"/>
    <d v="2022-08-05T00:00:00"/>
    <x v="8"/>
    <s v="TULIAO FLORDELIZA M."/>
    <s v="ACCOUNTING"/>
    <x v="1"/>
    <d v="2022-07-12T00:00:00"/>
    <d v="2022-07-12T00:00:00"/>
    <s v="SL"/>
    <m/>
    <s v="1 SL"/>
    <n v="1"/>
    <m/>
  </r>
  <r>
    <x v="444"/>
    <d v="2022-08-05T00:00:00"/>
    <x v="45"/>
    <s v="TULIAO FLORDELIZA M."/>
    <s v="ACCOUNTING"/>
    <x v="1"/>
    <d v="2022-07-06T00:00:00"/>
    <d v="2022-07-06T00:00:00"/>
    <s v="SL"/>
    <m/>
    <s v="1 SL"/>
    <n v="1"/>
    <m/>
  </r>
  <r>
    <x v="445"/>
    <d v="2022-08-05T00:00:00"/>
    <x v="8"/>
    <s v="TULIAO FLORDELIZA M."/>
    <s v="ACCOUNTING"/>
    <x v="1"/>
    <d v="2022-06-06T00:00:00"/>
    <d v="2022-06-06T00:00:00"/>
    <s v="SL"/>
    <m/>
    <s v="1 SL"/>
    <n v="1"/>
    <m/>
  </r>
  <r>
    <x v="446"/>
    <d v="2022-08-05T00:00:00"/>
    <x v="132"/>
    <s v="MAWAK MIA PAULEEN B."/>
    <s v="ACCOUNTING"/>
    <x v="1"/>
    <d v="2022-08-10T00:00:00"/>
    <d v="2022-08-10T00:00:00"/>
    <s v="VL"/>
    <m/>
    <s v="1 VL"/>
    <n v="1"/>
    <m/>
  </r>
  <r>
    <x v="447"/>
    <d v="2022-08-05T00:00:00"/>
    <x v="80"/>
    <s v="MALUBAY MELINDA D."/>
    <s v="THRDC"/>
    <x v="1"/>
    <d v="2022-08-04T00:00:00"/>
    <d v="2022-08-04T00:00:00"/>
    <s v="VL"/>
    <m/>
    <s v="1 VL"/>
    <n v="1"/>
    <m/>
  </r>
  <r>
    <x v="448"/>
    <d v="2022-08-05T00:00:00"/>
    <x v="79"/>
    <s v="MARASIGAN INOCENCIA P."/>
    <s v="CSWDO"/>
    <x v="1"/>
    <d v="2022-08-04T00:00:00"/>
    <d v="2022-08-04T00:00:00"/>
    <s v="SL"/>
    <m/>
    <s v="1 SL"/>
    <n v="1"/>
    <m/>
  </r>
  <r>
    <x v="449"/>
    <d v="2022-08-05T00:00:00"/>
    <x v="35"/>
    <s v="ANGCAYA FRANCIS A."/>
    <s v="MAHOGANY MARKET"/>
    <x v="1"/>
    <d v="2022-07-28T00:00:00"/>
    <d v="2022-07-29T00:00:00"/>
    <s v="SL"/>
    <m/>
    <s v="2 SL"/>
    <n v="2"/>
    <m/>
  </r>
  <r>
    <x v="450"/>
    <d v="2022-08-05T00:00:00"/>
    <x v="35"/>
    <s v="MANALO CYNTHIA  "/>
    <s v="CPDO"/>
    <x v="1"/>
    <d v="2022-08-09T00:00:00"/>
    <d v="2022-08-09T00:00:00"/>
    <s v="OTHER"/>
    <s v="SEC 21 EO 292- SPECIAL PRIVILEGE"/>
    <s v="1 OTHER"/>
    <n v="1"/>
    <m/>
  </r>
  <r>
    <x v="451"/>
    <d v="2022-08-05T00:00:00"/>
    <x v="36"/>
    <s v="VIDALLO WINNIE R."/>
    <s v="CTO"/>
    <x v="1"/>
    <d v="2022-07-15T00:00:00"/>
    <d v="2022-07-15T00:00:00"/>
    <s v="OTHER"/>
    <s v="SEC 21 EO 292- SPECIAL PRIVILEGE"/>
    <s v="1 OTHER"/>
    <n v="1"/>
    <m/>
  </r>
  <r>
    <x v="452"/>
    <d v="2022-08-05T00:00:00"/>
    <x v="8"/>
    <s v="DEL MUNDO ESTER B."/>
    <s v="CEO"/>
    <x v="1"/>
    <d v="2022-07-21T00:00:00"/>
    <d v="2022-07-22T00:00:00"/>
    <s v="OTHER"/>
    <s v="SEC 21 EO 292- SPECIAL PRIVILEGE"/>
    <s v="2 OTHER"/>
    <n v="2"/>
    <m/>
  </r>
  <r>
    <x v="453"/>
    <d v="2022-08-05T00:00:00"/>
    <x v="8"/>
    <s v="DE CASTRO JUANITA M."/>
    <s v="CEO"/>
    <x v="1"/>
    <d v="2022-07-21T00:00:00"/>
    <d v="2022-07-22T00:00:00"/>
    <s v="OTHER"/>
    <s v="SEC 21 EO 292- SPECIAL PRIVILEGE"/>
    <s v="2 OTHER"/>
    <n v="2"/>
    <m/>
  </r>
  <r>
    <x v="454"/>
    <d v="2022-08-10T00:00:00"/>
    <x v="84"/>
    <s v="DUNGO PURISIMA CORAZON E."/>
    <s v="CTO"/>
    <x v="1"/>
    <d v="2022-07-18T00:00:00"/>
    <d v="2022-07-18T00:00:00"/>
    <s v="VL"/>
    <m/>
    <s v="1 VL"/>
    <n v="1"/>
    <m/>
  </r>
  <r>
    <x v="455"/>
    <d v="2022-08-10T00:00:00"/>
    <x v="10"/>
    <s v="CORTEZ FIDELA B."/>
    <s v="TCCH/TICC"/>
    <x v="1"/>
    <d v="2022-07-21T00:00:00"/>
    <d v="2022-07-21T00:00:00"/>
    <s v="SL"/>
    <m/>
    <s v="1 SL"/>
    <n v="1"/>
    <m/>
  </r>
  <r>
    <x v="456"/>
    <d v="2022-08-10T00:00:00"/>
    <x v="90"/>
    <s v="PENALES GUILLERMA B."/>
    <s v="CBO"/>
    <x v="1"/>
    <d v="2022-07-18T00:00:00"/>
    <d v="2022-07-18T00:00:00"/>
    <s v="SL"/>
    <m/>
    <s v="1 SL"/>
    <n v="1"/>
    <m/>
  </r>
  <r>
    <x v="456"/>
    <d v="2022-08-10T00:00:00"/>
    <x v="90"/>
    <s v="PENALES GUILLERMA B."/>
    <s v="CBO"/>
    <x v="1"/>
    <d v="2022-07-21T00:00:00"/>
    <d v="2022-07-21T00:00:00"/>
    <s v="SL"/>
    <m/>
    <s v="1 SL"/>
    <n v="1"/>
    <m/>
  </r>
  <r>
    <x v="457"/>
    <d v="2022-08-10T00:00:00"/>
    <x v="10"/>
    <s v="PALADAN VICENTE  "/>
    <s v="CENRO"/>
    <x v="1"/>
    <d v="2022-07-21T00:00:00"/>
    <d v="2022-07-21T00:00:00"/>
    <s v="SL"/>
    <m/>
    <s v="1 SL"/>
    <n v="1"/>
    <m/>
  </r>
  <r>
    <x v="458"/>
    <d v="2022-08-10T00:00:00"/>
    <x v="19"/>
    <s v="MONTENEGRO MARISSA P."/>
    <s v="CBO"/>
    <x v="1"/>
    <d v="2022-07-15T00:00:00"/>
    <d v="2022-07-15T00:00:00"/>
    <s v="SL"/>
    <m/>
    <s v="1 SL"/>
    <n v="1"/>
    <m/>
  </r>
  <r>
    <x v="459"/>
    <d v="2022-08-10T00:00:00"/>
    <x v="19"/>
    <s v="DE VILLA MYRNA D."/>
    <s v="GSO"/>
    <x v="1"/>
    <d v="2022-07-15T00:00:00"/>
    <d v="2022-07-15T00:00:00"/>
    <s v="WITHOUTPAY"/>
    <s v="WITHOUTPAY"/>
    <s v="1 WITHOUTPAY"/>
    <n v="1"/>
    <m/>
  </r>
  <r>
    <x v="460"/>
    <d v="2022-08-10T00:00:00"/>
    <x v="132"/>
    <s v="GUAÑEZO MA. GINA P."/>
    <s v="CTO"/>
    <x v="1"/>
    <d v="2022-08-02T00:00:00"/>
    <d v="2022-08-04T00:00:00"/>
    <s v="SL"/>
    <m/>
    <s v="3 SL"/>
    <n v="3"/>
    <m/>
  </r>
  <r>
    <x v="461"/>
    <d v="2022-08-10T00:00:00"/>
    <x v="10"/>
    <s v="TAÑEDO MARIA EVELYN C."/>
    <s v="CBO"/>
    <x v="1"/>
    <d v="2022-07-20T00:00:00"/>
    <d v="2022-07-21T00:00:00"/>
    <s v="SL"/>
    <m/>
    <s v="2 SL"/>
    <n v="2"/>
    <m/>
  </r>
  <r>
    <x v="462"/>
    <d v="2022-08-10T00:00:00"/>
    <x v="34"/>
    <s v="DIMAPILIS JOSEPHINE P."/>
    <s v="CTO"/>
    <x v="1"/>
    <d v="2022-07-20T00:00:00"/>
    <d v="2022-07-20T00:00:00"/>
    <s v="OTHER"/>
    <s v="SEC 21 EO 292- SPECIAL PRIVILEGE"/>
    <s v="1 OTHER"/>
    <n v="1"/>
    <m/>
  </r>
  <r>
    <x v="463"/>
    <d v="2022-08-10T00:00:00"/>
    <x v="30"/>
    <s v="ALEGA ESTELITA M."/>
    <s v="CTO"/>
    <x v="1"/>
    <d v="2022-07-13T00:00:00"/>
    <d v="2022-07-15T00:00:00"/>
    <s v="SL"/>
    <m/>
    <s v="3 SL"/>
    <n v="3"/>
    <m/>
  </r>
  <r>
    <x v="464"/>
    <d v="2022-08-10T00:00:00"/>
    <x v="21"/>
    <s v="DIMAPILIS ANTHONY A."/>
    <s v="CTO"/>
    <x v="1"/>
    <d v="2022-07-15T00:00:00"/>
    <d v="2022-07-15T00:00:00"/>
    <s v="SL"/>
    <m/>
    <s v="1 SL"/>
    <n v="1"/>
    <m/>
  </r>
  <r>
    <x v="465"/>
    <d v="2022-08-10T00:00:00"/>
    <x v="34"/>
    <s v="BAYOT ANISIA P."/>
    <s v="CTO"/>
    <x v="1"/>
    <d v="2022-07-19T00:00:00"/>
    <d v="2022-07-19T00:00:00"/>
    <s v="OTHER"/>
    <s v="PARENTAL OBLIGATION"/>
    <s v="1 OTHER"/>
    <n v="1"/>
    <m/>
  </r>
  <r>
    <x v="466"/>
    <d v="2022-08-10T00:00:00"/>
    <x v="63"/>
    <s v="GUAÑEZO MA. GINA P."/>
    <s v="CTO"/>
    <x v="1"/>
    <d v="2022-07-18T00:00:00"/>
    <d v="2022-07-18T00:00:00"/>
    <s v="OTHER"/>
    <s v="EMERGENCY LEAVE"/>
    <s v="1 OTHER"/>
    <n v="1"/>
    <m/>
  </r>
  <r>
    <x v="467"/>
    <d v="2022-08-10T00:00:00"/>
    <x v="34"/>
    <s v="DELA CRUZ EVANGELINE P."/>
    <s v="LANDTAX"/>
    <x v="1"/>
    <d v="2022-07-15T00:00:00"/>
    <d v="2022-07-15T00:00:00"/>
    <s v="SL"/>
    <m/>
    <s v="1 SL"/>
    <n v="1"/>
    <m/>
  </r>
  <r>
    <x v="467"/>
    <d v="2022-08-10T00:00:00"/>
    <x v="34"/>
    <s v="DELA CRUZ EVANGELINE P."/>
    <s v="LANDTAX"/>
    <x v="1"/>
    <d v="2022-07-18T00:00:00"/>
    <d v="2022-07-18T00:00:00"/>
    <s v="SL"/>
    <m/>
    <s v="1 SL"/>
    <n v="1"/>
    <m/>
  </r>
  <r>
    <x v="468"/>
    <d v="2022-08-10T00:00:00"/>
    <x v="21"/>
    <s v="AMORA ELISA S."/>
    <s v="CTO"/>
    <x v="1"/>
    <d v="2022-07-20T00:00:00"/>
    <d v="2022-07-20T00:00:00"/>
    <s v="SL"/>
    <m/>
    <s v="1 SL"/>
    <n v="1"/>
    <m/>
  </r>
  <r>
    <x v="469"/>
    <d v="2022-08-10T00:00:00"/>
    <x v="14"/>
    <s v="ORTIZ TRINIDAD D."/>
    <s v="GSO"/>
    <x v="1"/>
    <d v="2022-07-22T00:00:00"/>
    <d v="2022-07-22T00:00:00"/>
    <s v="WITHOUTPAY"/>
    <s v="WITHOUTPAY"/>
    <s v="1 WITHOUTPAY"/>
    <n v="1"/>
    <m/>
  </r>
  <r>
    <x v="470"/>
    <d v="2022-08-10T00:00:00"/>
    <x v="14"/>
    <s v="DIMAPILIS VILMA T."/>
    <s v="GSO"/>
    <x v="1"/>
    <d v="2022-07-22T00:00:00"/>
    <d v="2022-07-22T00:00:00"/>
    <s v="OTHER"/>
    <s v="DOMESTIC EMERGENCY"/>
    <s v="1 OTHER"/>
    <n v="1"/>
    <m/>
  </r>
  <r>
    <x v="471"/>
    <d v="2022-08-10T00:00:00"/>
    <x v="3"/>
    <s v="CRIZALDO THELMA U."/>
    <s v="CHO"/>
    <x v="1"/>
    <d v="2022-07-01T00:00:00"/>
    <d v="2022-07-01T00:00:00"/>
    <s v="SL"/>
    <m/>
    <s v="1 SL"/>
    <n v="1"/>
    <m/>
  </r>
  <r>
    <x v="472"/>
    <d v="2022-08-10T00:00:00"/>
    <x v="3"/>
    <s v="CRIZALDO THELMA U."/>
    <s v="CHO"/>
    <x v="1"/>
    <d v="2022-06-30T00:00:00"/>
    <d v="2022-06-30T00:00:00"/>
    <s v="SL"/>
    <m/>
    <s v="1 SL"/>
    <n v="1"/>
    <m/>
  </r>
  <r>
    <x v="473"/>
    <d v="2022-08-10T00:00:00"/>
    <x v="66"/>
    <s v="OSTONAL IVY S."/>
    <s v="ONT"/>
    <x v="1"/>
    <d v="2022-07-01T00:00:00"/>
    <d v="2022-07-15T00:00:00"/>
    <s v="SL"/>
    <m/>
    <s v="11 SL"/>
    <n v="11"/>
    <m/>
  </r>
  <r>
    <x v="474"/>
    <d v="2022-08-10T00:00:00"/>
    <x v="63"/>
    <s v="SUSA NANETE B."/>
    <s v="ONT"/>
    <x v="1"/>
    <d v="2022-07-18T00:00:00"/>
    <d v="2022-07-18T00:00:00"/>
    <s v="SL"/>
    <m/>
    <s v="1 SL"/>
    <n v="1"/>
    <m/>
  </r>
  <r>
    <x v="475"/>
    <d v="2022-08-10T00:00:00"/>
    <x v="21"/>
    <s v="MARUNDAN MARIA FLOR M."/>
    <s v="ONT"/>
    <x v="1"/>
    <d v="2022-07-14T00:00:00"/>
    <d v="2022-07-15T00:00:00"/>
    <s v="SL"/>
    <m/>
    <s v="2 SL"/>
    <n v="2"/>
    <m/>
  </r>
  <r>
    <x v="476"/>
    <d v="2022-08-10T00:00:00"/>
    <x v="21"/>
    <s v="MARUNDAN MARIA FLOR M."/>
    <s v="ONT"/>
    <x v="1"/>
    <d v="2022-07-17T00:00:00"/>
    <d v="2022-07-18T00:00:00"/>
    <s v="SL"/>
    <m/>
    <s v="1 SL"/>
    <n v="1"/>
    <m/>
  </r>
  <r>
    <x v="477"/>
    <d v="2022-08-10T00:00:00"/>
    <x v="19"/>
    <s v="COTONER NELIA C."/>
    <s v="COOPERATIVE OFFICE"/>
    <x v="1"/>
    <d v="2022-07-21T00:00:00"/>
    <d v="2022-07-21T00:00:00"/>
    <s v="VL"/>
    <m/>
    <s v="1 VL"/>
    <n v="1"/>
    <m/>
  </r>
  <r>
    <x v="478"/>
    <d v="2022-08-10T00:00:00"/>
    <x v="19"/>
    <s v="JORGE CAROLINA M."/>
    <s v="CTO"/>
    <x v="1"/>
    <d v="2022-07-27T00:00:00"/>
    <d v="2022-07-29T00:00:00"/>
    <s v="VL"/>
    <m/>
    <s v="3 VL"/>
    <n v="3"/>
    <m/>
  </r>
  <r>
    <x v="479"/>
    <d v="2022-08-10T00:00:00"/>
    <x v="19"/>
    <s v="JORGE CAROLINA M."/>
    <s v="CTO"/>
    <x v="1"/>
    <d v="2022-07-25T00:00:00"/>
    <d v="2022-07-26T00:00:00"/>
    <s v="VL"/>
    <m/>
    <s v="2 VL"/>
    <n v="2"/>
    <m/>
  </r>
  <r>
    <x v="480"/>
    <d v="2022-08-10T00:00:00"/>
    <x v="3"/>
    <s v="ESPIRITU RONALD M."/>
    <s v="CTO"/>
    <x v="1"/>
    <d v="2022-07-19T00:00:00"/>
    <d v="2022-07-19T00:00:00"/>
    <s v="OTHER"/>
    <s v="SEC 21 EO 292- SPECIAL PRIVILEGE"/>
    <s v="1 OTHER"/>
    <n v="1"/>
    <m/>
  </r>
  <r>
    <x v="481"/>
    <d v="2022-08-10T00:00:00"/>
    <x v="21"/>
    <s v="ORTIZ TRINIDAD D."/>
    <s v="GSO"/>
    <x v="1"/>
    <d v="2022-07-15T00:00:00"/>
    <d v="2022-07-15T00:00:00"/>
    <s v="SL"/>
    <m/>
    <s v="1 SL"/>
    <n v="1"/>
    <m/>
  </r>
  <r>
    <x v="481"/>
    <d v="2022-08-10T00:00:00"/>
    <x v="21"/>
    <s v="ORTIZ TRINIDAD D."/>
    <s v="GSO"/>
    <x v="1"/>
    <d v="2022-07-18T00:00:00"/>
    <d v="2022-07-19T00:00:00"/>
    <s v="SL"/>
    <m/>
    <s v="2 SL"/>
    <n v="2"/>
    <m/>
  </r>
  <r>
    <x v="482"/>
    <d v="2022-08-10T00:00:00"/>
    <x v="63"/>
    <s v="MALIGAYO YOLANDA D."/>
    <s v="CHO"/>
    <x v="1"/>
    <d v="2022-07-27T00:00:00"/>
    <d v="2022-07-29T00:00:00"/>
    <s v="VL"/>
    <m/>
    <s v="3 VL"/>
    <n v="3"/>
    <m/>
  </r>
  <r>
    <x v="483"/>
    <d v="2022-08-10T00:00:00"/>
    <x v="19"/>
    <s v="MALIGAYO YOLANDA D."/>
    <s v="CHO"/>
    <x v="1"/>
    <d v="2022-07-15T00:00:00"/>
    <d v="2022-07-15T00:00:00"/>
    <s v="SL"/>
    <m/>
    <s v="1 SL"/>
    <n v="1"/>
    <m/>
  </r>
  <r>
    <x v="484"/>
    <d v="2022-08-10T00:00:00"/>
    <x v="63"/>
    <s v="MARTINEZ BELEN B."/>
    <s v="CBO"/>
    <x v="1"/>
    <d v="2022-07-18T00:00:00"/>
    <d v="2022-07-18T00:00:00"/>
    <s v="SL"/>
    <m/>
    <s v="1 SL"/>
    <n v="1"/>
    <m/>
  </r>
  <r>
    <x v="485"/>
    <d v="2022-08-10T00:00:00"/>
    <x v="30"/>
    <s v="BANICO PILAR B."/>
    <s v="CCT"/>
    <x v="1"/>
    <d v="2022-07-18T00:00:00"/>
    <d v="2022-07-18T00:00:00"/>
    <s v="OTHER"/>
    <s v="DOMESTIC EMERGENCY"/>
    <s v="1 OTHER"/>
    <n v="1"/>
    <m/>
  </r>
  <r>
    <x v="486"/>
    <d v="2022-08-10T00:00:00"/>
    <x v="63"/>
    <s v="LEPARDO ROWENA R."/>
    <s v="CCT"/>
    <x v="1"/>
    <d v="2022-07-18T00:00:00"/>
    <d v="2022-07-18T00:00:00"/>
    <s v="SL"/>
    <m/>
    <s v="1 SL"/>
    <n v="1"/>
    <m/>
  </r>
  <r>
    <x v="487"/>
    <d v="2022-08-10T00:00:00"/>
    <x v="2"/>
    <s v="PAJENAGO MAIDEN A."/>
    <s v="CHO"/>
    <x v="0"/>
    <d v="2022-05-24T00:00:00"/>
    <d v="2022-09-06T00:00:00"/>
    <s v="Maternity"/>
    <s v="RA 11210 - MATERNITY LEAVE"/>
    <s v="75 Maternity"/>
    <n v="75"/>
    <m/>
  </r>
  <r>
    <x v="488"/>
    <d v="2022-08-10T00:00:00"/>
    <x v="78"/>
    <s v="RODRIGUEZ GREGORIO  "/>
    <s v="CENRO"/>
    <x v="1"/>
    <d v="2022-08-05T00:00:00"/>
    <d v="2022-08-05T00:00:00"/>
    <s v="SL"/>
    <m/>
    <s v="1 SL"/>
    <n v="1"/>
    <m/>
  </r>
  <r>
    <x v="489"/>
    <d v="2022-08-10T00:00:00"/>
    <x v="3"/>
    <s v="GATPANDAN NENITA M."/>
    <s v="LIBRARY"/>
    <x v="1"/>
    <d v="2022-07-13T00:00:00"/>
    <d v="2022-07-13T00:00:00"/>
    <s v="SL"/>
    <m/>
    <s v="1 SL"/>
    <n v="1"/>
    <m/>
  </r>
  <r>
    <x v="490"/>
    <d v="2022-08-11T00:00:00"/>
    <x v="96"/>
    <s v="DE VILLA OFELIA G."/>
    <s v="COMELEC"/>
    <x v="1"/>
    <d v="2022-08-08T00:00:00"/>
    <d v="2022-08-08T00:00:00"/>
    <s v="SL"/>
    <m/>
    <s v="1 SL"/>
    <n v="1"/>
    <m/>
  </r>
  <r>
    <x v="491"/>
    <d v="2022-08-11T00:00:00"/>
    <x v="45"/>
    <s v="PEÑANO DARYL BAMBI B."/>
    <s v="ONT"/>
    <x v="1"/>
    <d v="2022-07-11T00:00:00"/>
    <d v="2022-07-12T00:00:00"/>
    <s v="OTHER"/>
    <s v="RA 8972 SOLO PARENT"/>
    <s v="2 OTHER"/>
    <n v="2"/>
    <m/>
  </r>
  <r>
    <x v="492"/>
    <d v="2022-08-11T00:00:00"/>
    <x v="14"/>
    <s v="ESTRANGCO MERCY U."/>
    <s v="MAHOGANY MARKET"/>
    <x v="1"/>
    <d v="2022-07-29T00:00:00"/>
    <d v="2022-07-29T00:00:00"/>
    <s v="OTHER"/>
    <s v="ANNIVERSARY LEAVE"/>
    <s v="1 OTHER"/>
    <n v="1"/>
    <m/>
  </r>
  <r>
    <x v="493"/>
    <d v="2022-08-11T00:00:00"/>
    <x v="45"/>
    <s v="ESTRANGCO MERCY U."/>
    <s v="MAHOGANY MARKET"/>
    <x v="1"/>
    <d v="2022-06-30T00:00:00"/>
    <d v="2022-06-30T00:00:00"/>
    <s v="SL"/>
    <m/>
    <s v="1 SL"/>
    <n v="1"/>
    <m/>
  </r>
  <r>
    <x v="494"/>
    <d v="2022-08-11T00:00:00"/>
    <x v="32"/>
    <s v="ORTIZ TRINIDAD D."/>
    <s v="GSO"/>
    <x v="1"/>
    <d v="2022-06-24T00:00:00"/>
    <d v="2022-06-24T00:00:00"/>
    <s v="SL"/>
    <m/>
    <s v="1 SL"/>
    <n v="1"/>
    <m/>
  </r>
  <r>
    <x v="495"/>
    <d v="2022-08-11T00:00:00"/>
    <x v="341"/>
    <s v="LUNA  FERNANDO  "/>
    <s v="CENRO"/>
    <x v="1"/>
    <d v="2022-07-08T00:00:00"/>
    <d v="2022-07-08T00:00:00"/>
    <s v="SL"/>
    <m/>
    <s v="1 SL"/>
    <n v="1"/>
    <m/>
  </r>
  <r>
    <x v="495"/>
    <d v="2022-08-11T00:00:00"/>
    <x v="341"/>
    <s v="LUNA  FERNANDO  "/>
    <s v="CENRO"/>
    <x v="1"/>
    <d v="2022-07-11T00:00:00"/>
    <d v="2022-07-11T00:00:00"/>
    <s v="SL"/>
    <m/>
    <s v="1 SL"/>
    <n v="1"/>
    <m/>
  </r>
  <r>
    <x v="496"/>
    <d v="2022-08-11T00:00:00"/>
    <x v="30"/>
    <s v="CRUZADA MAGDALENA A."/>
    <s v="COOPERATIVE OFFICE"/>
    <x v="1"/>
    <d v="2022-07-07T00:00:00"/>
    <d v="2022-07-07T00:00:00"/>
    <s v="SL"/>
    <m/>
    <s v="1 SL"/>
    <n v="1"/>
    <m/>
  </r>
  <r>
    <x v="497"/>
    <d v="2022-08-11T00:00:00"/>
    <x v="30"/>
    <s v="MAGUINAO GILBERT  "/>
    <s v="GSO"/>
    <x v="1"/>
    <d v="2022-07-12T00:00:00"/>
    <d v="2022-07-12T00:00:00"/>
    <s v="SL"/>
    <m/>
    <s v="1 SL"/>
    <n v="1"/>
    <m/>
  </r>
  <r>
    <x v="498"/>
    <d v="2022-08-11T00:00:00"/>
    <x v="76"/>
    <s v="OLINO PRECIOSA A."/>
    <s v="GSO"/>
    <x v="1"/>
    <d v="2022-07-01T00:00:00"/>
    <d v="2022-07-01T00:00:00"/>
    <s v="VL"/>
    <m/>
    <s v="1 VL"/>
    <n v="1"/>
    <m/>
  </r>
  <r>
    <x v="498"/>
    <d v="2022-08-11T00:00:00"/>
    <x v="76"/>
    <s v="OLINO PRECIOSA A."/>
    <s v="GSO"/>
    <x v="1"/>
    <d v="2022-07-07T00:00:00"/>
    <d v="2022-07-07T00:00:00"/>
    <s v="VL"/>
    <m/>
    <s v="1 VL"/>
    <n v="1"/>
    <m/>
  </r>
  <r>
    <x v="499"/>
    <d v="2022-08-11T00:00:00"/>
    <x v="45"/>
    <s v="CORTEZ FIDELA B."/>
    <s v="TCCH/TICC"/>
    <x v="1"/>
    <d v="2022-06-30T00:00:00"/>
    <d v="2022-07-06T00:00:00"/>
    <s v="OTHER"/>
    <s v="MOURNING LEAVE"/>
    <s v="5 OTHER"/>
    <n v="5"/>
    <m/>
  </r>
  <r>
    <x v="500"/>
    <d v="2022-08-11T00:00:00"/>
    <x v="45"/>
    <s v="CORTEZ FIDELA B."/>
    <s v="TCCH/TICC"/>
    <x v="1"/>
    <d v="2022-06-24T00:00:00"/>
    <d v="2022-06-24T00:00:00"/>
    <s v="SL"/>
    <m/>
    <s v="1 SL"/>
    <n v="1"/>
    <m/>
  </r>
  <r>
    <x v="501"/>
    <d v="2022-08-11T00:00:00"/>
    <x v="30"/>
    <s v="BUGARIN MA. ANA M."/>
    <s v="LCR"/>
    <x v="1"/>
    <d v="2022-07-11T00:00:00"/>
    <d v="2022-07-11T00:00:00"/>
    <s v="SL"/>
    <m/>
    <s v="1 SL"/>
    <n v="1"/>
    <m/>
  </r>
  <r>
    <x v="502"/>
    <d v="2022-08-11T00:00:00"/>
    <x v="59"/>
    <s v="AUSTRIA KIM E."/>
    <s v="ONT"/>
    <x v="1"/>
    <d v="2022-05-23T00:00:00"/>
    <d v="2022-05-25T00:00:00"/>
    <s v="OTHER"/>
    <s v="SEC 25 EO 292- FORCE LEAVE"/>
    <s v="3 OTHER"/>
    <n v="3"/>
    <m/>
  </r>
  <r>
    <x v="502"/>
    <d v="2022-08-11T00:00:00"/>
    <x v="59"/>
    <s v="AUSTRIA KIM E."/>
    <s v="ONT"/>
    <x v="1"/>
    <d v="2022-05-30T00:00:00"/>
    <d v="2022-05-31T00:00:00"/>
    <s v="OTHER"/>
    <s v="SEC 25 EO 292- FORCE LEAVE"/>
    <s v="2 OTHER"/>
    <n v="2"/>
    <m/>
  </r>
  <r>
    <x v="503"/>
    <d v="2022-08-11T00:00:00"/>
    <x v="29"/>
    <s v="EMELO MARYJANE T."/>
    <s v="ONT"/>
    <x v="1"/>
    <d v="2022-07-18T00:00:00"/>
    <d v="2022-07-22T00:00:00"/>
    <s v="SL"/>
    <m/>
    <s v="5 SL"/>
    <n v="5"/>
    <m/>
  </r>
  <r>
    <x v="504"/>
    <d v="2022-08-11T00:00:00"/>
    <x v="3"/>
    <s v="MACAPUNO FELIX  "/>
    <s v="CENRO"/>
    <x v="1"/>
    <d v="2022-07-13T00:00:00"/>
    <d v="2022-07-13T00:00:00"/>
    <s v="SL"/>
    <m/>
    <s v="1 SL"/>
    <n v="1"/>
    <m/>
  </r>
  <r>
    <x v="505"/>
    <d v="2022-08-11T00:00:00"/>
    <x v="30"/>
    <s v="MALIGAYA NELITA M."/>
    <s v="GSO"/>
    <x v="1"/>
    <d v="2022-07-25T00:00:00"/>
    <d v="2022-07-25T00:00:00"/>
    <s v="VL"/>
    <m/>
    <s v="1 VL"/>
    <n v="1"/>
    <m/>
  </r>
  <r>
    <x v="506"/>
    <d v="2022-08-11T00:00:00"/>
    <x v="30"/>
    <s v="MALIGAYA NELITA M."/>
    <s v="GSO"/>
    <x v="1"/>
    <d v="2022-07-12T00:00:00"/>
    <d v="2022-07-12T00:00:00"/>
    <s v="SL"/>
    <m/>
    <s v="1 SL"/>
    <n v="1"/>
    <m/>
  </r>
  <r>
    <x v="507"/>
    <d v="2022-08-11T00:00:00"/>
    <x v="30"/>
    <s v="RODRIGUEZ RUEL  "/>
    <s v="CENRO"/>
    <x v="1"/>
    <d v="2022-07-10T00:00:00"/>
    <d v="2022-07-10T00:00:00"/>
    <s v="SL"/>
    <m/>
    <s v="1 SL"/>
    <n v="1"/>
    <m/>
  </r>
  <r>
    <x v="508"/>
    <d v="2022-08-11T00:00:00"/>
    <x v="63"/>
    <s v="MAGUINAO GILBERT  "/>
    <s v="GSO"/>
    <x v="1"/>
    <d v="2022-07-25T00:00:00"/>
    <d v="2022-07-25T00:00:00"/>
    <s v="VL"/>
    <m/>
    <s v="1 VL"/>
    <n v="1"/>
    <m/>
  </r>
  <r>
    <x v="509"/>
    <d v="2022-08-11T00:00:00"/>
    <x v="45"/>
    <s v="DOLOT JESUS JR. D."/>
    <s v="PIO"/>
    <x v="1"/>
    <d v="2022-07-18T00:00:00"/>
    <d v="2022-07-18T00:00:00"/>
    <s v="VL"/>
    <m/>
    <s v="1 VL"/>
    <n v="1"/>
    <m/>
  </r>
  <r>
    <x v="510"/>
    <d v="2022-08-11T00:00:00"/>
    <x v="96"/>
    <s v="DOLOT JESUS JR. D."/>
    <s v="PIO"/>
    <x v="1"/>
    <d v="2022-08-09T00:00:00"/>
    <d v="2022-08-09T00:00:00"/>
    <s v="SL"/>
    <m/>
    <s v="1 SL"/>
    <n v="1"/>
    <m/>
  </r>
  <r>
    <x v="511"/>
    <d v="2022-08-11T00:00:00"/>
    <x v="7"/>
    <s v="DOLOT JESUS JR. D."/>
    <s v="PIO"/>
    <x v="1"/>
    <d v="2022-06-01T00:00:00"/>
    <d v="2022-06-03T00:00:00"/>
    <s v="SL"/>
    <m/>
    <s v="3 SL"/>
    <n v="3"/>
    <m/>
  </r>
  <r>
    <x v="512"/>
    <d v="2022-08-11T00:00:00"/>
    <x v="14"/>
    <s v="MENDOZA PRESCILA S."/>
    <s v="CEO"/>
    <x v="1"/>
    <d v="2022-07-22T00:00:00"/>
    <d v="2022-07-22T00:00:00"/>
    <s v="SL"/>
    <m/>
    <s v="1 SL"/>
    <n v="1"/>
    <m/>
  </r>
  <r>
    <x v="513"/>
    <d v="2022-08-11T00:00:00"/>
    <x v="14"/>
    <s v="HERNANDEZ MARIO A."/>
    <s v="MAHOGANY MARKET"/>
    <x v="1"/>
    <d v="2022-08-02T00:00:00"/>
    <d v="2022-08-02T00:00:00"/>
    <s v="OTHER"/>
    <s v="BIRTHDAY LEAVE"/>
    <s v="1 OTHER"/>
    <n v="1"/>
    <m/>
  </r>
  <r>
    <x v="514"/>
    <d v="2022-08-11T00:00:00"/>
    <x v="14"/>
    <s v="RODRIGUEZ RUEL  "/>
    <s v="CENRO"/>
    <x v="1"/>
    <d v="2022-07-23T00:00:00"/>
    <d v="2022-07-24T00:00:00"/>
    <s v="SL"/>
    <m/>
    <s v="2 SL"/>
    <n v="2"/>
    <m/>
  </r>
  <r>
    <x v="515"/>
    <d v="2022-08-11T00:00:00"/>
    <x v="10"/>
    <s v="FERMA ARCELI C."/>
    <s v="INTERNAL"/>
    <x v="1"/>
    <d v="2022-07-19T00:00:00"/>
    <d v="2022-07-21T00:00:00"/>
    <s v="SL"/>
    <m/>
    <s v="3 SL"/>
    <n v="3"/>
    <m/>
  </r>
  <r>
    <x v="516"/>
    <d v="2022-08-11T00:00:00"/>
    <x v="14"/>
    <s v="EGASAN DELIA J."/>
    <s v="CHO"/>
    <x v="1"/>
    <d v="2022-07-20T00:00:00"/>
    <d v="2022-07-22T00:00:00"/>
    <s v="SL"/>
    <m/>
    <s v="3 SL"/>
    <n v="3"/>
    <m/>
  </r>
  <r>
    <x v="517"/>
    <d v="2022-08-11T00:00:00"/>
    <x v="14"/>
    <s v="DISEPEDA ROMELITO  "/>
    <s v="TOPS (ADMIN CSU)"/>
    <x v="1"/>
    <d v="2022-07-01T00:00:00"/>
    <d v="2022-07-31T00:00:00"/>
    <s v="SL"/>
    <m/>
    <s v="21 SL"/>
    <n v="21"/>
    <m/>
  </r>
  <r>
    <x v="518"/>
    <d v="2022-08-11T00:00:00"/>
    <x v="14"/>
    <s v="FLAVIER ADORACION  "/>
    <s v="ADMIN OFFICE"/>
    <x v="1"/>
    <d v="2022-07-05T00:00:00"/>
    <d v="2022-07-07T00:00:00"/>
    <s v="SL"/>
    <m/>
    <s v="3 SL"/>
    <n v="3"/>
    <m/>
  </r>
  <r>
    <x v="519"/>
    <d v="2022-08-11T00:00:00"/>
    <x v="63"/>
    <s v="NOVICIO PERLITA G."/>
    <s v="LEGAL"/>
    <x v="1"/>
    <d v="2022-07-18T00:00:00"/>
    <d v="2022-07-18T00:00:00"/>
    <s v="SL"/>
    <m/>
    <s v="1 SL"/>
    <n v="1"/>
    <m/>
  </r>
  <r>
    <x v="520"/>
    <d v="2022-08-11T00:00:00"/>
    <x v="336"/>
    <s v="SIM JO RITZELLE C."/>
    <s v="CHO"/>
    <x v="0"/>
    <d v="2022-07-15T00:00:00"/>
    <d v="2022-07-15T00:00:00"/>
    <s v="VL"/>
    <m/>
    <s v="1 VL"/>
    <n v="1"/>
    <m/>
  </r>
  <r>
    <x v="521"/>
    <d v="2022-08-11T00:00:00"/>
    <x v="48"/>
    <s v="ATIENZA JULIE ANN A."/>
    <s v="CTO"/>
    <x v="1"/>
    <d v="2022-08-05T00:00:00"/>
    <d v="2022-08-05T00:00:00"/>
    <s v="VL"/>
    <m/>
    <s v="1 VL"/>
    <n v="1"/>
    <m/>
  </r>
  <r>
    <x v="522"/>
    <d v="2022-08-11T00:00:00"/>
    <x v="48"/>
    <s v="ATIENZA JULIE ANN A."/>
    <s v="CTO"/>
    <x v="1"/>
    <d v="2022-07-29T00:00:00"/>
    <d v="2022-07-29T00:00:00"/>
    <s v="SL"/>
    <m/>
    <s v="1 SL"/>
    <n v="1"/>
    <m/>
  </r>
  <r>
    <x v="523"/>
    <d v="2022-08-11T00:00:00"/>
    <x v="48"/>
    <s v="TAMAYO MARIA ELLAINE III B."/>
    <s v="CTO"/>
    <x v="1"/>
    <d v="2022-07-28T00:00:00"/>
    <d v="2022-07-28T00:00:00"/>
    <s v="SL"/>
    <m/>
    <s v="1 SL"/>
    <n v="1"/>
    <m/>
  </r>
  <r>
    <x v="524"/>
    <d v="2022-08-11T00:00:00"/>
    <x v="19"/>
    <s v="TAMAYO MARIA ELLAINE III B."/>
    <s v="CTO"/>
    <x v="1"/>
    <d v="2022-07-20T00:00:00"/>
    <d v="2022-07-20T00:00:00"/>
    <s v="VL"/>
    <m/>
    <s v="1 VL"/>
    <n v="1"/>
    <m/>
  </r>
  <r>
    <x v="525"/>
    <d v="2022-08-11T00:00:00"/>
    <x v="1"/>
    <s v="TAMAYO MARIA ELLAINE III B."/>
    <s v="CTO"/>
    <x v="1"/>
    <d v="2022-06-27T00:00:00"/>
    <d v="2022-06-27T00:00:00"/>
    <s v="OTHER"/>
    <s v="SEC 21 EO 292- SPECIAL PRIVILEGE"/>
    <s v="1 OTHER"/>
    <n v="1"/>
    <m/>
  </r>
  <r>
    <x v="526"/>
    <d v="2022-08-11T00:00:00"/>
    <x v="35"/>
    <s v="DE OCAMPO ALMA A."/>
    <s v="CTO"/>
    <x v="1"/>
    <d v="2022-08-12T00:00:00"/>
    <d v="2022-08-12T00:00:00"/>
    <s v="VL"/>
    <m/>
    <s v="1 VL"/>
    <n v="1"/>
    <m/>
  </r>
  <r>
    <x v="527"/>
    <d v="2022-08-11T00:00:00"/>
    <x v="78"/>
    <s v="AYCARDO PILILLA V."/>
    <s v="COA"/>
    <x v="1"/>
    <m/>
    <m/>
    <s v="OTHER"/>
    <s v="TERMINAL LEAVE"/>
    <s v="0 OTHER"/>
    <n v="0"/>
    <m/>
  </r>
  <r>
    <x v="528"/>
    <d v="2022-08-17T00:00:00"/>
    <x v="35"/>
    <s v="ZALDIVIA MIRIAM F."/>
    <s v="PIO"/>
    <x v="1"/>
    <d v="2022-07-25T00:00:00"/>
    <d v="2022-07-26T00:00:00"/>
    <s v="SL"/>
    <m/>
    <s v="2 SL"/>
    <n v="2"/>
    <m/>
  </r>
  <r>
    <x v="529"/>
    <d v="2022-08-17T00:00:00"/>
    <x v="35"/>
    <s v="NOVICIO PERLITA G."/>
    <s v="LEGAL"/>
    <x v="1"/>
    <d v="2022-07-29T00:00:00"/>
    <d v="2022-07-29T00:00:00"/>
    <s v="SL"/>
    <m/>
    <s v="1 SL"/>
    <n v="1"/>
    <m/>
  </r>
  <r>
    <x v="530"/>
    <d v="2022-08-17T00:00:00"/>
    <x v="48"/>
    <s v="LUCIANO ADELAIDA C."/>
    <s v="MO"/>
    <x v="1"/>
    <d v="2022-08-01T00:00:00"/>
    <d v="2022-08-01T00:00:00"/>
    <s v="SL"/>
    <m/>
    <s v="1 SL"/>
    <n v="1"/>
    <m/>
  </r>
  <r>
    <x v="531"/>
    <d v="2022-08-17T00:00:00"/>
    <x v="35"/>
    <s v="TAÑEDO MARIA EVELYN C."/>
    <s v="CBO"/>
    <x v="1"/>
    <d v="2022-08-09T00:00:00"/>
    <d v="2022-08-09T00:00:00"/>
    <s v="OTHER"/>
    <s v="BIRTHDAY LEAVE"/>
    <s v="1 OTHER"/>
    <n v="1"/>
    <m/>
  </r>
  <r>
    <x v="532"/>
    <d v="2022-08-17T00:00:00"/>
    <x v="35"/>
    <s v="MONTENEGRO MARISSA P."/>
    <s v="CBO"/>
    <x v="1"/>
    <d v="2022-07-28T00:00:00"/>
    <d v="2022-07-29T00:00:00"/>
    <s v="SL"/>
    <m/>
    <s v="2 SL"/>
    <n v="2"/>
    <m/>
  </r>
  <r>
    <x v="533"/>
    <d v="2022-08-17T00:00:00"/>
    <x v="48"/>
    <s v="SEPINO BRIGIDA M."/>
    <s v="CSWDO"/>
    <x v="1"/>
    <d v="2022-07-29T00:00:00"/>
    <d v="2022-07-29T00:00:00"/>
    <s v="SL"/>
    <m/>
    <s v="1 SL"/>
    <n v="1"/>
    <m/>
  </r>
  <r>
    <x v="534"/>
    <d v="2022-08-17T00:00:00"/>
    <x v="84"/>
    <s v="CONSTANTE FLORAVILLA R."/>
    <s v="CSWDO"/>
    <x v="1"/>
    <d v="2022-07-29T00:00:00"/>
    <d v="2022-07-29T00:00:00"/>
    <s v="OTHER"/>
    <s v="BIRTHDAY LEAVE"/>
    <s v="1 OTHER"/>
    <n v="1"/>
    <m/>
  </r>
  <r>
    <x v="535"/>
    <d v="2022-08-17T00:00:00"/>
    <x v="84"/>
    <s v="PELIMBERGO MICHELLE A."/>
    <s v="CSWDO"/>
    <x v="1"/>
    <d v="2022-08-01T00:00:00"/>
    <d v="2022-08-01T00:00:00"/>
    <s v="OTHER"/>
    <s v="BIRTHDAY LEAVE"/>
    <s v="1 OTHER"/>
    <n v="1"/>
    <m/>
  </r>
  <r>
    <x v="536"/>
    <d v="2022-08-17T00:00:00"/>
    <x v="84"/>
    <s v="PELIMBERGO MICHELLE A."/>
    <s v="CSWDO"/>
    <x v="1"/>
    <d v="2022-07-20T00:00:00"/>
    <d v="2022-07-21T00:00:00"/>
    <s v="SL"/>
    <m/>
    <s v="2 SL"/>
    <n v="2"/>
    <m/>
  </r>
  <r>
    <x v="537"/>
    <d v="2022-08-17T00:00:00"/>
    <x v="81"/>
    <s v="ERIDAO ROSALINDA P."/>
    <s v="CSWDO"/>
    <x v="1"/>
    <d v="2022-08-11T00:00:00"/>
    <d v="2022-08-11T00:00:00"/>
    <s v="OTHER"/>
    <s v="SEC 21 EO 292- SPECIAL PRIVILEGE"/>
    <s v="1 OTHER"/>
    <n v="1"/>
    <m/>
  </r>
  <r>
    <x v="538"/>
    <d v="2022-08-17T00:00:00"/>
    <x v="78"/>
    <s v="ERIDAO ROSALINDA P."/>
    <s v="CSWDO"/>
    <x v="1"/>
    <d v="2022-08-04T00:00:00"/>
    <d v="2022-08-05T00:00:00"/>
    <s v="SL"/>
    <m/>
    <s v="2 SL"/>
    <n v="2"/>
    <m/>
  </r>
  <r>
    <x v="539"/>
    <d v="2022-08-17T00:00:00"/>
    <x v="35"/>
    <s v="ERIDAO ROSALINDA P."/>
    <s v="CSWDO"/>
    <x v="1"/>
    <d v="2022-07-25T00:00:00"/>
    <d v="2022-07-29T00:00:00"/>
    <s v="SL"/>
    <m/>
    <s v="5 SL"/>
    <n v="5"/>
    <m/>
  </r>
  <r>
    <x v="540"/>
    <d v="2022-08-17T00:00:00"/>
    <x v="81"/>
    <s v="HADAP JONALYN L."/>
    <s v="CSWDO"/>
    <x v="1"/>
    <d v="2022-08-01T00:00:00"/>
    <d v="2022-08-05T00:00:00"/>
    <s v="SL"/>
    <m/>
    <s v="5 SL"/>
    <n v="5"/>
    <m/>
  </r>
  <r>
    <x v="541"/>
    <d v="2022-08-17T00:00:00"/>
    <x v="35"/>
    <s v="CACAO ANDREA F."/>
    <s v="CSWDO"/>
    <x v="1"/>
    <d v="2022-08-01T00:00:00"/>
    <d v="2022-08-05T00:00:00"/>
    <s v="SL"/>
    <m/>
    <s v="5 SL"/>
    <n v="5"/>
    <m/>
  </r>
  <r>
    <x v="542"/>
    <d v="2022-08-17T00:00:00"/>
    <x v="96"/>
    <s v="REPILLO AMMY LOU M."/>
    <s v="CTO"/>
    <x v="1"/>
    <d v="2022-08-10T00:00:00"/>
    <d v="2022-08-12T00:00:00"/>
    <s v="VL"/>
    <m/>
    <s v="3 VL"/>
    <n v="3"/>
    <m/>
  </r>
  <r>
    <x v="543"/>
    <d v="2022-08-17T00:00:00"/>
    <x v="131"/>
    <s v="DE VILLA OFELIA G."/>
    <s v="COMELEC"/>
    <x v="1"/>
    <d v="2022-08-11T00:00:00"/>
    <d v="2022-08-12T00:00:00"/>
    <s v="SL"/>
    <m/>
    <s v="2 SL"/>
    <n v="2"/>
    <m/>
  </r>
  <r>
    <x v="544"/>
    <d v="2022-08-17T00:00:00"/>
    <x v="79"/>
    <s v="MABUTI ANA MARIE C."/>
    <s v="CTO"/>
    <x v="1"/>
    <d v="2022-08-03T00:00:00"/>
    <d v="2022-08-03T00:00:00"/>
    <s v="OTHER"/>
    <s v="SEC 21 EO 292- SPECIAL PRIVILEGE"/>
    <s v="1 OTHER"/>
    <n v="1"/>
    <m/>
  </r>
  <r>
    <x v="545"/>
    <d v="2022-08-17T00:00:00"/>
    <x v="131"/>
    <s v="AMORA ELISA S."/>
    <s v="CTO"/>
    <x v="1"/>
    <d v="2022-08-12T00:00:00"/>
    <d v="2022-08-12T00:00:00"/>
    <s v="SL"/>
    <m/>
    <s v="1 SL"/>
    <n v="1"/>
    <m/>
  </r>
  <r>
    <x v="546"/>
    <d v="2022-08-17T00:00:00"/>
    <x v="20"/>
    <s v="AMORA ELISA S."/>
    <s v="CTO"/>
    <x v="1"/>
    <d v="2022-07-29T00:00:00"/>
    <d v="2022-07-29T00:00:00"/>
    <s v="SL"/>
    <m/>
    <s v="1 SL"/>
    <n v="1"/>
    <m/>
  </r>
  <r>
    <x v="547"/>
    <d v="2022-08-17T00:00:00"/>
    <x v="71"/>
    <s v="AMORA ELISA S."/>
    <s v="CTO"/>
    <x v="1"/>
    <d v="2022-07-22T00:00:00"/>
    <d v="2022-07-22T00:00:00"/>
    <s v="VL"/>
    <m/>
    <s v="1 VL"/>
    <n v="1"/>
    <m/>
  </r>
  <r>
    <x v="548"/>
    <d v="2022-08-17T00:00:00"/>
    <x v="14"/>
    <s v="FERNANDEZ MILAGROS C."/>
    <s v="CTO"/>
    <x v="1"/>
    <d v="2022-07-21T00:00:00"/>
    <d v="2022-07-22T00:00:00"/>
    <s v="OTHER"/>
    <s v="DOMESTIC EMERGENCY"/>
    <s v="2 OTHER"/>
    <n v="2"/>
    <m/>
  </r>
  <r>
    <x v="549"/>
    <d v="2022-08-17T00:00:00"/>
    <x v="82"/>
    <s v="VIDALLO WINNIE R."/>
    <s v="CTO"/>
    <x v="1"/>
    <d v="2022-08-04T00:00:00"/>
    <d v="2022-08-04T00:00:00"/>
    <s v="SL"/>
    <m/>
    <s v="1 SL"/>
    <n v="1"/>
    <m/>
  </r>
  <r>
    <x v="549"/>
    <d v="2022-08-17T00:00:00"/>
    <x v="82"/>
    <s v="VIDALLO WINNIE R."/>
    <s v="CTO"/>
    <x v="1"/>
    <d v="2022-08-09T00:00:00"/>
    <d v="2022-08-09T00:00:00"/>
    <s v="SL"/>
    <m/>
    <s v="1 SL"/>
    <n v="1"/>
    <m/>
  </r>
  <r>
    <x v="550"/>
    <d v="2022-08-17T00:00:00"/>
    <x v="10"/>
    <s v="DE GRANO MA. ERLINDA F."/>
    <s v="CTO"/>
    <x v="1"/>
    <d v="2022-07-21T00:00:00"/>
    <d v="2022-07-21T00:00:00"/>
    <s v="SL"/>
    <m/>
    <s v="1 SL"/>
    <n v="1"/>
    <m/>
  </r>
  <r>
    <x v="551"/>
    <d v="2022-08-17T00:00:00"/>
    <x v="90"/>
    <s v="OLEGARIO TEOFISTA B."/>
    <s v="CTO"/>
    <x v="1"/>
    <d v="2022-07-27T00:00:00"/>
    <d v="2022-07-27T00:00:00"/>
    <s v="SL"/>
    <m/>
    <s v="1 SL"/>
    <n v="1"/>
    <m/>
  </r>
  <r>
    <x v="552"/>
    <d v="2022-08-17T00:00:00"/>
    <x v="90"/>
    <s v="DIMAPILIS JOSEPHINE P."/>
    <s v="CTO"/>
    <x v="1"/>
    <d v="2022-07-27T00:00:00"/>
    <d v="2022-07-27T00:00:00"/>
    <s v="OTHER"/>
    <s v="SEC 25 EO 292- FORCE LEAVE"/>
    <s v="1 OTHER"/>
    <n v="1"/>
    <m/>
  </r>
  <r>
    <x v="553"/>
    <d v="2022-08-17T00:00:00"/>
    <x v="91"/>
    <s v="REPILLO AMMY LOU M."/>
    <s v="CTO"/>
    <x v="1"/>
    <d v="2022-07-20T00:00:00"/>
    <d v="2022-07-20T00:00:00"/>
    <s v="SL"/>
    <m/>
    <s v="1 SL"/>
    <n v="1"/>
    <m/>
  </r>
  <r>
    <x v="554"/>
    <d v="2022-08-17T00:00:00"/>
    <x v="8"/>
    <s v="ESPIRITU RONALD M."/>
    <s v="CTO"/>
    <x v="1"/>
    <d v="2022-07-22T00:00:00"/>
    <d v="2022-07-22T00:00:00"/>
    <s v="VL"/>
    <m/>
    <s v="1 VL"/>
    <n v="1"/>
    <m/>
  </r>
  <r>
    <x v="555"/>
    <d v="2022-08-17T00:00:00"/>
    <x v="79"/>
    <s v="DUNGO PURISIMA CORAZON E."/>
    <s v="CTO"/>
    <x v="1"/>
    <d v="2022-08-04T00:00:00"/>
    <d v="2022-08-04T00:00:00"/>
    <s v="OTHER"/>
    <s v="BIRTHDAY LEAVE"/>
    <s v="1 OTHER"/>
    <n v="1"/>
    <m/>
  </r>
  <r>
    <x v="556"/>
    <d v="2022-08-17T00:00:00"/>
    <x v="48"/>
    <s v="DIMAPILIS ELVIRA S."/>
    <s v="CTO"/>
    <x v="1"/>
    <d v="2022-08-01T00:00:00"/>
    <d v="2022-08-01T00:00:00"/>
    <s v="SL"/>
    <m/>
    <s v="1 SL"/>
    <n v="1"/>
    <m/>
  </r>
  <r>
    <x v="557"/>
    <d v="2022-08-17T00:00:00"/>
    <x v="48"/>
    <s v="DIMAPILIS ELVIRA S."/>
    <s v="CTO"/>
    <x v="1"/>
    <d v="2022-07-29T00:00:00"/>
    <d v="2022-07-29T00:00:00"/>
    <s v="OTHER"/>
    <s v="SEC 21 EO 292- SPECIAL PRIVILEGE"/>
    <s v="1 OTHER"/>
    <n v="1"/>
    <m/>
  </r>
  <r>
    <x v="558"/>
    <d v="2022-08-17T00:00:00"/>
    <x v="56"/>
    <s v="GALANG JULIET B."/>
    <s v="VMO"/>
    <x v="4"/>
    <d v="2022-06-27T00:00:00"/>
    <d v="2022-06-27T00:00:00"/>
    <s v="SL"/>
    <m/>
    <s v="1 SL"/>
    <n v="1"/>
    <m/>
  </r>
  <r>
    <x v="559"/>
    <d v="2022-08-17T00:00:00"/>
    <x v="78"/>
    <s v="JORGE CAROLINA M."/>
    <s v="CTO"/>
    <x v="1"/>
    <d v="2022-08-05T00:00:00"/>
    <d v="2022-08-05T00:00:00"/>
    <s v="OTHER"/>
    <s v="SEC 21 EO 292- SPECIAL PRIVILEGE"/>
    <s v="1 OTHER"/>
    <n v="1"/>
    <m/>
  </r>
  <r>
    <x v="560"/>
    <d v="2022-08-17T00:00:00"/>
    <x v="81"/>
    <s v="DIMAPILIS ANTHONY A."/>
    <s v="CTO"/>
    <x v="1"/>
    <d v="2022-08-05T00:00:00"/>
    <d v="2022-08-05T00:00:00"/>
    <s v="SL"/>
    <m/>
    <s v="1 SL"/>
    <n v="1"/>
    <m/>
  </r>
  <r>
    <x v="560"/>
    <d v="2022-08-17T00:00:00"/>
    <x v="81"/>
    <s v="DIMAPILIS ANTHONY A."/>
    <s v="CTO"/>
    <x v="1"/>
    <d v="2022-08-11T00:00:00"/>
    <d v="2022-08-11T00:00:00"/>
    <s v="SL"/>
    <m/>
    <s v="1 SL"/>
    <n v="1"/>
    <m/>
  </r>
  <r>
    <x v="561"/>
    <d v="2022-08-17T00:00:00"/>
    <x v="35"/>
    <s v="DIMAPILIS ANTHONY A."/>
    <s v="CTO"/>
    <x v="1"/>
    <d v="2022-07-29T00:00:00"/>
    <d v="2022-07-29T00:00:00"/>
    <s v="SL"/>
    <m/>
    <s v="1 SL"/>
    <n v="1"/>
    <m/>
  </r>
  <r>
    <x v="562"/>
    <d v="2022-08-17T00:00:00"/>
    <x v="42"/>
    <s v="MARASIGAN GINALYN D."/>
    <s v="ACCOUNTING"/>
    <x v="1"/>
    <d v="2022-04-21T00:00:00"/>
    <d v="2022-04-21T00:00:00"/>
    <s v="OTHER"/>
    <s v="SEC 25 EO 292- FORCE LEAVE"/>
    <s v="1 OTHER"/>
    <n v="1"/>
    <m/>
  </r>
  <r>
    <x v="563"/>
    <d v="2022-08-17T00:00:00"/>
    <x v="1"/>
    <s v="MARASIGAN GINALYN D."/>
    <s v="ACCOUNTING"/>
    <x v="1"/>
    <d v="2022-06-14T00:00:00"/>
    <d v="2022-06-14T00:00:00"/>
    <s v="SL"/>
    <m/>
    <s v="1 SL"/>
    <n v="1"/>
    <m/>
  </r>
  <r>
    <x v="564"/>
    <d v="2022-08-17T00:00:00"/>
    <x v="35"/>
    <s v="VIDA CHARMAINE R."/>
    <s v="MO"/>
    <x v="1"/>
    <d v="2022-07-28T00:00:00"/>
    <d v="2022-07-29T00:00:00"/>
    <s v="SL"/>
    <m/>
    <s v="2 SL"/>
    <n v="2"/>
    <m/>
  </r>
  <r>
    <x v="565"/>
    <d v="2022-08-31T00:00:00"/>
    <x v="20"/>
    <s v="MATIENZO NORMITA S."/>
    <s v="LCR"/>
    <x v="1"/>
    <d v="2022-07-20T00:00:00"/>
    <d v="2022-07-20T00:00:00"/>
    <s v="SL"/>
    <m/>
    <s v="1 SL"/>
    <n v="1"/>
    <m/>
  </r>
  <r>
    <x v="566"/>
    <d v="2022-08-31T00:00:00"/>
    <x v="82"/>
    <s v="ANGCAYA RUFINA P."/>
    <s v="LCR"/>
    <x v="1"/>
    <d v="2022-08-09T00:00:00"/>
    <d v="2022-08-09T00:00:00"/>
    <s v="SL"/>
    <m/>
    <s v="1 SL"/>
    <n v="1"/>
    <m/>
  </r>
  <r>
    <x v="567"/>
    <d v="2022-08-31T00:00:00"/>
    <x v="48"/>
    <s v="TULIAO FLORDELIZA M."/>
    <s v="ACCOUNTING"/>
    <x v="1"/>
    <d v="2022-07-29T00:00:00"/>
    <d v="2022-07-29T00:00:00"/>
    <s v="SL"/>
    <m/>
    <s v="1 SL"/>
    <n v="1"/>
    <m/>
  </r>
  <r>
    <x v="568"/>
    <d v="2022-08-31T00:00:00"/>
    <x v="48"/>
    <s v="DELA GRACIA MA. CECILIA P."/>
    <s v="ACCOUNTING"/>
    <x v="1"/>
    <d v="2022-08-12T00:00:00"/>
    <d v="2022-08-12T00:00:00"/>
    <s v="VL"/>
    <m/>
    <s v="1 VL"/>
    <n v="1"/>
    <m/>
  </r>
  <r>
    <x v="569"/>
    <d v="2022-08-31T00:00:00"/>
    <x v="82"/>
    <s v="GUAÑEZO MARY ANNE P."/>
    <s v="CTO"/>
    <x v="1"/>
    <d v="2022-08-12T00:00:00"/>
    <d v="2022-08-12T00:00:00"/>
    <s v="OTHER"/>
    <s v="SEC 21 EO 292- SPECIAL PRIVILEGE"/>
    <s v="1 OTHER"/>
    <n v="1"/>
    <m/>
  </r>
  <r>
    <x v="570"/>
    <d v="2022-08-31T00:00:00"/>
    <x v="48"/>
    <s v="ENRIQUEZ EDGAR P."/>
    <s v="MO"/>
    <x v="1"/>
    <d v="2022-07-27T00:00:00"/>
    <d v="2022-07-29T00:00:00"/>
    <s v="SL"/>
    <m/>
    <s v="3 SL"/>
    <n v="3"/>
    <m/>
  </r>
  <r>
    <x v="571"/>
    <d v="2022-08-31T00:00:00"/>
    <x v="101"/>
    <s v="ANACAY ANICETA P."/>
    <s v="PICNIC GROVE"/>
    <x v="1"/>
    <d v="2022-08-31T00:00:00"/>
    <d v="2022-08-31T00:00:00"/>
    <s v="OTHER"/>
    <s v="SEC 21 EO 292- SPECIAL PRIVILEGE"/>
    <s v="1 OTHER"/>
    <n v="1"/>
    <m/>
  </r>
  <r>
    <x v="572"/>
    <d v="2022-08-31T00:00:00"/>
    <x v="20"/>
    <s v="BOFILL ERNA P."/>
    <s v="LCR"/>
    <x v="1"/>
    <d v="2022-07-18T00:00:00"/>
    <d v="2022-07-18T00:00:00"/>
    <s v="SL"/>
    <m/>
    <s v="1 SL"/>
    <n v="1"/>
    <m/>
  </r>
  <r>
    <x v="573"/>
    <d v="2022-08-31T00:00:00"/>
    <x v="35"/>
    <s v="ANGCAYA JOHN V."/>
    <s v="ACCOUNTING"/>
    <x v="1"/>
    <d v="2022-08-22T00:00:00"/>
    <d v="2022-08-22T00:00:00"/>
    <s v="OTHER"/>
    <s v="SEC 21 EO 292- SPECIAL PRIVILEGE"/>
    <s v="1 OTHER"/>
    <n v="1"/>
    <m/>
  </r>
  <r>
    <x v="574"/>
    <d v="2022-08-31T00:00:00"/>
    <x v="35"/>
    <s v="ANGCAYA JOHN V."/>
    <s v="ACCOUNTING"/>
    <x v="1"/>
    <d v="2022-07-27T00:00:00"/>
    <d v="2022-07-27T00:00:00"/>
    <s v="SL"/>
    <m/>
    <s v="1 SL"/>
    <n v="1"/>
    <m/>
  </r>
  <r>
    <x v="575"/>
    <d v="2022-08-31T00:00:00"/>
    <x v="130"/>
    <s v="LERIO ROSEMARIE V."/>
    <s v="ACCOUNTING"/>
    <x v="1"/>
    <d v="2022-08-30T00:00:00"/>
    <d v="2022-08-30T00:00:00"/>
    <s v="OTHER"/>
    <s v="SEC 21 EO 292- SPECIAL PRIVILEGE"/>
    <s v="1 OTHER"/>
    <n v="1"/>
    <m/>
  </r>
  <r>
    <x v="576"/>
    <d v="2022-08-31T00:00:00"/>
    <x v="130"/>
    <s v="LERIO ROSEMARIE V."/>
    <s v="ACCOUNTING"/>
    <x v="1"/>
    <d v="2022-08-25T00:00:00"/>
    <d v="2022-08-26T00:00:00"/>
    <s v="VL"/>
    <m/>
    <s v="2 VL"/>
    <n v="2"/>
    <m/>
  </r>
  <r>
    <x v="577"/>
    <d v="2022-08-31T00:00:00"/>
    <x v="82"/>
    <s v="OLARTE GREATCHEL B."/>
    <s v="ACCOUNTING"/>
    <x v="1"/>
    <d v="2022-08-09T00:00:00"/>
    <d v="2022-08-09T00:00:00"/>
    <s v="OTHER"/>
    <s v="SEC 21 EO 292- SPECIAL PRIVILEGE"/>
    <s v="1 OTHER"/>
    <n v="1"/>
    <m/>
  </r>
  <r>
    <x v="578"/>
    <d v="2022-08-31T00:00:00"/>
    <x v="78"/>
    <s v="MANALO EDITHA V."/>
    <s v="ACCOUNTING"/>
    <x v="1"/>
    <d v="2022-08-15T00:00:00"/>
    <d v="2022-08-15T00:00:00"/>
    <s v="VL"/>
    <m/>
    <s v="1 VL"/>
    <n v="1"/>
    <m/>
  </r>
  <r>
    <x v="579"/>
    <d v="2022-08-31T00:00:00"/>
    <x v="96"/>
    <s v="ROCILLO CECILLA A."/>
    <s v="ACCOUNTING"/>
    <x v="1"/>
    <d v="2022-08-05T00:00:00"/>
    <d v="2022-08-05T00:00:00"/>
    <s v="SL"/>
    <m/>
    <s v="1 SL"/>
    <n v="1"/>
    <m/>
  </r>
  <r>
    <x v="580"/>
    <d v="2022-08-31T00:00:00"/>
    <x v="78"/>
    <s v="DAÑO ALMA R."/>
    <s v="ACCOUNTING"/>
    <x v="1"/>
    <d v="2022-08-11T00:00:00"/>
    <d v="2022-08-11T00:00:00"/>
    <s v="VL"/>
    <m/>
    <s v="1 VL"/>
    <n v="1"/>
    <m/>
  </r>
  <r>
    <x v="581"/>
    <d v="2022-08-31T00:00:00"/>
    <x v="96"/>
    <s v="MIRANDA MARIA LOIDA M."/>
    <s v="ACCOUNTING"/>
    <x v="1"/>
    <d v="2022-08-08T00:00:00"/>
    <d v="2022-08-08T00:00:00"/>
    <s v="SL"/>
    <m/>
    <s v="1 SL"/>
    <n v="1"/>
    <m/>
  </r>
  <r>
    <x v="582"/>
    <d v="2022-08-31T00:00:00"/>
    <x v="20"/>
    <s v="ENMACIO LEILA A."/>
    <s v="ACCOUNTING"/>
    <x v="1"/>
    <d v="2022-07-20T00:00:00"/>
    <d v="2022-07-20T00:00:00"/>
    <s v="SL"/>
    <m/>
    <s v="1 SL"/>
    <n v="1"/>
    <m/>
  </r>
  <r>
    <x v="582"/>
    <d v="2022-08-31T00:00:00"/>
    <x v="20"/>
    <s v="ENMACIO LEILA A."/>
    <s v="ACCOUNTING"/>
    <x v="1"/>
    <d v="2022-07-27T00:00:00"/>
    <d v="2022-07-27T00:00:00"/>
    <s v="SL"/>
    <m/>
    <s v="1 SL"/>
    <n v="1"/>
    <m/>
  </r>
  <r>
    <x v="583"/>
    <d v="2022-08-31T00:00:00"/>
    <x v="35"/>
    <s v="MAWAK MIA PAULEEN B."/>
    <s v="ACCOUNTING"/>
    <x v="1"/>
    <d v="2022-08-02T00:00:00"/>
    <d v="2022-08-02T00:00:00"/>
    <s v="OTHER"/>
    <s v="SEC 21 EO 292- SPECIAL PRIVILEGE"/>
    <s v="1 OTHER"/>
    <n v="1"/>
    <m/>
  </r>
  <r>
    <x v="584"/>
    <d v="2022-08-31T00:00:00"/>
    <x v="35"/>
    <s v="MAWAK MIA PAULEEN B."/>
    <s v="ACCOUNTING"/>
    <x v="1"/>
    <d v="2022-07-29T00:00:00"/>
    <d v="2022-07-29T00:00:00"/>
    <s v="SL"/>
    <m/>
    <s v="1 SL"/>
    <n v="1"/>
    <m/>
  </r>
  <r>
    <x v="585"/>
    <d v="2022-08-31T00:00:00"/>
    <x v="48"/>
    <s v="CORTEZ FIDELA B."/>
    <s v="TCCH/TICC"/>
    <x v="1"/>
    <d v="2022-08-09T00:00:00"/>
    <d v="2022-08-09T00:00:00"/>
    <s v="VL"/>
    <m/>
    <s v="1 VL"/>
    <n v="1"/>
    <m/>
  </r>
  <r>
    <x v="586"/>
    <d v="2022-08-31T00:00:00"/>
    <x v="48"/>
    <s v="BORJA EDWIN G."/>
    <s v="TCCH/TICC"/>
    <x v="1"/>
    <d v="2022-08-12T00:00:00"/>
    <d v="2022-08-12T00:00:00"/>
    <s v="OTHER"/>
    <s v="SEC 21 EO 292- SPECIAL PRIVILEGE"/>
    <s v="1 OTHER"/>
    <n v="1"/>
    <m/>
  </r>
  <r>
    <x v="587"/>
    <d v="2022-08-31T00:00:00"/>
    <x v="80"/>
    <s v="PERIDO MARITES V."/>
    <s v="TCCH/TICC"/>
    <x v="1"/>
    <d v="2022-08-02T00:00:00"/>
    <d v="2022-08-02T00:00:00"/>
    <s v="SL"/>
    <m/>
    <s v="1 SL"/>
    <n v="1"/>
    <m/>
  </r>
  <r>
    <x v="588"/>
    <d v="2022-08-31T00:00:00"/>
    <x v="14"/>
    <s v="REOSA CECILIA A."/>
    <s v="SP"/>
    <x v="1"/>
    <d v="2022-07-01T00:00:00"/>
    <d v="2022-07-01T00:00:00"/>
    <s v="SL"/>
    <m/>
    <s v="1 SL"/>
    <n v="1"/>
    <m/>
  </r>
  <r>
    <x v="589"/>
    <d v="2022-08-31T00:00:00"/>
    <x v="34"/>
    <s v="MARINDUQUE AURORA A."/>
    <s v="VMO"/>
    <x v="1"/>
    <d v="2022-07-18T00:00:00"/>
    <d v="2022-07-20T00:00:00"/>
    <s v="SL"/>
    <m/>
    <s v="3 SL"/>
    <n v="3"/>
    <m/>
  </r>
  <r>
    <x v="590"/>
    <d v="2022-08-31T00:00:00"/>
    <x v="3"/>
    <s v="REYES NORALYN B."/>
    <s v="SP"/>
    <x v="1"/>
    <d v="2022-07-27T00:00:00"/>
    <d v="2022-07-27T00:00:00"/>
    <s v="VL"/>
    <m/>
    <s v="1 VL"/>
    <n v="1"/>
    <m/>
  </r>
  <r>
    <x v="591"/>
    <d v="2022-08-31T00:00:00"/>
    <x v="14"/>
    <s v="DE OCAMPO MA. ELENA D."/>
    <s v="SP"/>
    <x v="1"/>
    <d v="2022-07-21T00:00:00"/>
    <d v="2022-07-22T00:00:00"/>
    <s v="SL"/>
    <m/>
    <s v="2 SL"/>
    <n v="2"/>
    <m/>
  </r>
  <r>
    <x v="592"/>
    <d v="2022-08-31T00:00:00"/>
    <x v="64"/>
    <s v="DE OCAMPO MA. ELENA D."/>
    <s v="SP"/>
    <x v="1"/>
    <d v="2022-06-29T00:00:00"/>
    <d v="2022-06-30T00:00:00"/>
    <s v="SL"/>
    <m/>
    <s v="2 SL"/>
    <n v="2"/>
    <m/>
  </r>
  <r>
    <x v="593"/>
    <d v="2022-08-31T00:00:00"/>
    <x v="67"/>
    <s v="MARINDUQUE AURORA A."/>
    <s v="VMO"/>
    <x v="1"/>
    <d v="2022-07-01T00:00:00"/>
    <d v="2022-07-01T00:00:00"/>
    <s v="SL"/>
    <m/>
    <s v="1 SL"/>
    <n v="1"/>
    <m/>
  </r>
  <r>
    <x v="593"/>
    <d v="2022-08-31T00:00:00"/>
    <x v="67"/>
    <s v="MARINDUQUE AURORA A."/>
    <s v="VMO"/>
    <x v="1"/>
    <d v="2022-07-04T00:00:00"/>
    <d v="2022-07-04T00:00:00"/>
    <s v="SL"/>
    <m/>
    <s v="1 SL"/>
    <n v="1"/>
    <m/>
  </r>
  <r>
    <x v="594"/>
    <d v="2022-08-31T00:00:00"/>
    <x v="48"/>
    <s v="LIMBOC FLORDELIZA J."/>
    <s v="LCR"/>
    <x v="1"/>
    <d v="2022-08-02T00:00:00"/>
    <d v="2022-08-02T00:00:00"/>
    <s v="SL"/>
    <m/>
    <s v="1 SL"/>
    <n v="1"/>
    <m/>
  </r>
  <r>
    <x v="595"/>
    <d v="2022-08-31T00:00:00"/>
    <x v="20"/>
    <s v="LIMBOC FLORDELIZA J."/>
    <s v="LCR"/>
    <x v="1"/>
    <d v="2022-07-27T00:00:00"/>
    <d v="2022-07-28T00:00:00"/>
    <s v="SL"/>
    <m/>
    <s v="2 SL"/>
    <n v="2"/>
    <m/>
  </r>
  <r>
    <x v="596"/>
    <d v="2022-08-31T00:00:00"/>
    <x v="35"/>
    <s v="TOLENTINO CAROLINA E."/>
    <s v="LCR"/>
    <x v="1"/>
    <d v="2022-07-29T00:00:00"/>
    <d v="2022-07-29T00:00:00"/>
    <s v="SL"/>
    <m/>
    <s v="1 SL"/>
    <n v="1"/>
    <m/>
  </r>
  <r>
    <x v="597"/>
    <d v="2022-08-31T00:00:00"/>
    <x v="80"/>
    <s v="BUGARIN MA. ANA M."/>
    <s v="LCR"/>
    <x v="1"/>
    <d v="2022-08-01T00:00:00"/>
    <d v="2022-08-02T00:00:00"/>
    <s v="SL"/>
    <m/>
    <s v="2 SL"/>
    <n v="2"/>
    <m/>
  </r>
  <r>
    <x v="598"/>
    <d v="2022-08-31T00:00:00"/>
    <x v="35"/>
    <s v="MATIENZO NORMITA S."/>
    <s v="LCR"/>
    <x v="1"/>
    <d v="2022-07-28T00:00:00"/>
    <d v="2022-07-28T00:00:00"/>
    <s v="SL"/>
    <m/>
    <s v="1 SL"/>
    <n v="1"/>
    <m/>
  </r>
  <r>
    <x v="599"/>
    <d v="2022-09-01T00:00:00"/>
    <x v="30"/>
    <s v="MARINDUQUE GERRY C."/>
    <s v="CHO"/>
    <x v="1"/>
    <d v="2022-07-12T00:00:00"/>
    <d v="2022-07-12T00:00:00"/>
    <s v="SL"/>
    <m/>
    <s v="1 SL"/>
    <n v="1"/>
    <m/>
  </r>
  <r>
    <x v="600"/>
    <d v="2022-09-01T00:00:00"/>
    <x v="78"/>
    <s v="DIMARANAN PERPETUA F."/>
    <s v="TIPID IMPOK"/>
    <x v="1"/>
    <d v="2022-08-02T00:00:00"/>
    <d v="2022-08-02T00:00:00"/>
    <s v="SL"/>
    <m/>
    <s v="1 SL"/>
    <n v="1"/>
    <m/>
  </r>
  <r>
    <x v="600"/>
    <d v="2022-09-01T00:00:00"/>
    <x v="78"/>
    <s v="DIMARANAN PERPETUA F."/>
    <s v="TIPID IMPOK"/>
    <x v="1"/>
    <d v="2022-08-05T00:00:00"/>
    <d v="2022-08-05T00:00:00"/>
    <s v="SL"/>
    <m/>
    <s v="1 SL"/>
    <n v="1"/>
    <m/>
  </r>
  <r>
    <x v="601"/>
    <d v="2022-09-01T00:00:00"/>
    <x v="132"/>
    <s v="MARINDUQUE GERRY C."/>
    <s v="CHO"/>
    <x v="1"/>
    <d v="2022-08-02T00:00:00"/>
    <d v="2022-08-02T00:00:00"/>
    <s v="SL"/>
    <m/>
    <s v="1 SL"/>
    <n v="1"/>
    <m/>
  </r>
  <r>
    <x v="602"/>
    <d v="2022-09-01T00:00:00"/>
    <x v="90"/>
    <s v="MARINDUQUE GERRY C."/>
    <s v="CHO"/>
    <x v="1"/>
    <d v="2022-07-22T00:00:00"/>
    <d v="2022-07-22T00:00:00"/>
    <s v="SL"/>
    <m/>
    <s v="1 SL"/>
    <n v="1"/>
    <m/>
  </r>
  <r>
    <x v="603"/>
    <d v="2022-09-01T00:00:00"/>
    <x v="82"/>
    <s v="ANARNA CRISTINA F."/>
    <s v="PICNIC GROVE"/>
    <x v="1"/>
    <d v="2022-08-15T00:00:00"/>
    <d v="2022-08-19T00:00:00"/>
    <s v="VL"/>
    <m/>
    <s v="5 VL"/>
    <n v="5"/>
    <m/>
  </r>
  <r>
    <x v="603"/>
    <d v="2022-09-01T00:00:00"/>
    <x v="82"/>
    <s v="ANARNA CRISTINA F."/>
    <s v="PICNIC GROVE"/>
    <x v="1"/>
    <d v="2022-08-22T00:00:00"/>
    <d v="2022-08-26T00:00:00"/>
    <s v="VL"/>
    <m/>
    <s v="5 VL"/>
    <n v="5"/>
    <m/>
  </r>
  <r>
    <x v="603"/>
    <d v="2022-09-01T00:00:00"/>
    <x v="82"/>
    <s v="ANARNA CRISTINA F."/>
    <s v="PICNIC GROVE"/>
    <x v="1"/>
    <d v="2022-08-30T00:00:00"/>
    <d v="2022-08-31T00:00:00"/>
    <s v="VL"/>
    <m/>
    <s v="2 VL"/>
    <n v="2"/>
    <m/>
  </r>
  <r>
    <x v="604"/>
    <d v="2022-09-01T00:00:00"/>
    <x v="131"/>
    <s v="ANARNA CRISTINA F."/>
    <s v="PICNIC GROVE"/>
    <x v="1"/>
    <d v="2022-08-08T00:00:00"/>
    <d v="2022-08-12T00:00:00"/>
    <s v="SL"/>
    <m/>
    <s v="5 SL"/>
    <n v="5"/>
    <m/>
  </r>
  <r>
    <x v="605"/>
    <d v="2022-09-01T00:00:00"/>
    <x v="84"/>
    <s v="LABARDA GINA L."/>
    <s v="PICNIC GROVE"/>
    <x v="1"/>
    <d v="2022-07-30T00:00:00"/>
    <d v="2022-07-30T00:00:00"/>
    <s v="OTHER"/>
    <s v="SEC 21 EO 292- SPECIAL PRIVILEGE"/>
    <s v="0 OTHER"/>
    <n v="0"/>
    <m/>
  </r>
  <r>
    <x v="605"/>
    <d v="2022-09-01T00:00:00"/>
    <x v="84"/>
    <s v="LABARDA GINA L."/>
    <s v="PICNIC GROVE"/>
    <x v="1"/>
    <d v="2022-08-06T00:00:00"/>
    <d v="2022-08-07T00:00:00"/>
    <s v="OTHER"/>
    <s v="SEC 21 EO 292- SPECIAL PRIVILEGE"/>
    <s v="0 OTHER"/>
    <n v="0"/>
    <m/>
  </r>
  <r>
    <x v="606"/>
    <d v="2022-09-01T00:00:00"/>
    <x v="20"/>
    <s v="MONTENEGRO HELEN L."/>
    <s v="TOPS (ADMIN CSU)"/>
    <x v="1"/>
    <d v="2022-07-15T00:00:00"/>
    <d v="2022-07-15T00:00:00"/>
    <s v="OTHER"/>
    <s v="DOMESTIC EMERGENCY"/>
    <s v="1 OTHER"/>
    <n v="1"/>
    <m/>
  </r>
  <r>
    <x v="606"/>
    <d v="2022-09-01T00:00:00"/>
    <x v="20"/>
    <s v="MONTENEGRO HELEN L."/>
    <s v="TOPS (ADMIN CSU)"/>
    <x v="1"/>
    <d v="2022-07-18T00:00:00"/>
    <d v="2022-07-18T00:00:00"/>
    <s v="OTHER"/>
    <s v="DOMESTIC EMERGENCY"/>
    <s v="1 OTHER"/>
    <n v="1"/>
    <m/>
  </r>
  <r>
    <x v="606"/>
    <d v="2022-09-01T00:00:00"/>
    <x v="20"/>
    <s v="MONTENEGRO HELEN L."/>
    <s v="TOPS (ADMIN CSU)"/>
    <x v="1"/>
    <d v="2022-08-02T00:00:00"/>
    <d v="2022-08-02T00:00:00"/>
    <s v="OTHER"/>
    <s v="DOMESTIC EMERGENCY"/>
    <s v="1 OTHER"/>
    <n v="1"/>
    <m/>
  </r>
  <r>
    <x v="607"/>
    <d v="2022-09-01T00:00:00"/>
    <x v="20"/>
    <s v="DIMARANAN PERPETUA F."/>
    <s v="TIPID IMPOK"/>
    <x v="1"/>
    <d v="2022-07-21T00:00:00"/>
    <d v="2022-07-21T00:00:00"/>
    <s v="SL"/>
    <m/>
    <s v="1 SL"/>
    <n v="1"/>
    <m/>
  </r>
  <r>
    <x v="608"/>
    <d v="2022-09-01T00:00:00"/>
    <x v="63"/>
    <s v="BAYHON GEORGE G."/>
    <s v="ASSESSORS OFFICE"/>
    <x v="1"/>
    <d v="2022-07-18T00:00:00"/>
    <d v="2022-07-18T00:00:00"/>
    <s v="OTHER"/>
    <s v="SEC 21 EO 292- SPECIAL PRIVILEGE"/>
    <s v="1 OTHER"/>
    <n v="1"/>
    <m/>
  </r>
  <r>
    <x v="609"/>
    <d v="2022-09-01T00:00:00"/>
    <x v="10"/>
    <s v="TORRES SONIA M."/>
    <s v="ASSESSORS OFFICE"/>
    <x v="1"/>
    <d v="2022-07-20T00:00:00"/>
    <d v="2022-07-21T00:00:00"/>
    <s v="SL"/>
    <m/>
    <s v="2 SL"/>
    <n v="2"/>
    <m/>
  </r>
  <r>
    <x v="610"/>
    <d v="2022-09-01T00:00:00"/>
    <x v="35"/>
    <s v="BAYOT RUMER M."/>
    <s v="ASSESSORS OFFICE"/>
    <x v="1"/>
    <d v="2022-07-29T00:00:00"/>
    <d v="2022-07-29T00:00:00"/>
    <s v="OTHER"/>
    <s v="SEC 21 EO 292- SPECIAL PRIVILEGE"/>
    <s v="1 OTHER"/>
    <n v="1"/>
    <m/>
  </r>
  <r>
    <x v="611"/>
    <d v="2022-09-01T00:00:00"/>
    <x v="48"/>
    <s v="FERMA JOSEFA O."/>
    <s v="ADMIN OFFICE"/>
    <x v="1"/>
    <d v="2022-08-01T00:00:00"/>
    <d v="2022-08-01T00:00:00"/>
    <s v="SL"/>
    <m/>
    <s v="1 SL"/>
    <n v="1"/>
    <m/>
  </r>
  <r>
    <x v="612"/>
    <d v="2022-09-01T00:00:00"/>
    <x v="80"/>
    <s v="PARASDAS OFELIA C."/>
    <s v="CCT"/>
    <x v="1"/>
    <d v="2022-07-29T00:00:00"/>
    <d v="2022-07-29T00:00:00"/>
    <s v="SL"/>
    <m/>
    <s v="1 SL"/>
    <n v="1"/>
    <m/>
  </r>
  <r>
    <x v="612"/>
    <d v="2022-09-01T00:00:00"/>
    <x v="80"/>
    <s v="PARASDAS OFELIA C."/>
    <s v="CCT"/>
    <x v="1"/>
    <d v="2022-08-01T00:00:00"/>
    <d v="2022-08-01T00:00:00"/>
    <s v="SL"/>
    <m/>
    <s v="1 SL"/>
    <n v="1"/>
    <m/>
  </r>
  <r>
    <x v="613"/>
    <d v="2022-09-01T00:00:00"/>
    <x v="48"/>
    <s v="PETIL GLENDA D."/>
    <s v="CCT"/>
    <x v="1"/>
    <d v="2022-08-01T00:00:00"/>
    <d v="2022-08-01T00:00:00"/>
    <s v="SL"/>
    <m/>
    <s v="1 SL"/>
    <n v="1"/>
    <m/>
  </r>
  <r>
    <x v="614"/>
    <d v="2022-09-01T00:00:00"/>
    <x v="82"/>
    <s v="CHACON ELISA G."/>
    <s v="CCT"/>
    <x v="1"/>
    <d v="2022-08-17T00:00:00"/>
    <d v="2022-08-19T00:00:00"/>
    <s v="VL"/>
    <m/>
    <s v="3 VL"/>
    <n v="3"/>
    <m/>
  </r>
  <r>
    <x v="615"/>
    <d v="2022-09-01T00:00:00"/>
    <x v="14"/>
    <s v="COSME MA VICTORIA M."/>
    <s v="PICNIC GROVE"/>
    <x v="1"/>
    <d v="2022-07-22T00:00:00"/>
    <d v="2022-07-24T00:00:00"/>
    <s v="SL"/>
    <m/>
    <s v="1 SL"/>
    <n v="1"/>
    <m/>
  </r>
  <r>
    <x v="616"/>
    <d v="2022-09-01T00:00:00"/>
    <x v="342"/>
    <s v="VILLANUEVA PABLO B."/>
    <s v="PICNIC GROVE"/>
    <x v="1"/>
    <d v="2022-07-28T00:00:00"/>
    <d v="2022-07-29T00:00:00"/>
    <s v="SL"/>
    <m/>
    <s v="2 SL"/>
    <n v="2"/>
    <m/>
  </r>
  <r>
    <x v="617"/>
    <d v="2022-09-01T00:00:00"/>
    <x v="35"/>
    <s v="MONTENEGRO HELEN L."/>
    <s v="TOPS (ADMIN CSU)"/>
    <x v="1"/>
    <d v="2022-08-17T00:00:00"/>
    <d v="2022-08-17T00:00:00"/>
    <s v="OTHER"/>
    <s v="SEC 68 EO 292 STUDY LEAVE"/>
    <s v="1 OTHER"/>
    <n v="1"/>
    <m/>
  </r>
  <r>
    <x v="618"/>
    <d v="2022-09-01T00:00:00"/>
    <x v="93"/>
    <s v="REYES JUANITO P."/>
    <s v="OTM"/>
    <x v="1"/>
    <d v="2022-08-24T00:00:00"/>
    <d v="2022-08-26T00:00:00"/>
    <s v="SL"/>
    <m/>
    <s v="3 SL"/>
    <n v="3"/>
    <m/>
  </r>
  <r>
    <x v="619"/>
    <d v="2022-09-01T00:00:00"/>
    <x v="47"/>
    <s v="PEÑANO DARYL BAMBI B."/>
    <s v="ONT"/>
    <x v="1"/>
    <d v="2022-05-25T00:00:00"/>
    <d v="2022-05-25T00:00:00"/>
    <s v="OTHER"/>
    <s v="BIRTHDAY LEAVE"/>
    <s v="1 OTHER"/>
    <n v="1"/>
    <m/>
  </r>
  <r>
    <x v="620"/>
    <d v="2022-09-01T00:00:00"/>
    <x v="343"/>
    <s v="ORSAL MARK LESTER B."/>
    <s v="CPDO"/>
    <x v="1"/>
    <d v="2022-05-31T00:00:00"/>
    <d v="2022-05-31T00:00:00"/>
    <s v="OTHER"/>
    <s v="BIRTHDAY LEAVE"/>
    <s v="1 OTHER"/>
    <n v="1"/>
    <m/>
  </r>
  <r>
    <x v="621"/>
    <d v="2022-09-01T00:00:00"/>
    <x v="96"/>
    <s v="LEGASPI DOLORES B."/>
    <s v="CHO"/>
    <x v="1"/>
    <d v="2022-09-05T00:00:00"/>
    <d v="2022-09-09T00:00:00"/>
    <s v="VL"/>
    <m/>
    <s v="5 VL"/>
    <n v="5"/>
    <m/>
  </r>
  <r>
    <x v="621"/>
    <d v="2022-09-01T00:00:00"/>
    <x v="96"/>
    <s v="LEGASPI DOLORES B."/>
    <s v="CHO"/>
    <x v="1"/>
    <d v="2022-09-12T00:00:00"/>
    <d v="2022-09-16T00:00:00"/>
    <s v="VL"/>
    <m/>
    <s v="5 VL"/>
    <n v="5"/>
    <m/>
  </r>
  <r>
    <x v="621"/>
    <d v="2022-09-01T00:00:00"/>
    <x v="96"/>
    <s v="LEGASPI DOLORES B."/>
    <s v="CHO"/>
    <x v="1"/>
    <d v="2022-09-19T00:00:00"/>
    <d v="2022-09-20T00:00:00"/>
    <s v="VL"/>
    <m/>
    <s v="2 VL"/>
    <n v="2"/>
    <m/>
  </r>
  <r>
    <x v="622"/>
    <d v="2022-09-07T00:00:00"/>
    <x v="90"/>
    <s v="MONTENEGRO RODELIO A."/>
    <s v="CEO"/>
    <x v="1"/>
    <d v="2022-07-21T00:00:00"/>
    <d v="2022-07-21T00:00:00"/>
    <s v="SL"/>
    <m/>
    <s v="1 SL"/>
    <n v="1"/>
    <m/>
  </r>
  <r>
    <x v="623"/>
    <d v="2022-09-07T00:00:00"/>
    <x v="90"/>
    <s v="MARINDUQUE ERNESTO P."/>
    <s v="CEO"/>
    <x v="1"/>
    <d v="2022-07-14T00:00:00"/>
    <d v="2022-07-14T00:00:00"/>
    <s v="SL"/>
    <m/>
    <s v="1 SL"/>
    <n v="1"/>
    <m/>
  </r>
  <r>
    <x v="623"/>
    <d v="2022-09-07T00:00:00"/>
    <x v="90"/>
    <s v="MARINDUQUE ERNESTO P."/>
    <s v="CEO"/>
    <x v="1"/>
    <d v="2022-07-21T00:00:00"/>
    <d v="2022-07-21T00:00:00"/>
    <s v="SL"/>
    <m/>
    <s v="1 SL"/>
    <n v="1"/>
    <m/>
  </r>
  <r>
    <x v="624"/>
    <d v="2022-09-07T00:00:00"/>
    <x v="64"/>
    <s v="VILLANUEVA MARIO A."/>
    <s v="HSKB"/>
    <x v="1"/>
    <d v="2023-01-02T00:00:00"/>
    <d v="2023-01-19T00:00:00"/>
    <s v="VL"/>
    <m/>
    <s v="13 VL"/>
    <n v="13"/>
    <m/>
  </r>
  <r>
    <x v="625"/>
    <d v="2022-09-07T00:00:00"/>
    <x v="64"/>
    <s v="VILLANUEVA MARIO A."/>
    <s v="HSKB"/>
    <x v="1"/>
    <d v="2022-07-01T00:00:00"/>
    <d v="2022-12-31T00:00:00"/>
    <s v="VL"/>
    <m/>
    <s v="126 VL"/>
    <n v="126"/>
    <m/>
  </r>
  <r>
    <x v="626"/>
    <d v="2022-09-07T00:00:00"/>
    <x v="35"/>
    <s v="MACAPUNO FELIX  "/>
    <s v="CENRO"/>
    <x v="1"/>
    <d v="2022-07-28T00:00:00"/>
    <d v="2022-07-29T00:00:00"/>
    <s v="SL"/>
    <m/>
    <s v="2 SL"/>
    <n v="2"/>
    <m/>
  </r>
  <r>
    <x v="627"/>
    <d v="2022-09-07T00:00:00"/>
    <x v="96"/>
    <s v="RODRIGUEZ IGNACIO  "/>
    <s v="CENRO"/>
    <x v="1"/>
    <d v="2022-08-05T00:00:00"/>
    <d v="2022-08-05T00:00:00"/>
    <s v="SL"/>
    <m/>
    <s v="1 SL"/>
    <n v="1"/>
    <m/>
  </r>
  <r>
    <x v="627"/>
    <d v="2022-09-07T00:00:00"/>
    <x v="96"/>
    <s v="RODRIGUEZ IGNACIO  "/>
    <s v="CENRO"/>
    <x v="1"/>
    <d v="2022-08-08T00:00:00"/>
    <d v="2022-08-08T00:00:00"/>
    <s v="SL"/>
    <m/>
    <s v="1 SL"/>
    <n v="1"/>
    <m/>
  </r>
  <r>
    <x v="628"/>
    <d v="2022-09-07T00:00:00"/>
    <x v="87"/>
    <s v="COTONER NELIA C."/>
    <s v="COOPERATIVE OFFICE"/>
    <x v="1"/>
    <d v="2022-09-19T00:00:00"/>
    <d v="2022-09-19T00:00:00"/>
    <s v="VL"/>
    <m/>
    <s v="1 VL"/>
    <n v="1"/>
    <m/>
  </r>
  <r>
    <x v="629"/>
    <d v="2022-09-07T00:00:00"/>
    <x v="96"/>
    <s v="MANALO ELIADA F."/>
    <s v="SP"/>
    <x v="1"/>
    <d v="2022-08-08T00:00:00"/>
    <d v="2022-08-08T00:00:00"/>
    <s v="SL"/>
    <m/>
    <s v="1 SL"/>
    <n v="1"/>
    <m/>
  </r>
  <r>
    <x v="630"/>
    <d v="2022-09-07T00:00:00"/>
    <x v="130"/>
    <s v="REOSA CECILIA A."/>
    <s v="SP"/>
    <x v="1"/>
    <d v="2022-08-08T00:00:00"/>
    <d v="2022-08-10T00:00:00"/>
    <s v="SL"/>
    <m/>
    <s v="3 SL"/>
    <n v="3"/>
    <m/>
  </r>
  <r>
    <x v="631"/>
    <d v="2022-09-07T00:00:00"/>
    <x v="82"/>
    <s v="DE OCAMPO MA. ELENA D."/>
    <s v="SP"/>
    <x v="1"/>
    <d v="2022-08-09T00:00:00"/>
    <d v="2022-08-09T00:00:00"/>
    <s v="SL"/>
    <m/>
    <s v="1 SL"/>
    <n v="1"/>
    <m/>
  </r>
  <r>
    <x v="632"/>
    <d v="2022-09-07T00:00:00"/>
    <x v="48"/>
    <s v="MARINDUQUE ANNE RENELYN P."/>
    <s v="VMO"/>
    <x v="1"/>
    <d v="2022-08-08T00:00:00"/>
    <d v="2022-08-08T00:00:00"/>
    <s v="OTHER"/>
    <s v="SEC 21 EO 292- SPECIAL PRIVILEGE"/>
    <s v="1 OTHER"/>
    <n v="1"/>
    <m/>
  </r>
  <r>
    <x v="633"/>
    <d v="2022-09-07T00:00:00"/>
    <x v="81"/>
    <s v="MARINDUQUE AURORA A."/>
    <s v="VMO"/>
    <x v="1"/>
    <d v="2022-08-08T00:00:00"/>
    <d v="2022-08-10T00:00:00"/>
    <s v="SL"/>
    <m/>
    <s v="3 SL"/>
    <n v="3"/>
    <m/>
  </r>
  <r>
    <x v="634"/>
    <d v="2022-09-07T00:00:00"/>
    <x v="84"/>
    <s v="REOSA CECILIA A."/>
    <s v="SP"/>
    <x v="1"/>
    <d v="2022-07-27T00:00:00"/>
    <d v="2022-07-27T00:00:00"/>
    <s v="SL"/>
    <m/>
    <s v="1 SL"/>
    <n v="1"/>
    <m/>
  </r>
  <r>
    <x v="635"/>
    <d v="2022-09-07T00:00:00"/>
    <x v="96"/>
    <s v="MACASPAC JOSE VICTOR P."/>
    <s v="MAHOGANY MARKET"/>
    <x v="1"/>
    <d v="2022-08-07T00:00:00"/>
    <d v="2022-08-07T00:00:00"/>
    <s v="SL"/>
    <m/>
    <s v="1 SL"/>
    <n v="1"/>
    <m/>
  </r>
  <r>
    <x v="636"/>
    <d v="2022-09-07T00:00:00"/>
    <x v="14"/>
    <s v="PAYAD EDGARDO F."/>
    <s v="CENRO"/>
    <x v="1"/>
    <d v="2022-07-19T00:00:00"/>
    <d v="2022-07-22T00:00:00"/>
    <s v="SL"/>
    <m/>
    <s v="4 SL"/>
    <n v="4"/>
    <m/>
  </r>
  <r>
    <x v="637"/>
    <d v="2022-09-07T00:00:00"/>
    <x v="77"/>
    <s v="ARCULLO MELISSA A."/>
    <s v="CEO"/>
    <x v="1"/>
    <d v="2022-09-07T00:00:00"/>
    <d v="2022-09-07T00:00:00"/>
    <s v="OTHER"/>
    <s v="SEC 21 EO 292- SPECIAL PRIVILEGE"/>
    <s v="1 OTHER"/>
    <n v="1"/>
    <m/>
  </r>
  <r>
    <x v="638"/>
    <d v="2022-09-07T00:00:00"/>
    <x v="77"/>
    <s v="ARCULLO MELISSA A."/>
    <s v="CEO"/>
    <x v="1"/>
    <d v="2022-08-22T00:00:00"/>
    <d v="2022-08-22T00:00:00"/>
    <s v="SL"/>
    <m/>
    <s v="1 SL"/>
    <n v="1"/>
    <m/>
  </r>
  <r>
    <x v="638"/>
    <d v="2022-09-07T00:00:00"/>
    <x v="77"/>
    <s v="ARCULLO MELISSA A."/>
    <s v="CEO"/>
    <x v="1"/>
    <d v="2022-08-26T00:00:00"/>
    <d v="2022-08-26T00:00:00"/>
    <s v="SL"/>
    <m/>
    <s v="1 SL"/>
    <n v="1"/>
    <m/>
  </r>
  <r>
    <x v="639"/>
    <d v="2022-09-07T00:00:00"/>
    <x v="122"/>
    <s v="NAVARRO RITA A."/>
    <s v="DA"/>
    <x v="1"/>
    <d v="2022-08-16T00:00:00"/>
    <d v="2022-08-16T00:00:00"/>
    <s v="SL"/>
    <m/>
    <s v="1 SL"/>
    <n v="1"/>
    <m/>
  </r>
  <r>
    <x v="640"/>
    <d v="2022-09-07T00:00:00"/>
    <x v="124"/>
    <s v="PERIDO MARITES V."/>
    <s v="TCCH/TICC"/>
    <x v="1"/>
    <d v="2022-08-22T00:00:00"/>
    <d v="2022-08-22T00:00:00"/>
    <s v="SL"/>
    <m/>
    <s v="1 SL"/>
    <n v="1"/>
    <m/>
  </r>
  <r>
    <x v="641"/>
    <d v="2022-09-07T00:00:00"/>
    <x v="78"/>
    <s v="GUTIERREZ LYDIA C."/>
    <s v="HRMO"/>
    <x v="1"/>
    <d v="2022-08-03T00:00:00"/>
    <d v="2022-08-04T00:00:00"/>
    <s v="SL"/>
    <m/>
    <s v="2 SL"/>
    <n v="2"/>
    <m/>
  </r>
  <r>
    <x v="642"/>
    <d v="2022-09-07T00:00:00"/>
    <x v="96"/>
    <s v="GUTIERREZ LYDIA C."/>
    <s v="HRMO"/>
    <x v="1"/>
    <d v="2022-08-11T00:00:00"/>
    <d v="2022-08-11T00:00:00"/>
    <s v="OTHER"/>
    <s v="SEC 21 EO 292- SPECIAL PRIVILEGE"/>
    <s v="1 OTHER"/>
    <n v="1"/>
    <m/>
  </r>
  <r>
    <x v="642"/>
    <d v="2022-09-07T00:00:00"/>
    <x v="96"/>
    <s v="GUTIERREZ LYDIA C."/>
    <s v="HRMO"/>
    <x v="1"/>
    <d v="2022-08-15T00:00:00"/>
    <d v="2022-08-15T00:00:00"/>
    <s v="OTHER"/>
    <s v="SEC 21 EO 292- SPECIAL PRIVILEGE"/>
    <s v="1 OTHER"/>
    <n v="1"/>
    <m/>
  </r>
  <r>
    <x v="643"/>
    <d v="2022-09-07T00:00:00"/>
    <x v="96"/>
    <s v="DIMAPILIS ARIEL M."/>
    <s v="CTO"/>
    <x v="1"/>
    <d v="2022-08-08T00:00:00"/>
    <d v="2022-08-08T00:00:00"/>
    <s v="SL"/>
    <m/>
    <s v="1 SL"/>
    <n v="1"/>
    <m/>
  </r>
  <r>
    <x v="644"/>
    <d v="2022-09-07T00:00:00"/>
    <x v="64"/>
    <s v="MARASIGAN GINALYN D."/>
    <s v="ACCOUNTING"/>
    <x v="1"/>
    <d v="2022-07-18T00:00:00"/>
    <d v="2022-07-19T00:00:00"/>
    <s v="OTHER"/>
    <s v="SEC 21 EO 292- SPECIAL PRIVILEGE"/>
    <s v="2 OTHER"/>
    <n v="2"/>
    <m/>
  </r>
  <r>
    <x v="645"/>
    <d v="2022-09-07T00:00:00"/>
    <x v="64"/>
    <s v="MARASIGAN GINALYN D."/>
    <s v="ACCOUNTING"/>
    <x v="1"/>
    <d v="2022-07-04T00:00:00"/>
    <d v="2022-07-04T00:00:00"/>
    <s v="OTHER"/>
    <s v="SEC 25 EO 292- FORCE LEAVE"/>
    <s v="1 OTHER"/>
    <n v="1"/>
    <m/>
  </r>
  <r>
    <x v="646"/>
    <d v="2022-09-15T00:00:00"/>
    <x v="96"/>
    <s v="SANARES DAN T."/>
    <s v="CHO"/>
    <x v="1"/>
    <d v="2022-08-18T00:00:00"/>
    <d v="2022-08-19T00:00:00"/>
    <s v="VL"/>
    <m/>
    <s v="2 VL"/>
    <n v="2"/>
    <m/>
  </r>
  <r>
    <x v="646"/>
    <d v="2022-09-15T00:00:00"/>
    <x v="96"/>
    <s v="SANARES DAN T."/>
    <s v="CHO"/>
    <x v="1"/>
    <d v="2022-08-22T00:00:00"/>
    <d v="2022-08-26T00:00:00"/>
    <s v="VL"/>
    <m/>
    <s v="5 VL"/>
    <n v="5"/>
    <m/>
  </r>
  <r>
    <x v="647"/>
    <d v="2022-09-15T00:00:00"/>
    <x v="10"/>
    <s v="FELICIDARIO PAMELA C."/>
    <s v="BUDGET"/>
    <x v="1"/>
    <d v="2022-07-21T00:00:00"/>
    <d v="2022-07-21T00:00:00"/>
    <s v="SL"/>
    <m/>
    <s v="1 SL"/>
    <n v="1"/>
    <m/>
  </r>
  <r>
    <x v="648"/>
    <d v="2022-09-15T00:00:00"/>
    <x v="82"/>
    <s v="PAYAD MARICEL  Q."/>
    <s v="HRMO"/>
    <x v="1"/>
    <d v="2022-08-11T00:00:00"/>
    <d v="2022-08-11T00:00:00"/>
    <s v="SL"/>
    <m/>
    <s v="1 SL"/>
    <n v="1"/>
    <m/>
  </r>
  <r>
    <x v="649"/>
    <d v="2022-09-15T00:00:00"/>
    <x v="130"/>
    <s v="HAYAG JERMAINE JOI D."/>
    <s v="CHO"/>
    <x v="1"/>
    <d v="2022-08-23T00:00:00"/>
    <d v="2022-08-25T00:00:00"/>
    <s v="OTHER"/>
    <s v="SEC 25 EO 292- FORCE LEAVE"/>
    <s v="3 OTHER"/>
    <n v="3"/>
    <m/>
  </r>
  <r>
    <x v="650"/>
    <d v="2022-09-15T00:00:00"/>
    <x v="132"/>
    <s v="SUSA NANETE B."/>
    <s v="ONT"/>
    <x v="1"/>
    <d v="2022-08-04T00:00:00"/>
    <d v="2022-08-04T00:00:00"/>
    <s v="SL"/>
    <m/>
    <s v="1 SL"/>
    <n v="1"/>
    <m/>
  </r>
  <r>
    <x v="651"/>
    <d v="2022-09-15T00:00:00"/>
    <x v="132"/>
    <s v="VILLAPANDO JENITA M."/>
    <s v="ONT"/>
    <x v="1"/>
    <d v="2022-08-11T00:00:00"/>
    <d v="2022-08-11T00:00:00"/>
    <s v="VL"/>
    <m/>
    <s v="1 VL"/>
    <n v="1"/>
    <m/>
  </r>
  <r>
    <x v="652"/>
    <d v="2022-09-15T00:00:00"/>
    <x v="35"/>
    <s v="AUDITOR AILEEN D."/>
    <s v="PIO"/>
    <x v="1"/>
    <d v="2022-07-25T00:00:00"/>
    <d v="2022-07-28T00:00:00"/>
    <s v="SL"/>
    <m/>
    <s v="4 SL"/>
    <n v="4"/>
    <m/>
  </r>
  <r>
    <x v="653"/>
    <d v="2022-09-15T00:00:00"/>
    <x v="79"/>
    <s v="AUDITOR AILEEN D."/>
    <s v="PIO"/>
    <x v="1"/>
    <d v="2022-08-02T00:00:00"/>
    <d v="2022-08-03T00:00:00"/>
    <s v="SL"/>
    <m/>
    <s v="2 SL"/>
    <n v="2"/>
    <m/>
  </r>
  <r>
    <x v="654"/>
    <d v="2022-09-15T00:00:00"/>
    <x v="86"/>
    <s v="DOLOT JESUS JR. D."/>
    <s v="PIO"/>
    <x v="1"/>
    <d v="2022-08-18T00:00:00"/>
    <d v="2022-08-18T00:00:00"/>
    <s v="SL"/>
    <m/>
    <s v="1 SL"/>
    <n v="1"/>
    <m/>
  </r>
  <r>
    <x v="655"/>
    <d v="2022-09-15T00:00:00"/>
    <x v="122"/>
    <s v="DEL MUNDO ROSALLE A."/>
    <s v="PIO"/>
    <x v="1"/>
    <d v="2022-08-19T00:00:00"/>
    <d v="2022-08-19T00:00:00"/>
    <s v="OTHER"/>
    <s v="RA 8972 SOLO PARENT"/>
    <s v="1 OTHER"/>
    <n v="1"/>
    <m/>
  </r>
  <r>
    <x v="656"/>
    <d v="2022-09-15T00:00:00"/>
    <x v="340"/>
    <s v="MARINDUQUE GERRY C."/>
    <s v="CHO"/>
    <x v="1"/>
    <d v="2022-08-12T00:00:00"/>
    <d v="2022-08-12T00:00:00"/>
    <s v="SL"/>
    <m/>
    <s v="1 SL"/>
    <n v="1"/>
    <m/>
  </r>
  <r>
    <x v="657"/>
    <d v="2022-09-15T00:00:00"/>
    <x v="64"/>
    <s v="AMBION REYMOND A."/>
    <s v="VMO"/>
    <x v="1"/>
    <m/>
    <m/>
    <s v="OTHER"/>
    <s v="TERMINAL LEAVE"/>
    <s v="0 OTHER"/>
    <n v="0"/>
    <m/>
  </r>
  <r>
    <x v="658"/>
    <d v="2022-09-15T00:00:00"/>
    <x v="81"/>
    <s v="DIMAPILIS JONNA T."/>
    <s v="ADMIN OFFICE"/>
    <x v="1"/>
    <d v="2022-08-05T00:00:00"/>
    <d v="2022-08-05T00:00:00"/>
    <s v="SL"/>
    <m/>
    <s v="1 SL"/>
    <n v="1"/>
    <m/>
  </r>
  <r>
    <x v="658"/>
    <d v="2022-09-15T00:00:00"/>
    <x v="81"/>
    <s v="DIMAPILIS JONNA T."/>
    <s v="ADMIN OFFICE"/>
    <x v="1"/>
    <d v="2022-08-11T00:00:00"/>
    <d v="2022-08-11T00:00:00"/>
    <s v="SL"/>
    <m/>
    <s v="1 SL"/>
    <n v="1"/>
    <m/>
  </r>
  <r>
    <x v="659"/>
    <d v="2022-09-15T00:00:00"/>
    <x v="138"/>
    <s v="ANGCAYA IRENEO A."/>
    <s v="EEO/ CITY MARKET"/>
    <x v="1"/>
    <m/>
    <m/>
    <s v="OTHER"/>
    <s v="TERMINAL LEAVE"/>
    <s v="0 OTHER"/>
    <n v="0"/>
    <m/>
  </r>
  <r>
    <x v="660"/>
    <d v="2022-09-27T00:00:00"/>
    <x v="124"/>
    <s v="ATIENZA JULIE ANN A."/>
    <s v="CTO"/>
    <x v="1"/>
    <d v="2022-08-22T00:00:00"/>
    <d v="2022-08-22T00:00:00"/>
    <s v="SL"/>
    <m/>
    <s v="1 SL"/>
    <n v="1"/>
    <m/>
  </r>
  <r>
    <x v="661"/>
    <d v="2022-09-27T00:00:00"/>
    <x v="86"/>
    <s v="MABUTI ANA MARIE C."/>
    <s v="CTO"/>
    <x v="1"/>
    <d v="2022-08-19T00:00:00"/>
    <d v="2022-08-19T00:00:00"/>
    <s v="OTHER"/>
    <s v="SEC 21 EO 292- SPECIAL PRIVILEGE"/>
    <s v="1 OTHER"/>
    <n v="1"/>
    <m/>
  </r>
  <r>
    <x v="662"/>
    <d v="2022-09-27T00:00:00"/>
    <x v="86"/>
    <s v="MABUTI ANA MARIE C."/>
    <s v="CTO"/>
    <x v="1"/>
    <d v="2022-08-19T00:00:00"/>
    <d v="2022-08-19T00:00:00"/>
    <s v="OTHER"/>
    <s v="SEC 21 EO 292- SPECIAL PRIVILEGE"/>
    <s v="1 OTHER"/>
    <n v="1"/>
    <m/>
  </r>
  <r>
    <x v="663"/>
    <d v="2022-09-27T00:00:00"/>
    <x v="62"/>
    <s v="FERNANDEZ MILAGROS C."/>
    <s v="CTO"/>
    <x v="1"/>
    <d v="2022-08-22T00:00:00"/>
    <d v="2022-08-22T00:00:00"/>
    <s v="SL"/>
    <m/>
    <s v="1 SL"/>
    <n v="1"/>
    <m/>
  </r>
  <r>
    <x v="664"/>
    <d v="2022-09-27T00:00:00"/>
    <x v="77"/>
    <s v="DEL MUNDO ROSALLE A."/>
    <s v="PIO"/>
    <x v="1"/>
    <d v="2022-09-05T00:00:00"/>
    <d v="2022-09-05T00:00:00"/>
    <s v="OTHER"/>
    <s v="SEC 21 EO 292- SPECIAL PRIVILEGE"/>
    <s v="1 OTHER"/>
    <n v="1"/>
    <m/>
  </r>
  <r>
    <x v="665"/>
    <d v="2022-09-27T00:00:00"/>
    <x v="77"/>
    <s v="MENDOZA LOURDES G."/>
    <s v="PIO"/>
    <x v="1"/>
    <d v="2022-09-06T00:00:00"/>
    <d v="2022-09-06T00:00:00"/>
    <s v="OTHER"/>
    <s v="SEC 21 EO 292- SPECIAL PRIVILEGE"/>
    <s v="1 OTHER"/>
    <n v="1"/>
    <m/>
  </r>
  <r>
    <x v="666"/>
    <d v="2022-09-27T00:00:00"/>
    <x v="77"/>
    <s v="MENDOZA LOURDES G."/>
    <s v="PIO"/>
    <x v="1"/>
    <d v="2022-08-30T00:00:00"/>
    <d v="2022-08-30T00:00:00"/>
    <s v="OTHER"/>
    <s v="SEC 21 EO 292- SPECIAL PRIVILEGE"/>
    <s v="1 OTHER"/>
    <n v="1"/>
    <m/>
  </r>
  <r>
    <x v="667"/>
    <d v="2022-09-27T00:00:00"/>
    <x v="90"/>
    <s v="MAGUINAO GILBERT  "/>
    <s v="GSO"/>
    <x v="1"/>
    <d v="2022-07-26T00:00:00"/>
    <d v="2022-07-26T00:00:00"/>
    <s v="SL"/>
    <m/>
    <s v="1 SL"/>
    <n v="1"/>
    <m/>
  </r>
  <r>
    <x v="668"/>
    <d v="2022-09-27T00:00:00"/>
    <x v="62"/>
    <s v="DIMAPILIS VILMA T."/>
    <s v="GSO"/>
    <x v="1"/>
    <d v="2022-09-15T00:00:00"/>
    <d v="2022-09-15T00:00:00"/>
    <s v="VL"/>
    <m/>
    <s v="1 VL"/>
    <n v="1"/>
    <m/>
  </r>
  <r>
    <x v="669"/>
    <d v="2022-09-27T00:00:00"/>
    <x v="62"/>
    <s v="ORTIZ TRINIDAD D."/>
    <s v="GSO"/>
    <x v="1"/>
    <d v="2022-08-18T00:00:00"/>
    <d v="2022-08-19T00:00:00"/>
    <s v="SL"/>
    <s v="WITHOUTPAY"/>
    <s v="2 SL"/>
    <n v="2"/>
    <m/>
  </r>
  <r>
    <x v="669"/>
    <d v="2022-09-27T00:00:00"/>
    <x v="62"/>
    <s v="ORTIZ TRINIDAD D."/>
    <s v="GSO"/>
    <x v="1"/>
    <d v="2022-08-22T00:00:00"/>
    <d v="2022-08-23T00:00:00"/>
    <s v="SL"/>
    <s v="WITHOUTPAY"/>
    <s v="2 SL"/>
    <n v="2"/>
    <m/>
  </r>
  <r>
    <x v="670"/>
    <d v="2022-09-27T00:00:00"/>
    <x v="77"/>
    <s v="MAGUINAO GILBERT  "/>
    <s v="GSO"/>
    <x v="1"/>
    <d v="2022-08-23T00:00:00"/>
    <d v="2022-08-23T00:00:00"/>
    <s v="SL"/>
    <m/>
    <s v="1 SL"/>
    <n v="1"/>
    <m/>
  </r>
  <r>
    <x v="670"/>
    <d v="2022-09-27T00:00:00"/>
    <x v="77"/>
    <s v="MAGUINAO GILBERT  "/>
    <s v="GSO"/>
    <x v="1"/>
    <d v="2022-08-25T00:00:00"/>
    <d v="2022-08-25T00:00:00"/>
    <s v="SL"/>
    <m/>
    <s v="1 SL"/>
    <n v="1"/>
    <m/>
  </r>
  <r>
    <x v="671"/>
    <d v="2022-09-27T00:00:00"/>
    <x v="62"/>
    <s v="MAGUINAO GILBERT  "/>
    <s v="GSO"/>
    <x v="1"/>
    <d v="2022-08-17T00:00:00"/>
    <d v="2022-08-19T00:00:00"/>
    <s v="SL"/>
    <m/>
    <s v="3 SL"/>
    <n v="3"/>
    <m/>
  </r>
  <r>
    <x v="672"/>
    <d v="2022-09-27T00:00:00"/>
    <x v="82"/>
    <s v="DIMAPILIS VILMA T."/>
    <s v="GSO"/>
    <x v="1"/>
    <d v="2022-08-10T00:00:00"/>
    <d v="2022-08-10T00:00:00"/>
    <s v="OTHER"/>
    <s v="SEC 21 EO 292- SPECIAL PRIVILEGE"/>
    <s v="1 OTHER"/>
    <n v="1"/>
    <m/>
  </r>
  <r>
    <x v="673"/>
    <d v="2022-09-27T00:00:00"/>
    <x v="96"/>
    <s v="ORTIZ TRINIDAD D."/>
    <s v="GSO"/>
    <x v="1"/>
    <d v="2022-08-08T00:00:00"/>
    <d v="2022-08-08T00:00:00"/>
    <s v="SL"/>
    <m/>
    <s v="1 SL"/>
    <n v="1"/>
    <m/>
  </r>
  <r>
    <x v="674"/>
    <d v="2022-09-27T00:00:00"/>
    <x v="82"/>
    <s v="ANGCAYA ANA B."/>
    <s v="GSO"/>
    <x v="1"/>
    <d v="2022-08-05T00:00:00"/>
    <d v="2022-08-05T00:00:00"/>
    <s v="SL"/>
    <m/>
    <s v="1 SL"/>
    <n v="1"/>
    <m/>
  </r>
  <r>
    <x v="674"/>
    <d v="2022-09-27T00:00:00"/>
    <x v="82"/>
    <s v="ANGCAYA ANA B."/>
    <s v="GSO"/>
    <x v="1"/>
    <d v="2022-08-08T00:00:00"/>
    <d v="2022-08-09T00:00:00"/>
    <s v="SL"/>
    <m/>
    <s v="2 SL"/>
    <n v="2"/>
    <m/>
  </r>
  <r>
    <x v="675"/>
    <d v="2022-09-27T00:00:00"/>
    <x v="132"/>
    <s v="MAGUINAO GILBERT  "/>
    <s v="GSO"/>
    <x v="1"/>
    <d v="2022-08-04T00:00:00"/>
    <d v="2022-08-04T00:00:00"/>
    <s v="SL"/>
    <m/>
    <s v="1 SL"/>
    <n v="1"/>
    <m/>
  </r>
  <r>
    <x v="676"/>
    <d v="2022-09-27T00:00:00"/>
    <x v="121"/>
    <s v="BORJA NECY M."/>
    <s v="CBO"/>
    <x v="1"/>
    <d v="2022-09-12T00:00:00"/>
    <d v="2022-09-12T00:00:00"/>
    <s v="SL"/>
    <m/>
    <s v="1 SL"/>
    <n v="1"/>
    <m/>
  </r>
  <r>
    <x v="677"/>
    <d v="2022-09-27T00:00:00"/>
    <x v="105"/>
    <s v="COTONER NELIA C."/>
    <s v="COOPERATIVE OFFICE"/>
    <x v="1"/>
    <d v="2022-09-16T00:00:00"/>
    <d v="2022-09-16T00:00:00"/>
    <s v="VL"/>
    <m/>
    <s v="1 VL"/>
    <n v="1"/>
    <m/>
  </r>
  <r>
    <x v="678"/>
    <d v="2022-09-27T00:00:00"/>
    <x v="92"/>
    <s v="BAURILE LOURDES Q."/>
    <s v="PICNIC GROVE"/>
    <x v="1"/>
    <d v="2022-09-18T00:00:00"/>
    <d v="2022-09-18T00:00:00"/>
    <s v="OTHER"/>
    <s v="SEC 21 EO 292- SPECIAL PRIVILEGE"/>
    <s v="0 OTHER"/>
    <n v="0"/>
    <m/>
  </r>
  <r>
    <x v="679"/>
    <d v="2022-09-27T00:00:00"/>
    <x v="101"/>
    <s v="PEÑARANDA MARIA KEREN N."/>
    <n v="0"/>
    <x v="1"/>
    <d v="2022-08-31T00:00:00"/>
    <d v="2022-09-07T00:00:00"/>
    <s v="OTHER"/>
    <s v="WITHOUTPAY"/>
    <s v="6 OTHER"/>
    <n v="6"/>
    <m/>
  </r>
  <r>
    <x v="680"/>
    <d v="2022-09-27T00:00:00"/>
    <x v="78"/>
    <s v="MALIGAYA NELITA M."/>
    <s v="GSO"/>
    <x v="1"/>
    <d v="2022-08-02T00:00:00"/>
    <d v="2022-08-02T00:00:00"/>
    <s v="SL"/>
    <m/>
    <s v="1 SL"/>
    <n v="1"/>
    <m/>
  </r>
  <r>
    <x v="681"/>
    <d v="2022-09-27T00:00:00"/>
    <x v="138"/>
    <s v="MAESTRECAMPO LORENA A."/>
    <s v="HRMO"/>
    <x v="1"/>
    <d v="2022-09-28T00:00:00"/>
    <d v="2022-09-29T00:00:00"/>
    <s v="VL"/>
    <m/>
    <s v="2 VL"/>
    <n v="2"/>
    <m/>
  </r>
  <r>
    <x v="682"/>
    <d v="2022-09-27T00:00:00"/>
    <x v="121"/>
    <s v="SALONGA LUCY M."/>
    <s v="EEO/ CITY MARKET"/>
    <x v="1"/>
    <d v="2022-09-16T00:00:00"/>
    <d v="2022-09-16T00:00:00"/>
    <s v="VL"/>
    <m/>
    <s v="1 VL"/>
    <n v="1"/>
    <m/>
  </r>
  <r>
    <x v="682"/>
    <d v="2022-09-27T00:00:00"/>
    <x v="121"/>
    <s v="SALONGA LUCY M."/>
    <s v="EEO/ CITY MARKET"/>
    <x v="1"/>
    <d v="2022-09-23T00:00:00"/>
    <d v="2022-09-23T00:00:00"/>
    <s v="VL"/>
    <m/>
    <s v="1 VL"/>
    <n v="1"/>
    <m/>
  </r>
  <r>
    <x v="682"/>
    <d v="2022-09-27T00:00:00"/>
    <x v="121"/>
    <s v="SALONGA LUCY M."/>
    <s v="EEO/ CITY MARKET"/>
    <x v="1"/>
    <d v="2022-09-30T00:00:00"/>
    <d v="2022-09-30T00:00:00"/>
    <s v="VL"/>
    <m/>
    <s v="1 VL"/>
    <n v="1"/>
    <m/>
  </r>
  <r>
    <x v="683"/>
    <d v="2022-09-27T00:00:00"/>
    <x v="121"/>
    <s v="CALANOG ALMA P."/>
    <s v="VMO"/>
    <x v="1"/>
    <d v="2022-09-02T00:00:00"/>
    <d v="2022-09-02T00:00:00"/>
    <s v="SL"/>
    <m/>
    <s v="1 SL"/>
    <n v="1"/>
    <m/>
  </r>
  <r>
    <x v="683"/>
    <d v="2022-09-27T00:00:00"/>
    <x v="121"/>
    <s v="CALANOG ALMA P."/>
    <s v="VMO"/>
    <x v="1"/>
    <d v="2022-09-05T00:00:00"/>
    <d v="2022-09-09T00:00:00"/>
    <s v="SL"/>
    <m/>
    <s v="5 SL"/>
    <n v="5"/>
    <m/>
  </r>
  <r>
    <x v="684"/>
    <d v="2022-09-27T00:00:00"/>
    <x v="105"/>
    <s v="GUTIERREZ LYDIA C."/>
    <s v="HRMO"/>
    <x v="1"/>
    <d v="2022-09-05T00:00:00"/>
    <d v="2022-09-09T00:00:00"/>
    <s v="SL"/>
    <m/>
    <s v="5 SL"/>
    <n v="5"/>
    <m/>
  </r>
  <r>
    <x v="685"/>
    <d v="2022-09-27T00:00:00"/>
    <x v="122"/>
    <s v="MIRANDO EDITH B."/>
    <s v="CHO"/>
    <x v="1"/>
    <d v="2022-08-15T00:00:00"/>
    <d v="2022-08-16T00:00:00"/>
    <s v="SL"/>
    <m/>
    <s v="2 SL"/>
    <n v="2"/>
    <m/>
  </r>
  <r>
    <x v="686"/>
    <d v="2022-09-27T00:00:00"/>
    <x v="123"/>
    <s v="MALIGAYO YOLANDA D."/>
    <s v="CHO"/>
    <x v="1"/>
    <d v="2022-08-11T00:00:00"/>
    <d v="2022-08-12T00:00:00"/>
    <s v="SL"/>
    <m/>
    <s v="2 SL"/>
    <n v="2"/>
    <m/>
  </r>
  <r>
    <x v="687"/>
    <d v="2022-09-27T00:00:00"/>
    <x v="35"/>
    <s v="AGUSTIN MARIA LUISA F."/>
    <s v="HRMO"/>
    <x v="1"/>
    <d v="2022-08-05T00:00:00"/>
    <d v="2022-08-05T00:00:00"/>
    <s v="VL"/>
    <m/>
    <s v="1 VL"/>
    <n v="1"/>
    <m/>
  </r>
  <r>
    <x v="687"/>
    <d v="2022-09-27T00:00:00"/>
    <x v="35"/>
    <s v="AGUSTIN MARIA LUISA F."/>
    <s v="HRMO"/>
    <x v="1"/>
    <d v="2022-08-10T00:00:00"/>
    <d v="2022-08-12T00:00:00"/>
    <s v="VL"/>
    <m/>
    <s v="3 VL"/>
    <n v="3"/>
    <m/>
  </r>
  <r>
    <x v="688"/>
    <d v="2022-09-27T00:00:00"/>
    <x v="103"/>
    <s v="TORRES SONIA M."/>
    <s v="ASSESSORS OFFICE"/>
    <x v="1"/>
    <d v="2022-08-25T00:00:00"/>
    <d v="2022-08-26T00:00:00"/>
    <s v="VL"/>
    <m/>
    <s v="2 VL"/>
    <n v="2"/>
    <m/>
  </r>
  <r>
    <x v="689"/>
    <d v="2022-09-27T00:00:00"/>
    <x v="131"/>
    <s v="MANALO EDITHA V."/>
    <s v="ACCOUNTING"/>
    <x v="1"/>
    <d v="2022-08-22T00:00:00"/>
    <d v="2022-08-22T00:00:00"/>
    <s v="VL"/>
    <m/>
    <s v="1 VL"/>
    <n v="1"/>
    <m/>
  </r>
  <r>
    <x v="690"/>
    <d v="2022-09-27T00:00:00"/>
    <x v="128"/>
    <s v="MANALO EDITHA V."/>
    <s v="ACCOUNTING"/>
    <x v="1"/>
    <d v="2022-08-12T00:00:00"/>
    <d v="2022-08-12T00:00:00"/>
    <s v="OTHER"/>
    <s v="SEC 21 EO 292- SPECIAL PRIVILEGE"/>
    <s v="1 OTHER"/>
    <n v="1"/>
    <m/>
  </r>
  <r>
    <x v="691"/>
    <d v="2022-09-27T00:00:00"/>
    <x v="96"/>
    <s v="ROCILLO CECILLA A."/>
    <s v="ACCOUNTING"/>
    <x v="1"/>
    <d v="2022-08-16T00:00:00"/>
    <d v="2022-08-17T00:00:00"/>
    <s v="SL"/>
    <m/>
    <s v="2 SL"/>
    <n v="2"/>
    <m/>
  </r>
  <r>
    <x v="692"/>
    <d v="2022-09-27T00:00:00"/>
    <x v="123"/>
    <s v="MENDOZA NORA A."/>
    <s v="ACCOUNTING"/>
    <x v="1"/>
    <d v="2022-08-09T00:00:00"/>
    <d v="2022-08-09T00:00:00"/>
    <s v="SL"/>
    <m/>
    <s v="1 SL"/>
    <n v="1"/>
    <m/>
  </r>
  <r>
    <x v="693"/>
    <d v="2022-09-27T00:00:00"/>
    <x v="123"/>
    <s v="DAÑO ALMA R."/>
    <s v="ACCOUNTING"/>
    <x v="1"/>
    <d v="2022-08-22T00:00:00"/>
    <d v="2022-08-22T00:00:00"/>
    <s v="OTHER"/>
    <s v="SEC 21 EO 292- SPECIAL PRIVILEGE"/>
    <s v="1 OTHER"/>
    <n v="1"/>
    <m/>
  </r>
  <r>
    <x v="694"/>
    <d v="2022-09-27T00:00:00"/>
    <x v="123"/>
    <s v="BAYOT RUMER M."/>
    <s v="ASSESSORS OFFICE"/>
    <x v="1"/>
    <d v="2022-08-17T00:00:00"/>
    <d v="2022-08-17T00:00:00"/>
    <s v="SL"/>
    <m/>
    <s v="1 SL"/>
    <n v="1"/>
    <m/>
  </r>
  <r>
    <x v="695"/>
    <d v="2022-09-27T00:00:00"/>
    <x v="123"/>
    <s v="ROZUL FLORENCIA M."/>
    <s v="CSWDO"/>
    <x v="1"/>
    <d v="2022-08-15T00:00:00"/>
    <d v="2022-08-17T00:00:00"/>
    <s v="SL"/>
    <m/>
    <s v="3 SL"/>
    <n v="3"/>
    <m/>
  </r>
  <r>
    <x v="696"/>
    <d v="2022-09-27T00:00:00"/>
    <x v="82"/>
    <s v="SARDINOLA  GINABLETH J."/>
    <s v="MO"/>
    <x v="1"/>
    <d v="2022-08-10T00:00:00"/>
    <d v="2022-08-10T00:00:00"/>
    <s v="OTHER"/>
    <s v="SEC 25 EO 292- FORCE LEAVE"/>
    <s v="1 OTHER"/>
    <n v="1"/>
    <m/>
  </r>
  <r>
    <x v="696"/>
    <d v="2022-09-27T00:00:00"/>
    <x v="82"/>
    <s v="SARDINOLA  GINABLETH J."/>
    <s v="MO"/>
    <x v="1"/>
    <d v="2022-08-17T00:00:00"/>
    <d v="2022-08-17T00:00:00"/>
    <s v="OTHER"/>
    <s v="SEC 25 EO 292- FORCE LEAVE"/>
    <s v="1 OTHER"/>
    <n v="1"/>
    <m/>
  </r>
  <r>
    <x v="697"/>
    <d v="2022-09-27T00:00:00"/>
    <x v="122"/>
    <s v="ANACAY ABNER M."/>
    <s v="ASSESSORS OFFICE"/>
    <x v="1"/>
    <d v="2022-08-30T00:00:00"/>
    <d v="2022-08-31T00:00:00"/>
    <s v="OTHER"/>
    <s v="SEC 21 EO 292- SPECIAL PRIVILEGE"/>
    <s v="2 OTHER"/>
    <n v="2"/>
    <m/>
  </r>
  <r>
    <x v="698"/>
    <d v="2022-09-27T00:00:00"/>
    <x v="78"/>
    <s v="TORRES SONIA M."/>
    <s v="ASSESSORS OFFICE"/>
    <x v="1"/>
    <d v="2022-08-05T00:00:00"/>
    <d v="2022-08-05T00:00:00"/>
    <s v="SL"/>
    <m/>
    <s v="1 SL"/>
    <n v="1"/>
    <m/>
  </r>
  <r>
    <x v="699"/>
    <d v="2022-09-27T00:00:00"/>
    <x v="86"/>
    <s v="FERMA MARIA I."/>
    <s v="LCR"/>
    <x v="1"/>
    <d v="2022-08-30T00:00:00"/>
    <d v="2022-08-31T00:00:00"/>
    <s v="VL"/>
    <m/>
    <s v="2 VL"/>
    <n v="2"/>
    <m/>
  </r>
  <r>
    <x v="699"/>
    <d v="2022-09-27T00:00:00"/>
    <x v="86"/>
    <s v="FERMA MARIA I."/>
    <s v="LCR"/>
    <x v="1"/>
    <d v="2022-09-07T00:00:00"/>
    <d v="2022-09-09T00:00:00"/>
    <s v="VL"/>
    <m/>
    <s v="3 VL"/>
    <n v="3"/>
    <m/>
  </r>
  <r>
    <x v="700"/>
    <d v="2022-09-27T00:00:00"/>
    <x v="131"/>
    <s v="PERENA RUBILINDA C."/>
    <s v="MO"/>
    <x v="1"/>
    <d v="2022-08-15T00:00:00"/>
    <d v="2022-08-16T00:00:00"/>
    <s v="OTHER"/>
    <s v="SEC 21 EO 292- SPECIAL PRIVILEGE"/>
    <s v="2 OTHER"/>
    <n v="2"/>
    <m/>
  </r>
  <r>
    <x v="701"/>
    <d v="2022-09-27T00:00:00"/>
    <x v="123"/>
    <s v="PAITON MARY ANN M."/>
    <s v="CHARACTER OFFICE"/>
    <x v="1"/>
    <d v="2022-08-17T00:00:00"/>
    <d v="2022-08-17T00:00:00"/>
    <s v="SL"/>
    <m/>
    <s v="1 SL"/>
    <n v="1"/>
    <m/>
  </r>
  <r>
    <x v="702"/>
    <d v="2022-09-27T00:00:00"/>
    <x v="123"/>
    <s v="LUCIANO ADELAIDA C."/>
    <s v="MO"/>
    <x v="1"/>
    <d v="2022-08-15T00:00:00"/>
    <d v="2022-08-17T00:00:00"/>
    <s v="SL"/>
    <m/>
    <s v="3 SL"/>
    <n v="3"/>
    <m/>
  </r>
  <r>
    <x v="703"/>
    <d v="2022-09-27T00:00:00"/>
    <x v="131"/>
    <s v="CORTEZ FIDELA B."/>
    <s v="TCCH/TICC"/>
    <x v="1"/>
    <d v="2022-09-02T00:00:00"/>
    <d v="2022-09-02T00:00:00"/>
    <s v="VL"/>
    <m/>
    <s v="1 VL"/>
    <n v="1"/>
    <m/>
  </r>
  <r>
    <x v="704"/>
    <d v="2022-09-27T00:00:00"/>
    <x v="86"/>
    <s v="LEGASPI DOLORES B."/>
    <s v="CHO"/>
    <x v="1"/>
    <d v="2022-09-05T00:00:00"/>
    <d v="2022-09-09T00:00:00"/>
    <s v="VL"/>
    <m/>
    <s v="5 VL"/>
    <n v="5"/>
    <m/>
  </r>
  <r>
    <x v="704"/>
    <d v="2022-09-27T00:00:00"/>
    <x v="86"/>
    <s v="LEGASPI DOLORES B."/>
    <s v="CHO"/>
    <x v="1"/>
    <d v="2022-09-12T00:00:00"/>
    <d v="2022-09-16T00:00:00"/>
    <s v="VL"/>
    <m/>
    <s v="5 VL"/>
    <n v="5"/>
    <m/>
  </r>
  <r>
    <x v="704"/>
    <d v="2022-09-27T00:00:00"/>
    <x v="86"/>
    <s v="LEGASPI DOLORES B."/>
    <s v="CHO"/>
    <x v="1"/>
    <d v="2022-09-19T00:00:00"/>
    <d v="2022-09-20T00:00:00"/>
    <s v="VL"/>
    <m/>
    <s v="2 VL"/>
    <n v="2"/>
    <m/>
  </r>
  <r>
    <x v="705"/>
    <d v="2022-09-27T00:00:00"/>
    <x v="122"/>
    <s v="SALONGA LUCY M."/>
    <s v="EEO/ CITY MARKET"/>
    <x v="1"/>
    <d v="2022-08-18T00:00:00"/>
    <d v="2022-08-18T00:00:00"/>
    <s v="OTHER"/>
    <s v="SEC 21 EO 292- SPECIAL PRIVILEGE"/>
    <s v="1 OTHER"/>
    <n v="1"/>
    <m/>
  </r>
  <r>
    <x v="706"/>
    <d v="2022-09-27T00:00:00"/>
    <x v="81"/>
    <s v="DOMINGO RACHEL L."/>
    <s v="PICNIC GROVE"/>
    <x v="1"/>
    <d v="2022-08-15T00:00:00"/>
    <d v="2022-08-15T00:00:00"/>
    <s v="OTHER"/>
    <s v="SEC 21 EO 292- SPECIAL PRIVILEGE"/>
    <s v="1 OTHER"/>
    <n v="1"/>
    <m/>
  </r>
  <r>
    <x v="706"/>
    <d v="2022-09-27T00:00:00"/>
    <x v="81"/>
    <s v="DOMINGO RACHEL L."/>
    <s v="PICNIC GROVE"/>
    <x v="1"/>
    <d v="2022-08-18T00:00:00"/>
    <d v="2022-08-18T00:00:00"/>
    <s v="OTHER"/>
    <s v="SEC 21 EO 292- SPECIAL PRIVILEGE"/>
    <s v="1 OTHER"/>
    <n v="1"/>
    <m/>
  </r>
  <r>
    <x v="706"/>
    <d v="2022-09-27T00:00:00"/>
    <x v="81"/>
    <s v="DOMINGO RACHEL L."/>
    <s v="PICNIC GROVE"/>
    <x v="1"/>
    <d v="2022-08-20T00:00:00"/>
    <d v="2022-08-20T00:00:00"/>
    <s v="OTHER"/>
    <s v="SEC 21 EO 292- SPECIAL PRIVILEGE"/>
    <s v="0 OTHER"/>
    <n v="0"/>
    <m/>
  </r>
  <r>
    <x v="707"/>
    <d v="2022-09-27T00:00:00"/>
    <x v="86"/>
    <s v="DE VILLA OFELIA G."/>
    <s v="COMELEC"/>
    <x v="1"/>
    <d v="2022-08-26T00:00:00"/>
    <d v="2022-08-26T00:00:00"/>
    <s v="OTHER"/>
    <s v="SEC 21 EO 292- SPECIAL PRIVILEGE"/>
    <s v="1 OTHER"/>
    <n v="1"/>
    <m/>
  </r>
  <r>
    <x v="708"/>
    <d v="2022-09-27T00:00:00"/>
    <x v="86"/>
    <s v="MONTENEGRO HENRY S."/>
    <s v="SP"/>
    <x v="1"/>
    <d v="2022-08-19T00:00:00"/>
    <d v="2022-08-19T00:00:00"/>
    <s v="SL"/>
    <m/>
    <s v="1 SL"/>
    <n v="1"/>
    <m/>
  </r>
  <r>
    <x v="709"/>
    <d v="2022-09-27T00:00:00"/>
    <x v="86"/>
    <s v="DE OCAMPO MA. ELENA D."/>
    <s v="SP"/>
    <x v="1"/>
    <d v="2022-08-17T00:00:00"/>
    <d v="2022-08-19T00:00:00"/>
    <s v="OTHER"/>
    <s v="SEC 21 EO 292- SPECIAL PRIVILEGE"/>
    <s v="3 OTHER"/>
    <n v="3"/>
    <m/>
  </r>
  <r>
    <x v="710"/>
    <d v="2022-09-27T00:00:00"/>
    <x v="124"/>
    <s v="DIMARANAN RODORA G."/>
    <s v="HRMO"/>
    <x v="1"/>
    <d v="2022-08-19T00:00:00"/>
    <d v="2022-08-19T00:00:00"/>
    <s v="SL"/>
    <m/>
    <s v="1 SL"/>
    <n v="1"/>
    <m/>
  </r>
  <r>
    <x v="710"/>
    <d v="2022-09-27T00:00:00"/>
    <x v="124"/>
    <s v="DIMARANAN RODORA G."/>
    <s v="HRMO"/>
    <x v="1"/>
    <d v="2022-08-22T00:00:00"/>
    <d v="2022-08-22T00:00:00"/>
    <s v="SL"/>
    <m/>
    <s v="1 SL"/>
    <n v="1"/>
    <m/>
  </r>
  <r>
    <x v="711"/>
    <d v="2022-09-27T00:00:00"/>
    <x v="124"/>
    <s v="PEÑAFIEL MELISSA Q."/>
    <s v="CBO"/>
    <x v="1"/>
    <d v="2022-08-22T00:00:00"/>
    <d v="2022-08-22T00:00:00"/>
    <s v="OTHER"/>
    <s v="SEC 21 EO 292- SPECIAL PRIVILEGE"/>
    <s v="1 OTHER"/>
    <n v="1"/>
    <m/>
  </r>
  <r>
    <x v="712"/>
    <d v="2022-09-27T00:00:00"/>
    <x v="14"/>
    <s v="FLAVIER ADORACION  "/>
    <s v="ADMIN OFFICE"/>
    <x v="1"/>
    <d v="2022-08-19T00:00:00"/>
    <d v="2022-08-19T00:00:00"/>
    <s v="VL"/>
    <m/>
    <s v="1 VL"/>
    <n v="1"/>
    <m/>
  </r>
  <r>
    <x v="713"/>
    <d v="2022-09-27T00:00:00"/>
    <x v="14"/>
    <s v="FLAVIER ADORACION  "/>
    <s v="ADMIN OFFICE"/>
    <x v="1"/>
    <d v="2022-08-08T00:00:00"/>
    <d v="2022-08-08T00:00:00"/>
    <s v="OTHER"/>
    <s v="SEC 21 EO 292- SPECIAL PRIVILEGE"/>
    <s v="1 OTHER"/>
    <n v="1"/>
    <m/>
  </r>
  <r>
    <x v="714"/>
    <d v="2022-09-27T00:00:00"/>
    <x v="128"/>
    <s v="PALADAN VICENTE  "/>
    <s v="CENRO"/>
    <x v="1"/>
    <d v="2022-08-15T00:00:00"/>
    <d v="2022-08-15T00:00:00"/>
    <s v="SL"/>
    <m/>
    <s v="1 SL"/>
    <n v="1"/>
    <m/>
  </r>
  <r>
    <x v="715"/>
    <d v="2022-09-27T00:00:00"/>
    <x v="131"/>
    <s v="BAUTISTA JANICE M."/>
    <s v="CTO"/>
    <x v="1"/>
    <d v="2022-08-19T00:00:00"/>
    <d v="2022-08-19T00:00:00"/>
    <s v="OTHER"/>
    <s v="SEC 21 EO 292- SPECIAL PRIVILEGE"/>
    <s v="1 OTHER"/>
    <n v="1"/>
    <m/>
  </r>
  <r>
    <x v="715"/>
    <d v="2022-09-27T00:00:00"/>
    <x v="131"/>
    <s v="BAUTISTA JANICE M."/>
    <s v="CTO"/>
    <x v="1"/>
    <d v="2022-08-22T00:00:00"/>
    <d v="2022-08-22T00:00:00"/>
    <s v="OTHER"/>
    <s v="SEC 21 EO 292- SPECIAL PRIVILEGE"/>
    <s v="1 OTHER"/>
    <n v="1"/>
    <m/>
  </r>
  <r>
    <x v="716"/>
    <d v="2022-10-04T00:00:00"/>
    <x v="83"/>
    <s v="CANDELARIA DANILO M."/>
    <s v="EEO/ CITY MARKET"/>
    <x v="1"/>
    <m/>
    <m/>
    <s v="OTHER"/>
    <s v="TERMINAL LEAVE"/>
    <s v="0 OTHER"/>
    <n v="0"/>
    <m/>
  </r>
  <r>
    <x v="717"/>
    <d v="2022-10-04T00:00:00"/>
    <x v="140"/>
    <s v="REYES NORALYN B."/>
    <s v="SP"/>
    <x v="1"/>
    <d v="2022-09-12T00:00:00"/>
    <d v="2022-09-15T00:00:00"/>
    <s v="SL"/>
    <m/>
    <s v="4 SL"/>
    <n v="4"/>
    <m/>
  </r>
  <r>
    <x v="718"/>
    <d v="2022-10-04T00:00:00"/>
    <x v="86"/>
    <s v="MIRANDA NICOLE MAY B."/>
    <s v="CTO"/>
    <x v="1"/>
    <d v="2022-08-22T00:00:00"/>
    <d v="2022-08-22T00:00:00"/>
    <s v="OTHER"/>
    <s v="SEC 21 EO 292- SPECIAL PRIVILEGE"/>
    <s v="1 OTHER"/>
    <n v="1"/>
    <m/>
  </r>
  <r>
    <x v="719"/>
    <d v="2022-10-04T00:00:00"/>
    <x v="122"/>
    <s v="ESTIGOY BEVERLY ANNE P."/>
    <s v="ONT"/>
    <x v="1"/>
    <d v="2022-08-30T00:00:00"/>
    <d v="2022-08-30T00:00:00"/>
    <s v="OTHER"/>
    <s v="BIRTHDAY LEAVE"/>
    <s v="1 OTHER"/>
    <n v="1"/>
    <m/>
  </r>
  <r>
    <x v="720"/>
    <d v="2022-10-04T00:00:00"/>
    <x v="102"/>
    <s v="LEPARDO ROWENA R."/>
    <s v="CCT"/>
    <x v="1"/>
    <d v="2022-09-23T00:00:00"/>
    <d v="2022-09-23T00:00:00"/>
    <s v="OTHER"/>
    <s v="RA 8972 SOLO PARENT"/>
    <s v="1 OTHER"/>
    <n v="1"/>
    <m/>
  </r>
  <r>
    <x v="721"/>
    <d v="2022-10-04T00:00:00"/>
    <x v="83"/>
    <s v="ERIDAO ROSALINDA P."/>
    <s v="CSWDO"/>
    <x v="1"/>
    <d v="2022-09-20T00:00:00"/>
    <d v="2022-09-21T00:00:00"/>
    <s v="SL"/>
    <m/>
    <s v="2 SL"/>
    <n v="2"/>
    <m/>
  </r>
  <r>
    <x v="722"/>
    <d v="2022-10-10T00:00:00"/>
    <x v="67"/>
    <s v="REYES NORALYN B."/>
    <s v="SP"/>
    <x v="1"/>
    <d v="2022-07-05T00:00:00"/>
    <d v="2022-07-05T00:00:00"/>
    <s v="SL"/>
    <m/>
    <s v="1 SL"/>
    <n v="1"/>
    <m/>
  </r>
  <r>
    <x v="723"/>
    <d v="2022-10-11T00:00:00"/>
    <x v="92"/>
    <s v="PERIDO MARITES V."/>
    <s v="TCCH/TICC"/>
    <x v="1"/>
    <d v="2022-09-07T00:00:00"/>
    <d v="2022-09-07T00:00:00"/>
    <s v="SL"/>
    <m/>
    <s v="1 SL"/>
    <n v="1"/>
    <m/>
  </r>
  <r>
    <x v="724"/>
    <d v="2022-10-11T00:00:00"/>
    <x v="109"/>
    <s v="DE GRANO MA. ERLINDA F."/>
    <s v="CTO"/>
    <x v="1"/>
    <d v="2022-10-04T00:00:00"/>
    <d v="2022-10-04T00:00:00"/>
    <s v="OTHER"/>
    <s v="SEC 25 EO 292- FORCE LEAVE"/>
    <s v="1 OTHER"/>
    <n v="1"/>
    <m/>
  </r>
  <r>
    <x v="725"/>
    <d v="2022-10-11T00:00:00"/>
    <x v="109"/>
    <s v="DUNGO PURISIMA CORAZON E."/>
    <s v="CTO"/>
    <x v="1"/>
    <d v="2022-09-28T00:00:00"/>
    <d v="2022-09-28T00:00:00"/>
    <s v="SL"/>
    <m/>
    <s v="1 SL"/>
    <n v="1"/>
    <m/>
  </r>
  <r>
    <x v="726"/>
    <d v="2022-10-11T00:00:00"/>
    <x v="100"/>
    <s v="FERMA MARIA I."/>
    <s v="LCR"/>
    <x v="1"/>
    <d v="2022-09-12T00:00:00"/>
    <d v="2022-09-16T00:00:00"/>
    <s v="SL"/>
    <m/>
    <s v="5 SL"/>
    <n v="5"/>
    <m/>
  </r>
  <r>
    <x v="726"/>
    <d v="2022-10-11T00:00:00"/>
    <x v="100"/>
    <s v="FERMA MARIA I."/>
    <s v="LCR"/>
    <x v="1"/>
    <d v="2022-09-19T00:00:00"/>
    <d v="2022-09-19T00:00:00"/>
    <s v="SL"/>
    <m/>
    <s v="1 SL"/>
    <n v="1"/>
    <m/>
  </r>
  <r>
    <x v="726"/>
    <d v="2022-10-11T00:00:00"/>
    <x v="100"/>
    <s v="FERMA MARIA I."/>
    <s v="LCR"/>
    <x v="1"/>
    <d v="2022-09-22T00:00:00"/>
    <d v="2022-09-22T00:00:00"/>
    <s v="SL"/>
    <m/>
    <s v="1 SL"/>
    <n v="1"/>
    <m/>
  </r>
  <r>
    <x v="727"/>
    <d v="2022-10-11T00:00:00"/>
    <x v="105"/>
    <s v="TULIAO FLORDELIZA M."/>
    <s v="ACCOUNTING"/>
    <x v="1"/>
    <d v="2022-09-05T00:00:00"/>
    <d v="2022-09-05T00:00:00"/>
    <s v="SL"/>
    <m/>
    <s v="1 SL"/>
    <n v="1"/>
    <m/>
  </r>
  <r>
    <x v="727"/>
    <d v="2022-10-11T00:00:00"/>
    <x v="105"/>
    <s v="TULIAO FLORDELIZA M."/>
    <s v="ACCOUNTING"/>
    <x v="1"/>
    <d v="2022-09-08T00:00:00"/>
    <d v="2022-09-08T00:00:00"/>
    <s v="SL"/>
    <m/>
    <s v="1 SL"/>
    <n v="1"/>
    <m/>
  </r>
  <r>
    <x v="728"/>
    <d v="2022-10-11T00:00:00"/>
    <x v="85"/>
    <s v="TOPACIO ABEGAIL P."/>
    <s v="ONT"/>
    <x v="0"/>
    <d v="2022-09-02T00:00:00"/>
    <d v="2022-09-03T00:00:00"/>
    <s v="SL"/>
    <m/>
    <s v="1 SL"/>
    <n v="1"/>
    <m/>
  </r>
  <r>
    <x v="729"/>
    <d v="2022-10-11T00:00:00"/>
    <x v="141"/>
    <s v="PASCUA LORENA D."/>
    <s v="ONT"/>
    <x v="1"/>
    <d v="2022-09-29T00:00:00"/>
    <d v="2022-09-29T00:00:00"/>
    <s v="SL"/>
    <m/>
    <s v="1 SL"/>
    <n v="1"/>
    <m/>
  </r>
  <r>
    <x v="730"/>
    <d v="2022-10-11T00:00:00"/>
    <x v="102"/>
    <s v="MENDOZA LOURDES G."/>
    <s v="PIO"/>
    <x v="1"/>
    <d v="2022-09-22T00:00:00"/>
    <d v="2022-09-23T00:00:00"/>
    <s v="SL"/>
    <m/>
    <s v="2 SL"/>
    <n v="2"/>
    <m/>
  </r>
  <r>
    <x v="731"/>
    <d v="2022-10-11T00:00:00"/>
    <x v="110"/>
    <s v="BOFILL ERNA P."/>
    <s v="LCR"/>
    <x v="1"/>
    <d v="2022-09-19T00:00:00"/>
    <d v="2022-09-19T00:00:00"/>
    <s v="SL"/>
    <m/>
    <s v="1 SL"/>
    <n v="1"/>
    <m/>
  </r>
  <r>
    <x v="731"/>
    <d v="2022-10-11T00:00:00"/>
    <x v="110"/>
    <s v="BOFILL ERNA P."/>
    <s v="LCR"/>
    <x v="1"/>
    <d v="2022-09-23T00:00:00"/>
    <d v="2022-09-23T00:00:00"/>
    <s v="SL"/>
    <m/>
    <s v="1 SL"/>
    <n v="1"/>
    <m/>
  </r>
  <r>
    <x v="732"/>
    <d v="2022-10-11T00:00:00"/>
    <x v="83"/>
    <s v="BERNALDEZ MARLONE P."/>
    <s v="TCNHS"/>
    <x v="1"/>
    <d v="2022-11-03T00:00:00"/>
    <d v="2022-11-04T00:00:00"/>
    <s v="VL"/>
    <s v="STUDY LEAVE"/>
    <s v="2 VL"/>
    <n v="2"/>
    <m/>
  </r>
  <r>
    <x v="732"/>
    <d v="2022-10-11T00:00:00"/>
    <x v="83"/>
    <s v="BERNALDEZ MARLONE P."/>
    <s v="TCNHS"/>
    <x v="1"/>
    <d v="2022-11-07T00:00:00"/>
    <d v="2022-11-11T00:00:00"/>
    <s v="VL"/>
    <s v="STUDY LEAVE"/>
    <s v="5 VL"/>
    <n v="5"/>
    <m/>
  </r>
  <r>
    <x v="732"/>
    <d v="2022-10-11T00:00:00"/>
    <x v="83"/>
    <s v="BERNALDEZ MARLONE P."/>
    <s v="TCNHS"/>
    <x v="1"/>
    <d v="2022-11-14T00:00:00"/>
    <d v="2022-11-15T00:00:00"/>
    <s v="VL"/>
    <s v="STUDY LEAVE"/>
    <s v="2 VL"/>
    <n v="2"/>
    <m/>
  </r>
  <r>
    <x v="733"/>
    <d v="2022-10-11T00:00:00"/>
    <x v="102"/>
    <s v="BERNALDEZ MARLONE P."/>
    <s v="TCNHS"/>
    <x v="1"/>
    <d v="2022-10-24T00:00:00"/>
    <d v="2022-10-28T00:00:00"/>
    <s v="VL"/>
    <s v="STUDY LEAVE"/>
    <s v="5 VL"/>
    <n v="5"/>
    <m/>
  </r>
  <r>
    <x v="733"/>
    <d v="2022-10-11T00:00:00"/>
    <x v="102"/>
    <s v="BERNALDEZ MARLONE P."/>
    <s v="TCNHS"/>
    <x v="1"/>
    <d v="2022-10-31T00:00:00"/>
    <d v="2022-10-31T00:00:00"/>
    <s v="VL"/>
    <s v="STUDY LEAVE"/>
    <s v="1 VL"/>
    <n v="1"/>
    <m/>
  </r>
  <r>
    <x v="734"/>
    <d v="2022-10-11T00:00:00"/>
    <x v="109"/>
    <s v="MIRANDA MARIA LOIDA M."/>
    <s v="ACCOUNTING"/>
    <x v="1"/>
    <d v="2022-10-04T00:00:00"/>
    <d v="2022-10-04T00:00:00"/>
    <s v="VL"/>
    <m/>
    <s v="1 VL"/>
    <n v="1"/>
    <m/>
  </r>
  <r>
    <x v="735"/>
    <d v="2022-10-11T00:00:00"/>
    <x v="109"/>
    <s v="MIRANDA MARIA LOIDA M."/>
    <s v="ACCOUNTING"/>
    <x v="1"/>
    <d v="2022-09-27T00:00:00"/>
    <d v="2022-09-27T00:00:00"/>
    <s v="SL"/>
    <m/>
    <s v="1 SL"/>
    <n v="1"/>
    <m/>
  </r>
  <r>
    <x v="736"/>
    <d v="2022-10-11T00:00:00"/>
    <x v="102"/>
    <s v="DAÑO ALMA R."/>
    <s v="ACCOUNTING"/>
    <x v="1"/>
    <d v="2022-10-03T00:00:00"/>
    <d v="2022-10-04T00:00:00"/>
    <s v="VL"/>
    <m/>
    <s v="2 VL"/>
    <n v="2"/>
    <m/>
  </r>
  <r>
    <x v="737"/>
    <d v="2022-10-11T00:00:00"/>
    <x v="102"/>
    <s v="TULIAO FLORDELIZA M."/>
    <s v="ACCOUNTING"/>
    <x v="1"/>
    <d v="2022-09-20T00:00:00"/>
    <d v="2022-09-20T00:00:00"/>
    <s v="VL"/>
    <m/>
    <s v="1 VL"/>
    <n v="1"/>
    <m/>
  </r>
  <r>
    <x v="737"/>
    <d v="2022-10-11T00:00:00"/>
    <x v="102"/>
    <s v="TULIAO FLORDELIZA M."/>
    <s v="ACCOUNTING"/>
    <x v="1"/>
    <d v="2022-09-22T00:00:00"/>
    <d v="2022-09-22T00:00:00"/>
    <s v="VL"/>
    <m/>
    <s v="1 VL"/>
    <n v="1"/>
    <m/>
  </r>
  <r>
    <x v="738"/>
    <d v="2022-10-11T00:00:00"/>
    <x v="100"/>
    <s v="ROCILLO CECILLA A."/>
    <s v="ACCOUNTING"/>
    <x v="1"/>
    <d v="2022-09-19T00:00:00"/>
    <d v="2022-09-19T00:00:00"/>
    <s v="SL"/>
    <m/>
    <s v="1 SL"/>
    <n v="1"/>
    <m/>
  </r>
  <r>
    <x v="739"/>
    <d v="2022-10-11T00:00:00"/>
    <x v="344"/>
    <s v="DAÑO ALMA R."/>
    <s v="ACCOUNTING"/>
    <x v="1"/>
    <d v="2022-09-05T00:00:00"/>
    <d v="2022-09-05T00:00:00"/>
    <s v="SL"/>
    <m/>
    <s v="1 SL"/>
    <n v="1"/>
    <m/>
  </r>
  <r>
    <x v="739"/>
    <d v="2022-10-11T00:00:00"/>
    <x v="344"/>
    <s v="DAÑO ALMA R."/>
    <s v="ACCOUNTING"/>
    <x v="1"/>
    <d v="2022-09-08T00:00:00"/>
    <d v="2022-09-08T00:00:00"/>
    <s v="SL"/>
    <m/>
    <s v="1 SL"/>
    <n v="1"/>
    <m/>
  </r>
  <r>
    <x v="740"/>
    <d v="2022-10-11T00:00:00"/>
    <x v="83"/>
    <s v="VERGARA CATHERINE R."/>
    <s v="CSWDO"/>
    <x v="1"/>
    <d v="2022-09-19T00:00:00"/>
    <d v="2022-09-21T00:00:00"/>
    <s v="SL"/>
    <m/>
    <s v="3 SL"/>
    <n v="3"/>
    <m/>
  </r>
  <r>
    <x v="741"/>
    <d v="2022-10-11T00:00:00"/>
    <x v="97"/>
    <s v="PEÑANO DARYL BAMBI B."/>
    <s v="ONT"/>
    <x v="1"/>
    <d v="2022-09-20T00:00:00"/>
    <d v="2022-09-25T00:00:00"/>
    <s v="SL"/>
    <m/>
    <s v="6 SL"/>
    <n v="6"/>
    <m/>
  </r>
  <r>
    <x v="742"/>
    <d v="2022-10-11T00:00:00"/>
    <x v="102"/>
    <s v="DOGNIDON MARLYN P."/>
    <s v="ONT"/>
    <x v="1"/>
    <d v="2022-09-19T00:00:00"/>
    <d v="2022-09-19T00:00:00"/>
    <s v="SL"/>
    <m/>
    <s v="1 SL"/>
    <n v="1"/>
    <m/>
  </r>
  <r>
    <x v="742"/>
    <d v="2022-10-11T00:00:00"/>
    <x v="102"/>
    <s v="DOGNIDON MARLYN P."/>
    <s v="ONT"/>
    <x v="1"/>
    <d v="2022-09-22T00:00:00"/>
    <d v="2022-09-25T00:00:00"/>
    <s v="SL"/>
    <m/>
    <s v="4 SL"/>
    <n v="4"/>
    <m/>
  </r>
  <r>
    <x v="743"/>
    <d v="2022-10-11T00:00:00"/>
    <x v="107"/>
    <s v="ACERON ANGELU V."/>
    <s v="ONT"/>
    <x v="1"/>
    <d v="2022-10-23T00:00:00"/>
    <d v="2022-10-24T00:00:00"/>
    <s v="VL"/>
    <m/>
    <s v="2 VL"/>
    <n v="2"/>
    <m/>
  </r>
  <r>
    <x v="744"/>
    <d v="2022-10-11T00:00:00"/>
    <x v="107"/>
    <s v="ACERON ANGELU V."/>
    <s v="ONT"/>
    <x v="1"/>
    <d v="2022-10-08T00:00:00"/>
    <d v="2022-10-09T00:00:00"/>
    <s v="OTHER"/>
    <s v="SEC 21 EO 292- SPECIAL PRIVILEGE"/>
    <s v="2 OTHER"/>
    <n v="2"/>
    <m/>
  </r>
  <r>
    <x v="745"/>
    <d v="2022-10-11T00:00:00"/>
    <x v="143"/>
    <s v="AUSTRIA KIM E."/>
    <s v="ONT"/>
    <x v="1"/>
    <d v="2022-10-03T00:00:00"/>
    <d v="2022-10-04T00:00:00"/>
    <s v="VL"/>
    <m/>
    <s v="2 VL"/>
    <n v="2"/>
    <m/>
  </r>
  <r>
    <x v="746"/>
    <d v="2022-10-11T00:00:00"/>
    <x v="83"/>
    <s v="SUSA NANETE B."/>
    <s v="ONT"/>
    <x v="1"/>
    <d v="2022-09-19T00:00:00"/>
    <d v="2022-09-19T00:00:00"/>
    <s v="SL"/>
    <m/>
    <s v="1 SL"/>
    <n v="1"/>
    <m/>
  </r>
  <r>
    <x v="747"/>
    <d v="2022-10-11T00:00:00"/>
    <x v="109"/>
    <s v="PETIL GLENDA D."/>
    <s v="CCT"/>
    <x v="1"/>
    <d v="2022-09-19T00:00:00"/>
    <d v="2022-09-23T00:00:00"/>
    <s v="SL"/>
    <m/>
    <s v="5 SL"/>
    <n v="5"/>
    <m/>
  </r>
  <r>
    <x v="747"/>
    <d v="2022-10-11T00:00:00"/>
    <x v="109"/>
    <s v="PETIL GLENDA D."/>
    <s v="CCT"/>
    <x v="1"/>
    <d v="2022-09-27T00:00:00"/>
    <d v="2022-09-27T00:00:00"/>
    <s v="SL"/>
    <m/>
    <s v="1 SL"/>
    <n v="1"/>
    <m/>
  </r>
  <r>
    <x v="748"/>
    <d v="2022-10-11T00:00:00"/>
    <x v="110"/>
    <s v="BAYBAY MA. PAZ R."/>
    <s v="MO"/>
    <x v="1"/>
    <d v="2022-09-21T00:00:00"/>
    <d v="2022-09-23T00:00:00"/>
    <s v="OTHER"/>
    <s v="SEC 21 EO 292- SPECIAL PRIVILEGE"/>
    <s v="3 OTHER"/>
    <n v="3"/>
    <m/>
  </r>
  <r>
    <x v="749"/>
    <d v="2022-10-11T00:00:00"/>
    <x v="111"/>
    <s v="DE VILLA MYRNA D."/>
    <s v="GSO"/>
    <x v="1"/>
    <d v="2022-09-20T00:00:00"/>
    <d v="2022-09-20T00:00:00"/>
    <s v="SL"/>
    <m/>
    <s v="1 SL"/>
    <n v="1"/>
    <m/>
  </r>
  <r>
    <x v="750"/>
    <d v="2022-10-11T00:00:00"/>
    <x v="102"/>
    <s v="MALIGAYA NELITA M."/>
    <s v="GSO"/>
    <x v="1"/>
    <d v="2022-10-04T00:00:00"/>
    <d v="2022-10-04T00:00:00"/>
    <s v="OTHER"/>
    <s v="SEC 25 EO 292- FORCE LEAVE"/>
    <s v="1 OTHER"/>
    <n v="1"/>
    <m/>
  </r>
  <r>
    <x v="751"/>
    <d v="2022-10-11T00:00:00"/>
    <x v="97"/>
    <s v="DIMAPILIS ANTHONY A."/>
    <s v="CTO"/>
    <x v="1"/>
    <d v="2022-09-26T00:00:00"/>
    <d v="2022-09-28T00:00:00"/>
    <s v="VL"/>
    <m/>
    <s v="3 VL"/>
    <n v="3"/>
    <m/>
  </r>
  <r>
    <x v="752"/>
    <d v="2022-10-11T00:00:00"/>
    <x v="100"/>
    <s v="DIMAPILIS ANTHONY A."/>
    <s v="CTO"/>
    <x v="1"/>
    <d v="2022-09-15T00:00:00"/>
    <d v="2022-09-15T00:00:00"/>
    <s v="SL"/>
    <m/>
    <s v="1 SL"/>
    <n v="1"/>
    <m/>
  </r>
  <r>
    <x v="752"/>
    <d v="2022-10-11T00:00:00"/>
    <x v="100"/>
    <s v="DIMAPILIS ANTHONY A."/>
    <s v="CTO"/>
    <x v="1"/>
    <d v="2022-09-21T00:00:00"/>
    <d v="2022-09-21T00:00:00"/>
    <s v="SL"/>
    <m/>
    <s v="1 SL"/>
    <n v="1"/>
    <m/>
  </r>
  <r>
    <x v="753"/>
    <d v="2022-10-11T00:00:00"/>
    <x v="102"/>
    <s v="ATIENZA JULIE ANN A."/>
    <s v="CTO"/>
    <x v="1"/>
    <d v="2022-09-20T00:00:00"/>
    <d v="2022-09-20T00:00:00"/>
    <s v="SL"/>
    <m/>
    <s v="1 SL"/>
    <n v="1"/>
    <m/>
  </r>
  <r>
    <x v="754"/>
    <d v="2022-10-11T00:00:00"/>
    <x v="105"/>
    <s v="DE OCAMPO ALMA A."/>
    <s v="CTO"/>
    <x v="1"/>
    <d v="2022-09-20T00:00:00"/>
    <d v="2022-09-21T00:00:00"/>
    <s v="OTHER"/>
    <s v="SEC 21 EO 292- SPECIAL PRIVILEGE"/>
    <s v="2 OTHER"/>
    <n v="2"/>
    <m/>
  </r>
  <r>
    <x v="755"/>
    <d v="2022-10-11T00:00:00"/>
    <x v="102"/>
    <s v="GUAÑEZO MA. GINA P."/>
    <s v="CTO"/>
    <x v="1"/>
    <d v="2022-09-22T00:00:00"/>
    <d v="2022-09-22T00:00:00"/>
    <s v="OTHER"/>
    <s v="SEC 21 EO 292- SPECIAL PRIVILEGE"/>
    <s v="1 OTHER"/>
    <n v="1"/>
    <m/>
  </r>
  <r>
    <x v="756"/>
    <d v="2022-10-11T00:00:00"/>
    <x v="102"/>
    <s v="DELA CRUZ EVANGELINE P."/>
    <s v="LANDTAX"/>
    <x v="1"/>
    <d v="2022-09-22T00:00:00"/>
    <d v="2022-09-22T00:00:00"/>
    <s v="OTHER"/>
    <s v="SEC 21 EO 292- SPECIAL PRIVILEGE"/>
    <s v="1 OTHER"/>
    <n v="1"/>
    <m/>
  </r>
  <r>
    <x v="757"/>
    <d v="2022-10-11T00:00:00"/>
    <x v="102"/>
    <s v="DE OCAMPO ALMA A."/>
    <s v="CTO"/>
    <x v="1"/>
    <d v="2022-09-23T00:00:00"/>
    <d v="2022-09-23T00:00:00"/>
    <s v="SL"/>
    <m/>
    <s v="1 SL"/>
    <n v="1"/>
    <m/>
  </r>
  <r>
    <x v="758"/>
    <d v="2022-10-11T00:00:00"/>
    <x v="97"/>
    <s v="PERIDO BEVERLY T."/>
    <s v="CTO"/>
    <x v="1"/>
    <d v="2022-09-23T00:00:00"/>
    <d v="2022-09-23T00:00:00"/>
    <s v="OTHER"/>
    <s v="SEC 25 EO 292- FORCE LEAVE"/>
    <s v="1 OTHER"/>
    <n v="1"/>
    <m/>
  </r>
  <r>
    <x v="759"/>
    <d v="2022-10-11T00:00:00"/>
    <x v="102"/>
    <s v="BAUTISTA JANICE M."/>
    <s v="CTO"/>
    <x v="1"/>
    <d v="2022-09-29T00:00:00"/>
    <d v="2022-09-29T00:00:00"/>
    <s v="OTHER"/>
    <s v="SEC 21 EO 292- SPECIAL PRIVILEGE"/>
    <s v="1 OTHER"/>
    <n v="1"/>
    <m/>
  </r>
  <r>
    <x v="760"/>
    <d v="2022-10-11T00:00:00"/>
    <x v="102"/>
    <s v="MIRANDA NICOLE MAY B."/>
    <s v="CTO"/>
    <x v="1"/>
    <d v="2022-09-29T00:00:00"/>
    <d v="2022-09-29T00:00:00"/>
    <s v="OTHER"/>
    <s v="SEC 25 EO 292- FORCE LEAVE"/>
    <s v="1 OTHER"/>
    <n v="1"/>
    <m/>
  </r>
  <r>
    <x v="761"/>
    <d v="2022-10-11T00:00:00"/>
    <x v="102"/>
    <s v="DELA CRUZ EVANGELINE P."/>
    <s v="LANDTAX"/>
    <x v="1"/>
    <d v="2022-10-10T00:00:00"/>
    <d v="2022-10-12T00:00:00"/>
    <s v="VL"/>
    <m/>
    <s v="3 VL"/>
    <n v="3"/>
    <m/>
  </r>
  <r>
    <x v="762"/>
    <d v="2022-10-11T00:00:00"/>
    <x v="102"/>
    <s v="DOGELIO RONNEL D."/>
    <s v="CEO"/>
    <x v="1"/>
    <d v="2022-09-29T00:00:00"/>
    <d v="2022-09-30T00:00:00"/>
    <s v="OTHER"/>
    <s v="SEC 25 EO 292- FORCE LEAVE"/>
    <s v="2 OTHER"/>
    <n v="2"/>
    <m/>
  </r>
  <r>
    <x v="763"/>
    <d v="2022-10-11T00:00:00"/>
    <x v="100"/>
    <s v="MENDOZA PRESCILA S."/>
    <s v="CEO"/>
    <x v="1"/>
    <d v="2022-09-22T00:00:00"/>
    <d v="2022-09-22T00:00:00"/>
    <s v="SL"/>
    <m/>
    <s v="1 SL"/>
    <n v="1"/>
    <m/>
  </r>
  <r>
    <x v="764"/>
    <d v="2022-10-11T00:00:00"/>
    <x v="121"/>
    <s v="DELA GRACIA MA. CECILIA P."/>
    <s v="ACCOUNTING"/>
    <x v="1"/>
    <d v="2022-09-05T00:00:00"/>
    <d v="2022-09-05T00:00:00"/>
    <s v="SL"/>
    <m/>
    <s v="1 SL"/>
    <n v="1"/>
    <m/>
  </r>
  <r>
    <x v="765"/>
    <d v="2022-10-12T00:00:00"/>
    <x v="121"/>
    <s v="MAWAK MIA PAULEEN B."/>
    <s v="ACCOUNTING"/>
    <x v="1"/>
    <d v="2022-09-12T00:00:00"/>
    <d v="2022-09-12T00:00:00"/>
    <s v="SL"/>
    <m/>
    <s v="1 SL"/>
    <n v="1"/>
    <m/>
  </r>
  <r>
    <x v="766"/>
    <d v="2022-10-12T00:00:00"/>
    <x v="345"/>
    <s v="ORTIZ TRINIDAD D."/>
    <s v="GSO"/>
    <x v="1"/>
    <d v="2022-10-07T00:00:00"/>
    <d v="2022-10-07T00:00:00"/>
    <s v="SL"/>
    <m/>
    <s v="1 SL"/>
    <n v="1"/>
    <m/>
  </r>
  <r>
    <x v="766"/>
    <d v="2022-10-12T00:00:00"/>
    <x v="345"/>
    <s v="ORTIZ TRINIDAD D."/>
    <s v="GSO"/>
    <x v="1"/>
    <d v="2022-10-10T00:00:00"/>
    <d v="2022-10-10T00:00:00"/>
    <s v="SL"/>
    <m/>
    <s v="1 SL"/>
    <n v="1"/>
    <m/>
  </r>
  <r>
    <x v="767"/>
    <d v="2022-10-12T00:00:00"/>
    <x v="105"/>
    <s v="PALADAN VICENTE  "/>
    <s v="CENRO"/>
    <x v="1"/>
    <d v="2022-09-09T00:00:00"/>
    <d v="2022-09-09T00:00:00"/>
    <s v="SL"/>
    <m/>
    <s v="1 SL"/>
    <n v="1"/>
    <m/>
  </r>
  <r>
    <x v="768"/>
    <d v="2022-10-12T00:00:00"/>
    <x v="99"/>
    <s v="TAMAYO MARIA ELLAINE III B."/>
    <s v="CTO"/>
    <x v="1"/>
    <d v="2022-10-05T00:00:00"/>
    <d v="2022-10-05T00:00:00"/>
    <s v="SL"/>
    <m/>
    <s v="1 SL"/>
    <n v="1"/>
    <m/>
  </r>
  <r>
    <x v="769"/>
    <d v="2022-10-12T00:00:00"/>
    <x v="152"/>
    <s v="DUNGO PURISIMA CORAZON E."/>
    <s v="CTO"/>
    <x v="1"/>
    <d v="2022-10-11T00:00:00"/>
    <d v="2022-10-11T00:00:00"/>
    <s v="OTHER"/>
    <s v="SEC 25 EO 292- FORCE LEAVE"/>
    <s v="1 OTHER"/>
    <n v="1"/>
    <m/>
  </r>
  <r>
    <x v="770"/>
    <d v="2022-10-12T00:00:00"/>
    <x v="98"/>
    <s v="MENDOZA NORA A."/>
    <s v="ACCOUNTING"/>
    <x v="1"/>
    <d v="2022-09-23T00:00:00"/>
    <d v="2022-09-23T00:00:00"/>
    <s v="SL"/>
    <m/>
    <s v="1 SL"/>
    <n v="1"/>
    <m/>
  </r>
  <r>
    <x v="770"/>
    <d v="2022-10-12T00:00:00"/>
    <x v="98"/>
    <s v="MENDOZA NORA A."/>
    <s v="ACCOUNTING"/>
    <x v="1"/>
    <d v="2022-09-30T00:00:00"/>
    <d v="2022-09-30T00:00:00"/>
    <s v="SL"/>
    <m/>
    <s v="1 SL"/>
    <n v="1"/>
    <m/>
  </r>
  <r>
    <x v="771"/>
    <d v="2022-10-12T00:00:00"/>
    <x v="99"/>
    <s v="TULIAO FLORDELIZA M."/>
    <s v="ACCOUNTING"/>
    <x v="1"/>
    <d v="2022-10-04T00:00:00"/>
    <d v="2022-10-07T00:00:00"/>
    <s v="SL"/>
    <m/>
    <s v="4 SL"/>
    <n v="4"/>
    <m/>
  </r>
  <r>
    <x v="772"/>
    <d v="2022-10-12T00:00:00"/>
    <x v="99"/>
    <s v="MANALO EDITHA V."/>
    <s v="ACCOUNTING"/>
    <x v="1"/>
    <d v="2022-10-24T00:00:00"/>
    <d v="2022-10-24T00:00:00"/>
    <s v="VL"/>
    <m/>
    <s v="1 VL"/>
    <n v="1"/>
    <m/>
  </r>
  <r>
    <x v="773"/>
    <d v="2022-10-12T00:00:00"/>
    <x v="99"/>
    <s v="MARASIGAN GINALYN D."/>
    <s v="ACCOUNTING"/>
    <x v="1"/>
    <d v="2022-10-21T00:00:00"/>
    <d v="2022-10-21T00:00:00"/>
    <s v="VL"/>
    <m/>
    <s v="1 VL"/>
    <n v="1"/>
    <m/>
  </r>
  <r>
    <x v="774"/>
    <d v="2022-10-12T00:00:00"/>
    <x v="98"/>
    <s v="DIMARANAN GREGORIA C."/>
    <s v="ACCOUNTING"/>
    <x v="1"/>
    <d v="2022-10-24T00:00:00"/>
    <d v="2022-10-25T00:00:00"/>
    <s v="OTHER"/>
    <s v="SEC 25 EO 292- FORCE LEAVE"/>
    <s v="2 OTHER"/>
    <n v="2"/>
    <m/>
  </r>
  <r>
    <x v="775"/>
    <d v="2022-10-12T00:00:00"/>
    <x v="99"/>
    <s v="MONTENEGRO HELEN L."/>
    <s v="TOPS (ADMIN CSU)"/>
    <x v="1"/>
    <d v="2022-10-07T00:00:00"/>
    <d v="2022-10-07T00:00:00"/>
    <s v="SL"/>
    <m/>
    <s v="1 SL"/>
    <n v="1"/>
    <m/>
  </r>
  <r>
    <x v="776"/>
    <d v="2022-10-12T00:00:00"/>
    <x v="98"/>
    <s v="ERIDAO ROSALINDA P."/>
    <s v="CSWDO"/>
    <x v="1"/>
    <d v="2022-10-13T00:00:00"/>
    <d v="2022-10-14T00:00:00"/>
    <s v="VL"/>
    <m/>
    <s v="2 VL"/>
    <n v="2"/>
    <m/>
  </r>
  <r>
    <x v="777"/>
    <d v="2022-10-12T00:00:00"/>
    <x v="165"/>
    <s v="PARASDAS OFELIA C."/>
    <s v="CCT"/>
    <x v="1"/>
    <m/>
    <m/>
    <s v="OTHER"/>
    <s v="TERMINAL LEAVE"/>
    <s v="0 OTHER"/>
    <n v="0"/>
    <m/>
  </r>
  <r>
    <x v="778"/>
    <d v="2022-10-12T00:00:00"/>
    <x v="101"/>
    <s v="REMOLLENO MICHELLE U."/>
    <s v="CHO"/>
    <x v="1"/>
    <d v="2022-09-19T00:00:00"/>
    <d v="2022-09-20T00:00:00"/>
    <s v="VL"/>
    <m/>
    <s v="2 VL"/>
    <n v="2"/>
    <m/>
  </r>
  <r>
    <x v="779"/>
    <d v="2022-10-12T00:00:00"/>
    <x v="344"/>
    <s v="ABENA WINNIE ROSE M."/>
    <s v="CSWDO"/>
    <x v="1"/>
    <d v="2022-09-08T00:00:00"/>
    <d v="2022-09-08T00:00:00"/>
    <s v="SL"/>
    <m/>
    <s v="1 SL"/>
    <n v="1"/>
    <m/>
  </r>
  <r>
    <x v="780"/>
    <d v="2022-10-12T00:00:00"/>
    <x v="112"/>
    <s v="CRIZALDO THELMA U."/>
    <s v="CHO"/>
    <x v="1"/>
    <d v="2022-08-26T00:00:00"/>
    <d v="2022-08-26T00:00:00"/>
    <s v="SL"/>
    <m/>
    <s v="1 SL"/>
    <n v="1"/>
    <m/>
  </r>
  <r>
    <x v="781"/>
    <d v="2022-10-12T00:00:00"/>
    <x v="89"/>
    <s v="CAPUPUS LIZA FE F."/>
    <s v="CHO"/>
    <x v="1"/>
    <d v="2022-08-25T00:00:00"/>
    <d v="2022-08-26T00:00:00"/>
    <s v="SL"/>
    <m/>
    <s v="2 SL"/>
    <n v="2"/>
    <m/>
  </r>
  <r>
    <x v="782"/>
    <d v="2022-10-12T00:00:00"/>
    <x v="346"/>
    <s v="BAYOT ANISIA P."/>
    <s v="CTO"/>
    <x v="1"/>
    <d v="2022-08-30T00:00:00"/>
    <d v="2022-08-30T00:00:00"/>
    <s v="SL"/>
    <m/>
    <s v="1 SL"/>
    <n v="1"/>
    <m/>
  </r>
  <r>
    <x v="783"/>
    <d v="2022-10-12T00:00:00"/>
    <x v="101"/>
    <s v="TAÑEDO MARIA EVELYN C."/>
    <s v="CBO"/>
    <x v="1"/>
    <d v="2022-08-30T00:00:00"/>
    <d v="2022-08-30T00:00:00"/>
    <s v="SL"/>
    <m/>
    <s v="1 SL"/>
    <n v="1"/>
    <m/>
  </r>
  <r>
    <x v="784"/>
    <d v="2022-10-12T00:00:00"/>
    <x v="89"/>
    <s v="NOVICIO PERLITA G."/>
    <s v="LEGAL"/>
    <x v="1"/>
    <d v="2022-08-22T00:00:00"/>
    <d v="2022-08-22T00:00:00"/>
    <s v="SL"/>
    <m/>
    <s v="1 SL"/>
    <n v="1"/>
    <m/>
  </r>
  <r>
    <x v="784"/>
    <d v="2022-10-12T00:00:00"/>
    <x v="89"/>
    <s v="NOVICIO PERLITA G."/>
    <s v="LEGAL"/>
    <x v="1"/>
    <d v="2022-08-25T00:00:00"/>
    <d v="2022-08-26T00:00:00"/>
    <s v="SL"/>
    <m/>
    <s v="2 SL"/>
    <n v="2"/>
    <m/>
  </r>
  <r>
    <x v="785"/>
    <d v="2022-10-12T00:00:00"/>
    <x v="89"/>
    <s v="COLETO HANY ROY D."/>
    <s v="ONT"/>
    <x v="1"/>
    <d v="2022-09-13T00:00:00"/>
    <d v="2022-09-15T00:00:00"/>
    <s v="VL"/>
    <m/>
    <s v="3 VL"/>
    <n v="3"/>
    <m/>
  </r>
  <r>
    <x v="786"/>
    <d v="2022-10-12T00:00:00"/>
    <x v="112"/>
    <s v="PEÑAFIEL MELISSA Q."/>
    <s v="CBO"/>
    <x v="1"/>
    <d v="2022-08-31T00:00:00"/>
    <d v="2022-08-31T00:00:00"/>
    <s v="SL"/>
    <m/>
    <s v="1 SL"/>
    <n v="1"/>
    <m/>
  </r>
  <r>
    <x v="787"/>
    <d v="2022-10-12T00:00:00"/>
    <x v="89"/>
    <s v="ROCILLO CECILLA A."/>
    <s v="ACCOUNTING"/>
    <x v="1"/>
    <d v="2022-08-26T00:00:00"/>
    <d v="2022-08-26T00:00:00"/>
    <s v="SL"/>
    <m/>
    <s v="1 SL"/>
    <n v="1"/>
    <m/>
  </r>
  <r>
    <x v="788"/>
    <d v="2022-10-12T00:00:00"/>
    <x v="62"/>
    <s v="MAWAK MIA PAULEEN B."/>
    <s v="ACCOUNTING"/>
    <x v="1"/>
    <d v="2022-08-23T00:00:00"/>
    <d v="2022-08-23T00:00:00"/>
    <s v="SL"/>
    <m/>
    <s v="1 SL"/>
    <n v="1"/>
    <m/>
  </r>
  <r>
    <x v="789"/>
    <d v="2022-10-12T00:00:00"/>
    <x v="124"/>
    <s v="DIMARANAN GREGORIA C."/>
    <s v="ACCOUNTING"/>
    <x v="1"/>
    <d v="2022-08-18T00:00:00"/>
    <d v="2022-08-18T00:00:00"/>
    <s v="SL"/>
    <m/>
    <s v="1 SL"/>
    <n v="1"/>
    <m/>
  </r>
  <r>
    <x v="789"/>
    <d v="2022-10-12T00:00:00"/>
    <x v="124"/>
    <s v="DIMARANAN GREGORIA C."/>
    <s v="ACCOUNTING"/>
    <x v="1"/>
    <d v="2022-08-22T00:00:00"/>
    <d v="2022-08-22T00:00:00"/>
    <s v="SL"/>
    <m/>
    <s v="1 SL"/>
    <n v="1"/>
    <m/>
  </r>
  <r>
    <x v="790"/>
    <d v="2022-10-12T00:00:00"/>
    <x v="62"/>
    <s v="MIRANDA MARIA LOIDA M."/>
    <s v="ACCOUNTING"/>
    <x v="1"/>
    <d v="2022-08-22T00:00:00"/>
    <d v="2022-08-22T00:00:00"/>
    <s v="SL"/>
    <m/>
    <s v="1 SL"/>
    <n v="1"/>
    <m/>
  </r>
  <r>
    <x v="791"/>
    <d v="2022-10-12T00:00:00"/>
    <x v="62"/>
    <s v="BUGARIN MA. ANA M."/>
    <s v="LCR"/>
    <x v="1"/>
    <d v="2022-08-22T00:00:00"/>
    <d v="2022-08-23T00:00:00"/>
    <s v="SL"/>
    <m/>
    <s v="2 SL"/>
    <n v="2"/>
    <m/>
  </r>
  <r>
    <x v="792"/>
    <d v="2022-10-12T00:00:00"/>
    <x v="89"/>
    <s v="MAGUINAO GILBERT  "/>
    <s v="GSO"/>
    <x v="1"/>
    <d v="2022-08-26T00:00:00"/>
    <d v="2022-08-26T00:00:00"/>
    <s v="SL"/>
    <m/>
    <s v="1 SL"/>
    <n v="1"/>
    <m/>
  </r>
  <r>
    <x v="793"/>
    <d v="2022-10-12T00:00:00"/>
    <x v="93"/>
    <s v="PERIDO BEVERLY T."/>
    <s v="CTO"/>
    <x v="1"/>
    <d v="2022-08-26T00:00:00"/>
    <d v="2022-08-26T00:00:00"/>
    <s v="OTHER"/>
    <s v="SEC 25 EO 292- FORCE LEAVE"/>
    <s v="1 OTHER"/>
    <n v="1"/>
    <m/>
  </r>
  <r>
    <x v="794"/>
    <d v="2022-10-12T00:00:00"/>
    <x v="89"/>
    <s v="DELA CRUZ EVANGELINE P."/>
    <s v="LANDTAX"/>
    <x v="1"/>
    <d v="2022-08-24T00:00:00"/>
    <d v="2022-08-24T00:00:00"/>
    <s v="SL"/>
    <m/>
    <s v="1 SL"/>
    <n v="1"/>
    <m/>
  </r>
  <r>
    <x v="795"/>
    <d v="2022-10-12T00:00:00"/>
    <x v="101"/>
    <s v="DELA CRUZ EVANGELINE P."/>
    <s v="LANDTAX"/>
    <x v="1"/>
    <d v="2022-08-11T00:00:00"/>
    <d v="2022-08-12T00:00:00"/>
    <s v="VL"/>
    <m/>
    <s v="2 VL"/>
    <n v="2"/>
    <m/>
  </r>
  <r>
    <x v="796"/>
    <d v="2022-10-12T00:00:00"/>
    <x v="124"/>
    <s v="GUAÑEZO MA. GINA P."/>
    <s v="CTO"/>
    <x v="1"/>
    <d v="2022-08-25T00:00:00"/>
    <d v="2022-08-25T00:00:00"/>
    <s v="OTHER"/>
    <s v="BIRTHDAY LEAVE"/>
    <s v="1 OTHER"/>
    <n v="1"/>
    <m/>
  </r>
  <r>
    <x v="797"/>
    <d v="2022-10-12T00:00:00"/>
    <x v="124"/>
    <s v="GUAÑEZO MA. GINA P."/>
    <s v="CTO"/>
    <x v="1"/>
    <d v="2022-08-26T00:00:00"/>
    <d v="2022-08-26T00:00:00"/>
    <s v="OTHER"/>
    <s v="SEC 25 EO 292- FORCE LEAVE"/>
    <s v="1 OTHER"/>
    <n v="1"/>
    <m/>
  </r>
  <r>
    <x v="798"/>
    <d v="2022-10-12T00:00:00"/>
    <x v="64"/>
    <s v="NELSON CATHERINE L."/>
    <s v="CHO"/>
    <x v="1"/>
    <m/>
    <m/>
    <s v="OTHER"/>
    <s v="TERMINAL LEAVE"/>
    <s v="0 OTHER"/>
    <n v="0"/>
    <m/>
  </r>
  <r>
    <x v="799"/>
    <d v="2022-10-12T00:00:00"/>
    <x v="79"/>
    <s v="BAYOT ANABEL D."/>
    <s v="CTO"/>
    <x v="1"/>
    <d v="2022-08-11T00:00:00"/>
    <d v="2022-08-12T00:00:00"/>
    <s v="SL"/>
    <m/>
    <s v="2 SL"/>
    <n v="2"/>
    <m/>
  </r>
  <r>
    <x v="799"/>
    <d v="2022-10-12T00:00:00"/>
    <x v="79"/>
    <s v="BAYOT ANABEL D."/>
    <s v="CTO"/>
    <x v="1"/>
    <d v="2022-08-16T00:00:00"/>
    <d v="2022-08-17T00:00:00"/>
    <s v="SL"/>
    <m/>
    <s v="2 SL"/>
    <n v="2"/>
    <m/>
  </r>
  <r>
    <x v="800"/>
    <d v="2022-10-12T00:00:00"/>
    <x v="101"/>
    <s v="DE OCAMPO ALMA A."/>
    <s v="CTO"/>
    <x v="1"/>
    <d v="2022-08-30T00:00:00"/>
    <d v="2022-08-30T00:00:00"/>
    <s v="SL"/>
    <m/>
    <s v="1 SL"/>
    <n v="1"/>
    <m/>
  </r>
  <r>
    <x v="801"/>
    <d v="2022-10-12T00:00:00"/>
    <x v="101"/>
    <s v="ALEGA ESTELITA M."/>
    <s v="CTO"/>
    <x v="1"/>
    <d v="2022-08-25T00:00:00"/>
    <d v="2022-08-25T00:00:00"/>
    <s v="SL"/>
    <m/>
    <s v="1 SL"/>
    <n v="1"/>
    <m/>
  </r>
  <r>
    <x v="802"/>
    <d v="2022-10-12T00:00:00"/>
    <x v="101"/>
    <s v="RODRIGUEZ IGNACIO  "/>
    <s v="CENRO"/>
    <x v="1"/>
    <d v="2022-08-24T00:00:00"/>
    <d v="2022-08-24T00:00:00"/>
    <s v="SL"/>
    <m/>
    <s v="1 SL"/>
    <n v="1"/>
    <m/>
  </r>
  <r>
    <x v="802"/>
    <d v="2022-10-12T00:00:00"/>
    <x v="101"/>
    <s v="RODRIGUEZ IGNACIO  "/>
    <s v="CENRO"/>
    <x v="1"/>
    <d v="2022-08-30T00:00:00"/>
    <d v="2022-08-30T00:00:00"/>
    <s v="SL"/>
    <m/>
    <s v="1 SL"/>
    <n v="1"/>
    <m/>
  </r>
  <r>
    <x v="803"/>
    <d v="2022-10-12T00:00:00"/>
    <x v="101"/>
    <s v="MACAPUNO FELIX  "/>
    <s v="CENRO"/>
    <x v="1"/>
    <d v="2022-08-30T00:00:00"/>
    <d v="2022-08-30T00:00:00"/>
    <s v="SL"/>
    <m/>
    <s v="1 SL"/>
    <n v="1"/>
    <m/>
  </r>
  <r>
    <x v="804"/>
    <d v="2022-10-12T00:00:00"/>
    <x v="112"/>
    <s v="ORTIZ TRINIDAD D."/>
    <s v="GSO"/>
    <x v="1"/>
    <d v="2022-08-26T00:00:00"/>
    <d v="2022-08-26T00:00:00"/>
    <s v="SL"/>
    <m/>
    <s v="1 SL"/>
    <n v="1"/>
    <m/>
  </r>
  <r>
    <x v="804"/>
    <d v="2022-10-12T00:00:00"/>
    <x v="112"/>
    <s v="ORTIZ TRINIDAD D."/>
    <s v="GSO"/>
    <x v="1"/>
    <d v="2022-08-30T00:00:00"/>
    <d v="2022-08-31T00:00:00"/>
    <s v="SL"/>
    <m/>
    <s v="2 SL"/>
    <n v="2"/>
    <m/>
  </r>
  <r>
    <x v="805"/>
    <d v="2022-10-12T00:00:00"/>
    <x v="32"/>
    <s v="DOGELIO RONNEL D."/>
    <s v="CEO"/>
    <x v="1"/>
    <d v="2022-06-24T00:00:00"/>
    <d v="2022-06-24T00:00:00"/>
    <s v="SL"/>
    <m/>
    <s v="1 SL"/>
    <n v="1"/>
    <m/>
  </r>
  <r>
    <x v="806"/>
    <d v="2022-10-12T00:00:00"/>
    <x v="45"/>
    <s v="FELICIDARIO PAMELA C."/>
    <s v="BUDGET"/>
    <x v="1"/>
    <d v="2022-07-07T00:00:00"/>
    <d v="2022-07-07T00:00:00"/>
    <s v="SL"/>
    <m/>
    <s v="1 SL"/>
    <n v="1"/>
    <m/>
  </r>
  <r>
    <x v="807"/>
    <d v="2022-10-12T00:00:00"/>
    <x v="9"/>
    <s v="MIRANDA NICOLE MAY B."/>
    <s v="CTO"/>
    <x v="1"/>
    <d v="2022-06-27T00:00:00"/>
    <d v="2022-06-27T00:00:00"/>
    <s v="OTHER"/>
    <s v="SEC 21 EO 292- SPECIAL PRIVILEGE"/>
    <s v="1 OTHER"/>
    <n v="1"/>
    <m/>
  </r>
  <r>
    <x v="1564"/>
    <d v="2022-10-12T00:00:00"/>
    <x v="14"/>
    <s v="MIRANDA NICOLE MAY B."/>
    <s v="CTO"/>
    <x v="1"/>
    <d v="2022-07-28T00:00:00"/>
    <d v="2022-07-28T00:00:00"/>
    <s v="OTHER"/>
    <s v="SEC 25 EO 292- FORCE LEAVE"/>
    <s v="1 OTHER"/>
    <n v="1"/>
    <m/>
  </r>
  <r>
    <x v="808"/>
    <d v="2022-10-12T00:00:00"/>
    <x v="132"/>
    <s v="MIRANDA NICOLE MAY B."/>
    <s v="CTO"/>
    <x v="1"/>
    <d v="2022-08-08T00:00:00"/>
    <d v="2022-08-08T00:00:00"/>
    <s v="OTHER"/>
    <s v="SEC 25 EO 292- FORCE LEAVE"/>
    <s v="1 OTHER"/>
    <n v="1"/>
    <m/>
  </r>
  <r>
    <x v="809"/>
    <d v="2022-10-12T00:00:00"/>
    <x v="70"/>
    <s v="PERIDO BEVERLY T."/>
    <s v="CTO"/>
    <x v="1"/>
    <d v="2022-07-07T00:00:00"/>
    <d v="2022-07-07T00:00:00"/>
    <s v="OTHER"/>
    <s v="SEC 25 EO 292- FORCE LEAVE"/>
    <s v="1 OTHER"/>
    <n v="1"/>
    <m/>
  </r>
  <r>
    <x v="810"/>
    <d v="2022-10-12T00:00:00"/>
    <x v="10"/>
    <s v="PERIDO BEVERLY T."/>
    <s v="CTO"/>
    <x v="1"/>
    <d v="2022-07-20T00:00:00"/>
    <d v="2022-07-20T00:00:00"/>
    <s v="SL"/>
    <m/>
    <s v="1 SL"/>
    <n v="1"/>
    <m/>
  </r>
  <r>
    <x v="811"/>
    <d v="2022-10-12T00:00:00"/>
    <x v="10"/>
    <s v="DE OCAMPO ALMA A."/>
    <s v="CTO"/>
    <x v="1"/>
    <d v="2022-07-20T00:00:00"/>
    <d v="2022-07-20T00:00:00"/>
    <s v="SL"/>
    <m/>
    <s v="1 SL"/>
    <n v="1"/>
    <m/>
  </r>
  <r>
    <x v="812"/>
    <d v="2022-10-12T00:00:00"/>
    <x v="8"/>
    <s v="BAUTISTA JANICE M."/>
    <s v="CTO"/>
    <x v="1"/>
    <d v="2022-07-19T00:00:00"/>
    <d v="2022-07-19T00:00:00"/>
    <s v="VL"/>
    <m/>
    <s v="1 VL"/>
    <n v="1"/>
    <m/>
  </r>
  <r>
    <x v="813"/>
    <d v="2022-10-12T00:00:00"/>
    <x v="80"/>
    <s v="BAUTISTA JANICE M."/>
    <s v="CTO"/>
    <x v="1"/>
    <d v="2022-08-08T00:00:00"/>
    <d v="2022-08-08T00:00:00"/>
    <s v="VL"/>
    <m/>
    <s v="1 VL"/>
    <n v="1"/>
    <m/>
  </r>
  <r>
    <x v="813"/>
    <d v="2022-10-12T00:00:00"/>
    <x v="80"/>
    <s v="BAUTISTA JANICE M."/>
    <s v="CTO"/>
    <x v="1"/>
    <d v="2022-08-10T00:00:00"/>
    <d v="2022-08-10T00:00:00"/>
    <s v="VL"/>
    <m/>
    <s v="1 VL"/>
    <n v="1"/>
    <m/>
  </r>
  <r>
    <x v="814"/>
    <d v="2022-10-26T00:00:00"/>
    <x v="100"/>
    <s v="CANDELARIA DANILO M."/>
    <s v="EEO/ CITY MARKET"/>
    <x v="1"/>
    <d v="2022-09-26T00:00:00"/>
    <d v="2022-09-30T00:00:00"/>
    <s v="OTHER"/>
    <s v="TERMINAL LEAVE"/>
    <s v="5 OTHER"/>
    <n v="5"/>
    <m/>
  </r>
  <r>
    <x v="814"/>
    <d v="2022-10-26T00:00:00"/>
    <x v="100"/>
    <s v="CANDELARIA DANILO M."/>
    <s v="EEO/ CITY MARKET"/>
    <x v="1"/>
    <d v="2022-10-03T00:00:00"/>
    <d v="2022-10-07T00:00:00"/>
    <s v="OTHER"/>
    <s v="TERMINAL LEAVE"/>
    <s v="5 OTHER"/>
    <n v="5"/>
    <m/>
  </r>
  <r>
    <x v="814"/>
    <d v="2022-10-26T00:00:00"/>
    <x v="100"/>
    <s v="CANDELARIA DANILO M."/>
    <s v="EEO/ CITY MARKET"/>
    <x v="1"/>
    <d v="2022-10-10T00:00:00"/>
    <d v="2022-10-14T00:00:00"/>
    <s v="OTHER"/>
    <s v="TERMINAL LEAVE"/>
    <s v="5 OTHER"/>
    <n v="5"/>
    <m/>
  </r>
  <r>
    <x v="814"/>
    <d v="2022-10-26T00:00:00"/>
    <x v="100"/>
    <s v="CANDELARIA DANILO M."/>
    <s v="EEO/ CITY MARKET"/>
    <x v="1"/>
    <d v="2022-10-17T00:00:00"/>
    <d v="2022-10-21T00:00:00"/>
    <s v="OTHER"/>
    <s v="TERMINAL LEAVE"/>
    <s v="5 OTHER"/>
    <n v="5"/>
    <m/>
  </r>
  <r>
    <x v="814"/>
    <d v="2022-10-26T00:00:00"/>
    <x v="100"/>
    <s v="CANDELARIA DANILO M."/>
    <s v="EEO/ CITY MARKET"/>
    <x v="1"/>
    <d v="2022-10-24T00:00:00"/>
    <d v="2022-10-28T00:00:00"/>
    <s v="OTHER"/>
    <s v="TERMINAL LEAVE"/>
    <s v="5 OTHER"/>
    <n v="5"/>
    <m/>
  </r>
  <r>
    <x v="815"/>
    <d v="2022-10-26T00:00:00"/>
    <x v="131"/>
    <s v="PAYAD MARICEL  Q."/>
    <s v="HRMO"/>
    <x v="1"/>
    <d v="2022-08-22T00:00:00"/>
    <d v="2022-08-22T00:00:00"/>
    <s v="VL"/>
    <m/>
    <s v="1 VL"/>
    <n v="1"/>
    <m/>
  </r>
  <r>
    <x v="816"/>
    <d v="2022-10-26T00:00:00"/>
    <x v="87"/>
    <s v="MAESTRECAMPO LORENA A."/>
    <s v="HRMO"/>
    <x v="1"/>
    <d v="2022-09-06T00:00:00"/>
    <d v="2022-09-06T00:00:00"/>
    <s v="OTHER"/>
    <s v="SEC 21 EO 292- SPECIAL PRIVILEGE"/>
    <s v="1 OTHER"/>
    <n v="1"/>
    <m/>
  </r>
  <r>
    <x v="817"/>
    <d v="2022-10-26T00:00:00"/>
    <x v="150"/>
    <s v="SARDINOLA  GINABLETH J."/>
    <s v="MO"/>
    <x v="1"/>
    <d v="2022-10-04T00:00:00"/>
    <d v="2022-10-05T00:00:00"/>
    <s v="VL"/>
    <m/>
    <s v="2 VL"/>
    <n v="2"/>
    <m/>
  </r>
  <r>
    <x v="818"/>
    <d v="2022-10-26T00:00:00"/>
    <x v="100"/>
    <s v="SARDINOLA  GINABLETH J."/>
    <s v="MO"/>
    <x v="1"/>
    <d v="2022-09-23T00:00:00"/>
    <d v="2022-09-23T00:00:00"/>
    <s v="SL"/>
    <m/>
    <s v="1 SL"/>
    <n v="1"/>
    <m/>
  </r>
  <r>
    <x v="819"/>
    <d v="2022-10-26T00:00:00"/>
    <x v="152"/>
    <s v="LANTING AILEEN D."/>
    <s v="CHARACTER OFFICE"/>
    <x v="1"/>
    <d v="2022-10-04T00:00:00"/>
    <d v="2022-10-04T00:00:00"/>
    <s v="SL"/>
    <m/>
    <s v="1 SL"/>
    <n v="1"/>
    <m/>
  </r>
  <r>
    <x v="820"/>
    <d v="2022-10-26T00:00:00"/>
    <x v="81"/>
    <s v="LANTING AILEEN D."/>
    <s v="CHARACTER OFFICE"/>
    <x v="1"/>
    <d v="2022-08-10T00:00:00"/>
    <d v="2022-08-11T00:00:00"/>
    <s v="SL"/>
    <m/>
    <s v="2 SL"/>
    <n v="2"/>
    <m/>
  </r>
  <r>
    <x v="821"/>
    <d v="2022-10-26T00:00:00"/>
    <x v="347"/>
    <s v="COSME MA VICTORIA M."/>
    <s v="PICNIC GROVE"/>
    <x v="1"/>
    <d v="2022-08-22T00:00:00"/>
    <d v="2022-08-24T00:00:00"/>
    <s v="OTHER"/>
    <s v="RA 8972 SOLO PARENT"/>
    <s v="3 OTHER"/>
    <n v="3"/>
    <m/>
  </r>
  <r>
    <x v="822"/>
    <d v="2022-11-28T00:00:00"/>
    <x v="152"/>
    <s v="ALCALA DANIEL P."/>
    <s v="BPLO"/>
    <x v="1"/>
    <d v="2022-10-17T00:00:00"/>
    <d v="2022-10-21T00:00:00"/>
    <s v="VL"/>
    <m/>
    <s v="5 VL"/>
    <n v="5"/>
    <m/>
  </r>
  <r>
    <x v="823"/>
    <d v="2022-11-28T00:00:00"/>
    <x v="146"/>
    <s v="MAESTRECAMPO LORENA A."/>
    <s v="HRMO"/>
    <x v="1"/>
    <d v="2022-11-24T00:00:00"/>
    <d v="1903-01-28T00:00:00"/>
    <s v="VL"/>
    <m/>
    <s v="-31258 VL"/>
    <n v="-31258"/>
    <m/>
  </r>
  <r>
    <x v="824"/>
    <d v="2022-11-28T00:00:00"/>
    <x v="146"/>
    <s v="MAESTRECAMPO LORENA A."/>
    <s v="HRMO"/>
    <x v="1"/>
    <d v="2022-12-09T00:00:00"/>
    <d v="2022-12-09T00:00:00"/>
    <s v="VL"/>
    <m/>
    <s v="1 VL"/>
    <n v="1"/>
    <m/>
  </r>
  <r>
    <x v="825"/>
    <d v="2022-11-28T00:00:00"/>
    <x v="146"/>
    <s v="MAESTRECAMPO LORENA A."/>
    <s v="HRMO"/>
    <x v="1"/>
    <d v="2022-12-14T00:00:00"/>
    <d v="2022-12-14T00:00:00"/>
    <s v="VL"/>
    <m/>
    <s v="1 VL"/>
    <n v="1"/>
    <m/>
  </r>
  <r>
    <x v="826"/>
    <d v="2022-11-28T00:00:00"/>
    <x v="164"/>
    <s v="PAYAD MARICEL  Q."/>
    <s v="HRMO"/>
    <x v="1"/>
    <d v="2022-12-06T00:00:00"/>
    <d v="2022-12-06T00:00:00"/>
    <s v="VL"/>
    <m/>
    <s v="1 VL"/>
    <n v="1"/>
    <m/>
  </r>
  <r>
    <x v="827"/>
    <d v="2022-11-28T00:00:00"/>
    <x v="164"/>
    <s v="PAYAD MARICEL  Q."/>
    <s v="HRMO"/>
    <x v="1"/>
    <d v="2022-12-23T00:00:00"/>
    <d v="2022-12-23T00:00:00"/>
    <s v="VL"/>
    <m/>
    <s v="1 VL"/>
    <n v="1"/>
    <m/>
  </r>
  <r>
    <x v="828"/>
    <d v="2022-11-28T00:00:00"/>
    <x v="149"/>
    <s v="FELICIDARIO PAMELA C."/>
    <s v="BUDGET"/>
    <x v="1"/>
    <d v="2022-09-30T00:00:00"/>
    <d v="2022-09-30T00:00:00"/>
    <s v="SL"/>
    <m/>
    <s v="1 SL"/>
    <n v="1"/>
    <m/>
  </r>
  <r>
    <x v="829"/>
    <d v="2022-11-28T00:00:00"/>
    <x v="348"/>
    <s v="FELICIDARIO PAMELA C."/>
    <s v="BUDGET"/>
    <x v="1"/>
    <d v="2022-11-22T00:00:00"/>
    <d v="2022-11-22T00:00:00"/>
    <s v="OTHER"/>
    <s v="SEC 21 EO 292- SPECIAL PRIVILEGE"/>
    <s v="1 OTHER"/>
    <n v="1"/>
    <m/>
  </r>
  <r>
    <x v="830"/>
    <d v="2022-11-28T00:00:00"/>
    <x v="349"/>
    <s v="PEÑAFIEL MELISSA Q."/>
    <s v="CBO"/>
    <x v="1"/>
    <d v="2022-11-29T00:00:00"/>
    <d v="2022-11-29T00:00:00"/>
    <s v="VL"/>
    <s v="SEC 25 EO 292- FORCE LEAVE"/>
    <s v="1 VL"/>
    <n v="1"/>
    <m/>
  </r>
  <r>
    <x v="830"/>
    <d v="2022-11-28T00:00:00"/>
    <x v="349"/>
    <s v="PEÑAFIEL MELISSA Q."/>
    <s v="CBO"/>
    <x v="1"/>
    <d v="2022-12-16T00:00:00"/>
    <d v="2022-12-16T00:00:00"/>
    <s v="VL"/>
    <s v="SEC 25 EO 292- FORCE LEAVE"/>
    <s v="1 VL"/>
    <n v="1"/>
    <m/>
  </r>
  <r>
    <x v="830"/>
    <d v="2022-11-28T00:00:00"/>
    <x v="349"/>
    <s v="PEÑAFIEL MELISSA Q."/>
    <s v="CBO"/>
    <x v="1"/>
    <d v="2022-12-26T00:00:00"/>
    <d v="2022-12-26T00:00:00"/>
    <s v="VL"/>
    <s v="SEC 25 EO 292- FORCE LEAVE"/>
    <s v="0 VL"/>
    <n v="0"/>
    <m/>
  </r>
  <r>
    <x v="831"/>
    <d v="2022-11-28T00:00:00"/>
    <x v="166"/>
    <s v="PEÑAFIEL MELISSA Q."/>
    <s v="CBO"/>
    <x v="1"/>
    <d v="2022-11-11T00:00:00"/>
    <d v="2022-11-11T00:00:00"/>
    <s v="OTHER"/>
    <s v="SEC 21 EO 292- SPECIAL PRIVILEGE"/>
    <s v="1 OTHER"/>
    <n v="1"/>
    <m/>
  </r>
  <r>
    <x v="832"/>
    <d v="2022-11-28T00:00:00"/>
    <x v="170"/>
    <s v="TAÑEDO MARIA EVELYN C."/>
    <s v="CBO"/>
    <x v="1"/>
    <d v="2022-11-07T00:00:00"/>
    <d v="2022-11-08T00:00:00"/>
    <s v="SL"/>
    <m/>
    <s v="2 SL"/>
    <n v="2"/>
    <m/>
  </r>
  <r>
    <x v="833"/>
    <d v="2022-11-28T00:00:00"/>
    <x v="144"/>
    <s v="TAÑEDO MARIA EVELYN C."/>
    <s v="CBO"/>
    <x v="1"/>
    <d v="2022-11-04T00:00:00"/>
    <d v="2022-11-04T00:00:00"/>
    <s v="VL"/>
    <m/>
    <s v="1 VL"/>
    <n v="1"/>
    <m/>
  </r>
  <r>
    <x v="834"/>
    <d v="2022-11-28T00:00:00"/>
    <x v="167"/>
    <s v="BORJA NECY M."/>
    <s v="CBO"/>
    <x v="1"/>
    <d v="2022-10-25T00:00:00"/>
    <d v="2022-10-25T00:00:00"/>
    <s v="VL"/>
    <m/>
    <s v="1 VL"/>
    <n v="1"/>
    <m/>
  </r>
  <r>
    <x v="835"/>
    <d v="2022-11-28T00:00:00"/>
    <x v="172"/>
    <s v="BORJA NECY M."/>
    <s v="CBO"/>
    <x v="1"/>
    <d v="2022-11-25T00:00:00"/>
    <d v="2022-11-25T00:00:00"/>
    <s v="VL"/>
    <m/>
    <s v="1 VL"/>
    <n v="1"/>
    <m/>
  </r>
  <r>
    <x v="835"/>
    <d v="2022-11-28T00:00:00"/>
    <x v="172"/>
    <s v="BORJA NECY M."/>
    <s v="CBO"/>
    <x v="1"/>
    <d v="2022-12-23T00:00:00"/>
    <d v="2022-12-23T00:00:00"/>
    <s v="VL"/>
    <m/>
    <s v="1 VL"/>
    <n v="1"/>
    <m/>
  </r>
  <r>
    <x v="835"/>
    <d v="2022-11-28T00:00:00"/>
    <x v="172"/>
    <s v="BORJA NECY M."/>
    <s v="CBO"/>
    <x v="1"/>
    <d v="2022-12-29T00:00:00"/>
    <d v="2022-12-29T00:00:00"/>
    <s v="VL"/>
    <m/>
    <s v="1 VL"/>
    <n v="1"/>
    <m/>
  </r>
  <r>
    <x v="836"/>
    <d v="2022-11-28T00:00:00"/>
    <x v="137"/>
    <s v="MONTENEGRO MARISSA P."/>
    <s v="CBO"/>
    <x v="1"/>
    <d v="2022-10-24T00:00:00"/>
    <d v="2022-10-24T00:00:00"/>
    <s v="SL"/>
    <m/>
    <s v="1 SL"/>
    <n v="1"/>
    <m/>
  </r>
  <r>
    <x v="837"/>
    <d v="2022-11-28T00:00:00"/>
    <x v="348"/>
    <s v="MONTENEGRO MARISSA P."/>
    <s v="CBO"/>
    <x v="1"/>
    <d v="2022-11-24T00:00:00"/>
    <d v="2022-11-24T00:00:00"/>
    <s v="OTHER"/>
    <s v="SEC 21 EO 292- SPECIAL PRIVILEGE"/>
    <s v="1 OTHER"/>
    <n v="1"/>
    <m/>
  </r>
  <r>
    <x v="838"/>
    <d v="2022-11-28T00:00:00"/>
    <x v="349"/>
    <s v="MONTENEGRO MARISSA P."/>
    <s v="CBO"/>
    <x v="1"/>
    <d v="2022-11-29T00:00:00"/>
    <d v="2022-11-29T00:00:00"/>
    <s v="OTHER"/>
    <s v="SEC 21 EO 292- SPECIAL PRIVILEGE"/>
    <s v="1 OTHER"/>
    <n v="1"/>
    <m/>
  </r>
  <r>
    <x v="839"/>
    <d v="2022-11-28T00:00:00"/>
    <x v="349"/>
    <s v="MONTENEGRO MARISSA P."/>
    <s v="CBO"/>
    <x v="1"/>
    <d v="2022-12-02T00:00:00"/>
    <d v="2022-12-02T00:00:00"/>
    <s v="VL"/>
    <m/>
    <s v="1 VL"/>
    <n v="1"/>
    <m/>
  </r>
  <r>
    <x v="840"/>
    <d v="2022-11-28T00:00:00"/>
    <x v="162"/>
    <s v="PENALES GUILLERMA B."/>
    <s v="CBO"/>
    <x v="1"/>
    <d v="2022-10-14T00:00:00"/>
    <d v="2022-10-14T00:00:00"/>
    <s v="SL"/>
    <m/>
    <s v="1 SL"/>
    <n v="1"/>
    <m/>
  </r>
  <r>
    <x v="841"/>
    <d v="2022-11-28T00:00:00"/>
    <x v="171"/>
    <s v="PENALES GUILLERMA B."/>
    <s v="CBO"/>
    <x v="1"/>
    <d v="2022-11-14T00:00:00"/>
    <d v="2022-11-14T00:00:00"/>
    <s v="OTHER"/>
    <s v="SEC 21 EO 292- SPECIAL PRIVILEGE"/>
    <s v="1 OTHER"/>
    <n v="1"/>
    <m/>
  </r>
  <r>
    <x v="842"/>
    <d v="2022-11-28T00:00:00"/>
    <x v="166"/>
    <s v="PENALES GUILLERMA B."/>
    <s v="CBO"/>
    <x v="1"/>
    <d v="2022-11-16T00:00:00"/>
    <d v="2022-11-16T00:00:00"/>
    <s v="VL"/>
    <m/>
    <s v="1 VL"/>
    <n v="1"/>
    <m/>
  </r>
  <r>
    <x v="843"/>
    <d v="2022-11-28T00:00:00"/>
    <x v="148"/>
    <s v="MARTINEZ BELEN B."/>
    <s v="CBO"/>
    <x v="1"/>
    <d v="2022-11-03T00:00:00"/>
    <d v="2022-11-04T00:00:00"/>
    <s v="SL"/>
    <m/>
    <s v="2 SL"/>
    <n v="2"/>
    <m/>
  </r>
  <r>
    <x v="844"/>
    <d v="2022-11-28T00:00:00"/>
    <x v="172"/>
    <s v="MARTINEZ BELEN B."/>
    <s v="CBO"/>
    <x v="1"/>
    <d v="2022-11-25T00:00:00"/>
    <d v="2022-11-25T00:00:00"/>
    <s v="VL"/>
    <s v="SEC 25 EO 292- FORCE LEAVE"/>
    <s v="1 VL"/>
    <n v="1"/>
    <m/>
  </r>
  <r>
    <x v="845"/>
    <d v="2022-11-28T00:00:00"/>
    <x v="107"/>
    <s v="MARTINEZ BELEN B."/>
    <s v="CBO"/>
    <x v="1"/>
    <d v="2022-09-22T00:00:00"/>
    <d v="2022-09-22T00:00:00"/>
    <s v="VL"/>
    <m/>
    <s v="1 VL"/>
    <n v="1"/>
    <m/>
  </r>
  <r>
    <x v="846"/>
    <d v="2022-11-28T00:00:00"/>
    <x v="141"/>
    <s v="PEÑAFIEL MELISSA Q."/>
    <s v="CBO"/>
    <x v="1"/>
    <d v="2022-09-29T00:00:00"/>
    <d v="2022-09-29T00:00:00"/>
    <s v="SL"/>
    <m/>
    <s v="1 SL"/>
    <n v="1"/>
    <m/>
  </r>
  <r>
    <x v="847"/>
    <d v="2022-11-28T00:00:00"/>
    <x v="344"/>
    <s v="PENALES GUILLERMA B."/>
    <s v="CBO"/>
    <x v="1"/>
    <d v="2022-09-12T00:00:00"/>
    <d v="2022-09-12T00:00:00"/>
    <s v="OTHER"/>
    <s v="SEC 21 EO 292- SPECIAL PRIVILEGE"/>
    <s v="1 OTHER"/>
    <n v="1"/>
    <m/>
  </r>
  <r>
    <x v="848"/>
    <d v="2022-11-28T00:00:00"/>
    <x v="92"/>
    <s v="MONTENEGRO MARISSA P."/>
    <s v="CBO"/>
    <x v="1"/>
    <d v="2022-09-05T00:00:00"/>
    <d v="2022-09-07T00:00:00"/>
    <s v="SL"/>
    <m/>
    <s v="3 SL"/>
    <n v="3"/>
    <m/>
  </r>
  <r>
    <x v="849"/>
    <d v="2022-11-28T00:00:00"/>
    <x v="128"/>
    <s v="MONTENEGRO MARISSA P."/>
    <s v="CBO"/>
    <x v="1"/>
    <d v="2022-08-15T00:00:00"/>
    <d v="2022-08-15T00:00:00"/>
    <s v="SL"/>
    <m/>
    <s v="1 SL"/>
    <n v="1"/>
    <m/>
  </r>
  <r>
    <x v="849"/>
    <d v="2022-11-28T00:00:00"/>
    <x v="111"/>
    <s v="TAÑEDO MARIA EVELYN C."/>
    <s v="CBO"/>
    <x v="1"/>
    <d v="2022-09-20T00:00:00"/>
    <d v="2022-09-20T00:00:00"/>
    <s v="SL"/>
    <m/>
    <s v="1 SL"/>
    <n v="1"/>
    <m/>
  </r>
  <r>
    <x v="850"/>
    <d v="2022-11-28T00:00:00"/>
    <x v="142"/>
    <s v="TAÑEDO MARIA EVELYN C."/>
    <s v="CBO"/>
    <x v="1"/>
    <d v="2022-09-05T00:00:00"/>
    <d v="2022-09-05T00:00:00"/>
    <s v="SL"/>
    <m/>
    <s v="1 SL"/>
    <n v="1"/>
    <m/>
  </r>
  <r>
    <x v="851"/>
    <d v="2022-11-28T00:00:00"/>
    <x v="123"/>
    <s v="FELICIDARIO PAMELA C."/>
    <s v="BUDGET"/>
    <x v="1"/>
    <d v="2022-08-17T00:00:00"/>
    <d v="2022-08-17T00:00:00"/>
    <s v="SL"/>
    <m/>
    <s v="1 SL"/>
    <n v="1"/>
    <m/>
  </r>
  <r>
    <x v="852"/>
    <d v="2022-11-28T00:00:00"/>
    <x v="350"/>
    <s v="PAYAD MARICEL  Q."/>
    <s v="HRMO"/>
    <x v="1"/>
    <d v="2022-12-06T00:00:00"/>
    <d v="2022-12-06T00:00:00"/>
    <s v="VL"/>
    <m/>
    <s v="1 VL"/>
    <n v="1"/>
    <m/>
  </r>
  <r>
    <x v="852"/>
    <d v="2022-11-28T00:00:00"/>
    <x v="350"/>
    <s v="PAYAD MARICEL  Q."/>
    <s v="HRMO"/>
    <x v="1"/>
    <d v="2022-12-23T00:00:00"/>
    <d v="2022-12-23T00:00:00"/>
    <s v="VL"/>
    <m/>
    <s v="1 VL"/>
    <n v="1"/>
    <m/>
  </r>
  <r>
    <x v="853"/>
    <d v="2022-11-28T00:00:00"/>
    <x v="121"/>
    <s v="ATIENZA JULIE ANN A."/>
    <s v="CTO"/>
    <x v="1"/>
    <d v="2022-09-08T00:00:00"/>
    <d v="2022-09-09T00:00:00"/>
    <s v="SL"/>
    <m/>
    <s v="2 SL"/>
    <n v="2"/>
    <m/>
  </r>
  <r>
    <x v="854"/>
    <d v="2022-11-28T00:00:00"/>
    <x v="168"/>
    <s v="ATIENZA JULIE ANN A."/>
    <s v="CTO"/>
    <x v="1"/>
    <d v="2022-10-28T00:00:00"/>
    <d v="2022-10-28T00:00:00"/>
    <s v="VL"/>
    <s v="SEC 25 EO 292- FORCE LEAVE"/>
    <s v="1 VL"/>
    <n v="1"/>
    <m/>
  </r>
  <r>
    <x v="855"/>
    <d v="2022-11-28T00:00:00"/>
    <x v="351"/>
    <s v="LABARDA GINA L."/>
    <s v="PICNIC GROVE"/>
    <x v="1"/>
    <d v="2022-10-22T00:00:00"/>
    <d v="2022-10-22T00:00:00"/>
    <s v="SL"/>
    <m/>
    <s v="1 SL"/>
    <n v="1"/>
    <m/>
  </r>
  <r>
    <x v="855"/>
    <d v="2022-11-28T00:00:00"/>
    <x v="351"/>
    <s v="LABARDA GINA L."/>
    <s v="PICNIC GROVE"/>
    <x v="1"/>
    <d v="2022-10-29T00:00:00"/>
    <d v="2022-10-29T00:00:00"/>
    <s v="SL"/>
    <m/>
    <s v="1 SL"/>
    <n v="1"/>
    <m/>
  </r>
  <r>
    <x v="856"/>
    <d v="2022-11-28T00:00:00"/>
    <x v="163"/>
    <s v="TOLENTINO FE M."/>
    <s v="PICNIC GROVE"/>
    <x v="1"/>
    <d v="2022-12-09T00:00:00"/>
    <d v="2022-12-09T00:00:00"/>
    <s v="VL"/>
    <m/>
    <s v="1 VL"/>
    <n v="1"/>
    <m/>
  </r>
  <r>
    <x v="856"/>
    <d v="2022-11-28T00:00:00"/>
    <x v="163"/>
    <s v="TOLENTINO FE M."/>
    <s v="PICNIC GROVE"/>
    <x v="1"/>
    <d v="2022-12-16T00:00:00"/>
    <d v="2022-12-16T00:00:00"/>
    <s v="VL"/>
    <m/>
    <s v="1 VL"/>
    <n v="1"/>
    <m/>
  </r>
  <r>
    <x v="857"/>
    <d v="2022-11-28T00:00:00"/>
    <x v="163"/>
    <s v="TOLENTINO FE M."/>
    <s v="PICNIC GROVE"/>
    <x v="1"/>
    <d v="2022-11-11T00:00:00"/>
    <d v="2022-11-11T00:00:00"/>
    <s v="VL"/>
    <m/>
    <s v="1 VL"/>
    <n v="1"/>
    <m/>
  </r>
  <r>
    <x v="857"/>
    <d v="2022-11-28T00:00:00"/>
    <x v="163"/>
    <s v="TOLENTINO FE M."/>
    <s v="PICNIC GROVE"/>
    <x v="1"/>
    <d v="2022-11-18T00:00:00"/>
    <d v="2022-11-18T00:00:00"/>
    <s v="VL"/>
    <m/>
    <s v="1 VL"/>
    <n v="1"/>
    <m/>
  </r>
  <r>
    <x v="857"/>
    <d v="2022-11-28T00:00:00"/>
    <x v="163"/>
    <s v="TOLENTINO FE M."/>
    <s v="PICNIC GROVE"/>
    <x v="1"/>
    <d v="2022-11-25T00:00:00"/>
    <d v="2022-11-25T00:00:00"/>
    <s v="VL"/>
    <m/>
    <s v="1 VL"/>
    <n v="1"/>
    <m/>
  </r>
  <r>
    <x v="858"/>
    <d v="2022-11-28T00:00:00"/>
    <x v="163"/>
    <s v="TOLENTINO FE M."/>
    <s v="PICNIC GROVE"/>
    <x v="1"/>
    <d v="2022-12-02T00:00:00"/>
    <d v="2022-12-02T00:00:00"/>
    <s v="OTHER"/>
    <s v="SEC 21 EO 292- SPECIAL PRIVILEGE"/>
    <s v="1 OTHER"/>
    <n v="1"/>
    <m/>
  </r>
  <r>
    <x v="858"/>
    <d v="2022-11-28T00:00:00"/>
    <x v="163"/>
    <s v="TOLENTINO FE M."/>
    <s v="PICNIC GROVE"/>
    <x v="1"/>
    <d v="2022-12-23T00:00:00"/>
    <d v="2022-12-23T00:00:00"/>
    <s v="OTHER"/>
    <s v="SEC 21 EO 292- SPECIAL PRIVILEGE"/>
    <s v="1 OTHER"/>
    <n v="1"/>
    <m/>
  </r>
  <r>
    <x v="859"/>
    <d v="2022-11-28T00:00:00"/>
    <x v="350"/>
    <s v="ANACAY ANICETA P."/>
    <s v="PICNIC GROVE"/>
    <x v="1"/>
    <d v="2022-12-13T00:00:00"/>
    <d v="2022-12-13T00:00:00"/>
    <s v="VL"/>
    <m/>
    <s v="1 VL"/>
    <n v="1"/>
    <m/>
  </r>
  <r>
    <x v="859"/>
    <d v="2022-11-28T00:00:00"/>
    <x v="350"/>
    <s v="ANACAY ANICETA P."/>
    <s v="PICNIC GROVE"/>
    <x v="1"/>
    <d v="2022-12-16T00:00:00"/>
    <d v="2022-12-16T00:00:00"/>
    <s v="VL"/>
    <m/>
    <s v="1 VL"/>
    <n v="1"/>
    <m/>
  </r>
  <r>
    <x v="860"/>
    <d v="2022-11-28T00:00:00"/>
    <x v="106"/>
    <s v="BAURILE LOURDES Q."/>
    <s v="PICNIC GROVE"/>
    <x v="1"/>
    <d v="2022-11-07T00:00:00"/>
    <d v="2022-11-11T00:00:00"/>
    <s v="VL"/>
    <m/>
    <s v="5 VL"/>
    <n v="5"/>
    <m/>
  </r>
  <r>
    <x v="861"/>
    <d v="2022-11-28T00:00:00"/>
    <x v="106"/>
    <s v="ANACAY ANICETA P."/>
    <s v="PICNIC GROVE"/>
    <x v="1"/>
    <d v="2022-11-08T00:00:00"/>
    <d v="2022-11-08T00:00:00"/>
    <s v="OTHER"/>
    <s v="SEC 21 EO 292- SPECIAL PRIVILEGE"/>
    <s v="1 OTHER"/>
    <n v="1"/>
    <m/>
  </r>
  <r>
    <x v="862"/>
    <d v="2022-11-28T00:00:00"/>
    <x v="350"/>
    <s v="ANACAY ANICETA P."/>
    <s v="PICNIC GROVE"/>
    <x v="1"/>
    <d v="2022-11-29T00:00:00"/>
    <d v="2022-11-29T00:00:00"/>
    <s v="SL"/>
    <m/>
    <s v="1 SL"/>
    <n v="1"/>
    <m/>
  </r>
  <r>
    <x v="863"/>
    <d v="2022-11-28T00:00:00"/>
    <x v="162"/>
    <s v="ANACAY ANICETA P."/>
    <s v="PICNIC GROVE"/>
    <x v="1"/>
    <d v="2022-11-15T00:00:00"/>
    <d v="2022-11-15T00:00:00"/>
    <s v="SL"/>
    <m/>
    <s v="1 SL"/>
    <n v="1"/>
    <m/>
  </r>
  <r>
    <x v="864"/>
    <d v="2022-11-28T00:00:00"/>
    <x v="104"/>
    <s v="JAVIER HILARIO  "/>
    <s v="PICNIC GROVE"/>
    <x v="1"/>
    <d v="2022-10-17T00:00:00"/>
    <d v="2022-10-18T00:00:00"/>
    <s v="VL"/>
    <s v="SEC 25 EO 292- FORCE LEAVE"/>
    <s v="2 VL"/>
    <n v="2"/>
    <m/>
  </r>
  <r>
    <x v="865"/>
    <d v="2022-11-28T00:00:00"/>
    <x v="137"/>
    <s v="JAVIER HILARIO  "/>
    <s v="PICNIC GROVE"/>
    <x v="1"/>
    <d v="2022-11-03T00:00:00"/>
    <d v="2022-11-04T00:00:00"/>
    <m/>
    <m/>
    <s v="2 "/>
    <n v="2"/>
    <m/>
  </r>
  <r>
    <x v="866"/>
    <d v="2022-11-28T00:00:00"/>
    <x v="99"/>
    <s v="VILLANUEVA PABLO B."/>
    <s v="PICNIC GROVE"/>
    <x v="1"/>
    <d v="2022-10-03T00:00:00"/>
    <d v="2022-10-04T00:00:00"/>
    <s v="SL"/>
    <m/>
    <s v="2 SL"/>
    <n v="2"/>
    <m/>
  </r>
  <r>
    <x v="866"/>
    <d v="2022-11-28T00:00:00"/>
    <x v="99"/>
    <s v="VILLANUEVA PABLO B."/>
    <s v="PICNIC GROVE"/>
    <x v="1"/>
    <d v="2022-10-07T00:00:00"/>
    <d v="2022-10-07T00:00:00"/>
    <s v="SL"/>
    <m/>
    <s v="1 SL"/>
    <n v="1"/>
    <m/>
  </r>
  <r>
    <x v="867"/>
    <d v="2022-11-28T00:00:00"/>
    <x v="157"/>
    <s v="VILLANUEVA PABLO B."/>
    <s v="PICNIC GROVE"/>
    <x v="1"/>
    <d v="2022-10-27T00:00:00"/>
    <d v="2022-10-28T00:00:00"/>
    <s v="SL"/>
    <m/>
    <s v="2 SL"/>
    <n v="2"/>
    <m/>
  </r>
  <r>
    <x v="868"/>
    <d v="2022-11-28T00:00:00"/>
    <x v="92"/>
    <s v="ANARNA CRISTINA F."/>
    <s v="PICNIC GROVE"/>
    <x v="1"/>
    <d v="2022-09-13T00:00:00"/>
    <d v="2022-09-30T00:00:00"/>
    <s v="VL"/>
    <m/>
    <s v="14 VL"/>
    <n v="14"/>
    <m/>
  </r>
  <r>
    <x v="869"/>
    <d v="2022-11-28T00:00:00"/>
    <x v="105"/>
    <s v="ANARNA CRISTINA F."/>
    <s v="PICNIC GROVE"/>
    <x v="1"/>
    <d v="2022-09-08T00:00:00"/>
    <d v="2022-09-10T00:00:00"/>
    <s v="SL"/>
    <m/>
    <s v="3 SL"/>
    <n v="3"/>
    <m/>
  </r>
  <r>
    <x v="870"/>
    <d v="2022-11-28T00:00:00"/>
    <x v="350"/>
    <s v="ANARNA CRISTINA F."/>
    <s v="PICNIC GROVE"/>
    <x v="1"/>
    <d v="2022-10-10T00:00:00"/>
    <d v="2022-10-14T00:00:00"/>
    <s v="SL"/>
    <m/>
    <s v="5 SL"/>
    <n v="5"/>
    <m/>
  </r>
  <r>
    <x v="871"/>
    <d v="2022-11-28T00:00:00"/>
    <x v="138"/>
    <s v="COSME MA VICTORIA M."/>
    <s v="PICNIC GROVE"/>
    <x v="1"/>
    <d v="2022-09-12T00:00:00"/>
    <d v="2022-09-14T00:00:00"/>
    <s v="SL"/>
    <m/>
    <s v="3 SL"/>
    <n v="3"/>
    <m/>
  </r>
  <r>
    <x v="872"/>
    <d v="2022-11-28T00:00:00"/>
    <x v="99"/>
    <s v="COSME MA VICTORIA M."/>
    <s v="PICNIC GROVE"/>
    <x v="1"/>
    <d v="2022-10-27T00:00:00"/>
    <d v="2022-10-30T00:00:00"/>
    <s v="OTHER"/>
    <s v="RA 8972 SOLO PARENT"/>
    <s v="4 OTHER"/>
    <n v="4"/>
    <m/>
  </r>
  <r>
    <x v="873"/>
    <d v="2022-11-28T00:00:00"/>
    <x v="106"/>
    <s v="COSME MA VICTORIA M."/>
    <s v="PICNIC GROVE"/>
    <x v="1"/>
    <d v="2022-12-08T00:00:00"/>
    <d v="2022-12-08T00:00:00"/>
    <s v="OTHER"/>
    <s v="SEC 21 EO 292- SPECIAL PRIVILEGE"/>
    <s v="0 OTHER"/>
    <n v="0"/>
    <m/>
  </r>
  <r>
    <x v="874"/>
    <d v="2022-11-28T00:00:00"/>
    <x v="106"/>
    <s v="COSME MA VICTORIA M."/>
    <s v="PICNIC GROVE"/>
    <x v="1"/>
    <d v="2022-10-30T00:00:00"/>
    <d v="2022-10-30T00:00:00"/>
    <s v="OTHER"/>
    <s v="SEC 21 EO 292- SPECIAL PRIVILEGE"/>
    <s v="0 OTHER"/>
    <n v="0"/>
    <m/>
  </r>
  <r>
    <x v="875"/>
    <d v="2022-11-28T00:00:00"/>
    <x v="105"/>
    <s v="ESPIRITU RONALD M."/>
    <s v="CTO"/>
    <x v="1"/>
    <d v="2022-09-16T00:00:00"/>
    <d v="2022-09-16T00:00:00"/>
    <s v="VL"/>
    <m/>
    <s v="1 VL"/>
    <n v="1"/>
    <m/>
  </r>
  <r>
    <x v="876"/>
    <d v="2022-11-28T00:00:00"/>
    <x v="344"/>
    <s v="ESPIRITU RONALD M."/>
    <s v="CTO"/>
    <x v="1"/>
    <d v="2022-08-16T00:00:00"/>
    <d v="2022-08-16T00:00:00"/>
    <s v="VL"/>
    <m/>
    <s v="1 VL"/>
    <n v="1"/>
    <m/>
  </r>
  <r>
    <x v="877"/>
    <d v="2022-11-28T00:00:00"/>
    <x v="62"/>
    <s v="ESPIRITU RONALD M."/>
    <s v="CTO"/>
    <x v="1"/>
    <d v="2022-09-06T00:00:00"/>
    <d v="2022-09-06T00:00:00"/>
    <s v="VL"/>
    <m/>
    <s v="1 VL"/>
    <n v="1"/>
    <m/>
  </r>
  <r>
    <x v="878"/>
    <d v="2022-11-28T00:00:00"/>
    <x v="149"/>
    <s v="ESPIRITU RONALD M."/>
    <s v="CTO"/>
    <x v="1"/>
    <d v="2022-09-29T00:00:00"/>
    <d v="2022-09-30T00:00:00"/>
    <s v="SL"/>
    <m/>
    <s v="2 SL"/>
    <n v="2"/>
    <m/>
  </r>
  <r>
    <x v="879"/>
    <d v="2022-11-28T00:00:00"/>
    <x v="145"/>
    <s v="ESPIRITU RONALD M."/>
    <s v="CTO"/>
    <x v="1"/>
    <d v="2022-10-19T00:00:00"/>
    <d v="2022-10-19T00:00:00"/>
    <s v="SL"/>
    <m/>
    <s v="1 SL"/>
    <n v="1"/>
    <m/>
  </r>
  <r>
    <x v="880"/>
    <d v="2022-11-28T00:00:00"/>
    <x v="148"/>
    <s v="ESPIRITU RONALD M."/>
    <s v="CTO"/>
    <x v="1"/>
    <d v="2022-11-14T00:00:00"/>
    <d v="2022-11-14T00:00:00"/>
    <s v="VL"/>
    <m/>
    <s v="1 VL"/>
    <n v="1"/>
    <m/>
  </r>
  <r>
    <x v="881"/>
    <d v="2022-11-28T00:00:00"/>
    <x v="163"/>
    <s v="BAYOT ANISIA P."/>
    <s v="CTO"/>
    <x v="1"/>
    <d v="2022-10-24T00:00:00"/>
    <d v="2022-10-25T00:00:00"/>
    <s v="SL"/>
    <m/>
    <s v="2 SL"/>
    <n v="2"/>
    <m/>
  </r>
  <r>
    <x v="882"/>
    <d v="2022-11-28T00:00:00"/>
    <x v="162"/>
    <s v="BAYOT ANISIA P."/>
    <s v="CTO"/>
    <x v="1"/>
    <d v="2022-10-17T00:00:00"/>
    <d v="2022-10-17T00:00:00"/>
    <s v="SL"/>
    <m/>
    <s v="1 SL"/>
    <n v="1"/>
    <m/>
  </r>
  <r>
    <x v="883"/>
    <d v="2022-11-28T00:00:00"/>
    <x v="158"/>
    <s v="ALEGA ESTELITA M."/>
    <s v="CTO"/>
    <x v="1"/>
    <d v="2022-11-08T00:00:00"/>
    <d v="2022-11-08T00:00:00"/>
    <s v="SL"/>
    <m/>
    <s v="1 SL"/>
    <n v="1"/>
    <m/>
  </r>
  <r>
    <x v="884"/>
    <d v="2022-11-28T00:00:00"/>
    <x v="158"/>
    <s v="BAYOT ANISIA P."/>
    <s v="CTO"/>
    <x v="1"/>
    <d v="2022-11-07T00:00:00"/>
    <d v="2022-11-07T00:00:00"/>
    <s v="SL"/>
    <m/>
    <s v="1 SL"/>
    <n v="1"/>
    <m/>
  </r>
  <r>
    <x v="885"/>
    <d v="2022-11-28T00:00:00"/>
    <x v="78"/>
    <s v="BAYOT ANISIA P."/>
    <s v="CTO"/>
    <x v="1"/>
    <d v="2022-08-04T00:00:00"/>
    <d v="2022-08-05T00:00:00"/>
    <s v="SL"/>
    <m/>
    <s v="2 SL"/>
    <n v="2"/>
    <m/>
  </r>
  <r>
    <x v="886"/>
    <d v="2022-11-28T00:00:00"/>
    <x v="120"/>
    <s v="BAYOT ANISIA P."/>
    <s v="CTO"/>
    <x v="1"/>
    <d v="2022-09-12T00:00:00"/>
    <d v="2022-09-13T00:00:00"/>
    <s v="SL"/>
    <m/>
    <s v="2 SL"/>
    <n v="2"/>
    <m/>
  </r>
  <r>
    <x v="887"/>
    <d v="2022-11-28T00:00:00"/>
    <x v="124"/>
    <s v="PENALES GUILLERMA B."/>
    <s v="CBO"/>
    <x v="1"/>
    <d v="2022-08-25T00:00:00"/>
    <d v="2022-08-25T00:00:00"/>
    <s v="VL"/>
    <m/>
    <s v="1 VL"/>
    <n v="1"/>
    <m/>
  </r>
  <r>
    <x v="888"/>
    <d v="2022-11-28T00:00:00"/>
    <x v="170"/>
    <s v="ATIENZA JULIE ANN A."/>
    <s v="CTO"/>
    <x v="1"/>
    <d v="2022-11-17T00:00:00"/>
    <d v="2022-11-17T00:00:00"/>
    <s v="OTHER"/>
    <s v="SEC 21 EO 292- SPECIAL PRIVILEGE"/>
    <s v="1 OTHER"/>
    <n v="1"/>
    <m/>
  </r>
  <r>
    <x v="889"/>
    <d v="2022-11-28T00:00:00"/>
    <x v="160"/>
    <s v="ATIENZA JULIE ANN A."/>
    <s v="CTO"/>
    <x v="1"/>
    <d v="2022-10-24T00:00:00"/>
    <d v="2022-10-24T00:00:00"/>
    <s v="VL"/>
    <s v="SEC 25 EO 292- FORCE LEAVE"/>
    <s v="1 VL"/>
    <n v="1"/>
    <m/>
  </r>
  <r>
    <x v="890"/>
    <d v="2022-11-28T00:00:00"/>
    <x v="88"/>
    <s v="MABUTI ANA MARIE C."/>
    <s v="CTO"/>
    <x v="1"/>
    <d v="2022-09-06T00:00:00"/>
    <d v="2022-09-06T00:00:00"/>
    <s v="SL"/>
    <m/>
    <s v="1 SL"/>
    <n v="1"/>
    <m/>
  </r>
  <r>
    <x v="891"/>
    <d v="2022-11-28T00:00:00"/>
    <x v="97"/>
    <s v="MABUTI ANA MARIE C."/>
    <s v="CTO"/>
    <x v="1"/>
    <d v="2022-09-19T00:00:00"/>
    <d v="2022-09-19T00:00:00"/>
    <s v="SL"/>
    <m/>
    <s v="1 SL"/>
    <n v="1"/>
    <m/>
  </r>
  <r>
    <x v="892"/>
    <d v="2022-11-28T00:00:00"/>
    <x v="120"/>
    <s v="MABUTI ANA MARIE C."/>
    <s v="CTO"/>
    <x v="1"/>
    <d v="2022-09-12T00:00:00"/>
    <d v="2022-09-13T00:00:00"/>
    <s v="SL"/>
    <m/>
    <s v="2 SL"/>
    <n v="2"/>
    <m/>
  </r>
  <r>
    <x v="893"/>
    <d v="2022-11-28T00:00:00"/>
    <x v="165"/>
    <s v="ALEGA ESTELITA M."/>
    <s v="CTO"/>
    <x v="1"/>
    <d v="2022-10-11T00:00:00"/>
    <d v="2022-10-11T00:00:00"/>
    <s v="SL"/>
    <m/>
    <s v="1 SL"/>
    <n v="1"/>
    <m/>
  </r>
  <r>
    <x v="894"/>
    <d v="2022-11-28T00:00:00"/>
    <x v="150"/>
    <s v="ALEGA ESTELITA M."/>
    <s v="CTO"/>
    <x v="1"/>
    <d v="2022-09-28T00:00:00"/>
    <d v="2022-09-28T00:00:00"/>
    <s v="VL"/>
    <s v="SEC 25 EO 292- FORCE LEAVE"/>
    <s v="1 VL"/>
    <n v="1"/>
    <m/>
  </r>
  <r>
    <x v="895"/>
    <d v="2022-11-28T00:00:00"/>
    <x v="150"/>
    <s v="ALEGA ESTELITA M."/>
    <s v="CTO"/>
    <x v="1"/>
    <d v="2022-09-29T00:00:00"/>
    <d v="2022-09-30T00:00:00"/>
    <s v="SL"/>
    <m/>
    <s v="2 SL"/>
    <n v="2"/>
    <m/>
  </r>
  <r>
    <x v="896"/>
    <d v="2022-11-28T00:00:00"/>
    <x v="145"/>
    <s v="TAMAYO MARIA ELLAINE III B."/>
    <s v="CTO"/>
    <x v="1"/>
    <d v="2022-10-03T00:00:00"/>
    <d v="2022-10-03T00:00:00"/>
    <s v="SL"/>
    <m/>
    <s v="1 SL"/>
    <n v="1"/>
    <m/>
  </r>
  <r>
    <x v="897"/>
    <d v="2022-11-28T00:00:00"/>
    <x v="172"/>
    <s v="TAMAYO MARIA ELLAINE III B."/>
    <s v="CTO"/>
    <x v="1"/>
    <d v="2022-11-25T00:00:00"/>
    <d v="2022-11-25T00:00:00"/>
    <s v="VL"/>
    <s v="SEC 25 EO 292- FORCE LEAVE"/>
    <s v="1 VL"/>
    <n v="1"/>
    <m/>
  </r>
  <r>
    <x v="898"/>
    <d v="2022-11-28T00:00:00"/>
    <x v="111"/>
    <s v="TAMAYO MARIA ELLAINE III B."/>
    <s v="CTO"/>
    <x v="1"/>
    <d v="2022-09-27T00:00:00"/>
    <d v="2022-09-30T00:00:00"/>
    <s v="VL"/>
    <m/>
    <s v="4 VL"/>
    <n v="4"/>
    <m/>
  </r>
  <r>
    <x v="899"/>
    <d v="2022-11-28T00:00:00"/>
    <x v="111"/>
    <s v="TAMAYO MARIA ELLAINE III B."/>
    <s v="CTO"/>
    <x v="1"/>
    <d v="2022-09-26T00:00:00"/>
    <d v="2022-09-28T00:00:00"/>
    <s v="VL"/>
    <m/>
    <s v="3 VL"/>
    <n v="3"/>
    <m/>
  </r>
  <r>
    <x v="900"/>
    <d v="2022-11-28T00:00:00"/>
    <x v="140"/>
    <s v="TAMAYO MARIA ELLAINE III B."/>
    <s v="CTO"/>
    <x v="1"/>
    <d v="2022-09-15T00:00:00"/>
    <d v="2022-09-15T00:00:00"/>
    <s v="SL"/>
    <m/>
    <s v="1 SL"/>
    <n v="1"/>
    <m/>
  </r>
  <r>
    <x v="901"/>
    <d v="2022-11-28T00:00:00"/>
    <x v="165"/>
    <s v="DIMAPILIS JOSEPHINE P."/>
    <s v="CTO"/>
    <x v="1"/>
    <d v="2022-10-11T00:00:00"/>
    <d v="2022-10-11T00:00:00"/>
    <s v="SL"/>
    <m/>
    <s v="1 SL"/>
    <n v="1"/>
    <m/>
  </r>
  <r>
    <x v="902"/>
    <d v="2022-11-28T00:00:00"/>
    <x v="137"/>
    <s v="DIMAPILIS JOSEPHINE P."/>
    <s v="CTO"/>
    <x v="1"/>
    <d v="2022-10-24T00:00:00"/>
    <d v="2022-10-24T00:00:00"/>
    <s v="SL"/>
    <m/>
    <s v="1 SL"/>
    <n v="1"/>
    <m/>
  </r>
  <r>
    <x v="903"/>
    <d v="2022-11-28T00:00:00"/>
    <x v="87"/>
    <s v="DIMAPILIS JOSEPHINE P."/>
    <s v="CTO"/>
    <x v="1"/>
    <d v="2022-09-02T00:00:00"/>
    <d v="2022-09-02T00:00:00"/>
    <s v="VL"/>
    <s v="SEC 25 EO 292- FORCE LEAVE"/>
    <s v="1 VL"/>
    <n v="1"/>
    <m/>
  </r>
  <r>
    <x v="904"/>
    <d v="2022-11-28T00:00:00"/>
    <x v="83"/>
    <s v="ESPIRITU RONALD M."/>
    <s v="CTO"/>
    <x v="1"/>
    <d v="2022-09-19T00:00:00"/>
    <d v="2022-09-20T00:00:00"/>
    <s v="SL"/>
    <m/>
    <s v="2 SL"/>
    <n v="2"/>
    <m/>
  </r>
  <r>
    <x v="905"/>
    <d v="2022-11-28T00:00:00"/>
    <x v="164"/>
    <s v="OLEGARIO TEOFISTA B."/>
    <s v="CTO"/>
    <x v="1"/>
    <d v="2022-11-22T00:00:00"/>
    <d v="2022-11-22T00:00:00"/>
    <s v="VL"/>
    <s v="SEC 25 EO 292- FORCE LEAVE"/>
    <s v="1 VL"/>
    <n v="1"/>
    <m/>
  </r>
  <r>
    <x v="906"/>
    <d v="2022-11-28T00:00:00"/>
    <x v="121"/>
    <s v="OLEGARIO TEOFISTA B."/>
    <s v="CTO"/>
    <x v="1"/>
    <d v="2022-09-20T00:00:00"/>
    <d v="2022-09-20T00:00:00"/>
    <s v="OTHER"/>
    <s v="SEC 21 EO 292- SPECIAL PRIVILEGE"/>
    <s v="1 OTHER"/>
    <n v="1"/>
    <m/>
  </r>
  <r>
    <x v="907"/>
    <d v="2022-11-28T00:00:00"/>
    <x v="137"/>
    <s v="BURAZON CARIDAD A."/>
    <s v="CTO"/>
    <x v="1"/>
    <d v="2022-10-24T00:00:00"/>
    <d v="2022-10-24T00:00:00"/>
    <s v="OTHER"/>
    <s v="SEC 21 EO 292- SPECIAL PRIVILEGE"/>
    <s v="1 OTHER"/>
    <n v="1"/>
    <m/>
  </r>
  <r>
    <x v="908"/>
    <d v="2022-11-28T00:00:00"/>
    <x v="172"/>
    <s v="ESCAMILLAS EVELYN M."/>
    <s v="CTO"/>
    <x v="1"/>
    <d v="2022-10-27T00:00:00"/>
    <d v="2022-10-28T00:00:00"/>
    <s v="VL"/>
    <s v="SEC 25 EO 292- FORCE LEAVE"/>
    <s v="2 VL"/>
    <n v="2"/>
    <m/>
  </r>
  <r>
    <x v="909"/>
    <d v="2022-11-28T00:00:00"/>
    <x v="145"/>
    <s v="DE GRANO MA. ERLINDA F."/>
    <s v="CTO"/>
    <x v="1"/>
    <d v="2022-10-28T00:00:00"/>
    <d v="2022-10-28T00:00:00"/>
    <s v="VL"/>
    <s v="SEC 25 EO 292- FORCE LEAVE"/>
    <s v="1 VL"/>
    <n v="1"/>
    <m/>
  </r>
  <r>
    <x v="909"/>
    <d v="2022-11-28T00:00:00"/>
    <x v="145"/>
    <s v="DE GRANO MA. ERLINDA F."/>
    <s v="CTO"/>
    <x v="1"/>
    <d v="2022-11-02T00:00:00"/>
    <d v="2022-11-02T00:00:00"/>
    <s v="VL"/>
    <s v="SEC 25 EO 292- FORCE LEAVE"/>
    <s v="0 VL"/>
    <n v="0"/>
    <m/>
  </r>
  <r>
    <x v="910"/>
    <d v="2022-11-28T00:00:00"/>
    <x v="137"/>
    <s v="OLEGARIO NENITA A."/>
    <s v="LIBRARY"/>
    <x v="1"/>
    <d v="2022-11-07T00:00:00"/>
    <d v="2022-11-07T00:00:00"/>
    <s v="VL"/>
    <m/>
    <s v="1 VL"/>
    <n v="1"/>
    <m/>
  </r>
  <r>
    <x v="911"/>
    <d v="2022-11-28T00:00:00"/>
    <x v="140"/>
    <s v="OLEGARIO NENITA A."/>
    <s v="LIBRARY"/>
    <x v="1"/>
    <d v="2022-09-28T00:00:00"/>
    <d v="2022-09-30T00:00:00"/>
    <s v="VL"/>
    <m/>
    <s v="3 VL"/>
    <n v="3"/>
    <m/>
  </r>
  <r>
    <x v="912"/>
    <d v="2022-11-28T00:00:00"/>
    <x v="160"/>
    <s v="DE OCAMPO ALMA A."/>
    <s v="CTO"/>
    <x v="1"/>
    <d v="2022-10-24T00:00:00"/>
    <d v="2022-10-24T00:00:00"/>
    <s v="VL"/>
    <s v="SEC 25 EO 292- FORCE LEAVE"/>
    <s v="1 VL"/>
    <n v="1"/>
    <m/>
  </r>
  <r>
    <x v="913"/>
    <d v="2022-11-28T00:00:00"/>
    <x v="166"/>
    <s v="DE OCAMPO ALMA A."/>
    <s v="CTO"/>
    <x v="1"/>
    <d v="2022-11-10T00:00:00"/>
    <d v="2022-11-10T00:00:00"/>
    <s v="SL"/>
    <m/>
    <s v="1 SL"/>
    <n v="1"/>
    <m/>
  </r>
  <r>
    <x v="914"/>
    <d v="2022-11-28T00:00:00"/>
    <x v="149"/>
    <s v="VIDALLO WINNIE R."/>
    <s v="CTO"/>
    <x v="1"/>
    <d v="2022-09-29T00:00:00"/>
    <d v="2022-09-29T00:00:00"/>
    <s v="SL"/>
    <m/>
    <s v="1 SL"/>
    <n v="1"/>
    <m/>
  </r>
  <r>
    <x v="915"/>
    <d v="2022-11-28T00:00:00"/>
    <x v="134"/>
    <s v="VIDALLO WINNIE R."/>
    <s v="CTO"/>
    <x v="1"/>
    <d v="2022-10-20T00:00:00"/>
    <d v="2022-10-20T00:00:00"/>
    <s v="OTHER"/>
    <s v="SEC 21 EO 292- SPECIAL PRIVILEGE"/>
    <s v="1 OTHER"/>
    <n v="1"/>
    <m/>
  </r>
  <r>
    <x v="916"/>
    <d v="2022-11-28T00:00:00"/>
    <x v="165"/>
    <s v="REPILLO AMMY LOU M."/>
    <s v="CTO"/>
    <x v="1"/>
    <d v="2022-10-07T00:00:00"/>
    <d v="2022-10-07T00:00:00"/>
    <s v="SL"/>
    <m/>
    <s v="1 SL"/>
    <n v="1"/>
    <m/>
  </r>
  <r>
    <x v="917"/>
    <d v="2022-11-28T00:00:00"/>
    <x v="159"/>
    <s v="REPILLO AMMY LOU M."/>
    <s v="CTO"/>
    <x v="1"/>
    <d v="2022-10-27T00:00:00"/>
    <d v="2022-10-27T00:00:00"/>
    <s v="SL"/>
    <m/>
    <s v="1 SL"/>
    <n v="1"/>
    <m/>
  </r>
  <r>
    <x v="918"/>
    <d v="2022-11-28T00:00:00"/>
    <x v="121"/>
    <s v="REPILLO AMMY LOU M."/>
    <s v="CTO"/>
    <x v="1"/>
    <d v="2022-09-12T00:00:00"/>
    <d v="2022-09-12T00:00:00"/>
    <s v="SL"/>
    <m/>
    <s v="1 SL"/>
    <n v="1"/>
    <m/>
  </r>
  <r>
    <x v="919"/>
    <d v="2022-11-28T00:00:00"/>
    <x v="146"/>
    <s v="PERIDO BEVERLY T."/>
    <s v="CTO"/>
    <x v="1"/>
    <d v="2022-11-02T00:00:00"/>
    <d v="2022-11-02T00:00:00"/>
    <s v="OTHER"/>
    <s v="SEC 21 EO 292- SPECIAL PRIVILEGE"/>
    <s v="0 OTHER"/>
    <n v="0"/>
    <m/>
  </r>
  <r>
    <x v="920"/>
    <d v="2022-11-28T00:00:00"/>
    <x v="149"/>
    <s v="AMORA ELISA S."/>
    <s v="CTO"/>
    <x v="1"/>
    <d v="2022-09-28T00:00:00"/>
    <d v="2022-09-30T00:00:00"/>
    <s v="SL"/>
    <m/>
    <s v="3 SL"/>
    <n v="3"/>
    <m/>
  </r>
  <r>
    <x v="921"/>
    <d v="2022-11-28T00:00:00"/>
    <x v="160"/>
    <s v="AMORA ELISA S."/>
    <s v="CTO"/>
    <x v="1"/>
    <d v="2022-10-24T00:00:00"/>
    <d v="2022-10-25T00:00:00"/>
    <s v="VL"/>
    <m/>
    <s v="2 VL"/>
    <n v="2"/>
    <m/>
  </r>
  <r>
    <x v="922"/>
    <d v="2022-11-28T00:00:00"/>
    <x v="140"/>
    <s v="VIDALLO WINNIE R."/>
    <s v="CTO"/>
    <x v="1"/>
    <d v="2022-09-12T00:00:00"/>
    <d v="2022-09-12T00:00:00"/>
    <s v="SL"/>
    <m/>
    <s v="1 SL"/>
    <n v="1"/>
    <m/>
  </r>
  <r>
    <x v="922"/>
    <d v="2022-11-28T00:00:00"/>
    <x v="140"/>
    <s v="VIDALLO WINNIE R."/>
    <s v="CTO"/>
    <x v="1"/>
    <d v="2022-09-16T00:00:00"/>
    <d v="2022-09-16T00:00:00"/>
    <s v="SL"/>
    <m/>
    <s v="1 SL"/>
    <n v="1"/>
    <m/>
  </r>
  <r>
    <x v="923"/>
    <d v="2022-11-28T00:00:00"/>
    <x v="87"/>
    <s v="VIDALLO WINNIE R."/>
    <s v="CTO"/>
    <x v="1"/>
    <d v="2022-08-16T00:00:00"/>
    <d v="2022-08-16T00:00:00"/>
    <s v="SL"/>
    <m/>
    <s v="1 SL"/>
    <n v="1"/>
    <m/>
  </r>
  <r>
    <x v="923"/>
    <d v="2022-11-28T00:00:00"/>
    <x v="87"/>
    <s v="VIDALLO WINNIE R."/>
    <s v="CTO"/>
    <x v="1"/>
    <d v="2022-09-02T00:00:00"/>
    <d v="2022-09-02T00:00:00"/>
    <s v="SL"/>
    <m/>
    <s v="1 SL"/>
    <n v="1"/>
    <m/>
  </r>
  <r>
    <x v="924"/>
    <d v="2022-11-28T00:00:00"/>
    <x v="165"/>
    <s v="MABUTI ANA MARIE C."/>
    <s v="CTO"/>
    <x v="1"/>
    <d v="2022-09-29T00:00:00"/>
    <d v="2022-09-30T00:00:00"/>
    <s v="SL"/>
    <m/>
    <s v="2 SL"/>
    <n v="2"/>
    <m/>
  </r>
  <r>
    <x v="925"/>
    <d v="2022-11-28T00:00:00"/>
    <x v="165"/>
    <s v="MABUTI ANA MARIE C."/>
    <s v="CTO"/>
    <x v="1"/>
    <d v="2022-10-03T00:00:00"/>
    <d v="2022-10-11T00:00:00"/>
    <s v="SL"/>
    <m/>
    <s v="7 SL"/>
    <n v="7"/>
    <m/>
  </r>
  <r>
    <x v="926"/>
    <d v="2022-11-28T00:00:00"/>
    <x v="148"/>
    <s v="MABUTI ANA MARIE C."/>
    <s v="CTO"/>
    <x v="1"/>
    <d v="2022-11-02T00:00:00"/>
    <d v="2022-11-04T00:00:00"/>
    <s v="SL"/>
    <m/>
    <s v="2 SL"/>
    <n v="2"/>
    <m/>
  </r>
  <r>
    <x v="927"/>
    <d v="2022-11-28T00:00:00"/>
    <x v="103"/>
    <s v="ALEGA ESTELITA M."/>
    <s v="CTO"/>
    <x v="1"/>
    <d v="2022-08-15T00:00:00"/>
    <d v="2022-08-15T00:00:00"/>
    <s v="VL"/>
    <s v="SEC 25 EO 292- FORCE LEAVE"/>
    <s v="1 VL"/>
    <n v="1"/>
    <m/>
  </r>
  <r>
    <x v="927"/>
    <d v="2022-11-28T00:00:00"/>
    <x v="103"/>
    <s v="ALEGA ESTELITA M."/>
    <s v="CTO"/>
    <x v="1"/>
    <d v="2022-08-22T00:00:00"/>
    <d v="2022-08-22T00:00:00"/>
    <s v="VL"/>
    <s v="SEC 25 EO 292- FORCE LEAVE"/>
    <s v="1 VL"/>
    <n v="1"/>
    <m/>
  </r>
  <r>
    <x v="928"/>
    <d v="2022-11-28T00:00:00"/>
    <x v="141"/>
    <s v="BAUTISTA JANICE M."/>
    <s v="CTO"/>
    <x v="1"/>
    <d v="2022-10-04T00:00:00"/>
    <d v="2022-10-04T00:00:00"/>
    <s v="VL"/>
    <m/>
    <s v="1 VL"/>
    <n v="1"/>
    <m/>
  </r>
  <r>
    <x v="929"/>
    <d v="2022-11-28T00:00:00"/>
    <x v="120"/>
    <s v="UNTALAN DIVINA R."/>
    <s v="CTO"/>
    <x v="1"/>
    <d v="2022-09-21T00:00:00"/>
    <d v="2022-09-21T00:00:00"/>
    <s v="VL"/>
    <m/>
    <s v="1 VL"/>
    <n v="1"/>
    <m/>
  </r>
  <r>
    <x v="930"/>
    <d v="2022-11-28T00:00:00"/>
    <x v="87"/>
    <s v="GUAÑEZO MARY ANNE P."/>
    <s v="CTO"/>
    <x v="1"/>
    <d v="2022-08-26T00:00:00"/>
    <d v="2022-08-26T00:00:00"/>
    <s v="OTHER"/>
    <s v="SEC 21 EO 292- SPECIAL PRIVILEGE"/>
    <s v="1 OTHER"/>
    <n v="1"/>
    <m/>
  </r>
  <r>
    <x v="930"/>
    <d v="2022-11-28T00:00:00"/>
    <x v="87"/>
    <s v="GUAÑEZO MARY ANNE P."/>
    <s v="CTO"/>
    <x v="1"/>
    <d v="2022-09-01T00:00:00"/>
    <d v="2022-09-01T00:00:00"/>
    <s v="OTHER"/>
    <s v="SEC 21 EO 292- SPECIAL PRIVILEGE"/>
    <s v="1 OTHER"/>
    <n v="1"/>
    <m/>
  </r>
  <r>
    <x v="931"/>
    <d v="2022-11-28T00:00:00"/>
    <x v="103"/>
    <s v="GUAÑEZO MARY ANNE P."/>
    <s v="CTO"/>
    <x v="1"/>
    <d v="2022-08-19T00:00:00"/>
    <d v="2022-08-19T00:00:00"/>
    <s v="VL"/>
    <m/>
    <s v="1 VL"/>
    <n v="1"/>
    <m/>
  </r>
  <r>
    <x v="932"/>
    <d v="2022-11-28T00:00:00"/>
    <x v="164"/>
    <s v="JORGE CAROLINA M."/>
    <s v="CTO"/>
    <x v="1"/>
    <d v="2022-12-12T00:00:00"/>
    <d v="2022-12-12T00:00:00"/>
    <s v="OTHER"/>
    <s v="SEC 21 EO 292- SPECIAL PRIVILEGE"/>
    <s v="1 OTHER"/>
    <n v="1"/>
    <m/>
  </r>
  <r>
    <x v="933"/>
    <d v="2022-11-28T00:00:00"/>
    <x v="164"/>
    <s v="AMORA ELISA S."/>
    <s v="CTO"/>
    <x v="1"/>
    <d v="2022-12-27T00:00:00"/>
    <d v="2022-12-29T00:00:00"/>
    <s v="VL"/>
    <s v="SEC 25 EO 292- FORCE LEAVE"/>
    <s v="3 VL"/>
    <n v="3"/>
    <m/>
  </r>
  <r>
    <x v="934"/>
    <d v="2022-11-28T00:00:00"/>
    <x v="121"/>
    <s v="AMORA ELISA S."/>
    <s v="CTO"/>
    <x v="1"/>
    <d v="2022-09-12T00:00:00"/>
    <d v="2022-09-12T00:00:00"/>
    <s v="SL"/>
    <m/>
    <s v="1 SL"/>
    <n v="1"/>
    <m/>
  </r>
  <r>
    <x v="935"/>
    <d v="2022-11-28T00:00:00"/>
    <x v="169"/>
    <s v="AMORA ELISA S."/>
    <s v="CTO"/>
    <x v="1"/>
    <d v="2022-11-12T00:00:00"/>
    <d v="2022-11-12T00:00:00"/>
    <s v="SL"/>
    <m/>
    <s v="0 SL"/>
    <n v="0"/>
    <m/>
  </r>
  <r>
    <x v="936"/>
    <d v="2022-11-28T00:00:00"/>
    <x v="351"/>
    <s v="BAYOT ANABEL D."/>
    <s v="CTO"/>
    <x v="1"/>
    <d v="2022-10-17T00:00:00"/>
    <d v="2022-10-20T00:00:00"/>
    <s v="VL"/>
    <m/>
    <s v="4 VL"/>
    <n v="4"/>
    <m/>
  </r>
  <r>
    <x v="937"/>
    <d v="2022-11-28T00:00:00"/>
    <x v="168"/>
    <s v="BAYOT ANABEL D."/>
    <s v="CTO"/>
    <x v="1"/>
    <d v="2022-10-24T00:00:00"/>
    <d v="2022-10-25T00:00:00"/>
    <s v="VL"/>
    <m/>
    <s v="2 VL"/>
    <n v="2"/>
    <m/>
  </r>
  <r>
    <x v="938"/>
    <d v="2022-11-28T00:00:00"/>
    <x v="144"/>
    <s v="DIMAPILIS ANTHONY A."/>
    <s v="CTO"/>
    <x v="1"/>
    <d v="2022-10-13T00:00:00"/>
    <d v="2022-10-13T00:00:00"/>
    <s v="SL"/>
    <m/>
    <s v="1 SL"/>
    <n v="1"/>
    <m/>
  </r>
  <r>
    <x v="938"/>
    <d v="2022-11-28T00:00:00"/>
    <x v="144"/>
    <s v="DIMAPILIS ANTHONY A."/>
    <s v="CTO"/>
    <x v="1"/>
    <d v="2022-10-24T00:00:00"/>
    <d v="2022-10-25T00:00:00"/>
    <s v="SL"/>
    <m/>
    <s v="2 SL"/>
    <n v="2"/>
    <m/>
  </r>
  <r>
    <x v="939"/>
    <d v="2022-11-28T00:00:00"/>
    <x v="170"/>
    <s v="DIMAPILIS ELVIRA S."/>
    <s v="CTO"/>
    <x v="1"/>
    <d v="2022-11-14T00:00:00"/>
    <d v="2022-11-14T00:00:00"/>
    <s v="VL"/>
    <m/>
    <s v="1 VL"/>
    <n v="1"/>
    <m/>
  </r>
  <r>
    <x v="940"/>
    <d v="2022-11-28T00:00:00"/>
    <x v="155"/>
    <s v="GUAÑEZO MARY ANNE P."/>
    <s v="CTO"/>
    <x v="1"/>
    <d v="2022-11-07T00:00:00"/>
    <d v="2022-11-07T00:00:00"/>
    <s v="SL"/>
    <m/>
    <s v="1 SL"/>
    <n v="1"/>
    <m/>
  </r>
  <r>
    <x v="941"/>
    <d v="2022-11-28T00:00:00"/>
    <x v="146"/>
    <s v="DIMAPILIS ELVIRA S."/>
    <s v="CTO"/>
    <x v="1"/>
    <d v="2022-11-02T00:00:00"/>
    <d v="2022-11-02T00:00:00"/>
    <s v="SL"/>
    <m/>
    <s v="0 SL"/>
    <n v="0"/>
    <m/>
  </r>
  <r>
    <x v="942"/>
    <d v="2022-11-28T00:00:00"/>
    <x v="148"/>
    <s v="UNTALAN DIVINA R."/>
    <s v="CTO"/>
    <x v="1"/>
    <d v="2022-11-11T00:00:00"/>
    <d v="2022-11-11T00:00:00"/>
    <s v="VL"/>
    <s v="SEC 25 EO 292- FORCE LEAVE"/>
    <s v="1 VL"/>
    <n v="1"/>
    <m/>
  </r>
  <r>
    <x v="943"/>
    <d v="2022-11-28T00:00:00"/>
    <x v="159"/>
    <s v="OLEGARIO TEOFISTA B."/>
    <s v="CTO"/>
    <x v="1"/>
    <d v="2022-11-04T00:00:00"/>
    <d v="2022-11-04T00:00:00"/>
    <s v="VL"/>
    <m/>
    <s v="1 VL"/>
    <n v="1"/>
    <m/>
  </r>
  <r>
    <x v="943"/>
    <d v="2022-11-28T00:00:00"/>
    <x v="159"/>
    <s v="OLEGARIO TEOFISTA B."/>
    <s v="CTO"/>
    <x v="1"/>
    <d v="2022-11-07T00:00:00"/>
    <d v="2022-11-07T00:00:00"/>
    <s v="VL"/>
    <m/>
    <s v="1 VL"/>
    <n v="1"/>
    <m/>
  </r>
  <r>
    <x v="944"/>
    <d v="2022-11-28T00:00:00"/>
    <x v="157"/>
    <s v="OLEGARIO TEOFISTA B."/>
    <s v="CTO"/>
    <x v="1"/>
    <d v="2022-11-11T00:00:00"/>
    <d v="2022-11-11T00:00:00"/>
    <s v="VL"/>
    <m/>
    <s v="1 VL"/>
    <n v="1"/>
    <m/>
  </r>
  <r>
    <x v="945"/>
    <d v="2022-11-28T00:00:00"/>
    <x v="45"/>
    <s v="FELICIDARIO PAMELA C."/>
    <s v="BUDGET"/>
    <x v="1"/>
    <d v="2022-07-07T00:00:00"/>
    <d v="2022-07-07T00:00:00"/>
    <s v="SL"/>
    <m/>
    <s v="1 SL"/>
    <n v="1"/>
    <m/>
  </r>
  <r>
    <x v="946"/>
    <d v="2022-11-28T00:00:00"/>
    <x v="102"/>
    <s v="DELA CRUZ EVANGELINE P."/>
    <s v="LANDTAX"/>
    <x v="1"/>
    <d v="2022-10-11T00:00:00"/>
    <d v="2022-10-12T00:00:00"/>
    <s v="VL"/>
    <m/>
    <s v="3 VL"/>
    <n v="3"/>
    <m/>
  </r>
  <r>
    <x v="947"/>
    <d v="2022-11-28T00:00:00"/>
    <x v="102"/>
    <s v="DELA CRUZ EVANGELINE P."/>
    <s v="LANDTAX"/>
    <x v="1"/>
    <d v="2022-09-22T00:00:00"/>
    <d v="2022-09-22T00:00:00"/>
    <s v="OTHER"/>
    <s v="SEC 21 EO 292- SPECIAL PRIVILEGE"/>
    <s v="1 OTHER"/>
    <n v="1"/>
    <m/>
  </r>
  <r>
    <x v="948"/>
    <d v="2022-11-28T00:00:00"/>
    <x v="70"/>
    <s v="PERIDO BEVERLY T."/>
    <s v="CTO"/>
    <x v="1"/>
    <d v="2022-07-07T00:00:00"/>
    <d v="2022-07-07T00:00:00"/>
    <s v="VL"/>
    <s v="SEC 25 EO 292- FORCE LEAVE"/>
    <s v="1 VL"/>
    <n v="1"/>
    <m/>
  </r>
  <r>
    <x v="949"/>
    <d v="2022-11-28T00:00:00"/>
    <x v="10"/>
    <s v="PERIDO BEVERLY T."/>
    <s v="CTO"/>
    <x v="1"/>
    <d v="2022-07-20T00:00:00"/>
    <d v="2022-07-20T00:00:00"/>
    <s v="SL"/>
    <m/>
    <s v="1 SL"/>
    <n v="1"/>
    <m/>
  </r>
  <r>
    <x v="950"/>
    <d v="2022-11-28T00:00:00"/>
    <x v="93"/>
    <s v="PERIDO BEVERLY T."/>
    <s v="CTO"/>
    <x v="1"/>
    <d v="2022-08-26T00:00:00"/>
    <d v="2022-08-26T00:00:00"/>
    <s v="VL"/>
    <s v="SEC 25 EO 292- FORCE LEAVE"/>
    <s v="1 VL"/>
    <n v="1"/>
    <m/>
  </r>
  <r>
    <x v="951"/>
    <d v="2022-11-28T00:00:00"/>
    <x v="97"/>
    <s v="PERIDO BEVERLY T."/>
    <s v="CTO"/>
    <x v="1"/>
    <d v="2022-08-23T00:00:00"/>
    <d v="2022-08-23T00:00:00"/>
    <s v="VL"/>
    <s v="SEC 25 EO 292- FORCE LEAVE"/>
    <s v="1 VL"/>
    <n v="1"/>
    <m/>
  </r>
  <r>
    <x v="952"/>
    <d v="2022-11-28T00:00:00"/>
    <x v="99"/>
    <s v="TAMAYO MARIA ELLAINE III B."/>
    <s v="CTO"/>
    <x v="1"/>
    <d v="2022-10-05T00:00:00"/>
    <d v="2022-10-05T00:00:00"/>
    <s v="SL"/>
    <m/>
    <s v="1 SL"/>
    <n v="1"/>
    <m/>
  </r>
  <r>
    <x v="953"/>
    <d v="2022-12-01T00:00:00"/>
    <x v="352"/>
    <s v="MALABANAN ALMA A."/>
    <s v="HRMO"/>
    <x v="1"/>
    <d v="2022-12-12T00:00:00"/>
    <d v="2022-12-16T00:00:00"/>
    <s v="VL"/>
    <s v="SEC 25 EO 292- FORCE LEAVE"/>
    <s v="5 VL"/>
    <n v="5"/>
    <m/>
  </r>
  <r>
    <x v="954"/>
    <d v="2022-12-01T00:00:00"/>
    <x v="352"/>
    <s v="MALABANAN ALMA A."/>
    <s v="HRMO"/>
    <x v="1"/>
    <d v="2022-12-05T00:00:00"/>
    <d v="2022-12-09T00:00:00"/>
    <s v="OTHER"/>
    <s v="SOLO PARENT"/>
    <s v="4 OTHER"/>
    <n v="4"/>
    <m/>
  </r>
  <r>
    <x v="955"/>
    <d v="2022-12-27T00:00:00"/>
    <x v="221"/>
    <s v="MENDOZA LELISA L."/>
    <s v="SP"/>
    <x v="1"/>
    <m/>
    <m/>
    <s v="OTHER"/>
    <s v="TERMINAL LEAVE"/>
    <s v="0 OTHER"/>
    <n v="0"/>
    <m/>
  </r>
  <r>
    <x v="956"/>
    <d v="2022-12-27T00:00:00"/>
    <x v="221"/>
    <s v="HERNANDO BENILDA S."/>
    <s v="SP"/>
    <x v="1"/>
    <m/>
    <m/>
    <s v="OTHER"/>
    <s v="TERMINAL LEAVE"/>
    <s v="0 OTHER"/>
    <n v="0"/>
    <m/>
  </r>
  <r>
    <x v="957"/>
    <d v="2022-12-27T00:00:00"/>
    <x v="221"/>
    <s v="QUILAO REYVI E."/>
    <s v="SP"/>
    <x v="1"/>
    <m/>
    <m/>
    <s v="OTHER"/>
    <s v="TERMINAL LEAVE"/>
    <s v="0 OTHER"/>
    <n v="0"/>
    <m/>
  </r>
  <r>
    <x v="958"/>
    <d v="2022-12-27T00:00:00"/>
    <x v="221"/>
    <s v="CARMONA REMY M."/>
    <s v="SP"/>
    <x v="1"/>
    <m/>
    <m/>
    <s v="OTHER"/>
    <s v="TERMINAL LEAVE"/>
    <s v="0 OTHER"/>
    <n v="0"/>
    <m/>
  </r>
  <r>
    <x v="959"/>
    <d v="2022-12-27T00:00:00"/>
    <x v="221"/>
    <s v="PARRA LORNA A."/>
    <s v="SP"/>
    <x v="1"/>
    <m/>
    <m/>
    <s v="OTHER"/>
    <s v="TERMINAL LEAVE"/>
    <s v="0 OTHER"/>
    <n v="0"/>
    <m/>
  </r>
  <r>
    <x v="960"/>
    <d v="2022-12-27T00:00:00"/>
    <x v="353"/>
    <s v="COLETO HANY ROY D."/>
    <s v="ONT"/>
    <x v="1"/>
    <d v="2022-12-23T00:00:00"/>
    <d v="2022-12-29T00:00:00"/>
    <s v="VL"/>
    <m/>
    <s v="4 VL"/>
    <n v="4"/>
    <m/>
  </r>
  <r>
    <x v="961"/>
    <d v="2022-12-27T00:00:00"/>
    <x v="354"/>
    <s v="GOMEZ EMMA M."/>
    <s v="CEO"/>
    <x v="1"/>
    <d v="2022-12-23T00:00:00"/>
    <d v="2023-02-03T00:00:00"/>
    <s v="VL"/>
    <m/>
    <s v="28 VL"/>
    <n v="28"/>
    <m/>
  </r>
  <r>
    <x v="962"/>
    <d v="2022-12-27T00:00:00"/>
    <x v="8"/>
    <s v="DIMAPILIS VILMA T."/>
    <s v="GSO"/>
    <x v="1"/>
    <d v="2022-07-14T00:00:00"/>
    <d v="2022-07-14T00:00:00"/>
    <s v="SL"/>
    <m/>
    <s v="1 SL"/>
    <n v="1"/>
    <m/>
  </r>
  <r>
    <x v="963"/>
    <d v="2022-12-27T00:00:00"/>
    <x v="355"/>
    <s v="ANGCAYA ANA B."/>
    <s v="GSO"/>
    <x v="1"/>
    <d v="2021-12-31T00:00:00"/>
    <d v="2021-12-31T00:00:00"/>
    <s v="VL"/>
    <m/>
    <s v="1 VL"/>
    <n v="1"/>
    <m/>
  </r>
  <r>
    <x v="964"/>
    <d v="2022-12-27T00:00:00"/>
    <x v="172"/>
    <s v="LANDICHO CHARLENE R."/>
    <s v="GSO"/>
    <x v="0"/>
    <d v="2022-11-28T00:00:00"/>
    <d v="2022-11-29T00:00:00"/>
    <s v="VL"/>
    <m/>
    <s v="2 VL"/>
    <n v="2"/>
    <m/>
  </r>
  <r>
    <x v="965"/>
    <d v="2022-12-27T00:00:00"/>
    <x v="83"/>
    <s v="LANDICHO CHARLENE R."/>
    <s v="GSO"/>
    <x v="0"/>
    <d v="2022-09-21T00:00:00"/>
    <d v="2022-09-21T00:00:00"/>
    <s v="SL"/>
    <m/>
    <s v="1 SL"/>
    <n v="1"/>
    <m/>
  </r>
  <r>
    <x v="966"/>
    <d v="2022-12-27T00:00:00"/>
    <x v="85"/>
    <s v="ORTIZ TRINIDAD D."/>
    <s v="GSO"/>
    <x v="1"/>
    <d v="2022-09-28T00:00:00"/>
    <d v="2022-09-28T00:00:00"/>
    <s v="SL"/>
    <m/>
    <s v="1 SL"/>
    <n v="1"/>
    <m/>
  </r>
  <r>
    <x v="967"/>
    <d v="2022-12-27T00:00:00"/>
    <x v="140"/>
    <s v="ORTIZ TRINIDAD D."/>
    <s v="GSO"/>
    <x v="1"/>
    <d v="2022-09-13T00:00:00"/>
    <d v="2022-09-16T00:00:00"/>
    <s v="SL"/>
    <m/>
    <s v="4 SL"/>
    <n v="4"/>
    <m/>
  </r>
  <r>
    <x v="968"/>
    <d v="2022-12-27T00:00:00"/>
    <x v="349"/>
    <s v="MAGUINAO GILBERT  "/>
    <s v="GSO"/>
    <x v="1"/>
    <d v="2022-11-21T00:00:00"/>
    <d v="2022-11-21T00:00:00"/>
    <s v="SL"/>
    <m/>
    <s v="1 SL"/>
    <n v="1"/>
    <m/>
  </r>
  <r>
    <x v="969"/>
    <d v="2022-12-27T00:00:00"/>
    <x v="171"/>
    <s v="MAGUINAO GILBERT  "/>
    <s v="GSO"/>
    <x v="1"/>
    <d v="2022-11-11T00:00:00"/>
    <d v="2022-11-11T00:00:00"/>
    <s v="SL"/>
    <m/>
    <s v="1 SL"/>
    <n v="1"/>
    <m/>
  </r>
  <r>
    <x v="970"/>
    <d v="2022-12-27T00:00:00"/>
    <x v="137"/>
    <s v="MAGUINAO GILBERT  "/>
    <s v="GSO"/>
    <x v="1"/>
    <d v="2022-10-24T00:00:00"/>
    <d v="2022-10-24T00:00:00"/>
    <s v="SL"/>
    <m/>
    <s v="1 SL"/>
    <n v="1"/>
    <m/>
  </r>
  <r>
    <x v="971"/>
    <d v="2022-12-27T00:00:00"/>
    <x v="144"/>
    <s v="LANDICHO CHARLENE R."/>
    <s v="GSO"/>
    <x v="0"/>
    <d v="2022-10-25T00:00:00"/>
    <d v="2022-10-25T00:00:00"/>
    <s v="SL"/>
    <m/>
    <s v="1 SL"/>
    <n v="1"/>
    <m/>
  </r>
  <r>
    <x v="972"/>
    <d v="2022-12-27T00:00:00"/>
    <x v="146"/>
    <s v="MAGUINAO GILBERT  "/>
    <s v="GSO"/>
    <x v="1"/>
    <d v="2022-10-28T00:00:00"/>
    <d v="2022-10-28T00:00:00"/>
    <s v="SL"/>
    <m/>
    <s v="1 SL"/>
    <n v="1"/>
    <m/>
  </r>
  <r>
    <x v="972"/>
    <d v="2022-12-27T00:00:00"/>
    <x v="146"/>
    <s v="MAGUINAO GILBERT  "/>
    <s v="GSO"/>
    <x v="1"/>
    <d v="2022-11-02T00:00:00"/>
    <d v="2022-11-02T00:00:00"/>
    <s v="SL"/>
    <m/>
    <s v="0 SL"/>
    <n v="0"/>
    <m/>
  </r>
  <r>
    <x v="973"/>
    <d v="2022-12-27T00:00:00"/>
    <x v="159"/>
    <s v="ANGCAYA ANA B."/>
    <s v="GSO"/>
    <x v="1"/>
    <d v="2022-10-28T00:00:00"/>
    <d v="2022-10-28T00:00:00"/>
    <s v="SL"/>
    <m/>
    <s v="1 SL"/>
    <n v="1"/>
    <m/>
  </r>
  <r>
    <x v="974"/>
    <d v="2022-12-27T00:00:00"/>
    <x v="98"/>
    <s v="DE VILLA MYRNA D."/>
    <s v="GSO"/>
    <x v="1"/>
    <d v="2022-10-04T00:00:00"/>
    <d v="2022-10-06T00:00:00"/>
    <s v="SL"/>
    <m/>
    <s v="3 SL"/>
    <n v="3"/>
    <m/>
  </r>
  <r>
    <x v="975"/>
    <d v="2022-12-27T00:00:00"/>
    <x v="152"/>
    <s v="PERIDO EDWIN A."/>
    <s v="GSO"/>
    <x v="1"/>
    <d v="2022-10-04T00:00:00"/>
    <d v="2022-10-04T00:00:00"/>
    <s v="SL"/>
    <m/>
    <s v="1 SL"/>
    <n v="1"/>
    <m/>
  </r>
  <r>
    <x v="976"/>
    <d v="2022-12-27T00:00:00"/>
    <x v="155"/>
    <s v="MALIGAYA NELITA M."/>
    <s v="GSO"/>
    <x v="1"/>
    <d v="2022-11-15T00:00:00"/>
    <d v="2022-11-15T00:00:00"/>
    <s v="VL"/>
    <s v="SEC 25 EO 292- FORCE LEAVE"/>
    <s v="1 VL"/>
    <n v="1"/>
    <m/>
  </r>
  <r>
    <x v="977"/>
    <d v="2022-12-27T00:00:00"/>
    <x v="98"/>
    <s v="GARCIA HAIZEL M."/>
    <s v="CCT"/>
    <x v="1"/>
    <d v="2022-10-07T00:00:00"/>
    <d v="2022-10-07T00:00:00"/>
    <s v="SL"/>
    <m/>
    <s v="1 SL"/>
    <n v="1"/>
    <m/>
  </r>
  <r>
    <x v="978"/>
    <d v="2022-12-27T00:00:00"/>
    <x v="148"/>
    <s v="CHACON ELISA G."/>
    <s v="CCT"/>
    <x v="1"/>
    <d v="2022-11-15T00:00:00"/>
    <d v="2022-11-15T00:00:00"/>
    <s v="VL"/>
    <m/>
    <s v="1 VL"/>
    <n v="1"/>
    <m/>
  </r>
  <r>
    <x v="979"/>
    <d v="2022-12-27T00:00:00"/>
    <x v="148"/>
    <s v="CHACON ELISA G."/>
    <s v="CCT"/>
    <x v="1"/>
    <d v="2022-11-25T00:00:00"/>
    <d v="2022-11-25T00:00:00"/>
    <s v="VL"/>
    <m/>
    <s v="1 VL"/>
    <n v="1"/>
    <m/>
  </r>
  <r>
    <x v="980"/>
    <d v="2022-12-27T00:00:00"/>
    <x v="148"/>
    <s v="PETIL GLENDA D."/>
    <s v="CCT"/>
    <x v="1"/>
    <d v="2022-11-04T00:00:00"/>
    <d v="2022-11-04T00:00:00"/>
    <s v="SL"/>
    <m/>
    <s v="1 SL"/>
    <n v="1"/>
    <m/>
  </r>
  <r>
    <x v="981"/>
    <d v="2022-12-27T00:00:00"/>
    <x v="163"/>
    <s v="PEREY AIRENE O."/>
    <s v="CCT"/>
    <x v="1"/>
    <d v="2022-11-26T00:00:00"/>
    <d v="2022-11-26T00:00:00"/>
    <s v="SL"/>
    <m/>
    <s v="1 SL"/>
    <n v="1"/>
    <m/>
  </r>
  <r>
    <x v="982"/>
    <d v="2022-12-27T00:00:00"/>
    <x v="163"/>
    <s v="PETIL GLENDA D."/>
    <s v="CCT"/>
    <x v="1"/>
    <d v="2022-10-14T00:00:00"/>
    <d v="2022-10-14T00:00:00"/>
    <s v="SL"/>
    <m/>
    <s v="1 SL"/>
    <n v="1"/>
    <m/>
  </r>
  <r>
    <x v="983"/>
    <d v="2022-12-27T00:00:00"/>
    <x v="48"/>
    <s v="ANGCAYA INOCENCIO M."/>
    <s v="CSU"/>
    <x v="0"/>
    <m/>
    <m/>
    <s v="OTHER"/>
    <s v="TERMINAL LEAVE"/>
    <s v="0 OTHER"/>
    <n v="0"/>
    <m/>
  </r>
  <r>
    <x v="984"/>
    <d v="2022-12-27T00:00:00"/>
    <x v="160"/>
    <s v="PEREY AIRENE O."/>
    <s v="CCT"/>
    <x v="1"/>
    <d v="2022-10-14T00:00:00"/>
    <d v="2022-10-14T00:00:00"/>
    <s v="SL"/>
    <m/>
    <s v="1 SL"/>
    <n v="1"/>
    <m/>
  </r>
  <r>
    <x v="985"/>
    <d v="2022-12-27T00:00:00"/>
    <x v="151"/>
    <s v="BANICO PILAR B."/>
    <s v="CCT"/>
    <x v="1"/>
    <d v="2022-10-04T00:00:00"/>
    <d v="2022-10-05T00:00:00"/>
    <s v="SL"/>
    <m/>
    <s v="2 SL"/>
    <n v="2"/>
    <m/>
  </r>
  <r>
    <x v="986"/>
    <d v="2022-12-27T00:00:00"/>
    <x v="160"/>
    <s v="PEREY AIRENE O."/>
    <s v="CCT"/>
    <x v="1"/>
    <d v="2022-10-11T00:00:00"/>
    <d v="2022-10-13T00:00:00"/>
    <s v="OTHER"/>
    <s v="SOLO PARENT"/>
    <s v="3 OTHER"/>
    <n v="3"/>
    <m/>
  </r>
  <r>
    <x v="987"/>
    <d v="2022-12-27T00:00:00"/>
    <x v="104"/>
    <s v="PETIL GLENDA D."/>
    <s v="CCT"/>
    <x v="1"/>
    <d v="2022-10-07T00:00:00"/>
    <d v="2022-10-07T00:00:00"/>
    <s v="SL"/>
    <m/>
    <s v="1 SL"/>
    <n v="1"/>
    <m/>
  </r>
  <r>
    <x v="988"/>
    <d v="2022-12-27T00:00:00"/>
    <x v="132"/>
    <s v="VELUZ DORMILUNA E."/>
    <s v="CCT"/>
    <x v="1"/>
    <d v="2022-08-04T00:00:00"/>
    <d v="2022-08-04T00:00:00"/>
    <s v="OTHER"/>
    <s v="SEC 21 EO 292- SPECIAL PRIVILEGE"/>
    <s v="1 OTHER"/>
    <n v="1"/>
    <m/>
  </r>
  <r>
    <x v="989"/>
    <d v="2022-12-27T00:00:00"/>
    <x v="87"/>
    <s v="PETIL GLENDA D."/>
    <s v="CCT"/>
    <x v="1"/>
    <d v="2022-08-26T00:00:00"/>
    <d v="2022-08-26T00:00:00"/>
    <s v="SL"/>
    <m/>
    <s v="1 SL"/>
    <n v="1"/>
    <m/>
  </r>
  <r>
    <x v="990"/>
    <d v="2022-12-27T00:00:00"/>
    <x v="145"/>
    <s v="CHACON ELISA G."/>
    <s v="CCT"/>
    <x v="1"/>
    <d v="2022-10-21T00:00:00"/>
    <d v="2022-10-21T00:00:00"/>
    <s v="SL"/>
    <m/>
    <s v="1 SL"/>
    <n v="1"/>
    <m/>
  </r>
  <r>
    <x v="991"/>
    <d v="2022-12-27T00:00:00"/>
    <x v="140"/>
    <s v="HERNANDEZ MARIO A."/>
    <s v="MAHOGANY MARKET"/>
    <x v="1"/>
    <d v="2022-09-18T00:00:00"/>
    <d v="2022-09-18T00:00:00"/>
    <s v="SL"/>
    <m/>
    <s v="1 SL"/>
    <n v="1"/>
    <m/>
  </r>
  <r>
    <x v="992"/>
    <d v="2022-12-27T00:00:00"/>
    <x v="105"/>
    <s v="DIMARANAN REYNALDO R."/>
    <s v="EEO/ CITY MARKET"/>
    <x v="1"/>
    <d v="2022-09-01T00:00:00"/>
    <d v="2022-09-01T00:00:00"/>
    <s v="SL"/>
    <m/>
    <s v="1 SL"/>
    <n v="1"/>
    <m/>
  </r>
  <r>
    <x v="993"/>
    <d v="2022-12-27T00:00:00"/>
    <x v="105"/>
    <s v="MACASPAC JOSE VICTOR P."/>
    <s v="MAHOGANY MARKET"/>
    <x v="1"/>
    <d v="2022-09-11T00:00:00"/>
    <d v="2022-09-11T00:00:00"/>
    <s v="SL"/>
    <m/>
    <s v="1 SL"/>
    <n v="1"/>
    <m/>
  </r>
  <r>
    <x v="994"/>
    <d v="2022-12-27T00:00:00"/>
    <x v="164"/>
    <s v="ANGCAYA FRANCIS A."/>
    <s v="MAHOGANY MARKET"/>
    <x v="1"/>
    <d v="2022-11-15T00:00:00"/>
    <d v="2022-11-15T00:00:00"/>
    <s v="SL"/>
    <m/>
    <s v="1 SL"/>
    <n v="1"/>
    <m/>
  </r>
  <r>
    <x v="995"/>
    <d v="2022-12-27T00:00:00"/>
    <x v="171"/>
    <s v="MACASPAC JOSE VICTOR P."/>
    <s v="MAHOGANY MARKET"/>
    <x v="1"/>
    <d v="2022-11-13T00:00:00"/>
    <d v="2022-11-13T00:00:00"/>
    <s v="SL"/>
    <m/>
    <s v="1 SL"/>
    <n v="1"/>
    <m/>
  </r>
  <r>
    <x v="996"/>
    <d v="2022-12-27T00:00:00"/>
    <x v="145"/>
    <s v="ANGCAYA FRANCIS A."/>
    <s v="MAHOGANY MARKET"/>
    <x v="1"/>
    <d v="2022-10-24T00:00:00"/>
    <d v="2022-10-26T00:00:00"/>
    <s v="VL"/>
    <s v="SEC 25 EO 292- FORCE LEAVE"/>
    <s v="3 VL"/>
    <n v="3"/>
    <m/>
  </r>
  <r>
    <x v="997"/>
    <d v="2022-12-27T00:00:00"/>
    <x v="158"/>
    <s v="AMBAT MARILOU M."/>
    <s v="EEO/ CITY MARKET"/>
    <x v="1"/>
    <d v="2022-10-20T00:00:00"/>
    <d v="2022-10-20T00:00:00"/>
    <s v="OTHER"/>
    <s v="SEC 21 EO 292- SPECIAL PRIVILEGE"/>
    <s v="1 OTHER"/>
    <n v="1"/>
    <m/>
  </r>
  <r>
    <x v="998"/>
    <d v="2022-12-27T00:00:00"/>
    <x v="150"/>
    <s v="AMBAT MARILOU M."/>
    <s v="EEO/ CITY MARKET"/>
    <x v="1"/>
    <d v="2022-10-06T00:00:00"/>
    <d v="2022-10-06T00:00:00"/>
    <s v="OTHER"/>
    <s v="SEC 21 EO 292- SPECIAL PRIVILEGE"/>
    <s v="1 OTHER"/>
    <n v="1"/>
    <m/>
  </r>
  <r>
    <x v="999"/>
    <d v="2022-12-27T00:00:00"/>
    <x v="171"/>
    <s v="HERNANDEZ MARIO A."/>
    <s v="MAHOGANY MARKET"/>
    <x v="1"/>
    <d v="2022-11-12T00:00:00"/>
    <d v="2022-11-12T00:00:00"/>
    <s v="SL"/>
    <m/>
    <s v="1 SL"/>
    <n v="1"/>
    <m/>
  </r>
  <r>
    <x v="1000"/>
    <d v="2022-12-27T00:00:00"/>
    <x v="356"/>
    <s v="PARAISO MARIA LORENA D."/>
    <s v="EEO/CITY MARKET"/>
    <x v="0"/>
    <d v="2022-11-18T00:00:00"/>
    <d v="2022-11-18T00:00:00"/>
    <s v="SL"/>
    <m/>
    <s v="1 SL"/>
    <n v="1"/>
    <m/>
  </r>
  <r>
    <x v="1001"/>
    <d v="2022-12-27T00:00:00"/>
    <x v="148"/>
    <s v="RODRIGUEZ RUEL  "/>
    <s v="CENRO"/>
    <x v="1"/>
    <d v="2022-11-12T00:00:00"/>
    <d v="2022-11-14T00:00:00"/>
    <s v="VL"/>
    <s v="SEC 25 EO 292- FORCE LEAVE"/>
    <s v="1 VL"/>
    <n v="1"/>
    <m/>
  </r>
  <r>
    <x v="1002"/>
    <d v="2022-12-27T00:00:00"/>
    <x v="351"/>
    <s v="PAYAD EDGARDO F."/>
    <s v="CENRO"/>
    <x v="1"/>
    <d v="2022-11-07T00:00:00"/>
    <d v="2022-11-11T00:00:00"/>
    <s v="VL"/>
    <m/>
    <s v="5 VL"/>
    <n v="5"/>
    <m/>
  </r>
  <r>
    <x v="1003"/>
    <d v="2022-12-27T00:00:00"/>
    <x v="357"/>
    <s v="GOMEZ EMMA M."/>
    <s v="CEO"/>
    <x v="1"/>
    <d v="2022-11-28T00:00:00"/>
    <d v="2022-11-28T00:00:00"/>
    <s v="SL"/>
    <m/>
    <s v="1 SL"/>
    <n v="1"/>
    <m/>
  </r>
  <r>
    <x v="1004"/>
    <d v="2022-12-27T00:00:00"/>
    <x v="358"/>
    <s v="GOMEZ EMMA M."/>
    <s v="CEO"/>
    <x v="1"/>
    <d v="2022-12-13T00:00:00"/>
    <d v="2022-12-13T00:00:00"/>
    <s v="OTHER"/>
    <s v="SEC 21 EO 292- SPECIAL PRIVILEGE"/>
    <s v="1 OTHER"/>
    <n v="1"/>
    <m/>
  </r>
  <r>
    <x v="1005"/>
    <d v="2022-12-27T00:00:00"/>
    <x v="359"/>
    <s v="MACASPAC JOSE VICTOR P."/>
    <s v="MAHOGANY MARKET"/>
    <x v="1"/>
    <d v="2022-12-20T00:00:00"/>
    <d v="2022-12-22T00:00:00"/>
    <s v="VL"/>
    <s v="SEC 25 EO 292- FORCE LEAVE"/>
    <s v="3 VL"/>
    <n v="3"/>
    <m/>
  </r>
  <r>
    <x v="1006"/>
    <d v="2022-12-27T00:00:00"/>
    <x v="359"/>
    <s v="ESTRANGCO MERCY U."/>
    <s v="MAHOGANY MARKET"/>
    <x v="1"/>
    <d v="2022-12-05T00:00:00"/>
    <d v="2022-12-05T00:00:00"/>
    <s v="SL"/>
    <m/>
    <s v="1 SL"/>
    <n v="1"/>
    <m/>
  </r>
  <r>
    <x v="1007"/>
    <d v="2022-12-27T00:00:00"/>
    <x v="359"/>
    <s v="MACASPAC JOSE VICTOR P."/>
    <s v="MAHOGANY MARKET"/>
    <x v="1"/>
    <d v="2022-12-06T00:00:00"/>
    <d v="2022-12-06T00:00:00"/>
    <s v="OTHER"/>
    <s v="SEC 21 EO 292- SPECIAL PRIVILEGE"/>
    <s v="1 OTHER"/>
    <n v="1"/>
    <m/>
  </r>
  <r>
    <x v="1008"/>
    <d v="2022-12-27T00:00:00"/>
    <x v="359"/>
    <s v="AMBAT MARILOU M."/>
    <s v="EEO/ CITY MARKET"/>
    <x v="1"/>
    <d v="2022-12-19T00:00:00"/>
    <d v="2022-12-19T00:00:00"/>
    <s v="VL"/>
    <m/>
    <s v="1 VL"/>
    <n v="1"/>
    <m/>
  </r>
  <r>
    <x v="1008"/>
    <d v="2022-12-27T00:00:00"/>
    <x v="359"/>
    <s v="AMBAT MARILOU M."/>
    <s v="EEO/ CITY MARKET"/>
    <x v="1"/>
    <d v="2022-12-26T00:00:00"/>
    <d v="2022-12-26T00:00:00"/>
    <s v="VL"/>
    <m/>
    <s v="1 VL"/>
    <n v="1"/>
    <m/>
  </r>
  <r>
    <x v="1008"/>
    <d v="2022-12-27T00:00:00"/>
    <x v="359"/>
    <s v="AMBAT MARILOU M."/>
    <s v="EEO/ CITY MARKET"/>
    <x v="1"/>
    <d v="2022-12-29T00:00:00"/>
    <d v="2022-12-29T00:00:00"/>
    <s v="VL"/>
    <m/>
    <s v="1 VL"/>
    <n v="1"/>
    <m/>
  </r>
  <r>
    <x v="1009"/>
    <d v="2022-12-27T00:00:00"/>
    <x v="146"/>
    <s v="DOGNIDON MARLYN P."/>
    <s v="ONT"/>
    <x v="1"/>
    <d v="2022-11-25T00:00:00"/>
    <d v="2022-11-26T00:00:00"/>
    <s v="VL"/>
    <s v="SEC 25 EO 292- FORCE LEAVE"/>
    <s v="1 VL"/>
    <n v="1"/>
    <m/>
  </r>
  <r>
    <x v="1010"/>
    <d v="2022-12-27T00:00:00"/>
    <x v="160"/>
    <s v="JUMARANG AIME A."/>
    <s v="ONT"/>
    <x v="1"/>
    <d v="2022-10-07T00:00:00"/>
    <d v="2022-10-14T00:00:00"/>
    <s v="SL"/>
    <m/>
    <s v="9 SL"/>
    <n v="9"/>
    <m/>
  </r>
  <r>
    <x v="1011"/>
    <d v="2022-12-27T00:00:00"/>
    <x v="168"/>
    <s v="BAYHON VIOLETA  "/>
    <s v="ONT"/>
    <x v="1"/>
    <d v="2022-11-28T00:00:00"/>
    <d v="2022-11-29T00:00:00"/>
    <s v="VL"/>
    <m/>
    <s v="2 VL"/>
    <n v="2"/>
    <m/>
  </r>
  <r>
    <x v="1012"/>
    <d v="2022-12-27T00:00:00"/>
    <x v="168"/>
    <s v="BAYHON VIOLETA  "/>
    <s v="ONT"/>
    <x v="1"/>
    <d v="2022-12-23T00:00:00"/>
    <d v="2022-12-27T00:00:00"/>
    <s v="VL"/>
    <m/>
    <s v="2 VL"/>
    <n v="2"/>
    <m/>
  </r>
  <r>
    <x v="1012"/>
    <d v="2022-12-27T00:00:00"/>
    <x v="168"/>
    <s v="BAYHON VIOLETA  "/>
    <s v="ONT"/>
    <x v="1"/>
    <d v="2022-12-29T00:00:00"/>
    <d v="2022-12-29T00:00:00"/>
    <s v="VL"/>
    <m/>
    <s v="1 VL"/>
    <n v="1"/>
    <m/>
  </r>
  <r>
    <x v="1013"/>
    <d v="2022-12-27T00:00:00"/>
    <x v="150"/>
    <s v="CASTRO VIVIAN A."/>
    <s v="ONT"/>
    <x v="1"/>
    <d v="2022-10-21T00:00:00"/>
    <d v="2022-10-23T00:00:00"/>
    <s v="OTHER"/>
    <s v="SEC 21 EO 292- SPECIAL PRIVILEGE"/>
    <s v="1 OTHER"/>
    <n v="1"/>
    <m/>
  </r>
  <r>
    <x v="1014"/>
    <d v="2022-12-27T00:00:00"/>
    <x v="150"/>
    <s v="MANALO CYNTHIA D."/>
    <s v="ONT"/>
    <x v="1"/>
    <d v="2022-10-17T00:00:00"/>
    <d v="2022-10-28T00:00:00"/>
    <s v="VL"/>
    <m/>
    <s v="10 VL"/>
    <n v="10"/>
    <m/>
  </r>
  <r>
    <x v="1015"/>
    <d v="2022-12-27T00:00:00"/>
    <x v="136"/>
    <s v="TORRES SONIA M."/>
    <s v="ASSESSORS OFFICE"/>
    <x v="1"/>
    <d v="2022-11-17T00:00:00"/>
    <d v="2022-11-17T00:00:00"/>
    <s v="SL"/>
    <m/>
    <s v="1 SL"/>
    <n v="1"/>
    <m/>
  </r>
  <r>
    <x v="1016"/>
    <d v="2022-12-27T00:00:00"/>
    <x v="162"/>
    <s v="MALIGAYA NELITA M."/>
    <s v="GSO"/>
    <x v="1"/>
    <d v="2022-10-25T00:00:00"/>
    <d v="2022-10-25T00:00:00"/>
    <s v="VL"/>
    <s v="SEC 25 EO 292- FORCE LEAVE"/>
    <s v="1 VL"/>
    <n v="1"/>
    <m/>
  </r>
  <r>
    <x v="1017"/>
    <d v="2022-12-27T00:00:00"/>
    <x v="150"/>
    <s v="FERMA MARIA VICTORIA D."/>
    <s v="CCT"/>
    <x v="1"/>
    <d v="2022-10-03T00:00:00"/>
    <d v="2022-10-03T00:00:00"/>
    <s v="SL"/>
    <m/>
    <s v="1 SL"/>
    <n v="1"/>
    <m/>
  </r>
  <r>
    <x v="1018"/>
    <d v="2022-12-27T00:00:00"/>
    <x v="165"/>
    <s v="FERMA MARIA VICTORIA D."/>
    <s v="CCT"/>
    <x v="1"/>
    <d v="2022-10-05T00:00:00"/>
    <d v="2022-10-11T00:00:00"/>
    <s v="SL"/>
    <m/>
    <s v="5 SL"/>
    <n v="5"/>
    <m/>
  </r>
  <r>
    <x v="1019"/>
    <d v="2022-12-27T00:00:00"/>
    <x v="102"/>
    <s v="BERNALDEZ MARLONE P."/>
    <s v="TCNHS"/>
    <x v="1"/>
    <d v="2022-10-24T00:00:00"/>
    <d v="2022-10-31T00:00:00"/>
    <s v="VL"/>
    <m/>
    <s v="6 VL"/>
    <n v="6"/>
    <m/>
  </r>
  <r>
    <x v="1020"/>
    <d v="2022-12-27T00:00:00"/>
    <x v="102"/>
    <s v="BERNALDEZ MARLONE P."/>
    <s v="TCNHS"/>
    <x v="1"/>
    <d v="2022-11-03T00:00:00"/>
    <d v="2022-11-15T00:00:00"/>
    <s v="VL"/>
    <m/>
    <s v="9 VL"/>
    <n v="9"/>
    <m/>
  </r>
  <r>
    <x v="1021"/>
    <d v="2022-12-27T00:00:00"/>
    <x v="121"/>
    <s v="RODRIGUEZ GREGORIO  "/>
    <s v="CENRO"/>
    <x v="1"/>
    <d v="2022-09-12T00:00:00"/>
    <d v="2022-09-12T00:00:00"/>
    <s v="SL"/>
    <m/>
    <s v="1 SL"/>
    <n v="1"/>
    <m/>
  </r>
  <r>
    <x v="1022"/>
    <d v="2022-12-27T00:00:00"/>
    <x v="123"/>
    <s v="MENDOZA ARRIES N."/>
    <s v="COMELEC"/>
    <x v="1"/>
    <d v="2022-09-30T00:00:00"/>
    <d v="2022-08-30T00:00:00"/>
    <s v="OTHER"/>
    <s v="SEC 21 EO 292- SPECIAL PRIVILEGE"/>
    <s v="-24 OTHER"/>
    <n v="-24"/>
    <m/>
  </r>
  <r>
    <x v="1023"/>
    <d v="2022-12-27T00:00:00"/>
    <x v="78"/>
    <s v="FERMA MARIA VICTORIA D."/>
    <s v="CCT"/>
    <x v="1"/>
    <d v="2022-08-05T00:00:00"/>
    <d v="2022-08-05T00:00:00"/>
    <s v="SL"/>
    <m/>
    <s v="1 SL"/>
    <n v="1"/>
    <m/>
  </r>
  <r>
    <x v="1024"/>
    <d v="2022-12-27T00:00:00"/>
    <x v="123"/>
    <s v="GATPANDAN NENITA M."/>
    <s v="LIBRARY"/>
    <x v="1"/>
    <d v="2022-08-17T00:00:00"/>
    <d v="2022-08-17T00:00:00"/>
    <s v="SL"/>
    <m/>
    <s v="1 SL"/>
    <n v="1"/>
    <m/>
  </r>
  <r>
    <x v="1025"/>
    <d v="2022-12-27T00:00:00"/>
    <x v="88"/>
    <s v="TORRES SONIA M."/>
    <s v="ASSESSORS OFFICE"/>
    <x v="1"/>
    <d v="2022-09-05T00:00:00"/>
    <d v="2022-09-06T00:00:00"/>
    <s v="SL"/>
    <m/>
    <s v="2 SL"/>
    <n v="2"/>
    <m/>
  </r>
  <r>
    <x v="1026"/>
    <d v="2022-12-27T00:00:00"/>
    <x v="101"/>
    <s v="TORRES SONIA M."/>
    <s v="ASSESSORS OFFICE"/>
    <x v="1"/>
    <d v="2022-08-30T00:00:00"/>
    <d v="2022-08-30T00:00:00"/>
    <s v="SL"/>
    <m/>
    <s v="1 SL"/>
    <n v="1"/>
    <m/>
  </r>
  <r>
    <x v="1027"/>
    <d v="2022-12-27T00:00:00"/>
    <x v="160"/>
    <s v="BAYOT RUMER M."/>
    <s v="ASSESSORS OFFICE"/>
    <x v="1"/>
    <d v="2022-10-24T00:00:00"/>
    <d v="2022-10-24T00:00:00"/>
    <s v="VL"/>
    <m/>
    <s v="1 VL"/>
    <n v="1"/>
    <m/>
  </r>
  <r>
    <x v="1028"/>
    <d v="2022-12-27T00:00:00"/>
    <x v="159"/>
    <s v="MARINDUQUE MARISSA M."/>
    <s v="ASSESSORS OFFICE"/>
    <x v="1"/>
    <d v="2022-10-24T00:00:00"/>
    <d v="2022-10-24T00:00:00"/>
    <s v="SL"/>
    <m/>
    <s v="1 SL"/>
    <n v="1"/>
    <m/>
  </r>
  <r>
    <x v="1028"/>
    <d v="2022-12-27T00:00:00"/>
    <x v="159"/>
    <s v="MARINDUQUE MARISSA M."/>
    <s v="ASSESSORS OFFICE"/>
    <x v="1"/>
    <d v="2022-10-28T00:00:00"/>
    <d v="2022-10-28T00:00:00"/>
    <s v="SL"/>
    <m/>
    <s v="1 SL"/>
    <n v="1"/>
    <m/>
  </r>
  <r>
    <x v="1029"/>
    <d v="2022-12-27T00:00:00"/>
    <x v="165"/>
    <s v="TORRES SONIA M."/>
    <s v="ASSESSORS OFFICE"/>
    <x v="1"/>
    <d v="2022-10-07T00:00:00"/>
    <d v="2022-10-11T00:00:00"/>
    <s v="SL"/>
    <m/>
    <s v="3 SL"/>
    <n v="3"/>
    <m/>
  </r>
  <r>
    <x v="1030"/>
    <d v="2022-12-27T00:00:00"/>
    <x v="151"/>
    <s v="TORRES SONIA M."/>
    <s v="ASSESSORS OFFICE"/>
    <x v="1"/>
    <d v="2022-10-14T00:00:00"/>
    <d v="2022-10-14T00:00:00"/>
    <s v="VL"/>
    <m/>
    <s v="1 VL"/>
    <n v="1"/>
    <m/>
  </r>
  <r>
    <x v="1031"/>
    <d v="2022-12-27T00:00:00"/>
    <x v="147"/>
    <s v="TORRES SONIA M."/>
    <s v="ASSESSORS OFFICE"/>
    <x v="1"/>
    <d v="2022-10-24T00:00:00"/>
    <d v="2022-10-24T00:00:00"/>
    <s v="VL"/>
    <m/>
    <s v="1 VL"/>
    <n v="1"/>
    <m/>
  </r>
  <r>
    <x v="1032"/>
    <d v="2022-12-27T00:00:00"/>
    <x v="160"/>
    <s v="BAYOT RUMER M."/>
    <s v="ASSESSORS OFFICE"/>
    <x v="1"/>
    <d v="2022-10-14T00:00:00"/>
    <d v="2022-10-14T00:00:00"/>
    <s v="SL"/>
    <m/>
    <s v="1 SL"/>
    <n v="1"/>
    <m/>
  </r>
  <r>
    <x v="1033"/>
    <d v="2022-12-27T00:00:00"/>
    <x v="160"/>
    <s v="MARINDUQUE MARISSA M."/>
    <s v="ASSESSORS OFFICE"/>
    <x v="1"/>
    <d v="2022-10-14T00:00:00"/>
    <d v="2022-10-14T00:00:00"/>
    <s v="OTHER"/>
    <s v="SEC 21 EO 292- SPECIAL PRIVILEGE"/>
    <s v="1 OTHER"/>
    <n v="1"/>
    <m/>
  </r>
  <r>
    <x v="1034"/>
    <d v="2022-12-27T00:00:00"/>
    <x v="78"/>
    <s v="GOMEZ EMMA M."/>
    <s v="CEO"/>
    <x v="1"/>
    <d v="2022-08-05T00:00:00"/>
    <d v="2022-08-05T00:00:00"/>
    <s v="SL"/>
    <m/>
    <s v="1 SL"/>
    <n v="1"/>
    <m/>
  </r>
  <r>
    <x v="1035"/>
    <d v="2022-12-27T00:00:00"/>
    <x v="109"/>
    <s v="GOMEZ EMMA M."/>
    <s v="CEO"/>
    <x v="1"/>
    <d v="2022-09-27T00:00:00"/>
    <d v="2022-09-27T00:00:00"/>
    <s v="SL"/>
    <m/>
    <s v="1 SL"/>
    <n v="1"/>
    <m/>
  </r>
  <r>
    <x v="1036"/>
    <d v="2022-12-27T00:00:00"/>
    <x v="87"/>
    <s v="GOMEZ EMMA M."/>
    <s v="CEO"/>
    <x v="1"/>
    <d v="2022-09-02T00:00:00"/>
    <d v="2022-09-02T00:00:00"/>
    <s v="OTHER"/>
    <s v="SEC 21 EO 292- SPECIAL PRIVILEGE"/>
    <s v="1 OTHER"/>
    <n v="1"/>
    <m/>
  </r>
  <r>
    <x v="1037"/>
    <d v="2022-12-27T00:00:00"/>
    <x v="350"/>
    <s v="DUNGO PURISIMA CORAZON E."/>
    <s v="CTO"/>
    <x v="1"/>
    <d v="2022-12-05T00:00:00"/>
    <d v="2022-12-23T00:00:00"/>
    <s v="VL"/>
    <m/>
    <s v="14 VL"/>
    <n v="14"/>
    <m/>
  </r>
  <r>
    <x v="1038"/>
    <d v="2022-12-27T00:00:00"/>
    <x v="163"/>
    <s v="DUNGO PURISIMA CORAZON E."/>
    <s v="CTO"/>
    <x v="1"/>
    <d v="2022-11-02T00:00:00"/>
    <d v="2022-11-03T00:00:00"/>
    <s v="VL"/>
    <m/>
    <s v="1 VL"/>
    <n v="1"/>
    <m/>
  </r>
  <r>
    <x v="1039"/>
    <d v="2022-12-27T00:00:00"/>
    <x v="134"/>
    <s v="DUNGO PURISIMA CORAZON E."/>
    <s v="CTO"/>
    <x v="1"/>
    <d v="2022-10-18T00:00:00"/>
    <d v="2022-10-19T00:00:00"/>
    <s v="VL"/>
    <s v="SEC 25 EO 292- FORCE LEAVE"/>
    <s v="2 VL"/>
    <n v="2"/>
    <m/>
  </r>
  <r>
    <x v="1040"/>
    <d v="2022-12-27T00:00:00"/>
    <x v="360"/>
    <s v="DUNGO PURISIMA CORAZON E."/>
    <s v="CTO"/>
    <x v="1"/>
    <d v="2022-09-20T00:00:00"/>
    <d v="2022-09-20T00:00:00"/>
    <s v="SL"/>
    <m/>
    <s v="1 SL"/>
    <n v="1"/>
    <m/>
  </r>
  <r>
    <x v="1041"/>
    <d v="2022-12-27T00:00:00"/>
    <x v="120"/>
    <s v="DUNGO PURISIMA CORAZON E."/>
    <s v="CTO"/>
    <x v="1"/>
    <d v="2022-09-12T00:00:00"/>
    <d v="2022-09-13T00:00:00"/>
    <s v="SL"/>
    <m/>
    <s v="2 SL"/>
    <n v="2"/>
    <m/>
  </r>
  <r>
    <x v="1042"/>
    <d v="2022-12-27T00:00:00"/>
    <x v="356"/>
    <s v="LANDICHO ROSALINA B."/>
    <s v="EEO/CITY MARKET"/>
    <x v="0"/>
    <d v="2022-11-16T00:00:00"/>
    <d v="2022-11-16T00:00:00"/>
    <s v="SL"/>
    <m/>
    <s v="1 SL"/>
    <n v="1"/>
    <m/>
  </r>
  <r>
    <x v="1043"/>
    <d v="2022-12-27T00:00:00"/>
    <x v="158"/>
    <s v="TIBAYAN EUFEMIA O."/>
    <s v="CHO"/>
    <x v="0"/>
    <d v="2022-11-09T00:00:00"/>
    <d v="2022-11-11T00:00:00"/>
    <s v="OTHER"/>
    <s v="QUARANTINE LEAVE"/>
    <s v="3 OTHER"/>
    <n v="3"/>
    <m/>
  </r>
  <r>
    <x v="1044"/>
    <d v="2022-12-27T00:00:00"/>
    <x v="148"/>
    <s v="PAYAD EDGARDO F."/>
    <s v="CENRO"/>
    <x v="1"/>
    <d v="2022-11-03T00:00:00"/>
    <d v="2022-11-04T00:00:00"/>
    <s v="SL"/>
    <m/>
    <s v="2 SL"/>
    <n v="2"/>
    <m/>
  </r>
  <r>
    <x v="1045"/>
    <d v="2022-12-27T00:00:00"/>
    <x v="162"/>
    <s v="PAYAD EDGARDO F."/>
    <s v="CENRO"/>
    <x v="1"/>
    <d v="2022-09-30T00:00:00"/>
    <d v="2022-10-10T00:00:00"/>
    <s v="SL"/>
    <m/>
    <s v="7 SL"/>
    <n v="7"/>
    <m/>
  </r>
  <r>
    <x v="1045"/>
    <d v="2022-12-27T00:00:00"/>
    <x v="162"/>
    <s v="PAYAD EDGARDO F."/>
    <s v="CENRO"/>
    <x v="1"/>
    <d v="2022-10-14T00:00:00"/>
    <d v="2022-10-17T00:00:00"/>
    <s v="SL"/>
    <m/>
    <s v="5 SL"/>
    <n v="5"/>
    <m/>
  </r>
  <r>
    <x v="1565"/>
    <d v="2022-12-27T00:00:00"/>
    <x v="167"/>
    <s v="PAYAD EDGARDO F."/>
    <s v="CENRO"/>
    <x v="1"/>
    <d v="2022-10-26T00:00:00"/>
    <d v="2022-10-28T00:00:00"/>
    <s v="VL"/>
    <m/>
    <s v="3 VL"/>
    <n v="3"/>
    <m/>
  </r>
  <r>
    <x v="1566"/>
    <d v="2022-12-27T00:00:00"/>
    <x v="147"/>
    <s v="RODRIGUEZ RUEL  "/>
    <s v="CENRO"/>
    <x v="1"/>
    <d v="2022-10-01T00:00:00"/>
    <d v="2022-10-01T00:00:00"/>
    <s v="SL"/>
    <m/>
    <s v="0 SL"/>
    <n v="0"/>
    <m/>
  </r>
  <r>
    <x v="1567"/>
    <d v="2022-12-27T00:00:00"/>
    <x v="152"/>
    <s v="MACAPUNO FELIX  "/>
    <s v="CENRO"/>
    <x v="1"/>
    <d v="2022-10-04T00:00:00"/>
    <d v="2022-10-04T00:00:00"/>
    <s v="SL"/>
    <m/>
    <s v="1 SL"/>
    <n v="1"/>
    <m/>
  </r>
  <r>
    <x v="1568"/>
    <d v="2022-12-27T00:00:00"/>
    <x v="349"/>
    <s v="MACAPUNO FELIX  "/>
    <s v="CENRO"/>
    <x v="1"/>
    <d v="2022-11-21T00:00:00"/>
    <d v="2022-11-21T00:00:00"/>
    <s v="SL"/>
    <m/>
    <s v="1 SL"/>
    <n v="1"/>
    <m/>
  </r>
  <r>
    <x v="1569"/>
    <d v="2022-12-27T00:00:00"/>
    <x v="88"/>
    <s v="PALADAN VICENTE  "/>
    <s v="CENRO"/>
    <x v="1"/>
    <d v="2022-09-14T00:00:00"/>
    <d v="2022-09-16T00:00:00"/>
    <s v="VL"/>
    <s v="SEC 25 EO 292- FORCE LEAVE"/>
    <s v="3 VL"/>
    <n v="3"/>
    <m/>
  </r>
  <r>
    <x v="1570"/>
    <d v="2022-12-27T00:00:00"/>
    <x v="142"/>
    <s v="PALADAN VICENTE  "/>
    <s v="CENRO"/>
    <x v="1"/>
    <d v="2022-09-01T00:00:00"/>
    <d v="2022-09-05T00:00:00"/>
    <s v="SL"/>
    <m/>
    <s v="3 SL"/>
    <n v="3"/>
    <m/>
  </r>
  <r>
    <x v="1571"/>
    <d v="2022-12-27T00:00:00"/>
    <x v="86"/>
    <s v="RODRIGUEZ GREGORIO  "/>
    <s v="CENRO"/>
    <x v="1"/>
    <d v="2022-08-30T00:00:00"/>
    <d v="2022-08-31T00:00:00"/>
    <s v="VL"/>
    <s v="SEC 25 EO 292- FORCE LEAVE"/>
    <s v="2 VL"/>
    <n v="2"/>
    <m/>
  </r>
  <r>
    <x v="1572"/>
    <d v="2022-12-27T00:00:00"/>
    <x v="160"/>
    <s v="JAVIER CARMELITA M."/>
    <s v="CCT"/>
    <x v="1"/>
    <d v="2022-10-24T00:00:00"/>
    <d v="2022-10-24T00:00:00"/>
    <s v="VL"/>
    <s v="SEC 25 EO 292- FORCE LEAVE"/>
    <s v="1 VL"/>
    <n v="1"/>
    <m/>
  </r>
  <r>
    <x v="1573"/>
    <d v="2022-12-27T00:00:00"/>
    <x v="111"/>
    <s v="ESTRANGCO MERCY U."/>
    <s v="MAHOGANY MARKET"/>
    <x v="1"/>
    <d v="2022-09-28T00:00:00"/>
    <d v="2022-09-28T00:00:00"/>
    <s v="OTHER"/>
    <s v="SEC 21 EO 292- SPECIAL PRIVILEGE"/>
    <s v="1 OTHER"/>
    <n v="1"/>
    <m/>
  </r>
  <r>
    <x v="1574"/>
    <d v="2022-12-27T00:00:00"/>
    <x v="96"/>
    <s v="PARRA VICTORIA S."/>
    <s v="EEO/ CITY MARKET"/>
    <x v="1"/>
    <d v="2022-08-23T00:00:00"/>
    <d v="2022-08-25T00:00:00"/>
    <s v="VL"/>
    <m/>
    <s v="3 VL"/>
    <n v="3"/>
    <m/>
  </r>
  <r>
    <x v="1575"/>
    <d v="2022-12-27T00:00:00"/>
    <x v="86"/>
    <s v="DIMARANAN REYNALDO R."/>
    <s v="EEO/ CITY MARKET"/>
    <x v="1"/>
    <d v="2022-08-16T00:00:00"/>
    <d v="2022-08-17T00:00:00"/>
    <s v="SL"/>
    <m/>
    <s v="2 SL"/>
    <n v="2"/>
    <m/>
  </r>
  <r>
    <x v="1576"/>
    <d v="2022-12-27T00:00:00"/>
    <x v="108"/>
    <s v="ESTRANGCO MERCY U."/>
    <s v="MAHOGANY MARKET"/>
    <x v="1"/>
    <d v="2022-09-02T00:00:00"/>
    <d v="2022-09-02T00:00:00"/>
    <s v="OTHER"/>
    <s v="SEC 21 EO 292- SPECIAL PRIVILEGE"/>
    <s v="1 OTHER"/>
    <n v="1"/>
    <m/>
  </r>
  <r>
    <x v="1577"/>
    <d v="2022-12-27T00:00:00"/>
    <x v="83"/>
    <s v="ESTRANGCO MERCY U."/>
    <s v="MAHOGANY MARKET"/>
    <x v="1"/>
    <d v="2022-09-12T00:00:00"/>
    <d v="2022-09-16T00:00:00"/>
    <s v="VL"/>
    <m/>
    <s v="5 VL"/>
    <n v="5"/>
    <m/>
  </r>
  <r>
    <x v="1578"/>
    <d v="2022-12-27T00:00:00"/>
    <x v="105"/>
    <s v="CRIZALDO THELMA U."/>
    <s v="CHO"/>
    <x v="1"/>
    <d v="2022-09-26T00:00:00"/>
    <d v="2022-09-26T00:00:00"/>
    <s v="VL"/>
    <m/>
    <s v="1 VL"/>
    <n v="1"/>
    <m/>
  </r>
  <r>
    <x v="1579"/>
    <d v="2022-12-27T00:00:00"/>
    <x v="87"/>
    <s v="CALANOG EUGENE V."/>
    <s v="CHO"/>
    <x v="1"/>
    <d v="2022-09-06T00:00:00"/>
    <d v="2022-09-06T00:00:00"/>
    <s v="OTHER"/>
    <s v="SEC 21 EO 292- SPECIAL PRIVILEGE"/>
    <s v="1 OTHER"/>
    <n v="1"/>
    <m/>
  </r>
  <r>
    <x v="1580"/>
    <d v="2022-12-27T00:00:00"/>
    <x v="88"/>
    <s v="ALCAZAR ZENAIDA S."/>
    <s v="CHO"/>
    <x v="1"/>
    <d v="2022-09-13T00:00:00"/>
    <d v="2022-09-13T00:00:00"/>
    <s v="VL"/>
    <m/>
    <s v="1 VL"/>
    <n v="1"/>
    <m/>
  </r>
  <r>
    <x v="1581"/>
    <d v="2022-12-27T00:00:00"/>
    <x v="88"/>
    <s v="MALIGAYO YOLANDA D."/>
    <s v="CHO"/>
    <x v="1"/>
    <d v="2022-09-06T00:00:00"/>
    <d v="2022-09-06T00:00:00"/>
    <s v="SL"/>
    <m/>
    <s v="1 SL"/>
    <n v="1"/>
    <m/>
  </r>
  <r>
    <x v="1582"/>
    <d v="2022-12-27T00:00:00"/>
    <x v="35"/>
    <s v="MALIGAYO YOLANDA D."/>
    <s v="CHO"/>
    <x v="1"/>
    <d v="2022-07-26T00:00:00"/>
    <d v="2022-07-26T00:00:00"/>
    <s v="SL"/>
    <m/>
    <s v="1 SL"/>
    <n v="1"/>
    <m/>
  </r>
  <r>
    <x v="1583"/>
    <d v="2022-12-27T00:00:00"/>
    <x v="360"/>
    <s v="MIRANDO EDITH B."/>
    <s v="CHO"/>
    <x v="1"/>
    <d v="2022-12-27T00:00:00"/>
    <d v="2022-12-29T00:00:00"/>
    <s v="VL"/>
    <s v="SEC 25 EO 292- FORCE LEAVE"/>
    <s v="3 VL"/>
    <n v="3"/>
    <m/>
  </r>
  <r>
    <x v="1584"/>
    <d v="2022-12-27T00:00:00"/>
    <x v="360"/>
    <s v="MIRANDO EDITH B."/>
    <s v="CHO"/>
    <x v="1"/>
    <d v="2022-12-26T00:00:00"/>
    <d v="2022-12-26T00:00:00"/>
    <s v="OTHER"/>
    <s v="SEC 21 EO 292- SPECIAL PRIVILEGE"/>
    <s v="0 OTHER"/>
    <n v="0"/>
    <m/>
  </r>
  <r>
    <x v="1585"/>
    <d v="2022-12-27T00:00:00"/>
    <x v="361"/>
    <s v="MALIGAYO YOLANDA D."/>
    <s v="CHO"/>
    <x v="1"/>
    <d v="2022-10-17T00:00:00"/>
    <d v="2022-10-18T00:00:00"/>
    <s v="SL"/>
    <m/>
    <s v="2 SL"/>
    <n v="2"/>
    <m/>
  </r>
  <r>
    <x v="1586"/>
    <d v="2022-12-27T00:00:00"/>
    <x v="167"/>
    <s v="MALIGAYO YOLANDA D."/>
    <s v="CHO"/>
    <x v="1"/>
    <d v="2022-10-10T00:00:00"/>
    <d v="2022-10-15T00:00:00"/>
    <s v="OTHER"/>
    <s v="QUARANTINE LEAVE"/>
    <s v="5 OTHER"/>
    <n v="5"/>
    <m/>
  </r>
  <r>
    <x v="1587"/>
    <d v="2022-12-27T00:00:00"/>
    <x v="146"/>
    <s v="LEGASPI DOLORES B."/>
    <s v="CHO"/>
    <x v="1"/>
    <d v="2022-10-17T00:00:00"/>
    <d v="2022-10-28T00:00:00"/>
    <s v="SL"/>
    <m/>
    <s v="10 SL"/>
    <n v="10"/>
    <m/>
  </r>
  <r>
    <x v="1588"/>
    <d v="2022-12-27T00:00:00"/>
    <x v="146"/>
    <s v="MIRANDO EDITH B."/>
    <s v="CHO"/>
    <x v="1"/>
    <d v="2022-11-02T00:00:00"/>
    <d v="2022-11-02T00:00:00"/>
    <s v="SL"/>
    <m/>
    <s v="0 SL"/>
    <n v="0"/>
    <m/>
  </r>
  <r>
    <x v="1589"/>
    <d v="2022-12-27T00:00:00"/>
    <x v="138"/>
    <s v="BAYOT ELAINE B."/>
    <s v="ONT"/>
    <x v="1"/>
    <d v="2022-09-28T00:00:00"/>
    <d v="2022-09-29T00:00:00"/>
    <s v="VL"/>
    <m/>
    <s v="2 VL"/>
    <n v="2"/>
    <m/>
  </r>
  <r>
    <x v="1590"/>
    <d v="2022-12-27T00:00:00"/>
    <x v="111"/>
    <s v="EMELO MARYJANE T."/>
    <s v="ONT"/>
    <x v="1"/>
    <d v="2022-09-17T00:00:00"/>
    <d v="2022-09-17T00:00:00"/>
    <s v="SL"/>
    <m/>
    <s v="0 SL"/>
    <n v="0"/>
    <m/>
  </r>
  <r>
    <x v="1591"/>
    <d v="2022-12-27T00:00:00"/>
    <x v="81"/>
    <s v="AMPARO JOY J."/>
    <s v="ONT"/>
    <x v="1"/>
    <d v="2022-08-04T00:00:00"/>
    <d v="2022-08-08T00:00:00"/>
    <s v="SL"/>
    <m/>
    <s v="3 SL"/>
    <n v="3"/>
    <m/>
  </r>
  <r>
    <x v="1592"/>
    <d v="2022-12-27T00:00:00"/>
    <x v="138"/>
    <s v="AMPARO JOY J."/>
    <s v="ONT"/>
    <x v="1"/>
    <d v="2022-09-09T00:00:00"/>
    <d v="2022-09-14T00:00:00"/>
    <s v="SL"/>
    <m/>
    <s v="4 SL"/>
    <n v="4"/>
    <m/>
  </r>
  <r>
    <x v="1593"/>
    <d v="2022-12-27T00:00:00"/>
    <x v="348"/>
    <s v="HERNANDEZ DONATO Q."/>
    <s v="ONT"/>
    <x v="1"/>
    <d v="2022-11-28T00:00:00"/>
    <d v="2022-11-29T00:00:00"/>
    <s v="VL"/>
    <m/>
    <s v="2 VL"/>
    <n v="2"/>
    <m/>
  </r>
  <r>
    <x v="1594"/>
    <d v="2022-12-27T00:00:00"/>
    <x v="362"/>
    <s v="CASTRO VIVIAN A."/>
    <s v="ONT"/>
    <x v="1"/>
    <d v="2022-11-06T00:00:00"/>
    <d v="2022-11-10T00:00:00"/>
    <s v="VL"/>
    <m/>
    <s v="4 VL"/>
    <n v="4"/>
    <m/>
  </r>
  <r>
    <x v="1594"/>
    <d v="2022-12-27T00:00:00"/>
    <x v="362"/>
    <s v="CASTRO VIVIAN A."/>
    <s v="ONT"/>
    <x v="1"/>
    <d v="2022-11-13T00:00:00"/>
    <d v="2022-11-13T00:00:00"/>
    <s v="VL"/>
    <m/>
    <s v="0 VL"/>
    <n v="0"/>
    <m/>
  </r>
  <r>
    <x v="1595"/>
    <d v="2022-12-27T00:00:00"/>
    <x v="148"/>
    <s v="PASCUA LORENA D."/>
    <s v="ONT"/>
    <x v="1"/>
    <d v="2022-11-14T00:00:00"/>
    <d v="2022-11-16T00:00:00"/>
    <s v="VL"/>
    <m/>
    <s v="3 VL"/>
    <n v="3"/>
    <m/>
  </r>
  <r>
    <x v="1596"/>
    <d v="2022-12-27T00:00:00"/>
    <x v="148"/>
    <s v="PASCUA LORENA D."/>
    <s v="ONT"/>
    <x v="1"/>
    <d v="2022-11-13T00:00:00"/>
    <d v="2022-11-13T00:00:00"/>
    <s v="OTHER"/>
    <s v="SEC 21 EO 292- SPECIAL PRIVILEGE"/>
    <s v="0 OTHER"/>
    <n v="0"/>
    <m/>
  </r>
  <r>
    <x v="1597"/>
    <d v="2022-12-27T00:00:00"/>
    <x v="363"/>
    <s v="BAYBAY MA. ROSA A."/>
    <s v="ONT"/>
    <x v="1"/>
    <d v="2022-11-09T00:00:00"/>
    <d v="2022-11-09T00:00:00"/>
    <s v="SL"/>
    <m/>
    <s v="1 SL"/>
    <n v="1"/>
    <m/>
  </r>
  <r>
    <x v="1598"/>
    <d v="2022-12-27T00:00:00"/>
    <x v="146"/>
    <s v="HAPITA MELANIE A."/>
    <s v="ONT"/>
    <x v="0"/>
    <d v="2022-11-25T00:00:00"/>
    <d v="2022-11-28T00:00:00"/>
    <s v="VL"/>
    <m/>
    <s v="2 VL"/>
    <n v="2"/>
    <m/>
  </r>
  <r>
    <x v="1599"/>
    <d v="2022-12-27T00:00:00"/>
    <x v="364"/>
    <s v="MARASIGAN BIENVENIDO E."/>
    <s v="GSO"/>
    <x v="0"/>
    <d v="2022-12-12T00:00:00"/>
    <d v="2022-12-15T00:00:00"/>
    <s v="SL"/>
    <m/>
    <s v="4 SL"/>
    <n v="4"/>
    <m/>
  </r>
  <r>
    <x v="1600"/>
    <d v="2022-12-27T00:00:00"/>
    <x v="349"/>
    <s v="ATIENZA JULIE ANN A."/>
    <s v="CTO"/>
    <x v="1"/>
    <d v="2022-11-29T00:00:00"/>
    <d v="2022-11-29T00:00:00"/>
    <s v="VL"/>
    <s v="SEC 25 EO 292- FORCE LEAVE"/>
    <s v="1 VL"/>
    <n v="1"/>
    <m/>
  </r>
  <r>
    <x v="1601"/>
    <d v="2022-12-27T00:00:00"/>
    <x v="357"/>
    <s v="ATIENZA JULIE ANN A."/>
    <s v="CTO"/>
    <x v="1"/>
    <d v="2022-12-07T00:00:00"/>
    <d v="2022-12-07T00:00:00"/>
    <s v="VL"/>
    <s v="SEC 25 EO 292- FORCE LEAVE"/>
    <s v="1 VL"/>
    <n v="1"/>
    <m/>
  </r>
  <r>
    <x v="1602"/>
    <d v="2022-12-27T00:00:00"/>
    <x v="365"/>
    <s v="ATIENZA JULIE ANN A."/>
    <s v="CTO"/>
    <x v="1"/>
    <d v="2022-12-19T00:00:00"/>
    <d v="2022-12-19T00:00:00"/>
    <s v="VL"/>
    <m/>
    <s v="1 VL"/>
    <n v="1"/>
    <m/>
  </r>
  <r>
    <x v="1603"/>
    <d v="2022-12-27T00:00:00"/>
    <x v="353"/>
    <s v="BAYOT ANISIA P."/>
    <s v="CTO"/>
    <x v="1"/>
    <d v="2022-12-07T00:00:00"/>
    <d v="2022-12-09T00:00:00"/>
    <s v="VL"/>
    <s v="SEC 25 EO 292- FORCE LEAVE"/>
    <s v="2 VL"/>
    <n v="2"/>
    <m/>
  </r>
  <r>
    <x v="1604"/>
    <d v="2022-12-27T00:00:00"/>
    <x v="353"/>
    <s v="DIMAPILIS ANTHONY A."/>
    <s v="CTO"/>
    <x v="1"/>
    <d v="2022-12-16T00:00:00"/>
    <d v="2022-12-16T00:00:00"/>
    <s v="VL"/>
    <s v="SEC 25 EO 292- FORCE LEAVE"/>
    <s v="1 VL"/>
    <n v="1"/>
    <m/>
  </r>
  <r>
    <x v="1604"/>
    <d v="2022-12-27T00:00:00"/>
    <x v="353"/>
    <s v="DIMAPILIS ANTHONY A."/>
    <s v="CTO"/>
    <x v="1"/>
    <d v="2022-12-26T00:00:00"/>
    <d v="2022-12-26T00:00:00"/>
    <s v="VL"/>
    <s v="SEC 25 EO 292- FORCE LEAVE"/>
    <s v="0 VL"/>
    <n v="0"/>
    <m/>
  </r>
  <r>
    <x v="1605"/>
    <d v="2022-12-27T00:00:00"/>
    <x v="357"/>
    <s v="DIMAPILIS ANTHONY A."/>
    <s v="CTO"/>
    <x v="1"/>
    <d v="2022-11-25T00:00:00"/>
    <d v="2022-11-25T00:00:00"/>
    <s v="SL"/>
    <m/>
    <s v="1 SL"/>
    <n v="1"/>
    <m/>
  </r>
  <r>
    <x v="1606"/>
    <d v="2022-12-27T00:00:00"/>
    <x v="353"/>
    <s v="VIDALLO WINNIE R."/>
    <s v="CTO"/>
    <x v="1"/>
    <d v="2022-12-01T00:00:00"/>
    <d v="2022-12-01T00:00:00"/>
    <s v="SL"/>
    <m/>
    <s v="1 SL"/>
    <n v="1"/>
    <m/>
  </r>
  <r>
    <x v="1607"/>
    <d v="2022-12-27T00:00:00"/>
    <x v="352"/>
    <s v="OLEGARIO NENITA A."/>
    <s v="LIBRARY"/>
    <x v="1"/>
    <d v="2022-12-07T00:00:00"/>
    <d v="2022-12-07T00:00:00"/>
    <s v="VL"/>
    <m/>
    <s v="1 VL"/>
    <n v="1"/>
    <m/>
  </r>
  <r>
    <x v="1608"/>
    <d v="2022-12-27T00:00:00"/>
    <x v="357"/>
    <s v="GUAÑEZO MA. GINA P."/>
    <s v="CTO"/>
    <x v="1"/>
    <d v="2022-11-16T00:00:00"/>
    <d v="2022-11-16T00:00:00"/>
    <s v="SL"/>
    <m/>
    <s v="1 SL"/>
    <n v="1"/>
    <m/>
  </r>
  <r>
    <x v="1608"/>
    <d v="2022-12-27T00:00:00"/>
    <x v="357"/>
    <s v="GUAÑEZO MA. GINA P."/>
    <s v="CTO"/>
    <x v="1"/>
    <d v="2022-11-28T00:00:00"/>
    <d v="2022-11-28T00:00:00"/>
    <s v="SL"/>
    <m/>
    <s v="1 SL"/>
    <n v="1"/>
    <m/>
  </r>
  <r>
    <x v="1609"/>
    <d v="2022-12-27T00:00:00"/>
    <x v="366"/>
    <s v="MARTINEZ BELEN B."/>
    <s v="CBO"/>
    <x v="1"/>
    <d v="2022-12-14T00:00:00"/>
    <d v="2022-12-14T00:00:00"/>
    <s v="OTHER"/>
    <s v="SEC 21 EO 292- SPECIAL PRIVILEGE"/>
    <s v="1 OTHER"/>
    <n v="1"/>
    <m/>
  </r>
  <r>
    <x v="1610"/>
    <d v="2022-12-27T00:00:00"/>
    <x v="359"/>
    <s v="PENALES GUILLERMA B."/>
    <s v="CBO"/>
    <x v="1"/>
    <d v="2022-12-15T00:00:00"/>
    <d v="2022-12-15T00:00:00"/>
    <s v="VL"/>
    <s v="SEC 25 EO 292- FORCE LEAVE"/>
    <s v="1 VL"/>
    <n v="1"/>
    <m/>
  </r>
  <r>
    <x v="1611"/>
    <d v="2022-12-27T00:00:00"/>
    <x v="367"/>
    <s v="PENALES GUILLERMA B."/>
    <s v="CBO"/>
    <x v="1"/>
    <d v="2022-12-01T00:00:00"/>
    <d v="2022-12-01T00:00:00"/>
    <s v="VL"/>
    <s v="SEC 25 EO 292- FORCE LEAVE"/>
    <s v="1 VL"/>
    <n v="1"/>
    <m/>
  </r>
  <r>
    <x v="1612"/>
    <d v="2022-12-27T00:00:00"/>
    <x v="367"/>
    <s v="MONTENEGRO MARISSA P."/>
    <s v="CBO"/>
    <x v="1"/>
    <d v="2022-12-09T00:00:00"/>
    <d v="2022-12-09T00:00:00"/>
    <s v="VL"/>
    <s v="SEC 25 EO 292- FORCE LEAVE"/>
    <s v="1 VL"/>
    <n v="1"/>
    <m/>
  </r>
  <r>
    <x v="1612"/>
    <d v="2022-12-27T00:00:00"/>
    <x v="367"/>
    <s v="MONTENEGRO MARISSA P."/>
    <s v="CBO"/>
    <x v="1"/>
    <d v="2022-12-16T00:00:00"/>
    <d v="2022-12-16T00:00:00"/>
    <s v="VL"/>
    <s v="SEC 25 EO 292- FORCE LEAVE"/>
    <s v="1 VL"/>
    <n v="1"/>
    <m/>
  </r>
  <r>
    <x v="1612"/>
    <d v="2022-12-27T00:00:00"/>
    <x v="367"/>
    <s v="MONTENEGRO MARISSA P."/>
    <s v="CBO"/>
    <x v="1"/>
    <d v="2022-12-21T00:00:00"/>
    <d v="2022-12-21T00:00:00"/>
    <s v="VL"/>
    <s v="SEC 25 EO 292- FORCE LEAVE"/>
    <s v="1 VL"/>
    <n v="1"/>
    <m/>
  </r>
  <r>
    <x v="1612"/>
    <d v="2022-12-27T00:00:00"/>
    <x v="367"/>
    <s v="MONTENEGRO MARISSA P."/>
    <s v="CBO"/>
    <x v="1"/>
    <d v="2022-12-26T00:00:00"/>
    <d v="2022-12-26T00:00:00"/>
    <s v="VL"/>
    <s v="SEC 25 EO 292- FORCE LEAVE"/>
    <s v="0 VL"/>
    <n v="0"/>
    <m/>
  </r>
  <r>
    <x v="1613"/>
    <d v="2022-12-27T00:00:00"/>
    <x v="367"/>
    <s v="FELICIDARIO PAMELA C."/>
    <s v="BUDGET"/>
    <x v="1"/>
    <d v="2022-11-28T00:00:00"/>
    <d v="2022-11-28T00:00:00"/>
    <s v="VL"/>
    <s v="SEC 25 EO 292- FORCE LEAVE"/>
    <s v="1 VL"/>
    <n v="1"/>
    <m/>
  </r>
  <r>
    <x v="1613"/>
    <d v="2022-12-27T00:00:00"/>
    <x v="367"/>
    <s v="FELICIDARIO PAMELA C."/>
    <s v="BUDGET"/>
    <x v="1"/>
    <d v="2022-12-12T00:00:00"/>
    <d v="2022-12-12T00:00:00"/>
    <s v="VL"/>
    <s v="SEC 25 EO 292- FORCE LEAVE"/>
    <s v="1 VL"/>
    <n v="1"/>
    <m/>
  </r>
  <r>
    <x v="1613"/>
    <d v="2022-12-27T00:00:00"/>
    <x v="367"/>
    <s v="FELICIDARIO PAMELA C."/>
    <s v="BUDGET"/>
    <x v="1"/>
    <d v="2022-12-22T00:00:00"/>
    <d v="2022-12-22T00:00:00"/>
    <s v="VL"/>
    <s v="SEC 25 EO 292- FORCE LEAVE"/>
    <s v="1 VL"/>
    <n v="1"/>
    <m/>
  </r>
  <r>
    <x v="1613"/>
    <d v="2022-12-27T00:00:00"/>
    <x v="367"/>
    <s v="FELICIDARIO PAMELA C."/>
    <s v="BUDGET"/>
    <x v="1"/>
    <d v="2022-12-19T00:00:00"/>
    <d v="2022-12-19T00:00:00"/>
    <s v="VL"/>
    <s v="SEC 25 EO 292- FORCE LEAVE"/>
    <s v="1 VL"/>
    <n v="1"/>
    <m/>
  </r>
  <r>
    <x v="1613"/>
    <d v="2022-12-27T00:00:00"/>
    <x v="367"/>
    <s v="FELICIDARIO PAMELA C."/>
    <s v="BUDGET"/>
    <x v="1"/>
    <d v="2022-12-29T00:00:00"/>
    <d v="2022-12-29T00:00:00"/>
    <s v="VL"/>
    <s v="SEC 25 EO 292- FORCE LEAVE"/>
    <s v="1 VL"/>
    <n v="1"/>
    <m/>
  </r>
  <r>
    <x v="1614"/>
    <d v="2022-12-27T00:00:00"/>
    <x v="367"/>
    <s v="TAÑEDO MARIA EVELYN C."/>
    <s v="CBO"/>
    <x v="1"/>
    <d v="2022-12-06T00:00:00"/>
    <d v="2022-12-06T00:00:00"/>
    <s v="VL"/>
    <m/>
    <s v="1 VL"/>
    <n v="1"/>
    <m/>
  </r>
  <r>
    <x v="1614"/>
    <d v="2022-12-27T00:00:00"/>
    <x v="367"/>
    <s v="TAÑEDO MARIA EVELYN C."/>
    <s v="CBO"/>
    <x v="1"/>
    <d v="2022-12-20T00:00:00"/>
    <d v="2022-12-20T00:00:00"/>
    <s v="VL"/>
    <m/>
    <s v="1 VL"/>
    <n v="1"/>
    <m/>
  </r>
  <r>
    <x v="1614"/>
    <d v="2022-12-27T00:00:00"/>
    <x v="367"/>
    <s v="TAÑEDO MARIA EVELYN C."/>
    <s v="CBO"/>
    <x v="1"/>
    <d v="2022-12-27T00:00:00"/>
    <d v="2022-12-27T00:00:00"/>
    <s v="VL"/>
    <m/>
    <s v="1 VL"/>
    <n v="1"/>
    <m/>
  </r>
  <r>
    <x v="1615"/>
    <d v="2022-12-27T00:00:00"/>
    <x v="354"/>
    <s v="HERNANDEZ DONATO Q."/>
    <s v="ONT"/>
    <x v="1"/>
    <d v="2022-12-26T00:00:00"/>
    <d v="2022-12-30T00:00:00"/>
    <s v="VL"/>
    <m/>
    <s v="3 VL"/>
    <n v="3"/>
    <m/>
  </r>
  <r>
    <x v="1616"/>
    <d v="2022-12-27T00:00:00"/>
    <x v="360"/>
    <s v="DELA CRUZ SHIELA G."/>
    <s v="ONT"/>
    <x v="1"/>
    <d v="2022-12-23T00:00:00"/>
    <d v="2022-12-29T00:00:00"/>
    <s v="VL"/>
    <m/>
    <s v="4 VL"/>
    <n v="4"/>
    <m/>
  </r>
  <r>
    <x v="1617"/>
    <d v="2022-12-27T00:00:00"/>
    <x v="368"/>
    <s v="AMPARO JOY J."/>
    <s v="ONT"/>
    <x v="1"/>
    <d v="2022-11-29T00:00:00"/>
    <d v="2022-11-29T00:00:00"/>
    <s v="OTHER"/>
    <s v="SEC 21 EO 292- SPECIAL PRIVILEGE"/>
    <s v="1 OTHER"/>
    <n v="1"/>
    <m/>
  </r>
  <r>
    <x v="1618"/>
    <d v="2022-12-27T00:00:00"/>
    <x v="368"/>
    <s v="AMPARO JOY J."/>
    <s v="ONT"/>
    <x v="1"/>
    <d v="2022-11-16T00:00:00"/>
    <d v="2022-11-17T00:00:00"/>
    <s v="SL"/>
    <m/>
    <s v="2 SL"/>
    <n v="2"/>
    <m/>
  </r>
  <r>
    <x v="1619"/>
    <d v="2022-12-27T00:00:00"/>
    <x v="352"/>
    <s v="BAYBAY MA. ROSA A."/>
    <s v="ONT"/>
    <x v="1"/>
    <d v="2022-12-28T00:00:00"/>
    <d v="2022-12-28T00:00:00"/>
    <s v="OTHER"/>
    <s v="SEC 21 EO 292- SPECIAL PRIVILEGE"/>
    <s v="1 OTHER"/>
    <n v="1"/>
    <m/>
  </r>
  <r>
    <x v="1620"/>
    <d v="2022-12-27T00:00:00"/>
    <x v="352"/>
    <s v="BAYBAY MA. ROSA A."/>
    <s v="ONT"/>
    <x v="1"/>
    <d v="2022-12-08T00:00:00"/>
    <d v="2022-12-08T00:00:00"/>
    <s v="VL"/>
    <m/>
    <s v="0 VL"/>
    <n v="0"/>
    <m/>
  </r>
  <r>
    <x v="1620"/>
    <d v="2022-12-27T00:00:00"/>
    <x v="352"/>
    <s v="BAYBAY MA. ROSA A."/>
    <s v="ONT"/>
    <x v="1"/>
    <d v="2022-12-15T00:00:00"/>
    <d v="2022-12-15T00:00:00"/>
    <s v="VL"/>
    <m/>
    <s v="1 VL"/>
    <n v="1"/>
    <m/>
  </r>
  <r>
    <x v="1620"/>
    <d v="2022-12-27T00:00:00"/>
    <x v="352"/>
    <s v="BAYBAY MA. ROSA A."/>
    <s v="ONT"/>
    <x v="1"/>
    <d v="2022-12-23T00:00:00"/>
    <d v="2022-12-23T00:00:00"/>
    <s v="VL"/>
    <m/>
    <s v="1 VL"/>
    <n v="1"/>
    <m/>
  </r>
  <r>
    <x v="1620"/>
    <d v="2022-12-27T00:00:00"/>
    <x v="352"/>
    <s v="BAYBAY MA. ROSA A."/>
    <s v="ONT"/>
    <x v="1"/>
    <d v="2022-12-29T00:00:00"/>
    <d v="2022-12-29T00:00:00"/>
    <s v="VL"/>
    <m/>
    <s v="1 VL"/>
    <n v="1"/>
    <m/>
  </r>
  <r>
    <x v="1621"/>
    <d v="2022-12-27T00:00:00"/>
    <x v="353"/>
    <s v="ANARNA CRISTINA F."/>
    <s v="PICNIC GROVE"/>
    <x v="1"/>
    <d v="2022-12-09T00:00:00"/>
    <d v="2022-12-10T00:00:00"/>
    <s v="OTHER"/>
    <s v="SEC 21 EO 292- SPECIAL PRIVILEGE"/>
    <s v="1 OTHER"/>
    <n v="1"/>
    <m/>
  </r>
  <r>
    <x v="1622"/>
    <d v="2022-12-27T00:00:00"/>
    <x v="369"/>
    <s v="MENDOZA JUANITO N."/>
    <s v="PICNIC GROVE"/>
    <x v="1"/>
    <d v="2022-12-26T00:00:00"/>
    <d v="2022-12-27T00:00:00"/>
    <s v="SL"/>
    <m/>
    <s v="1 SL"/>
    <n v="1"/>
    <m/>
  </r>
  <r>
    <x v="1623"/>
    <d v="2022-12-27T00:00:00"/>
    <x v="368"/>
    <s v="JAVIER HILARIO  "/>
    <s v="PICNIC GROVE"/>
    <x v="1"/>
    <d v="2022-12-05T00:00:00"/>
    <d v="2022-12-06T00:00:00"/>
    <s v="VL"/>
    <m/>
    <s v="2 VL"/>
    <n v="2"/>
    <m/>
  </r>
  <r>
    <x v="1624"/>
    <d v="2022-12-27T00:00:00"/>
    <x v="164"/>
    <s v="VILLAVIRAY MA. CANDELARIA D."/>
    <s v="PICNIC GROVE"/>
    <x v="1"/>
    <d v="2022-11-23T00:00:00"/>
    <d v="2022-11-29T00:00:00"/>
    <s v="VL"/>
    <s v="SEC 25 EO 292- FORCE LEAVE"/>
    <s v="5 VL"/>
    <n v="5"/>
    <m/>
  </r>
  <r>
    <x v="1625"/>
    <d v="2022-12-27T00:00:00"/>
    <x v="170"/>
    <s v="VILLAVIRAY MA. CANDELARIA D."/>
    <s v="PICNIC GROVE"/>
    <x v="1"/>
    <d v="2022-11-16T00:00:00"/>
    <d v="2022-11-22T00:00:00"/>
    <s v="VL"/>
    <m/>
    <s v="5 VL"/>
    <n v="5"/>
    <m/>
  </r>
  <r>
    <x v="1626"/>
    <d v="2022-12-27T00:00:00"/>
    <x v="155"/>
    <s v="VILLAVIRAY MA. CANDELARIA D."/>
    <s v="PICNIC GROVE"/>
    <x v="1"/>
    <d v="2022-11-13T00:00:00"/>
    <d v="2022-11-15T00:00:00"/>
    <s v="OTHER"/>
    <s v="SEC 21 EO 292- SPECIAL PRIVILEGE"/>
    <s v="2 OTHER"/>
    <n v="2"/>
    <m/>
  </r>
  <r>
    <x v="1627"/>
    <d v="2022-12-27T00:00:00"/>
    <x v="370"/>
    <s v="PEREY AIRENE O."/>
    <s v="CCT"/>
    <x v="1"/>
    <d v="2022-12-19T00:00:00"/>
    <d v="2022-12-19T00:00:00"/>
    <s v="VL"/>
    <s v="SEC 25 EO 292- FORCE LEAVE"/>
    <s v="1 VL"/>
    <n v="1"/>
    <m/>
  </r>
  <r>
    <x v="1627"/>
    <d v="2022-12-27T00:00:00"/>
    <x v="370"/>
    <s v="PEREY AIRENE O."/>
    <s v="CCT"/>
    <x v="1"/>
    <d v="2022-12-21T00:00:00"/>
    <d v="2022-12-21T00:00:00"/>
    <s v="VL"/>
    <s v="SEC 25 EO 292- FORCE LEAVE"/>
    <s v="1 VL"/>
    <n v="1"/>
    <m/>
  </r>
  <r>
    <x v="1627"/>
    <d v="2022-12-27T00:00:00"/>
    <x v="370"/>
    <s v="PEREY AIRENE O."/>
    <s v="CCT"/>
    <x v="1"/>
    <d v="2022-12-23T00:00:00"/>
    <d v="2022-12-23T00:00:00"/>
    <s v="VL"/>
    <s v="SEC 25 EO 292- FORCE LEAVE"/>
    <s v="1 VL"/>
    <n v="1"/>
    <m/>
  </r>
  <r>
    <x v="1627"/>
    <d v="2022-12-27T00:00:00"/>
    <x v="370"/>
    <s v="PEREY AIRENE O."/>
    <s v="CCT"/>
    <x v="1"/>
    <d v="2022-12-27T00:00:00"/>
    <d v="2022-12-27T00:00:00"/>
    <s v="VL"/>
    <s v="SEC 25 EO 292- FORCE LEAVE"/>
    <s v="1 VL"/>
    <n v="1"/>
    <m/>
  </r>
  <r>
    <x v="1627"/>
    <d v="2022-12-27T00:00:00"/>
    <x v="370"/>
    <s v="PEREY AIRENE O."/>
    <s v="CCT"/>
    <x v="1"/>
    <d v="2022-12-28T00:00:00"/>
    <d v="2022-12-28T00:00:00"/>
    <s v="VL"/>
    <s v="SEC 25 EO 292- FORCE LEAVE"/>
    <s v="1 VL"/>
    <n v="1"/>
    <m/>
  </r>
  <r>
    <x v="1628"/>
    <d v="2022-12-27T00:00:00"/>
    <x v="359"/>
    <s v="PETIL GLENDA D."/>
    <s v="CCT"/>
    <x v="1"/>
    <d v="2022-12-13T00:00:00"/>
    <d v="2022-12-13T00:00:00"/>
    <s v="VL"/>
    <s v="SEC 25 EO 292- FORCE LEAVE"/>
    <s v="1 VL"/>
    <n v="1"/>
    <m/>
  </r>
  <r>
    <x v="1628"/>
    <d v="2022-12-27T00:00:00"/>
    <x v="359"/>
    <s v="PETIL GLENDA D."/>
    <s v="CCT"/>
    <x v="1"/>
    <d v="2022-12-26T00:00:00"/>
    <d v="2022-12-29T00:00:00"/>
    <s v="VL"/>
    <s v="SEC 25 EO 292- FORCE LEAVE"/>
    <s v="3 VL"/>
    <n v="3"/>
    <m/>
  </r>
  <r>
    <x v="1629"/>
    <d v="2022-12-27T00:00:00"/>
    <x v="358"/>
    <s v="PETIL GLENDA D."/>
    <s v="CCT"/>
    <x v="1"/>
    <d v="2022-12-09T00:00:00"/>
    <d v="2022-12-09T00:00:00"/>
    <s v="SL"/>
    <m/>
    <s v="1 SL"/>
    <n v="1"/>
    <m/>
  </r>
  <r>
    <x v="1629"/>
    <d v="2022-12-27T00:00:00"/>
    <x v="358"/>
    <s v="PETIL GLENDA D."/>
    <s v="CCT"/>
    <x v="1"/>
    <d v="2022-12-12T00:00:00"/>
    <d v="2022-12-12T00:00:00"/>
    <s v="SL"/>
    <m/>
    <s v="1 SL"/>
    <n v="1"/>
    <m/>
  </r>
  <r>
    <x v="1630"/>
    <d v="2022-12-27T00:00:00"/>
    <x v="358"/>
    <s v="CHACON ELISA G."/>
    <s v="CCT"/>
    <x v="1"/>
    <d v="2022-12-26T00:00:00"/>
    <d v="2022-12-29T00:00:00"/>
    <s v="VL"/>
    <m/>
    <s v="3 VL"/>
    <n v="3"/>
    <m/>
  </r>
  <r>
    <x v="1631"/>
    <d v="2022-12-27T00:00:00"/>
    <x v="366"/>
    <s v="GARCIA HAIZEL M."/>
    <s v="CCT"/>
    <x v="1"/>
    <d v="2022-12-12T00:00:00"/>
    <d v="2022-12-12T00:00:00"/>
    <s v="SL"/>
    <m/>
    <s v="1 SL"/>
    <n v="1"/>
    <m/>
  </r>
  <r>
    <x v="1632"/>
    <d v="2022-12-27T00:00:00"/>
    <x v="354"/>
    <s v="VELUZ DORMILUNA E."/>
    <s v="CCT"/>
    <x v="1"/>
    <d v="2022-12-02T00:00:00"/>
    <d v="2022-12-02T00:00:00"/>
    <s v="SL"/>
    <m/>
    <s v="1 SL"/>
    <n v="1"/>
    <m/>
  </r>
  <r>
    <x v="1633"/>
    <d v="2022-12-27T00:00:00"/>
    <x v="354"/>
    <s v="BANICO PILAR B."/>
    <s v="CCT"/>
    <x v="1"/>
    <d v="2022-12-27T00:00:00"/>
    <d v="2022-12-27T00:00:00"/>
    <s v="OTHER"/>
    <s v="SEC 21 EO 292- SPECIAL PRIVILEGE"/>
    <s v="1 OTHER"/>
    <n v="1"/>
    <m/>
  </r>
  <r>
    <x v="1634"/>
    <d v="2022-12-27T00:00:00"/>
    <x v="151"/>
    <s v="BANICO PILAR B."/>
    <s v="CCT"/>
    <x v="1"/>
    <d v="2022-12-28T00:00:00"/>
    <d v="2022-12-29T00:00:00"/>
    <s v="VL"/>
    <s v="SEC 25 EO 292- FORCE LEAVE"/>
    <s v="2 VL"/>
    <n v="2"/>
    <m/>
  </r>
  <r>
    <x v="1635"/>
    <d v="2022-12-27T00:00:00"/>
    <x v="154"/>
    <s v="GARCIA HAIZEL M."/>
    <s v="CCT"/>
    <x v="1"/>
    <d v="2022-11-15T00:00:00"/>
    <d v="2022-11-15T00:00:00"/>
    <s v="SL"/>
    <m/>
    <s v="1 SL"/>
    <n v="1"/>
    <m/>
  </r>
  <r>
    <x v="1636"/>
    <d v="2022-12-27T00:00:00"/>
    <x v="221"/>
    <s v="GARCIA HAIZEL M."/>
    <s v="CCT"/>
    <x v="1"/>
    <d v="2022-11-22T00:00:00"/>
    <d v="2022-11-22T00:00:00"/>
    <s v="SL"/>
    <m/>
    <s v="1 SL"/>
    <n v="1"/>
    <m/>
  </r>
  <r>
    <x v="1636"/>
    <d v="2022-12-27T00:00:00"/>
    <x v="221"/>
    <s v="GARCIA HAIZEL M."/>
    <s v="CCT"/>
    <x v="1"/>
    <d v="2022-12-02T00:00:00"/>
    <d v="2022-12-02T00:00:00"/>
    <s v="SL"/>
    <m/>
    <s v="1 SL"/>
    <n v="1"/>
    <m/>
  </r>
  <r>
    <x v="1637"/>
    <d v="2022-12-27T00:00:00"/>
    <x v="350"/>
    <s v="PEREY AIRENE O."/>
    <s v="CCT"/>
    <x v="1"/>
    <d v="2022-11-28T00:00:00"/>
    <d v="2022-11-28T00:00:00"/>
    <s v="OTHER"/>
    <s v="SOLO PARENT"/>
    <s v="1 OTHER"/>
    <n v="1"/>
    <m/>
  </r>
  <r>
    <x v="1638"/>
    <d v="2022-12-27T00:00:00"/>
    <x v="350"/>
    <s v="MARINDUQUE MARISSA M."/>
    <s v="ASSESSORS OFFICE"/>
    <x v="1"/>
    <d v="2022-11-25T00:00:00"/>
    <d v="2022-11-25T00:00:00"/>
    <s v="OTHER"/>
    <s v="SEC 21 EO 292- SPECIAL PRIVILEGE"/>
    <s v="1 OTHER"/>
    <n v="1"/>
    <m/>
  </r>
  <r>
    <x v="1639"/>
    <d v="2022-12-27T00:00:00"/>
    <x v="367"/>
    <s v="ANGCAYA OFELIA G."/>
    <s v="ASSESSORS OFFICE"/>
    <x v="1"/>
    <d v="2022-11-24T00:00:00"/>
    <d v="2022-11-24T00:00:00"/>
    <s v="VL"/>
    <m/>
    <s v="1 VL"/>
    <n v="1"/>
    <m/>
  </r>
  <r>
    <x v="1640"/>
    <d v="2022-12-27T00:00:00"/>
    <x v="365"/>
    <s v="BAYOT RUMER M."/>
    <s v="ASSESSORS OFFICE"/>
    <x v="1"/>
    <d v="2022-12-09T00:00:00"/>
    <d v="2022-12-09T00:00:00"/>
    <s v="SL"/>
    <m/>
    <s v="1 SL"/>
    <n v="1"/>
    <m/>
  </r>
  <r>
    <x v="1641"/>
    <d v="2022-12-27T00:00:00"/>
    <x v="120"/>
    <s v="MALIGAYA NELITA M."/>
    <s v="GSO"/>
    <x v="1"/>
    <d v="2022-09-13T00:00:00"/>
    <d v="2022-09-13T00:00:00"/>
    <s v="SL"/>
    <m/>
    <s v="1 SL"/>
    <n v="1"/>
    <m/>
  </r>
  <r>
    <x v="1642"/>
    <d v="2022-12-27T00:00:00"/>
    <x v="121"/>
    <s v="DE VILLA MYRNA D."/>
    <s v="GSO"/>
    <x v="1"/>
    <d v="2022-09-08T00:00:00"/>
    <d v="2022-09-12T00:00:00"/>
    <s v="SL"/>
    <m/>
    <s v="3 SL"/>
    <n v="3"/>
    <m/>
  </r>
  <r>
    <x v="1643"/>
    <d v="2022-12-27T00:00:00"/>
    <x v="105"/>
    <s v="ANGCAYA ANA B."/>
    <s v="GSO"/>
    <x v="1"/>
    <d v="2022-09-08T00:00:00"/>
    <d v="2022-09-09T00:00:00"/>
    <s v="SL"/>
    <m/>
    <s v="2 SL"/>
    <n v="2"/>
    <m/>
  </r>
  <r>
    <x v="1644"/>
    <d v="2022-12-27T00:00:00"/>
    <x v="92"/>
    <s v="PERIDO EDWIN A."/>
    <s v="GSO"/>
    <x v="1"/>
    <d v="2022-09-07T00:00:00"/>
    <d v="2022-09-07T00:00:00"/>
    <s v="SL"/>
    <m/>
    <s v="1 SL"/>
    <n v="1"/>
    <m/>
  </r>
  <r>
    <x v="1645"/>
    <d v="2022-12-27T00:00:00"/>
    <x v="358"/>
    <s v="PATERNO MARIA LOURDERS P."/>
    <s v="CCT"/>
    <x v="0"/>
    <d v="2022-12-26T00:00:00"/>
    <d v="2022-12-29T00:00:00"/>
    <s v="VL"/>
    <m/>
    <s v="3 VL"/>
    <n v="3"/>
    <m/>
  </r>
  <r>
    <x v="1646"/>
    <d v="2022-12-27T00:00:00"/>
    <x v="364"/>
    <s v="PAZ JOSUE O."/>
    <s v="CENRO"/>
    <x v="0"/>
    <d v="2022-12-15T00:00:00"/>
    <d v="2022-12-15T00:00:00"/>
    <s v="SL"/>
    <m/>
    <s v="1 SL"/>
    <n v="1"/>
    <m/>
  </r>
  <r>
    <x v="1647"/>
    <d v="2022-12-27T00:00:00"/>
    <x v="364"/>
    <s v="BELOSTRINO JULIETA P."/>
    <s v="LCR"/>
    <x v="0"/>
    <d v="2022-12-13T00:00:00"/>
    <d v="2022-12-15T00:00:00"/>
    <s v="SL"/>
    <m/>
    <s v="3 SL"/>
    <n v="3"/>
    <m/>
  </r>
  <r>
    <x v="1648"/>
    <d v="2022-12-27T00:00:00"/>
    <x v="357"/>
    <s v="MARASIGAN BIENVENIDO E."/>
    <s v="GSO"/>
    <x v="0"/>
    <d v="2022-11-28T00:00:00"/>
    <d v="2022-11-28T00:00:00"/>
    <s v="SL"/>
    <m/>
    <s v="1 SL"/>
    <n v="1"/>
    <m/>
  </r>
  <r>
    <x v="1649"/>
    <d v="2022-12-27T00:00:00"/>
    <x v="365"/>
    <s v="CABANLIT ZOSIMA M."/>
    <s v="MAHOGANY MARKET"/>
    <x v="0"/>
    <d v="2022-12-09T00:00:00"/>
    <d v="2022-12-11T00:00:00"/>
    <s v="SL"/>
    <m/>
    <s v="1 SL"/>
    <n v="1"/>
    <m/>
  </r>
  <r>
    <x v="1650"/>
    <d v="2022-12-27T00:00:00"/>
    <x v="365"/>
    <s v="DIGNO DANILO  "/>
    <s v="CENRO"/>
    <x v="0"/>
    <d v="2022-12-06T00:00:00"/>
    <d v="2022-12-06T00:00:00"/>
    <s v="SL"/>
    <m/>
    <s v="1 SL"/>
    <n v="1"/>
    <m/>
  </r>
  <r>
    <x v="1651"/>
    <d v="2022-12-27T00:00:00"/>
    <x v="350"/>
    <s v="AMBION HERSHEY D."/>
    <s v="CHO"/>
    <x v="0"/>
    <d v="2022-12-15T00:00:00"/>
    <d v="2022-12-15T00:00:00"/>
    <s v="VL"/>
    <m/>
    <s v="1 VL"/>
    <n v="1"/>
    <m/>
  </r>
  <r>
    <x v="1651"/>
    <d v="2022-12-27T00:00:00"/>
    <x v="350"/>
    <s v="AMBION HERSHEY D."/>
    <s v="CHO"/>
    <x v="0"/>
    <d v="2022-12-27T00:00:00"/>
    <d v="2022-12-29T00:00:00"/>
    <s v="VL"/>
    <m/>
    <s v="3 VL"/>
    <n v="3"/>
    <m/>
  </r>
  <r>
    <x v="1652"/>
    <d v="2022-12-27T00:00:00"/>
    <x v="371"/>
    <s v="PARRA VICTORIA S."/>
    <s v="EEO/ CITY MARKET"/>
    <x v="1"/>
    <d v="2022-12-07T00:00:00"/>
    <d v="2022-12-07T00:00:00"/>
    <s v="SL"/>
    <m/>
    <s v="1 SL"/>
    <n v="1"/>
    <m/>
  </r>
  <r>
    <x v="1653"/>
    <d v="2022-12-27T00:00:00"/>
    <x v="372"/>
    <s v="FERMA MARIA VICTORIA D."/>
    <s v="CCT"/>
    <x v="1"/>
    <d v="2022-12-16T00:00:00"/>
    <d v="2022-12-16T00:00:00"/>
    <s v="VL"/>
    <s v="SEC 25 EO 292- FORCE LEAVE"/>
    <s v="1 VL"/>
    <n v="1"/>
    <m/>
  </r>
  <r>
    <x v="1653"/>
    <d v="2022-12-27T00:00:00"/>
    <x v="372"/>
    <s v="FERMA MARIA VICTORIA D."/>
    <s v="CCT"/>
    <x v="1"/>
    <d v="2022-12-21T00:00:00"/>
    <d v="2022-12-21T00:00:00"/>
    <s v="VL"/>
    <s v="SEC 25 EO 292- FORCE LEAVE"/>
    <s v="1 VL"/>
    <n v="1"/>
    <m/>
  </r>
  <r>
    <x v="1653"/>
    <d v="2022-12-27T00:00:00"/>
    <x v="372"/>
    <s v="FERMA MARIA VICTORIA D."/>
    <s v="CCT"/>
    <x v="1"/>
    <d v="2022-12-23T00:00:00"/>
    <d v="2022-12-23T00:00:00"/>
    <s v="VL"/>
    <s v="SEC 25 EO 292- FORCE LEAVE"/>
    <s v="1 VL"/>
    <n v="1"/>
    <m/>
  </r>
  <r>
    <x v="1653"/>
    <d v="2022-12-27T00:00:00"/>
    <x v="372"/>
    <s v="FERMA MARIA VICTORIA D."/>
    <s v="CCT"/>
    <x v="1"/>
    <d v="2022-12-28T00:00:00"/>
    <d v="2022-12-29T00:00:00"/>
    <s v="VL"/>
    <s v="SEC 25 EO 292- FORCE LEAVE"/>
    <s v="2 VL"/>
    <n v="2"/>
    <m/>
  </r>
  <r>
    <x v="1654"/>
    <d v="2022-12-27T00:00:00"/>
    <x v="372"/>
    <s v="FERMA MARIA VICTORIA D."/>
    <s v="CCT"/>
    <x v="1"/>
    <d v="2022-12-07T00:00:00"/>
    <d v="2022-12-07T00:00:00"/>
    <s v="SL"/>
    <m/>
    <s v="1 SL"/>
    <n v="1"/>
    <m/>
  </r>
  <r>
    <x v="1655"/>
    <d v="2022-12-27T00:00:00"/>
    <x v="354"/>
    <s v="ORTIZ TRINIDAD D."/>
    <s v="GSO"/>
    <x v="1"/>
    <d v="2022-12-05T00:00:00"/>
    <d v="2022-12-05T00:00:00"/>
    <s v="SL"/>
    <m/>
    <s v="1 SL"/>
    <n v="1"/>
    <m/>
  </r>
  <r>
    <x v="1656"/>
    <d v="2022-12-27T00:00:00"/>
    <x v="353"/>
    <s v="DE VILLA MYRNA D."/>
    <s v="GSO"/>
    <x v="1"/>
    <d v="2022-12-01T00:00:00"/>
    <d v="2022-12-01T00:00:00"/>
    <s v="SL"/>
    <m/>
    <s v="1 SL"/>
    <n v="1"/>
    <m/>
  </r>
  <r>
    <x v="1657"/>
    <d v="2022-12-27T00:00:00"/>
    <x v="353"/>
    <s v="PERIDO EDWIN A."/>
    <s v="GSO"/>
    <x v="1"/>
    <d v="2022-12-01T00:00:00"/>
    <d v="2022-12-01T00:00:00"/>
    <s v="SL"/>
    <m/>
    <s v="1 SL"/>
    <n v="1"/>
    <m/>
  </r>
  <r>
    <x v="1658"/>
    <d v="2022-12-27T00:00:00"/>
    <x v="352"/>
    <s v="ORTIZ TRINIDAD D."/>
    <s v="GSO"/>
    <x v="1"/>
    <d v="2022-12-25T00:00:00"/>
    <d v="2022-12-25T00:00:00"/>
    <s v="SL"/>
    <m/>
    <s v="0 SL"/>
    <n v="0"/>
    <m/>
  </r>
  <r>
    <x v="1658"/>
    <d v="2022-12-27T00:00:00"/>
    <x v="352"/>
    <s v="ORTIZ TRINIDAD D."/>
    <s v="GSO"/>
    <x v="1"/>
    <d v="2022-12-28T00:00:00"/>
    <d v="2022-12-28T00:00:00"/>
    <s v="SL"/>
    <m/>
    <s v="1 SL"/>
    <n v="1"/>
    <m/>
  </r>
  <r>
    <x v="1659"/>
    <d v="2022-12-27T00:00:00"/>
    <x v="357"/>
    <s v="MALIGAYA NELITA M."/>
    <s v="GSO"/>
    <x v="1"/>
    <d v="2022-12-06T00:00:00"/>
    <d v="2022-12-06T00:00:00"/>
    <s v="VL"/>
    <s v="SEC 25 EO 292- FORCE LEAVE"/>
    <s v="1 VL"/>
    <n v="1"/>
    <m/>
  </r>
  <r>
    <x v="1660"/>
    <d v="2022-12-27T00:00:00"/>
    <x v="348"/>
    <s v="ORTIZ TRINIDAD D."/>
    <s v="GSO"/>
    <x v="1"/>
    <d v="2022-11-18T00:00:00"/>
    <d v="2022-11-18T00:00:00"/>
    <s v="SL"/>
    <m/>
    <s v="1 SL"/>
    <n v="1"/>
    <m/>
  </r>
  <r>
    <x v="1660"/>
    <d v="2022-12-27T00:00:00"/>
    <x v="348"/>
    <s v="ORTIZ TRINIDAD D."/>
    <s v="GSO"/>
    <x v="1"/>
    <d v="2022-11-21T00:00:00"/>
    <d v="2022-11-22T00:00:00"/>
    <s v="SL"/>
    <m/>
    <s v="2 SL"/>
    <n v="2"/>
    <m/>
  </r>
  <r>
    <x v="1661"/>
    <d v="2022-12-27T00:00:00"/>
    <x v="348"/>
    <s v="DE VILLA MYRNA D."/>
    <s v="GSO"/>
    <x v="1"/>
    <d v="2022-11-22T00:00:00"/>
    <d v="2022-11-22T00:00:00"/>
    <s v="SL"/>
    <m/>
    <s v="1 SL"/>
    <n v="1"/>
    <m/>
  </r>
  <r>
    <x v="1662"/>
    <d v="2022-12-27T00:00:00"/>
    <x v="358"/>
    <s v="ORTIZ TRINIDAD D."/>
    <s v="GSO"/>
    <x v="1"/>
    <d v="2022-12-12T00:00:00"/>
    <d v="2022-12-13T00:00:00"/>
    <s v="SL"/>
    <m/>
    <s v="2 SL"/>
    <n v="2"/>
    <m/>
  </r>
  <r>
    <x v="1663"/>
    <d v="2022-12-27T00:00:00"/>
    <x v="352"/>
    <s v="PARRA VICTORIA S."/>
    <s v="EEO/ CITY MARKET"/>
    <x v="1"/>
    <d v="2022-11-19T00:00:00"/>
    <d v="2022-11-19T00:00:00"/>
    <s v="SL"/>
    <m/>
    <s v="0 SL"/>
    <n v="0"/>
    <m/>
  </r>
  <r>
    <x v="1663"/>
    <d v="2022-12-27T00:00:00"/>
    <x v="352"/>
    <s v="PARRA VICTORIA S."/>
    <s v="EEO/ CITY MARKET"/>
    <x v="1"/>
    <d v="2022-11-20T00:00:00"/>
    <d v="2022-11-20T00:00:00"/>
    <s v="SL"/>
    <m/>
    <s v="0 SL"/>
    <n v="0"/>
    <m/>
  </r>
  <r>
    <x v="1664"/>
    <d v="2022-12-27T00:00:00"/>
    <x v="136"/>
    <s v="AMBAT MARILOU M."/>
    <s v="EEO/ CITY MARKET"/>
    <x v="1"/>
    <d v="2022-11-24T00:00:00"/>
    <d v="2022-11-25T00:00:00"/>
    <s v="VL"/>
    <s v="SEC 25 EO 292- FORCE LEAVE"/>
    <s v="2 VL"/>
    <n v="2"/>
    <m/>
  </r>
  <r>
    <x v="1665"/>
    <d v="2022-12-27T00:00:00"/>
    <x v="350"/>
    <s v="HERNANDEZ MARIO A."/>
    <s v="MAHOGANY MARKET"/>
    <x v="1"/>
    <d v="2022-11-27T00:00:00"/>
    <d v="2022-11-27T00:00:00"/>
    <s v="SL"/>
    <m/>
    <s v="0 SL"/>
    <n v="0"/>
    <m/>
  </r>
  <r>
    <x v="1666"/>
    <d v="2022-12-27T00:00:00"/>
    <x v="221"/>
    <s v="ANGCAYA MARLON J."/>
    <s v="EEO/ CITY MARKET"/>
    <x v="1"/>
    <d v="2022-12-23T00:00:00"/>
    <d v="2022-12-29T00:00:00"/>
    <s v="VL"/>
    <s v="SEC 25 EO 292- FORCE LEAVE"/>
    <s v="4 VL"/>
    <n v="4"/>
    <m/>
  </r>
  <r>
    <x v="1667"/>
    <d v="2022-12-27T00:00:00"/>
    <x v="352"/>
    <s v="PARRA VICTORIA S."/>
    <s v="EEO/ CITY MARKET"/>
    <x v="1"/>
    <d v="2022-11-21T00:00:00"/>
    <d v="2022-11-23T00:00:00"/>
    <s v="OTHER"/>
    <s v="SEC 21 EO 292- SPECIAL PRIVILEGE"/>
    <s v="3 OTHER"/>
    <n v="3"/>
    <m/>
  </r>
  <r>
    <x v="1667"/>
    <d v="2022-12-27T00:00:00"/>
    <x v="352"/>
    <s v="PARRA VICTORIA S."/>
    <s v="EEO/ CITY MARKET"/>
    <x v="1"/>
    <d v="2022-11-24T00:00:00"/>
    <d v="2022-11-29T00:00:00"/>
    <s v="VL"/>
    <s v="SEC 25 EO 292- FORCE LEAVE"/>
    <s v="4 VL"/>
    <n v="4"/>
    <m/>
  </r>
  <r>
    <x v="1668"/>
    <d v="2022-12-27T00:00:00"/>
    <x v="366"/>
    <s v="PALADAN VICENTE  "/>
    <s v="CENRO"/>
    <x v="1"/>
    <d v="2022-12-09T00:00:00"/>
    <d v="2022-12-12T00:00:00"/>
    <s v="SL"/>
    <m/>
    <s v="2 SL"/>
    <n v="2"/>
    <m/>
  </r>
  <r>
    <x v="1669"/>
    <d v="2022-12-27T00:00:00"/>
    <x v="372"/>
    <s v="MACAPUNO FELIX  "/>
    <s v="CENRO"/>
    <x v="1"/>
    <d v="2022-12-06T00:00:00"/>
    <d v="2022-12-07T00:00:00"/>
    <s v="SL"/>
    <m/>
    <s v="2 SL"/>
    <n v="2"/>
    <m/>
  </r>
  <r>
    <x v="1670"/>
    <d v="2022-12-27T00:00:00"/>
    <x v="370"/>
    <s v="GATPANDAN NENITA M."/>
    <s v="LIBRARY"/>
    <x v="1"/>
    <d v="2022-12-15T00:00:00"/>
    <d v="2022-12-21T00:00:00"/>
    <s v="VL"/>
    <m/>
    <s v="5 VL"/>
    <n v="5"/>
    <m/>
  </r>
  <r>
    <x v="1671"/>
    <d v="2022-12-27T00:00:00"/>
    <x v="352"/>
    <s v="BAYOT ANABEL D."/>
    <s v="CTO"/>
    <x v="1"/>
    <d v="2022-12-26T00:00:00"/>
    <d v="2022-12-29T00:00:00"/>
    <s v="VL"/>
    <s v="SEC 25 EO 292- FORCE LEAVE"/>
    <s v="3 VL"/>
    <n v="3"/>
    <m/>
  </r>
  <r>
    <x v="1672"/>
    <d v="2022-12-27T00:00:00"/>
    <x v="350"/>
    <s v="ESPIRITU RONALD M."/>
    <s v="CTO"/>
    <x v="1"/>
    <d v="2022-11-21T00:00:00"/>
    <d v="2022-11-25T00:00:00"/>
    <s v="SL"/>
    <m/>
    <s v="5 SL"/>
    <n v="5"/>
    <m/>
  </r>
  <r>
    <x v="1673"/>
    <d v="2022-12-27T00:00:00"/>
    <x v="350"/>
    <s v="MABUTI ANA MARIE C."/>
    <s v="CTO"/>
    <x v="1"/>
    <d v="2022-12-02T00:00:00"/>
    <d v="2022-12-02T00:00:00"/>
    <s v="VL"/>
    <m/>
    <s v="1 VL"/>
    <n v="1"/>
    <m/>
  </r>
  <r>
    <x v="1673"/>
    <d v="2022-12-27T00:00:00"/>
    <x v="350"/>
    <s v="MABUTI ANA MARIE C."/>
    <s v="CTO"/>
    <x v="1"/>
    <d v="2022-12-07T00:00:00"/>
    <d v="2022-12-07T00:00:00"/>
    <s v="VL"/>
    <m/>
    <s v="1 VL"/>
    <n v="1"/>
    <m/>
  </r>
  <r>
    <x v="1674"/>
    <d v="2022-12-27T00:00:00"/>
    <x v="366"/>
    <s v="MIRANDA NICOLE MAY B."/>
    <s v="CTO"/>
    <x v="1"/>
    <d v="2022-12-12T00:00:00"/>
    <d v="2022-12-12T00:00:00"/>
    <s v="SL"/>
    <m/>
    <s v="1 SL"/>
    <n v="1"/>
    <m/>
  </r>
  <r>
    <x v="1675"/>
    <d v="2022-12-27T00:00:00"/>
    <x v="365"/>
    <s v="DIMAPILIS ARIEL M."/>
    <s v="CTO"/>
    <x v="1"/>
    <d v="2022-12-26T00:00:00"/>
    <d v="2022-12-29T00:00:00"/>
    <s v="VL"/>
    <m/>
    <s v="3 VL"/>
    <n v="3"/>
    <m/>
  </r>
  <r>
    <x v="1676"/>
    <d v="2022-12-27T00:00:00"/>
    <x v="373"/>
    <s v="DELA CRUZ EVANGELINE P."/>
    <s v="LANDTAX"/>
    <x v="1"/>
    <d v="2022-12-01T00:00:00"/>
    <d v="2022-12-02T00:00:00"/>
    <s v="VL"/>
    <m/>
    <s v="2 VL"/>
    <n v="2"/>
    <m/>
  </r>
  <r>
    <x v="1676"/>
    <d v="2022-12-27T00:00:00"/>
    <x v="373"/>
    <s v="DELA CRUZ EVANGELINE P."/>
    <s v="LANDTAX"/>
    <x v="1"/>
    <d v="2022-12-05T00:00:00"/>
    <d v="2022-12-05T00:00:00"/>
    <s v="VL"/>
    <m/>
    <s v="1 VL"/>
    <n v="1"/>
    <m/>
  </r>
  <r>
    <x v="1676"/>
    <d v="2022-12-27T00:00:00"/>
    <x v="373"/>
    <s v="DELA CRUZ EVANGELINE P."/>
    <s v="LANDTAX"/>
    <x v="1"/>
    <d v="2022-11-24T00:00:00"/>
    <d v="2022-11-24T00:00:00"/>
    <s v="VL"/>
    <m/>
    <s v="1 VL"/>
    <n v="1"/>
    <m/>
  </r>
  <r>
    <x v="1677"/>
    <d v="2022-12-27T00:00:00"/>
    <x v="349"/>
    <s v="DELA CRUZ EVANGELINE P."/>
    <s v="LANDTAX"/>
    <x v="1"/>
    <d v="2022-11-26T00:00:00"/>
    <d v="2022-11-29T00:00:00"/>
    <s v="SL"/>
    <m/>
    <s v="2 SL"/>
    <n v="2"/>
    <m/>
  </r>
  <r>
    <x v="1678"/>
    <d v="2022-12-27T00:00:00"/>
    <x v="136"/>
    <s v="MIRANDA NICOLE MAY B."/>
    <s v="CTO"/>
    <x v="1"/>
    <d v="2022-11-25T00:00:00"/>
    <d v="2022-11-25T00:00:00"/>
    <s v="VL"/>
    <m/>
    <s v="1 VL"/>
    <n v="1"/>
    <m/>
  </r>
  <r>
    <x v="1679"/>
    <d v="2022-12-27T00:00:00"/>
    <x v="172"/>
    <s v="BAUTISTA JANICE M."/>
    <s v="CTO"/>
    <x v="1"/>
    <d v="2022-11-23T00:00:00"/>
    <d v="2022-11-23T00:00:00"/>
    <s v="VL"/>
    <m/>
    <s v="1 VL"/>
    <n v="1"/>
    <m/>
  </r>
  <r>
    <x v="1680"/>
    <d v="2022-12-27T00:00:00"/>
    <x v="359"/>
    <s v="PERIDO BEVERLY T."/>
    <s v="CTO"/>
    <x v="1"/>
    <d v="2022-12-09T00:00:00"/>
    <d v="2022-12-09T00:00:00"/>
    <s v="VL"/>
    <m/>
    <s v="1 VL"/>
    <n v="1"/>
    <m/>
  </r>
  <r>
    <x v="1681"/>
    <d v="2022-12-27T00:00:00"/>
    <x v="350"/>
    <s v="DIMAPILIS ELVIRA S."/>
    <s v="CTO"/>
    <x v="1"/>
    <d v="2022-11-25T00:00:00"/>
    <d v="2022-11-25T00:00:00"/>
    <s v="SL"/>
    <m/>
    <s v="1 SL"/>
    <n v="1"/>
    <m/>
  </r>
  <r>
    <x v="1682"/>
    <d v="2022-12-27T00:00:00"/>
    <x v="370"/>
    <s v="MARTINEZ BELEN B."/>
    <s v="CBO"/>
    <x v="1"/>
    <d v="2022-12-23T00:00:00"/>
    <d v="2022-12-23T00:00:00"/>
    <s v="VL"/>
    <m/>
    <s v="1 VL"/>
    <n v="1"/>
    <m/>
  </r>
  <r>
    <x v="1682"/>
    <d v="2022-12-27T00:00:00"/>
    <x v="370"/>
    <s v="MARTINEZ BELEN B."/>
    <s v="CBO"/>
    <x v="1"/>
    <d v="2022-12-29T00:00:00"/>
    <d v="2022-12-29T00:00:00"/>
    <s v="VL"/>
    <m/>
    <s v="1 VL"/>
    <n v="1"/>
    <m/>
  </r>
  <r>
    <x v="1683"/>
    <d v="2022-12-27T00:00:00"/>
    <x v="367"/>
    <s v="ESPIRITU RONALD M."/>
    <s v="CTO"/>
    <x v="1"/>
    <d v="2022-12-09T00:00:00"/>
    <d v="2022-12-09T00:00:00"/>
    <s v="VL"/>
    <m/>
    <s v="1 VL"/>
    <n v="1"/>
    <m/>
  </r>
  <r>
    <x v="1684"/>
    <d v="2022-12-27T00:00:00"/>
    <x v="359"/>
    <s v="JORGE CAROLINA M."/>
    <s v="CTO"/>
    <x v="1"/>
    <d v="2022-12-26T00:00:00"/>
    <d v="2022-12-28T00:00:00"/>
    <s v="VL"/>
    <m/>
    <s v="2 VL"/>
    <n v="2"/>
    <m/>
  </r>
  <r>
    <x v="1685"/>
    <d v="2022-12-27T00:00:00"/>
    <x v="354"/>
    <s v="ESCAMILLAS EVELYN M."/>
    <s v="CTO"/>
    <x v="1"/>
    <d v="2022-12-16T00:00:00"/>
    <d v="2022-12-16T00:00:00"/>
    <s v="VL"/>
    <m/>
    <s v="1 VL"/>
    <n v="1"/>
    <m/>
  </r>
  <r>
    <x v="1685"/>
    <d v="2022-12-27T00:00:00"/>
    <x v="354"/>
    <s v="ESCAMILLAS EVELYN M."/>
    <s v="CTO"/>
    <x v="1"/>
    <d v="2022-12-22T00:00:00"/>
    <d v="2022-12-23T00:00:00"/>
    <s v="VL"/>
    <m/>
    <s v="2 VL"/>
    <n v="2"/>
    <m/>
  </r>
  <r>
    <x v="1686"/>
    <d v="2022-12-27T00:00:00"/>
    <x v="353"/>
    <s v="ESCAMILLAS EVELYN M."/>
    <s v="CTO"/>
    <x v="1"/>
    <d v="2022-12-09T00:00:00"/>
    <d v="2022-12-09T00:00:00"/>
    <s v="OTHER"/>
    <s v="SEC 21 EO 292- SPECIAL PRIVILEGE"/>
    <s v="1 OTHER"/>
    <n v="1"/>
    <m/>
  </r>
  <r>
    <x v="1687"/>
    <d v="2022-12-27T00:00:00"/>
    <x v="221"/>
    <s v="DE OCAMPO ALMA A."/>
    <s v="CTO"/>
    <x v="1"/>
    <d v="2022-12-14T00:00:00"/>
    <d v="2022-12-04T00:00:00"/>
    <s v="SL"/>
    <m/>
    <s v="-7 SL"/>
    <n v="-7"/>
    <m/>
  </r>
  <r>
    <x v="1687"/>
    <d v="2022-12-27T00:00:00"/>
    <x v="221"/>
    <s v="DE OCAMPO ALMA A."/>
    <s v="CTO"/>
    <x v="1"/>
    <d v="2022-12-03T00:00:00"/>
    <d v="2022-12-03T00:00:00"/>
    <s v="SL"/>
    <m/>
    <s v="0 SL"/>
    <n v="0"/>
    <m/>
  </r>
  <r>
    <x v="1688"/>
    <d v="2022-12-27T00:00:00"/>
    <x v="373"/>
    <s v="AMORA ELISA S."/>
    <s v="CTO"/>
    <x v="1"/>
    <d v="2022-12-16T00:00:00"/>
    <d v="2022-12-16T00:00:00"/>
    <s v="VL"/>
    <m/>
    <s v="1 VL"/>
    <n v="1"/>
    <m/>
  </r>
  <r>
    <x v="1689"/>
    <d v="2022-12-27T00:00:00"/>
    <x v="373"/>
    <s v="AMORA ELISA S."/>
    <s v="CTO"/>
    <x v="1"/>
    <d v="2022-12-01T00:00:00"/>
    <d v="2022-12-01T00:00:00"/>
    <s v="SL"/>
    <m/>
    <s v="1 SL"/>
    <n v="1"/>
    <m/>
  </r>
  <r>
    <x v="1690"/>
    <d v="2022-12-27T00:00:00"/>
    <x v="348"/>
    <s v="LANDICHO ROSALINA B."/>
    <s v="EEO/CITY MARKET"/>
    <x v="0"/>
    <d v="2022-12-03T00:00:00"/>
    <d v="2022-12-03T00:00:00"/>
    <s v="VL"/>
    <s v="SEC 25 EO 292- FORCE LEAVE"/>
    <s v="0 VL"/>
    <n v="0"/>
    <m/>
  </r>
  <r>
    <x v="1690"/>
    <d v="2022-12-27T00:00:00"/>
    <x v="374"/>
    <s v="LANDICHO ROSALINA B."/>
    <s v="EEO/CITY MARKET"/>
    <x v="0"/>
    <d v="2022-12-07T00:00:00"/>
    <d v="2022-12-07T00:00:00"/>
    <s v="VL"/>
    <s v="SEC 25 EO 292- FORCE LEAVE"/>
    <s v="1 VL"/>
    <n v="1"/>
    <m/>
  </r>
  <r>
    <x v="1690"/>
    <d v="2022-12-27T00:00:00"/>
    <x v="367"/>
    <s v="LANDICHO ROSALINA B."/>
    <s v="EEO/CITY MARKET"/>
    <x v="0"/>
    <d v="2022-12-09T00:00:00"/>
    <d v="2022-12-09T00:00:00"/>
    <s v="VL"/>
    <s v="SEC 25 EO 292- FORCE LEAVE"/>
    <s v="1 VL"/>
    <n v="1"/>
    <m/>
  </r>
  <r>
    <x v="1690"/>
    <d v="2022-12-27T00:00:00"/>
    <x v="375"/>
    <s v="LANDICHO ROSALINA B."/>
    <s v="EEO/CITY MARKET"/>
    <x v="0"/>
    <d v="2022-12-12T00:00:00"/>
    <d v="2022-12-13T00:00:00"/>
    <s v="VL"/>
    <s v="SEC 25 EO 292- FORCE LEAVE"/>
    <s v="2 VL"/>
    <n v="2"/>
    <m/>
  </r>
  <r>
    <x v="1691"/>
    <d v="2022-12-27T00:00:00"/>
    <x v="357"/>
    <s v="LANDICHO ROSALINA B."/>
    <s v="EEO/CITY MARKET"/>
    <x v="0"/>
    <d v="2022-11-28T00:00:00"/>
    <d v="2022-11-28T00:00:00"/>
    <s v="SL"/>
    <m/>
    <s v="1 SL"/>
    <n v="1"/>
    <m/>
  </r>
  <r>
    <x v="1692"/>
    <d v="2022-12-27T00:00:00"/>
    <x v="350"/>
    <s v="DIMAANO LEOVIGILDA A."/>
    <s v="EEO/CITY MARKET"/>
    <x v="0"/>
    <d v="2022-12-08T00:00:00"/>
    <d v="2022-12-08T00:00:00"/>
    <s v="VL"/>
    <s v="SEC 25 EO 292- FORCE LEAVE"/>
    <s v="0 VL"/>
    <n v="0"/>
    <m/>
  </r>
  <r>
    <x v="1692"/>
    <d v="2022-12-27T00:00:00"/>
    <x v="350"/>
    <s v="DIMAANO LEOVIGILDA A."/>
    <s v="EEO/CITY MARKET"/>
    <x v="0"/>
    <d v="2022-12-20T00:00:00"/>
    <d v="2022-12-20T00:00:00"/>
    <s v="VL"/>
    <s v="SEC 25 EO 292- FORCE LEAVE"/>
    <s v="1 VL"/>
    <n v="1"/>
    <m/>
  </r>
  <r>
    <x v="1693"/>
    <d v="2022-12-27T00:00:00"/>
    <x v="367"/>
    <s v="DIMAANO LEOVIGILDA A."/>
    <s v="EEO/CITY MARKET"/>
    <x v="0"/>
    <d v="2022-11-24T00:00:00"/>
    <d v="2022-11-24T00:00:00"/>
    <s v="SL"/>
    <m/>
    <s v="1 SL"/>
    <n v="1"/>
    <m/>
  </r>
  <r>
    <x v="1694"/>
    <d v="2022-12-27T00:00:00"/>
    <x v="365"/>
    <s v="CESICAR JOCHELLE JOAN S."/>
    <s v="TICC/TCCH"/>
    <x v="0"/>
    <d v="2022-12-01T00:00:00"/>
    <d v="2022-12-01T00:00:00"/>
    <s v="SL"/>
    <m/>
    <s v="1 SL"/>
    <n v="1"/>
    <m/>
  </r>
  <r>
    <x v="1694"/>
    <d v="2022-12-27T00:00:00"/>
    <x v="365"/>
    <s v="CESICAR JOCHELLE JOAN S."/>
    <s v="TICC/TCCH"/>
    <x v="0"/>
    <d v="2022-12-06T00:00:00"/>
    <d v="2022-12-07T00:00:00"/>
    <s v="SL"/>
    <m/>
    <s v="2 SL"/>
    <n v="2"/>
    <m/>
  </r>
  <r>
    <x v="1694"/>
    <d v="2022-12-27T00:00:00"/>
    <x v="365"/>
    <s v="CESICAR JOCHELLE JOAN S."/>
    <s v="TICC/TCCH"/>
    <x v="0"/>
    <d v="2022-12-09T00:00:00"/>
    <d v="2022-12-09T00:00:00"/>
    <s v="SL"/>
    <m/>
    <s v="1 SL"/>
    <n v="1"/>
    <m/>
  </r>
  <r>
    <x v="1695"/>
    <d v="2022-12-27T00:00:00"/>
    <x v="359"/>
    <s v="CESICAR JOCHELLE JOAN S."/>
    <s v="TICC/TCCH"/>
    <x v="0"/>
    <d v="2022-11-27T00:00:00"/>
    <d v="2022-11-27T00:00:00"/>
    <s v="SL"/>
    <m/>
    <s v="0 SL"/>
    <n v="0"/>
    <m/>
  </r>
  <r>
    <x v="1696"/>
    <d v="2022-12-27T00:00:00"/>
    <x v="365"/>
    <s v="VILLANUEVA RICHELLE A."/>
    <s v="TICC"/>
    <x v="0"/>
    <d v="2022-12-09T00:00:00"/>
    <d v="2022-12-09T00:00:00"/>
    <s v="SL"/>
    <m/>
    <s v="1 SL"/>
    <n v="1"/>
    <m/>
  </r>
  <r>
    <x v="1697"/>
    <d v="2022-12-27T00:00:00"/>
    <x v="376"/>
    <s v="DISEPEDA MACARIA P."/>
    <s v="TICC"/>
    <x v="0"/>
    <d v="2022-12-17T00:00:00"/>
    <d v="2022-12-17T00:00:00"/>
    <s v="SL"/>
    <m/>
    <s v="0 SL"/>
    <n v="0"/>
    <m/>
  </r>
  <r>
    <x v="1697"/>
    <d v="2022-12-27T00:00:00"/>
    <x v="376"/>
    <s v="DISEPEDA MACARIA P."/>
    <s v="TICC"/>
    <x v="0"/>
    <d v="2022-12-19T00:00:00"/>
    <d v="2022-12-19T00:00:00"/>
    <s v="SL"/>
    <m/>
    <s v="1 SL"/>
    <n v="1"/>
    <m/>
  </r>
  <r>
    <x v="1698"/>
    <d v="2022-12-27T00:00:00"/>
    <x v="376"/>
    <s v="PANGANIBAN CAROLINA L."/>
    <s v="TICC"/>
    <x v="0"/>
    <d v="2022-12-14T00:00:00"/>
    <d v="2022-12-14T00:00:00"/>
    <s v="SL"/>
    <m/>
    <s v="1 SL"/>
    <n v="1"/>
    <m/>
  </r>
  <r>
    <x v="1699"/>
    <d v="2022-12-27T00:00:00"/>
    <x v="365"/>
    <s v="DILIDILI AIREEN M."/>
    <s v="TICC"/>
    <x v="0"/>
    <d v="2022-12-19T00:00:00"/>
    <d v="2022-12-20T00:00:00"/>
    <s v="VL"/>
    <m/>
    <s v="2 VL"/>
    <n v="2"/>
    <m/>
  </r>
  <r>
    <x v="1700"/>
    <d v="2022-12-27T00:00:00"/>
    <x v="221"/>
    <s v="MAGUINAO NIÑA F."/>
    <s v="ONT"/>
    <x v="0"/>
    <d v="2022-11-30T00:00:00"/>
    <d v="2022-12-01T00:00:00"/>
    <s v="SL"/>
    <m/>
    <s v="2 SL"/>
    <n v="2"/>
    <m/>
  </r>
  <r>
    <x v="1700"/>
    <d v="2022-12-27T00:00:00"/>
    <x v="221"/>
    <s v="MAGUINAO NIÑA F."/>
    <s v="ONT"/>
    <x v="0"/>
    <d v="2022-12-04T00:00:00"/>
    <d v="2022-12-04T00:00:00"/>
    <s v="SL"/>
    <m/>
    <s v="0 SL"/>
    <n v="0"/>
    <m/>
  </r>
  <r>
    <x v="1701"/>
    <d v="2022-12-27T00:00:00"/>
    <x v="221"/>
    <s v="BERGADO MARILOU B."/>
    <s v="ONT"/>
    <x v="0"/>
    <d v="2022-11-24T00:00:00"/>
    <d v="2022-11-29T00:00:00"/>
    <s v="SL"/>
    <m/>
    <s v="4 SL"/>
    <n v="4"/>
    <m/>
  </r>
  <r>
    <x v="1702"/>
    <d v="2022-12-27T00:00:00"/>
    <x v="221"/>
    <s v="BERGADO MARILOU B."/>
    <s v="ONT"/>
    <x v="0"/>
    <d v="2022-11-23T00:00:00"/>
    <d v="2022-11-23T00:00:00"/>
    <s v="SL"/>
    <m/>
    <s v="1 SL"/>
    <n v="1"/>
    <m/>
  </r>
  <r>
    <x v="1703"/>
    <d v="2022-12-27T00:00:00"/>
    <x v="354"/>
    <s v="MENDOZA MARVIC M."/>
    <s v="ONT"/>
    <x v="1"/>
    <d v="2022-12-19T00:00:00"/>
    <d v="2022-12-19T00:00:00"/>
    <s v="VL"/>
    <m/>
    <s v="1 VL"/>
    <n v="1"/>
    <m/>
  </r>
  <r>
    <x v="1704"/>
    <d v="2022-12-27T00:00:00"/>
    <x v="368"/>
    <s v="FERMA ETHEL GRACE N."/>
    <s v="ONT"/>
    <x v="0"/>
    <d v="2022-11-27T00:00:00"/>
    <d v="2022-11-27T00:00:00"/>
    <s v="SL"/>
    <m/>
    <s v="0 SL"/>
    <n v="0"/>
    <m/>
  </r>
  <r>
    <x v="1705"/>
    <d v="2022-12-27T00:00:00"/>
    <x v="348"/>
    <s v="DATU SHIRLEY G."/>
    <s v="ONT"/>
    <x v="0"/>
    <d v="2022-12-01T00:00:00"/>
    <d v="2022-12-30T00:00:00"/>
    <s v="VL"/>
    <m/>
    <s v="19 VL"/>
    <n v="19"/>
    <m/>
  </r>
  <r>
    <x v="1706"/>
    <d v="2022-12-27T00:00:00"/>
    <x v="352"/>
    <s v="JABINES MARIA SHELLY D."/>
    <s v="LIBRARY"/>
    <x v="0"/>
    <d v="2022-12-26T00:00:00"/>
    <d v="2022-12-29T00:00:00"/>
    <s v="VL"/>
    <m/>
    <s v="3 VL"/>
    <n v="3"/>
    <m/>
  </r>
  <r>
    <x v="1707"/>
    <d v="2022-12-27T00:00:00"/>
    <x v="221"/>
    <s v="VILLANUEVA RICHELLE A."/>
    <s v="TICC"/>
    <x v="0"/>
    <d v="2022-12-12T00:00:00"/>
    <d v="2022-12-13T00:00:00"/>
    <s v="VL"/>
    <m/>
    <s v="2 VL"/>
    <n v="2"/>
    <m/>
  </r>
  <r>
    <x v="1708"/>
    <d v="2022-12-27T00:00:00"/>
    <x v="221"/>
    <s v="ANGCAYA IRENE V."/>
    <s v="TICC"/>
    <x v="0"/>
    <d v="2022-12-02T00:00:00"/>
    <d v="2022-12-02T00:00:00"/>
    <s v="SL"/>
    <m/>
    <s v="1 SL"/>
    <n v="1"/>
    <m/>
  </r>
  <r>
    <x v="1709"/>
    <d v="2022-12-27T00:00:00"/>
    <x v="350"/>
    <s v="ANGCAYA IRENE V."/>
    <s v="TICC"/>
    <x v="0"/>
    <d v="2022-12-23T00:00:00"/>
    <d v="2022-12-23T00:00:00"/>
    <s v="VL"/>
    <m/>
    <s v="1 VL"/>
    <n v="1"/>
    <m/>
  </r>
  <r>
    <x v="1709"/>
    <d v="2022-12-27T00:00:00"/>
    <x v="350"/>
    <s v="ANGCAYA IRENE V."/>
    <s v="TICC"/>
    <x v="0"/>
    <d v="2022-12-27T00:00:00"/>
    <d v="2022-12-27T00:00:00"/>
    <s v="VL"/>
    <m/>
    <s v="1 VL"/>
    <n v="1"/>
    <m/>
  </r>
  <r>
    <x v="1710"/>
    <d v="2022-12-27T00:00:00"/>
    <x v="372"/>
    <s v="COSA PAOLA GRACE P."/>
    <s v="ASSESSOR"/>
    <x v="0"/>
    <d v="2022-12-07T00:00:00"/>
    <d v="2022-12-07T00:00:00"/>
    <s v="SL"/>
    <m/>
    <s v="1 SL"/>
    <n v="1"/>
    <m/>
  </r>
  <r>
    <x v="1711"/>
    <d v="2022-12-27T00:00:00"/>
    <x v="350"/>
    <s v="COSA PAOLA GRACE P."/>
    <s v="ASSESSOR"/>
    <x v="0"/>
    <d v="2022-11-23T00:00:00"/>
    <d v="2022-11-23T00:00:00"/>
    <s v="SL"/>
    <m/>
    <s v="1 SL"/>
    <n v="1"/>
    <m/>
  </r>
  <r>
    <x v="1712"/>
    <d v="2022-12-27T00:00:00"/>
    <x v="350"/>
    <s v="COSA PAOLA GRACE P."/>
    <s v="ASSESSOR"/>
    <x v="0"/>
    <d v="2022-11-25T00:00:00"/>
    <d v="2022-11-25T00:00:00"/>
    <s v="SL"/>
    <m/>
    <s v="1 SL"/>
    <n v="1"/>
    <m/>
  </r>
  <r>
    <x v="1713"/>
    <d v="2022-12-27T00:00:00"/>
    <x v="357"/>
    <s v="GATPANDAN MICHAEL E."/>
    <s v="GSO"/>
    <x v="0"/>
    <d v="2022-11-28T00:00:00"/>
    <d v="2022-11-28T00:00:00"/>
    <s v="SL"/>
    <m/>
    <s v="1 SL"/>
    <n v="1"/>
    <m/>
  </r>
  <r>
    <x v="1714"/>
    <d v="2022-12-27T00:00:00"/>
    <x v="364"/>
    <s v="MAMARIL JOSEFINA P."/>
    <s v="TICC"/>
    <x v="0"/>
    <d v="2022-12-23T00:00:00"/>
    <d v="2022-12-23T00:00:00"/>
    <s v="OTHER"/>
    <s v="SEC 21 EO 292- SPECIAL PRIVILEGE"/>
    <s v="1 OTHER"/>
    <n v="1"/>
    <m/>
  </r>
  <r>
    <x v="1715"/>
    <d v="2022-12-27T00:00:00"/>
    <x v="221"/>
    <s v="GATPANDAN MICHAEL E."/>
    <s v="GSO"/>
    <x v="0"/>
    <d v="2022-12-01T00:00:00"/>
    <d v="2022-12-02T00:00:00"/>
    <s v="SL"/>
    <m/>
    <s v="2 SL"/>
    <n v="2"/>
    <m/>
  </r>
  <r>
    <x v="1716"/>
    <d v="2022-12-27T00:00:00"/>
    <x v="221"/>
    <s v="ABELA IMELDA C."/>
    <s v="ACCOUNTING"/>
    <x v="0"/>
    <d v="2022-12-01T00:00:00"/>
    <d v="2022-12-02T00:00:00"/>
    <s v="SL"/>
    <m/>
    <s v="2 SL"/>
    <n v="2"/>
    <m/>
  </r>
  <r>
    <x v="1717"/>
    <d v="2022-12-27T00:00:00"/>
    <x v="221"/>
    <s v="ABELA IMELDA C."/>
    <s v="ACCOUNTING"/>
    <x v="0"/>
    <d v="2022-11-22T00:00:00"/>
    <d v="2022-11-22T00:00:00"/>
    <s v="SL"/>
    <m/>
    <s v="1 SL"/>
    <n v="1"/>
    <m/>
  </r>
  <r>
    <x v="1718"/>
    <d v="2022-12-27T00:00:00"/>
    <x v="353"/>
    <s v="ROMILLA MARIBEL P."/>
    <s v="ACCOUNTING"/>
    <x v="0"/>
    <d v="2022-12-09T00:00:00"/>
    <d v="2022-12-09T00:00:00"/>
    <s v="VL"/>
    <m/>
    <s v="1 VL"/>
    <n v="1"/>
    <m/>
  </r>
  <r>
    <x v="1718"/>
    <d v="2022-12-27T00:00:00"/>
    <x v="353"/>
    <s v="ROMILLA MARIBEL P."/>
    <s v="ACCOUNTING"/>
    <x v="0"/>
    <d v="2022-12-19T00:00:00"/>
    <d v="2022-12-19T00:00:00"/>
    <s v="VL"/>
    <m/>
    <s v="1 VL"/>
    <n v="1"/>
    <m/>
  </r>
  <r>
    <x v="1719"/>
    <d v="2022-12-27T00:00:00"/>
    <x v="374"/>
    <s v="ROMILLA MARIBEL P."/>
    <s v="ACCOUNTING"/>
    <x v="0"/>
    <d v="2022-11-21T00:00:00"/>
    <d v="2022-11-21T00:00:00"/>
    <s v="SL"/>
    <m/>
    <s v="1 SL"/>
    <n v="1"/>
    <m/>
  </r>
  <r>
    <x v="1719"/>
    <d v="2022-12-27T00:00:00"/>
    <x v="374"/>
    <s v="ROMILLA MARIBEL P."/>
    <s v="ACCOUNTING"/>
    <x v="0"/>
    <d v="2022-11-23T00:00:00"/>
    <d v="2022-11-23T00:00:00"/>
    <s v="SL"/>
    <m/>
    <s v="1 SL"/>
    <n v="1"/>
    <m/>
  </r>
  <r>
    <x v="1720"/>
    <d v="2022-12-27T00:00:00"/>
    <x v="358"/>
    <s v="DEL MUNDO JONAS B."/>
    <s v="CHO"/>
    <x v="0"/>
    <d v="2022-12-13T00:00:00"/>
    <d v="2022-12-13T00:00:00"/>
    <s v="SL"/>
    <m/>
    <s v="1 SL"/>
    <n v="1"/>
    <m/>
  </r>
  <r>
    <x v="1721"/>
    <d v="2022-12-27T00:00:00"/>
    <x v="377"/>
    <s v="COSINO RIMWELL  "/>
    <s v="CHO"/>
    <x v="0"/>
    <d v="2022-12-28T00:00:00"/>
    <d v="2022-12-29T00:00:00"/>
    <s v="OTHER"/>
    <s v="SEC 21 EO 292- SPECIAL PRIVILEGE"/>
    <s v="2 OTHER"/>
    <n v="2"/>
    <m/>
  </r>
  <r>
    <x v="1722"/>
    <d v="2022-12-27T00:00:00"/>
    <x v="377"/>
    <s v="ZAFRA REYNANTE B."/>
    <s v="TICC"/>
    <x v="0"/>
    <d v="2022-12-26T00:00:00"/>
    <d v="2022-12-29T00:00:00"/>
    <s v="VL"/>
    <s v="SEC 25 EO 292- FORCE LEAVE"/>
    <s v="3 VL"/>
    <n v="3"/>
    <m/>
  </r>
  <r>
    <x v="1723"/>
    <d v="2022-12-27T00:00:00"/>
    <x v="358"/>
    <s v="RODRIGUEZ JOSEPHINE R."/>
    <s v="TICC"/>
    <x v="0"/>
    <d v="2022-12-16T00:00:00"/>
    <d v="2022-12-16T00:00:00"/>
    <s v="OTHER"/>
    <s v="SEC 21 EO 292- SPECIAL PRIVILEGE"/>
    <s v="1 OTHER"/>
    <n v="1"/>
    <m/>
  </r>
  <r>
    <x v="1724"/>
    <d v="2022-12-27T00:00:00"/>
    <x v="365"/>
    <s v="RODRIGUEZ JOSEPHINE R."/>
    <s v="TICC"/>
    <x v="0"/>
    <d v="2022-12-23T00:00:00"/>
    <d v="2022-12-29T00:00:00"/>
    <s v="VL"/>
    <s v="SEC 25 EO 292- FORCE LEAVE"/>
    <s v="4 VL"/>
    <n v="4"/>
    <m/>
  </r>
  <r>
    <x v="1725"/>
    <d v="2022-12-27T00:00:00"/>
    <x v="358"/>
    <s v="VARGAS MELINDA M."/>
    <s v="CSWDO"/>
    <x v="0"/>
    <d v="2022-12-13T00:00:00"/>
    <d v="2022-12-13T00:00:00"/>
    <s v="SL"/>
    <m/>
    <s v="1 SL"/>
    <n v="1"/>
    <m/>
  </r>
  <r>
    <x v="1726"/>
    <d v="2022-12-27T00:00:00"/>
    <x v="372"/>
    <s v="PATERNO MARIA LOURDERS P."/>
    <s v="CCT"/>
    <x v="0"/>
    <d v="2022-12-06T00:00:00"/>
    <d v="2022-12-07T00:00:00"/>
    <s v="SL"/>
    <m/>
    <s v="2 SL"/>
    <n v="2"/>
    <m/>
  </r>
  <r>
    <x v="1727"/>
    <d v="2022-12-27T00:00:00"/>
    <x v="366"/>
    <s v="MERJILLA JEANETTE B."/>
    <s v="TICC"/>
    <x v="0"/>
    <d v="2022-12-19T00:00:00"/>
    <d v="2022-12-19T00:00:00"/>
    <s v="VL"/>
    <m/>
    <s v="1 VL"/>
    <n v="1"/>
    <m/>
  </r>
  <r>
    <x v="1727"/>
    <d v="2022-12-27T00:00:00"/>
    <x v="366"/>
    <s v="MERJILLA JEANETTE B."/>
    <s v="TICC"/>
    <x v="0"/>
    <d v="2022-12-28T00:00:00"/>
    <d v="2022-12-28T00:00:00"/>
    <s v="VL"/>
    <m/>
    <s v="1 VL"/>
    <n v="1"/>
    <m/>
  </r>
  <r>
    <x v="1728"/>
    <d v="2022-12-27T00:00:00"/>
    <x v="350"/>
    <s v="CESICAR JOCHELLE JOAN S."/>
    <s v="TICC/TCCH"/>
    <x v="0"/>
    <d v="2022-12-02T00:00:00"/>
    <d v="2022-12-02T00:00:00"/>
    <s v="VL"/>
    <m/>
    <s v="1 VL"/>
    <n v="1"/>
    <m/>
  </r>
  <r>
    <x v="1729"/>
    <d v="2022-12-27T00:00:00"/>
    <x v="348"/>
    <s v="CESICAR JOCHELLE JOAN S."/>
    <s v="TICC/TCCH"/>
    <x v="0"/>
    <d v="2022-12-21T00:00:00"/>
    <d v="2022-12-22T00:00:00"/>
    <s v="SL"/>
    <m/>
    <s v="2 SL"/>
    <n v="2"/>
    <m/>
  </r>
  <r>
    <x v="1730"/>
    <d v="2022-12-27T00:00:00"/>
    <x v="350"/>
    <s v="ZAFRA REYNANTE B."/>
    <s v="TICC"/>
    <x v="0"/>
    <d v="2022-11-24T00:00:00"/>
    <d v="2022-11-25T00:00:00"/>
    <s v="SL"/>
    <m/>
    <s v="2 SL"/>
    <n v="2"/>
    <m/>
  </r>
  <r>
    <x v="1731"/>
    <d v="2022-12-27T00:00:00"/>
    <x v="365"/>
    <s v="HERNANDEZ RODERICK M."/>
    <s v="EEO/CITY MARKET"/>
    <x v="0"/>
    <d v="2022-12-19T00:00:00"/>
    <d v="2022-12-22T00:00:00"/>
    <s v="VL"/>
    <s v="SEC 25 EO 292- FORCE LEAVE"/>
    <s v="4 VL"/>
    <n v="4"/>
    <m/>
  </r>
  <r>
    <x v="1731"/>
    <d v="2022-12-27T00:00:00"/>
    <x v="365"/>
    <s v="HERNANDEZ RODERICK M."/>
    <s v="EEO/CITY MARKET"/>
    <x v="0"/>
    <d v="2022-12-26T00:00:00"/>
    <d v="2022-12-27T00:00:00"/>
    <s v="VL"/>
    <s v="SEC 25 EO 292- FORCE LEAVE"/>
    <s v="1 VL"/>
    <n v="1"/>
    <m/>
  </r>
  <r>
    <x v="1732"/>
    <d v="2022-12-27T00:00:00"/>
    <x v="364"/>
    <s v="LANDICHO ROSALINA B."/>
    <s v="EEO/CITY MARKET"/>
    <x v="0"/>
    <d v="2022-12-23T00:00:00"/>
    <d v="2022-12-31T00:00:00"/>
    <s v="OTHER"/>
    <s v="SOLO PARENT"/>
    <s v="4 OTHER"/>
    <n v="4"/>
    <m/>
  </r>
  <r>
    <x v="1733"/>
    <d v="2022-12-27T00:00:00"/>
    <x v="366"/>
    <s v="LOGROÑO JONATHAN C."/>
    <s v="EEO/CITY MARKET"/>
    <x v="2"/>
    <d v="2022-12-19T00:00:00"/>
    <d v="2022-12-19T00:00:00"/>
    <s v="VL"/>
    <m/>
    <s v="1 VL"/>
    <n v="1"/>
    <m/>
  </r>
  <r>
    <x v="1734"/>
    <d v="2022-12-27T00:00:00"/>
    <x v="365"/>
    <s v="BRON FLORENCIO L."/>
    <s v="EEO/CITY MARKET"/>
    <x v="0"/>
    <d v="2022-12-18T00:00:00"/>
    <d v="2022-12-18T00:00:00"/>
    <s v="OTHER"/>
    <s v="SEC 21 EO 292- SPECIAL PRIVILEGE"/>
    <s v="0 OTHER"/>
    <n v="0"/>
    <m/>
  </r>
  <r>
    <x v="1735"/>
    <d v="2022-12-27T00:00:00"/>
    <x v="358"/>
    <s v="DIMAANO LEOVIGILDA A."/>
    <s v="EEO/CITY MARKET"/>
    <x v="0"/>
    <d v="2022-12-22T00:00:00"/>
    <d v="2022-12-23T00:00:00"/>
    <s v="OTHER"/>
    <s v="SEC 21 EO 292- SPECIAL PRIVILEGE"/>
    <s v="2 OTHER"/>
    <n v="2"/>
    <m/>
  </r>
  <r>
    <x v="1736"/>
    <d v="2022-12-27T00:00:00"/>
    <x v="358"/>
    <s v="MULINGTAPANG GUILLERMA O."/>
    <s v="GSO"/>
    <x v="0"/>
    <d v="2022-12-28T00:00:00"/>
    <d v="2022-12-29T00:00:00"/>
    <s v="VL"/>
    <s v="SEC 25 EO 292- FORCE LEAVE"/>
    <s v="2 VL"/>
    <n v="2"/>
    <m/>
  </r>
  <r>
    <x v="1737"/>
    <d v="2022-12-27T00:00:00"/>
    <x v="372"/>
    <s v="PAGLINAWAN JESSIE M."/>
    <s v="CENRO"/>
    <x v="0"/>
    <d v="2022-12-05T00:00:00"/>
    <d v="2022-12-06T00:00:00"/>
    <s v="SL"/>
    <m/>
    <s v="2 SL"/>
    <n v="2"/>
    <m/>
  </r>
  <r>
    <x v="1738"/>
    <d v="2022-12-27T00:00:00"/>
    <x v="366"/>
    <s v="ESTIEBER ARISTOTLE B."/>
    <s v="CENRO"/>
    <x v="0"/>
    <d v="2022-12-12T00:00:00"/>
    <d v="2022-12-12T00:00:00"/>
    <s v="OTHER"/>
    <s v="SEC 21 EO 292- SPECIAL PRIVILEGE"/>
    <s v="1 OTHER"/>
    <n v="1"/>
    <m/>
  </r>
  <r>
    <x v="1739"/>
    <d v="2022-12-27T00:00:00"/>
    <x v="357"/>
    <s v="DERLA ARTHUR D."/>
    <s v="CENRO"/>
    <x v="0"/>
    <d v="2022-11-28T00:00:00"/>
    <d v="2022-11-28T00:00:00"/>
    <m/>
    <m/>
    <s v="1 "/>
    <n v="1"/>
    <m/>
  </r>
  <r>
    <x v="1740"/>
    <d v="2022-12-27T00:00:00"/>
    <x v="352"/>
    <s v="DERLA ARTHUR D."/>
    <s v="CENRO"/>
    <x v="0"/>
    <d v="2022-12-08T00:00:00"/>
    <d v="2022-12-10T00:00:00"/>
    <s v="VL"/>
    <m/>
    <s v="1 VL"/>
    <n v="1"/>
    <m/>
  </r>
  <r>
    <x v="1741"/>
    <d v="2022-12-27T00:00:00"/>
    <x v="352"/>
    <s v="OBINA APOLINARIO B."/>
    <s v="CENRO"/>
    <x v="0"/>
    <d v="2022-11-29T00:00:00"/>
    <d v="2022-11-30T00:00:00"/>
    <s v="SL"/>
    <m/>
    <s v="2 SL"/>
    <n v="2"/>
    <m/>
  </r>
  <r>
    <x v="1742"/>
    <d v="2022-12-27T00:00:00"/>
    <x v="104"/>
    <s v="PEREÑA VERGILIO R."/>
    <s v="TICC"/>
    <x v="0"/>
    <d v="2022-10-10T00:00:00"/>
    <d v="2022-10-10T00:00:00"/>
    <s v="SL"/>
    <m/>
    <s v="1 SL"/>
    <n v="1"/>
    <m/>
  </r>
  <r>
    <x v="1743"/>
    <d v="2022-12-27T00:00:00"/>
    <x v="365"/>
    <s v="GUEVARRA ROLANDO  "/>
    <s v="CENRO"/>
    <x v="0"/>
    <d v="2022-12-10T00:00:00"/>
    <d v="2022-12-10T00:00:00"/>
    <s v="SL"/>
    <m/>
    <s v="0 SL"/>
    <n v="0"/>
    <m/>
  </r>
  <r>
    <x v="1744"/>
    <d v="2022-12-27T00:00:00"/>
    <x v="358"/>
    <s v="OBINA JAIME"/>
    <s v="CENRO"/>
    <x v="0"/>
    <d v="2022-12-12T00:00:00"/>
    <d v="2022-12-12T00:00:00"/>
    <s v="SL"/>
    <m/>
    <s v="1 SL"/>
    <n v="1"/>
    <m/>
  </r>
  <r>
    <x v="1745"/>
    <d v="2022-12-27T00:00:00"/>
    <x v="358"/>
    <s v="RODRIGUEZ RUEL  "/>
    <s v="CENRO"/>
    <x v="1"/>
    <d v="2022-12-11T00:00:00"/>
    <d v="2022-12-12T00:00:00"/>
    <s v="SL"/>
    <m/>
    <s v="1 SL"/>
    <n v="1"/>
    <m/>
  </r>
  <r>
    <x v="1746"/>
    <d v="2022-12-27T00:00:00"/>
    <x v="352"/>
    <s v="LORILLA LOIDA P."/>
    <s v="TCSNHS-ISHS"/>
    <x v="0"/>
    <d v="2022-12-23T00:00:00"/>
    <d v="2022-12-29T00:00:00"/>
    <s v="VL"/>
    <s v="SEC 25 EO 292- FORCE LEAVE"/>
    <s v="4 VL"/>
    <n v="4"/>
    <m/>
  </r>
  <r>
    <x v="1747"/>
    <d v="2022-12-27T00:00:00"/>
    <x v="366"/>
    <s v="GONZALES CHRISTI NERISSE E."/>
    <s v="CEO"/>
    <x v="0"/>
    <d v="2022-12-19T00:00:00"/>
    <d v="2022-12-19T00:00:00"/>
    <s v="VL"/>
    <s v="SEC 25 EO 292- FORCE LEAVE"/>
    <s v="1 VL"/>
    <n v="1"/>
    <m/>
  </r>
  <r>
    <x v="1748"/>
    <d v="2022-12-27T00:00:00"/>
    <x v="365"/>
    <s v="MALANAN JENNYLYN R."/>
    <s v="PICNIC GROVE"/>
    <x v="0"/>
    <d v="2022-11-09T00:00:00"/>
    <d v="2022-11-30T00:00:00"/>
    <s v="OTHER"/>
    <s v="SEC 55 REHABILATATION"/>
    <s v="16 OTHER"/>
    <n v="16"/>
    <m/>
  </r>
  <r>
    <x v="1749"/>
    <d v="2022-12-27T00:00:00"/>
    <x v="378"/>
    <s v="SIM JO RITZELLE C."/>
    <s v="CHO"/>
    <x v="0"/>
    <d v="2022-12-27T00:00:00"/>
    <d v="2022-12-29T00:00:00"/>
    <s v="VL"/>
    <m/>
    <s v="3 VL"/>
    <n v="3"/>
    <m/>
  </r>
  <r>
    <x v="1750"/>
    <d v="2022-12-27T00:00:00"/>
    <x v="352"/>
    <s v="REMOLLENO MICHELLE U."/>
    <s v="CHO"/>
    <x v="1"/>
    <d v="2022-12-26T00:00:00"/>
    <d v="2022-12-28T00:00:00"/>
    <s v="VL"/>
    <s v="SEC 25 EO 292- FORCE LEAVE"/>
    <s v="2 VL"/>
    <n v="2"/>
    <m/>
  </r>
  <r>
    <x v="1751"/>
    <d v="2022-12-27T00:00:00"/>
    <x v="221"/>
    <s v="ENRIQUEZ ANABEL O."/>
    <s v="CHO"/>
    <x v="0"/>
    <d v="2022-12-15T00:00:00"/>
    <d v="2022-12-16T00:00:00"/>
    <s v="VL"/>
    <s v="SEC 25 EO 292- FORCE LEAVE"/>
    <s v="2 VL"/>
    <n v="2"/>
    <m/>
  </r>
  <r>
    <x v="1751"/>
    <d v="2022-12-27T00:00:00"/>
    <x v="221"/>
    <s v="ENRIQUEZ ANABEL O."/>
    <s v="CHO"/>
    <x v="0"/>
    <d v="2022-12-27T00:00:00"/>
    <d v="2022-12-29T00:00:00"/>
    <s v="VL"/>
    <s v="SEC 25 EO 292- FORCE LEAVE"/>
    <s v="3 VL"/>
    <n v="3"/>
    <m/>
  </r>
  <r>
    <x v="1752"/>
    <d v="2022-12-27T00:00:00"/>
    <x v="221"/>
    <s v="DEMATERA PEDRO B."/>
    <s v="CCR"/>
    <x v="0"/>
    <d v="2022-12-23T00:00:00"/>
    <d v="2022-12-29T00:00:00"/>
    <s v="VL"/>
    <s v="SEC 25 EO 292- FORCE LEAVE"/>
    <s v="4 VL"/>
    <n v="4"/>
    <m/>
  </r>
  <r>
    <x v="1753"/>
    <d v="2022-12-27T00:00:00"/>
    <x v="221"/>
    <s v="DEMATERA PEDRO B."/>
    <s v="CCR"/>
    <x v="0"/>
    <d v="2022-12-09T00:00:00"/>
    <d v="2022-12-09T00:00:00"/>
    <s v="OTHER"/>
    <s v="SEC 21 EO 292- SPECIAL PRIVILEGE"/>
    <s v="1 OTHER"/>
    <n v="1"/>
    <m/>
  </r>
  <r>
    <x v="1754"/>
    <d v="2022-12-27T00:00:00"/>
    <x v="373"/>
    <s v="MERCARDO RENGIE M."/>
    <s v="LCR"/>
    <x v="0"/>
    <d v="2022-12-20T00:00:00"/>
    <d v="2022-12-22T00:00:00"/>
    <s v="OTHER"/>
    <s v="SEC 21 EO 292- SPECIAL PRIVILEGE"/>
    <s v="3 OTHER"/>
    <n v="3"/>
    <m/>
  </r>
  <r>
    <x v="1755"/>
    <d v="2022-12-27T00:00:00"/>
    <x v="373"/>
    <s v="MERCARDO RENGIE M."/>
    <s v="LCR"/>
    <x v="0"/>
    <d v="2022-12-23T00:00:00"/>
    <d v="2022-12-29T00:00:00"/>
    <s v="VL"/>
    <s v="SEC 25 EO 292- FORCE LEAVE"/>
    <s v="4 VL"/>
    <n v="4"/>
    <m/>
  </r>
  <r>
    <x v="1756"/>
    <d v="2022-12-27T00:00:00"/>
    <x v="353"/>
    <s v="ANGCAYA JENNY ROSE S."/>
    <s v="CTO-LICENSE"/>
    <x v="0"/>
    <d v="2022-12-15T00:00:00"/>
    <d v="2022-12-15T00:00:00"/>
    <s v="VL"/>
    <s v="SEC 25 EO 292- FORCE LEAVE"/>
    <s v="1 VL"/>
    <n v="1"/>
    <m/>
  </r>
  <r>
    <x v="1756"/>
    <d v="2022-12-27T00:00:00"/>
    <x v="353"/>
    <s v="ANGCAYA JENNY ROSE S."/>
    <s v="CTO-LICENSE"/>
    <x v="0"/>
    <d v="2022-12-21T00:00:00"/>
    <d v="2022-12-21T00:00:00"/>
    <s v="VL"/>
    <s v="SEC 25 EO 292- FORCE LEAVE"/>
    <s v="1 VL"/>
    <n v="1"/>
    <m/>
  </r>
  <r>
    <x v="1756"/>
    <d v="2022-12-27T00:00:00"/>
    <x v="353"/>
    <s v="ANGCAYA JENNY ROSE S."/>
    <s v="CTO-LICENSE"/>
    <x v="0"/>
    <d v="2022-12-27T00:00:00"/>
    <d v="2022-12-27T00:00:00"/>
    <s v="VL"/>
    <s v="SEC 25 EO 292- FORCE LEAVE"/>
    <s v="1 VL"/>
    <n v="1"/>
    <m/>
  </r>
  <r>
    <x v="1757"/>
    <d v="2022-12-27T00:00:00"/>
    <x v="369"/>
    <s v="PRIMO GRACE M."/>
    <s v="EEO/CITY MARKET"/>
    <x v="0"/>
    <d v="2022-12-13T00:00:00"/>
    <d v="2022-12-14T00:00:00"/>
    <s v="VL"/>
    <s v="SEC 25 EO 292- FORCE LEAVE"/>
    <s v="2 VL"/>
    <n v="2"/>
    <m/>
  </r>
  <r>
    <x v="1757"/>
    <d v="2022-12-27T00:00:00"/>
    <x v="369"/>
    <s v="PRIMO GRACE M."/>
    <s v="EEO/CITY MARKET"/>
    <x v="0"/>
    <d v="2022-12-22T00:00:00"/>
    <d v="2022-12-22T00:00:00"/>
    <s v="VL"/>
    <s v="SEC 25 EO 292- FORCE LEAVE"/>
    <s v="1 VL"/>
    <n v="1"/>
    <m/>
  </r>
  <r>
    <x v="1757"/>
    <d v="2022-12-27T00:00:00"/>
    <x v="369"/>
    <s v="PRIMO GRACE M."/>
    <s v="EEO/CITY MARKET"/>
    <x v="0"/>
    <d v="2022-12-27T00:00:00"/>
    <d v="2022-12-27T00:00:00"/>
    <s v="VL"/>
    <s v="SEC 25 EO 292- FORCE LEAVE"/>
    <s v="1 VL"/>
    <n v="1"/>
    <m/>
  </r>
  <r>
    <x v="1757"/>
    <d v="2022-12-27T00:00:00"/>
    <x v="369"/>
    <s v="PRIMO GRACE M."/>
    <s v="EEO/CITY MARKET"/>
    <x v="0"/>
    <d v="2022-12-29T00:00:00"/>
    <d v="2022-12-29T00:00:00"/>
    <s v="VL"/>
    <s v="SEC 25 EO 292- FORCE LEAVE"/>
    <s v="1 VL"/>
    <n v="1"/>
    <m/>
  </r>
  <r>
    <x v="1758"/>
    <d v="2022-12-27T00:00:00"/>
    <x v="353"/>
    <s v="DIMAILIG ARLYN R."/>
    <s v="MAHOGANY MARKET"/>
    <x v="0"/>
    <d v="2022-12-15T00:00:00"/>
    <d v="2022-12-16T00:00:00"/>
    <s v="VL"/>
    <s v="SEC 25 EO 292- FORCE LEAVE"/>
    <s v="2 VL"/>
    <n v="2"/>
    <m/>
  </r>
  <r>
    <x v="1759"/>
    <d v="2022-12-27T00:00:00"/>
    <x v="353"/>
    <s v="CABANLIT ZOSIMA M."/>
    <s v="MAHOGANY MARKET"/>
    <x v="0"/>
    <d v="2022-12-16T00:00:00"/>
    <d v="2022-12-20T00:00:00"/>
    <s v="VL"/>
    <s v="SEC 25 EO 292- FORCE LEAVE"/>
    <s v="3 VL"/>
    <n v="3"/>
    <m/>
  </r>
  <r>
    <x v="1759"/>
    <d v="2022-12-27T00:00:00"/>
    <x v="353"/>
    <s v="CABANLIT ZOSIMA M."/>
    <s v="MAHOGANY MARKET"/>
    <x v="0"/>
    <d v="2022-12-23T00:00:00"/>
    <d v="2022-12-27T00:00:00"/>
    <s v="VL"/>
    <s v="SEC 25 EO 292- FORCE LEAVE"/>
    <s v="2 VL"/>
    <n v="2"/>
    <m/>
  </r>
  <r>
    <x v="1760"/>
    <d v="2022-12-27T00:00:00"/>
    <x v="349"/>
    <s v="GATPANDAN MICHAEL E."/>
    <s v="GSO"/>
    <x v="0"/>
    <d v="2022-11-21T00:00:00"/>
    <d v="2022-11-21T00:00:00"/>
    <s v="SL"/>
    <m/>
    <s v="1 SL"/>
    <n v="1"/>
    <m/>
  </r>
  <r>
    <x v="1761"/>
    <d v="2022-12-27T00:00:00"/>
    <x v="171"/>
    <s v="MARASIGAN BIENVENIDO E."/>
    <s v="GSO"/>
    <x v="0"/>
    <d v="2022-11-10T00:00:00"/>
    <d v="2022-11-11T00:00:00"/>
    <s v="SL"/>
    <m/>
    <s v="2 SL"/>
    <n v="2"/>
    <m/>
  </r>
  <r>
    <x v="1762"/>
    <d v="2022-12-27T00:00:00"/>
    <x v="24"/>
    <s v="SUMAGUI FELICITAS M."/>
    <s v="CSWDO"/>
    <x v="0"/>
    <d v="2022-12-22T00:00:00"/>
    <d v="2022-12-22T00:00:00"/>
    <s v="VL"/>
    <s v="SEC 25 EO 292- FORCE LEAVE"/>
    <s v="1 VL"/>
    <n v="1"/>
    <m/>
  </r>
  <r>
    <x v="1763"/>
    <d v="2022-12-27T00:00:00"/>
    <x v="171"/>
    <s v="GATPANDAN MICHAEL E."/>
    <s v="GSO"/>
    <x v="0"/>
    <d v="2022-11-24T00:00:00"/>
    <d v="2022-11-25T00:00:00"/>
    <s v="VL"/>
    <m/>
    <s v="2 VL"/>
    <n v="2"/>
    <m/>
  </r>
  <r>
    <x v="1764"/>
    <d v="2022-12-27T00:00:00"/>
    <x v="362"/>
    <s v="PRIMO GRACE M."/>
    <s v="EEO/CITY MARKET"/>
    <x v="0"/>
    <d v="2022-11-22T00:00:00"/>
    <d v="2022-11-22T00:00:00"/>
    <s v="OTHER"/>
    <s v="SEC 21 EO 292- SPECIAL PRIVILEGE"/>
    <s v="1 OTHER"/>
    <n v="1"/>
    <m/>
  </r>
  <r>
    <x v="1765"/>
    <d v="2022-12-27T00:00:00"/>
    <x v="173"/>
    <s v="OBINA JAIME"/>
    <s v="CENRO"/>
    <x v="0"/>
    <d v="1903-01-30T00:00:00"/>
    <d v="2022-11-30T00:00:00"/>
    <s v="VL"/>
    <s v="SEC 25 EO 292- FORCE LEAVE"/>
    <s v="31260 VL"/>
    <n v="31260"/>
    <m/>
  </r>
  <r>
    <x v="1766"/>
    <d v="2022-12-27T00:00:00"/>
    <x v="154"/>
    <s v="AMBION MARIETA B."/>
    <s v="CENRO"/>
    <x v="0"/>
    <d v="2022-11-23T00:00:00"/>
    <d v="2022-11-25T00:00:00"/>
    <s v="VL"/>
    <s v="SEC 25 EO 292- FORCE LEAVE"/>
    <s v="3 VL"/>
    <n v="3"/>
    <m/>
  </r>
  <r>
    <x v="1767"/>
    <d v="2022-12-27T00:00:00"/>
    <x v="172"/>
    <s v="RODENAS ALBERT RAPHAEL  "/>
    <s v="CENRO"/>
    <x v="0"/>
    <d v="2022-11-28T00:00:00"/>
    <d v="2022-11-30T00:00:00"/>
    <s v="VL"/>
    <s v="SEC 25 EO 292- FORCE LEAVE"/>
    <s v="3 VL"/>
    <n v="3"/>
    <m/>
  </r>
  <r>
    <x v="1768"/>
    <d v="2022-12-27T00:00:00"/>
    <x v="154"/>
    <s v="MULINGTAPANG GUILLERMA O."/>
    <s v="GSO"/>
    <x v="0"/>
    <d v="2022-11-24T00:00:00"/>
    <d v="2022-11-25T00:00:00"/>
    <s v="VL"/>
    <s v="SEC 25 EO 292- FORCE LEAVE"/>
    <s v="2 VL"/>
    <n v="2"/>
    <m/>
  </r>
  <r>
    <x v="1769"/>
    <d v="2022-12-27T00:00:00"/>
    <x v="166"/>
    <s v="MARDO MELINDA E."/>
    <s v="CENRO"/>
    <x v="3"/>
    <d v="2022-11-17T00:00:00"/>
    <d v="2022-11-18T00:00:00"/>
    <s v="VL"/>
    <s v="SEC 25 EO 292- FORCE LEAVE"/>
    <s v="2 VL"/>
    <n v="2"/>
    <m/>
  </r>
  <r>
    <x v="1769"/>
    <d v="2022-12-27T00:00:00"/>
    <x v="166"/>
    <s v="MARDO MELINDA E."/>
    <s v="CENRO"/>
    <x v="3"/>
    <d v="2022-11-24T00:00:00"/>
    <d v="2022-11-24T00:00:00"/>
    <s v="VL"/>
    <s v="SEC 25 EO 292- FORCE LEAVE"/>
    <s v="1 VL"/>
    <n v="1"/>
    <m/>
  </r>
  <r>
    <x v="1770"/>
    <d v="2022-12-27T00:00:00"/>
    <x v="352"/>
    <s v="RAMA RAQUEL J."/>
    <s v="INTERNAL"/>
    <x v="0"/>
    <d v="2022-12-09T00:00:00"/>
    <d v="2022-12-09T00:00:00"/>
    <s v="VL"/>
    <s v="SEC 25 EO 292- FORCE LEAVE"/>
    <s v="1 VL"/>
    <n v="1"/>
    <m/>
  </r>
  <r>
    <x v="1770"/>
    <d v="2022-12-27T00:00:00"/>
    <x v="352"/>
    <s v="RAMA RAQUEL J."/>
    <s v="INTERNAL"/>
    <x v="0"/>
    <d v="2022-12-16T00:00:00"/>
    <d v="2022-12-16T00:00:00"/>
    <s v="VL"/>
    <s v="SEC 25 EO 292- FORCE LEAVE"/>
    <s v="1 VL"/>
    <n v="1"/>
    <m/>
  </r>
  <r>
    <x v="1770"/>
    <d v="2022-12-27T00:00:00"/>
    <x v="352"/>
    <s v="RAMA RAQUEL J."/>
    <s v="INTERNAL"/>
    <x v="0"/>
    <d v="2022-12-23T00:00:00"/>
    <d v="2022-12-23T00:00:00"/>
    <s v="VL"/>
    <s v="SEC 25 EO 292- FORCE LEAVE"/>
    <s v="1 VL"/>
    <n v="1"/>
    <m/>
  </r>
  <r>
    <x v="1770"/>
    <d v="2022-12-27T00:00:00"/>
    <x v="352"/>
    <s v="RAMA RAQUEL J."/>
    <s v="INTERNAL"/>
    <x v="0"/>
    <d v="2022-12-28T00:00:00"/>
    <d v="2022-12-29T00:00:00"/>
    <s v="VL"/>
    <s v="SEC 25 EO 292- FORCE LEAVE"/>
    <s v="2 VL"/>
    <n v="2"/>
    <m/>
  </r>
  <r>
    <x v="1771"/>
    <d v="2022-12-27T00:00:00"/>
    <x v="221"/>
    <s v="SUMAGUI LORENA P."/>
    <s v="BIR"/>
    <x v="0"/>
    <d v="2022-11-28T00:00:00"/>
    <d v="2022-11-29T00:00:00"/>
    <s v="SL"/>
    <m/>
    <s v="2 SL"/>
    <n v="2"/>
    <m/>
  </r>
  <r>
    <x v="1772"/>
    <d v="2022-12-27T00:00:00"/>
    <x v="221"/>
    <s v="VILLANUEVA MARILYN L."/>
    <s v="TICC"/>
    <x v="0"/>
    <d v="2022-11-30T00:00:00"/>
    <d v="2022-11-30T00:00:00"/>
    <s v="SL"/>
    <m/>
    <s v="1 SL"/>
    <n v="1"/>
    <m/>
  </r>
  <r>
    <x v="1773"/>
    <d v="2022-12-27T00:00:00"/>
    <x v="365"/>
    <s v="ROQUITE MAIRECAR L."/>
    <s v="CCT"/>
    <x v="0"/>
    <d v="2022-12-26T00:00:00"/>
    <d v="2022-12-29T00:00:00"/>
    <s v="VL"/>
    <s v="SEC 25 EO 292- FORCE LEAVE"/>
    <s v="3 VL"/>
    <n v="3"/>
    <m/>
  </r>
  <r>
    <x v="1774"/>
    <d v="2022-12-27T00:00:00"/>
    <x v="379"/>
    <s v="OPO CONEY V."/>
    <s v="HOUSING"/>
    <x v="0"/>
    <d v="2022-12-15T00:00:00"/>
    <d v="2022-12-15T00:00:00"/>
    <s v="VL"/>
    <s v="SEC 25 EO 292- FORCE LEAVE"/>
    <s v="1 VL"/>
    <n v="1"/>
    <m/>
  </r>
  <r>
    <x v="1774"/>
    <d v="2022-12-27T00:00:00"/>
    <x v="379"/>
    <s v="OPO CONEY V."/>
    <s v="HOUSING"/>
    <x v="0"/>
    <d v="2022-12-19T00:00:00"/>
    <d v="2022-12-20T00:00:00"/>
    <s v="VL"/>
    <s v="SEC 25 EO 292- FORCE LEAVE"/>
    <s v="2 VL"/>
    <n v="2"/>
    <m/>
  </r>
  <r>
    <x v="1775"/>
    <d v="2022-12-27T00:00:00"/>
    <x v="379"/>
    <s v="OPO CONEY V."/>
    <s v="HOUSING"/>
    <x v="0"/>
    <d v="2022-12-28T00:00:00"/>
    <d v="2022-12-29T00:00:00"/>
    <s v="VL"/>
    <s v="SEC 25 EO 292- FORCE LEAVE"/>
    <s v="2 VL"/>
    <n v="2"/>
    <m/>
  </r>
  <r>
    <x v="1776"/>
    <d v="2022-12-27T00:00:00"/>
    <x v="365"/>
    <s v="PEREA BABEL G."/>
    <s v="HOUSING"/>
    <x v="0"/>
    <d v="2022-12-16T00:00:00"/>
    <d v="2022-12-16T00:00:00"/>
    <s v="VL"/>
    <s v="SEC 25 EO 292- FORCE LEAVE"/>
    <s v="1 VL"/>
    <n v="1"/>
    <m/>
  </r>
  <r>
    <x v="1776"/>
    <d v="2022-12-27T00:00:00"/>
    <x v="365"/>
    <s v="PEREA BABEL G."/>
    <s v="HOUSING"/>
    <x v="0"/>
    <d v="2022-12-22T00:00:00"/>
    <d v="2022-12-23T00:00:00"/>
    <s v="VL"/>
    <s v="SEC 25 EO 292- FORCE LEAVE"/>
    <s v="2 VL"/>
    <n v="2"/>
    <m/>
  </r>
  <r>
    <x v="1776"/>
    <d v="2022-12-27T00:00:00"/>
    <x v="365"/>
    <s v="PEREA BABEL G."/>
    <s v="HOUSING"/>
    <x v="0"/>
    <d v="2022-12-26T00:00:00"/>
    <d v="2022-12-27T00:00:00"/>
    <s v="VL"/>
    <s v="SEC 25 EO 292- FORCE LEAVE"/>
    <s v="1 VL"/>
    <n v="1"/>
    <m/>
  </r>
  <r>
    <x v="1777"/>
    <d v="2022-12-27T00:00:00"/>
    <x v="352"/>
    <s v="GONZALES CHRISTI NERISSE E."/>
    <s v="CEO"/>
    <x v="0"/>
    <d v="2022-12-06T00:00:00"/>
    <d v="2022-12-07T00:00:00"/>
    <s v="VL"/>
    <s v="SEC 25 EO 292- FORCE LEAVE"/>
    <s v="2 VL"/>
    <n v="2"/>
    <m/>
  </r>
  <r>
    <x v="1778"/>
    <d v="2023-02-09T00:00:00"/>
    <x v="380"/>
    <s v="SANARES DAN T."/>
    <s v="CHO"/>
    <x v="1"/>
    <d v="2023-01-16T00:00:00"/>
    <d v="2023-01-17T00:00:00"/>
    <s v="VL"/>
    <m/>
    <s v="2 VL"/>
    <n v="2"/>
    <m/>
  </r>
  <r>
    <x v="1046"/>
    <d v="2023-02-09T00:00:00"/>
    <x v="298"/>
    <s v="DUNGO PURISIMA CORAZON E."/>
    <s v="CTO"/>
    <x v="1"/>
    <m/>
    <m/>
    <s v="OTHER"/>
    <s v="TERMINAL LEAVE"/>
    <s v="0 OTHER"/>
    <n v="0"/>
    <m/>
  </r>
  <r>
    <x v="1047"/>
    <d v="2023-02-09T00:00:00"/>
    <x v="35"/>
    <s v="AMON CLARISSA MAY M."/>
    <s v="VMO"/>
    <x v="1"/>
    <d v="2022-07-28T00:00:00"/>
    <d v="2022-07-29T00:00:00"/>
    <s v="SL"/>
    <m/>
    <s v="2 SL"/>
    <n v="2"/>
    <m/>
  </r>
  <r>
    <x v="1048"/>
    <d v="2023-02-09T00:00:00"/>
    <x v="168"/>
    <s v="GUTIERREZ LYDIA C."/>
    <s v="HRMO"/>
    <x v="1"/>
    <d v="2022-10-24T00:00:00"/>
    <d v="2022-10-24T00:00:00"/>
    <s v="VL"/>
    <m/>
    <s v="1 VL"/>
    <n v="1"/>
    <m/>
  </r>
  <r>
    <x v="1048"/>
    <d v="2023-02-09T00:00:00"/>
    <x v="168"/>
    <s v="GUTIERREZ LYDIA C."/>
    <s v="HRMO"/>
    <x v="1"/>
    <d v="2022-10-28T00:00:00"/>
    <d v="2022-10-28T00:00:00"/>
    <s v="VL"/>
    <m/>
    <s v="1 VL"/>
    <n v="1"/>
    <m/>
  </r>
  <r>
    <x v="1049"/>
    <d v="2023-02-09T00:00:00"/>
    <x v="149"/>
    <s v="OCAMPO EDRALYN B."/>
    <s v="HRMO"/>
    <x v="1"/>
    <d v="2022-09-27T00:00:00"/>
    <d v="2022-09-30T00:00:00"/>
    <s v="SL"/>
    <m/>
    <s v="4 SL"/>
    <n v="4"/>
    <m/>
  </r>
  <r>
    <x v="1050"/>
    <d v="2023-02-09T00:00:00"/>
    <x v="134"/>
    <s v="MANIMTIM JOJIT A."/>
    <s v="HRMO"/>
    <x v="1"/>
    <d v="2022-10-21T00:00:00"/>
    <d v="2022-10-21T00:00:00"/>
    <s v="VL"/>
    <m/>
    <s v="1 VL"/>
    <n v="1"/>
    <m/>
  </r>
  <r>
    <x v="1050"/>
    <d v="2023-02-09T00:00:00"/>
    <x v="134"/>
    <s v="MANIMTIM JOJIT A."/>
    <s v="HRMO"/>
    <x v="1"/>
    <d v="2022-10-24T00:00:00"/>
    <d v="2022-10-25T00:00:00"/>
    <s v="VL"/>
    <m/>
    <s v="2 VL"/>
    <n v="2"/>
    <m/>
  </r>
  <r>
    <x v="1051"/>
    <d v="2023-02-09T00:00:00"/>
    <x v="62"/>
    <s v="OCAMPO EDRALYN B."/>
    <s v="HRMO"/>
    <x v="1"/>
    <d v="2022-08-22T00:00:00"/>
    <d v="2022-08-22T00:00:00"/>
    <s v="SL"/>
    <m/>
    <s v="1 SL"/>
    <n v="1"/>
    <m/>
  </r>
  <r>
    <x v="1052"/>
    <d v="2023-02-09T00:00:00"/>
    <x v="83"/>
    <s v="OCAMPO EDRALYN B."/>
    <s v="HRMO"/>
    <x v="1"/>
    <d v="2022-10-04T00:00:00"/>
    <d v="2022-10-04T00:00:00"/>
    <s v="VL"/>
    <m/>
    <s v="1 VL"/>
    <n v="1"/>
    <m/>
  </r>
  <r>
    <x v="1053"/>
    <d v="2023-02-09T00:00:00"/>
    <x v="83"/>
    <s v="OCAMPO EDRALYN B."/>
    <s v="HRMO"/>
    <x v="1"/>
    <d v="2022-10-18T00:00:00"/>
    <d v="2022-10-18T00:00:00"/>
    <s v="VL"/>
    <m/>
    <s v="1 VL"/>
    <n v="1"/>
    <m/>
  </r>
  <r>
    <x v="1054"/>
    <d v="2023-02-09T00:00:00"/>
    <x v="166"/>
    <s v="OCAMPO EDRALYN B."/>
    <s v="HRMO"/>
    <x v="1"/>
    <d v="2022-12-15T00:00:00"/>
    <d v="2022-12-15T00:00:00"/>
    <s v="VL"/>
    <m/>
    <s v="1 VL"/>
    <n v="1"/>
    <m/>
  </r>
  <r>
    <x v="1054"/>
    <d v="2023-02-09T00:00:00"/>
    <x v="166"/>
    <s v="OCAMPO EDRALYN B."/>
    <s v="HRMO"/>
    <x v="1"/>
    <d v="2022-12-29T00:00:00"/>
    <d v="2022-12-29T00:00:00"/>
    <s v="VL"/>
    <m/>
    <s v="1 VL"/>
    <n v="1"/>
    <m/>
  </r>
  <r>
    <x v="1055"/>
    <d v="2023-02-09T00:00:00"/>
    <x v="163"/>
    <s v="AGUSTIN MARIA LUISA F."/>
    <s v="HRMO"/>
    <x v="1"/>
    <d v="2022-11-02T00:00:00"/>
    <d v="2022-11-18T00:00:00"/>
    <s v="VL"/>
    <m/>
    <s v="12 VL"/>
    <n v="12"/>
    <m/>
  </r>
  <r>
    <x v="1056"/>
    <d v="2023-02-09T00:00:00"/>
    <x v="172"/>
    <s v="AGUSTIN MARIA LUISA F."/>
    <s v="HRMO"/>
    <x v="1"/>
    <d v="2022-10-07T00:00:00"/>
    <d v="2022-10-18T00:00:00"/>
    <s v="VL"/>
    <m/>
    <s v="8 VL"/>
    <n v="8"/>
    <m/>
  </r>
  <r>
    <x v="1056"/>
    <d v="2023-02-09T00:00:00"/>
    <x v="172"/>
    <s v="AGUSTIN MARIA LUISA F."/>
    <s v="HRMO"/>
    <x v="1"/>
    <d v="2022-10-24T00:00:00"/>
    <d v="2022-10-28T00:00:00"/>
    <s v="VL"/>
    <m/>
    <s v="5 VL"/>
    <n v="5"/>
    <m/>
  </r>
  <r>
    <x v="1057"/>
    <d v="2023-02-09T00:00:00"/>
    <x v="354"/>
    <s v="DIMARANAN RODORA G."/>
    <s v="HRMO"/>
    <x v="1"/>
    <d v="2022-12-29T00:00:00"/>
    <d v="2022-12-29T00:00:00"/>
    <s v="OTHER"/>
    <s v="SEC 21 EO 292- SPECIAL PRIVILEGE"/>
    <s v="1 OTHER"/>
    <n v="1"/>
    <m/>
  </r>
  <r>
    <x v="1058"/>
    <d v="2023-02-09T00:00:00"/>
    <x v="155"/>
    <s v="DIMARANAN RODORA G."/>
    <s v="HRMO"/>
    <x v="1"/>
    <d v="2022-11-11T00:00:00"/>
    <d v="2022-11-11T00:00:00"/>
    <s v="OTHER"/>
    <s v="SEC 21 EO 292- SPECIAL PRIVILEGE"/>
    <s v="1 OTHER"/>
    <n v="1"/>
    <m/>
  </r>
  <r>
    <x v="1059"/>
    <d v="2023-02-09T00:00:00"/>
    <x v="87"/>
    <s v="DIMARANAN RODORA G."/>
    <s v="HRMO"/>
    <x v="1"/>
    <d v="2022-10-03T00:00:00"/>
    <d v="2022-10-05T00:00:00"/>
    <s v="VL"/>
    <m/>
    <s v="3 VL"/>
    <n v="3"/>
    <m/>
  </r>
  <r>
    <x v="1060"/>
    <d v="2023-02-09T00:00:00"/>
    <x v="142"/>
    <s v="DIMARANAN RODORA G."/>
    <s v="HRMO"/>
    <x v="1"/>
    <d v="2022-09-02T00:00:00"/>
    <d v="2022-09-02T00:00:00"/>
    <s v="SL"/>
    <m/>
    <s v="1 SL"/>
    <n v="1"/>
    <m/>
  </r>
  <r>
    <x v="1060"/>
    <d v="2023-02-09T00:00:00"/>
    <x v="142"/>
    <s v="DIMARANAN RODORA G."/>
    <s v="HRMO"/>
    <x v="1"/>
    <d v="2022-09-05T00:00:00"/>
    <d v="2022-09-05T00:00:00"/>
    <s v="SL"/>
    <m/>
    <s v="1 SL"/>
    <n v="1"/>
    <m/>
  </r>
  <r>
    <x v="1061"/>
    <d v="2023-02-09T00:00:00"/>
    <x v="159"/>
    <s v="DIMARANAN RODORA G."/>
    <s v="HRMO"/>
    <x v="1"/>
    <d v="2022-10-28T00:00:00"/>
    <d v="2022-10-28T00:00:00"/>
    <s v="VL"/>
    <m/>
    <s v="1 VL"/>
    <n v="1"/>
    <m/>
  </r>
  <r>
    <x v="1062"/>
    <d v="2023-02-09T00:00:00"/>
    <x v="381"/>
    <s v="MAULLON JAENA F."/>
    <s v="SP"/>
    <x v="0"/>
    <d v="2023-01-06T00:00:00"/>
    <d v="2023-01-06T00:00:00"/>
    <s v="VL"/>
    <m/>
    <s v="1 VL"/>
    <n v="1"/>
    <m/>
  </r>
  <r>
    <x v="1062"/>
    <d v="2023-02-09T00:00:00"/>
    <x v="381"/>
    <s v="MAULLON JAENA F."/>
    <s v="SP"/>
    <x v="0"/>
    <d v="2023-01-11T00:00:00"/>
    <d v="2023-01-11T00:00:00"/>
    <s v="VL"/>
    <m/>
    <s v="1 VL"/>
    <n v="1"/>
    <m/>
  </r>
  <r>
    <x v="1062"/>
    <d v="2023-02-09T00:00:00"/>
    <x v="381"/>
    <s v="MAULLON JAENA F."/>
    <s v="SP"/>
    <x v="0"/>
    <d v="2023-01-13T00:00:00"/>
    <d v="2023-01-13T00:00:00"/>
    <s v="VL"/>
    <m/>
    <s v="1 VL"/>
    <n v="1"/>
    <m/>
  </r>
  <r>
    <x v="1062"/>
    <d v="2023-02-09T00:00:00"/>
    <x v="381"/>
    <s v="MAULLON JAENA F."/>
    <s v="SP"/>
    <x v="0"/>
    <d v="2023-01-18T00:00:00"/>
    <d v="2023-01-18T00:00:00"/>
    <s v="VL"/>
    <m/>
    <s v="1 VL"/>
    <n v="1"/>
    <m/>
  </r>
  <r>
    <x v="1062"/>
    <d v="2023-02-09T00:00:00"/>
    <x v="381"/>
    <s v="MAULLON JAENA F."/>
    <s v="SP"/>
    <x v="0"/>
    <d v="2023-01-25T00:00:00"/>
    <d v="2023-01-25T00:00:00"/>
    <s v="VL"/>
    <m/>
    <s v="1 VL"/>
    <n v="1"/>
    <m/>
  </r>
  <r>
    <x v="1063"/>
    <d v="2023-02-09T00:00:00"/>
    <x v="107"/>
    <s v="REYES NORALYN B."/>
    <s v="SP"/>
    <x v="1"/>
    <d v="2022-12-23T00:00:00"/>
    <d v="2022-12-23T00:00:00"/>
    <s v="VL"/>
    <m/>
    <s v="1 VL"/>
    <n v="1"/>
    <m/>
  </r>
  <r>
    <x v="1063"/>
    <d v="2023-02-09T00:00:00"/>
    <x v="107"/>
    <s v="REYES NORALYN B."/>
    <s v="SP"/>
    <x v="1"/>
    <d v="2022-12-27T00:00:00"/>
    <d v="2022-12-27T00:00:00"/>
    <s v="VL"/>
    <m/>
    <s v="1 VL"/>
    <n v="1"/>
    <m/>
  </r>
  <r>
    <x v="1063"/>
    <d v="2023-02-09T00:00:00"/>
    <x v="107"/>
    <s v="REYES NORALYN B."/>
    <s v="SP"/>
    <x v="1"/>
    <d v="2022-12-29T00:00:00"/>
    <d v="2022-12-29T00:00:00"/>
    <s v="VL"/>
    <m/>
    <s v="1 VL"/>
    <n v="1"/>
    <m/>
  </r>
  <r>
    <x v="1064"/>
    <d v="2023-02-09T00:00:00"/>
    <x v="149"/>
    <s v="PAYAD MARICEL  Q."/>
    <s v="HRMO"/>
    <x v="1"/>
    <d v="2022-10-03T00:00:00"/>
    <d v="2022-10-04T00:00:00"/>
    <s v="VL"/>
    <m/>
    <s v="2 VL"/>
    <n v="2"/>
    <m/>
  </r>
  <r>
    <x v="1065"/>
    <d v="2023-02-09T00:00:00"/>
    <x v="168"/>
    <s v="IGNO CRISTINA M."/>
    <s v="HRMO"/>
    <x v="1"/>
    <d v="2022-10-19T00:00:00"/>
    <d v="2022-10-21T00:00:00"/>
    <s v="SL"/>
    <m/>
    <s v="3 SL"/>
    <n v="3"/>
    <m/>
  </r>
  <r>
    <x v="1066"/>
    <d v="2023-02-09T00:00:00"/>
    <x v="168"/>
    <s v="IGNO CRISTINA M."/>
    <s v="HRMO"/>
    <x v="1"/>
    <d v="2022-10-12T00:00:00"/>
    <d v="2022-10-14T00:00:00"/>
    <s v="SL"/>
    <m/>
    <s v="3 SL"/>
    <n v="3"/>
    <m/>
  </r>
  <r>
    <x v="1067"/>
    <d v="2023-02-09T00:00:00"/>
    <x v="374"/>
    <s v="MAWAK MIA PAULEEN B."/>
    <s v="ACCOUNTING"/>
    <x v="1"/>
    <d v="2022-11-23T00:00:00"/>
    <d v="2022-12-09T00:00:00"/>
    <s v="OTHER"/>
    <s v="RA 9710"/>
    <s v="12 OTHER"/>
    <n v="12"/>
    <m/>
  </r>
  <r>
    <x v="1068"/>
    <d v="2023-02-09T00:00:00"/>
    <x v="167"/>
    <s v="MAWAK MIA PAULEEN B."/>
    <s v="ACCOUNTING"/>
    <x v="1"/>
    <d v="2022-10-17T00:00:00"/>
    <d v="2022-10-17T00:00:00"/>
    <s v="SL"/>
    <m/>
    <s v="1 SL"/>
    <n v="1"/>
    <m/>
  </r>
  <r>
    <x v="1069"/>
    <d v="2023-02-09T00:00:00"/>
    <x v="382"/>
    <s v="PAYAD MARICEL  Q."/>
    <s v="HRMO"/>
    <x v="1"/>
    <d v="2023-01-23T00:00:00"/>
    <d v="2023-01-24T00:00:00"/>
    <s v="SL"/>
    <m/>
    <s v="2 SL"/>
    <n v="2"/>
    <m/>
  </r>
  <r>
    <x v="1070"/>
    <d v="2023-02-09T00:00:00"/>
    <x v="148"/>
    <s v="CHACON ELISA G."/>
    <s v="CCT"/>
    <x v="1"/>
    <d v="2022-11-25T00:00:00"/>
    <d v="2022-11-25T00:00:00"/>
    <s v="VL"/>
    <m/>
    <s v="1 VL"/>
    <n v="1"/>
    <m/>
  </r>
  <r>
    <x v="1071"/>
    <d v="2023-02-09T00:00:00"/>
    <x v="87"/>
    <s v="AMON RHEALYN O."/>
    <s v="ACCOUNTING"/>
    <x v="1"/>
    <d v="2022-09-01T00:00:00"/>
    <d v="2022-09-01T00:00:00"/>
    <s v="SL"/>
    <m/>
    <s v="1 SL"/>
    <n v="1"/>
    <m/>
  </r>
  <r>
    <x v="1072"/>
    <d v="2023-02-09T00:00:00"/>
    <x v="105"/>
    <s v="AMON RHEALYN O."/>
    <s v="ACCOUNTING"/>
    <x v="1"/>
    <d v="2022-09-16T00:00:00"/>
    <d v="2022-09-16T00:00:00"/>
    <s v="VL"/>
    <m/>
    <s v="1 VL"/>
    <n v="1"/>
    <m/>
  </r>
  <r>
    <x v="1073"/>
    <d v="2023-02-09T00:00:00"/>
    <x v="83"/>
    <s v="AMON RHEALYN O."/>
    <s v="ACCOUNTING"/>
    <x v="1"/>
    <d v="2022-09-20T00:00:00"/>
    <d v="2022-09-20T00:00:00"/>
    <s v="SL"/>
    <m/>
    <s v="1 SL"/>
    <n v="1"/>
    <m/>
  </r>
  <r>
    <x v="1074"/>
    <d v="2023-02-09T00:00:00"/>
    <x v="151"/>
    <s v="AMON RHEALYN O."/>
    <s v="ACCOUNTING"/>
    <x v="1"/>
    <d v="2022-09-27T00:00:00"/>
    <d v="2022-10-04T00:00:00"/>
    <s v="SL"/>
    <m/>
    <s v="6 SL"/>
    <n v="6"/>
    <m/>
  </r>
  <r>
    <x v="1075"/>
    <d v="2023-02-09T00:00:00"/>
    <x v="165"/>
    <s v="AMON RHEALYN O."/>
    <s v="ACCOUNTING"/>
    <x v="1"/>
    <d v="2022-10-18T00:00:00"/>
    <d v="2022-10-18T00:00:00"/>
    <s v="VL"/>
    <m/>
    <s v="1 VL"/>
    <n v="1"/>
    <m/>
  </r>
  <r>
    <x v="1076"/>
    <d v="2023-02-09T00:00:00"/>
    <x v="153"/>
    <s v="AMON RHEALYN O."/>
    <s v="ACCOUNTING"/>
    <x v="1"/>
    <d v="2022-11-02T00:00:00"/>
    <d v="2022-11-02T00:00:00"/>
    <s v="VL"/>
    <m/>
    <s v="0 VL"/>
    <n v="0"/>
    <m/>
  </r>
  <r>
    <x v="1077"/>
    <d v="2023-02-09T00:00:00"/>
    <x v="221"/>
    <s v="AMON RHEALYN O."/>
    <s v="ACCOUNTING"/>
    <x v="1"/>
    <d v="2022-12-02T00:00:00"/>
    <d v="2022-12-02T00:00:00"/>
    <s v="SL"/>
    <m/>
    <s v="1 SL"/>
    <n v="1"/>
    <m/>
  </r>
  <r>
    <x v="1078"/>
    <d v="2023-02-09T00:00:00"/>
    <x v="221"/>
    <s v="AMON RHEALYN O."/>
    <s v="ACCOUNTING"/>
    <x v="1"/>
    <d v="2022-12-28T00:00:00"/>
    <d v="2022-12-29T00:00:00"/>
    <s v="VL"/>
    <m/>
    <s v="2 VL"/>
    <n v="2"/>
    <m/>
  </r>
  <r>
    <x v="1079"/>
    <d v="2023-02-09T00:00:00"/>
    <x v="377"/>
    <s v="AMON RHEALYN O."/>
    <s v="ACCOUNTING"/>
    <x v="1"/>
    <d v="2022-12-15T00:00:00"/>
    <d v="2022-12-15T00:00:00"/>
    <s v="SL"/>
    <m/>
    <s v="1 SL"/>
    <n v="1"/>
    <m/>
  </r>
  <r>
    <x v="1080"/>
    <d v="2023-02-09T00:00:00"/>
    <x v="147"/>
    <s v="ROCILLO CECILLA A."/>
    <s v="ACCOUNTING"/>
    <x v="1"/>
    <d v="2022-11-03T00:00:00"/>
    <d v="2022-11-03T00:00:00"/>
    <s v="SL"/>
    <m/>
    <s v="1 SL"/>
    <n v="1"/>
    <m/>
  </r>
  <r>
    <x v="1081"/>
    <d v="2023-02-09T00:00:00"/>
    <x v="146"/>
    <s v="ROCILLO CECILLA A."/>
    <s v="ACCOUNTING"/>
    <x v="1"/>
    <d v="2022-11-22T00:00:00"/>
    <d v="2022-11-22T00:00:00"/>
    <s v="OTHER"/>
    <s v="SEC 21 EO 292- SPECIAL PRIVILEGE"/>
    <s v="1 OTHER"/>
    <n v="1"/>
    <m/>
  </r>
  <r>
    <x v="1082"/>
    <d v="2023-02-09T00:00:00"/>
    <x v="149"/>
    <s v="ROCILLO CECILLA A."/>
    <s v="ACCOUNTING"/>
    <x v="1"/>
    <d v="2022-10-24T00:00:00"/>
    <d v="2022-10-25T00:00:00"/>
    <s v="VL"/>
    <m/>
    <s v="2 VL"/>
    <n v="2"/>
    <m/>
  </r>
  <r>
    <x v="1083"/>
    <d v="2023-02-09T00:00:00"/>
    <x v="147"/>
    <s v="ROCILLO CECILLA A."/>
    <s v="ACCOUNTING"/>
    <x v="1"/>
    <d v="2022-10-12T00:00:00"/>
    <d v="2022-10-12T00:00:00"/>
    <s v="SL"/>
    <m/>
    <s v="1 SL"/>
    <n v="1"/>
    <m/>
  </r>
  <r>
    <x v="1084"/>
    <d v="2023-02-09T00:00:00"/>
    <x v="163"/>
    <s v="ENMACIO LEILA A."/>
    <s v="ACCOUNTING"/>
    <x v="1"/>
    <d v="2022-10-18T00:00:00"/>
    <d v="2022-10-18T00:00:00"/>
    <s v="SL"/>
    <m/>
    <s v="1 SL"/>
    <n v="1"/>
    <m/>
  </r>
  <r>
    <x v="1084"/>
    <d v="2023-02-09T00:00:00"/>
    <x v="163"/>
    <s v="ENMACIO LEILA A."/>
    <s v="ACCOUNTING"/>
    <x v="1"/>
    <d v="2022-10-21T00:00:00"/>
    <d v="2022-10-21T00:00:00"/>
    <s v="SL"/>
    <m/>
    <s v="1 SL"/>
    <n v="1"/>
    <m/>
  </r>
  <r>
    <x v="1085"/>
    <d v="2023-02-09T00:00:00"/>
    <x v="101"/>
    <s v="ENMACIO LEILA A."/>
    <s v="ACCOUNTING"/>
    <x v="1"/>
    <d v="2022-08-22T00:00:00"/>
    <d v="2022-08-22T00:00:00"/>
    <s v="SL"/>
    <m/>
    <s v="1 SL"/>
    <n v="1"/>
    <m/>
  </r>
  <r>
    <x v="1086"/>
    <d v="2023-02-09T00:00:00"/>
    <x v="141"/>
    <s v="ENMACIO LEILA A."/>
    <s v="ACCOUNTING"/>
    <x v="1"/>
    <d v="2022-09-05T00:00:00"/>
    <d v="2022-09-06T00:00:00"/>
    <s v="SL"/>
    <m/>
    <s v="2 SL"/>
    <n v="2"/>
    <m/>
  </r>
  <r>
    <x v="1086"/>
    <d v="2023-02-09T00:00:00"/>
    <x v="141"/>
    <s v="ENMACIO LEILA A."/>
    <s v="ACCOUNTING"/>
    <x v="1"/>
    <d v="2022-09-27T00:00:00"/>
    <d v="2022-09-28T00:00:00"/>
    <s v="SL"/>
    <m/>
    <s v="2 SL"/>
    <n v="2"/>
    <m/>
  </r>
  <r>
    <x v="1087"/>
    <d v="2023-02-09T00:00:00"/>
    <x v="357"/>
    <s v="ENMACIO LEILA A."/>
    <s v="ACCOUNTING"/>
    <x v="1"/>
    <d v="2022-11-23T00:00:00"/>
    <d v="2022-11-23T00:00:00"/>
    <s v="SL"/>
    <m/>
    <s v="1 SL"/>
    <n v="1"/>
    <m/>
  </r>
  <r>
    <x v="1087"/>
    <d v="2023-02-09T00:00:00"/>
    <x v="357"/>
    <s v="ENMACIO LEILA A."/>
    <s v="ACCOUNTING"/>
    <x v="1"/>
    <d v="2022-11-28T00:00:00"/>
    <d v="2022-11-28T00:00:00"/>
    <s v="SL"/>
    <m/>
    <s v="1 SL"/>
    <n v="1"/>
    <m/>
  </r>
  <r>
    <x v="1088"/>
    <d v="2023-02-09T00:00:00"/>
    <x v="357"/>
    <s v="ENMACIO LEILA A."/>
    <s v="ACCOUNTING"/>
    <x v="1"/>
    <d v="2022-12-21T00:00:00"/>
    <d v="2022-12-21T00:00:00"/>
    <s v="VL"/>
    <m/>
    <s v="1 VL"/>
    <n v="1"/>
    <m/>
  </r>
  <r>
    <x v="1089"/>
    <d v="2023-02-09T00:00:00"/>
    <x v="148"/>
    <s v="DIMARANAN GREGORIA C."/>
    <s v="ACCOUNTING"/>
    <x v="1"/>
    <d v="2022-11-04T00:00:00"/>
    <d v="2022-11-04T00:00:00"/>
    <s v="SL"/>
    <m/>
    <s v="1 SL"/>
    <n v="1"/>
    <m/>
  </r>
  <r>
    <x v="1090"/>
    <d v="2023-02-09T00:00:00"/>
    <x v="362"/>
    <s v="DIMARANAN GREGORIA C."/>
    <s v="ACCOUNTING"/>
    <x v="1"/>
    <d v="2022-11-09T00:00:00"/>
    <d v="2022-11-09T00:00:00"/>
    <s v="SL"/>
    <m/>
    <s v="1 SL"/>
    <n v="1"/>
    <m/>
  </r>
  <r>
    <x v="1090"/>
    <d v="2023-02-09T00:00:00"/>
    <x v="362"/>
    <s v="DIMARANAN GREGORIA C."/>
    <s v="ACCOUNTING"/>
    <x v="1"/>
    <d v="2022-11-14T00:00:00"/>
    <d v="2022-11-14T00:00:00"/>
    <s v="SL"/>
    <m/>
    <s v="1 SL"/>
    <n v="1"/>
    <m/>
  </r>
  <r>
    <x v="1091"/>
    <d v="2023-02-09T00:00:00"/>
    <x v="136"/>
    <s v="DIMARANAN GREGORIA C."/>
    <s v="ACCOUNTING"/>
    <x v="1"/>
    <d v="2022-12-05T00:00:00"/>
    <d v="2022-12-06T00:00:00"/>
    <s v="VL"/>
    <m/>
    <s v="2 VL"/>
    <n v="2"/>
    <m/>
  </r>
  <r>
    <x v="1091"/>
    <d v="2023-02-09T00:00:00"/>
    <x v="136"/>
    <s v="DIMARANAN GREGORIA C."/>
    <s v="ACCOUNTING"/>
    <x v="1"/>
    <d v="2022-12-28T00:00:00"/>
    <d v="2022-12-29T00:00:00"/>
    <s v="VL"/>
    <m/>
    <s v="2 VL"/>
    <n v="2"/>
    <m/>
  </r>
  <r>
    <x v="1092"/>
    <d v="2023-02-09T00:00:00"/>
    <x v="159"/>
    <s v="DIMARANAN GREGORIA C."/>
    <s v="ACCOUNTING"/>
    <x v="1"/>
    <d v="2022-11-10T00:00:00"/>
    <d v="2022-11-11T00:00:00"/>
    <s v="VL"/>
    <m/>
    <s v="2 VL"/>
    <n v="2"/>
    <m/>
  </r>
  <r>
    <x v="1093"/>
    <d v="2023-02-09T00:00:00"/>
    <x v="159"/>
    <s v="DIMARANAN GREGORIA C."/>
    <s v="ACCOUNTING"/>
    <x v="1"/>
    <d v="2022-10-28T00:00:00"/>
    <d v="2022-10-28T00:00:00"/>
    <s v="SL"/>
    <m/>
    <s v="1 SL"/>
    <n v="1"/>
    <m/>
  </r>
  <r>
    <x v="1094"/>
    <d v="2023-02-09T00:00:00"/>
    <x v="144"/>
    <s v="DIMARANAN GREGORIA C."/>
    <s v="ACCOUNTING"/>
    <x v="1"/>
    <d v="2022-10-26T00:00:00"/>
    <d v="2022-10-26T00:00:00"/>
    <s v="SL"/>
    <m/>
    <s v="1 SL"/>
    <n v="1"/>
    <m/>
  </r>
  <r>
    <x v="1095"/>
    <d v="2023-02-09T00:00:00"/>
    <x v="147"/>
    <s v="DIMARANAN GREGORIA C."/>
    <s v="ACCOUNTING"/>
    <x v="1"/>
    <d v="2022-10-19T00:00:00"/>
    <d v="2022-10-19T00:00:00"/>
    <s v="OTHER"/>
    <s v="SEC 21 EO 292- SPECIAL PRIVILEGE"/>
    <s v="1 OTHER"/>
    <n v="1"/>
    <m/>
  </r>
  <r>
    <x v="1096"/>
    <d v="2023-02-09T00:00:00"/>
    <x v="83"/>
    <s v="DIMARANAN GREGORIA C."/>
    <s v="ACCOUNTING"/>
    <x v="1"/>
    <d v="2022-09-21T00:00:00"/>
    <d v="2022-09-21T00:00:00"/>
    <s v="OTHER"/>
    <s v="SEC 21 EO 292- SPECIAL PRIVILEGE"/>
    <s v="1 OTHER"/>
    <n v="1"/>
    <m/>
  </r>
  <r>
    <x v="1097"/>
    <d v="2023-02-09T00:00:00"/>
    <x v="350"/>
    <s v="DIMARANAN GREGORIA C."/>
    <s v="ACCOUNTING"/>
    <x v="1"/>
    <d v="2022-11-25T00:00:00"/>
    <d v="2022-11-25T00:00:00"/>
    <s v="SL"/>
    <m/>
    <s v="1 SL"/>
    <n v="1"/>
    <m/>
  </r>
  <r>
    <x v="1098"/>
    <d v="2023-02-09T00:00:00"/>
    <x v="354"/>
    <s v="DIMARANAN GREGORIA C."/>
    <s v="ACCOUNTING"/>
    <x v="1"/>
    <d v="2022-12-02T00:00:00"/>
    <d v="2022-12-02T00:00:00"/>
    <s v="SL"/>
    <m/>
    <s v="1 SL"/>
    <n v="1"/>
    <m/>
  </r>
  <r>
    <x v="1098"/>
    <d v="2023-02-09T00:00:00"/>
    <x v="354"/>
    <s v="DIMARANAN GREGORIA C."/>
    <s v="ACCOUNTING"/>
    <x v="1"/>
    <d v="2022-12-07T00:00:00"/>
    <d v="2022-12-09T00:00:00"/>
    <s v="SL"/>
    <m/>
    <s v="2 SL"/>
    <n v="2"/>
    <m/>
  </r>
  <r>
    <x v="1098"/>
    <d v="2023-02-09T00:00:00"/>
    <x v="354"/>
    <s v="DIMARANAN GREGORIA C."/>
    <s v="ACCOUNTING"/>
    <x v="1"/>
    <d v="2022-12-12T00:00:00"/>
    <d v="2022-12-16T00:00:00"/>
    <s v="SL"/>
    <m/>
    <s v="5 SL"/>
    <n v="5"/>
    <m/>
  </r>
  <r>
    <x v="1099"/>
    <d v="2023-02-09T00:00:00"/>
    <x v="149"/>
    <s v="ANGCAYA JOHN V."/>
    <s v="ACCOUNTING"/>
    <x v="1"/>
    <d v="2022-11-14T00:00:00"/>
    <d v="2022-11-16T00:00:00"/>
    <s v="VL"/>
    <m/>
    <s v="3 VL"/>
    <n v="3"/>
    <m/>
  </r>
  <r>
    <x v="1100"/>
    <d v="2023-02-09T00:00:00"/>
    <x v="149"/>
    <s v="ANGCAYA JOHN V."/>
    <s v="ACCOUNTING"/>
    <x v="1"/>
    <d v="2022-10-24T00:00:00"/>
    <d v="2022-10-25T00:00:00"/>
    <s v="VL"/>
    <m/>
    <s v="2 VL"/>
    <n v="2"/>
    <m/>
  </r>
  <r>
    <x v="1101"/>
    <d v="2023-02-09T00:00:00"/>
    <x v="149"/>
    <s v="ANGCAYA JOHN V."/>
    <s v="ACCOUNTING"/>
    <x v="1"/>
    <d v="2022-10-11T00:00:00"/>
    <d v="2022-10-11T00:00:00"/>
    <s v="SL"/>
    <m/>
    <s v="1 SL"/>
    <n v="1"/>
    <m/>
  </r>
  <r>
    <x v="1102"/>
    <d v="2023-02-09T00:00:00"/>
    <x v="111"/>
    <s v="ANGCAYA JOHN V."/>
    <s v="ACCOUNTING"/>
    <x v="1"/>
    <d v="2022-09-14T00:00:00"/>
    <d v="2022-09-15T00:00:00"/>
    <s v="SL"/>
    <m/>
    <s v="2 SL"/>
    <n v="2"/>
    <m/>
  </r>
  <r>
    <x v="1103"/>
    <d v="2023-02-09T00:00:00"/>
    <x v="148"/>
    <s v="MIRANDA MARIA LOIDA M."/>
    <s v="ACCOUNTING"/>
    <x v="1"/>
    <d v="2022-11-03T00:00:00"/>
    <d v="2022-11-04T00:00:00"/>
    <s v="SL"/>
    <m/>
    <s v="2 SL"/>
    <n v="2"/>
    <m/>
  </r>
  <r>
    <x v="1104"/>
    <d v="2023-02-09T00:00:00"/>
    <x v="100"/>
    <s v="MIRANDA MARIA LOIDA M."/>
    <s v="ACCOUNTING"/>
    <x v="1"/>
    <d v="2022-09-22T00:00:00"/>
    <d v="2022-09-22T00:00:00"/>
    <s v="SL"/>
    <m/>
    <s v="1 SL"/>
    <n v="1"/>
    <m/>
  </r>
  <r>
    <x v="1105"/>
    <d v="2023-02-09T00:00:00"/>
    <x v="136"/>
    <s v="DAÑO ALMA R."/>
    <s v="ACCOUNTING"/>
    <x v="1"/>
    <d v="2022-11-25T00:00:00"/>
    <d v="2022-11-25T00:00:00"/>
    <s v="VL"/>
    <m/>
    <s v="1 VL"/>
    <n v="1"/>
    <m/>
  </r>
  <r>
    <x v="1106"/>
    <d v="2023-02-09T00:00:00"/>
    <x v="350"/>
    <s v="DELA GRACIA MA. CECILIA P."/>
    <s v="ACCOUNTING"/>
    <x v="1"/>
    <d v="2022-11-25T00:00:00"/>
    <d v="2022-11-25T00:00:00"/>
    <s v="OTHER"/>
    <s v="SEC 21 EO 292- SPECIAL PRIVILEGE"/>
    <s v="1 OTHER"/>
    <n v="1"/>
    <m/>
  </r>
  <r>
    <x v="1107"/>
    <d v="2023-02-09T00:00:00"/>
    <x v="148"/>
    <s v="DELA GRACIA MA. CECILIA P."/>
    <s v="ACCOUNTING"/>
    <x v="1"/>
    <d v="2022-12-09T00:00:00"/>
    <d v="2022-12-09T00:00:00"/>
    <s v="VL"/>
    <m/>
    <s v="1 VL"/>
    <n v="1"/>
    <m/>
  </r>
  <r>
    <x v="1108"/>
    <d v="2023-02-09T00:00:00"/>
    <x v="148"/>
    <s v="CHACON ELISA G."/>
    <s v="CCT"/>
    <x v="1"/>
    <d v="2022-11-15T00:00:00"/>
    <d v="2022-11-15T00:00:00"/>
    <s v="VL"/>
    <m/>
    <s v="1 VL"/>
    <n v="1"/>
    <m/>
  </r>
  <r>
    <x v="1109"/>
    <d v="2023-02-09T00:00:00"/>
    <x v="155"/>
    <s v="DELA GRACIA MA. CECILIA P."/>
    <s v="ACCOUNTING"/>
    <x v="1"/>
    <d v="2022-11-17T00:00:00"/>
    <d v="2022-11-18T00:00:00"/>
    <s v="VL"/>
    <m/>
    <s v="2 VL"/>
    <n v="2"/>
    <m/>
  </r>
  <r>
    <x v="1110"/>
    <d v="2023-02-09T00:00:00"/>
    <x v="134"/>
    <s v="BAYBAY LOLITA B."/>
    <s v="ACCOUNTING"/>
    <x v="1"/>
    <d v="2022-10-13T00:00:00"/>
    <d v="2022-10-13T00:00:00"/>
    <s v="SL"/>
    <m/>
    <s v="1 SL"/>
    <n v="1"/>
    <m/>
  </r>
  <r>
    <x v="1111"/>
    <d v="2023-02-09T00:00:00"/>
    <x v="108"/>
    <s v="BAYBAY LOLITA B."/>
    <s v="ACCOUNTING"/>
    <x v="1"/>
    <d v="2022-09-20T00:00:00"/>
    <d v="2022-09-22T00:00:00"/>
    <s v="OTHER"/>
    <s v="SEC 21 EO 292- SPECIAL PRIVILEGE"/>
    <s v="3 OTHER"/>
    <n v="3"/>
    <m/>
  </r>
  <r>
    <x v="1111"/>
    <d v="2023-02-09T00:00:00"/>
    <x v="108"/>
    <s v="BAYBAY LOLITA B."/>
    <s v="ACCOUNTING"/>
    <x v="1"/>
    <d v="2022-09-23T00:00:00"/>
    <d v="2022-09-26T00:00:00"/>
    <s v="VL"/>
    <m/>
    <s v="2 VL"/>
    <n v="2"/>
    <m/>
  </r>
  <r>
    <x v="1112"/>
    <d v="2023-02-09T00:00:00"/>
    <x v="151"/>
    <s v="LERIO ROSEMARIE V."/>
    <s v="ACCOUNTING"/>
    <x v="1"/>
    <d v="2022-11-11T00:00:00"/>
    <d v="2022-11-11T00:00:00"/>
    <s v="OTHER"/>
    <s v="SEC 21 EO 292- SPECIAL PRIVILEGE"/>
    <s v="1 OTHER"/>
    <n v="1"/>
    <m/>
  </r>
  <r>
    <x v="1112"/>
    <d v="2023-02-09T00:00:00"/>
    <x v="151"/>
    <s v="LERIO ROSEMARIE V."/>
    <s v="ACCOUNTING"/>
    <x v="1"/>
    <d v="2022-11-17T00:00:00"/>
    <d v="2022-11-17T00:00:00"/>
    <s v="OTHER"/>
    <s v="SEC 21 EO 292- SPECIAL PRIVILEGE"/>
    <s v="1 OTHER"/>
    <n v="1"/>
    <m/>
  </r>
  <r>
    <x v="1113"/>
    <d v="2023-02-09T00:00:00"/>
    <x v="157"/>
    <s v="MARASIGAN GINALYN D."/>
    <s v="ACCOUNTING"/>
    <x v="1"/>
    <d v="2022-12-27T00:00:00"/>
    <d v="2022-12-29T00:00:00"/>
    <s v="VL"/>
    <m/>
    <s v="3 VL"/>
    <n v="3"/>
    <m/>
  </r>
  <r>
    <x v="1114"/>
    <d v="2023-02-09T00:00:00"/>
    <x v="148"/>
    <s v="DELA GRACIA MA. CECILIA P."/>
    <s v="ACCOUNTING"/>
    <x v="1"/>
    <d v="2022-12-07T00:00:00"/>
    <d v="2022-12-07T00:00:00"/>
    <s v="VL"/>
    <m/>
    <s v="1 VL"/>
    <n v="1"/>
    <m/>
  </r>
  <r>
    <x v="1115"/>
    <d v="2023-02-09T00:00:00"/>
    <x v="155"/>
    <s v="DE VILLA JAYVEE U."/>
    <s v="ACCOUNTING"/>
    <x v="1"/>
    <d v="2022-11-07T00:00:00"/>
    <d v="2022-11-07T00:00:00"/>
    <s v="OTHER"/>
    <s v="SEC 21 EO 292- SPECIAL PRIVILEGE"/>
    <s v="1 OTHER"/>
    <n v="1"/>
    <m/>
  </r>
  <r>
    <x v="1116"/>
    <d v="2023-02-09T00:00:00"/>
    <x v="153"/>
    <s v="MANALO EDITHA V."/>
    <s v="ACCOUNTING"/>
    <x v="1"/>
    <d v="2022-10-25T00:00:00"/>
    <d v="2022-10-25T00:00:00"/>
    <s v="OTHER"/>
    <s v="SEC 21 EO 292- SPECIAL PRIVILEGE"/>
    <s v="1 OTHER"/>
    <n v="1"/>
    <m/>
  </r>
  <r>
    <x v="1117"/>
    <d v="2023-02-09T00:00:00"/>
    <x v="168"/>
    <s v="MANALO EDITHA V."/>
    <s v="ACCOUNTING"/>
    <x v="1"/>
    <d v="2022-10-28T00:00:00"/>
    <d v="2022-10-28T00:00:00"/>
    <s v="VL"/>
    <m/>
    <s v="1 VL"/>
    <n v="1"/>
    <m/>
  </r>
  <r>
    <x v="1118"/>
    <d v="2023-02-09T00:00:00"/>
    <x v="359"/>
    <s v="MANALO EDITHA V."/>
    <s v="ACCOUNTING"/>
    <x v="1"/>
    <d v="2022-12-16T00:00:00"/>
    <d v="2022-12-16T00:00:00"/>
    <s v="VL"/>
    <m/>
    <s v="1 VL"/>
    <n v="1"/>
    <m/>
  </r>
  <r>
    <x v="1119"/>
    <d v="2023-02-09T00:00:00"/>
    <x v="383"/>
    <s v="ENMACIO LEILA A."/>
    <s v="ACCOUNTING"/>
    <x v="1"/>
    <d v="2023-01-03T00:00:00"/>
    <d v="2023-01-04T00:00:00"/>
    <s v="OTHER"/>
    <s v="SEC 21 EO 292- SPECIAL PRIVILEGE"/>
    <s v="2 OTHER"/>
    <n v="2"/>
    <m/>
  </r>
  <r>
    <x v="1120"/>
    <d v="2023-02-09T00:00:00"/>
    <x v="384"/>
    <s v="BAES ELMER P."/>
    <s v="EDP"/>
    <x v="0"/>
    <d v="2023-01-30T00:00:00"/>
    <d v="2023-01-30T00:00:00"/>
    <s v="OTHER"/>
    <s v="SEC 21 EO 292- SPECIAL PRIVILEGE"/>
    <s v="1 OTHER"/>
    <n v="1"/>
    <m/>
  </r>
  <r>
    <x v="1121"/>
    <d v="2023-02-09T00:00:00"/>
    <x v="159"/>
    <s v="ANACAY LEVIE B."/>
    <s v="ACCOUNTING"/>
    <x v="1"/>
    <d v="2022-10-12T00:00:00"/>
    <d v="2022-10-12T00:00:00"/>
    <s v="SL"/>
    <m/>
    <s v="1 SL"/>
    <n v="1"/>
    <m/>
  </r>
  <r>
    <x v="1121"/>
    <d v="2023-02-09T00:00:00"/>
    <x v="159"/>
    <s v="ANACAY LEVIE B."/>
    <s v="ACCOUNTING"/>
    <x v="1"/>
    <d v="2022-10-14T00:00:00"/>
    <d v="2022-10-14T00:00:00"/>
    <s v="SL"/>
    <m/>
    <s v="1 SL"/>
    <n v="1"/>
    <m/>
  </r>
  <r>
    <x v="1122"/>
    <d v="2023-02-09T00:00:00"/>
    <x v="385"/>
    <s v="ANACAY LEVIE B."/>
    <s v="ACCOUNTING"/>
    <x v="1"/>
    <d v="2022-11-21T00:00:00"/>
    <d v="2022-11-21T00:00:00"/>
    <s v="SL"/>
    <m/>
    <s v="1 SL"/>
    <n v="1"/>
    <m/>
  </r>
  <r>
    <x v="1123"/>
    <d v="2023-02-09T00:00:00"/>
    <x v="385"/>
    <s v="ANACAY LEVIE B."/>
    <s v="ACCOUNTING"/>
    <x v="1"/>
    <d v="2022-11-28T00:00:00"/>
    <d v="2022-11-29T00:00:00"/>
    <s v="SL"/>
    <m/>
    <s v="2 SL"/>
    <n v="2"/>
    <m/>
  </r>
  <r>
    <x v="1124"/>
    <d v="2023-02-09T00:00:00"/>
    <x v="85"/>
    <s v="ANACAY LEVIE B."/>
    <s v="ACCOUNTING"/>
    <x v="1"/>
    <d v="2022-09-06T00:00:00"/>
    <d v="2022-09-06T00:00:00"/>
    <s v="SL"/>
    <m/>
    <s v="1 SL"/>
    <n v="1"/>
    <m/>
  </r>
  <r>
    <x v="1124"/>
    <d v="2023-02-09T00:00:00"/>
    <x v="85"/>
    <s v="ANACAY LEVIE B."/>
    <s v="ACCOUNTING"/>
    <x v="1"/>
    <d v="2022-09-13T00:00:00"/>
    <d v="2022-09-13T00:00:00"/>
    <s v="SL"/>
    <m/>
    <s v="1 SL"/>
    <n v="1"/>
    <m/>
  </r>
  <r>
    <x v="1124"/>
    <d v="2023-02-09T00:00:00"/>
    <x v="85"/>
    <s v="ANACAY LEVIE B."/>
    <s v="ACCOUNTING"/>
    <x v="1"/>
    <d v="2022-09-23T00:00:00"/>
    <d v="2022-09-23T00:00:00"/>
    <s v="SL"/>
    <m/>
    <s v="1 SL"/>
    <n v="1"/>
    <m/>
  </r>
  <r>
    <x v="1125"/>
    <d v="2023-02-09T00:00:00"/>
    <x v="121"/>
    <s v="MENDOZA NORA A."/>
    <s v="ACCOUNTING"/>
    <x v="1"/>
    <d v="2022-09-28T00:00:00"/>
    <d v="2022-09-29T00:00:00"/>
    <s v="SL"/>
    <m/>
    <s v="2 SL"/>
    <n v="2"/>
    <m/>
  </r>
  <r>
    <x v="1126"/>
    <d v="2023-02-09T00:00:00"/>
    <x v="171"/>
    <s v="MENDOZA NORA A."/>
    <s v="ACCOUNTING"/>
    <x v="1"/>
    <d v="2022-11-25T00:00:00"/>
    <d v="2022-11-25T00:00:00"/>
    <s v="SL"/>
    <m/>
    <s v="1 SL"/>
    <n v="1"/>
    <m/>
  </r>
  <r>
    <x v="1127"/>
    <d v="2023-02-09T00:00:00"/>
    <x v="148"/>
    <s v="MENDOZA NORA A."/>
    <s v="ACCOUNTING"/>
    <x v="1"/>
    <d v="2022-11-18T00:00:00"/>
    <d v="2022-11-18T00:00:00"/>
    <s v="SL"/>
    <m/>
    <s v="1 SL"/>
    <n v="1"/>
    <m/>
  </r>
  <r>
    <x v="1127"/>
    <d v="2023-02-09T00:00:00"/>
    <x v="148"/>
    <s v="MENDOZA NORA A."/>
    <s v="ACCOUNTING"/>
    <x v="1"/>
    <d v="2022-11-29T00:00:00"/>
    <d v="2022-11-29T00:00:00"/>
    <s v="SL"/>
    <m/>
    <s v="1 SL"/>
    <n v="1"/>
    <m/>
  </r>
  <r>
    <x v="1128"/>
    <d v="2023-02-09T00:00:00"/>
    <x v="371"/>
    <s v="DAÑO ALMA R."/>
    <s v="ACCOUNTING"/>
    <x v="1"/>
    <d v="2022-12-09T00:00:00"/>
    <d v="2022-12-09T00:00:00"/>
    <s v="OTHER"/>
    <s v="SEC 21 EO 292- SPECIAL PRIVILEGE"/>
    <s v="1 OTHER"/>
    <n v="1"/>
    <m/>
  </r>
  <r>
    <x v="1129"/>
    <d v="2023-02-09T00:00:00"/>
    <x v="386"/>
    <s v="DAÑO ALMA R."/>
    <s v="ACCOUNTING"/>
    <x v="1"/>
    <d v="2022-12-28T00:00:00"/>
    <d v="2022-12-29T00:00:00"/>
    <s v="VL"/>
    <m/>
    <s v="2 VL"/>
    <n v="2"/>
    <m/>
  </r>
  <r>
    <x v="1130"/>
    <d v="2023-02-09T00:00:00"/>
    <x v="140"/>
    <s v="DAÑO ALMA R."/>
    <s v="ACCOUNTING"/>
    <x v="1"/>
    <d v="2022-09-29T00:00:00"/>
    <d v="2022-09-29T00:00:00"/>
    <s v="OTHER"/>
    <s v="SEC 21 EO 292- SPECIAL PRIVILEGE"/>
    <s v="1 OTHER"/>
    <n v="1"/>
    <m/>
  </r>
  <r>
    <x v="1131"/>
    <d v="2023-02-15T00:00:00"/>
    <x v="383"/>
    <s v="CAMERO PEDRITO C."/>
    <s v="CITY MARKET"/>
    <x v="0"/>
    <m/>
    <m/>
    <s v="OTHER"/>
    <s v="TERMINAL LEAVE"/>
    <s v="0 OTHER"/>
    <n v="0"/>
    <m/>
  </r>
  <r>
    <x v="1132"/>
    <d v="2023-02-15T00:00:00"/>
    <x v="387"/>
    <s v="PEREA BABEL G."/>
    <s v="HOUSING"/>
    <x v="0"/>
    <d v="2023-01-16T00:00:00"/>
    <d v="2023-01-20T00:00:00"/>
    <s v="VL"/>
    <m/>
    <s v="5 VL"/>
    <n v="5"/>
    <m/>
  </r>
  <r>
    <x v="1133"/>
    <d v="2023-02-15T00:00:00"/>
    <x v="388"/>
    <s v="MAULLON JAENA F."/>
    <s v="SP"/>
    <x v="0"/>
    <d v="2023-02-09T00:00:00"/>
    <d v="2023-02-09T00:00:00"/>
    <s v="VL"/>
    <m/>
    <s v="1 VL"/>
    <n v="1"/>
    <m/>
  </r>
  <r>
    <x v="1133"/>
    <d v="2023-02-15T00:00:00"/>
    <x v="388"/>
    <s v="MAULLON JAENA F."/>
    <s v="SP"/>
    <x v="0"/>
    <d v="2023-02-17T00:00:00"/>
    <d v="2023-02-17T00:00:00"/>
    <s v="VL"/>
    <m/>
    <s v="1 VL"/>
    <n v="1"/>
    <m/>
  </r>
  <r>
    <x v="1133"/>
    <d v="2023-02-15T00:00:00"/>
    <x v="388"/>
    <s v="MAULLON JAENA F."/>
    <s v="SP"/>
    <x v="0"/>
    <d v="2023-02-28T00:00:00"/>
    <d v="2023-02-28T00:00:00"/>
    <s v="VL"/>
    <m/>
    <s v="1 VL"/>
    <n v="1"/>
    <m/>
  </r>
  <r>
    <x v="1134"/>
    <d v="2023-02-15T00:00:00"/>
    <x v="387"/>
    <s v="PEREA BABEL G."/>
    <s v="HOUSING"/>
    <x v="0"/>
    <d v="2023-01-16T00:00:00"/>
    <d v="2023-01-20T00:00:00"/>
    <s v="VL"/>
    <m/>
    <s v="5 VL"/>
    <n v="5"/>
    <m/>
  </r>
  <r>
    <x v="1135"/>
    <d v="2023-02-15T00:00:00"/>
    <x v="387"/>
    <s v="PEREA BABEL G."/>
    <s v="HOUSING"/>
    <x v="0"/>
    <d v="2023-01-27T00:00:00"/>
    <d v="2023-01-30T00:00:00"/>
    <s v="SL"/>
    <m/>
    <s v="2 SL"/>
    <n v="2"/>
    <m/>
  </r>
  <r>
    <x v="1136"/>
    <d v="2023-02-15T00:00:00"/>
    <x v="353"/>
    <s v="LUCIANO ADELAIDA C."/>
    <s v="MO"/>
    <x v="1"/>
    <d v="2022-12-12T00:00:00"/>
    <d v="2022-12-12T00:00:00"/>
    <s v="VL"/>
    <s v="SEC 25 EO 292- FORCE LEAVE"/>
    <s v="1 VL"/>
    <n v="1"/>
    <m/>
  </r>
  <r>
    <x v="1136"/>
    <d v="2023-02-15T00:00:00"/>
    <x v="353"/>
    <s v="LUCIANO ADELAIDA C."/>
    <s v="MO"/>
    <x v="1"/>
    <d v="2022-12-23T00:00:00"/>
    <d v="2022-12-29T00:00:00"/>
    <s v="VL"/>
    <s v="SEC 25 EO 292- FORCE LEAVE"/>
    <s v="4 VL"/>
    <n v="4"/>
    <m/>
  </r>
  <r>
    <x v="1137"/>
    <d v="2023-02-15T00:00:00"/>
    <x v="389"/>
    <s v="LUCIANO ADELAIDA C."/>
    <s v="MO"/>
    <x v="1"/>
    <d v="2023-01-06T00:00:00"/>
    <d v="2023-01-06T00:00:00"/>
    <s v="OTHER"/>
    <s v="SEC 21 EO 292- SPECIAL PRIVILEGE"/>
    <s v="1 OTHER"/>
    <n v="1"/>
    <m/>
  </r>
  <r>
    <x v="1138"/>
    <d v="2023-02-15T00:00:00"/>
    <x v="390"/>
    <s v="ZAFRA CHEYSSER A."/>
    <s v="SP/VMO"/>
    <x v="0"/>
    <d v="2023-02-13T00:00:00"/>
    <d v="2023-02-13T00:00:00"/>
    <s v="VL"/>
    <m/>
    <s v="1 VL"/>
    <n v="1"/>
    <m/>
  </r>
  <r>
    <x v="1139"/>
    <d v="2023-02-15T00:00:00"/>
    <x v="366"/>
    <s v="ZAFRA CHEYSSER A."/>
    <s v="SP/VMO"/>
    <x v="0"/>
    <d v="2022-12-20T00:00:00"/>
    <d v="2022-12-21T00:00:00"/>
    <s v="VL"/>
    <s v="SEC 25 EO 292- FORCE LEAVE"/>
    <s v="2 VL"/>
    <n v="2"/>
    <m/>
  </r>
  <r>
    <x v="1140"/>
    <d v="2023-02-15T00:00:00"/>
    <x v="380"/>
    <s v="SARDIÑOLA REBECCA C."/>
    <s v="SP"/>
    <x v="0"/>
    <d v="2022-12-29T00:00:00"/>
    <d v="2022-12-29T00:00:00"/>
    <s v="SL"/>
    <m/>
    <s v="1 SL"/>
    <n v="1"/>
    <m/>
  </r>
  <r>
    <x v="1141"/>
    <d v="2023-02-15T00:00:00"/>
    <x v="380"/>
    <s v="SARDIÑOLA REBECCA C."/>
    <s v="SP"/>
    <x v="0"/>
    <d v="2023-01-06T00:00:00"/>
    <d v="2023-01-06T00:00:00"/>
    <s v="SL"/>
    <m/>
    <s v="1 SL"/>
    <n v="1"/>
    <m/>
  </r>
  <r>
    <x v="1142"/>
    <d v="2023-02-15T00:00:00"/>
    <x v="391"/>
    <s v="MAULLON JAENA F."/>
    <s v="SP"/>
    <x v="0"/>
    <d v="2023-02-21T00:00:00"/>
    <d v="2023-02-24T00:00:00"/>
    <s v="VL"/>
    <m/>
    <s v="4 VL"/>
    <n v="4"/>
    <m/>
  </r>
  <r>
    <x v="1143"/>
    <d v="2023-02-15T00:00:00"/>
    <x v="392"/>
    <s v="MAULLON JAENA F."/>
    <s v="SP"/>
    <x v="0"/>
    <d v="2022-12-28T00:00:00"/>
    <d v="2022-12-28T00:00:00"/>
    <s v="SL"/>
    <m/>
    <s v="1 SL"/>
    <n v="1"/>
    <m/>
  </r>
  <r>
    <x v="1144"/>
    <d v="2023-02-15T00:00:00"/>
    <x v="377"/>
    <s v="DIMARANAN JENELIN B."/>
    <s v="SP"/>
    <x v="0"/>
    <d v="2022-12-27T00:00:00"/>
    <d v="2022-12-29T00:00:00"/>
    <s v="VL"/>
    <m/>
    <s v="3 VL"/>
    <n v="3"/>
    <m/>
  </r>
  <r>
    <x v="1145"/>
    <d v="2023-02-15T00:00:00"/>
    <x v="393"/>
    <s v="MAULLON JAENA F."/>
    <s v="SP"/>
    <x v="0"/>
    <d v="2023-01-27T00:00:00"/>
    <d v="2023-01-27T00:00:00"/>
    <s v="SL"/>
    <m/>
    <s v="1 SL"/>
    <n v="1"/>
    <m/>
  </r>
  <r>
    <x v="1146"/>
    <d v="2023-02-15T00:00:00"/>
    <x v="393"/>
    <s v="DESINGAŃO PURIFICACION A."/>
    <s v="SP"/>
    <x v="0"/>
    <d v="2023-02-02T00:00:00"/>
    <d v="2023-02-02T00:00:00"/>
    <s v="OTHER"/>
    <s v="BIRTHDAY LEAVE"/>
    <s v="1 OTHER"/>
    <n v="1"/>
    <m/>
  </r>
  <r>
    <x v="1147"/>
    <d v="2023-02-15T00:00:00"/>
    <x v="394"/>
    <s v="DIMARANAN JENELIN B."/>
    <s v="SP"/>
    <x v="0"/>
    <d v="2023-01-10T00:00:00"/>
    <d v="2023-01-13T00:00:00"/>
    <s v="SL"/>
    <m/>
    <s v="4 SL"/>
    <n v="4"/>
    <m/>
  </r>
  <r>
    <x v="1147"/>
    <d v="2023-02-15T00:00:00"/>
    <x v="394"/>
    <s v="DIMARANAN JENELIN B."/>
    <s v="SP"/>
    <x v="0"/>
    <d v="2023-01-16T00:00:00"/>
    <d v="2023-01-20T00:00:00"/>
    <s v="SL"/>
    <m/>
    <s v="5 SL"/>
    <n v="5"/>
    <m/>
  </r>
  <r>
    <x v="1148"/>
    <d v="2023-02-15T00:00:00"/>
    <x v="395"/>
    <s v="ANGELES ANNABEL D."/>
    <n v="0"/>
    <x v="0"/>
    <d v="2023-02-01T00:00:00"/>
    <d v="2023-02-01T00:00:00"/>
    <s v="OTHER"/>
    <s v="BIRTHDAY LEAVE"/>
    <s v="1 OTHER"/>
    <n v="1"/>
    <m/>
  </r>
  <r>
    <x v="1149"/>
    <d v="2023-02-15T00:00:00"/>
    <x v="360"/>
    <s v="DIAZ CAROLINA P."/>
    <s v="SP"/>
    <x v="0"/>
    <d v="2022-12-23T00:00:00"/>
    <d v="2022-12-23T00:00:00"/>
    <s v="SL"/>
    <m/>
    <s v="1 SL"/>
    <n v="1"/>
    <m/>
  </r>
  <r>
    <x v="1150"/>
    <d v="2023-02-15T00:00:00"/>
    <x v="151"/>
    <s v="SARDINOLA  GINABLETH J."/>
    <s v="MO"/>
    <x v="1"/>
    <d v="2022-10-04T00:00:00"/>
    <d v="2022-10-05T00:00:00"/>
    <s v="SL"/>
    <m/>
    <s v="2 SL"/>
    <n v="2"/>
    <m/>
  </r>
  <r>
    <x v="1151"/>
    <d v="2023-02-15T00:00:00"/>
    <x v="152"/>
    <s v="DIMAPILIS JONNA T."/>
    <s v="ADMIN OFFICE"/>
    <x v="1"/>
    <d v="2022-10-13T00:00:00"/>
    <d v="2022-10-13T00:00:00"/>
    <s v="OTHER"/>
    <s v="BIRTHDAY LEAVE"/>
    <s v="1 OTHER"/>
    <n v="1"/>
    <m/>
  </r>
  <r>
    <x v="1152"/>
    <d v="2023-02-15T00:00:00"/>
    <x v="162"/>
    <s v="SARDINOLA  GINABLETH J."/>
    <s v="MO"/>
    <x v="1"/>
    <d v="2022-10-24T00:00:00"/>
    <d v="2022-10-25T00:00:00"/>
    <s v="VL"/>
    <m/>
    <s v="2 VL"/>
    <n v="2"/>
    <m/>
  </r>
  <r>
    <x v="1153"/>
    <d v="2023-02-15T00:00:00"/>
    <x v="353"/>
    <s v="SARDINOLA  GINABLETH J."/>
    <s v="MO"/>
    <x v="1"/>
    <d v="2022-12-07T00:00:00"/>
    <d v="2022-12-07T00:00:00"/>
    <s v="VL"/>
    <m/>
    <s v="1 VL"/>
    <n v="1"/>
    <m/>
  </r>
  <r>
    <x v="1154"/>
    <d v="2023-02-15T00:00:00"/>
    <x v="357"/>
    <s v="DIMAPILIS JONNA T."/>
    <s v="ADMIN OFFICE"/>
    <x v="1"/>
    <d v="2022-11-25T00:00:00"/>
    <d v="2022-11-25T00:00:00"/>
    <s v="SL"/>
    <m/>
    <s v="1 SL"/>
    <n v="1"/>
    <m/>
  </r>
  <r>
    <x v="1155"/>
    <d v="2023-02-15T00:00:00"/>
    <x v="353"/>
    <s v="DIMAPILIS JONNA T."/>
    <s v="ADMIN OFFICE"/>
    <x v="1"/>
    <d v="2022-12-16T00:00:00"/>
    <d v="2022-12-16T00:00:00"/>
    <s v="VL"/>
    <m/>
    <s v="1 VL"/>
    <n v="1"/>
    <m/>
  </r>
  <r>
    <x v="1156"/>
    <d v="2023-02-15T00:00:00"/>
    <x v="353"/>
    <s v="DIMAPILIS JONNA T."/>
    <s v="ADMIN OFFICE"/>
    <x v="1"/>
    <d v="2022-12-26T00:00:00"/>
    <d v="2022-12-26T00:00:00"/>
    <s v="VL"/>
    <m/>
    <s v="0 VL"/>
    <n v="0"/>
    <m/>
  </r>
  <r>
    <x v="1157"/>
    <d v="2023-02-15T00:00:00"/>
    <x v="353"/>
    <s v="LANTING AILEEN D."/>
    <s v="CHARACTER OFFICE"/>
    <x v="1"/>
    <d v="2022-12-09T00:00:00"/>
    <d v="2022-12-14T00:00:00"/>
    <s v="VL"/>
    <m/>
    <s v="4 VL"/>
    <n v="4"/>
    <m/>
  </r>
  <r>
    <x v="1157"/>
    <d v="2023-02-15T00:00:00"/>
    <x v="353"/>
    <s v="LANTING AILEEN D."/>
    <s v="CHARACTER OFFICE"/>
    <x v="1"/>
    <d v="2022-12-29T00:00:00"/>
    <d v="2022-12-29T00:00:00"/>
    <s v="VL"/>
    <m/>
    <s v="1 VL"/>
    <n v="1"/>
    <m/>
  </r>
  <r>
    <x v="1158"/>
    <d v="2023-02-15T00:00:00"/>
    <x v="100"/>
    <s v="DIMAPILIS JONNA T."/>
    <s v="ADMIN OFFICE"/>
    <x v="1"/>
    <d v="2022-09-21T00:00:00"/>
    <d v="2022-09-21T00:00:00"/>
    <s v="SL"/>
    <m/>
    <s v="1 SL"/>
    <n v="1"/>
    <m/>
  </r>
  <r>
    <x v="1159"/>
    <d v="2023-02-15T00:00:00"/>
    <x v="154"/>
    <s v="ZAFRA REYNANTE B."/>
    <s v="TICC"/>
    <x v="0"/>
    <d v="2022-11-15T00:00:00"/>
    <d v="2022-11-15T00:00:00"/>
    <s v="SL"/>
    <m/>
    <s v="1 SL"/>
    <n v="1"/>
    <m/>
  </r>
  <r>
    <x v="1160"/>
    <d v="2023-02-15T00:00:00"/>
    <x v="164"/>
    <s v="ANGCAYA IRENE V."/>
    <s v="TICC"/>
    <x v="0"/>
    <d v="2022-11-16T00:00:00"/>
    <d v="2022-11-16T00:00:00"/>
    <s v="SL"/>
    <m/>
    <s v="1 SL"/>
    <n v="1"/>
    <m/>
  </r>
  <r>
    <x v="1161"/>
    <d v="2023-02-15T00:00:00"/>
    <x v="164"/>
    <s v="ANGCAYA IRENE V."/>
    <s v="TICC"/>
    <x v="0"/>
    <d v="2022-11-09T00:00:00"/>
    <d v="2022-11-09T00:00:00"/>
    <s v="OTHER"/>
    <s v="SEC 21 EO 292- SPECIAL PRIVILEGE"/>
    <s v="1 OTHER"/>
    <n v="1"/>
    <m/>
  </r>
  <r>
    <x v="1162"/>
    <d v="2023-02-15T00:00:00"/>
    <x v="164"/>
    <s v="ANGCAYA IRENE V."/>
    <s v="TICC"/>
    <x v="0"/>
    <d v="2022-11-23T00:00:00"/>
    <d v="2022-11-23T00:00:00"/>
    <s v="VL"/>
    <m/>
    <s v="1 VL"/>
    <n v="1"/>
    <m/>
  </r>
  <r>
    <x v="1163"/>
    <d v="2023-02-15T00:00:00"/>
    <x v="166"/>
    <s v="PANGANIBAN CAROLINA L."/>
    <s v="TICC"/>
    <x v="0"/>
    <d v="2022-11-23T00:00:00"/>
    <d v="2022-11-29T00:00:00"/>
    <s v="VL"/>
    <m/>
    <s v="5 VL"/>
    <n v="5"/>
    <m/>
  </r>
  <r>
    <x v="1164"/>
    <d v="2023-02-15T00:00:00"/>
    <x v="381"/>
    <s v="ARCILLA MAYETTE A."/>
    <s v="CSWDO"/>
    <x v="3"/>
    <d v="2023-01-06T00:00:00"/>
    <d v="2023-01-06T00:00:00"/>
    <s v="OTHER"/>
    <s v="SEC 21 EO 292- SPECIAL PRIVILEGE"/>
    <s v="1 OTHER"/>
    <n v="1"/>
    <m/>
  </r>
  <r>
    <x v="1165"/>
    <d v="2023-02-15T00:00:00"/>
    <x v="396"/>
    <s v="DILIDILI AIREEN M."/>
    <s v="TICC"/>
    <x v="0"/>
    <d v="2023-01-04T00:00:00"/>
    <d v="2023-01-05T00:00:00"/>
    <s v="SL"/>
    <m/>
    <s v="2 SL"/>
    <n v="2"/>
    <m/>
  </r>
  <r>
    <x v="1166"/>
    <d v="2023-02-15T00:00:00"/>
    <x v="397"/>
    <s v="VILLANUEVA MARILYN L."/>
    <s v="TICC"/>
    <x v="0"/>
    <d v="2023-01-05T00:00:00"/>
    <d v="2023-01-05T00:00:00"/>
    <s v="OTHER"/>
    <s v="BIRTHDAY LEAVE"/>
    <s v="1 OTHER"/>
    <n v="1"/>
    <m/>
  </r>
  <r>
    <x v="1167"/>
    <d v="2023-02-15T00:00:00"/>
    <x v="381"/>
    <s v="ZAFRA REYNANTE B."/>
    <s v="TICC"/>
    <x v="0"/>
    <d v="2023-01-03T00:00:00"/>
    <d v="2023-01-03T00:00:00"/>
    <s v="SL"/>
    <m/>
    <s v="1 SL"/>
    <n v="1"/>
    <m/>
  </r>
  <r>
    <x v="1168"/>
    <d v="2023-02-15T00:00:00"/>
    <x v="398"/>
    <s v="CESICAR JOCHELLE JOAN S."/>
    <s v="TICC/TCCH"/>
    <x v="0"/>
    <d v="2022-12-29T00:00:00"/>
    <d v="2022-12-29T00:00:00"/>
    <s v="SL"/>
    <m/>
    <s v="1 SL"/>
    <n v="1"/>
    <m/>
  </r>
  <r>
    <x v="1169"/>
    <d v="2023-02-15T00:00:00"/>
    <x v="372"/>
    <s v="ZAFRA REYNANTE B."/>
    <s v="TICC"/>
    <x v="0"/>
    <d v="2022-12-07T00:00:00"/>
    <d v="2022-12-07T00:00:00"/>
    <s v="SL"/>
    <m/>
    <s v="1 SL"/>
    <n v="1"/>
    <m/>
  </r>
  <r>
    <x v="1170"/>
    <d v="2023-02-15T00:00:00"/>
    <x v="372"/>
    <s v="PANGANIBAN CAROLINA L."/>
    <s v="TICC"/>
    <x v="0"/>
    <d v="2022-12-05T00:00:00"/>
    <d v="2022-12-05T00:00:00"/>
    <s v="SL"/>
    <m/>
    <s v="1 SL"/>
    <n v="1"/>
    <m/>
  </r>
  <r>
    <x v="1171"/>
    <d v="2023-02-15T00:00:00"/>
    <x v="108"/>
    <s v="FERMA JOSEFA O."/>
    <s v="ADMIN OFFICE"/>
    <x v="1"/>
    <d v="2022-09-06T00:00:00"/>
    <d v="2022-09-06T00:00:00"/>
    <s v="VL"/>
    <m/>
    <s v="1 VL"/>
    <n v="1"/>
    <m/>
  </r>
  <r>
    <x v="1172"/>
    <d v="2023-02-15T00:00:00"/>
    <x v="164"/>
    <s v="VILLANUEVA RICHELLE A."/>
    <s v="TICC"/>
    <x v="0"/>
    <d v="2022-11-24T00:00:00"/>
    <d v="2022-11-25T00:00:00"/>
    <s v="VL"/>
    <m/>
    <s v="2 VL"/>
    <n v="2"/>
    <m/>
  </r>
  <r>
    <x v="1173"/>
    <d v="2023-02-15T00:00:00"/>
    <x v="164"/>
    <s v="FERMA JOSEFA O."/>
    <s v="ADMIN OFFICE"/>
    <x v="1"/>
    <d v="2022-11-16T00:00:00"/>
    <d v="2022-11-16T00:00:00"/>
    <s v="SL"/>
    <m/>
    <s v="1 SL"/>
    <n v="1"/>
    <m/>
  </r>
  <r>
    <x v="1174"/>
    <d v="2023-02-15T00:00:00"/>
    <x v="152"/>
    <s v="DIMAPILIS JONNA T."/>
    <s v="ADMIN OFFICE"/>
    <x v="1"/>
    <d v="2022-10-18T00:00:00"/>
    <d v="2022-10-18T00:00:00"/>
    <s v="SL"/>
    <m/>
    <s v="1 SL"/>
    <n v="1"/>
    <m/>
  </r>
  <r>
    <x v="1174"/>
    <d v="2023-02-15T00:00:00"/>
    <x v="152"/>
    <s v="DIMAPILIS JONNA T."/>
    <s v="ADMIN OFFICE"/>
    <x v="1"/>
    <d v="2022-10-24T00:00:00"/>
    <d v="2022-10-25T00:00:00"/>
    <s v="SL"/>
    <m/>
    <s v="2 SL"/>
    <n v="2"/>
    <m/>
  </r>
  <r>
    <x v="1175"/>
    <d v="2023-02-15T00:00:00"/>
    <x v="97"/>
    <s v="DIMAPILIS JONNA T."/>
    <s v="ADMIN OFFICE"/>
    <x v="1"/>
    <d v="2022-09-27T00:00:00"/>
    <d v="2022-09-29T00:00:00"/>
    <s v="VL"/>
    <m/>
    <s v="3 VL"/>
    <n v="3"/>
    <m/>
  </r>
  <r>
    <x v="1176"/>
    <d v="2023-02-15T00:00:00"/>
    <x v="100"/>
    <s v="FERMA JOSEFA O."/>
    <s v="ADMIN OFFICE"/>
    <x v="1"/>
    <d v="2022-10-03T00:00:00"/>
    <d v="2022-10-04T00:00:00"/>
    <s v="OTHER"/>
    <s v="SEC 21 EO 292- SPECIAL PRIVILEGE"/>
    <s v="2 OTHER"/>
    <n v="2"/>
    <m/>
  </r>
  <r>
    <x v="1177"/>
    <d v="2023-02-15T00:00:00"/>
    <x v="104"/>
    <s v="LANTING AILEEN D."/>
    <s v="CHARACTER OFFICE"/>
    <x v="1"/>
    <d v="2022-10-10T00:00:00"/>
    <d v="2022-10-10T00:00:00"/>
    <s v="SL"/>
    <m/>
    <s v="1 SL"/>
    <n v="1"/>
    <m/>
  </r>
  <r>
    <x v="1178"/>
    <d v="2023-02-15T00:00:00"/>
    <x v="135"/>
    <s v="LANTING AILEEN D."/>
    <s v="CHARACTER OFFICE"/>
    <x v="1"/>
    <d v="2022-10-19T00:00:00"/>
    <d v="2022-10-19T00:00:00"/>
    <s v="SL"/>
    <m/>
    <s v="1 SL"/>
    <n v="1"/>
    <m/>
  </r>
  <r>
    <x v="1179"/>
    <d v="2023-02-15T00:00:00"/>
    <x v="105"/>
    <s v="PAITON MARY ANN M."/>
    <s v="CHARACTER OFFICE"/>
    <x v="1"/>
    <d v="2022-09-09T00:00:00"/>
    <d v="2022-09-09T00:00:00"/>
    <s v="SL"/>
    <m/>
    <s v="1 SL"/>
    <n v="1"/>
    <m/>
  </r>
  <r>
    <x v="1180"/>
    <d v="2023-02-15T00:00:00"/>
    <x v="349"/>
    <s v="PAITON MARY ANN M."/>
    <s v="CHARACTER OFFICE"/>
    <x v="1"/>
    <d v="2022-11-21T00:00:00"/>
    <d v="2022-11-21T00:00:00"/>
    <s v="SL"/>
    <m/>
    <s v="1 SL"/>
    <n v="1"/>
    <m/>
  </r>
  <r>
    <x v="1181"/>
    <d v="2023-02-15T00:00:00"/>
    <x v="349"/>
    <s v="PAITON MARY ANN M."/>
    <s v="CHARACTER OFFICE"/>
    <x v="1"/>
    <d v="2022-12-19T00:00:00"/>
    <d v="2022-12-21T00:00:00"/>
    <s v="VL"/>
    <m/>
    <s v="3 VL"/>
    <n v="3"/>
    <m/>
  </r>
  <r>
    <x v="1181"/>
    <d v="2023-02-15T00:00:00"/>
    <x v="349"/>
    <s v="PAITON MARY ANN M."/>
    <s v="CHARACTER OFFICE"/>
    <x v="1"/>
    <d v="2022-12-27T00:00:00"/>
    <d v="2022-12-28T00:00:00"/>
    <s v="VL"/>
    <m/>
    <s v="2 VL"/>
    <n v="2"/>
    <m/>
  </r>
  <r>
    <x v="1182"/>
    <d v="2023-02-15T00:00:00"/>
    <x v="349"/>
    <s v="PAITON MARY ANN M."/>
    <s v="CHARACTER OFFICE"/>
    <x v="1"/>
    <d v="2022-12-07T00:00:00"/>
    <d v="2022-12-07T00:00:00"/>
    <s v="OTHER"/>
    <s v="SEC 21 EO 292- SPECIAL PRIVILEGE"/>
    <s v="1 OTHER"/>
    <n v="1"/>
    <m/>
  </r>
  <r>
    <x v="1183"/>
    <d v="2023-02-15T00:00:00"/>
    <x v="149"/>
    <s v="PAITON MARY ANN M."/>
    <s v="CHARACTER OFFICE"/>
    <x v="1"/>
    <d v="2022-09-29T00:00:00"/>
    <d v="2022-09-30T00:00:00"/>
    <s v="SL"/>
    <m/>
    <s v="2 SL"/>
    <n v="2"/>
    <m/>
  </r>
  <r>
    <x v="1184"/>
    <d v="2023-02-15T00:00:00"/>
    <x v="149"/>
    <s v="PAITON MARY ANN M."/>
    <s v="CHARACTER OFFICE"/>
    <x v="1"/>
    <d v="2022-10-21T00:00:00"/>
    <d v="2022-10-21T00:00:00"/>
    <s v="OTHER"/>
    <s v="SEC 21 EO 292- SPECIAL PRIVILEGE"/>
    <s v="1 OTHER"/>
    <n v="1"/>
    <m/>
  </r>
  <r>
    <x v="1185"/>
    <d v="2023-02-15T00:00:00"/>
    <x v="162"/>
    <s v="COSTANTE  SYLVIA C."/>
    <s v="INTERNAL"/>
    <x v="1"/>
    <d v="2022-11-02T00:00:00"/>
    <d v="2022-11-02T00:00:00"/>
    <s v="VL"/>
    <m/>
    <s v="1 VL"/>
    <n v="1"/>
    <m/>
  </r>
  <r>
    <x v="1185"/>
    <d v="2023-02-15T00:00:00"/>
    <x v="162"/>
    <s v="COSTANTE  SYLVIA C."/>
    <s v="INTERNAL"/>
    <x v="1"/>
    <d v="2022-11-04T00:00:00"/>
    <d v="2022-11-04T00:00:00"/>
    <s v="VL"/>
    <m/>
    <s v="1 VL"/>
    <n v="1"/>
    <m/>
  </r>
  <r>
    <x v="1185"/>
    <d v="2023-02-15T00:00:00"/>
    <x v="162"/>
    <s v="COSTANTE  SYLVIA C."/>
    <s v="INTERNAL"/>
    <x v="1"/>
    <d v="2022-11-07T00:00:00"/>
    <d v="2022-11-07T00:00:00"/>
    <s v="VL"/>
    <m/>
    <s v="1 VL"/>
    <n v="1"/>
    <m/>
  </r>
  <r>
    <x v="1186"/>
    <d v="2023-02-15T00:00:00"/>
    <x v="162"/>
    <s v="COSTANTE  SYLVIA C."/>
    <s v="INTERNAL"/>
    <x v="1"/>
    <d v="2022-11-03T00:00:00"/>
    <d v="2022-11-03T00:00:00"/>
    <s v="OTHER"/>
    <s v="SEC 21 EO 292- SPECIAL PRIVILEGE"/>
    <s v="1 OTHER"/>
    <n v="1"/>
    <m/>
  </r>
  <r>
    <x v="1187"/>
    <d v="2023-02-15T00:00:00"/>
    <x v="170"/>
    <s v="PAITON MARY ANN M."/>
    <s v="CHARACTER OFFICE"/>
    <x v="1"/>
    <d v="2022-11-18T00:00:00"/>
    <d v="2022-11-18T00:00:00"/>
    <s v="OTHER"/>
    <s v="SEC 21 EO 292- SPECIAL PRIVILEGE"/>
    <s v="1 OTHER"/>
    <n v="1"/>
    <m/>
  </r>
  <r>
    <x v="1188"/>
    <d v="2023-02-15T00:00:00"/>
    <x v="159"/>
    <s v="ROMILLA EDITH D."/>
    <s v="PIO"/>
    <x v="1"/>
    <d v="2022-11-08T00:00:00"/>
    <d v="2022-11-08T00:00:00"/>
    <s v="OTHER"/>
    <s v="SEC 21 EO 292- SPECIAL PRIVILEGE"/>
    <s v="1 OTHER"/>
    <n v="1"/>
    <m/>
  </r>
  <r>
    <x v="1189"/>
    <d v="2023-02-15T00:00:00"/>
    <x v="99"/>
    <s v="LUCIANO ADELAIDA C."/>
    <s v="MO"/>
    <x v="1"/>
    <d v="2022-10-07T00:00:00"/>
    <d v="2022-10-07T00:00:00"/>
    <s v="SL"/>
    <m/>
    <s v="1 SL"/>
    <n v="1"/>
    <m/>
  </r>
  <r>
    <x v="1190"/>
    <d v="2023-02-15T00:00:00"/>
    <x v="159"/>
    <s v="LUCIANO ADELAIDA C."/>
    <s v="MO"/>
    <x v="1"/>
    <d v="2022-10-28T00:00:00"/>
    <d v="2022-10-28T00:00:00"/>
    <s v="SL"/>
    <m/>
    <s v="1 SL"/>
    <n v="1"/>
    <m/>
  </r>
  <r>
    <x v="1191"/>
    <d v="2023-02-15T00:00:00"/>
    <x v="70"/>
    <s v="LUCIANO ADELAIDA C."/>
    <s v="MO"/>
    <x v="1"/>
    <d v="2022-06-29T00:00:00"/>
    <d v="2022-06-29T00:00:00"/>
    <s v="OTHER"/>
    <s v="PARENTAL OBLIGATION"/>
    <s v="1 OTHER"/>
    <n v="1"/>
    <m/>
  </r>
  <r>
    <x v="1192"/>
    <d v="2023-02-15T00:00:00"/>
    <x v="64"/>
    <s v="LUCIANO ADELAIDA C."/>
    <s v="MO"/>
    <x v="1"/>
    <d v="2022-07-05T00:00:00"/>
    <d v="2022-07-05T00:00:00"/>
    <s v="VL"/>
    <m/>
    <s v="1 VL"/>
    <n v="1"/>
    <m/>
  </r>
  <r>
    <x v="1192"/>
    <d v="2023-02-15T00:00:00"/>
    <x v="64"/>
    <s v="LUCIANO ADELAIDA C."/>
    <s v="MO"/>
    <x v="1"/>
    <d v="2022-07-11T00:00:00"/>
    <d v="2022-07-11T00:00:00"/>
    <s v="VL"/>
    <m/>
    <s v="1 VL"/>
    <n v="1"/>
    <m/>
  </r>
  <r>
    <x v="1193"/>
    <d v="2023-02-15T00:00:00"/>
    <x v="172"/>
    <s v="CAPUPUS LIZA FE F."/>
    <s v="CHO"/>
    <x v="1"/>
    <d v="2022-11-14T00:00:00"/>
    <d v="2022-11-15T00:00:00"/>
    <s v="SL"/>
    <m/>
    <s v="2 SL"/>
    <n v="2"/>
    <m/>
  </r>
  <r>
    <x v="1194"/>
    <d v="2023-02-15T00:00:00"/>
    <x v="121"/>
    <s v="CAPUPUS LIZA FE F."/>
    <s v="CHO"/>
    <x v="1"/>
    <d v="2022-09-20T00:00:00"/>
    <d v="2022-09-20T00:00:00"/>
    <s v="VL"/>
    <m/>
    <s v="1 VL"/>
    <n v="1"/>
    <m/>
  </r>
  <r>
    <x v="1195"/>
    <d v="2023-02-15T00:00:00"/>
    <x v="121"/>
    <s v="CAPUPUS LIZA FE F."/>
    <s v="CHO"/>
    <x v="1"/>
    <d v="2022-09-23T00:00:00"/>
    <d v="2022-09-23T00:00:00"/>
    <s v="VL"/>
    <m/>
    <s v="1 VL"/>
    <n v="1"/>
    <m/>
  </r>
  <r>
    <x v="1779"/>
    <d v="2023-02-15T00:00:00"/>
    <x v="96"/>
    <s v="PALAD EMERSON U."/>
    <s v="LCR"/>
    <x v="4"/>
    <d v="2022-08-19T00:00:00"/>
    <d v="2022-08-19T00:00:00"/>
    <s v="VL"/>
    <m/>
    <s v="1 VL"/>
    <n v="1"/>
    <m/>
  </r>
  <r>
    <x v="1196"/>
    <d v="2023-02-15T00:00:00"/>
    <x v="172"/>
    <s v="CAPUPUS LIZA FE F."/>
    <s v="CHO"/>
    <x v="1"/>
    <d v="2022-11-16T00:00:00"/>
    <d v="2022-11-18T00:00:00"/>
    <s v="SL"/>
    <m/>
    <s v="3 SL"/>
    <n v="3"/>
    <m/>
  </r>
  <r>
    <x v="1197"/>
    <d v="2023-02-15T00:00:00"/>
    <x v="146"/>
    <s v="PAITON MARY ANN M."/>
    <s v="CHARACTER OFFICE"/>
    <x v="1"/>
    <d v="2022-11-02T00:00:00"/>
    <d v="2022-11-02T00:00:00"/>
    <s v="SL"/>
    <m/>
    <s v="1 SL"/>
    <n v="1"/>
    <m/>
  </r>
  <r>
    <x v="1198"/>
    <d v="2023-02-15T00:00:00"/>
    <x v="92"/>
    <s v="DIMAPILIS VILMA T."/>
    <s v="GSO"/>
    <x v="1"/>
    <d v="2022-09-19T00:00:00"/>
    <d v="2022-09-19T00:00:00"/>
    <s v="SL"/>
    <m/>
    <s v="1 SL"/>
    <n v="1"/>
    <m/>
  </r>
  <r>
    <x v="1199"/>
    <d v="2023-02-15T00:00:00"/>
    <x v="171"/>
    <s v="MENDOZA NORA A."/>
    <s v="ACCOUNTING"/>
    <x v="1"/>
    <d v="2022-12-27T00:00:00"/>
    <d v="2022-12-29T00:00:00"/>
    <s v="VL"/>
    <m/>
    <s v="3 VL"/>
    <n v="3"/>
    <m/>
  </r>
  <r>
    <x v="1200"/>
    <d v="2023-02-15T00:00:00"/>
    <x v="399"/>
    <s v="GUAÑEZO MARY ANNE P."/>
    <s v="CTO"/>
    <x v="1"/>
    <d v="2023-02-09T00:00:00"/>
    <d v="2023-02-10T00:00:00"/>
    <s v="VL"/>
    <m/>
    <s v="2 VL"/>
    <n v="2"/>
    <m/>
  </r>
  <r>
    <x v="1201"/>
    <d v="2023-02-15T00:00:00"/>
    <x v="381"/>
    <s v="LUMENARIO, ZARAH A."/>
    <s v="CITY PLANNING &amp; DEV'T OFFICE"/>
    <x v="3"/>
    <d v="2023-01-04T00:00:00"/>
    <d v="2023-01-05T00:00:00"/>
    <s v="SL"/>
    <m/>
    <s v="2 SL"/>
    <n v="2"/>
    <m/>
  </r>
  <r>
    <x v="1202"/>
    <d v="2023-02-15T00:00:00"/>
    <x v="77"/>
    <s v="PATRICIO APRIL V."/>
    <n v="0"/>
    <x v="1"/>
    <d v="2022-09-01T00:00:00"/>
    <d v="2022-09-01T00:00:00"/>
    <s v="OTHER"/>
    <s v="PARENTAL OBLIGATION"/>
    <s v="1 OTHER"/>
    <n v="1"/>
    <m/>
  </r>
  <r>
    <x v="1203"/>
    <d v="2023-02-15T00:00:00"/>
    <x v="78"/>
    <s v="VERGARA ANACIETA M."/>
    <s v="CSWDO"/>
    <x v="1"/>
    <d v="2022-08-04T00:00:00"/>
    <d v="2022-08-05T00:00:00"/>
    <s v="SL"/>
    <m/>
    <s v="2 SL"/>
    <n v="2"/>
    <m/>
  </r>
  <r>
    <x v="1204"/>
    <d v="2023-02-15T00:00:00"/>
    <x v="142"/>
    <s v="DIMAPILIS VILMA T."/>
    <s v="GSO"/>
    <x v="1"/>
    <d v="2022-09-05T00:00:00"/>
    <d v="2022-09-05T00:00:00"/>
    <s v="SL"/>
    <m/>
    <s v="1 SL"/>
    <n v="1"/>
    <m/>
  </r>
  <r>
    <x v="1205"/>
    <d v="2023-02-15T00:00:00"/>
    <x v="154"/>
    <s v="PEÑAFLORIDA LORYN B."/>
    <s v="CSWDO"/>
    <x v="1"/>
    <d v="2022-12-20T00:00:00"/>
    <d v="2022-12-20T00:00:00"/>
    <s v="VL"/>
    <m/>
    <s v="1 VL"/>
    <n v="1"/>
    <m/>
  </r>
  <r>
    <x v="1205"/>
    <d v="2023-02-15T00:00:00"/>
    <x v="154"/>
    <s v="PEÑAFLORIDA LORYN B."/>
    <s v="CSWDO"/>
    <x v="1"/>
    <d v="2022-12-26T00:00:00"/>
    <d v="2022-12-29T00:00:00"/>
    <s v="VL"/>
    <m/>
    <s v="4 VL"/>
    <n v="4"/>
    <m/>
  </r>
  <r>
    <x v="1206"/>
    <d v="2023-02-15T00:00:00"/>
    <x v="136"/>
    <s v="VARGAS MELINDA M."/>
    <s v="CSWDO"/>
    <x v="0"/>
    <d v="2022-11-25T00:00:00"/>
    <d v="2022-11-25T00:00:00"/>
    <s v="VL"/>
    <m/>
    <s v="1 VL"/>
    <n v="1"/>
    <m/>
  </r>
  <r>
    <x v="1206"/>
    <d v="2023-02-15T00:00:00"/>
    <x v="136"/>
    <s v="VARGAS MELINDA M."/>
    <s v="CSWDO"/>
    <x v="0"/>
    <d v="2022-12-26T00:00:00"/>
    <d v="2022-12-29T00:00:00"/>
    <s v="VL"/>
    <m/>
    <s v="4 VL"/>
    <n v="4"/>
    <m/>
  </r>
  <r>
    <x v="1207"/>
    <d v="2023-02-15T00:00:00"/>
    <x v="344"/>
    <s v="VERGARA CATHERINE R."/>
    <s v="CSWDO"/>
    <x v="1"/>
    <d v="2022-09-12T00:00:00"/>
    <d v="2022-09-12T00:00:00"/>
    <s v="OTHER"/>
    <s v="SEC 21 EO 292- SPECIAL PRIVILEGE"/>
    <s v="1 OTHER"/>
    <n v="1"/>
    <m/>
  </r>
  <r>
    <x v="1207"/>
    <d v="2023-02-15T00:00:00"/>
    <x v="344"/>
    <s v="VERGARA CATHERINE R."/>
    <s v="CSWDO"/>
    <x v="1"/>
    <d v="2022-09-14T00:00:00"/>
    <d v="2022-09-14T00:00:00"/>
    <s v="OTHER"/>
    <s v="SEC 21 EO 292- SPECIAL PRIVILEGE"/>
    <s v="1 OTHER"/>
    <n v="1"/>
    <m/>
  </r>
  <r>
    <x v="1208"/>
    <d v="2023-02-15T00:00:00"/>
    <x v="149"/>
    <s v="DIMAPILIS VILMA T."/>
    <s v="GSO"/>
    <x v="1"/>
    <d v="2022-10-10T00:00:00"/>
    <d v="2022-10-10T00:00:00"/>
    <s v="VL"/>
    <m/>
    <s v="1 VL"/>
    <n v="1"/>
    <m/>
  </r>
  <r>
    <x v="1209"/>
    <d v="2023-02-15T00:00:00"/>
    <x v="163"/>
    <s v="CACAO ANDREA F."/>
    <s v="CSWDO"/>
    <x v="1"/>
    <d v="2022-11-02T00:00:00"/>
    <d v="2022-11-04T00:00:00"/>
    <s v="VL"/>
    <m/>
    <s v="3 VL"/>
    <n v="3"/>
    <m/>
  </r>
  <r>
    <x v="1210"/>
    <d v="2023-02-15T00:00:00"/>
    <x v="155"/>
    <s v="DIMAPILIS VILMA T."/>
    <s v="GSO"/>
    <x v="1"/>
    <d v="2022-11-25T00:00:00"/>
    <d v="2022-11-25T00:00:00"/>
    <s v="VL"/>
    <m/>
    <s v="1 VL"/>
    <n v="1"/>
    <m/>
  </r>
  <r>
    <x v="1211"/>
    <d v="2023-02-15T00:00:00"/>
    <x v="87"/>
    <s v="GONZALES MARIO O."/>
    <s v="GSO"/>
    <x v="0"/>
    <d v="2022-09-02T00:00:00"/>
    <d v="2022-09-02T00:00:00"/>
    <s v="SL"/>
    <m/>
    <s v="1 SL"/>
    <n v="1"/>
    <m/>
  </r>
  <r>
    <x v="1212"/>
    <d v="2023-02-15T00:00:00"/>
    <x v="141"/>
    <s v="BISCOCHO JULIETA G."/>
    <s v="CTO"/>
    <x v="1"/>
    <d v="2022-10-07T00:00:00"/>
    <d v="2022-10-07T00:00:00"/>
    <s v="OTHER"/>
    <s v="BIRTHDAY LEAVE"/>
    <s v="1 OTHER"/>
    <n v="1"/>
    <m/>
  </r>
  <r>
    <x v="1213"/>
    <d v="2023-02-15T00:00:00"/>
    <x v="148"/>
    <s v="BISCOCHO JULIETA G."/>
    <s v="CTO"/>
    <x v="1"/>
    <d v="2022-11-02T00:00:00"/>
    <d v="2022-11-04T00:00:00"/>
    <s v="SL"/>
    <m/>
    <s v="3 SL"/>
    <n v="3"/>
    <m/>
  </r>
  <r>
    <x v="1214"/>
    <d v="2023-02-15T00:00:00"/>
    <x v="135"/>
    <s v="CONSTANTE FLORAVILLA R."/>
    <s v="CSWDO"/>
    <x v="1"/>
    <d v="2022-10-24T00:00:00"/>
    <d v="2022-10-24T00:00:00"/>
    <s v="VL"/>
    <m/>
    <s v="1 VL"/>
    <n v="1"/>
    <m/>
  </r>
  <r>
    <x v="1215"/>
    <d v="2023-02-15T00:00:00"/>
    <x v="364"/>
    <s v="MARASIGAN INOCENCIA P."/>
    <s v="CSWDO"/>
    <x v="1"/>
    <d v="2022-12-23T00:00:00"/>
    <d v="2022-12-29T00:00:00"/>
    <s v="VL"/>
    <m/>
    <s v="5 VL"/>
    <n v="5"/>
    <m/>
  </r>
  <r>
    <x v="1216"/>
    <d v="2023-02-15T00:00:00"/>
    <x v="370"/>
    <s v="ABENA WINNIE ROSE M."/>
    <s v="CSWDO"/>
    <x v="1"/>
    <d v="2022-12-19T00:00:00"/>
    <d v="2022-12-19T00:00:00"/>
    <s v="VL"/>
    <m/>
    <s v="1 VL"/>
    <n v="1"/>
    <m/>
  </r>
  <r>
    <x v="1216"/>
    <d v="2023-02-15T00:00:00"/>
    <x v="370"/>
    <s v="ABENA WINNIE ROSE M."/>
    <s v="CSWDO"/>
    <x v="1"/>
    <d v="2022-12-23T00:00:00"/>
    <d v="2022-12-23T00:00:00"/>
    <s v="VL"/>
    <m/>
    <s v="1 VL"/>
    <n v="1"/>
    <m/>
  </r>
  <r>
    <x v="1216"/>
    <d v="2023-02-15T00:00:00"/>
    <x v="370"/>
    <s v="ABENA WINNIE ROSE M."/>
    <s v="CSWDO"/>
    <x v="1"/>
    <d v="2022-12-28T00:00:00"/>
    <d v="2022-12-29T00:00:00"/>
    <s v="VL"/>
    <m/>
    <s v="2 VL"/>
    <n v="2"/>
    <m/>
  </r>
  <r>
    <x v="1217"/>
    <d v="2023-02-15T00:00:00"/>
    <x v="367"/>
    <s v="VERGARA ANACIETA M."/>
    <s v="CSWDO"/>
    <x v="1"/>
    <d v="2022-12-21T00:00:00"/>
    <d v="2022-12-27T00:00:00"/>
    <s v="VL"/>
    <m/>
    <s v="5 VL"/>
    <n v="5"/>
    <m/>
  </r>
  <r>
    <x v="1218"/>
    <d v="2023-02-15T00:00:00"/>
    <x v="367"/>
    <s v="PELIMBERGO MICHELLE A."/>
    <s v="CSWDO"/>
    <x v="1"/>
    <d v="2022-12-19T00:00:00"/>
    <d v="2022-12-19T00:00:00"/>
    <s v="VL"/>
    <m/>
    <s v="1 VL"/>
    <n v="1"/>
    <m/>
  </r>
  <r>
    <x v="1218"/>
    <d v="2023-02-15T00:00:00"/>
    <x v="367"/>
    <s v="PELIMBERGO MICHELLE A."/>
    <s v="CSWDO"/>
    <x v="1"/>
    <d v="2022-12-23T00:00:00"/>
    <d v="2022-12-29T00:00:00"/>
    <s v="VL"/>
    <m/>
    <s v="4 VL"/>
    <n v="4"/>
    <m/>
  </r>
  <r>
    <x v="1219"/>
    <d v="2023-02-15T00:00:00"/>
    <x v="362"/>
    <s v="VERGARA CATHERINE R."/>
    <s v="CSWDO"/>
    <x v="1"/>
    <d v="2022-12-27T00:00:00"/>
    <d v="2022-12-29T00:00:00"/>
    <s v="VL"/>
    <m/>
    <s v="3 VL"/>
    <n v="3"/>
    <m/>
  </r>
  <r>
    <x v="1220"/>
    <d v="2023-02-15T00:00:00"/>
    <x v="367"/>
    <s v="PATRICIO APRIL V."/>
    <n v="0"/>
    <x v="1"/>
    <d v="2022-12-16T00:00:00"/>
    <d v="2022-12-16T00:00:00"/>
    <s v="VL"/>
    <m/>
    <s v="1 VL"/>
    <n v="1"/>
    <m/>
  </r>
  <r>
    <x v="1220"/>
    <d v="2023-02-15T00:00:00"/>
    <x v="367"/>
    <s v="PATRICIO APRIL V."/>
    <n v="0"/>
    <x v="1"/>
    <d v="2022-12-22T00:00:00"/>
    <d v="2022-12-26T00:00:00"/>
    <s v="VL"/>
    <m/>
    <s v="3 VL"/>
    <n v="3"/>
    <m/>
  </r>
  <r>
    <x v="1220"/>
    <d v="2023-02-15T00:00:00"/>
    <x v="367"/>
    <s v="PATRICIO APRIL V."/>
    <n v="0"/>
    <x v="1"/>
    <d v="2022-12-29T00:00:00"/>
    <d v="2022-12-29T00:00:00"/>
    <s v="VL"/>
    <m/>
    <s v="1 VL"/>
    <n v="1"/>
    <m/>
  </r>
  <r>
    <x v="1221"/>
    <d v="2023-02-15T00:00:00"/>
    <x v="367"/>
    <s v="DIMAPILIS ELIZABETH A."/>
    <s v="CSWDO"/>
    <x v="1"/>
    <d v="2022-12-26T00:00:00"/>
    <d v="2022-12-29T00:00:00"/>
    <s v="VL"/>
    <m/>
    <s v="4 VL"/>
    <n v="4"/>
    <m/>
  </r>
  <r>
    <x v="1222"/>
    <d v="2023-02-15T00:00:00"/>
    <x v="362"/>
    <s v="GATPANDAN DOLORES J."/>
    <s v="CSWDO"/>
    <x v="1"/>
    <d v="2022-12-21T00:00:00"/>
    <d v="2022-12-23T00:00:00"/>
    <s v="VL"/>
    <m/>
    <s v="3 VL"/>
    <n v="3"/>
    <m/>
  </r>
  <r>
    <x v="1222"/>
    <d v="2023-02-15T00:00:00"/>
    <x v="362"/>
    <s v="GATPANDAN DOLORES J."/>
    <s v="CSWDO"/>
    <x v="1"/>
    <d v="2022-12-26T00:00:00"/>
    <d v="2022-12-27T00:00:00"/>
    <s v="VL"/>
    <m/>
    <s v="2 VL"/>
    <n v="2"/>
    <m/>
  </r>
  <r>
    <x v="1223"/>
    <d v="2023-02-15T00:00:00"/>
    <x v="367"/>
    <s v="HADAP JONALYN L."/>
    <s v="CSWDO"/>
    <x v="1"/>
    <d v="2022-12-21T00:00:00"/>
    <d v="2022-12-27T00:00:00"/>
    <s v="VL"/>
    <m/>
    <s v="5 VL"/>
    <n v="5"/>
    <m/>
  </r>
  <r>
    <x v="1224"/>
    <d v="2023-02-15T00:00:00"/>
    <x v="367"/>
    <s v="ARCILLA MAYETTE A."/>
    <s v="CSWDO"/>
    <x v="3"/>
    <d v="2022-12-15T00:00:00"/>
    <d v="2022-12-19T00:00:00"/>
    <s v="VL"/>
    <m/>
    <s v="3 VL"/>
    <n v="3"/>
    <m/>
  </r>
  <r>
    <x v="1224"/>
    <d v="2023-02-15T00:00:00"/>
    <x v="367"/>
    <s v="ARCILLA MAYETTE A."/>
    <s v="CSWDO"/>
    <x v="3"/>
    <d v="2022-12-21T00:00:00"/>
    <d v="2022-12-22T00:00:00"/>
    <s v="VL"/>
    <m/>
    <s v="2 VL"/>
    <n v="2"/>
    <m/>
  </r>
  <r>
    <x v="1225"/>
    <d v="2023-02-15T00:00:00"/>
    <x v="349"/>
    <s v="PERENA RUBILINDA C."/>
    <s v="MO"/>
    <x v="1"/>
    <d v="2022-11-25T00:00:00"/>
    <d v="2022-11-25T00:00:00"/>
    <s v="VL"/>
    <m/>
    <s v="1 VL"/>
    <n v="1"/>
    <m/>
  </r>
  <r>
    <x v="1226"/>
    <d v="2023-02-15T00:00:00"/>
    <x v="349"/>
    <s v="PERENA RUBILINDA C."/>
    <s v="MO"/>
    <x v="1"/>
    <d v="2022-11-29T00:00:00"/>
    <d v="2022-11-29T00:00:00"/>
    <s v="VL"/>
    <m/>
    <s v="1 VL"/>
    <n v="1"/>
    <m/>
  </r>
  <r>
    <x v="1227"/>
    <d v="2023-02-15T00:00:00"/>
    <x v="350"/>
    <s v="GATPANDAN NENITA M."/>
    <s v="LIBRARY"/>
    <x v="1"/>
    <d v="2022-11-18T00:00:00"/>
    <d v="2022-11-18T00:00:00"/>
    <s v="OTHER"/>
    <s v="BURIAL &amp; FUNERAL"/>
    <s v="1 OTHER"/>
    <n v="1"/>
    <m/>
  </r>
  <r>
    <x v="1227"/>
    <d v="2023-02-15T00:00:00"/>
    <x v="350"/>
    <s v="GATPANDAN NENITA M."/>
    <s v="LIBRARY"/>
    <x v="1"/>
    <d v="2022-11-25T00:00:00"/>
    <d v="2022-11-25T00:00:00"/>
    <s v="OTHER"/>
    <s v="BURIAL &amp; FUNERAL"/>
    <s v="1 OTHER"/>
    <n v="1"/>
    <m/>
  </r>
  <r>
    <x v="1228"/>
    <d v="2023-02-15T00:00:00"/>
    <x v="374"/>
    <s v="FERMA ARCELI C."/>
    <s v="INTERNAL"/>
    <x v="1"/>
    <d v="2022-11-16T00:00:00"/>
    <d v="2022-11-16T00:00:00"/>
    <s v="SL"/>
    <m/>
    <s v="1 SL"/>
    <n v="1"/>
    <m/>
  </r>
  <r>
    <x v="1228"/>
    <d v="2023-02-15T00:00:00"/>
    <x v="374"/>
    <s v="FERMA ARCELI C."/>
    <s v="INTERNAL"/>
    <x v="1"/>
    <d v="2022-11-23T00:00:00"/>
    <d v="2022-11-23T00:00:00"/>
    <s v="SL"/>
    <m/>
    <s v="1 SL"/>
    <n v="1"/>
    <m/>
  </r>
  <r>
    <x v="1229"/>
    <d v="2023-02-15T00:00:00"/>
    <x v="365"/>
    <s v="MARTINEZ EMER V."/>
    <s v="BPLO"/>
    <x v="1"/>
    <d v="2022-12-23T00:00:00"/>
    <d v="2022-12-29T00:00:00"/>
    <s v="VL"/>
    <m/>
    <s v="5 VL"/>
    <n v="5"/>
    <m/>
  </r>
  <r>
    <x v="1230"/>
    <d v="2023-02-15T00:00:00"/>
    <x v="365"/>
    <s v="FERMA ARCELI C."/>
    <s v="INTERNAL"/>
    <x v="1"/>
    <d v="2022-12-15T00:00:00"/>
    <d v="2022-12-15T00:00:00"/>
    <s v="VL"/>
    <m/>
    <s v="1 VL"/>
    <n v="1"/>
    <m/>
  </r>
  <r>
    <x v="1230"/>
    <d v="2023-02-15T00:00:00"/>
    <x v="365"/>
    <s v="FERMA ARCELI C."/>
    <s v="INTERNAL"/>
    <x v="1"/>
    <d v="2022-12-19T00:00:00"/>
    <d v="2022-12-19T00:00:00"/>
    <s v="VL"/>
    <m/>
    <s v="1 VL"/>
    <n v="1"/>
    <m/>
  </r>
  <r>
    <x v="1230"/>
    <d v="2023-02-15T00:00:00"/>
    <x v="365"/>
    <s v="FERMA ARCELI C."/>
    <s v="INTERNAL"/>
    <x v="1"/>
    <d v="2022-12-22T00:00:00"/>
    <d v="2022-12-22T00:00:00"/>
    <s v="VL"/>
    <m/>
    <s v="1 VL"/>
    <n v="1"/>
    <m/>
  </r>
  <r>
    <x v="1230"/>
    <d v="2023-02-15T00:00:00"/>
    <x v="365"/>
    <s v="FERMA ARCELI C."/>
    <s v="INTERNAL"/>
    <x v="1"/>
    <d v="2022-12-26T00:00:00"/>
    <d v="2022-12-27T00:00:00"/>
    <s v="VL"/>
    <m/>
    <s v="2 VL"/>
    <n v="2"/>
    <m/>
  </r>
  <r>
    <x v="1231"/>
    <d v="2023-02-15T00:00:00"/>
    <x v="123"/>
    <s v="MENDOZA ARRIES N."/>
    <s v="COMELEC"/>
    <x v="1"/>
    <d v="2022-08-26T00:00:00"/>
    <d v="2022-08-26T00:00:00"/>
    <s v="VL"/>
    <m/>
    <s v="1 VL"/>
    <n v="1"/>
    <m/>
  </r>
  <r>
    <x v="1232"/>
    <d v="2023-02-15T00:00:00"/>
    <x v="350"/>
    <s v="MENDOZA ARRIES N."/>
    <s v="COMELEC"/>
    <x v="1"/>
    <d v="2022-12-23T00:00:00"/>
    <d v="2022-12-29T00:00:00"/>
    <s v="VL"/>
    <m/>
    <s v="5 VL"/>
    <n v="5"/>
    <m/>
  </r>
  <r>
    <x v="1233"/>
    <d v="2023-02-15T00:00:00"/>
    <x v="372"/>
    <s v="DE VILLA OFELIA G."/>
    <s v="COMELEC"/>
    <x v="1"/>
    <d v="2022-12-23T00:00:00"/>
    <d v="2022-12-29T00:00:00"/>
    <s v="OTHER"/>
    <s v="SEC 21 EO 292- SPECIAL PRIVILEGE"/>
    <s v="5 OTHER"/>
    <n v="5"/>
    <m/>
  </r>
  <r>
    <x v="1234"/>
    <d v="2023-02-15T00:00:00"/>
    <x v="372"/>
    <s v="DE VILLA OFELIA G."/>
    <s v="COMELEC"/>
    <x v="1"/>
    <d v="2022-11-28T00:00:00"/>
    <d v="2022-11-29T00:00:00"/>
    <s v="SL"/>
    <m/>
    <s v="2 SL"/>
    <n v="2"/>
    <m/>
  </r>
  <r>
    <x v="1235"/>
    <d v="2023-02-15T00:00:00"/>
    <x v="350"/>
    <s v="TOLENTINO CAROLINA E."/>
    <s v="LCR"/>
    <x v="1"/>
    <d v="2022-12-07T00:00:00"/>
    <d v="2022-12-07T00:00:00"/>
    <s v="OTHER"/>
    <s v="SEC 21 EO 292- SPECIAL PRIVILEGE"/>
    <s v="1 OTHER"/>
    <n v="1"/>
    <m/>
  </r>
  <r>
    <x v="1236"/>
    <d v="2023-02-15T00:00:00"/>
    <x v="352"/>
    <s v="TOLENTINO CAROLINA E."/>
    <s v="LCR"/>
    <x v="1"/>
    <d v="2022-12-15T00:00:00"/>
    <d v="2022-12-16T00:00:00"/>
    <s v="VL"/>
    <m/>
    <s v="2 VL"/>
    <n v="2"/>
    <m/>
  </r>
  <r>
    <x v="1236"/>
    <d v="2023-02-15T00:00:00"/>
    <x v="352"/>
    <s v="TOLENTINO CAROLINA E."/>
    <s v="LCR"/>
    <x v="1"/>
    <d v="2022-12-27T00:00:00"/>
    <d v="2022-12-29T00:00:00"/>
    <s v="VL"/>
    <m/>
    <s v="3 VL"/>
    <n v="3"/>
    <m/>
  </r>
  <r>
    <x v="1237"/>
    <d v="2023-02-15T00:00:00"/>
    <x v="357"/>
    <s v="ANGCAYA RUFINA P."/>
    <s v="LCR"/>
    <x v="1"/>
    <d v="2022-12-06T00:00:00"/>
    <d v="2022-12-06T00:00:00"/>
    <s v="OTHER"/>
    <s v="SEC 21 EO 292- SPECIAL PRIVILEGE"/>
    <s v="1 OTHER"/>
    <n v="1"/>
    <m/>
  </r>
  <r>
    <x v="1238"/>
    <d v="2023-02-15T00:00:00"/>
    <x v="367"/>
    <s v="JAVIER ELISEO B."/>
    <s v="LCR"/>
    <x v="1"/>
    <d v="2022-11-22T00:00:00"/>
    <d v="2022-11-24T00:00:00"/>
    <s v="SL"/>
    <m/>
    <s v="3 SL"/>
    <n v="3"/>
    <m/>
  </r>
  <r>
    <x v="1239"/>
    <d v="2023-02-15T00:00:00"/>
    <x v="367"/>
    <s v="DEMATERA PEDRO B."/>
    <s v="CCR"/>
    <x v="0"/>
    <d v="2022-11-22T00:00:00"/>
    <d v="2022-11-24T00:00:00"/>
    <s v="SL"/>
    <m/>
    <s v="3 SL"/>
    <n v="3"/>
    <m/>
  </r>
  <r>
    <x v="1240"/>
    <d v="2023-02-15T00:00:00"/>
    <x v="367"/>
    <s v="DEMATERA PEDRO B."/>
    <s v="CCR"/>
    <x v="0"/>
    <d v="2022-11-22T00:00:00"/>
    <d v="2022-11-22T00:00:00"/>
    <s v="OTHER"/>
    <s v="SEC 21 EO 292- SPECIAL PRIVILEGE"/>
    <s v="1 OTHER"/>
    <n v="1"/>
    <m/>
  </r>
  <r>
    <x v="1241"/>
    <d v="2023-02-15T00:00:00"/>
    <x v="221"/>
    <s v="BOFILL ERNA P."/>
    <s v="LCR"/>
    <x v="1"/>
    <d v="2022-12-12T00:00:00"/>
    <d v="2022-12-14T00:00:00"/>
    <s v="VL"/>
    <m/>
    <s v="3 VL"/>
    <n v="3"/>
    <m/>
  </r>
  <r>
    <x v="1241"/>
    <d v="2023-02-15T00:00:00"/>
    <x v="221"/>
    <s v="BOFILL ERNA P."/>
    <s v="LCR"/>
    <x v="1"/>
    <d v="2022-12-26T00:00:00"/>
    <d v="2022-12-27T00:00:00"/>
    <s v="VL"/>
    <m/>
    <s v="2 VL"/>
    <n v="2"/>
    <m/>
  </r>
  <r>
    <x v="1242"/>
    <d v="2023-02-15T00:00:00"/>
    <x v="352"/>
    <s v="BUGARIN MA. ANA M."/>
    <s v="LCR"/>
    <x v="1"/>
    <d v="2022-12-09T00:00:00"/>
    <d v="2022-12-09T00:00:00"/>
    <s v="VL"/>
    <m/>
    <s v="1 VL"/>
    <n v="1"/>
    <m/>
  </r>
  <r>
    <x v="1242"/>
    <d v="2023-02-15T00:00:00"/>
    <x v="352"/>
    <s v="BUGARIN MA. ANA M."/>
    <s v="LCR"/>
    <x v="1"/>
    <d v="2022-12-21T00:00:00"/>
    <d v="2022-12-26T00:00:00"/>
    <s v="VL"/>
    <m/>
    <s v="5 VL"/>
    <n v="5"/>
    <m/>
  </r>
  <r>
    <x v="1243"/>
    <d v="2023-02-15T00:00:00"/>
    <x v="357"/>
    <s v="BUGARIN MA. ANA M."/>
    <s v="LCR"/>
    <x v="1"/>
    <d v="2022-11-28T00:00:00"/>
    <d v="2022-11-28T00:00:00"/>
    <s v="SL"/>
    <m/>
    <s v="1 SL"/>
    <n v="1"/>
    <m/>
  </r>
  <r>
    <x v="1244"/>
    <d v="2023-02-15T00:00:00"/>
    <x v="367"/>
    <s v="FERNANDEZ MILAGROS C."/>
    <s v="CTO"/>
    <x v="1"/>
    <d v="2022-12-07T00:00:00"/>
    <d v="2022-12-08T00:00:00"/>
    <s v="VL"/>
    <m/>
    <s v="2 VL"/>
    <n v="2"/>
    <m/>
  </r>
  <r>
    <x v="1244"/>
    <d v="2023-02-15T00:00:00"/>
    <x v="367"/>
    <s v="FERNANDEZ MILAGROS C."/>
    <s v="CTO"/>
    <x v="1"/>
    <d v="2022-12-14T00:00:00"/>
    <d v="2022-12-14T00:00:00"/>
    <s v="VL"/>
    <m/>
    <s v="1 VL"/>
    <n v="1"/>
    <m/>
  </r>
  <r>
    <x v="1244"/>
    <d v="2023-02-15T00:00:00"/>
    <x v="367"/>
    <s v="FERNANDEZ MILAGROS C."/>
    <s v="CTO"/>
    <x v="1"/>
    <d v="2022-12-23T00:00:00"/>
    <d v="2022-12-26T00:00:00"/>
    <s v="VL"/>
    <m/>
    <s v="2 VL"/>
    <n v="2"/>
    <m/>
  </r>
  <r>
    <x v="1245"/>
    <d v="2023-02-15T00:00:00"/>
    <x v="221"/>
    <s v="LEPARDO ROWENA R."/>
    <s v="CCT"/>
    <x v="1"/>
    <d v="2022-12-26T00:00:00"/>
    <d v="2022-12-29T00:00:00"/>
    <s v="VL"/>
    <m/>
    <s v="3 VL"/>
    <n v="3"/>
    <m/>
  </r>
  <r>
    <x v="1246"/>
    <d v="2023-02-15T00:00:00"/>
    <x v="367"/>
    <s v="FERNANDEZ MILAGROS C."/>
    <s v="CTO"/>
    <x v="1"/>
    <d v="2022-11-24T00:00:00"/>
    <d v="2022-11-24T00:00:00"/>
    <s v="SL"/>
    <m/>
    <s v="1 SL"/>
    <n v="1"/>
    <m/>
  </r>
  <r>
    <x v="1247"/>
    <d v="2023-02-15T00:00:00"/>
    <x v="372"/>
    <s v="HERNANDEZ CORNELIO A."/>
    <s v="CCT"/>
    <x v="1"/>
    <d v="2022-12-16T00:00:00"/>
    <d v="2022-12-16T00:00:00"/>
    <s v="VL"/>
    <m/>
    <s v="1 VL"/>
    <n v="1"/>
    <m/>
  </r>
  <r>
    <x v="1247"/>
    <d v="2023-02-15T00:00:00"/>
    <x v="372"/>
    <s v="HERNANDEZ CORNELIO A."/>
    <s v="CCT"/>
    <x v="1"/>
    <d v="2022-12-27T00:00:00"/>
    <d v="2022-12-27T00:00:00"/>
    <s v="VL"/>
    <m/>
    <s v="1 VL"/>
    <n v="1"/>
    <m/>
  </r>
  <r>
    <x v="1247"/>
    <d v="2023-02-15T00:00:00"/>
    <x v="372"/>
    <s v="HERNANDEZ CORNELIO A."/>
    <s v="CCT"/>
    <x v="1"/>
    <d v="2022-12-29T00:00:00"/>
    <d v="2022-12-29T00:00:00"/>
    <s v="VL"/>
    <m/>
    <s v="1 VL"/>
    <n v="1"/>
    <m/>
  </r>
  <r>
    <x v="1248"/>
    <d v="2023-02-15T00:00:00"/>
    <x v="365"/>
    <s v="ANGCAYA RUFINA P."/>
    <s v="LCR"/>
    <x v="1"/>
    <d v="2022-12-22T00:00:00"/>
    <d v="2022-12-22T00:00:00"/>
    <s v="VL"/>
    <m/>
    <s v="1 VL"/>
    <n v="1"/>
    <m/>
  </r>
  <r>
    <x v="1248"/>
    <d v="2023-02-15T00:00:00"/>
    <x v="365"/>
    <s v="ANGCAYA RUFINA P."/>
    <s v="LCR"/>
    <x v="1"/>
    <d v="2022-12-26T00:00:00"/>
    <d v="2022-12-27T00:00:00"/>
    <s v="VL"/>
    <m/>
    <s v="1 VL"/>
    <n v="1"/>
    <m/>
  </r>
  <r>
    <x v="1249"/>
    <d v="2023-02-15T00:00:00"/>
    <x v="365"/>
    <s v="JAVIER ELISEO B."/>
    <s v="LCR"/>
    <x v="1"/>
    <d v="2022-12-19T00:00:00"/>
    <d v="2022-12-22T00:00:00"/>
    <s v="OTHER"/>
    <s v="SEC 21 EO 292- SPECIAL PRIVILEGE"/>
    <s v="4 OTHER"/>
    <n v="4"/>
    <m/>
  </r>
  <r>
    <x v="1249"/>
    <d v="2023-02-15T00:00:00"/>
    <x v="365"/>
    <s v="JAVIER ELISEO B."/>
    <s v="LCR"/>
    <x v="1"/>
    <d v="2022-12-26T00:00:00"/>
    <d v="2022-12-26T00:00:00"/>
    <s v="OTHER"/>
    <s v="SEC 21 EO 292- SPECIAL PRIVILEGE"/>
    <s v="0 OTHER"/>
    <n v="0"/>
    <m/>
  </r>
  <r>
    <x v="1250"/>
    <d v="2023-02-15T00:00:00"/>
    <x v="137"/>
    <s v="PERENA RUBILINDA C."/>
    <s v="MO"/>
    <x v="1"/>
    <d v="2022-10-13T00:00:00"/>
    <d v="2022-10-13T00:00:00"/>
    <s v="OTHER"/>
    <s v="PARENTAL OBLIGATION"/>
    <s v="1 OTHER"/>
    <n v="1"/>
    <m/>
  </r>
  <r>
    <x v="1251"/>
    <d v="2023-02-15T00:00:00"/>
    <x v="137"/>
    <s v="PERENA RUBILINDA C."/>
    <s v="MO"/>
    <x v="1"/>
    <d v="2022-10-26T00:00:00"/>
    <d v="2022-10-26T00:00:00"/>
    <s v="VL"/>
    <m/>
    <s v="1 VL"/>
    <n v="1"/>
    <m/>
  </r>
  <r>
    <x v="1251"/>
    <d v="2023-02-15T00:00:00"/>
    <x v="137"/>
    <s v="PERENA RUBILINDA C."/>
    <s v="MO"/>
    <x v="1"/>
    <d v="2022-10-28T00:00:00"/>
    <d v="2022-10-28T00:00:00"/>
    <s v="VL"/>
    <m/>
    <s v="1 VL"/>
    <n v="1"/>
    <m/>
  </r>
  <r>
    <x v="1252"/>
    <d v="2023-02-15T00:00:00"/>
    <x v="158"/>
    <s v="JABINES MARIA SHELLY D."/>
    <s v="LIBRARY"/>
    <x v="0"/>
    <d v="2022-11-08T00:00:00"/>
    <d v="2022-11-08T00:00:00"/>
    <s v="SL"/>
    <m/>
    <s v="1 SL"/>
    <n v="1"/>
    <m/>
  </r>
  <r>
    <x v="1253"/>
    <d v="2023-02-15T00:00:00"/>
    <x v="149"/>
    <s v="PERENA RUBILINDA C."/>
    <s v="MO"/>
    <x v="1"/>
    <d v="2022-10-28T00:00:00"/>
    <d v="2022-10-30T00:00:00"/>
    <s v="VL"/>
    <m/>
    <s v="3 VL"/>
    <n v="3"/>
    <m/>
  </r>
  <r>
    <x v="1254"/>
    <d v="2023-02-15T00:00:00"/>
    <x v="400"/>
    <s v="FELICIDARIO PAMELA C."/>
    <s v="BUDGET"/>
    <x v="1"/>
    <d v="2023-02-16T00:00:00"/>
    <d v="2023-02-16T00:00:00"/>
    <s v="OTHER"/>
    <s v="SEC 21 EO 292- SPECIAL PRIVILEGE"/>
    <s v="1 OTHER"/>
    <n v="1"/>
    <m/>
  </r>
  <r>
    <x v="1255"/>
    <d v="2023-02-15T00:00:00"/>
    <x v="144"/>
    <s v="EMELO MARYJANE T."/>
    <s v="ONT"/>
    <x v="1"/>
    <d v="2022-10-21T00:00:00"/>
    <d v="2022-10-21T00:00:00"/>
    <s v="SL"/>
    <m/>
    <s v="1 SL"/>
    <n v="1"/>
    <m/>
  </r>
  <r>
    <x v="1256"/>
    <d v="2023-02-15T00:00:00"/>
    <x v="401"/>
    <s v="EMELO MARYJANE T."/>
    <s v="ONT"/>
    <x v="1"/>
    <d v="2022-10-01T00:00:00"/>
    <d v="2022-10-01T00:00:00"/>
    <s v="SL"/>
    <m/>
    <s v="0 SL"/>
    <n v="0"/>
    <m/>
  </r>
  <r>
    <x v="1256"/>
    <d v="2023-02-15T00:00:00"/>
    <x v="401"/>
    <s v="EMELO MARYJANE T."/>
    <s v="ONT"/>
    <x v="1"/>
    <d v="2022-10-04T00:00:00"/>
    <d v="2022-10-05T00:00:00"/>
    <s v="SL"/>
    <m/>
    <s v="2 SL"/>
    <n v="2"/>
    <m/>
  </r>
  <r>
    <x v="1257"/>
    <d v="2023-02-15T00:00:00"/>
    <x v="162"/>
    <s v="LUNA, GUILERMA J."/>
    <s v="TCIS"/>
    <x v="2"/>
    <d v="2022-11-07T00:00:00"/>
    <d v="2022-11-11T00:00:00"/>
    <s v="VL"/>
    <m/>
    <s v="5 VL"/>
    <n v="5"/>
    <m/>
  </r>
  <r>
    <x v="1258"/>
    <d v="2023-02-15T00:00:00"/>
    <x v="401"/>
    <s v="EMELO MARYJANE T."/>
    <s v="ONT"/>
    <x v="1"/>
    <d v="2022-09-28T00:00:00"/>
    <d v="2022-09-30T00:00:00"/>
    <s v="SL"/>
    <m/>
    <s v="3 SL"/>
    <n v="3"/>
    <m/>
  </r>
  <r>
    <x v="1259"/>
    <d v="2023-02-15T00:00:00"/>
    <x v="152"/>
    <s v="LUNA, GUILERMA J."/>
    <s v="TCIS"/>
    <x v="2"/>
    <d v="2022-09-25T00:00:00"/>
    <d v="2022-09-30T00:00:00"/>
    <s v="SL"/>
    <m/>
    <s v="5 SL"/>
    <n v="5"/>
    <m/>
  </r>
  <r>
    <x v="1260"/>
    <d v="2023-02-15T00:00:00"/>
    <x v="120"/>
    <s v="SARMIENTO TERESA E."/>
    <s v="ONT"/>
    <x v="0"/>
    <d v="2022-09-04T00:00:00"/>
    <d v="2022-09-06T00:00:00"/>
    <s v="SL"/>
    <m/>
    <s v="2 SL"/>
    <n v="2"/>
    <m/>
  </r>
  <r>
    <x v="1261"/>
    <d v="2023-02-15T00:00:00"/>
    <x v="105"/>
    <s v="DE LARA GRACE L."/>
    <s v="ONT"/>
    <x v="0"/>
    <d v="2022-09-09T00:00:00"/>
    <d v="2022-09-09T00:00:00"/>
    <s v="SL"/>
    <m/>
    <s v="1 SL"/>
    <n v="1"/>
    <m/>
  </r>
  <r>
    <x v="1262"/>
    <d v="2023-02-15T00:00:00"/>
    <x v="157"/>
    <s v="MAGUINAO NIÑA F."/>
    <s v="ONT"/>
    <x v="0"/>
    <d v="2022-10-24T00:00:00"/>
    <d v="2022-10-24T00:00:00"/>
    <s v="SL"/>
    <m/>
    <s v="1 SL"/>
    <n v="1"/>
    <m/>
  </r>
  <r>
    <x v="1263"/>
    <d v="2023-02-15T00:00:00"/>
    <x v="157"/>
    <s v="MAGUINAO NIÑA F."/>
    <s v="ONT"/>
    <x v="0"/>
    <d v="2022-11-22T00:00:00"/>
    <d v="2022-11-26T00:00:00"/>
    <s v="VL"/>
    <m/>
    <s v="4 VL"/>
    <n v="4"/>
    <m/>
  </r>
  <r>
    <x v="1264"/>
    <d v="2023-02-15T00:00:00"/>
    <x v="350"/>
    <s v="PAJENAGO MAIDEN A."/>
    <s v="CHO"/>
    <x v="0"/>
    <d v="2022-12-01T00:00:00"/>
    <d v="2022-12-01T00:00:00"/>
    <s v="VL"/>
    <m/>
    <s v="1 VL"/>
    <n v="1"/>
    <m/>
  </r>
  <r>
    <x v="1264"/>
    <d v="2023-02-15T00:00:00"/>
    <x v="350"/>
    <s v="PAJENAGO MAIDEN A."/>
    <s v="CHO"/>
    <x v="0"/>
    <d v="2022-12-26T00:00:00"/>
    <d v="2022-12-29T00:00:00"/>
    <s v="VL"/>
    <m/>
    <s v="3 VL"/>
    <n v="3"/>
    <m/>
  </r>
  <r>
    <x v="1265"/>
    <d v="2023-02-15T00:00:00"/>
    <x v="350"/>
    <s v="ROLLE CARIZA P."/>
    <s v="CHO"/>
    <x v="0"/>
    <d v="2022-12-26T00:00:00"/>
    <d v="2022-12-29T00:00:00"/>
    <s v="VL"/>
    <m/>
    <s v="3 VL"/>
    <n v="3"/>
    <m/>
  </r>
  <r>
    <x v="1266"/>
    <d v="2023-02-15T00:00:00"/>
    <x v="350"/>
    <s v="MENDOZA MARIA ABIGAIL A."/>
    <s v="CHO"/>
    <x v="1"/>
    <d v="2022-12-26T00:00:00"/>
    <d v="2022-12-29T00:00:00"/>
    <s v="VL"/>
    <m/>
    <s v="3 VL"/>
    <n v="3"/>
    <m/>
  </r>
  <r>
    <x v="1267"/>
    <d v="2023-02-15T00:00:00"/>
    <x v="101"/>
    <s v="REMOLLENO MICHELLE U."/>
    <s v="CHO"/>
    <x v="1"/>
    <d v="2022-09-19T00:00:00"/>
    <d v="2022-09-20T00:00:00"/>
    <s v="VL"/>
    <m/>
    <s v="2 VL"/>
    <n v="2"/>
    <m/>
  </r>
  <r>
    <x v="1268"/>
    <d v="2023-02-15T00:00:00"/>
    <x v="350"/>
    <s v="BITUIN LUCKY NIKKO G."/>
    <s v="CHO"/>
    <x v="0"/>
    <d v="2022-12-12T00:00:00"/>
    <d v="2022-12-12T00:00:00"/>
    <s v="VL"/>
    <m/>
    <s v="1 VL"/>
    <n v="1"/>
    <m/>
  </r>
  <r>
    <x v="1268"/>
    <d v="2023-02-15T00:00:00"/>
    <x v="350"/>
    <s v="BITUIN LUCKY NIKKO G."/>
    <s v="CHO"/>
    <x v="0"/>
    <d v="2022-12-26T00:00:00"/>
    <d v="2022-12-29T00:00:00"/>
    <s v="VL"/>
    <m/>
    <s v="3 VL"/>
    <n v="3"/>
    <m/>
  </r>
  <r>
    <x v="1269"/>
    <d v="2023-02-15T00:00:00"/>
    <x v="171"/>
    <s v="ABELA IMELDA C."/>
    <s v="ACCOUNTING"/>
    <x v="0"/>
    <d v="2022-11-11T00:00:00"/>
    <d v="2022-11-11T00:00:00"/>
    <s v="SL"/>
    <m/>
    <s v="1 SL"/>
    <n v="1"/>
    <m/>
  </r>
  <r>
    <x v="1270"/>
    <d v="2023-02-15T00:00:00"/>
    <x v="351"/>
    <s v="PAYAD MARICEL  Q."/>
    <s v="HRMO"/>
    <x v="1"/>
    <d v="2022-11-08T00:00:00"/>
    <d v="2022-11-08T00:00:00"/>
    <s v="VL"/>
    <m/>
    <s v="1 VL"/>
    <n v="1"/>
    <m/>
  </r>
  <r>
    <x v="1270"/>
    <d v="2023-02-15T00:00:00"/>
    <x v="351"/>
    <s v="PAYAD MARICEL  Q."/>
    <s v="HRMO"/>
    <x v="1"/>
    <d v="2022-11-16T00:00:00"/>
    <d v="2022-11-16T00:00:00"/>
    <s v="VL"/>
    <m/>
    <s v="1 VL"/>
    <n v="1"/>
    <m/>
  </r>
  <r>
    <x v="1271"/>
    <d v="2023-02-15T00:00:00"/>
    <x v="365"/>
    <s v="MONTENEGRO HENRY S."/>
    <s v="SP"/>
    <x v="1"/>
    <d v="2022-12-19T00:00:00"/>
    <d v="2022-12-20T00:00:00"/>
    <s v="VL"/>
    <m/>
    <s v="2 VL"/>
    <n v="2"/>
    <m/>
  </r>
  <r>
    <x v="1272"/>
    <d v="2023-02-15T00:00:00"/>
    <x v="111"/>
    <s v="ALCAZAR ZENAIDA S."/>
    <s v="CHO"/>
    <x v="1"/>
    <d v="2022-09-19T00:00:00"/>
    <d v="2022-09-20T00:00:00"/>
    <s v="SL"/>
    <m/>
    <s v="2 SL"/>
    <n v="2"/>
    <m/>
  </r>
  <r>
    <x v="1273"/>
    <d v="2023-02-15T00:00:00"/>
    <x v="168"/>
    <s v="BOFILL ERNA P."/>
    <s v="LCR"/>
    <x v="1"/>
    <d v="2022-10-18T00:00:00"/>
    <d v="2022-10-19T00:00:00"/>
    <s v="SL"/>
    <m/>
    <s v="2 SL"/>
    <n v="2"/>
    <m/>
  </r>
  <r>
    <x v="1274"/>
    <d v="2023-02-15T00:00:00"/>
    <x v="142"/>
    <s v="LIMBOC FLORDELIZA J."/>
    <s v="LCR"/>
    <x v="1"/>
    <d v="2022-09-02T00:00:00"/>
    <d v="2022-09-02T00:00:00"/>
    <s v="SL"/>
    <m/>
    <s v="1 SL"/>
    <n v="1"/>
    <m/>
  </r>
  <r>
    <x v="1274"/>
    <d v="2023-02-15T00:00:00"/>
    <x v="142"/>
    <s v="LIMBOC FLORDELIZA J."/>
    <s v="LCR"/>
    <x v="1"/>
    <d v="2022-09-05T00:00:00"/>
    <d v="2022-09-05T00:00:00"/>
    <s v="SL"/>
    <m/>
    <s v="1 SL"/>
    <n v="1"/>
    <m/>
  </r>
  <r>
    <x v="1275"/>
    <d v="2023-02-15T00:00:00"/>
    <x v="104"/>
    <s v="PALAD EMERSON U."/>
    <s v="LCR"/>
    <x v="4"/>
    <d v="2022-11-02T00:00:00"/>
    <d v="2022-11-04T00:00:00"/>
    <s v="VL"/>
    <m/>
    <s v="2 VL"/>
    <n v="2"/>
    <m/>
  </r>
  <r>
    <x v="1276"/>
    <d v="2023-02-15T00:00:00"/>
    <x v="97"/>
    <s v="ANGCAYA RUFINA P."/>
    <s v="LCR"/>
    <x v="1"/>
    <d v="2022-09-20T00:00:00"/>
    <d v="2022-09-20T00:00:00"/>
    <s v="SL"/>
    <m/>
    <s v="1 SL"/>
    <n v="1"/>
    <m/>
  </r>
  <r>
    <x v="1277"/>
    <d v="2023-02-15T00:00:00"/>
    <x v="101"/>
    <s v="ANGCAYA RUFINA P."/>
    <s v="LCR"/>
    <x v="1"/>
    <d v="2022-08-30T00:00:00"/>
    <d v="2022-08-30T00:00:00"/>
    <s v="SL"/>
    <m/>
    <s v="1 SL"/>
    <n v="1"/>
    <m/>
  </r>
  <r>
    <x v="1278"/>
    <d v="2023-02-15T00:00:00"/>
    <x v="104"/>
    <s v="ANGCAYA RUFINA P."/>
    <s v="LCR"/>
    <x v="1"/>
    <d v="2022-10-24T00:00:00"/>
    <d v="2022-10-25T00:00:00"/>
    <s v="VL"/>
    <m/>
    <s v="2 VL"/>
    <n v="2"/>
    <m/>
  </r>
  <r>
    <x v="1279"/>
    <d v="2023-02-15T00:00:00"/>
    <x v="104"/>
    <s v="ANGCAYA RUFINA P."/>
    <s v="LCR"/>
    <x v="1"/>
    <d v="2022-10-10T00:00:00"/>
    <d v="2022-10-10T00:00:00"/>
    <s v="SL"/>
    <m/>
    <s v="1 SL"/>
    <n v="1"/>
    <m/>
  </r>
  <r>
    <x v="1280"/>
    <d v="2023-02-15T00:00:00"/>
    <x v="104"/>
    <s v="ANGCAYA RUFINA P."/>
    <s v="LCR"/>
    <x v="1"/>
    <d v="2022-11-18T00:00:00"/>
    <d v="2022-11-18T00:00:00"/>
    <s v="SL"/>
    <m/>
    <s v="1 SL"/>
    <n v="1"/>
    <m/>
  </r>
  <r>
    <x v="1281"/>
    <d v="2023-02-15T00:00:00"/>
    <x v="147"/>
    <s v="TOLENTINO CAROLINA E."/>
    <s v="LCR"/>
    <x v="1"/>
    <d v="2022-10-10T00:00:00"/>
    <d v="2022-10-12T00:00:00"/>
    <s v="SL"/>
    <m/>
    <s v="3 SL"/>
    <n v="3"/>
    <m/>
  </r>
  <r>
    <x v="1282"/>
    <d v="2023-02-15T00:00:00"/>
    <x v="147"/>
    <s v="BUGARIN MA. ANA M."/>
    <s v="LCR"/>
    <x v="1"/>
    <d v="2022-10-07T00:00:00"/>
    <d v="2022-10-07T00:00:00"/>
    <s v="SL"/>
    <m/>
    <s v="1 SL"/>
    <n v="1"/>
    <m/>
  </r>
  <r>
    <x v="1283"/>
    <d v="2023-02-15T00:00:00"/>
    <x v="170"/>
    <s v="FERMA MARIA I."/>
    <s v="LCR"/>
    <x v="1"/>
    <d v="2022-11-07T00:00:00"/>
    <d v="2022-11-07T00:00:00"/>
    <s v="SL"/>
    <m/>
    <s v="1 SL"/>
    <n v="1"/>
    <m/>
  </r>
  <r>
    <x v="1284"/>
    <d v="2023-02-15T00:00:00"/>
    <x v="171"/>
    <s v="BUGARIN MA. ANA M."/>
    <s v="LCR"/>
    <x v="1"/>
    <d v="2022-11-11T00:00:00"/>
    <d v="2022-11-11T00:00:00"/>
    <s v="SL"/>
    <m/>
    <s v="1 SL"/>
    <n v="1"/>
    <m/>
  </r>
  <r>
    <x v="1285"/>
    <d v="2023-02-15T00:00:00"/>
    <x v="136"/>
    <s v="TOLENTINO CAROLINA E."/>
    <s v="LCR"/>
    <x v="1"/>
    <d v="2022-11-17T00:00:00"/>
    <d v="2022-11-17T00:00:00"/>
    <s v="SL"/>
    <m/>
    <s v="1 SL"/>
    <n v="1"/>
    <m/>
  </r>
  <r>
    <x v="1286"/>
    <d v="2023-02-15T00:00:00"/>
    <x v="136"/>
    <s v="BOFILL ERNA P."/>
    <s v="LCR"/>
    <x v="1"/>
    <d v="2022-11-15T00:00:00"/>
    <d v="2022-11-16T00:00:00"/>
    <s v="SL"/>
    <m/>
    <s v="2 SL"/>
    <n v="2"/>
    <m/>
  </r>
  <r>
    <x v="1287"/>
    <d v="2023-02-15T00:00:00"/>
    <x v="149"/>
    <s v="BOFILL ERNA P."/>
    <s v="LCR"/>
    <x v="1"/>
    <d v="2022-10-28T00:00:00"/>
    <d v="2022-10-28T00:00:00"/>
    <s v="SL"/>
    <m/>
    <s v="1 SL"/>
    <n v="1"/>
    <m/>
  </r>
  <r>
    <x v="1287"/>
    <d v="2023-02-15T00:00:00"/>
    <x v="149"/>
    <s v="BOFILL ERNA P."/>
    <s v="LCR"/>
    <x v="1"/>
    <d v="2022-11-02T00:00:00"/>
    <d v="2022-11-02T00:00:00"/>
    <s v="SL"/>
    <m/>
    <s v="0 SL"/>
    <n v="0"/>
    <m/>
  </r>
  <r>
    <x v="1288"/>
    <d v="2023-02-15T00:00:00"/>
    <x v="163"/>
    <s v="TOLENTINO CAROLINA E."/>
    <s v="LCR"/>
    <x v="1"/>
    <d v="2022-10-24T00:00:00"/>
    <d v="2022-10-24T00:00:00"/>
    <s v="SL"/>
    <m/>
    <s v="1 SL"/>
    <n v="1"/>
    <m/>
  </r>
  <r>
    <x v="1289"/>
    <d v="2023-02-15T00:00:00"/>
    <x v="146"/>
    <s v="TOLENTINO CAROLINA E."/>
    <s v="LCR"/>
    <x v="1"/>
    <d v="2022-11-02T00:00:00"/>
    <d v="2022-11-02T00:00:00"/>
    <s v="SL"/>
    <m/>
    <s v="0 SL"/>
    <n v="0"/>
    <m/>
  </r>
  <r>
    <x v="1290"/>
    <d v="2023-02-15T00:00:00"/>
    <x v="135"/>
    <s v="TOLENTINO CAROLINA E."/>
    <s v="LCR"/>
    <x v="1"/>
    <d v="2022-10-17T00:00:00"/>
    <d v="2022-10-19T00:00:00"/>
    <s v="SL"/>
    <m/>
    <s v="3 SL"/>
    <n v="3"/>
    <m/>
  </r>
  <r>
    <x v="1291"/>
    <d v="2023-02-15T00:00:00"/>
    <x v="137"/>
    <s v="TOLENTINO CAROLINA E."/>
    <s v="LCR"/>
    <x v="1"/>
    <d v="2022-10-24T00:00:00"/>
    <d v="2022-10-24T00:00:00"/>
    <s v="SL"/>
    <m/>
    <s v="1 SL"/>
    <n v="1"/>
    <m/>
  </r>
  <r>
    <x v="1292"/>
    <d v="2023-02-15T00:00:00"/>
    <x v="402"/>
    <s v="LUMENARIO, ZARAH A."/>
    <s v="CITY PLANNING &amp; DEV'T OFFICE"/>
    <x v="3"/>
    <d v="2023-02-03T00:00:00"/>
    <d v="2023-02-03T00:00:00"/>
    <s v="SL"/>
    <m/>
    <s v="1 SL"/>
    <n v="1"/>
    <m/>
  </r>
  <r>
    <x v="1293"/>
    <d v="2023-02-15T00:00:00"/>
    <x v="403"/>
    <s v="MAGUINAO GILBERT  "/>
    <s v="GSO"/>
    <x v="1"/>
    <d v="2023-02-06T00:00:00"/>
    <d v="2023-02-06T00:00:00"/>
    <s v="OTHER"/>
    <s v="SEC 21 EO 292- SPECIAL PRIVILEGE"/>
    <s v="1 OTHER"/>
    <n v="1"/>
    <m/>
  </r>
  <r>
    <x v="1294"/>
    <d v="2023-02-15T00:00:00"/>
    <x v="404"/>
    <s v="ANGCAYA OFELIA G."/>
    <s v="ASSESSORS OFFICE"/>
    <x v="1"/>
    <d v="2023-02-21T00:00:00"/>
    <d v="2023-02-24T00:00:00"/>
    <s v="VL"/>
    <m/>
    <s v="4 VL"/>
    <n v="4"/>
    <m/>
  </r>
  <r>
    <x v="1294"/>
    <d v="2023-02-15T00:00:00"/>
    <x v="404"/>
    <s v="ANGCAYA OFELIA G."/>
    <s v="ASSESSORS OFFICE"/>
    <x v="1"/>
    <d v="2023-02-27T00:00:00"/>
    <d v="2023-02-28T00:00:00"/>
    <s v="VL"/>
    <m/>
    <s v="2 VL"/>
    <n v="2"/>
    <m/>
  </r>
  <r>
    <x v="1295"/>
    <d v="2023-02-15T00:00:00"/>
    <x v="405"/>
    <s v="COSA PAOLA GRACE P."/>
    <s v="ASSESSOR"/>
    <x v="0"/>
    <d v="2023-01-31T00:00:00"/>
    <d v="2023-01-31T00:00:00"/>
    <s v="OTHER"/>
    <s v="SEC 21 EO 292- SPECIAL PRIVILEGE"/>
    <s v="1 OTHER"/>
    <n v="1"/>
    <m/>
  </r>
  <r>
    <x v="1296"/>
    <d v="2023-02-15T00:00:00"/>
    <x v="146"/>
    <s v="LIMBOC FLORDELIZA J."/>
    <s v="LCR"/>
    <x v="1"/>
    <d v="2022-11-02T00:00:00"/>
    <d v="2022-11-02T00:00:00"/>
    <s v="SL"/>
    <m/>
    <s v="0 SL"/>
    <n v="0"/>
    <m/>
  </r>
  <r>
    <x v="1297"/>
    <d v="2023-02-15T00:00:00"/>
    <x v="152"/>
    <s v="LIMBOC FLORDELIZA J."/>
    <s v="LCR"/>
    <x v="1"/>
    <d v="2022-10-03T00:00:00"/>
    <d v="2022-10-03T00:00:00"/>
    <s v="SL"/>
    <m/>
    <s v="1 SL"/>
    <n v="1"/>
    <m/>
  </r>
  <r>
    <x v="1298"/>
    <d v="2023-02-15T00:00:00"/>
    <x v="151"/>
    <s v="MATIENZO NORMITA S."/>
    <s v="LCR"/>
    <x v="1"/>
    <d v="2022-09-26T00:00:00"/>
    <d v="2022-09-26T00:00:00"/>
    <s v="SL"/>
    <m/>
    <s v="1 SL"/>
    <n v="1"/>
    <m/>
  </r>
  <r>
    <x v="1299"/>
    <d v="2023-02-15T00:00:00"/>
    <x v="83"/>
    <s v="MATIENZO NORMITA S."/>
    <s v="LCR"/>
    <x v="1"/>
    <d v="2022-09-21T00:00:00"/>
    <d v="2022-09-21T00:00:00"/>
    <s v="SL"/>
    <m/>
    <s v="1 SL"/>
    <n v="1"/>
    <m/>
  </r>
  <r>
    <x v="1300"/>
    <d v="2023-02-15T00:00:00"/>
    <x v="83"/>
    <s v="PAJENAGO MAIDEN A."/>
    <s v="CHO"/>
    <x v="0"/>
    <d v="2022-10-04T00:00:00"/>
    <d v="2022-10-04T00:00:00"/>
    <s v="VL"/>
    <m/>
    <s v="1 VL"/>
    <n v="1"/>
    <m/>
  </r>
  <r>
    <x v="1301"/>
    <d v="2023-02-15T00:00:00"/>
    <x v="406"/>
    <s v="MANALO JENNY R."/>
    <s v="SAN JOSE ELEMENTARY"/>
    <x v="3"/>
    <d v="2023-02-10T00:00:00"/>
    <d v="2023-02-10T00:00:00"/>
    <m/>
    <m/>
    <s v="1 "/>
    <n v="1"/>
    <m/>
  </r>
  <r>
    <x v="1302"/>
    <d v="2023-02-15T00:00:00"/>
    <x v="348"/>
    <s v="DE VILLA OFELIA G."/>
    <s v="COMELEC"/>
    <x v="1"/>
    <d v="2022-10-28T00:00:00"/>
    <d v="2022-10-28T00:00:00"/>
    <s v="SL"/>
    <m/>
    <s v="1 SL"/>
    <n v="1"/>
    <m/>
  </r>
  <r>
    <x v="1303"/>
    <d v="2023-02-15T00:00:00"/>
    <x v="348"/>
    <s v="DE VILLA OFELIA G."/>
    <s v="COMELEC"/>
    <x v="1"/>
    <d v="2022-11-21T00:00:00"/>
    <d v="2022-11-21T00:00:00"/>
    <s v="SL"/>
    <m/>
    <s v="1 SL"/>
    <n v="1"/>
    <m/>
  </r>
  <r>
    <x v="1304"/>
    <d v="2023-02-15T00:00:00"/>
    <x v="365"/>
    <s v="LIMBOC FLORDELIZA J."/>
    <s v="LCR"/>
    <x v="1"/>
    <d v="2022-12-07T00:00:00"/>
    <d v="2022-12-07T00:00:00"/>
    <s v="SL"/>
    <m/>
    <s v="1 SL"/>
    <n v="1"/>
    <m/>
  </r>
  <r>
    <x v="1305"/>
    <d v="2023-02-15T00:00:00"/>
    <x v="133"/>
    <s v="LORILLA LOIDA P."/>
    <s v="TCSNHS-ISHS"/>
    <x v="0"/>
    <d v="2022-08-31T00:00:00"/>
    <d v="2022-09-02T00:00:00"/>
    <s v="SL"/>
    <m/>
    <s v="3 SL"/>
    <n v="3"/>
    <m/>
  </r>
  <r>
    <x v="1306"/>
    <d v="2023-02-15T00:00:00"/>
    <x v="221"/>
    <s v="MATIENZO NORMITA S."/>
    <s v="LCR"/>
    <x v="1"/>
    <d v="2022-12-23T00:00:00"/>
    <d v="2022-12-23T00:00:00"/>
    <s v="VL"/>
    <m/>
    <s v="1 VL"/>
    <n v="1"/>
    <m/>
  </r>
  <r>
    <x v="1306"/>
    <d v="2023-02-15T00:00:00"/>
    <x v="221"/>
    <s v="MATIENZO NORMITA S."/>
    <s v="LCR"/>
    <x v="1"/>
    <d v="2022-12-26T00:00:00"/>
    <d v="2022-12-27T00:00:00"/>
    <s v="VL"/>
    <m/>
    <s v="1 VL"/>
    <n v="1"/>
    <m/>
  </r>
  <r>
    <x v="1307"/>
    <d v="2023-02-15T00:00:00"/>
    <x v="349"/>
    <s v="MATIENZO NORMITA S."/>
    <s v="LCR"/>
    <x v="1"/>
    <d v="2022-11-21T00:00:00"/>
    <d v="2022-11-21T00:00:00"/>
    <s v="SL"/>
    <m/>
    <s v="1 SL"/>
    <n v="1"/>
    <m/>
  </r>
  <r>
    <x v="1308"/>
    <d v="2023-02-15T00:00:00"/>
    <x v="374"/>
    <s v="DIMAPILIS VILMA T."/>
    <s v="GSO"/>
    <x v="1"/>
    <d v="2022-11-23T00:00:00"/>
    <d v="2022-11-23T00:00:00"/>
    <s v="SL"/>
    <m/>
    <s v="1 SL"/>
    <n v="1"/>
    <m/>
  </r>
  <r>
    <x v="1309"/>
    <d v="2023-02-15T00:00:00"/>
    <x v="357"/>
    <s v="DIMAPILIS VILMA T."/>
    <s v="GSO"/>
    <x v="1"/>
    <d v="2022-12-22T00:00:00"/>
    <d v="2022-12-23T00:00:00"/>
    <s v="VL"/>
    <m/>
    <s v="2 VL"/>
    <n v="2"/>
    <m/>
  </r>
  <r>
    <x v="1310"/>
    <d v="2023-02-22T00:00:00"/>
    <x v="372"/>
    <s v="DISEPEDA MACARIA P."/>
    <s v="TICC"/>
    <x v="0"/>
    <d v="2022-01-09T00:00:00"/>
    <d v="2022-01-11T00:00:00"/>
    <s v="VL"/>
    <m/>
    <s v="2 VL"/>
    <n v="2"/>
    <m/>
  </r>
  <r>
    <x v="1311"/>
    <d v="2023-02-22T00:00:00"/>
    <x v="140"/>
    <s v="MERJILLA JEANETTE B."/>
    <s v="TICC"/>
    <x v="0"/>
    <d v="2022-09-08T00:00:00"/>
    <d v="2022-09-08T00:00:00"/>
    <s v="SL"/>
    <m/>
    <s v="1 SL"/>
    <n v="1"/>
    <m/>
  </r>
  <r>
    <x v="1312"/>
    <d v="2023-02-22T00:00:00"/>
    <x v="358"/>
    <s v="CESICAR JOCHELLE JOAN S."/>
    <s v="TICC/TCCH"/>
    <x v="0"/>
    <d v="2022-12-28T00:00:00"/>
    <d v="2022-12-28T00:00:00"/>
    <s v="VL"/>
    <m/>
    <s v="1 VL"/>
    <n v="1"/>
    <m/>
  </r>
  <r>
    <x v="1312"/>
    <d v="2023-02-22T00:00:00"/>
    <x v="370"/>
    <s v="CESICAR JOCHELLE JOAN S."/>
    <s v="TICC/TCCH"/>
    <x v="0"/>
    <d v="2022-12-31T00:00:00"/>
    <d v="2022-12-31T00:00:00"/>
    <s v="VL"/>
    <m/>
    <s v="0 VL"/>
    <n v="0"/>
    <m/>
  </r>
  <r>
    <x v="1313"/>
    <d v="2023-02-22T00:00:00"/>
    <x v="405"/>
    <s v="ANGCAYA IRENE V."/>
    <s v="TICC"/>
    <x v="0"/>
    <d v="2023-01-30T00:00:00"/>
    <d v="2023-01-30T00:00:00"/>
    <s v="SL"/>
    <m/>
    <s v="1 SL"/>
    <n v="1"/>
    <m/>
  </r>
  <r>
    <x v="1314"/>
    <d v="2023-02-22T00:00:00"/>
    <x v="382"/>
    <s v="ANGCAYA IRENE V."/>
    <s v="TICC"/>
    <x v="0"/>
    <d v="2023-01-31T00:00:00"/>
    <d v="2023-01-31T00:00:00"/>
    <s v="VL"/>
    <m/>
    <s v="1 VL"/>
    <n v="1"/>
    <m/>
  </r>
  <r>
    <x v="1315"/>
    <d v="2023-02-22T00:00:00"/>
    <x v="405"/>
    <s v="ANGCAYA IRENE V."/>
    <s v="TICC"/>
    <x v="0"/>
    <d v="2023-02-09T00:00:00"/>
    <d v="2023-02-09T00:00:00"/>
    <s v="VL"/>
    <m/>
    <s v="1 VL"/>
    <n v="1"/>
    <m/>
  </r>
  <r>
    <x v="1316"/>
    <d v="2023-02-22T00:00:00"/>
    <x v="372"/>
    <s v="PAITON MARY ANN M."/>
    <s v="CHARACTER OFFICE"/>
    <x v="1"/>
    <d v="2022-12-06T00:00:00"/>
    <d v="2022-12-06T00:00:00"/>
    <s v="SL"/>
    <m/>
    <s v="1 SL"/>
    <n v="1"/>
    <m/>
  </r>
  <r>
    <x v="1317"/>
    <d v="2023-02-22T00:00:00"/>
    <x v="365"/>
    <s v="BAES ELMER P."/>
    <s v="EDP"/>
    <x v="0"/>
    <d v="2022-12-09T00:00:00"/>
    <d v="2022-12-09T00:00:00"/>
    <s v="VL"/>
    <m/>
    <s v="1 VL"/>
    <n v="1"/>
    <m/>
  </r>
  <r>
    <x v="1318"/>
    <d v="2023-02-22T00:00:00"/>
    <x v="395"/>
    <s v="CUIZON DAYLIN M."/>
    <s v="DEPED"/>
    <x v="0"/>
    <d v="2023-01-31T00:00:00"/>
    <d v="2023-02-10T00:00:00"/>
    <s v="VL"/>
    <m/>
    <s v="9 VL"/>
    <n v="9"/>
    <m/>
  </r>
  <r>
    <x v="1319"/>
    <d v="2023-02-22T00:00:00"/>
    <x v="394"/>
    <s v="AALA MELODY M."/>
    <s v="GSO"/>
    <x v="0"/>
    <d v="2023-01-20T00:00:00"/>
    <d v="2023-01-20T00:00:00"/>
    <s v="OTHER"/>
    <s v="SOLO PARENT"/>
    <s v="1 OTHER"/>
    <n v="1"/>
    <m/>
  </r>
  <r>
    <x v="1320"/>
    <d v="2023-02-22T00:00:00"/>
    <x v="407"/>
    <s v="AALA MELODY M."/>
    <s v="GSO"/>
    <x v="0"/>
    <d v="2022-12-26T00:00:00"/>
    <d v="2022-12-26T00:00:00"/>
    <s v="VL"/>
    <m/>
    <s v="0 VL"/>
    <n v="0"/>
    <m/>
  </r>
  <r>
    <x v="1320"/>
    <d v="2023-02-22T00:00:00"/>
    <x v="407"/>
    <s v="AALA MELODY M."/>
    <s v="GSO"/>
    <x v="0"/>
    <d v="2022-12-28T00:00:00"/>
    <d v="2022-12-29T00:00:00"/>
    <s v="VL"/>
    <m/>
    <s v="2 VL"/>
    <n v="2"/>
    <m/>
  </r>
  <r>
    <x v="1321"/>
    <d v="2023-02-22T00:00:00"/>
    <x v="405"/>
    <s v="ABELA IMELDA C."/>
    <s v="ACCOUNTING"/>
    <x v="0"/>
    <d v="2023-02-09T00:00:00"/>
    <d v="2023-02-10T00:00:00"/>
    <s v="VL"/>
    <m/>
    <s v="2 VL"/>
    <n v="2"/>
    <m/>
  </r>
  <r>
    <x v="1322"/>
    <d v="2023-02-22T00:00:00"/>
    <x v="408"/>
    <s v="ACUB MA. MARILYN L."/>
    <s v="PICNIC GROVE"/>
    <x v="0"/>
    <d v="2023-01-26T00:00:00"/>
    <d v="2023-01-27T00:00:00"/>
    <s v="SL"/>
    <m/>
    <s v="2 SL"/>
    <n v="2"/>
    <m/>
  </r>
  <r>
    <x v="1323"/>
    <d v="2023-02-22T00:00:00"/>
    <x v="363"/>
    <s v="DIMAANO LEOVIGILDA A."/>
    <s v="EEO/CITY MARKET"/>
    <x v="0"/>
    <d v="2022-11-11T00:00:00"/>
    <d v="2022-11-11T00:00:00"/>
    <s v="SL"/>
    <m/>
    <s v="1 SL"/>
    <n v="1"/>
    <m/>
  </r>
  <r>
    <x v="1324"/>
    <d v="2023-02-22T00:00:00"/>
    <x v="363"/>
    <s v="DIMAANO LEOVIGILDA A."/>
    <s v="EEO/CITY MARKET"/>
    <x v="0"/>
    <d v="2022-11-18T00:00:00"/>
    <d v="2022-11-18T00:00:00"/>
    <s v="VL"/>
    <m/>
    <s v="1 VL"/>
    <n v="1"/>
    <m/>
  </r>
  <r>
    <x v="1324"/>
    <d v="2023-02-22T00:00:00"/>
    <x v="363"/>
    <s v="DIMAANO LEOVIGILDA A."/>
    <s v="EEO/CITY MARKET"/>
    <x v="0"/>
    <d v="2022-11-22T00:00:00"/>
    <d v="2022-11-23T00:00:00"/>
    <s v="VL"/>
    <m/>
    <s v="2 VL"/>
    <n v="2"/>
    <m/>
  </r>
  <r>
    <x v="1325"/>
    <d v="2023-02-22T00:00:00"/>
    <x v="363"/>
    <s v="RODRIGUEZ NARCISCO E."/>
    <s v="EEO/CITY MARKET"/>
    <x v="0"/>
    <d v="2022-09-19T00:00:00"/>
    <d v="2022-09-19T00:00:00"/>
    <s v="OTHER"/>
    <s v="SPECIAL PRIVILEDGE"/>
    <s v="1 OTHER"/>
    <n v="1"/>
    <m/>
  </r>
  <r>
    <x v="1325"/>
    <d v="2023-02-22T00:00:00"/>
    <x v="363"/>
    <s v="RODRIGUEZ NARCISCO E."/>
    <s v="EEO/CITY MARKET"/>
    <x v="0"/>
    <d v="2022-09-24T00:00:00"/>
    <d v="2022-09-24T00:00:00"/>
    <s v="OTHER"/>
    <s v="SPECIAL PRIVILEDGE"/>
    <s v="0 OTHER"/>
    <n v="0"/>
    <m/>
  </r>
  <r>
    <x v="1326"/>
    <d v="2023-02-22T00:00:00"/>
    <x v="349"/>
    <s v="ANGCAYA JENNY ROSE S."/>
    <s v="CTO-LICENSE"/>
    <x v="0"/>
    <d v="2022-11-21T00:00:00"/>
    <d v="2022-11-21T00:00:00"/>
    <s v="SL"/>
    <m/>
    <s v="1 SL"/>
    <n v="1"/>
    <m/>
  </r>
  <r>
    <x v="1327"/>
    <d v="2023-02-22T00:00:00"/>
    <x v="349"/>
    <s v="ANGCAYA JENNY ROSE S."/>
    <s v="CTO-LICENSE"/>
    <x v="0"/>
    <d v="2022-11-29T00:00:00"/>
    <d v="2022-11-29T00:00:00"/>
    <s v="VL"/>
    <m/>
    <s v="1 VL"/>
    <n v="1"/>
    <m/>
  </r>
  <r>
    <x v="1327"/>
    <d v="2023-02-22T00:00:00"/>
    <x v="349"/>
    <s v="ANGCAYA JENNY ROSE S."/>
    <s v="CTO-LICENSE"/>
    <x v="0"/>
    <d v="2022-12-09T00:00:00"/>
    <d v="2022-12-09T00:00:00"/>
    <s v="VL"/>
    <m/>
    <s v="1 VL"/>
    <n v="1"/>
    <m/>
  </r>
  <r>
    <x v="1328"/>
    <d v="2023-02-22T00:00:00"/>
    <x v="349"/>
    <s v="GONZALES CHRISTI NERISSE E."/>
    <s v="CEO"/>
    <x v="0"/>
    <d v="2022-11-21T00:00:00"/>
    <d v="2022-11-21T00:00:00"/>
    <s v="SL"/>
    <m/>
    <s v="1 SL"/>
    <n v="1"/>
    <m/>
  </r>
  <r>
    <x v="1329"/>
    <d v="2023-02-22T00:00:00"/>
    <x v="154"/>
    <s v="OLIMPO SHARIE MAE M."/>
    <s v="OSPITAL NG TAGAYTAY"/>
    <x v="3"/>
    <d v="2022-12-14T00:00:00"/>
    <d v="2022-12-15T00:00:00"/>
    <s v="VL"/>
    <m/>
    <s v="2 VL"/>
    <n v="2"/>
    <m/>
  </r>
  <r>
    <x v="1329"/>
    <d v="2023-02-22T00:00:00"/>
    <x v="154"/>
    <s v="OLIMPO SHARIE MAE M."/>
    <s v="OSPITAL NG TAGAYTAY"/>
    <x v="3"/>
    <d v="2022-12-28T00:00:00"/>
    <d v="2022-12-30T00:00:00"/>
    <s v="VL"/>
    <m/>
    <s v="2 VL"/>
    <n v="2"/>
    <m/>
  </r>
  <r>
    <x v="1330"/>
    <d v="2023-02-22T00:00:00"/>
    <x v="154"/>
    <s v="AUSTRIA KIM E."/>
    <s v="ONT"/>
    <x v="1"/>
    <d v="2022-12-06T00:00:00"/>
    <d v="2022-12-06T00:00:00"/>
    <s v="OTHER"/>
    <s v="SPECIAL PRIVILEDGE"/>
    <s v="1 OTHER"/>
    <n v="1"/>
    <m/>
  </r>
  <r>
    <x v="1331"/>
    <d v="2023-02-22T00:00:00"/>
    <x v="166"/>
    <s v="MENDOZA PRESCILA S."/>
    <s v="CEO"/>
    <x v="1"/>
    <d v="2022-11-16T00:00:00"/>
    <d v="2022-11-17T00:00:00"/>
    <s v="VL"/>
    <m/>
    <s v="2 VL"/>
    <n v="2"/>
    <m/>
  </r>
  <r>
    <x v="1332"/>
    <d v="2023-02-22T00:00:00"/>
    <x v="360"/>
    <s v="CESICAR JOCHELLE JOAN S."/>
    <s v="TICC/TCCH"/>
    <x v="0"/>
    <d v="2023-01-05T00:00:00"/>
    <d v="2023-01-05T00:00:00"/>
    <s v="OTHER"/>
    <s v="SPECIAL PRIVILEDGE"/>
    <s v="1 OTHER"/>
    <n v="1"/>
    <m/>
  </r>
  <r>
    <x v="1333"/>
    <d v="2023-02-22T00:00:00"/>
    <x v="365"/>
    <s v="COSME CORAZON O."/>
    <s v="TCIS"/>
    <x v="0"/>
    <d v="2022-12-09T00:00:00"/>
    <d v="2022-12-07T00:00:00"/>
    <s v="SL"/>
    <m/>
    <s v="-2 SL"/>
    <n v="-2"/>
    <m/>
  </r>
  <r>
    <x v="1333"/>
    <d v="2023-02-22T00:00:00"/>
    <x v="365"/>
    <s v="COSME CORAZON O."/>
    <s v="TCIS"/>
    <x v="0"/>
    <d v="2022-12-09T00:00:00"/>
    <d v="2022-12-07T00:00:00"/>
    <s v="SL"/>
    <m/>
    <s v="-2 SL"/>
    <n v="-2"/>
    <m/>
  </r>
  <r>
    <x v="1334"/>
    <d v="2023-02-22T00:00:00"/>
    <x v="366"/>
    <s v="COSME CORAZON O."/>
    <s v="TCIS"/>
    <x v="0"/>
    <d v="2022-12-14T00:00:00"/>
    <d v="2022-12-14T00:00:00"/>
    <s v="OTHER"/>
    <s v="MOURNING LEAVE"/>
    <s v="1 OTHER"/>
    <n v="1"/>
    <m/>
  </r>
  <r>
    <x v="1335"/>
    <d v="2023-02-22T00:00:00"/>
    <x v="381"/>
    <s v="COSME CORAZON O."/>
    <s v="TCIS"/>
    <x v="0"/>
    <d v="2022-12-22T00:00:00"/>
    <d v="2022-12-23T00:00:00"/>
    <s v="SL"/>
    <m/>
    <s v="2 SL"/>
    <n v="2"/>
    <m/>
  </r>
  <r>
    <x v="1335"/>
    <d v="2023-02-22T00:00:00"/>
    <x v="381"/>
    <s v="COSME CORAZON O."/>
    <s v="TCIS"/>
    <x v="0"/>
    <d v="2022-12-27T00:00:00"/>
    <d v="2022-12-27T00:00:00"/>
    <s v="SL"/>
    <m/>
    <s v="1 SL"/>
    <n v="1"/>
    <m/>
  </r>
  <r>
    <x v="1336"/>
    <d v="2023-02-22T00:00:00"/>
    <x v="409"/>
    <s v="ALBARRACIN ROLAND  "/>
    <s v="CENRO"/>
    <x v="0"/>
    <d v="2023-02-01T00:00:00"/>
    <d v="2023-02-01T00:00:00"/>
    <s v="VL"/>
    <m/>
    <s v="1 VL"/>
    <n v="1"/>
    <m/>
  </r>
  <r>
    <x v="1337"/>
    <d v="2023-02-22T00:00:00"/>
    <x v="381"/>
    <s v="ABLANEDA ARMANDO  "/>
    <s v="CENRO"/>
    <x v="0"/>
    <d v="2023-01-09T00:00:00"/>
    <d v="2023-01-13T00:00:00"/>
    <s v="VL"/>
    <m/>
    <s v="5 VL"/>
    <n v="5"/>
    <m/>
  </r>
  <r>
    <x v="1338"/>
    <d v="2023-02-22T00:00:00"/>
    <x v="397"/>
    <s v="BISCOCHO JULIETA G."/>
    <s v="CTO"/>
    <x v="1"/>
    <d v="2023-12-28T00:00:00"/>
    <d v="2023-12-29T00:00:00"/>
    <s v="SL"/>
    <m/>
    <s v="2 SL"/>
    <n v="2"/>
    <m/>
  </r>
  <r>
    <x v="1339"/>
    <d v="2023-02-22T00:00:00"/>
    <x v="378"/>
    <s v="BALBUENA KRISNA MIGUELA S."/>
    <s v="TCIS"/>
    <x v="0"/>
    <d v="2022-12-23T00:00:00"/>
    <d v="2022-12-29T00:00:00"/>
    <s v="VL"/>
    <m/>
    <s v="4 VL"/>
    <n v="4"/>
    <m/>
  </r>
  <r>
    <x v="1340"/>
    <d v="2023-02-22T00:00:00"/>
    <x v="410"/>
    <s v="BALBUENA KRISNA MIGUELA S."/>
    <s v="TCIS"/>
    <x v="0"/>
    <d v="2023-01-10T00:00:00"/>
    <d v="2023-01-11T00:00:00"/>
    <s v="SL"/>
    <m/>
    <s v="2 SL"/>
    <n v="2"/>
    <m/>
  </r>
  <r>
    <x v="1341"/>
    <d v="2023-02-22T00:00:00"/>
    <x v="403"/>
    <s v="BUTALON DIANNE H."/>
    <s v="ONT"/>
    <x v="0"/>
    <d v="2023-02-16T00:00:00"/>
    <d v="2023-02-18T00:00:00"/>
    <s v="VL"/>
    <m/>
    <s v="2 VL"/>
    <n v="2"/>
    <m/>
  </r>
  <r>
    <x v="1342"/>
    <d v="2023-02-22T00:00:00"/>
    <x v="405"/>
    <s v="BELOSTRINO JULIETA P."/>
    <s v="LCR"/>
    <x v="0"/>
    <d v="2023-01-31T00:00:00"/>
    <d v="2023-01-31T00:00:00"/>
    <s v="SL"/>
    <m/>
    <s v="1 SL"/>
    <n v="1"/>
    <m/>
  </r>
  <r>
    <x v="1343"/>
    <d v="2023-02-22T00:00:00"/>
    <x v="411"/>
    <s v="BERGADO MARILOU B."/>
    <s v="ONT"/>
    <x v="0"/>
    <d v="2023-02-20T00:00:00"/>
    <d v="2023-02-24T00:00:00"/>
    <s v="VL"/>
    <m/>
    <s v="5 VL"/>
    <n v="5"/>
    <m/>
  </r>
  <r>
    <x v="1344"/>
    <d v="2023-02-22T00:00:00"/>
    <x v="412"/>
    <s v="BAY AMIE  "/>
    <s v="CENRO"/>
    <x v="0"/>
    <d v="2023-01-16T00:00:00"/>
    <d v="2023-01-18T00:00:00"/>
    <s v="SL"/>
    <m/>
    <s v="3 SL"/>
    <n v="3"/>
    <m/>
  </r>
  <r>
    <x v="1345"/>
    <d v="2023-02-22T00:00:00"/>
    <x v="412"/>
    <s v="COSME CORAZON O."/>
    <s v="TCIS"/>
    <x v="0"/>
    <d v="2023-01-18T00:00:00"/>
    <d v="2023-01-18T00:00:00"/>
    <s v="SL"/>
    <m/>
    <s v="1 SL"/>
    <n v="1"/>
    <m/>
  </r>
  <r>
    <x v="1346"/>
    <d v="2023-02-22T00:00:00"/>
    <x v="376"/>
    <s v="COSME CORAZON O."/>
    <s v="TCIS"/>
    <x v="0"/>
    <d v="2022-12-28T00:00:00"/>
    <d v="2022-12-29T00:00:00"/>
    <s v="VL"/>
    <m/>
    <s v="2 VL"/>
    <n v="2"/>
    <m/>
  </r>
  <r>
    <x v="1347"/>
    <d v="2023-02-22T00:00:00"/>
    <x v="360"/>
    <s v="CESICAR JOCHELLE JOAN S."/>
    <s v="TICC/TCCH"/>
    <x v="0"/>
    <d v="2023-01-04T00:00:00"/>
    <d v="2023-01-04T00:00:00"/>
    <s v="VL"/>
    <m/>
    <s v="1 VL"/>
    <n v="1"/>
    <m/>
  </r>
  <r>
    <x v="1347"/>
    <d v="2023-02-22T00:00:00"/>
    <x v="360"/>
    <s v="CESICAR JOCHELLE JOAN S."/>
    <s v="TICC/TCCH"/>
    <x v="0"/>
    <d v="2023-01-06T00:00:00"/>
    <d v="2023-01-06T00:00:00"/>
    <s v="VL"/>
    <m/>
    <s v="1 VL"/>
    <n v="1"/>
    <m/>
  </r>
  <r>
    <x v="1347"/>
    <d v="2023-02-22T00:00:00"/>
    <x v="360"/>
    <s v="CESICAR JOCHELLE JOAN S."/>
    <s v="TICC/TCCH"/>
    <x v="0"/>
    <d v="2023-01-09T00:00:00"/>
    <d v="2023-01-09T00:00:00"/>
    <s v="VL"/>
    <m/>
    <s v="1 VL"/>
    <n v="1"/>
    <m/>
  </r>
  <r>
    <x v="1348"/>
    <d v="2023-02-22T00:00:00"/>
    <x v="172"/>
    <s v="ANDAL ALEX C."/>
    <s v="CENRO"/>
    <x v="0"/>
    <d v="2022-11-27T00:00:00"/>
    <d v="2022-11-27T00:00:00"/>
    <s v="VL"/>
    <m/>
    <s v="0 VL"/>
    <n v="0"/>
    <m/>
  </r>
  <r>
    <x v="1348"/>
    <d v="2023-02-22T00:00:00"/>
    <x v="172"/>
    <s v="ANDAL ALEX C."/>
    <s v="CENRO"/>
    <x v="0"/>
    <d v="2022-11-29T00:00:00"/>
    <d v="2022-11-29T00:00:00"/>
    <s v="VL"/>
    <m/>
    <s v="1 VL"/>
    <n v="1"/>
    <m/>
  </r>
  <r>
    <x v="1349"/>
    <d v="2023-02-22T00:00:00"/>
    <x v="172"/>
    <s v="ANDAL ALEX C."/>
    <s v="CENRO"/>
    <x v="0"/>
    <d v="2022-11-28T00:00:00"/>
    <d v="2022-11-28T00:00:00"/>
    <s v="OTHER"/>
    <s v="SPECIAL PRIVILEDGE"/>
    <s v="1 OTHER"/>
    <n v="1"/>
    <m/>
  </r>
  <r>
    <x v="1350"/>
    <d v="2023-02-22T00:00:00"/>
    <x v="363"/>
    <s v="PARAISO MARIA LORENA D."/>
    <s v="EEO/CITY MARKET"/>
    <x v="0"/>
    <d v="2022-12-06T00:00:00"/>
    <d v="2022-12-06T00:00:00"/>
    <s v="SL"/>
    <s v="BIRTHDAY LEAVE"/>
    <s v="1 SL"/>
    <n v="1"/>
    <m/>
  </r>
  <r>
    <x v="1351"/>
    <d v="2023-02-22T00:00:00"/>
    <x v="403"/>
    <s v="ROMILLA MARIBEL P."/>
    <s v="ACCOUNTING"/>
    <x v="0"/>
    <d v="2023-02-03T00:00:00"/>
    <d v="2023-02-03T00:00:00"/>
    <s v="SL"/>
    <m/>
    <s v="1 SL"/>
    <n v="1"/>
    <m/>
  </r>
  <r>
    <x v="1352"/>
    <d v="2023-02-22T00:00:00"/>
    <x v="403"/>
    <s v="ROMILLA MARIBEL P."/>
    <s v="ACCOUNTING"/>
    <x v="0"/>
    <d v="2023-03-30T00:00:00"/>
    <d v="2023-03-31T00:00:00"/>
    <s v="VL"/>
    <m/>
    <s v="2 VL"/>
    <n v="2"/>
    <m/>
  </r>
  <r>
    <x v="1352"/>
    <d v="2023-02-22T00:00:00"/>
    <x v="403"/>
    <s v="ROMILLA MARIBEL P."/>
    <s v="ACCOUNTING"/>
    <x v="0"/>
    <d v="2023-04-03T00:00:00"/>
    <d v="2023-04-05T00:00:00"/>
    <s v="VL"/>
    <m/>
    <s v="3 VL"/>
    <n v="3"/>
    <m/>
  </r>
  <r>
    <x v="1353"/>
    <d v="2023-02-22T00:00:00"/>
    <x v="360"/>
    <s v="ANGCAYA MARK ZYRONE M."/>
    <s v="EEO/CITY MARKET"/>
    <x v="3"/>
    <d v="2022-12-19T00:00:00"/>
    <d v="2022-12-20T00:00:00"/>
    <s v="SL"/>
    <m/>
    <s v="2 SL"/>
    <n v="2"/>
    <m/>
  </r>
  <r>
    <x v="1354"/>
    <d v="2023-02-22T00:00:00"/>
    <x v="413"/>
    <s v="AMBION MARIETA B."/>
    <s v="CENRO"/>
    <x v="0"/>
    <d v="2022-01-16T00:00:00"/>
    <d v="2022-01-17T00:00:00"/>
    <s v="SL"/>
    <m/>
    <s v="1 SL"/>
    <n v="1"/>
    <m/>
  </r>
  <r>
    <x v="1355"/>
    <d v="2023-02-22T00:00:00"/>
    <x v="414"/>
    <s v="AMBION MARIETA B."/>
    <s v="CENRO"/>
    <x v="0"/>
    <d v="2023-01-10T00:00:00"/>
    <d v="2023-01-10T00:00:00"/>
    <s v="OTHER"/>
    <s v="SPECIAL PRIVILEDGE"/>
    <s v="1 OTHER"/>
    <n v="1"/>
    <m/>
  </r>
  <r>
    <x v="1356"/>
    <d v="2023-02-22T00:00:00"/>
    <x v="415"/>
    <s v="DESINGAŃO PURIFICACION A."/>
    <s v="SP"/>
    <x v="0"/>
    <d v="2022-11-18T00:00:00"/>
    <d v="2022-11-18T00:00:00"/>
    <s v="VL"/>
    <m/>
    <s v="1 VL"/>
    <n v="1"/>
    <m/>
  </r>
  <r>
    <x v="1356"/>
    <d v="2023-02-22T00:00:00"/>
    <x v="415"/>
    <s v="DESINGAŃO PURIFICACION A."/>
    <s v="SP"/>
    <x v="0"/>
    <d v="2022-11-25T00:00:00"/>
    <d v="2022-11-25T00:00:00"/>
    <s v="VL"/>
    <m/>
    <s v="1 VL"/>
    <n v="1"/>
    <m/>
  </r>
  <r>
    <x v="1356"/>
    <d v="2023-02-22T00:00:00"/>
    <x v="415"/>
    <s v="DESINGAŃO PURIFICACION A."/>
    <s v="SP"/>
    <x v="0"/>
    <d v="2023-12-02T00:00:00"/>
    <d v="2023-12-02T00:00:00"/>
    <s v="VL"/>
    <m/>
    <s v="0 VL"/>
    <n v="0"/>
    <m/>
  </r>
  <r>
    <x v="1356"/>
    <d v="2023-02-22T00:00:00"/>
    <x v="415"/>
    <s v="DESINGAŃO PURIFICACION A."/>
    <s v="SP"/>
    <x v="0"/>
    <d v="2023-12-13T00:00:00"/>
    <d v="2023-12-13T00:00:00"/>
    <s v="VL"/>
    <m/>
    <s v="1 VL"/>
    <n v="1"/>
    <m/>
  </r>
  <r>
    <x v="1356"/>
    <d v="2023-02-22T00:00:00"/>
    <x v="415"/>
    <s v="DESINGAŃO PURIFICACION A."/>
    <s v="SP"/>
    <x v="0"/>
    <d v="2023-12-16T00:00:00"/>
    <d v="2023-12-16T00:00:00"/>
    <s v="VL"/>
    <m/>
    <s v="0 VL"/>
    <n v="0"/>
    <m/>
  </r>
  <r>
    <x v="1357"/>
    <d v="2023-02-22T00:00:00"/>
    <x v="349"/>
    <s v="OCAMPO NOVELYN U."/>
    <s v="CSWDO"/>
    <x v="0"/>
    <d v="2022-11-29T00:00:00"/>
    <d v="2022-11-29T00:00:00"/>
    <s v="VL"/>
    <m/>
    <s v="1 VL"/>
    <n v="1"/>
    <m/>
  </r>
  <r>
    <x v="1358"/>
    <d v="2023-02-22T00:00:00"/>
    <x v="349"/>
    <s v="ACERON ANGELU V."/>
    <s v="ONT"/>
    <x v="1"/>
    <d v="2022-12-05T00:00:00"/>
    <d v="2022-12-06T00:00:00"/>
    <s v="VL"/>
    <m/>
    <s v="2 VL"/>
    <n v="2"/>
    <m/>
  </r>
  <r>
    <x v="1359"/>
    <d v="2023-02-22T00:00:00"/>
    <x v="349"/>
    <s v="ACERON ANGELU V."/>
    <s v="ONT"/>
    <x v="1"/>
    <d v="2022-12-23T00:00:00"/>
    <d v="2022-12-23T00:00:00"/>
    <s v="OTHER"/>
    <s v="SPECIAL PRIVILEDGE"/>
    <s v="1 OTHER"/>
    <n v="1"/>
    <m/>
  </r>
  <r>
    <x v="1360"/>
    <d v="2023-02-22T00:00:00"/>
    <x v="349"/>
    <s v="ACERON ANGELU V."/>
    <s v="ONT"/>
    <x v="1"/>
    <d v="2022-12-28T00:00:00"/>
    <d v="2022-12-28T00:00:00"/>
    <s v="VL"/>
    <m/>
    <s v="1 VL"/>
    <n v="1"/>
    <m/>
  </r>
  <r>
    <x v="1361"/>
    <d v="2023-02-22T00:00:00"/>
    <x v="164"/>
    <s v="DIGNO DANILO  "/>
    <s v="CENRO"/>
    <x v="0"/>
    <d v="2022-11-15T00:00:00"/>
    <d v="2022-11-16T00:00:00"/>
    <s v="SL"/>
    <m/>
    <s v="2 SL"/>
    <n v="2"/>
    <m/>
  </r>
  <r>
    <x v="1362"/>
    <d v="2023-02-22T00:00:00"/>
    <x v="172"/>
    <s v="ANTIENZA VENUS R."/>
    <s v="CENRO"/>
    <x v="0"/>
    <d v="2022-11-27T00:00:00"/>
    <d v="2022-11-29T00:00:00"/>
    <s v="VL"/>
    <m/>
    <s v="2 VL"/>
    <n v="2"/>
    <m/>
  </r>
  <r>
    <x v="1363"/>
    <d v="2023-02-22T00:00:00"/>
    <x v="364"/>
    <s v="BALANI FREDIRICK R."/>
    <s v="GSO"/>
    <x v="3"/>
    <d v="2022-12-15T00:00:00"/>
    <d v="2022-12-15T00:00:00"/>
    <s v="SL"/>
    <m/>
    <s v="1 SL"/>
    <n v="1"/>
    <m/>
  </r>
  <r>
    <x v="1364"/>
    <d v="2023-02-22T00:00:00"/>
    <x v="349"/>
    <s v="DIMARANAN KHRISSELLE E."/>
    <s v="TCIS"/>
    <x v="2"/>
    <d v="2022-11-16T00:00:00"/>
    <d v="2022-11-18T00:00:00"/>
    <s v="SL"/>
    <m/>
    <s v="3 SL"/>
    <n v="3"/>
    <m/>
  </r>
  <r>
    <x v="1365"/>
    <d v="2023-02-22T00:00:00"/>
    <x v="374"/>
    <s v="COSME CORAZON O."/>
    <s v="TCIS"/>
    <x v="0"/>
    <d v="2022-11-21T00:00:00"/>
    <d v="2022-11-23T00:00:00"/>
    <s v="SL"/>
    <m/>
    <s v="3 SL"/>
    <n v="3"/>
    <m/>
  </r>
  <r>
    <x v="1366"/>
    <d v="2023-02-22T00:00:00"/>
    <x v="112"/>
    <s v="AUSTRIA KIM E."/>
    <s v="ONT"/>
    <x v="1"/>
    <d v="2022-09-06T00:00:00"/>
    <d v="2022-09-06T00:00:00"/>
    <s v="SL"/>
    <m/>
    <s v="1 SL"/>
    <n v="1"/>
    <m/>
  </r>
  <r>
    <x v="1366"/>
    <d v="2023-02-22T00:00:00"/>
    <x v="112"/>
    <s v="AUSTRIA KIM E."/>
    <s v="ONT"/>
    <x v="1"/>
    <d v="2022-09-09T00:00:00"/>
    <d v="2022-09-09T00:00:00"/>
    <s v="SL"/>
    <m/>
    <s v="1 SL"/>
    <n v="1"/>
    <m/>
  </r>
  <r>
    <x v="1367"/>
    <d v="2023-02-22T00:00:00"/>
    <x v="393"/>
    <s v="COSINO RIMWELL  "/>
    <s v="CHO"/>
    <x v="0"/>
    <d v="2023-02-09T00:00:00"/>
    <d v="2023-02-10T00:00:00"/>
    <s v="VL"/>
    <m/>
    <s v="2 VL"/>
    <n v="2"/>
    <m/>
  </r>
  <r>
    <x v="1368"/>
    <d v="2023-02-22T00:00:00"/>
    <x v="353"/>
    <s v="NIBAY ELEONOR E."/>
    <s v="CHO"/>
    <x v="0"/>
    <d v="2022-12-09T00:00:00"/>
    <d v="2022-12-09T00:00:00"/>
    <s v="VL"/>
    <m/>
    <s v="1 VL"/>
    <n v="1"/>
    <m/>
  </r>
  <r>
    <x v="1369"/>
    <d v="2023-02-22T00:00:00"/>
    <x v="416"/>
    <s v="CABANLIT ZOSIMA M."/>
    <s v="MAHOGANY MARKET"/>
    <x v="0"/>
    <d v="2023-01-14T00:00:00"/>
    <d v="2023-01-14T00:00:00"/>
    <s v="OTHER"/>
    <s v="ADOPTION LEAVE"/>
    <s v="0 OTHER"/>
    <n v="0"/>
    <m/>
  </r>
  <r>
    <x v="1370"/>
    <d v="2023-02-22T00:00:00"/>
    <x v="414"/>
    <s v="DEMATERA PEDRO B."/>
    <s v="CCR"/>
    <x v="0"/>
    <d v="2023-01-12T00:00:00"/>
    <d v="2023-01-12T00:00:00"/>
    <s v="SL"/>
    <m/>
    <s v="1 SL"/>
    <n v="1"/>
    <m/>
  </r>
  <r>
    <x v="1371"/>
    <d v="2023-02-22T00:00:00"/>
    <x v="358"/>
    <s v="GARCIA HAIZEL M."/>
    <s v="CCT"/>
    <x v="1"/>
    <d v="2022-12-22T00:00:00"/>
    <d v="2022-12-23T00:00:00"/>
    <s v="VL"/>
    <m/>
    <s v="2 VL"/>
    <n v="2"/>
    <m/>
  </r>
  <r>
    <x v="1371"/>
    <d v="2023-02-22T00:00:00"/>
    <x v="358"/>
    <s v="GARCIA HAIZEL M."/>
    <s v="CCT"/>
    <x v="1"/>
    <d v="2022-12-28T00:00:00"/>
    <d v="2022-12-29T00:00:00"/>
    <s v="VL"/>
    <m/>
    <s v="2 VL"/>
    <n v="2"/>
    <m/>
  </r>
  <r>
    <x v="1372"/>
    <d v="2023-02-22T00:00:00"/>
    <x v="417"/>
    <s v="BAYOT ANISIA P."/>
    <s v="CTO"/>
    <x v="1"/>
    <d v="2022-11-29T00:00:00"/>
    <d v="2022-11-29T00:00:00"/>
    <s v="SL"/>
    <m/>
    <s v="1 SL"/>
    <n v="1"/>
    <m/>
  </r>
  <r>
    <x v="1373"/>
    <d v="2023-02-22T00:00:00"/>
    <x v="353"/>
    <s v="MERCADO ARLENNIE D."/>
    <s v="BPLO"/>
    <x v="0"/>
    <d v="2022-12-01T00:00:00"/>
    <d v="2022-12-01T00:00:00"/>
    <s v="SL"/>
    <m/>
    <s v="1 SL"/>
    <n v="1"/>
    <m/>
  </r>
  <r>
    <x v="1374"/>
    <d v="2023-02-22T00:00:00"/>
    <x v="357"/>
    <s v="BELOSTRINO JULIETA P."/>
    <s v="LCR"/>
    <x v="0"/>
    <d v="2022-11-28T00:00:00"/>
    <d v="2022-11-28T00:00:00"/>
    <s v="SL"/>
    <m/>
    <s v="1 SL"/>
    <n v="1"/>
    <m/>
  </r>
  <r>
    <x v="1375"/>
    <d v="2023-02-22T00:00:00"/>
    <x v="375"/>
    <s v="ANGCAYA MARK ZYRONE M."/>
    <s v="EEO/CITY MARKET"/>
    <x v="3"/>
    <d v="2022-11-25T00:00:00"/>
    <d v="2022-11-25T00:00:00"/>
    <s v="SL"/>
    <m/>
    <s v="1 SL"/>
    <n v="1"/>
    <m/>
  </r>
  <r>
    <x v="1376"/>
    <d v="2023-02-22T00:00:00"/>
    <x v="374"/>
    <s v="DOGELIO CHRISTIAN B."/>
    <s v="LEGAL"/>
    <x v="0"/>
    <d v="2022-11-21T00:00:00"/>
    <d v="2022-11-23T00:00:00"/>
    <s v="SL"/>
    <m/>
    <s v="3 SL"/>
    <n v="3"/>
    <m/>
  </r>
  <r>
    <x v="1377"/>
    <d v="2023-02-22T00:00:00"/>
    <x v="350"/>
    <s v="DOGELIO JEAN MELODY M."/>
    <s v="CTO"/>
    <x v="2"/>
    <d v="2022-11-21T00:00:00"/>
    <d v="2022-11-25T00:00:00"/>
    <s v="SL"/>
    <m/>
    <s v="5 SL"/>
    <n v="5"/>
    <m/>
  </r>
  <r>
    <x v="1378"/>
    <d v="2023-02-22T00:00:00"/>
    <x v="87"/>
    <s v="DEMATERA PEDRO B."/>
    <s v="CCR"/>
    <x v="0"/>
    <d v="2022-09-06T00:00:00"/>
    <d v="2022-09-07T00:00:00"/>
    <s v="VL"/>
    <m/>
    <s v="2 VL"/>
    <n v="2"/>
    <m/>
  </r>
  <r>
    <x v="1379"/>
    <d v="2023-02-22T00:00:00"/>
    <x v="172"/>
    <s v="FLORES EDERLYN  "/>
    <s v="CENRO"/>
    <x v="0"/>
    <d v="2022-11-28T00:00:00"/>
    <d v="2022-11-29T00:00:00"/>
    <s v="VL"/>
    <m/>
    <s v="2 VL"/>
    <n v="2"/>
    <m/>
  </r>
  <r>
    <x v="1380"/>
    <d v="2023-02-22T00:00:00"/>
    <x v="365"/>
    <s v="MENDOZA ERNESTO JR R."/>
    <s v="TOPS"/>
    <x v="3"/>
    <d v="2022-12-14T00:00:00"/>
    <d v="2022-12-18T00:00:00"/>
    <s v="VL"/>
    <m/>
    <s v="3 VL"/>
    <n v="3"/>
    <m/>
  </r>
  <r>
    <x v="1381"/>
    <d v="2023-02-22T00:00:00"/>
    <x v="358"/>
    <s v="CREUS SAMUEL A."/>
    <s v="EEO"/>
    <x v="3"/>
    <d v="2022-12-23T00:00:00"/>
    <d v="2022-12-29T00:00:00"/>
    <s v="VL"/>
    <m/>
    <s v="4 VL"/>
    <n v="4"/>
    <m/>
  </r>
  <r>
    <x v="1382"/>
    <d v="2023-02-22T00:00:00"/>
    <x v="418"/>
    <s v="PAMAT CELESTINA R."/>
    <s v="GSO"/>
    <x v="3"/>
    <d v="2022-12-22T00:00:00"/>
    <d v="2022-12-22T00:00:00"/>
    <s v="VL"/>
    <m/>
    <s v="1 VL"/>
    <n v="1"/>
    <m/>
  </r>
  <r>
    <x v="1382"/>
    <d v="2023-02-22T00:00:00"/>
    <x v="418"/>
    <s v="PAMAT CELESTINA R."/>
    <s v="GSO"/>
    <x v="3"/>
    <d v="2022-12-26T00:00:00"/>
    <d v="2022-12-29T00:00:00"/>
    <s v="VL"/>
    <m/>
    <s v="3 VL"/>
    <n v="3"/>
    <m/>
  </r>
  <r>
    <x v="1383"/>
    <d v="2023-02-22T00:00:00"/>
    <x v="365"/>
    <s v="ATIENZA JAYSON E."/>
    <s v="DEPED"/>
    <x v="3"/>
    <d v="2022-12-05T00:00:00"/>
    <d v="2022-12-09T00:00:00"/>
    <s v="SL"/>
    <m/>
    <s v="4 SL"/>
    <n v="4"/>
    <m/>
  </r>
  <r>
    <x v="1384"/>
    <d v="2023-02-22T00:00:00"/>
    <x v="365"/>
    <s v="ATIENZA JAYSON E."/>
    <s v="DEPED"/>
    <x v="3"/>
    <d v="2022-12-12T00:00:00"/>
    <d v="2022-12-22T00:00:00"/>
    <s v="VL"/>
    <m/>
    <s v="9 VL"/>
    <n v="9"/>
    <m/>
  </r>
  <r>
    <x v="1385"/>
    <d v="2023-02-22T00:00:00"/>
    <x v="171"/>
    <s v="DIAZ CAROLINA P."/>
    <s v="SP"/>
    <x v="0"/>
    <d v="2022-11-11T00:00:00"/>
    <d v="2022-11-11T00:00:00"/>
    <s v="SL"/>
    <m/>
    <s v="1 SL"/>
    <n v="1"/>
    <m/>
  </r>
  <r>
    <x v="1386"/>
    <d v="2023-02-22T00:00:00"/>
    <x v="364"/>
    <s v="CONTRERAS SARAH JANE P."/>
    <s v="TCNHS-ISHS"/>
    <x v="0"/>
    <d v="2022-12-09T00:00:00"/>
    <d v="2022-12-09T00:00:00"/>
    <s v="SL"/>
    <m/>
    <s v="1 SL"/>
    <n v="1"/>
    <m/>
  </r>
  <r>
    <x v="1387"/>
    <d v="2023-02-22T00:00:00"/>
    <x v="364"/>
    <s v="CONTRERAS SARAH JANE P."/>
    <s v="TCNHS-ISHS"/>
    <x v="0"/>
    <d v="2022-12-15T00:00:00"/>
    <d v="2022-12-15T00:00:00"/>
    <s v="SL"/>
    <m/>
    <s v="1 SL"/>
    <n v="1"/>
    <m/>
  </r>
  <r>
    <x v="1388"/>
    <d v="2023-02-22T00:00:00"/>
    <x v="383"/>
    <s v="AMBROCIO MELODY B."/>
    <s v="CSWDO"/>
    <x v="0"/>
    <d v="2023-01-26T00:00:00"/>
    <d v="2023-01-27T00:00:00"/>
    <s v="OTHER"/>
    <s v="SOLO PARENT"/>
    <s v="2 OTHER"/>
    <n v="2"/>
    <m/>
  </r>
  <r>
    <x v="1389"/>
    <d v="2023-02-22T00:00:00"/>
    <x v="386"/>
    <s v="AMULONG JAY R  "/>
    <s v="OSPITAL NG TAGAYTAY"/>
    <x v="3"/>
    <d v="2022-12-20T00:00:00"/>
    <d v="2022-12-22T00:00:00"/>
    <s v="SL"/>
    <m/>
    <s v="3 SL"/>
    <n v="3"/>
    <m/>
  </r>
  <r>
    <x v="1390"/>
    <d v="2023-02-22T00:00:00"/>
    <x v="366"/>
    <s v="DE LARA GRACE L."/>
    <s v="ONT"/>
    <x v="0"/>
    <d v="2022-12-21T00:00:00"/>
    <d v="2022-12-22T00:00:00"/>
    <s v="VL"/>
    <m/>
    <s v="2 VL"/>
    <n v="2"/>
    <m/>
  </r>
  <r>
    <x v="1390"/>
    <d v="2023-02-22T00:00:00"/>
    <x v="366"/>
    <s v="DE LARA GRACE L."/>
    <s v="ONT"/>
    <x v="0"/>
    <d v="2022-12-29T00:00:00"/>
    <d v="2022-12-30T00:00:00"/>
    <s v="VL"/>
    <m/>
    <s v="1 VL"/>
    <n v="1"/>
    <m/>
  </r>
  <r>
    <x v="1391"/>
    <d v="2023-02-28T00:00:00"/>
    <x v="410"/>
    <s v="DILIDILI AIREEN M."/>
    <s v="TICC"/>
    <x v="0"/>
    <d v="2023-01-12T00:00:00"/>
    <d v="2023-01-12T00:00:00"/>
    <s v="SL"/>
    <m/>
    <s v="1 SL"/>
    <n v="1"/>
    <m/>
  </r>
  <r>
    <x v="1392"/>
    <d v="2023-02-28T00:00:00"/>
    <x v="399"/>
    <s v="DILIDILI AIREEN M."/>
    <s v="TICC"/>
    <x v="0"/>
    <d v="2023-02-02T00:00:00"/>
    <d v="2023-02-03T00:00:00"/>
    <s v="SL"/>
    <m/>
    <s v="2 SL"/>
    <n v="2"/>
    <m/>
  </r>
  <r>
    <x v="1393"/>
    <d v="2023-02-28T00:00:00"/>
    <x v="399"/>
    <s v="DILIDILI AIREEN M."/>
    <s v="TICC"/>
    <x v="0"/>
    <d v="2023-02-22T00:00:00"/>
    <d v="2023-02-23T00:00:00"/>
    <s v="VL"/>
    <m/>
    <s v="2 VL"/>
    <n v="2"/>
    <m/>
  </r>
  <r>
    <x v="1394"/>
    <d v="2023-02-28T00:00:00"/>
    <x v="383"/>
    <s v="DISEPEDA MACARIA P."/>
    <s v="TICC"/>
    <x v="0"/>
    <d v="2023-02-09T00:00:00"/>
    <d v="2023-02-10T00:00:00"/>
    <s v="VL"/>
    <m/>
    <s v="2 VL"/>
    <n v="2"/>
    <m/>
  </r>
  <r>
    <x v="1395"/>
    <d v="2023-02-28T00:00:00"/>
    <x v="383"/>
    <s v="DISEPEDA MACARIA P."/>
    <s v="TICC"/>
    <x v="0"/>
    <d v="2023-01-27T00:00:00"/>
    <d v="2023-01-27T00:00:00"/>
    <s v="SL"/>
    <m/>
    <s v="1 SL"/>
    <n v="1"/>
    <m/>
  </r>
  <r>
    <x v="1396"/>
    <d v="2023-02-28T00:00:00"/>
    <x v="419"/>
    <s v="CESICAR JOCHELLE JOAN S."/>
    <s v="TICC/TCCH"/>
    <x v="0"/>
    <d v="2023-01-10T00:00:00"/>
    <d v="2023-01-10T00:00:00"/>
    <s v="SL"/>
    <m/>
    <s v="1 SL"/>
    <n v="1"/>
    <m/>
  </r>
  <r>
    <x v="1397"/>
    <d v="2023-02-28T00:00:00"/>
    <x v="349"/>
    <s v="CABANTING AIRA P."/>
    <s v="ONT"/>
    <x v="0"/>
    <d v="2022-12-01T00:00:00"/>
    <d v="2022-12-01T00:00:00"/>
    <s v="VL"/>
    <m/>
    <s v="1 VL"/>
    <n v="1"/>
    <m/>
  </r>
  <r>
    <x v="1397"/>
    <d v="2023-02-28T00:00:00"/>
    <x v="349"/>
    <s v="CABANTING AIRA P."/>
    <s v="ONT"/>
    <x v="0"/>
    <d v="2022-12-06T00:00:00"/>
    <d v="2022-12-07T00:00:00"/>
    <s v="VL"/>
    <m/>
    <s v="2 VL"/>
    <n v="2"/>
    <m/>
  </r>
  <r>
    <x v="1397"/>
    <d v="2023-02-28T00:00:00"/>
    <x v="349"/>
    <s v="CABANTING AIRA P."/>
    <s v="ONT"/>
    <x v="0"/>
    <d v="2022-12-27T00:00:00"/>
    <d v="2022-12-27T00:00:00"/>
    <s v="VL"/>
    <m/>
    <s v="1 VL"/>
    <n v="1"/>
    <m/>
  </r>
  <r>
    <x v="1397"/>
    <d v="2023-02-28T00:00:00"/>
    <x v="349"/>
    <s v="CABANTING AIRA P."/>
    <s v="ONT"/>
    <x v="0"/>
    <d v="2022-12-29T00:00:00"/>
    <d v="2022-12-29T00:00:00"/>
    <s v="VL"/>
    <m/>
    <s v="1 VL"/>
    <n v="1"/>
    <m/>
  </r>
  <r>
    <x v="1398"/>
    <d v="2023-02-28T00:00:00"/>
    <x v="366"/>
    <s v="PALADAN EMERSON M."/>
    <s v="PIO"/>
    <x v="1"/>
    <d v="2022-12-15T00:00:00"/>
    <d v="2022-12-16T00:00:00"/>
    <s v="OTHER"/>
    <s v="SPECIAL PRIVILEDGE"/>
    <s v="2 OTHER"/>
    <n v="2"/>
    <m/>
  </r>
  <r>
    <x v="1399"/>
    <d v="2023-02-28T00:00:00"/>
    <x v="372"/>
    <s v="SARDIÑOLA REBECCA C."/>
    <s v="SP"/>
    <x v="0"/>
    <d v="2022-12-16T00:00:00"/>
    <d v="2022-12-16T00:00:00"/>
    <s v="VL"/>
    <m/>
    <s v="1 VL"/>
    <n v="1"/>
    <m/>
  </r>
  <r>
    <x v="1399"/>
    <d v="2023-02-28T00:00:00"/>
    <x v="372"/>
    <s v="SARDIÑOLA REBECCA C."/>
    <s v="SP"/>
    <x v="0"/>
    <d v="2022-12-19T00:00:00"/>
    <d v="2022-12-19T00:00:00"/>
    <s v="VL"/>
    <m/>
    <s v="1 VL"/>
    <n v="1"/>
    <m/>
  </r>
  <r>
    <x v="1399"/>
    <d v="2023-02-28T00:00:00"/>
    <x v="371"/>
    <s v="SARDIÑOLA REBECCA C."/>
    <s v="SP"/>
    <x v="0"/>
    <d v="2022-12-23T00:00:00"/>
    <d v="2022-12-23T00:00:00"/>
    <s v="VL"/>
    <m/>
    <s v="1 VL"/>
    <n v="1"/>
    <m/>
  </r>
  <r>
    <x v="1399"/>
    <d v="2023-02-28T00:00:00"/>
    <x v="420"/>
    <s v="SARDIÑOLA REBECCA C."/>
    <s v="SP"/>
    <x v="0"/>
    <d v="2022-12-26T00:00:00"/>
    <d v="2022-12-22T00:00:00"/>
    <s v="VL"/>
    <m/>
    <s v="-2 VL"/>
    <n v="-2"/>
    <m/>
  </r>
  <r>
    <x v="1399"/>
    <d v="2023-02-28T00:00:00"/>
    <x v="365"/>
    <s v="SARDIÑOLA REBECCA C."/>
    <s v="SP"/>
    <x v="0"/>
    <d v="2022-12-30T00:00:00"/>
    <d v="2022-12-30T00:00:00"/>
    <s v="VL"/>
    <m/>
    <s v="0 VL"/>
    <n v="0"/>
    <m/>
  </r>
  <r>
    <x v="1400"/>
    <d v="2023-02-28T00:00:00"/>
    <x v="371"/>
    <s v="RODRIGUEZ NARCISCO E."/>
    <s v="EEO/CITY MARKET"/>
    <x v="0"/>
    <d v="2022-12-07T00:00:00"/>
    <d v="2022-12-08T00:00:00"/>
    <s v="SL"/>
    <m/>
    <s v="1 SL"/>
    <n v="1"/>
    <m/>
  </r>
  <r>
    <x v="1401"/>
    <d v="2023-02-28T00:00:00"/>
    <x v="365"/>
    <s v="ANGCAYA JENIFFER L."/>
    <s v="CPDO"/>
    <x v="3"/>
    <d v="2022-12-21T00:00:00"/>
    <d v="2022-12-28T00:00:00"/>
    <s v="VL"/>
    <m/>
    <s v="5 VL"/>
    <n v="5"/>
    <m/>
  </r>
  <r>
    <x v="1402"/>
    <d v="2023-02-28T00:00:00"/>
    <x v="350"/>
    <s v="DESINGAŃO PURIFICACION A."/>
    <s v="SP"/>
    <x v="0"/>
    <d v="2022-12-02T00:00:00"/>
    <d v="2022-12-02T00:00:00"/>
    <s v="VL"/>
    <m/>
    <s v="1 VL"/>
    <n v="1"/>
    <m/>
  </r>
  <r>
    <x v="1402"/>
    <d v="2023-02-28T00:00:00"/>
    <x v="350"/>
    <s v="DESINGAŃO PURIFICACION A."/>
    <s v="SP"/>
    <x v="0"/>
    <d v="2022-12-13T00:00:00"/>
    <d v="2022-12-13T00:00:00"/>
    <s v="VL"/>
    <m/>
    <s v="1 VL"/>
    <n v="1"/>
    <m/>
  </r>
  <r>
    <x v="1402"/>
    <d v="2023-02-28T00:00:00"/>
    <x v="350"/>
    <s v="DESINGAŃO PURIFICACION A."/>
    <s v="SP"/>
    <x v="0"/>
    <d v="2022-12-16T00:00:00"/>
    <d v="2022-12-16T00:00:00"/>
    <s v="VL"/>
    <m/>
    <s v="1 VL"/>
    <n v="1"/>
    <m/>
  </r>
  <r>
    <x v="1403"/>
    <d v="2023-02-28T00:00:00"/>
    <x v="370"/>
    <s v="PARAISO MARIA LORENA D."/>
    <s v="EEO/CITY MARKET"/>
    <x v="0"/>
    <d v="2022-12-19T00:00:00"/>
    <d v="2022-12-21T00:00:00"/>
    <s v="VL"/>
    <m/>
    <s v="3 VL"/>
    <n v="3"/>
    <m/>
  </r>
  <r>
    <x v="1403"/>
    <d v="2023-02-28T00:00:00"/>
    <x v="364"/>
    <s v="PARAISO MARIA LORENA D."/>
    <s v="EEO/CITY MARKET"/>
    <x v="0"/>
    <d v="2022-12-26T00:00:00"/>
    <d v="2022-12-27T00:00:00"/>
    <s v="VL"/>
    <m/>
    <s v="1 VL"/>
    <n v="1"/>
    <m/>
  </r>
  <r>
    <x v="1404"/>
    <d v="2023-02-28T00:00:00"/>
    <x v="353"/>
    <s v="PEREY LUCIANA B."/>
    <s v="OSPITAL NG TAGAYTAY"/>
    <x v="3"/>
    <d v="2022-12-19T00:00:00"/>
    <d v="2022-12-23T00:00:00"/>
    <s v="VL"/>
    <m/>
    <s v="5 VL"/>
    <n v="5"/>
    <m/>
  </r>
  <r>
    <x v="1405"/>
    <d v="2023-02-28T00:00:00"/>
    <x v="353"/>
    <s v="LANDICHO ELEANOR S."/>
    <s v="OSPITAL NG TAGAYTAY"/>
    <x v="3"/>
    <d v="2022-12-26T00:00:00"/>
    <d v="2022-12-30T00:00:00"/>
    <s v="VL"/>
    <m/>
    <s v="3 VL"/>
    <n v="3"/>
    <m/>
  </r>
  <r>
    <x v="1406"/>
    <d v="2023-02-28T00:00:00"/>
    <x v="352"/>
    <s v="DE LARA GRACE L."/>
    <s v="ONT"/>
    <x v="0"/>
    <d v="2022-12-09T00:00:00"/>
    <d v="2022-12-09T00:00:00"/>
    <s v="VL"/>
    <m/>
    <s v="1 VL"/>
    <n v="1"/>
    <m/>
  </r>
  <r>
    <x v="1407"/>
    <d v="2023-02-28T00:00:00"/>
    <x v="370"/>
    <s v="VILLANUEVA MARELYN A."/>
    <s v="LEGAL OFFICE"/>
    <x v="3"/>
    <d v="2022-12-26T00:00:00"/>
    <d v="2022-12-28T00:00:00"/>
    <s v="VL"/>
    <m/>
    <s v="2 VL"/>
    <n v="2"/>
    <m/>
  </r>
  <r>
    <x v="1408"/>
    <d v="2023-02-28T00:00:00"/>
    <x v="414"/>
    <s v="DERLA ARTHUR D."/>
    <s v="CENRO"/>
    <x v="0"/>
    <d v="2023-01-09T00:00:00"/>
    <d v="2023-01-09T00:00:00"/>
    <s v="SL"/>
    <m/>
    <s v="1 SL"/>
    <n v="1"/>
    <m/>
  </r>
  <r>
    <x v="1409"/>
    <d v="2023-02-28T00:00:00"/>
    <x v="383"/>
    <s v="DERLA ARTHUR D."/>
    <s v="CENRO"/>
    <x v="0"/>
    <d v="2023-01-23T00:00:00"/>
    <d v="2023-01-24T00:00:00"/>
    <s v="VL"/>
    <m/>
    <s v="2 VL"/>
    <n v="2"/>
    <m/>
  </r>
  <r>
    <x v="1409"/>
    <d v="2023-02-28T00:00:00"/>
    <x v="383"/>
    <s v="DERLA ARTHUR D."/>
    <s v="CENRO"/>
    <x v="0"/>
    <d v="2023-01-27T00:00:00"/>
    <d v="2023-01-27T00:00:00"/>
    <s v="VL"/>
    <m/>
    <s v="1 VL"/>
    <n v="1"/>
    <m/>
  </r>
  <r>
    <x v="1410"/>
    <d v="2023-02-28T00:00:00"/>
    <x v="131"/>
    <s v="DAVID MELANIE D."/>
    <s v="TCIS"/>
    <x v="0"/>
    <d v="2022-08-11T00:00:00"/>
    <d v="2022-08-11T00:00:00"/>
    <s v="SL"/>
    <m/>
    <s v="1 SL"/>
    <n v="1"/>
    <m/>
  </r>
  <r>
    <x v="1411"/>
    <d v="2023-02-28T00:00:00"/>
    <x v="394"/>
    <s v="DAVID MELANIE D."/>
    <s v="TCIS"/>
    <x v="0"/>
    <d v="2022-01-24T00:00:00"/>
    <d v="2022-01-25T00:00:00"/>
    <s v="OTHER"/>
    <s v="SPECIAL PRIVILEDGE"/>
    <s v="2 OTHER"/>
    <n v="2"/>
    <m/>
  </r>
  <r>
    <x v="1412"/>
    <d v="2023-02-28T00:00:00"/>
    <x v="409"/>
    <s v="DIGNO DANILO  "/>
    <s v="CENRO"/>
    <x v="0"/>
    <d v="2022-02-13T00:00:00"/>
    <d v="2022-02-14T00:00:00"/>
    <s v="VL"/>
    <m/>
    <s v="1 VL"/>
    <n v="1"/>
    <m/>
  </r>
  <r>
    <x v="1413"/>
    <d v="2023-02-28T00:00:00"/>
    <x v="409"/>
    <s v="DIGNO DANILO  "/>
    <s v="CENRO"/>
    <x v="0"/>
    <d v="2023-02-09T00:00:00"/>
    <d v="2023-02-09T00:00:00"/>
    <s v="OTHER"/>
    <s v="SPECIAL PRIVILEDGE"/>
    <s v="1 OTHER"/>
    <n v="1"/>
    <m/>
  </r>
  <r>
    <x v="1414"/>
    <d v="2023-02-28T00:00:00"/>
    <x v="376"/>
    <s v="DAVID MELANIE D."/>
    <s v="TCIS"/>
    <x v="0"/>
    <d v="2022-12-21T00:00:00"/>
    <d v="2022-12-23T00:00:00"/>
    <s v="OTHER"/>
    <s v="SPECIAL PRIVILEDGE"/>
    <s v="3 OTHER"/>
    <n v="3"/>
    <m/>
  </r>
  <r>
    <x v="1415"/>
    <d v="2023-02-28T00:00:00"/>
    <x v="376"/>
    <s v="DAVID MELANIE D."/>
    <s v="TCIS"/>
    <x v="0"/>
    <d v="2022-12-26T00:00:00"/>
    <d v="2022-12-29T00:00:00"/>
    <s v="VL"/>
    <m/>
    <s v="3 VL"/>
    <n v="3"/>
    <m/>
  </r>
  <r>
    <x v="1416"/>
    <d v="2023-02-28T00:00:00"/>
    <x v="396"/>
    <s v="DEVILLA ALICE P."/>
    <s v="OSPITAL NG TAGAYTAY"/>
    <x v="3"/>
    <d v="2022-12-20T00:00:00"/>
    <d v="2022-12-23T00:00:00"/>
    <s v="SL"/>
    <m/>
    <s v="4 SL"/>
    <n v="4"/>
    <m/>
  </r>
  <r>
    <x v="1416"/>
    <d v="2023-02-28T00:00:00"/>
    <x v="396"/>
    <s v="DEVILLA ALICE P."/>
    <s v="OSPITAL NG TAGAYTAY"/>
    <x v="3"/>
    <d v="2022-12-26T00:00:00"/>
    <d v="2022-12-29T00:00:00"/>
    <s v="SL"/>
    <m/>
    <s v="3 SL"/>
    <n v="3"/>
    <m/>
  </r>
  <r>
    <x v="1417"/>
    <d v="2023-02-28T00:00:00"/>
    <x v="396"/>
    <s v="DEVILLA ALICE P."/>
    <s v="OSPITAL NG TAGAYTAY"/>
    <x v="3"/>
    <d v="2023-01-01T00:00:00"/>
    <d v="2023-01-31T00:00:00"/>
    <s v="SL"/>
    <m/>
    <s v="21 SL"/>
    <n v="21"/>
    <m/>
  </r>
  <r>
    <x v="1418"/>
    <d v="2023-02-28T00:00:00"/>
    <x v="360"/>
    <s v="DIMAANO LEOVIGILDA A."/>
    <s v="EEO/CITY MARKET"/>
    <x v="0"/>
    <d v="2022-12-28T00:00:00"/>
    <d v="2022-12-28T00:00:00"/>
    <s v="OTHER"/>
    <s v="SPECIAL LEAVE"/>
    <s v="1 OTHER"/>
    <n v="1"/>
    <m/>
  </r>
  <r>
    <x v="1419"/>
    <d v="2023-02-28T00:00:00"/>
    <x v="421"/>
    <s v="DIMAANO LEOVIGILDA A."/>
    <s v="EEO/CITY MARKET"/>
    <x v="0"/>
    <d v="2023-01-10T00:00:00"/>
    <d v="2023-01-14T00:00:00"/>
    <s v="SL"/>
    <m/>
    <s v="4 SL"/>
    <n v="4"/>
    <m/>
  </r>
  <r>
    <x v="1420"/>
    <d v="2023-02-28T00:00:00"/>
    <x v="399"/>
    <s v="DIMARANAN KHRISSELLE E."/>
    <s v="TCIS"/>
    <x v="2"/>
    <d v="2023-01-18T00:00:00"/>
    <d v="2023-01-31T00:00:00"/>
    <s v="SL"/>
    <m/>
    <s v="10 SL"/>
    <n v="10"/>
    <m/>
  </r>
  <r>
    <x v="1421"/>
    <d v="2023-02-28T00:00:00"/>
    <x v="422"/>
    <s v="DIMAILIG ARLYN R."/>
    <s v="MAHOGANY MARKET"/>
    <x v="0"/>
    <d v="2023-01-12T00:00:00"/>
    <d v="2023-01-13T00:00:00"/>
    <s v="SL"/>
    <m/>
    <s v="2 SL"/>
    <n v="2"/>
    <m/>
  </r>
  <r>
    <x v="1422"/>
    <d v="2023-02-28T00:00:00"/>
    <x v="413"/>
    <s v="DELA CRUZ CHARITO A."/>
    <s v="AGRICULTURE OFFICE"/>
    <x v="0"/>
    <d v="2023-01-25T00:00:00"/>
    <d v="2023-01-25T00:00:00"/>
    <s v="OTHER"/>
    <s v="SPECIAL PRIVILEDGE"/>
    <s v="1 OTHER"/>
    <n v="1"/>
    <m/>
  </r>
  <r>
    <x v="1423"/>
    <d v="2023-02-28T00:00:00"/>
    <x v="394"/>
    <s v="DESIPEDA ALDWIN  "/>
    <s v="CENRO"/>
    <x v="3"/>
    <d v="2023-01-28T00:00:00"/>
    <d v="2023-01-30T00:00:00"/>
    <s v="VL"/>
    <m/>
    <s v="1 VL"/>
    <n v="1"/>
    <m/>
  </r>
  <r>
    <x v="1424"/>
    <d v="2023-02-28T00:00:00"/>
    <x v="393"/>
    <s v="DESEPEDA ADELAIDA R."/>
    <s v="GSO"/>
    <x v="3"/>
    <d v="2023-01-06T00:00:00"/>
    <d v="2023-01-10T00:00:00"/>
    <s v="VL"/>
    <m/>
    <s v="3 VL"/>
    <n v="3"/>
    <m/>
  </r>
  <r>
    <x v="1424"/>
    <d v="2023-02-28T00:00:00"/>
    <x v="393"/>
    <s v="DESEPEDA ADELAIDA R."/>
    <s v="GSO"/>
    <x v="3"/>
    <d v="2023-01-13T00:00:00"/>
    <d v="2023-01-14T00:00:00"/>
    <s v="VL"/>
    <m/>
    <s v="1 VL"/>
    <n v="1"/>
    <m/>
  </r>
  <r>
    <x v="1425"/>
    <d v="2023-02-28T00:00:00"/>
    <x v="423"/>
    <s v="DELMUNDO JONAS  "/>
    <s v="CHO"/>
    <x v="3"/>
    <d v="2023-01-25T00:00:00"/>
    <d v="2023-01-23T00:00:00"/>
    <s v="SL"/>
    <m/>
    <s v="-3 SL"/>
    <n v="-3"/>
    <m/>
  </r>
  <r>
    <x v="1426"/>
    <d v="2023-02-28T00:00:00"/>
    <x v="409"/>
    <s v="DOGELIO JEAN MELODY M."/>
    <s v="CTO"/>
    <x v="2"/>
    <d v="2023-02-01T00:00:00"/>
    <d v="2023-02-02T00:00:00"/>
    <s v="SL"/>
    <m/>
    <s v="2 SL"/>
    <n v="2"/>
    <m/>
  </r>
  <r>
    <x v="1427"/>
    <d v="2023-02-28T00:00:00"/>
    <x v="397"/>
    <s v="DOGELIO DANNA MARIZ V."/>
    <s v="ACCOUNTING"/>
    <x v="3"/>
    <d v="2022-11-14T00:00:00"/>
    <d v="2022-11-14T00:00:00"/>
    <s v="SL"/>
    <m/>
    <s v="1 SL"/>
    <n v="1"/>
    <m/>
  </r>
  <r>
    <x v="1327"/>
    <d v="2023-02-28T00:00:00"/>
    <x v="397"/>
    <s v="DOGELIO DANNA MARIZ V."/>
    <s v="ACCOUNTING"/>
    <x v="3"/>
    <d v="2022-12-13T00:00:00"/>
    <d v="2022-12-13T00:00:00"/>
    <s v="SL"/>
    <m/>
    <s v="1 SL"/>
    <n v="1"/>
    <m/>
  </r>
  <r>
    <x v="1327"/>
    <d v="2023-02-28T00:00:00"/>
    <x v="397"/>
    <s v="DOGELIO DANNA MARIZ V."/>
    <s v="ACCOUNTING"/>
    <x v="3"/>
    <d v="2022-12-29T00:00:00"/>
    <d v="2022-12-29T00:00:00"/>
    <s v="SL"/>
    <m/>
    <s v="1 SL"/>
    <n v="1"/>
    <m/>
  </r>
  <r>
    <x v="1328"/>
    <d v="2023-02-28T00:00:00"/>
    <x v="424"/>
    <s v="DOCTORA ZENAIDA  "/>
    <s v="CENRO"/>
    <x v="1"/>
    <d v="2022-11-14T00:00:00"/>
    <d v="2022-11-25T00:00:00"/>
    <s v="SL"/>
    <m/>
    <s v="10 SL"/>
    <n v="10"/>
    <m/>
  </r>
  <r>
    <x v="1329"/>
    <d v="2023-02-28T00:00:00"/>
    <x v="171"/>
    <s v="DISEPEDA ALDWIN  "/>
    <s v="CENRO"/>
    <x v="3"/>
    <d v="2022-11-21T00:00:00"/>
    <d v="2022-11-25T00:00:00"/>
    <s v="SL"/>
    <m/>
    <s v="5 SL"/>
    <n v="5"/>
    <m/>
  </r>
  <r>
    <x v="1330"/>
    <d v="2023-02-28T00:00:00"/>
    <x v="362"/>
    <s v="DISEPEDA ALDWIN  "/>
    <s v="CENRO"/>
    <x v="3"/>
    <d v="2022-11-14T00:00:00"/>
    <d v="2022-11-14T00:00:00"/>
    <s v="OTHER"/>
    <s v="SPECIAL PRIVILEDGE"/>
    <s v="1 OTHER"/>
    <n v="1"/>
    <m/>
  </r>
  <r>
    <x v="1331"/>
    <d v="2023-02-28T00:00:00"/>
    <x v="166"/>
    <s v="JUNILLER ALTHEA JANINE A."/>
    <s v="BPLO"/>
    <x v="3"/>
    <d v="2022-11-23T00:00:00"/>
    <d v="2022-11-25T00:00:00"/>
    <s v="OTHER"/>
    <s v="SPECIAL PRIVILEDGE"/>
    <s v="3 OTHER"/>
    <n v="3"/>
    <m/>
  </r>
  <r>
    <x v="1332"/>
    <d v="2023-02-28T00:00:00"/>
    <x v="362"/>
    <s v="PALADAN VICENTE  "/>
    <s v="CENRO"/>
    <x v="1"/>
    <d v="2022-11-14T00:00:00"/>
    <d v="2022-11-14T00:00:00"/>
    <s v="SL"/>
    <m/>
    <s v="1 SL"/>
    <n v="1"/>
    <m/>
  </r>
  <r>
    <x v="1333"/>
    <d v="2023-02-28T00:00:00"/>
    <x v="166"/>
    <s v="DE VILLA JAYVEE U."/>
    <s v="ACCOUNTING"/>
    <x v="1"/>
    <d v="2022-11-07T00:00:00"/>
    <d v="2022-11-07T00:00:00"/>
    <s v="OTHER"/>
    <s v="SPECIAL PRIVILEDGE"/>
    <s v="1 OTHER"/>
    <n v="1"/>
    <m/>
  </r>
  <r>
    <x v="1334"/>
    <d v="2023-02-28T00:00:00"/>
    <x v="171"/>
    <s v="BALBUENA KRISNA MIGUELA S."/>
    <s v="TCIS"/>
    <x v="0"/>
    <d v="2022-11-15T00:00:00"/>
    <d v="2022-11-15T00:00:00"/>
    <s v="Maternity"/>
    <m/>
    <s v="1 Maternity"/>
    <n v="1"/>
    <m/>
  </r>
  <r>
    <x v="1335"/>
    <d v="2023-02-28T00:00:00"/>
    <x v="171"/>
    <s v="AMBAT MARILOU M."/>
    <s v="EEO/ CITY MARKET"/>
    <x v="1"/>
    <d v="2022-11-15T00:00:00"/>
    <d v="2022-11-15T00:00:00"/>
    <s v="OTHER"/>
    <s v="SPECIAL PRIVILEDGE"/>
    <s v="1 OTHER"/>
    <n v="1"/>
    <m/>
  </r>
  <r>
    <x v="1336"/>
    <d v="2023-02-28T00:00:00"/>
    <x v="172"/>
    <s v="MENDOZA PRESCILA S."/>
    <s v="CEO"/>
    <x v="1"/>
    <d v="2022-11-18T00:00:00"/>
    <d v="2022-11-18T00:00:00"/>
    <s v="SL"/>
    <m/>
    <s v="1 SL"/>
    <n v="1"/>
    <m/>
  </r>
  <r>
    <x v="1337"/>
    <d v="2023-02-28T00:00:00"/>
    <x v="123"/>
    <s v="MENDOZA PRESCILA S."/>
    <s v="CEO"/>
    <x v="1"/>
    <d v="2022-08-17T00:00:00"/>
    <d v="2022-08-17T00:00:00"/>
    <s v="SL"/>
    <m/>
    <s v="1 SL"/>
    <n v="1"/>
    <m/>
  </r>
  <r>
    <x v="1338"/>
    <d v="2023-02-28T00:00:00"/>
    <x v="386"/>
    <s v="ENRIQUEZ ERIBERTO  "/>
    <s v="CENRO"/>
    <x v="3"/>
    <d v="2023-01-02T00:00:00"/>
    <d v="2023-01-04T00:00:00"/>
    <s v="VL"/>
    <m/>
    <s v="2 VL"/>
    <n v="2"/>
    <m/>
  </r>
  <r>
    <x v="1339"/>
    <d v="2023-02-28T00:00:00"/>
    <x v="380"/>
    <s v="ENRIQUEZ ANABEL O."/>
    <s v="CHO"/>
    <x v="0"/>
    <d v="2023-01-05T00:00:00"/>
    <d v="2023-01-05T00:00:00"/>
    <s v="SL"/>
    <m/>
    <s v="1 SL"/>
    <n v="1"/>
    <m/>
  </r>
  <r>
    <x v="1340"/>
    <d v="2023-02-28T00:00:00"/>
    <x v="389"/>
    <s v="ESTIEBER ARISTOTLE B."/>
    <s v="CENRO"/>
    <x v="0"/>
    <d v="2023-01-07T00:00:00"/>
    <d v="2023-01-07T00:00:00"/>
    <s v="SL"/>
    <m/>
    <s v="0 SL"/>
    <n v="0"/>
    <m/>
  </r>
  <r>
    <x v="1341"/>
    <d v="2023-02-28T00:00:00"/>
    <x v="413"/>
    <s v="DOGELIO CHRISTIAN B."/>
    <s v="LEGAL"/>
    <x v="0"/>
    <d v="2023-01-23T00:00:00"/>
    <d v="2023-01-23T00:00:00"/>
    <s v="VL"/>
    <m/>
    <s v="1 VL"/>
    <n v="1"/>
    <m/>
  </r>
  <r>
    <x v="1342"/>
    <d v="2023-02-28T00:00:00"/>
    <x v="421"/>
    <s v="DIMAANO LEOVIGILDA A."/>
    <s v="EEO/CITY MARKET"/>
    <x v="0"/>
    <d v="2023-01-17T00:00:00"/>
    <d v="2023-01-19T00:00:00"/>
    <s v="VL"/>
    <m/>
    <s v="3 VL"/>
    <n v="3"/>
    <m/>
  </r>
  <r>
    <x v="1343"/>
    <d v="2023-02-28T00:00:00"/>
    <x v="387"/>
    <s v="DIMAANO LEOVIGILDA A."/>
    <s v="EEO/CITY MARKET"/>
    <x v="0"/>
    <d v="2023-01-24T00:00:00"/>
    <d v="2023-01-28T00:00:00"/>
    <s v="SL"/>
    <m/>
    <s v="4 SL"/>
    <n v="4"/>
    <m/>
  </r>
  <r>
    <x v="1344"/>
    <d v="2023-02-28T00:00:00"/>
    <x v="419"/>
    <s v="DIMARANAN KHRISSELLE E."/>
    <s v="TCIS"/>
    <x v="2"/>
    <d v="2023-01-11T00:00:00"/>
    <d v="2023-01-12T00:00:00"/>
    <s v="SL"/>
    <m/>
    <s v="2 SL"/>
    <n v="2"/>
    <m/>
  </r>
  <r>
    <x v="1345"/>
    <d v="2023-02-28T00:00:00"/>
    <x v="378"/>
    <s v="ATIENZA JAYSON E."/>
    <s v="DEPED"/>
    <x v="3"/>
    <d v="2022-12-23T00:00:00"/>
    <d v="2022-12-29T00:00:00"/>
    <s v="VL"/>
    <m/>
    <s v="4 VL"/>
    <n v="4"/>
    <m/>
  </r>
  <r>
    <x v="1346"/>
    <d v="2023-02-28T00:00:00"/>
    <x v="425"/>
    <s v="DE CASTRO MARYLEN A."/>
    <s v="CPDO"/>
    <x v="3"/>
    <d v="2022-12-26T00:00:00"/>
    <d v="2022-12-30T00:00:00"/>
    <s v="VL"/>
    <m/>
    <s v="3 VL"/>
    <n v="3"/>
    <m/>
  </r>
  <r>
    <x v="1347"/>
    <d v="2023-02-28T00:00:00"/>
    <x v="358"/>
    <s v="NIBAY ELEONOR E."/>
    <s v="CHO"/>
    <x v="0"/>
    <d v="2022-12-29T00:00:00"/>
    <d v="2022-12-29T00:00:00"/>
    <s v="VL"/>
    <m/>
    <s v="1 VL"/>
    <n v="1"/>
    <m/>
  </r>
  <r>
    <x v="1348"/>
    <d v="2023-02-28T00:00:00"/>
    <x v="425"/>
    <s v="GUTIERREZ MARICIS A."/>
    <s v="CPDO"/>
    <x v="3"/>
    <d v="2022-12-26T00:00:00"/>
    <d v="2022-12-30T00:00:00"/>
    <s v="VL"/>
    <m/>
    <s v="3 VL"/>
    <n v="3"/>
    <m/>
  </r>
  <r>
    <x v="1349"/>
    <d v="2023-02-28T00:00:00"/>
    <x v="425"/>
    <s v="PADILLA JANE Z."/>
    <s v="CPDO"/>
    <x v="1"/>
    <d v="2022-12-26T00:00:00"/>
    <d v="2022-12-30T00:00:00"/>
    <s v="VL"/>
    <m/>
    <s v="3 VL"/>
    <n v="3"/>
    <m/>
  </r>
  <r>
    <x v="1350"/>
    <d v="2023-02-28T00:00:00"/>
    <x v="426"/>
    <s v="OPO CORAZON R."/>
    <s v="PICNIC GROVE"/>
    <x v="3"/>
    <d v="2022-12-08T00:00:00"/>
    <d v="2022-12-12T00:00:00"/>
    <s v="OTHER"/>
    <s v="MOURNING LEAVE"/>
    <s v="2 OTHER"/>
    <n v="2"/>
    <m/>
  </r>
  <r>
    <x v="1351"/>
    <d v="2023-02-28T00:00:00"/>
    <x v="348"/>
    <s v="DE ASIS JANETTE D."/>
    <s v="BPLO"/>
    <x v="0"/>
    <d v="2022-11-22T00:00:00"/>
    <d v="2022-11-22T00:00:00"/>
    <s v="SL"/>
    <m/>
    <s v="1 SL"/>
    <n v="1"/>
    <m/>
  </r>
  <r>
    <x v="1352"/>
    <d v="2023-02-28T00:00:00"/>
    <x v="348"/>
    <s v="AMBROCIO MELODY B."/>
    <s v="CSWDO"/>
    <x v="0"/>
    <d v="2022-11-24T00:00:00"/>
    <d v="2022-11-24T00:00:00"/>
    <s v="OTHER"/>
    <s v="SPECIAL PRIVILEDGE"/>
    <s v="1 OTHER"/>
    <n v="1"/>
    <m/>
  </r>
  <r>
    <x v="1353"/>
    <d v="2023-02-28T00:00:00"/>
    <x v="172"/>
    <s v="LAVINA FLORINDA E."/>
    <s v="PICNIC GROVE"/>
    <x v="3"/>
    <d v="2022-11-12T00:00:00"/>
    <d v="2022-11-18T00:00:00"/>
    <s v="OTHER"/>
    <s v="MOURNING LEAVE"/>
    <s v="5 OTHER"/>
    <n v="5"/>
    <m/>
  </r>
  <r>
    <x v="1354"/>
    <d v="2023-03-01T00:00:00"/>
    <x v="412"/>
    <s v="SARDIÑOLA REBECCA C."/>
    <s v="SP"/>
    <x v="0"/>
    <d v="2023-01-03T00:00:00"/>
    <d v="2023-01-06T00:00:00"/>
    <s v="OTHER"/>
    <s v="MOURNING LEAVE"/>
    <s v="4 OTHER"/>
    <n v="4"/>
    <m/>
  </r>
  <r>
    <x v="1355"/>
    <d v="2023-03-01T00:00:00"/>
    <x v="394"/>
    <s v="ROMILLA EDITH D."/>
    <s v="PIO"/>
    <x v="1"/>
    <d v="2023-01-25T00:00:00"/>
    <d v="2023-01-27T00:00:00"/>
    <s v="VL"/>
    <m/>
    <s v="3 VL"/>
    <n v="3"/>
    <m/>
  </r>
  <r>
    <x v="1356"/>
    <d v="2023-03-01T00:00:00"/>
    <x v="414"/>
    <s v="PAITON MARY ANN M."/>
    <s v="CHARACTER OFFICE"/>
    <x v="1"/>
    <d v="2023-01-10T00:00:00"/>
    <d v="2023-01-10T00:00:00"/>
    <s v="SL"/>
    <m/>
    <s v="1 SL"/>
    <n v="1"/>
    <m/>
  </r>
  <r>
    <x v="1357"/>
    <d v="2023-03-01T00:00:00"/>
    <x v="419"/>
    <s v="FLAVIER ADORACION  "/>
    <s v="ADMIN OFFICE"/>
    <x v="1"/>
    <d v="2023-01-11T00:00:00"/>
    <d v="2023-01-11T00:00:00"/>
    <s v="SL"/>
    <m/>
    <s v="1 SL"/>
    <n v="1"/>
    <m/>
  </r>
  <r>
    <x v="1358"/>
    <d v="2023-03-01T00:00:00"/>
    <x v="427"/>
    <s v="OLINO PRECIOSA A."/>
    <s v="GSO"/>
    <x v="1"/>
    <d v="2023-01-16T00:00:00"/>
    <d v="2023-01-16T00:00:00"/>
    <s v="SL"/>
    <m/>
    <s v="1 SL"/>
    <n v="1"/>
    <m/>
  </r>
  <r>
    <x v="1359"/>
    <d v="2023-03-01T00:00:00"/>
    <x v="413"/>
    <s v="ORTIZ TRINIDAD D."/>
    <s v="GSO"/>
    <x v="1"/>
    <d v="2023-01-17T00:00:00"/>
    <d v="2023-01-17T00:00:00"/>
    <s v="SL"/>
    <m/>
    <s v="1 SL"/>
    <n v="1"/>
    <m/>
  </r>
  <r>
    <x v="1360"/>
    <d v="2023-03-01T00:00:00"/>
    <x v="428"/>
    <s v="ORTIZ TRINIDAD D."/>
    <s v="GSO"/>
    <x v="1"/>
    <d v="2023-01-24T00:00:00"/>
    <d v="2023-01-24T00:00:00"/>
    <s v="SL"/>
    <m/>
    <s v="1 SL"/>
    <n v="1"/>
    <m/>
  </r>
  <r>
    <x v="1361"/>
    <d v="2023-03-01T00:00:00"/>
    <x v="382"/>
    <s v="LANDICHO CHARLENE R."/>
    <s v="GSO"/>
    <x v="0"/>
    <d v="2023-01-24T00:00:00"/>
    <d v="2023-01-24T00:00:00"/>
    <s v="OTHER"/>
    <s v="SPECIAL PRIVILEDGE"/>
    <s v="1 OTHER"/>
    <n v="1"/>
    <m/>
  </r>
  <r>
    <x v="1362"/>
    <d v="2023-03-01T00:00:00"/>
    <x v="429"/>
    <s v="JORGE CAROLINA M."/>
    <s v="CTO"/>
    <x v="1"/>
    <d v="2023-02-10T00:00:00"/>
    <d v="2023-02-10T00:00:00"/>
    <s v="SL"/>
    <m/>
    <s v="1 SL"/>
    <n v="1"/>
    <m/>
  </r>
  <r>
    <x v="1363"/>
    <d v="2023-03-01T00:00:00"/>
    <x v="391"/>
    <s v="ATIENZA JULIE ANN A."/>
    <s v="CTO"/>
    <x v="1"/>
    <d v="2023-02-17T00:00:00"/>
    <d v="2023-02-17T00:00:00"/>
    <s v="SL"/>
    <m/>
    <s v="1 SL"/>
    <n v="1"/>
    <m/>
  </r>
  <r>
    <x v="1364"/>
    <d v="2023-03-01T00:00:00"/>
    <x v="430"/>
    <s v="ANGCAYA JENNY ROSE S."/>
    <s v="CTO-LICENSE"/>
    <x v="0"/>
    <d v="2023-02-20T00:00:00"/>
    <d v="2023-02-21T00:00:00"/>
    <s v="OTHER"/>
    <s v="SPECIAL PRIVILEDGE"/>
    <s v="2 OTHER"/>
    <n v="2"/>
    <m/>
  </r>
  <r>
    <x v="1365"/>
    <d v="2023-03-01T00:00:00"/>
    <x v="431"/>
    <s v="DE OCAMPO ALMA A."/>
    <s v="CTO"/>
    <x v="1"/>
    <d v="2023-02-23T00:00:00"/>
    <d v="2023-02-23T00:00:00"/>
    <s v="SL"/>
    <m/>
    <s v="1 SL"/>
    <n v="1"/>
    <m/>
  </r>
  <r>
    <x v="1366"/>
    <d v="2023-03-01T00:00:00"/>
    <x v="391"/>
    <s v="ATIENZA JULIE ANN A."/>
    <s v="CTO"/>
    <x v="1"/>
    <d v="2023-02-27T00:00:00"/>
    <d v="2023-02-27T00:00:00"/>
    <s v="OTHER"/>
    <s v="SPECIAL PRIVILEDGE"/>
    <s v="1 OTHER"/>
    <n v="1"/>
    <m/>
  </r>
  <r>
    <x v="1367"/>
    <d v="2023-03-01T00:00:00"/>
    <x v="383"/>
    <s v="MALIGAYA NELITA M."/>
    <s v="GSO"/>
    <x v="1"/>
    <d v="2023-02-07T00:00:00"/>
    <d v="2023-02-07T00:00:00"/>
    <s v="VL"/>
    <m/>
    <s v="1 VL"/>
    <n v="1"/>
    <m/>
  </r>
  <r>
    <x v="1368"/>
    <d v="2023-03-01T00:00:00"/>
    <x v="383"/>
    <s v="MACAPUNO FELIX  "/>
    <s v="CENRO"/>
    <x v="1"/>
    <d v="2023-01-27T00:00:00"/>
    <d v="2023-01-27T00:00:00"/>
    <s v="SL"/>
    <m/>
    <s v="1 SL"/>
    <n v="1"/>
    <m/>
  </r>
  <r>
    <x v="1369"/>
    <d v="2023-03-01T00:00:00"/>
    <x v="432"/>
    <s v="ANGCAYA FRANCIS A."/>
    <s v="MAHOGANY MARKET"/>
    <x v="1"/>
    <d v="2022-12-28T00:00:00"/>
    <d v="2022-12-29T00:00:00"/>
    <s v="VL"/>
    <m/>
    <s v="2 VL"/>
    <n v="2"/>
    <m/>
  </r>
  <r>
    <x v="1370"/>
    <d v="2023-03-01T00:00:00"/>
    <x v="377"/>
    <s v="BISCOCHO JULIETA G."/>
    <s v="CTO"/>
    <x v="1"/>
    <d v="2022-12-22T00:00:00"/>
    <d v="2022-12-29T00:00:00"/>
    <s v="VL"/>
    <m/>
    <s v="5 VL"/>
    <n v="5"/>
    <m/>
  </r>
  <r>
    <x v="1371"/>
    <d v="2023-03-01T00:00:00"/>
    <x v="412"/>
    <s v="MACASPAC JOSE VICTOR P."/>
    <s v="MAHOGANY MARKET"/>
    <x v="1"/>
    <d v="2023-01-15T00:00:00"/>
    <d v="2023-01-15T00:00:00"/>
    <s v="SL"/>
    <m/>
    <s v="0 SL"/>
    <n v="0"/>
    <m/>
  </r>
  <r>
    <x v="1372"/>
    <d v="2023-03-01T00:00:00"/>
    <x v="412"/>
    <s v="ANGCAYA FRANCIS A."/>
    <s v="MAHOGANY MARKET"/>
    <x v="1"/>
    <d v="2023-01-18T00:00:00"/>
    <d v="2023-01-18T00:00:00"/>
    <s v="SL"/>
    <m/>
    <s v="1 SL"/>
    <n v="1"/>
    <m/>
  </r>
  <r>
    <x v="1373"/>
    <d v="2023-03-01T00:00:00"/>
    <x v="383"/>
    <s v="CABANLIT ZOSIMA M."/>
    <s v="MAHOGANY MARKET"/>
    <x v="0"/>
    <d v="2023-01-29T00:00:00"/>
    <d v="2023-01-29T00:00:00"/>
    <s v="SL"/>
    <m/>
    <s v="0 SL"/>
    <n v="0"/>
    <m/>
  </r>
  <r>
    <x v="1374"/>
    <d v="2023-03-01T00:00:00"/>
    <x v="404"/>
    <s v="HERNANDEZ MARIO A."/>
    <s v="MAHOGANY MARKET"/>
    <x v="1"/>
    <d v="2023-02-17T00:00:00"/>
    <d v="2023-02-19T00:00:00"/>
    <s v="OTHER"/>
    <s v="ADOPTION LEAVE"/>
    <s v="3 OTHER"/>
    <n v="3"/>
    <m/>
  </r>
  <r>
    <x v="1375"/>
    <d v="2023-03-01T00:00:00"/>
    <x v="404"/>
    <s v="MACASPAC JOSE VICTOR P."/>
    <s v="MAHOGANY MARKET"/>
    <x v="1"/>
    <d v="2023-02-12T00:00:00"/>
    <d v="2023-02-13T00:00:00"/>
    <s v="VL"/>
    <m/>
    <s v="1 VL"/>
    <n v="1"/>
    <m/>
  </r>
  <r>
    <x v="1376"/>
    <d v="2023-03-01T00:00:00"/>
    <x v="433"/>
    <s v="TORRES SONIA M."/>
    <s v="ASSESSORS OFFICE"/>
    <x v="1"/>
    <d v="2023-03-02T00:00:00"/>
    <d v="2023-03-02T00:00:00"/>
    <s v="OTHER"/>
    <s v="SPECIAL PRIVELEGE"/>
    <s v="1 OTHER"/>
    <n v="1"/>
    <m/>
  </r>
  <r>
    <x v="1377"/>
    <d v="2023-03-01T00:00:00"/>
    <x v="409"/>
    <s v="ESTRANGCO MERCY U."/>
    <s v="MAHOGANY MARKET"/>
    <x v="1"/>
    <d v="2023-01-24T00:00:00"/>
    <d v="2023-02-03T00:00:00"/>
    <s v="SL"/>
    <m/>
    <s v="9 SL"/>
    <n v="9"/>
    <m/>
  </r>
  <r>
    <x v="1378"/>
    <d v="2023-03-01T00:00:00"/>
    <x v="377"/>
    <s v="ORTIZ TRINIDAD D."/>
    <s v="GSO"/>
    <x v="1"/>
    <d v="2023-12-16T00:00:00"/>
    <d v="2023-12-16T00:00:00"/>
    <s v="SL"/>
    <m/>
    <s v="0 SL"/>
    <n v="0"/>
    <m/>
  </r>
  <r>
    <x v="1379"/>
    <d v="2023-03-01T00:00:00"/>
    <x v="376"/>
    <s v="PERIDO EDWIN A."/>
    <s v="GSO"/>
    <x v="1"/>
    <d v="2022-12-19T00:00:00"/>
    <d v="2022-12-19T00:00:00"/>
    <s v="SL"/>
    <m/>
    <s v="1 SL"/>
    <n v="1"/>
    <m/>
  </r>
  <r>
    <x v="1380"/>
    <d v="2023-03-01T00:00:00"/>
    <x v="386"/>
    <s v="GATPANDAN MICHAEL E."/>
    <s v="GSO"/>
    <x v="0"/>
    <d v="2022-12-22T00:00:00"/>
    <d v="2022-12-22T00:00:00"/>
    <s v="SL"/>
    <m/>
    <s v="1 SL"/>
    <n v="1"/>
    <m/>
  </r>
  <r>
    <x v="1381"/>
    <d v="2023-03-01T00:00:00"/>
    <x v="392"/>
    <s v="PERIDO EDWIN A."/>
    <s v="GSO"/>
    <x v="1"/>
    <d v="2022-12-27T00:00:00"/>
    <d v="2022-12-28T00:00:00"/>
    <s v="SL"/>
    <m/>
    <s v="2 SL"/>
    <n v="2"/>
    <m/>
  </r>
  <r>
    <x v="1382"/>
    <d v="2023-03-01T00:00:00"/>
    <x v="360"/>
    <s v="ORTIZ TRINIDAD D."/>
    <s v="GSO"/>
    <x v="1"/>
    <d v="2022-12-21T00:00:00"/>
    <d v="2022-12-23T00:00:00"/>
    <s v="SL"/>
    <m/>
    <s v="3 SL"/>
    <n v="3"/>
    <m/>
  </r>
  <r>
    <x v="1383"/>
    <d v="2023-03-01T00:00:00"/>
    <x v="396"/>
    <s v="DE VILLA MYRNA D."/>
    <s v="GSO"/>
    <x v="1"/>
    <d v="2023-01-04T00:00:00"/>
    <d v="2023-01-04T00:00:00"/>
    <s v="SL"/>
    <m/>
    <s v="1 SL"/>
    <n v="1"/>
    <m/>
  </r>
  <r>
    <x v="1384"/>
    <d v="2023-03-01T00:00:00"/>
    <x v="419"/>
    <s v="DE VILLA MYRNA D."/>
    <s v="GSO"/>
    <x v="1"/>
    <d v="2023-01-09T00:00:00"/>
    <d v="2023-01-11T00:00:00"/>
    <s v="SL"/>
    <m/>
    <s v="3 SL"/>
    <n v="3"/>
    <m/>
  </r>
  <r>
    <x v="1385"/>
    <d v="2023-03-01T00:00:00"/>
    <x v="383"/>
    <s v="MARINDUQUE ERNESTO P."/>
    <s v="CEO"/>
    <x v="1"/>
    <d v="2023-01-16T00:00:00"/>
    <d v="2023-01-16T00:00:00"/>
    <s v="SL"/>
    <m/>
    <s v="1 SL"/>
    <n v="1"/>
    <m/>
  </r>
  <r>
    <x v="1386"/>
    <d v="2023-03-01T00:00:00"/>
    <x v="402"/>
    <s v="DOGELIO RONNEL D."/>
    <s v="CEO"/>
    <x v="1"/>
    <d v="2023-02-09T00:00:00"/>
    <d v="2023-02-10T00:00:00"/>
    <s v="VL"/>
    <m/>
    <s v="2 VL"/>
    <n v="2"/>
    <m/>
  </r>
  <r>
    <x v="1387"/>
    <d v="2023-03-01T00:00:00"/>
    <x v="427"/>
    <s v="VILLANUEVA CHRISTIANNE FAYE A."/>
    <s v="CEO"/>
    <x v="3"/>
    <d v="2023-01-16T00:00:00"/>
    <d v="2023-01-16T00:00:00"/>
    <s v="SL"/>
    <m/>
    <s v="1 SL"/>
    <n v="1"/>
    <m/>
  </r>
  <r>
    <x v="1388"/>
    <d v="2023-03-01T00:00:00"/>
    <x v="414"/>
    <s v="MENDOZA PRESCILA S."/>
    <s v="CEO"/>
    <x v="1"/>
    <d v="2023-01-16T00:00:00"/>
    <d v="2023-01-16T00:00:00"/>
    <s v="OTHER"/>
    <s v="SPECIAL PRIVILEGE"/>
    <s v="1 OTHER"/>
    <n v="1"/>
    <m/>
  </r>
  <r>
    <x v="1389"/>
    <d v="2023-03-01T00:00:00"/>
    <x v="380"/>
    <s v="DOGELIO RONNEL D."/>
    <s v="CEO"/>
    <x v="1"/>
    <d v="2023-01-13T00:00:00"/>
    <d v="2023-01-13T00:00:00"/>
    <s v="VL"/>
    <m/>
    <s v="1 VL"/>
    <n v="1"/>
    <m/>
  </r>
  <r>
    <x v="1390"/>
    <d v="2023-03-01T00:00:00"/>
    <x v="396"/>
    <s v="MENDOZA PRESCILA S."/>
    <s v="CEO"/>
    <x v="1"/>
    <d v="2023-01-04T00:00:00"/>
    <d v="2023-01-04T00:00:00"/>
    <s v="SL"/>
    <m/>
    <s v="1 SL"/>
    <n v="1"/>
    <m/>
  </r>
  <r>
    <x v="1391"/>
    <d v="2023-03-01T00:00:00"/>
    <x v="397"/>
    <s v="MANALO CELSA B."/>
    <s v="CPDO"/>
    <x v="1"/>
    <d v="2023-01-09T00:00:00"/>
    <d v="2023-01-09T00:00:00"/>
    <s v="OTHER"/>
    <s v="SPECIAL PRIVILEGE"/>
    <s v="1 OTHER"/>
    <n v="1"/>
    <m/>
  </r>
  <r>
    <x v="1392"/>
    <d v="2023-03-01T00:00:00"/>
    <x v="412"/>
    <s v="DOGELIO RONNEL D."/>
    <s v="CEO"/>
    <x v="1"/>
    <d v="2023-01-18T00:00:00"/>
    <d v="2023-01-18T00:00:00"/>
    <s v="SL"/>
    <m/>
    <s v="1 SL"/>
    <n v="1"/>
    <m/>
  </r>
  <r>
    <x v="1393"/>
    <d v="2023-03-01T00:00:00"/>
    <x v="423"/>
    <s v="LUMENARIO ZARAH A."/>
    <s v="CITY PLANNING &amp; DEV'T OFFICE"/>
    <x v="3"/>
    <d v="2023-01-24T00:00:00"/>
    <d v="2023-01-25T00:00:00"/>
    <s v="SL"/>
    <m/>
    <s v="2 SL"/>
    <n v="2"/>
    <m/>
  </r>
  <r>
    <x v="1394"/>
    <d v="2023-03-01T00:00:00"/>
    <x v="389"/>
    <s v="GARCIA HAIZEL M."/>
    <s v="CCT"/>
    <x v="1"/>
    <d v="2023-01-16T00:00:00"/>
    <d v="2023-01-16T00:00:00"/>
    <s v="OTHER"/>
    <s v="SPECIAL PRIVILEGE"/>
    <s v="1 OTHER"/>
    <n v="1"/>
    <m/>
  </r>
  <r>
    <x v="1395"/>
    <d v="2023-03-01T00:00:00"/>
    <x v="389"/>
    <s v="GARCIA HAIZEL M."/>
    <s v="CCT"/>
    <x v="1"/>
    <d v="2023-01-06T00:00:00"/>
    <d v="2023-01-06T00:00:00"/>
    <s v="SL"/>
    <m/>
    <s v="1 SL"/>
    <n v="1"/>
    <m/>
  </r>
  <r>
    <x v="1396"/>
    <d v="2023-03-01T00:00:00"/>
    <x v="422"/>
    <s v="PETIL GLENDA D."/>
    <s v="CCT"/>
    <x v="1"/>
    <d v="2023-01-09T00:00:00"/>
    <d v="2023-01-09T00:00:00"/>
    <s v="SL"/>
    <m/>
    <s v="1 SL"/>
    <n v="1"/>
    <m/>
  </r>
  <r>
    <x v="1396"/>
    <d v="2023-03-01T00:00:00"/>
    <x v="422"/>
    <s v="PETIL GLENDA D."/>
    <s v="CCT"/>
    <x v="1"/>
    <d v="2023-01-12T00:00:00"/>
    <d v="2023-01-13T00:00:00"/>
    <s v="SL"/>
    <m/>
    <s v="2 SL"/>
    <n v="2"/>
    <m/>
  </r>
  <r>
    <x v="1397"/>
    <d v="2023-03-01T00:00:00"/>
    <x v="378"/>
    <s v="DEL MUNDO HERMOGENES C."/>
    <s v="CEO"/>
    <x v="1"/>
    <d v="2023-12-26T00:00:00"/>
    <d v="2023-12-29T00:00:00"/>
    <s v="VL"/>
    <m/>
    <s v="4 VL"/>
    <n v="4"/>
    <m/>
  </r>
  <r>
    <x v="1398"/>
    <d v="2023-03-01T00:00:00"/>
    <x v="383"/>
    <s v="FERMA ELIZA C."/>
    <s v="TOPS OFFICE"/>
    <x v="3"/>
    <d v="2023-01-30T00:00:00"/>
    <d v="2023-02-09T00:00:00"/>
    <s v="SL"/>
    <m/>
    <s v="9 SL"/>
    <n v="9"/>
    <m/>
  </r>
  <r>
    <x v="1399"/>
    <d v="2023-03-01T00:00:00"/>
    <x v="432"/>
    <s v="MENDOZA PRESCILA S."/>
    <s v="CEO"/>
    <x v="1"/>
    <d v="2022-12-28T00:00:00"/>
    <d v="2022-12-29T00:00:00"/>
    <s v="VL"/>
    <m/>
    <s v="2 VL"/>
    <n v="2"/>
    <m/>
  </r>
  <r>
    <x v="1400"/>
    <d v="2023-03-01T00:00:00"/>
    <x v="370"/>
    <s v="OLEGARIO LEONARD ERIC B."/>
    <s v="CEO"/>
    <x v="1"/>
    <d v="2022-12-27T00:00:00"/>
    <d v="2022-12-29T00:00:00"/>
    <s v="VL"/>
    <m/>
    <s v="3 VL"/>
    <n v="3"/>
    <m/>
  </r>
  <r>
    <x v="1401"/>
    <d v="2023-03-01T00:00:00"/>
    <x v="377"/>
    <s v="MANALO CELSA B."/>
    <s v="CPDO"/>
    <x v="1"/>
    <d v="2022-12-26T00:00:00"/>
    <d v="2022-12-28T00:00:00"/>
    <s v="VL"/>
    <m/>
    <s v="2 VL"/>
    <n v="2"/>
    <m/>
  </r>
  <r>
    <x v="1402"/>
    <d v="2023-03-01T00:00:00"/>
    <x v="377"/>
    <s v="BAYOT EMILIANA C."/>
    <s v="CPDO"/>
    <x v="3"/>
    <d v="2023-01-30T00:00:00"/>
    <d v="2023-02-03T00:00:00"/>
    <s v="VL"/>
    <m/>
    <s v="5 VL"/>
    <n v="5"/>
    <m/>
  </r>
  <r>
    <x v="1403"/>
    <d v="2023-03-01T00:00:00"/>
    <x v="372"/>
    <s v="BAYOT EMILIANA C."/>
    <s v="CPDO"/>
    <x v="3"/>
    <d v="2023-01-05T00:00:00"/>
    <d v="2023-01-05T00:00:00"/>
    <s v="OTHER"/>
    <s v="SPECIAL PRVILEGE"/>
    <s v="1 OTHER"/>
    <n v="1"/>
    <m/>
  </r>
  <r>
    <x v="1404"/>
    <d v="2023-03-04T00:00:00"/>
    <x v="434"/>
    <s v="REYES ELSA T."/>
    <s v="SP"/>
    <x v="1"/>
    <m/>
    <m/>
    <s v="OTHER"/>
    <s v="TERMINAL LEAVE"/>
    <s v="0 OTHER"/>
    <n v="0"/>
    <m/>
  </r>
  <r>
    <x v="1405"/>
    <d v="2023-03-04T00:00:00"/>
    <x v="370"/>
    <s v="MONTENEGRO HENRY S."/>
    <s v="SP"/>
    <x v="1"/>
    <d v="2022-12-23T00:00:00"/>
    <d v="2022-12-23T00:00:00"/>
    <s v="VL"/>
    <m/>
    <s v="1 VL"/>
    <n v="1"/>
    <m/>
  </r>
  <r>
    <x v="1405"/>
    <d v="2023-03-04T00:00:00"/>
    <x v="370"/>
    <s v="MONTENEGRO HENRY S."/>
    <s v="SP"/>
    <x v="1"/>
    <d v="2022-12-27T00:00:00"/>
    <d v="2022-12-27T00:00:00"/>
    <s v="VL"/>
    <m/>
    <s v="1 VL"/>
    <n v="1"/>
    <m/>
  </r>
  <r>
    <x v="1406"/>
    <d v="2023-03-04T00:00:00"/>
    <x v="410"/>
    <s v="MAULLON JAENA F."/>
    <s v="SP"/>
    <x v="0"/>
    <d v="2023-01-18T00:00:00"/>
    <d v="2023-01-20T00:00:00"/>
    <s v="VL"/>
    <m/>
    <s v="3 VL"/>
    <n v="3"/>
    <m/>
  </r>
  <r>
    <x v="1407"/>
    <d v="2023-03-04T00:00:00"/>
    <x v="410"/>
    <s v="DE OCAMPO MA. ELENA D."/>
    <s v="SP"/>
    <x v="1"/>
    <d v="2023-01-09T00:00:00"/>
    <d v="2023-01-11T00:00:00"/>
    <s v="SL"/>
    <m/>
    <s v="3 SL"/>
    <n v="3"/>
    <m/>
  </r>
  <r>
    <x v="1408"/>
    <d v="2023-03-04T00:00:00"/>
    <x v="414"/>
    <s v="REOSA CECILIA A."/>
    <s v="SP"/>
    <x v="1"/>
    <d v="2023-01-10T00:00:00"/>
    <d v="2023-01-10T00:00:00"/>
    <s v="SL"/>
    <m/>
    <s v="1 SL"/>
    <n v="1"/>
    <m/>
  </r>
  <r>
    <x v="1409"/>
    <d v="2023-03-04T00:00:00"/>
    <x v="414"/>
    <s v="MONTENEGRO HENRY S."/>
    <s v="SP"/>
    <x v="1"/>
    <d v="2023-01-09T00:00:00"/>
    <d v="2023-01-10T00:00:00"/>
    <s v="SL"/>
    <m/>
    <s v="2 SL"/>
    <n v="2"/>
    <m/>
  </r>
  <r>
    <x v="1410"/>
    <d v="2023-03-04T00:00:00"/>
    <x v="414"/>
    <s v="MANALO ELIADA F."/>
    <s v="SP"/>
    <x v="1"/>
    <d v="2023-01-10T00:00:00"/>
    <d v="2023-01-10T00:00:00"/>
    <s v="SL"/>
    <m/>
    <s v="1 SL"/>
    <n v="1"/>
    <m/>
  </r>
  <r>
    <x v="1411"/>
    <d v="2023-03-04T00:00:00"/>
    <x v="392"/>
    <s v="DE OCAMPO MA. ELENA D."/>
    <s v="SP"/>
    <x v="1"/>
    <d v="2022-12-28T00:00:00"/>
    <d v="2022-12-28T00:00:00"/>
    <s v="SL"/>
    <m/>
    <s v="1 SL"/>
    <n v="1"/>
    <m/>
  </r>
  <r>
    <x v="1412"/>
    <d v="2023-03-04T00:00:00"/>
    <x v="392"/>
    <s v="BURAZON CARIDAD A."/>
    <s v="CTO"/>
    <x v="1"/>
    <d v="2022-12-28T00:00:00"/>
    <d v="2022-12-28T00:00:00"/>
    <s v="SL"/>
    <m/>
    <s v="1 SL"/>
    <n v="1"/>
    <m/>
  </r>
  <r>
    <x v="1413"/>
    <d v="2023-03-04T00:00:00"/>
    <x v="432"/>
    <s v="FLAVIER ADORACION  "/>
    <s v="ADMIN OFFICE"/>
    <x v="1"/>
    <d v="2022-12-27T00:00:00"/>
    <d v="2022-12-29T00:00:00"/>
    <s v="VL"/>
    <m/>
    <s v="3 VL"/>
    <n v="3"/>
    <m/>
  </r>
  <r>
    <x v="1413"/>
    <d v="2023-03-04T00:00:00"/>
    <x v="386"/>
    <s v="FLAVIER ADORACION  "/>
    <s v="ADMIN OFFICE"/>
    <x v="1"/>
    <d v="2023-01-09T00:00:00"/>
    <d v="2023-01-10T00:00:00"/>
    <s v="VL"/>
    <m/>
    <s v="2 VL"/>
    <n v="2"/>
    <m/>
  </r>
  <r>
    <x v="1414"/>
    <d v="2023-03-04T00:00:00"/>
    <x v="432"/>
    <s v="MARINDUQUE AURORA A."/>
    <s v="VMO"/>
    <x v="1"/>
    <d v="2023-12-27T00:00:00"/>
    <d v="2023-12-28T00:00:00"/>
    <s v="VL"/>
    <m/>
    <s v="2 VL"/>
    <n v="2"/>
    <m/>
  </r>
  <r>
    <x v="1415"/>
    <d v="2023-03-04T00:00:00"/>
    <x v="412"/>
    <s v="LANTING AILEEN D."/>
    <s v="CHARACTER OFFICE"/>
    <x v="1"/>
    <d v="2023-01-18T00:00:00"/>
    <d v="2023-01-18T00:00:00"/>
    <s v="SL"/>
    <m/>
    <s v="1 SL"/>
    <n v="1"/>
    <m/>
  </r>
  <r>
    <x v="1416"/>
    <d v="2023-03-04T00:00:00"/>
    <x v="405"/>
    <s v="LANTING AILEEN D."/>
    <s v="CHARACTER OFFICE"/>
    <x v="1"/>
    <d v="2023-01-30T00:00:00"/>
    <d v="2023-01-31T00:00:00"/>
    <s v="SL"/>
    <m/>
    <s v="2 SL"/>
    <n v="2"/>
    <m/>
  </r>
  <r>
    <x v="1417"/>
    <d v="2023-03-04T00:00:00"/>
    <x v="395"/>
    <s v="LANTING AILEEN D."/>
    <s v="CHARACTER OFFICE"/>
    <x v="1"/>
    <d v="2023-01-23T00:00:00"/>
    <d v="2023-01-23T00:00:00"/>
    <s v="SL"/>
    <m/>
    <s v="1 SL"/>
    <n v="1"/>
    <m/>
  </r>
  <r>
    <x v="1418"/>
    <d v="2023-03-04T00:00:00"/>
    <x v="387"/>
    <s v="PERENA RUBILINDA C."/>
    <s v="MO"/>
    <x v="1"/>
    <d v="2023-01-26T00:00:00"/>
    <d v="2023-01-26T00:00:00"/>
    <s v="SL"/>
    <m/>
    <s v="1 SL"/>
    <n v="1"/>
    <m/>
  </r>
  <r>
    <x v="1419"/>
    <d v="2023-03-04T00:00:00"/>
    <x v="413"/>
    <s v="MENDOZA ARRIES N."/>
    <s v="COMELEC"/>
    <x v="1"/>
    <d v="2023-02-01T00:00:00"/>
    <d v="2023-02-01T00:00:00"/>
    <s v="OTHER"/>
    <s v="SPECIAL PRIVELEGE"/>
    <s v="1 OTHER"/>
    <n v="1"/>
    <m/>
  </r>
  <r>
    <x v="1420"/>
    <d v="2023-03-04T00:00:00"/>
    <x v="410"/>
    <s v="EREÑO MELANIE B."/>
    <s v="BPLO"/>
    <x v="3"/>
    <d v="2023-01-09T00:00:00"/>
    <d v="2023-01-10T00:00:00"/>
    <s v="SL"/>
    <m/>
    <s v="2 SL"/>
    <n v="2"/>
    <m/>
  </r>
  <r>
    <x v="1421"/>
    <d v="2023-03-04T00:00:00"/>
    <x v="395"/>
    <s v="BAURILE LOURDES Q."/>
    <s v="PICNIC GROVE"/>
    <x v="1"/>
    <d v="2023-02-11T00:00:00"/>
    <d v="2023-02-11T00:00:00"/>
    <s v="OTHER"/>
    <s v="SPECIAL PRIVELEGE"/>
    <s v="0 OTHER"/>
    <n v="0"/>
    <m/>
  </r>
  <r>
    <x v="1422"/>
    <d v="2023-03-04T00:00:00"/>
    <x v="416"/>
    <s v="MALIGAYA NELITA M."/>
    <s v="GSO"/>
    <x v="1"/>
    <d v="2023-01-03T00:00:00"/>
    <d v="2023-01-09T00:00:00"/>
    <s v="OTHER"/>
    <s v="SPECIAL EMERGENCY"/>
    <s v="5 OTHER"/>
    <n v="5"/>
    <m/>
  </r>
  <r>
    <x v="1423"/>
    <d v="2023-03-04T00:00:00"/>
    <x v="419"/>
    <s v="OLINO PRECIOSA A."/>
    <s v="GSO"/>
    <x v="1"/>
    <d v="2023-01-10T00:00:00"/>
    <d v="2023-01-11T00:00:00"/>
    <s v="OTHER"/>
    <s v="SPECIAL PRIVELEGE"/>
    <s v="2 OTHER"/>
    <n v="2"/>
    <m/>
  </r>
  <r>
    <x v="1424"/>
    <d v="2023-03-04T00:00:00"/>
    <x v="405"/>
    <s v="ORTIZ TRINIDAD D."/>
    <s v="GSO"/>
    <x v="1"/>
    <d v="2023-01-30T00:00:00"/>
    <d v="2023-01-31T00:00:00"/>
    <s v="SL"/>
    <m/>
    <s v="2 SL"/>
    <n v="2"/>
    <m/>
  </r>
  <r>
    <x v="1425"/>
    <d v="2023-03-04T00:00:00"/>
    <x v="427"/>
    <s v="LIMBOC FLORDELIZA J."/>
    <s v="LCR"/>
    <x v="1"/>
    <d v="2023-01-16T00:00:00"/>
    <d v="2023-01-16T00:00:00"/>
    <s v="SL"/>
    <m/>
    <s v="1 SL"/>
    <n v="1"/>
    <m/>
  </r>
  <r>
    <x v="1426"/>
    <d v="2023-03-04T00:00:00"/>
    <x v="422"/>
    <s v="HERNANDEZ MARIO A."/>
    <s v="MAHOGANY MARKET"/>
    <x v="1"/>
    <d v="2023-01-13T00:00:00"/>
    <d v="2023-01-15T00:00:00"/>
    <s v="SL"/>
    <m/>
    <s v="1 SL"/>
    <n v="1"/>
    <m/>
  </r>
  <r>
    <x v="1427"/>
    <d v="2023-03-04T00:00:00"/>
    <x v="422"/>
    <s v="PEREY AIRENE O."/>
    <s v="CCT"/>
    <x v="1"/>
    <d v="2023-01-19T00:00:00"/>
    <d v="2023-01-19T00:00:00"/>
    <s v="OTHER"/>
    <s v="SOLO PARENT"/>
    <s v="1 OTHER"/>
    <n v="1"/>
    <m/>
  </r>
  <r>
    <x v="1428"/>
    <d v="2023-03-04T00:00:00"/>
    <x v="413"/>
    <s v="RODRIGUEZ RUEL  "/>
    <s v="CENRO"/>
    <x v="1"/>
    <d v="2023-01-21T00:00:00"/>
    <d v="2023-01-23T00:00:00"/>
    <s v="VL"/>
    <m/>
    <s v="1 VL"/>
    <n v="1"/>
    <m/>
  </r>
  <r>
    <x v="1429"/>
    <d v="2023-03-04T00:00:00"/>
    <x v="413"/>
    <s v="DOCTORA ZENAIDA  "/>
    <s v="CENRO"/>
    <x v="1"/>
    <d v="2023-01-25T00:00:00"/>
    <d v="2023-01-25T00:00:00"/>
    <s v="OTHER"/>
    <s v="SPECIAL LEAVE"/>
    <s v="1 OTHER"/>
    <n v="1"/>
    <m/>
  </r>
  <r>
    <x v="1430"/>
    <d v="2023-03-04T00:00:00"/>
    <x v="413"/>
    <s v="PALADAN VICENTE  "/>
    <s v="CENRO"/>
    <x v="1"/>
    <d v="2023-01-16T00:00:00"/>
    <d v="2023-01-17T00:00:00"/>
    <s v="SL"/>
    <m/>
    <s v="2 SL"/>
    <n v="2"/>
    <m/>
  </r>
  <r>
    <x v="1431"/>
    <d v="2023-03-04T00:00:00"/>
    <x v="383"/>
    <s v="LEPARDO ROWENA R."/>
    <s v="CCT"/>
    <x v="1"/>
    <d v="2023-02-06T00:00:00"/>
    <d v="2023-02-06T00:00:00"/>
    <s v="OTHER"/>
    <s v="SOLO PARENT"/>
    <s v="1 OTHER"/>
    <n v="1"/>
    <m/>
  </r>
  <r>
    <x v="1432"/>
    <d v="2023-03-04T00:00:00"/>
    <x v="389"/>
    <s v="MARINDUQUE MARISSA M."/>
    <s v="ASSESSORS OFFICE"/>
    <x v="1"/>
    <d v="2022-12-27T00:00:00"/>
    <d v="2022-12-29T00:00:00"/>
    <s v="OTHER"/>
    <s v="MOURNING LEAVE"/>
    <s v="3 OTHER"/>
    <n v="3"/>
    <m/>
  </r>
  <r>
    <x v="1432"/>
    <d v="2023-03-04T00:00:00"/>
    <x v="389"/>
    <s v="MARINDUQUE MARISSA M."/>
    <s v="ASSESSORS OFFICE"/>
    <x v="1"/>
    <d v="2023-01-03T00:00:00"/>
    <d v="2023-01-06T00:00:00"/>
    <s v="OTHER"/>
    <s v="MOURNING LEAVE"/>
    <s v="4 OTHER"/>
    <n v="4"/>
    <m/>
  </r>
  <r>
    <x v="1433"/>
    <d v="2023-03-04T00:00:00"/>
    <x v="380"/>
    <s v="PAYAD EDGARDO F."/>
    <s v="CENRO"/>
    <x v="1"/>
    <d v="2023-01-12T00:00:00"/>
    <d v="2023-01-13T00:00:00"/>
    <s v="VL"/>
    <m/>
    <s v="2 VL"/>
    <n v="2"/>
    <m/>
  </r>
  <r>
    <x v="1434"/>
    <d v="2023-03-04T00:00:00"/>
    <x v="416"/>
    <s v="AYCARDO JOEL M."/>
    <s v="CSU"/>
    <x v="1"/>
    <d v="2023-01-16T00:00:00"/>
    <d v="2023-01-20T00:00:00"/>
    <s v="VL"/>
    <m/>
    <s v="5 VL"/>
    <n v="5"/>
    <m/>
  </r>
  <r>
    <x v="1435"/>
    <d v="2023-03-04T00:00:00"/>
    <x v="422"/>
    <s v="ANGCAYA OFELIA G."/>
    <s v="ASSESSORS OFFICE"/>
    <x v="1"/>
    <d v="2023-01-11T00:00:00"/>
    <d v="2023-01-13T00:00:00"/>
    <s v="SL"/>
    <m/>
    <s v="3 SL"/>
    <n v="3"/>
    <m/>
  </r>
  <r>
    <x v="1436"/>
    <d v="2023-03-04T00:00:00"/>
    <x v="364"/>
    <s v="PAYAD ALEXANDER  "/>
    <s v="CENRO"/>
    <x v="1"/>
    <d v="2022-12-23T00:00:00"/>
    <d v="2023-12-29T00:00:00"/>
    <s v="VL"/>
    <m/>
    <s v="261 VL"/>
    <n v="261"/>
    <m/>
  </r>
  <r>
    <x v="1437"/>
    <d v="2023-03-04T00:00:00"/>
    <x v="352"/>
    <s v="PARRA VICTORIA S."/>
    <s v="EEO/ CITY MARKET"/>
    <x v="1"/>
    <d v="2022-12-19T00:00:00"/>
    <d v="2022-12-23T00:00:00"/>
    <s v="VL"/>
    <m/>
    <s v="5 VL"/>
    <n v="5"/>
    <m/>
  </r>
  <r>
    <x v="1438"/>
    <d v="2023-03-04T00:00:00"/>
    <x v="377"/>
    <s v="JAVIER CARMELITA M."/>
    <s v="CCT"/>
    <x v="1"/>
    <d v="2022-12-28T00:00:00"/>
    <d v="2022-12-29T00:00:00"/>
    <s v="VL"/>
    <m/>
    <s v="2 VL"/>
    <n v="2"/>
    <m/>
  </r>
  <r>
    <x v="1439"/>
    <d v="2023-03-04T00:00:00"/>
    <x v="352"/>
    <s v="PARRA VICTORIA S."/>
    <s v="EEO/ CITY MARKET"/>
    <x v="1"/>
    <d v="2022-12-03T00:00:00"/>
    <d v="2022-12-03T00:00:00"/>
    <s v="OTHER"/>
    <s v="SP"/>
    <s v="0 OTHER"/>
    <n v="0"/>
    <m/>
  </r>
  <r>
    <x v="1440"/>
    <d v="2023-03-04T00:00:00"/>
    <x v="435"/>
    <s v="PARRA VICTORIA S."/>
    <s v="EEO/ CITY MARKET"/>
    <x v="1"/>
    <d v="2023-01-03T00:00:00"/>
    <d v="2023-01-03T00:00:00"/>
    <s v="OTHER"/>
    <s v="BIRTHDAY LEAVE"/>
    <s v="1 OTHER"/>
    <n v="1"/>
    <m/>
  </r>
  <r>
    <x v="1441"/>
    <d v="2023-03-04T00:00:00"/>
    <x v="102"/>
    <s v="LEPARDO ROWENA R."/>
    <s v="CCT"/>
    <x v="1"/>
    <d v="2023-01-05T00:00:00"/>
    <d v="2023-01-05T00:00:00"/>
    <s v="OTHER"/>
    <s v="SOLO PARENT"/>
    <s v="1 OTHER"/>
    <n v="1"/>
    <m/>
  </r>
  <r>
    <x v="1442"/>
    <d v="2023-03-04T00:00:00"/>
    <x v="387"/>
    <s v="GATPANDAN NENITA M."/>
    <s v="LIBRARY"/>
    <x v="1"/>
    <d v="2023-01-26T00:00:00"/>
    <d v="2023-01-27T00:00:00"/>
    <s v="SL"/>
    <m/>
    <s v="2 SL"/>
    <n v="2"/>
    <m/>
  </r>
  <r>
    <x v="1443"/>
    <d v="2023-03-04T00:00:00"/>
    <x v="365"/>
    <s v="BAYOT RUMER M."/>
    <s v="ASSESSORS OFFICE"/>
    <x v="1"/>
    <d v="2022-12-19T00:00:00"/>
    <d v="2022-12-19T00:00:00"/>
    <s v="VL"/>
    <m/>
    <s v="1 VL"/>
    <n v="1"/>
    <m/>
  </r>
  <r>
    <x v="1443"/>
    <d v="2023-03-04T00:00:00"/>
    <x v="365"/>
    <s v="BAYOT RUMER M."/>
    <s v="ASSESSORS OFFICE"/>
    <x v="1"/>
    <d v="2022-12-27T00:00:00"/>
    <d v="2022-12-28T00:00:00"/>
    <s v="VL"/>
    <m/>
    <s v="2 VL"/>
    <n v="2"/>
    <m/>
  </r>
  <r>
    <x v="1444"/>
    <d v="2023-03-04T00:00:00"/>
    <x v="416"/>
    <s v="VILLANUEVA PABLO B."/>
    <s v="PICNIC GROVE"/>
    <x v="1"/>
    <d v="2022-12-28T00:00:00"/>
    <d v="2023-01-09T00:00:00"/>
    <s v="SL"/>
    <m/>
    <s v="7 SL"/>
    <n v="7"/>
    <m/>
  </r>
  <r>
    <x v="1445"/>
    <d v="2023-03-04T00:00:00"/>
    <x v="400"/>
    <s v="VILLANUEVA PABLO B."/>
    <s v="PICNIC GROVE"/>
    <x v="1"/>
    <d v="2023-02-21T00:00:00"/>
    <d v="2023-02-21T00:00:00"/>
    <s v="VL"/>
    <m/>
    <s v="1 VL"/>
    <n v="1"/>
    <m/>
  </r>
  <r>
    <x v="1446"/>
    <d v="2023-03-04T00:00:00"/>
    <x v="416"/>
    <s v="JAVIER HILARIO  "/>
    <s v="PICNIC GROVE"/>
    <x v="1"/>
    <d v="2023-01-19T00:00:00"/>
    <d v="2023-01-19T00:00:00"/>
    <s v="OTHER"/>
    <s v="SPECIAL PRIVILEGE"/>
    <s v="1 OTHER"/>
    <n v="1"/>
    <m/>
  </r>
  <r>
    <x v="1447"/>
    <d v="2023-03-04T00:00:00"/>
    <x v="391"/>
    <s v="BAYHON VIOLETA  "/>
    <s v="ONT"/>
    <x v="1"/>
    <d v="2023-02-24T00:00:00"/>
    <d v="2023-02-27T00:00:00"/>
    <s v="VL"/>
    <m/>
    <s v="2 VL"/>
    <n v="2"/>
    <m/>
  </r>
  <r>
    <x v="1448"/>
    <d v="2023-03-04T00:00:00"/>
    <x v="436"/>
    <s v="ROLLE MICHELLYN G."/>
    <s v="ONT"/>
    <x v="0"/>
    <d v="2023-02-08T00:00:00"/>
    <d v="2023-02-13T00:00:00"/>
    <s v="SL"/>
    <m/>
    <s v="4 SL"/>
    <n v="4"/>
    <m/>
  </r>
  <r>
    <x v="1449"/>
    <d v="2023-03-04T00:00:00"/>
    <x v="391"/>
    <s v="JUMARANG AIME A."/>
    <s v="ONT"/>
    <x v="1"/>
    <d v="2023-02-16T00:00:00"/>
    <d v="2023-02-17T00:00:00"/>
    <s v="SL"/>
    <m/>
    <s v="2 SL"/>
    <n v="2"/>
    <m/>
  </r>
  <r>
    <x v="1450"/>
    <d v="2023-03-04T00:00:00"/>
    <x v="391"/>
    <s v="FLORES MARIA PATRICIA NICOLE C."/>
    <s v="ONT"/>
    <x v="0"/>
    <d v="2023-02-13T00:00:00"/>
    <d v="2023-02-13T00:00:00"/>
    <s v="SL"/>
    <m/>
    <s v="1 SL"/>
    <n v="1"/>
    <m/>
  </r>
  <r>
    <x v="1451"/>
    <d v="2023-03-04T00:00:00"/>
    <x v="391"/>
    <s v="HERNANDEZ DONATO Q."/>
    <s v="ONT"/>
    <x v="1"/>
    <d v="2023-02-21T00:00:00"/>
    <d v="2023-02-21T00:00:00"/>
    <s v="VL"/>
    <m/>
    <s v="1 VL"/>
    <n v="1"/>
    <m/>
  </r>
  <r>
    <x v="1452"/>
    <d v="2023-03-04T00:00:00"/>
    <x v="429"/>
    <s v="ATIENZA JULIE ANN A."/>
    <s v="CTO"/>
    <x v="1"/>
    <d v="2023-02-20T00:00:00"/>
    <d v="2023-02-20T00:00:00"/>
    <s v="OTHER"/>
    <s v="SPECIAL PRIVILEGE"/>
    <s v="1 OTHER"/>
    <n v="1"/>
    <m/>
  </r>
  <r>
    <x v="1452"/>
    <d v="2023-03-04T00:00:00"/>
    <x v="429"/>
    <s v="ATIENZA JULIE ANN A."/>
    <s v="CTO"/>
    <x v="1"/>
    <d v="2023-02-24T00:00:00"/>
    <d v="2023-02-24T00:00:00"/>
    <s v="OTHER"/>
    <s v="SPECIAL PRIVILEGE"/>
    <s v="1 OTHER"/>
    <n v="1"/>
    <m/>
  </r>
  <r>
    <x v="1453"/>
    <d v="2023-03-04T00:00:00"/>
    <x v="429"/>
    <s v="BAUTISTA JANICE M."/>
    <s v="CTO"/>
    <x v="1"/>
    <d v="2023-02-17T00:00:00"/>
    <d v="2023-02-17T00:00:00"/>
    <s v="VL"/>
    <m/>
    <s v="1 VL"/>
    <n v="1"/>
    <m/>
  </r>
  <r>
    <x v="1454"/>
    <d v="2023-03-04T00:00:00"/>
    <x v="437"/>
    <s v="BAYOT RUMER M."/>
    <s v="ASSESSORS OFFICE"/>
    <x v="1"/>
    <d v="2022-12-16T00:00:00"/>
    <d v="2022-12-16T00:00:00"/>
    <s v="SL"/>
    <m/>
    <s v="1 SL"/>
    <n v="1"/>
    <m/>
  </r>
  <r>
    <x v="1455"/>
    <d v="2023-03-04T00:00:00"/>
    <x v="373"/>
    <s v="MAMARIL JOSEFINA P."/>
    <s v="TICC"/>
    <x v="0"/>
    <d v="2023-01-02T00:00:00"/>
    <d v="2023-01-05T00:00:00"/>
    <s v="VL"/>
    <m/>
    <s v="3 VL"/>
    <n v="3"/>
    <m/>
  </r>
  <r>
    <x v="1455"/>
    <d v="2023-03-04T00:00:00"/>
    <x v="373"/>
    <s v="MAMARIL JOSEFINA P."/>
    <s v="TICC"/>
    <x v="0"/>
    <d v="2023-01-09T00:00:00"/>
    <d v="2023-01-09T00:00:00"/>
    <s v="VL"/>
    <m/>
    <s v="1 VL"/>
    <n v="1"/>
    <m/>
  </r>
  <r>
    <x v="1456"/>
    <d v="2023-03-04T00:00:00"/>
    <x v="377"/>
    <s v="MAMARIL JOSEFINA P."/>
    <s v="TICC"/>
    <x v="0"/>
    <d v="2022-12-24T00:00:00"/>
    <d v="2022-12-27T00:00:00"/>
    <s v="VL"/>
    <m/>
    <s v="1 VL"/>
    <n v="1"/>
    <m/>
  </r>
  <r>
    <x v="1456"/>
    <d v="2023-03-04T00:00:00"/>
    <x v="377"/>
    <s v="MAMARIL JOSEFINA P."/>
    <s v="TICC"/>
    <x v="0"/>
    <d v="2022-12-29T00:00:00"/>
    <d v="2022-12-29T00:00:00"/>
    <s v="VL"/>
    <m/>
    <s v="1 VL"/>
    <n v="1"/>
    <m/>
  </r>
  <r>
    <x v="1457"/>
    <d v="2023-03-04T00:00:00"/>
    <x v="409"/>
    <s v="MERJILLA JEANETTE B."/>
    <s v="TICC"/>
    <x v="0"/>
    <d v="2023-02-01T00:00:00"/>
    <d v="2023-02-01T00:00:00"/>
    <s v="SL"/>
    <m/>
    <s v="1 SL"/>
    <n v="1"/>
    <m/>
  </r>
  <r>
    <x v="1458"/>
    <d v="2023-03-04T00:00:00"/>
    <x v="383"/>
    <s v="MAMARIL JOSEFINA P."/>
    <s v="TICC"/>
    <x v="0"/>
    <d v="2023-01-28T00:00:00"/>
    <d v="2023-01-28T00:00:00"/>
    <s v="SL"/>
    <m/>
    <s v="1 SL"/>
    <n v="1"/>
    <m/>
  </r>
  <r>
    <x v="1459"/>
    <d v="2023-03-04T00:00:00"/>
    <x v="395"/>
    <s v="MERJILLA JEANETTE B."/>
    <s v="TICC"/>
    <x v="0"/>
    <d v="2023-02-02T00:00:00"/>
    <d v="2023-02-02T00:00:00"/>
    <s v="VL"/>
    <m/>
    <s v="1 VL"/>
    <n v="1"/>
    <m/>
  </r>
  <r>
    <x v="1459"/>
    <d v="2023-03-04T00:00:00"/>
    <x v="395"/>
    <s v="MERJILLA JEANETTE B."/>
    <s v="TICC"/>
    <x v="0"/>
    <d v="2023-02-06T00:00:00"/>
    <d v="2023-02-06T00:00:00"/>
    <s v="VL"/>
    <m/>
    <s v="1 VL"/>
    <n v="1"/>
    <m/>
  </r>
  <r>
    <x v="1459"/>
    <d v="2023-03-04T00:00:00"/>
    <x v="395"/>
    <s v="MERJILLA JEANETTE B."/>
    <s v="TICC"/>
    <x v="0"/>
    <d v="2023-02-09T00:00:00"/>
    <d v="2023-02-09T00:00:00"/>
    <s v="VL"/>
    <m/>
    <s v="1 VL"/>
    <n v="1"/>
    <m/>
  </r>
  <r>
    <x v="1460"/>
    <d v="2023-03-04T00:00:00"/>
    <x v="419"/>
    <s v="MERJILLA JEANETTE B."/>
    <s v="TICC"/>
    <x v="0"/>
    <d v="2023-01-25T00:00:00"/>
    <d v="2023-01-26T00:00:00"/>
    <s v="VL"/>
    <m/>
    <s v="2 VL"/>
    <n v="2"/>
    <m/>
  </r>
  <r>
    <x v="1461"/>
    <d v="2023-03-04T00:00:00"/>
    <x v="377"/>
    <s v="MERJILLA JEANETTE B."/>
    <s v="TICC"/>
    <x v="0"/>
    <d v="2022-12-19T00:00:00"/>
    <d v="2022-12-19T00:00:00"/>
    <s v="SL"/>
    <m/>
    <s v="1 SL"/>
    <n v="1"/>
    <m/>
  </r>
  <r>
    <x v="1462"/>
    <d v="2023-03-04T00:00:00"/>
    <x v="414"/>
    <s v="PEREÑA VERGILIO R."/>
    <s v="TICC"/>
    <x v="0"/>
    <d v="2023-01-10T00:00:00"/>
    <d v="2023-01-10T00:00:00"/>
    <s v="SL"/>
    <m/>
    <s v="1 SL"/>
    <n v="1"/>
    <m/>
  </r>
  <r>
    <x v="1463"/>
    <d v="2023-03-04T00:00:00"/>
    <x v="404"/>
    <s v="PEREÑA VERGILIO R."/>
    <s v="TICC"/>
    <x v="0"/>
    <d v="2023-01-31T00:00:00"/>
    <d v="2023-02-01T00:00:00"/>
    <s v="SL"/>
    <m/>
    <s v="2 SL"/>
    <n v="2"/>
    <m/>
  </r>
  <r>
    <x v="1464"/>
    <d v="2023-03-04T00:00:00"/>
    <x v="436"/>
    <s v="PAITON MARY ANN M."/>
    <s v="CHARACTER OFFICE"/>
    <x v="1"/>
    <d v="2023-02-16T00:00:00"/>
    <d v="2023-02-16T00:00:00"/>
    <s v="SL"/>
    <m/>
    <s v="1 SL"/>
    <n v="1"/>
    <m/>
  </r>
  <r>
    <x v="1465"/>
    <d v="2023-03-04T00:00:00"/>
    <x v="429"/>
    <s v="DIMAPILIS JONNA T."/>
    <s v="ADMIN OFFICE"/>
    <x v="1"/>
    <d v="2023-02-17T00:00:00"/>
    <d v="2023-02-17T00:00:00"/>
    <s v="OTHER"/>
    <s v="SPECIAL PRIVELEGE"/>
    <s v="1 OTHER"/>
    <n v="1"/>
    <m/>
  </r>
  <r>
    <x v="1466"/>
    <d v="2023-03-04T00:00:00"/>
    <x v="411"/>
    <s v="BURAZON CARIDAD A."/>
    <s v="CTO"/>
    <x v="1"/>
    <d v="2023-02-15T00:00:00"/>
    <d v="2023-02-15T00:00:00"/>
    <s v="SL"/>
    <m/>
    <s v="1 SL"/>
    <n v="1"/>
    <m/>
  </r>
  <r>
    <x v="1467"/>
    <d v="2023-03-04T00:00:00"/>
    <x v="405"/>
    <s v="PANGANIBAN CAROLINA L."/>
    <s v="TICC"/>
    <x v="0"/>
    <d v="2023-02-09T00:00:00"/>
    <d v="2023-02-10T00:00:00"/>
    <s v="VL"/>
    <m/>
    <s v="2 VL"/>
    <n v="2"/>
    <m/>
  </r>
  <r>
    <x v="1468"/>
    <d v="2023-03-04T00:00:00"/>
    <x v="405"/>
    <s v="PANGANIBAN CAROLINA L."/>
    <s v="TICC"/>
    <x v="0"/>
    <d v="2023-01-31T00:00:00"/>
    <d v="2023-01-31T00:00:00"/>
    <s v="SL"/>
    <m/>
    <s v="1 SL"/>
    <n v="1"/>
    <m/>
  </r>
  <r>
    <x v="1469"/>
    <d v="2023-03-04T00:00:00"/>
    <x v="405"/>
    <s v="PANGANIBAN CAROLINA L."/>
    <s v="TICC"/>
    <x v="0"/>
    <d v="2023-01-30T00:00:00"/>
    <d v="2023-01-30T00:00:00"/>
    <s v="OTHER"/>
    <s v="SPECIAL PRIVELEGE"/>
    <s v="1 OTHER"/>
    <n v="1"/>
    <m/>
  </r>
  <r>
    <x v="1470"/>
    <d v="2023-03-04T00:00:00"/>
    <x v="393"/>
    <s v="PANGANIBAN CAROLINA L."/>
    <s v="TICC"/>
    <x v="0"/>
    <d v="2023-01-06T00:00:00"/>
    <d v="2023-01-06T00:00:00"/>
    <s v="SL"/>
    <m/>
    <s v="1 SL"/>
    <n v="1"/>
    <m/>
  </r>
  <r>
    <x v="1471"/>
    <d v="2023-03-04T00:00:00"/>
    <x v="416"/>
    <s v="PANGANIBAN CAROLINA L."/>
    <s v="TICC"/>
    <x v="0"/>
    <d v="2022-12-28T00:00:00"/>
    <d v="2022-12-28T00:00:00"/>
    <s v="SL"/>
    <m/>
    <s v="1 SL"/>
    <n v="1"/>
    <m/>
  </r>
  <r>
    <x v="1472"/>
    <d v="2023-03-04T00:00:00"/>
    <x v="403"/>
    <s v="MANALO ELIADA F."/>
    <s v="SP"/>
    <x v="1"/>
    <d v="2023-02-13T00:00:00"/>
    <d v="2023-02-14T00:00:00"/>
    <s v="VL"/>
    <m/>
    <s v="2 VL"/>
    <n v="2"/>
    <m/>
  </r>
  <r>
    <x v="1473"/>
    <d v="2023-03-04T00:00:00"/>
    <x v="400"/>
    <s v="PERIDO EDWIN A."/>
    <s v="GSO"/>
    <x v="1"/>
    <d v="2023-02-20T00:00:00"/>
    <d v="2023-02-22T00:00:00"/>
    <s v="VL"/>
    <m/>
    <s v="3 VL"/>
    <n v="3"/>
    <m/>
  </r>
  <r>
    <x v="1474"/>
    <d v="2023-03-04T00:00:00"/>
    <x v="411"/>
    <s v="ORTIZ TRINIDAD D."/>
    <s v="GSO"/>
    <x v="1"/>
    <d v="2023-02-06T00:00:00"/>
    <d v="2023-02-15T00:00:00"/>
    <s v="SL"/>
    <m/>
    <s v="8 SL"/>
    <n v="8"/>
    <m/>
  </r>
  <r>
    <x v="1475"/>
    <d v="2023-03-04T00:00:00"/>
    <x v="438"/>
    <s v="GOMEZ EMMA M."/>
    <s v="CEO"/>
    <x v="1"/>
    <d v="2023-02-06T00:00:00"/>
    <d v="2023-02-06T00:00:00"/>
    <s v="VL"/>
    <m/>
    <s v="1 VL"/>
    <n v="1"/>
    <m/>
  </r>
  <r>
    <x v="1475"/>
    <d v="2023-03-04T00:00:00"/>
    <x v="438"/>
    <s v="GOMEZ EMMA M."/>
    <s v="CEO"/>
    <x v="1"/>
    <d v="2023-02-14T00:00:00"/>
    <d v="2023-02-14T00:00:00"/>
    <s v="VL"/>
    <m/>
    <s v="1 VL"/>
    <n v="1"/>
    <m/>
  </r>
  <r>
    <x v="1476"/>
    <d v="2023-03-04T00:00:00"/>
    <x v="439"/>
    <s v="MALANAN JENNYLYN R."/>
    <s v="PICNIC GROVE"/>
    <x v="0"/>
    <d v="2023-01-03T00:00:00"/>
    <d v="2023-01-31T00:00:00"/>
    <s v="VL"/>
    <m/>
    <s v="21 VL"/>
    <n v="21"/>
    <m/>
  </r>
  <r>
    <x v="1477"/>
    <d v="2023-03-04T00:00:00"/>
    <x v="380"/>
    <s v="MALANAN JENNYLYN R."/>
    <s v="PICNIC GROVE"/>
    <x v="0"/>
    <d v="2022-12-01T00:00:00"/>
    <d v="2022-12-29T00:00:00"/>
    <s v="OTHER"/>
    <s v="REHABILITATION PRIVILEGE"/>
    <s v="19 OTHER"/>
    <n v="19"/>
    <m/>
  </r>
  <r>
    <x v="1478"/>
    <d v="2023-03-04T00:00:00"/>
    <x v="409"/>
    <s v="ESPIRITU RONALD M."/>
    <s v="CTO"/>
    <x v="1"/>
    <d v="2023-02-10T00:00:00"/>
    <d v="2023-02-10T00:00:00"/>
    <s v="OTHER"/>
    <s v="SPECIAL PRIVILEGE"/>
    <s v="1 OTHER"/>
    <n v="1"/>
    <m/>
  </r>
  <r>
    <x v="1479"/>
    <d v="2023-03-04T00:00:00"/>
    <x v="438"/>
    <s v="BANICO PILAR B."/>
    <s v="CCT"/>
    <x v="1"/>
    <d v="2023-02-14T00:00:00"/>
    <d v="2023-02-14T00:00:00"/>
    <s v="SL"/>
    <m/>
    <s v="1 SL"/>
    <n v="1"/>
    <m/>
  </r>
  <r>
    <x v="1480"/>
    <d v="2023-03-04T00:00:00"/>
    <x v="429"/>
    <s v="FERMA MARIA VICTORIA D."/>
    <s v="CCT"/>
    <x v="1"/>
    <d v="2023-02-22T00:00:00"/>
    <d v="2023-02-23T00:00:00"/>
    <s v="OTHER"/>
    <s v="SPECIAL PRIVILEGE"/>
    <s v="2 OTHER"/>
    <n v="2"/>
    <m/>
  </r>
  <r>
    <x v="1481"/>
    <d v="2023-03-04T00:00:00"/>
    <x v="429"/>
    <s v="FERMA MARIA VICTORIA D."/>
    <s v="CCT"/>
    <x v="1"/>
    <d v="2023-02-24T00:00:00"/>
    <d v="2023-02-28T00:00:00"/>
    <s v="VL"/>
    <m/>
    <s v="3 VL"/>
    <n v="3"/>
    <m/>
  </r>
  <r>
    <x v="1482"/>
    <d v="2023-03-04T00:00:00"/>
    <x v="400"/>
    <s v="BOFILL ERNA P."/>
    <s v="LCR"/>
    <x v="1"/>
    <d v="2023-02-10T00:00:00"/>
    <d v="2023-02-10T00:00:00"/>
    <s v="SL"/>
    <m/>
    <s v="1 SL"/>
    <n v="1"/>
    <m/>
  </r>
  <r>
    <x v="1483"/>
    <d v="2023-03-04T00:00:00"/>
    <x v="400"/>
    <s v="BOFILL ERNA P."/>
    <s v="LCR"/>
    <x v="1"/>
    <d v="2023-02-15T00:00:00"/>
    <d v="2023-02-16T00:00:00"/>
    <s v="OTHER"/>
    <s v="SPECIAL PRIVILEGE"/>
    <s v="2 OTHER"/>
    <n v="2"/>
    <m/>
  </r>
  <r>
    <x v="1484"/>
    <d v="2023-03-04T00:00:00"/>
    <x v="429"/>
    <s v="JAVIER CARMELITA M."/>
    <s v="CCT"/>
    <x v="1"/>
    <d v="2023-02-23T00:00:00"/>
    <d v="2023-02-23T00:00:00"/>
    <s v="OTHER"/>
    <s v="SPECIAL LEAVE"/>
    <s v="1 OTHER"/>
    <n v="1"/>
    <m/>
  </r>
  <r>
    <x v="1485"/>
    <d v="2023-03-04T00:00:00"/>
    <x v="440"/>
    <s v="MACAPUNO FELIX  "/>
    <s v="CENRO"/>
    <x v="1"/>
    <d v="2023-02-08T00:00:00"/>
    <d v="2023-02-09T00:00:00"/>
    <s v="SL"/>
    <m/>
    <s v="2 SL"/>
    <n v="2"/>
    <m/>
  </r>
  <r>
    <x v="1486"/>
    <d v="2023-03-04T00:00:00"/>
    <x v="429"/>
    <s v="SUMAGUI LORENA P."/>
    <s v="BIR"/>
    <x v="0"/>
    <d v="2023-02-02T00:00:00"/>
    <d v="2023-02-02T00:00:00"/>
    <s v="VL"/>
    <m/>
    <s v="1 VL"/>
    <n v="1"/>
    <m/>
  </r>
  <r>
    <x v="1486"/>
    <d v="2023-03-04T00:00:00"/>
    <x v="429"/>
    <s v="SUMAGUI LORENA P."/>
    <s v="BIR"/>
    <x v="0"/>
    <d v="2023-02-09T00:00:00"/>
    <d v="2023-02-09T00:00:00"/>
    <s v="VL"/>
    <m/>
    <s v="1 VL"/>
    <n v="1"/>
    <m/>
  </r>
  <r>
    <x v="1487"/>
    <d v="2023-03-04T00:00:00"/>
    <x v="400"/>
    <s v="DIMAPILIS JOSEPHINE P."/>
    <s v="CTO"/>
    <x v="1"/>
    <d v="2023-02-10T00:00:00"/>
    <d v="2023-02-10T00:00:00"/>
    <s v="OTHER"/>
    <s v="SPECIAL PRIVILEGE"/>
    <s v="1 OTHER"/>
    <n v="1"/>
    <m/>
  </r>
  <r>
    <x v="1488"/>
    <d v="2023-03-04T00:00:00"/>
    <x v="400"/>
    <s v="REPILLO AMMY LOU M."/>
    <s v="CTO"/>
    <x v="1"/>
    <d v="2023-02-09T00:00:00"/>
    <d v="2023-02-10T00:00:00"/>
    <s v="VL"/>
    <m/>
    <s v="2 VL"/>
    <n v="2"/>
    <m/>
  </r>
  <r>
    <x v="1489"/>
    <d v="2023-03-04T00:00:00"/>
    <x v="429"/>
    <s v="DIMAPILIS ANTHONY A."/>
    <s v="CTO"/>
    <x v="1"/>
    <d v="2023-02-17T00:00:00"/>
    <d v="2023-02-17T00:00:00"/>
    <s v="OTHER"/>
    <s v="SPECIAL PRIVILEGE"/>
    <s v="1 OTHER"/>
    <n v="1"/>
    <m/>
  </r>
  <r>
    <x v="1490"/>
    <d v="2023-03-04T00:00:00"/>
    <x v="429"/>
    <s v="DE OCAMPO ALMA A."/>
    <s v="CTO"/>
    <x v="1"/>
    <d v="2023-02-22T00:00:00"/>
    <d v="2023-02-22T00:00:00"/>
    <s v="OTHER"/>
    <s v="SPECIAL PRIVILEGE"/>
    <s v="1 OTHER"/>
    <n v="1"/>
    <m/>
  </r>
  <r>
    <x v="1491"/>
    <d v="2023-03-04T00:00:00"/>
    <x v="429"/>
    <s v="MIRANDA NICOLE MAY B."/>
    <s v="CTO"/>
    <x v="1"/>
    <d v="2023-02-13T00:00:00"/>
    <d v="2023-02-13T00:00:00"/>
    <s v="VL"/>
    <m/>
    <s v="1 VL"/>
    <n v="1"/>
    <m/>
  </r>
  <r>
    <x v="1492"/>
    <d v="2023-03-04T00:00:00"/>
    <x v="387"/>
    <s v="DIMARANAN GREGORIA C."/>
    <s v="ACCOUNTING"/>
    <x v="1"/>
    <d v="2023-01-24T00:00:00"/>
    <d v="2023-02-17T00:00:00"/>
    <s v="SL"/>
    <m/>
    <s v="19 SL"/>
    <n v="19"/>
    <m/>
  </r>
  <r>
    <x v="1493"/>
    <d v="2023-03-04T00:00:00"/>
    <x v="399"/>
    <s v="AMORA ELISA S."/>
    <s v="CTO"/>
    <x v="1"/>
    <d v="2023-02-03T00:00:00"/>
    <d v="2023-02-03T00:00:00"/>
    <s v="SL"/>
    <m/>
    <s v="1 SL"/>
    <n v="1"/>
    <m/>
  </r>
  <r>
    <x v="1494"/>
    <d v="2023-03-04T00:00:00"/>
    <x v="400"/>
    <s v="GUAÑEZO MA. GINA P."/>
    <s v="CTO"/>
    <x v="1"/>
    <d v="2023-02-09T00:00:00"/>
    <d v="2023-02-10T00:00:00"/>
    <s v="SL"/>
    <m/>
    <s v="2 SL"/>
    <n v="2"/>
    <m/>
  </r>
  <r>
    <x v="1495"/>
    <d v="2023-03-04T00:00:00"/>
    <x v="399"/>
    <s v="PERIDO BEVERLY T."/>
    <s v="CTO"/>
    <x v="1"/>
    <d v="2023-02-10T00:00:00"/>
    <d v="2023-02-10T00:00:00"/>
    <s v="OTHER"/>
    <s v="SPECIAL PRIVILEGE"/>
    <s v="1 OTHER"/>
    <n v="1"/>
    <m/>
  </r>
  <r>
    <x v="1496"/>
    <d v="2023-03-04T00:00:00"/>
    <x v="409"/>
    <s v="PANGHULAN CONRADO C."/>
    <s v="PIO"/>
    <x v="3"/>
    <d v="2023-02-08T00:00:00"/>
    <d v="2023-02-10T00:00:00"/>
    <s v="VL"/>
    <m/>
    <s v="3 VL"/>
    <n v="3"/>
    <m/>
  </r>
  <r>
    <x v="1497"/>
    <d v="2023-03-04T00:00:00"/>
    <x v="387"/>
    <s v="PANGHULAN CONRADO C."/>
    <s v="PIO"/>
    <x v="3"/>
    <d v="2023-01-30T00:00:00"/>
    <d v="2023-01-30T00:00:00"/>
    <s v="SL"/>
    <m/>
    <s v="1 SL"/>
    <n v="1"/>
    <m/>
  </r>
  <r>
    <x v="1498"/>
    <d v="2023-03-04T00:00:00"/>
    <x v="404"/>
    <s v="PATERNO MARIA LOURDERS P."/>
    <s v="CCT"/>
    <x v="0"/>
    <d v="2023-02-10T00:00:00"/>
    <d v="2023-02-10T00:00:00"/>
    <s v="OTHER"/>
    <s v="BIRTHDAY LEAVE"/>
    <s v="1 OTHER"/>
    <n v="1"/>
    <m/>
  </r>
  <r>
    <x v="1499"/>
    <d v="2023-03-04T00:00:00"/>
    <x v="441"/>
    <s v="PRIMO GRACE M."/>
    <s v="EEO/CITY MARKET"/>
    <x v="0"/>
    <d v="2023-02-03T00:00:00"/>
    <d v="2023-02-03T00:00:00"/>
    <s v="SL"/>
    <m/>
    <s v="1 SL"/>
    <n v="1"/>
    <m/>
  </r>
  <r>
    <x v="20"/>
    <d v="2023-03-04T00:00:00"/>
    <x v="397"/>
    <s v="PRIMO GRACE M."/>
    <s v="EEO/CITY MARKET"/>
    <x v="0"/>
    <d v="2023-01-10T00:00:00"/>
    <d v="2023-01-10T00:00:00"/>
    <s v="OTHER"/>
    <s v="BIRTHDAY LEAVE"/>
    <s v="1 OTHER"/>
    <n v="1"/>
    <m/>
  </r>
  <r>
    <x v="21"/>
    <d v="2023-03-04T00:00:00"/>
    <x v="396"/>
    <s v="OCAMPO NOVELYN U."/>
    <s v="CSWDO"/>
    <x v="0"/>
    <d v="2023-01-10T00:00:00"/>
    <d v="2023-01-10T00:00:00"/>
    <s v="OTHER"/>
    <s v="SPECIAL PRIVILEGE"/>
    <s v="1 OTHER"/>
    <n v="1"/>
    <m/>
  </r>
  <r>
    <x v="22"/>
    <d v="2023-03-04T00:00:00"/>
    <x v="436"/>
    <s v="ANGCAYA ANA B."/>
    <s v="GSO"/>
    <x v="1"/>
    <d v="2023-02-16T00:00:00"/>
    <d v="2023-02-16T00:00:00"/>
    <s v="SL"/>
    <m/>
    <s v="1 SL"/>
    <n v="1"/>
    <m/>
  </r>
  <r>
    <x v="23"/>
    <d v="2023-03-04T00:00:00"/>
    <x v="438"/>
    <s v="MAWAK MIA PAULEEN B."/>
    <s v="ACCOUNTING"/>
    <x v="1"/>
    <d v="2023-02-28T00:00:00"/>
    <d v="2023-02-28T00:00:00"/>
    <s v="VL"/>
    <m/>
    <s v="1 VL"/>
    <n v="1"/>
    <m/>
  </r>
  <r>
    <x v="24"/>
    <d v="2023-03-04T00:00:00"/>
    <x v="429"/>
    <s v="ANACAY LEVIE B."/>
    <s v="ACCOUNTING"/>
    <x v="1"/>
    <d v="2023-02-20T00:00:00"/>
    <d v="2023-02-21T00:00:00"/>
    <s v="OTHER"/>
    <s v="SPECIAL PRIVILEGE"/>
    <s v="2 OTHER"/>
    <n v="2"/>
    <m/>
  </r>
  <r>
    <x v="25"/>
    <d v="2023-03-04T00:00:00"/>
    <x v="429"/>
    <s v="ANACAY LEVIE B."/>
    <s v="ACCOUNTING"/>
    <x v="1"/>
    <d v="2023-02-10T00:00:00"/>
    <d v="2023-02-10T00:00:00"/>
    <s v="SL"/>
    <m/>
    <s v="1 SL"/>
    <n v="1"/>
    <m/>
  </r>
  <r>
    <x v="26"/>
    <d v="2023-03-04T00:00:00"/>
    <x v="438"/>
    <s v="MAWAK MIA PAULEEN B."/>
    <s v="ACCOUNTING"/>
    <x v="1"/>
    <d v="2023-02-13T00:00:00"/>
    <d v="2023-02-13T00:00:00"/>
    <s v="SL"/>
    <m/>
    <s v="1 SL"/>
    <n v="1"/>
    <m/>
  </r>
  <r>
    <x v="27"/>
    <d v="2023-03-04T00:00:00"/>
    <x v="391"/>
    <s v="ESTRANGCO MERCY U."/>
    <s v="MAHOGANY MARKET"/>
    <x v="1"/>
    <d v="2023-02-17T00:00:00"/>
    <d v="2023-02-17T00:00:00"/>
    <s v="SL"/>
    <m/>
    <s v="1 SL"/>
    <n v="1"/>
    <m/>
  </r>
  <r>
    <x v="28"/>
    <d v="2023-03-04T00:00:00"/>
    <x v="438"/>
    <s v="BRIZUELA LENIE E."/>
    <s v="CTO-LICENSE"/>
    <x v="0"/>
    <d v="2023-02-10T00:00:00"/>
    <d v="2023-02-13T00:00:00"/>
    <s v="SL"/>
    <m/>
    <s v="2 SL"/>
    <n v="2"/>
    <m/>
  </r>
  <r>
    <x v="28"/>
    <d v="2023-03-04T00:00:00"/>
    <x v="391"/>
    <s v="BAYOT ANISIA P."/>
    <s v="CTO"/>
    <x v="1"/>
    <d v="2023-02-09T00:00:00"/>
    <d v="2023-02-09T00:00:00"/>
    <s v="SL"/>
    <m/>
    <s v="1 SL"/>
    <n v="1"/>
    <m/>
  </r>
  <r>
    <x v="28"/>
    <d v="2023-03-04T00:00:00"/>
    <x v="391"/>
    <s v="BAYOT ANISIA P."/>
    <s v="CTO"/>
    <x v="1"/>
    <d v="2023-02-16T00:00:00"/>
    <d v="2023-02-16T00:00:00"/>
    <s v="SL"/>
    <m/>
    <s v="1 SL"/>
    <n v="1"/>
    <m/>
  </r>
  <r>
    <x v="29"/>
    <d v="2023-03-04T00:00:00"/>
    <x v="438"/>
    <s v="DE GRANO MA. ERLINDA F."/>
    <s v="CTO"/>
    <x v="1"/>
    <d v="2023-02-20T00:00:00"/>
    <d v="2023-02-20T00:00:00"/>
    <s v="OTHER"/>
    <s v="SPECIAL PRIVILEGE"/>
    <s v="1 OTHER"/>
    <n v="1"/>
    <m/>
  </r>
  <r>
    <x v="30"/>
    <d v="2023-03-04T00:00:00"/>
    <x v="442"/>
    <s v="BAYOT ANABEL D."/>
    <s v="CTO"/>
    <x v="1"/>
    <d v="2015-02-15T00:00:00"/>
    <d v="2015-02-17T00:00:00"/>
    <s v="SL"/>
    <m/>
    <s v="2 SL"/>
    <n v="2"/>
    <m/>
  </r>
  <r>
    <x v="31"/>
    <d v="2023-03-04T00:00:00"/>
    <x v="440"/>
    <s v="BAYOT ANABEL D."/>
    <s v="CTO"/>
    <x v="1"/>
    <d v="2023-02-13T00:00:00"/>
    <d v="2023-02-13T00:00:00"/>
    <s v="VL"/>
    <m/>
    <s v="1 VL"/>
    <n v="1"/>
    <m/>
  </r>
  <r>
    <x v="32"/>
    <d v="2023-03-04T00:00:00"/>
    <x v="440"/>
    <s v="VIDALLO WINNIE R."/>
    <s v="CTO"/>
    <x v="1"/>
    <d v="2023-02-07T00:00:00"/>
    <d v="2023-02-09T00:00:00"/>
    <s v="OTHER"/>
    <s v="SPECIAL PRIVILEGE"/>
    <s v="3 OTHER"/>
    <n v="3"/>
    <m/>
  </r>
  <r>
    <x v="33"/>
    <d v="2023-03-04T00:00:00"/>
    <x v="440"/>
    <s v="VIDALLO WINNIE R."/>
    <s v="CTO"/>
    <x v="1"/>
    <d v="2023-02-10T00:00:00"/>
    <d v="2023-02-15T00:00:00"/>
    <s v="VL"/>
    <m/>
    <s v="4 VL"/>
    <n v="4"/>
    <m/>
  </r>
  <r>
    <x v="34"/>
    <d v="2023-03-04T00:00:00"/>
    <x v="391"/>
    <s v="DELA CRUZ EVANGELINE P."/>
    <s v="LANDTAX"/>
    <x v="1"/>
    <d v="2023-02-27T00:00:00"/>
    <d v="2023-02-27T00:00:00"/>
    <s v="OTHER"/>
    <s v="BIRTHDAY LEAVE"/>
    <s v="1 OTHER"/>
    <n v="1"/>
    <m/>
  </r>
  <r>
    <x v="35"/>
    <d v="2023-03-04T00:00:00"/>
    <x v="429"/>
    <s v="DELA CRUZ EVANGELINE P."/>
    <s v="LANDTAX"/>
    <x v="1"/>
    <d v="2023-02-02T00:00:00"/>
    <d v="2023-02-02T00:00:00"/>
    <s v="SL"/>
    <m/>
    <s v="1 SL"/>
    <n v="1"/>
    <m/>
  </r>
  <r>
    <x v="35"/>
    <d v="2023-03-04T00:00:00"/>
    <x v="429"/>
    <s v="DELA CRUZ EVANGELINE P."/>
    <s v="LANDTAX"/>
    <x v="1"/>
    <d v="2023-02-09T00:00:00"/>
    <d v="2023-02-09T00:00:00"/>
    <s v="SL"/>
    <m/>
    <s v="1 SL"/>
    <n v="1"/>
    <m/>
  </r>
  <r>
    <x v="36"/>
    <d v="2023-03-04T00:00:00"/>
    <x v="443"/>
    <s v="PAGLINAWAN JESSIE M."/>
    <s v="CENRO"/>
    <x v="0"/>
    <d v="2023-01-24T00:00:00"/>
    <d v="2023-01-24T00:00:00"/>
    <s v="SL"/>
    <m/>
    <s v="1 SL"/>
    <n v="1"/>
    <m/>
  </r>
  <r>
    <x v="37"/>
    <d v="2023-03-04T00:00:00"/>
    <x v="405"/>
    <s v="PAGLINAWAN JESSIE M."/>
    <s v="CENRO"/>
    <x v="0"/>
    <d v="2023-01-30T00:00:00"/>
    <d v="2023-01-31T00:00:00"/>
    <s v="SL"/>
    <m/>
    <s v="2 SL"/>
    <n v="2"/>
    <m/>
  </r>
  <r>
    <x v="38"/>
    <d v="2023-03-04T00:00:00"/>
    <x v="387"/>
    <s v="PAZ JOSUE O."/>
    <s v="CENRO"/>
    <x v="0"/>
    <d v="2023-01-30T00:00:00"/>
    <d v="2023-01-30T00:00:00"/>
    <s v="SL"/>
    <m/>
    <s v="1 SL"/>
    <n v="1"/>
    <m/>
  </r>
  <r>
    <x v="39"/>
    <d v="2023-03-04T00:00:00"/>
    <x v="444"/>
    <s v="MENDOZA MARVIC M."/>
    <s v="ONT"/>
    <x v="1"/>
    <d v="2023-01-23T00:00:00"/>
    <d v="2023-01-23T00:00:00"/>
    <s v="VL"/>
    <m/>
    <s v="1 VL"/>
    <n v="1"/>
    <m/>
  </r>
  <r>
    <x v="40"/>
    <d v="2023-03-04T00:00:00"/>
    <x v="414"/>
    <s v="MENDOZA MARVIC M."/>
    <s v="ONT"/>
    <x v="1"/>
    <d v="2023-02-06T00:00:00"/>
    <d v="2023-02-07T00:00:00"/>
    <s v="VL"/>
    <m/>
    <s v="2 VL"/>
    <n v="2"/>
    <m/>
  </r>
  <r>
    <x v="40"/>
    <d v="2023-03-04T00:00:00"/>
    <x v="414"/>
    <s v="MENDOZA MARVIC M."/>
    <s v="ONT"/>
    <x v="1"/>
    <d v="2023-02-09T00:00:00"/>
    <d v="2023-02-10T00:00:00"/>
    <s v="VL"/>
    <m/>
    <s v="2 VL"/>
    <n v="2"/>
    <m/>
  </r>
  <r>
    <x v="41"/>
    <d v="2023-03-04T00:00:00"/>
    <x v="414"/>
    <s v="MENDOZA MARVIC M."/>
    <s v="ONT"/>
    <x v="1"/>
    <d v="2023-02-08T00:00:00"/>
    <d v="2023-02-08T00:00:00"/>
    <s v="OTHER"/>
    <s v="SPECIAL PRIVILEGE"/>
    <s v="1 OTHER"/>
    <n v="1"/>
    <m/>
  </r>
  <r>
    <x v="42"/>
    <d v="2023-03-04T00:00:00"/>
    <x v="422"/>
    <s v="MARASIGAN BIENVENIDO E."/>
    <s v="GSO"/>
    <x v="0"/>
    <d v="2023-01-09T00:00:00"/>
    <d v="2023-01-10T00:00:00"/>
    <s v="OTHER"/>
    <s v="SPECIAL PRIVILEGE"/>
    <s v="2 OTHER"/>
    <n v="2"/>
    <m/>
  </r>
  <r>
    <x v="43"/>
    <d v="2023-03-04T00:00:00"/>
    <x v="422"/>
    <s v="MARASIGAN BIENVENIDO E."/>
    <s v="GSO"/>
    <x v="0"/>
    <d v="2023-01-11T00:00:00"/>
    <d v="2023-01-13T00:00:00"/>
    <s v="SL"/>
    <m/>
    <s v="3 SL"/>
    <n v="3"/>
    <m/>
  </r>
  <r>
    <x v="44"/>
    <d v="2023-03-04T00:00:00"/>
    <x v="399"/>
    <s v="MARASIGAN BIENVENIDO E."/>
    <s v="GSO"/>
    <x v="0"/>
    <d v="2023-02-01T00:00:00"/>
    <d v="2023-02-03T00:00:00"/>
    <s v="SL"/>
    <m/>
    <s v="3 SL"/>
    <n v="3"/>
    <m/>
  </r>
  <r>
    <x v="45"/>
    <d v="2023-03-04T00:00:00"/>
    <x v="378"/>
    <s v="MARASIGAN BIENVENIDO E."/>
    <s v="GSO"/>
    <x v="0"/>
    <d v="2022-12-19T00:00:00"/>
    <d v="2022-12-20T00:00:00"/>
    <s v="SL"/>
    <m/>
    <s v="2 SL"/>
    <n v="2"/>
    <m/>
  </r>
  <r>
    <x v="46"/>
    <d v="2023-03-04T00:00:00"/>
    <x v="360"/>
    <s v="MARASIGAN BIENVENIDO E."/>
    <s v="GSO"/>
    <x v="0"/>
    <d v="2022-12-23T00:00:00"/>
    <d v="2022-12-23T00:00:00"/>
    <s v="SL"/>
    <m/>
    <s v="1 SL"/>
    <n v="1"/>
    <m/>
  </r>
  <r>
    <x v="47"/>
    <d v="2023-03-04T00:00:00"/>
    <x v="397"/>
    <s v="MARASIGAN BIENVENIDO E."/>
    <s v="GSO"/>
    <x v="0"/>
    <d v="2022-12-28T00:00:00"/>
    <d v="2022-12-29T00:00:00"/>
    <s v="SL"/>
    <m/>
    <s v="2 SL"/>
    <n v="2"/>
    <m/>
  </r>
  <r>
    <x v="48"/>
    <d v="2023-03-04T00:00:00"/>
    <x v="380"/>
    <s v="LANDICHO ROSALINA B."/>
    <s v="EEO/CITY MARKET"/>
    <x v="0"/>
    <d v="2023-01-03T00:00:00"/>
    <d v="2023-01-04T00:00:00"/>
    <s v="SL"/>
    <m/>
    <s v="2 SL"/>
    <n v="2"/>
    <m/>
  </r>
  <r>
    <x v="49"/>
    <d v="2023-03-04T00:00:00"/>
    <x v="352"/>
    <s v="LUNA LALAINE D."/>
    <s v="TCIS"/>
    <x v="2"/>
    <d v="2022-12-21T00:00:00"/>
    <d v="2022-12-21T00:00:00"/>
    <s v="SL"/>
    <m/>
    <s v="1 SL"/>
    <n v="1"/>
    <m/>
  </r>
  <r>
    <x v="50"/>
    <d v="2023-03-04T00:00:00"/>
    <x v="378"/>
    <s v="LUNA LALAINE D."/>
    <s v="TCIS"/>
    <x v="2"/>
    <d v="2022-12-23T00:00:00"/>
    <d v="2022-12-29T00:00:00"/>
    <s v="VL"/>
    <m/>
    <s v="4 VL"/>
    <n v="4"/>
    <m/>
  </r>
  <r>
    <x v="51"/>
    <d v="2023-03-04T00:00:00"/>
    <x v="364"/>
    <s v="LACIBAL RYAN G."/>
    <s v="DA"/>
    <x v="3"/>
    <d v="2022-12-23T00:00:00"/>
    <d v="2022-12-29T00:00:00"/>
    <s v="VL"/>
    <m/>
    <s v="4 VL"/>
    <n v="4"/>
    <m/>
  </r>
  <r>
    <x v="52"/>
    <d v="2023-03-04T00:00:00"/>
    <x v="410"/>
    <s v="GATPANDAN MICHAEL E."/>
    <s v="GSO"/>
    <x v="0"/>
    <d v="2023-01-12T00:00:00"/>
    <d v="2023-01-12T00:00:00"/>
    <s v="OTHER"/>
    <s v="SPECIAL PRIVILEGE"/>
    <s v="1 OTHER"/>
    <n v="1"/>
    <m/>
  </r>
  <r>
    <x v="53"/>
    <d v="2023-03-04T00:00:00"/>
    <x v="387"/>
    <s v="GATPANDAN MICHAEL E."/>
    <s v="GSO"/>
    <x v="0"/>
    <d v="2023-02-01T00:00:00"/>
    <d v="2023-02-01T00:00:00"/>
    <s v="OTHER"/>
    <s v="SPECIAL PRIVILEGE"/>
    <s v="1 OTHER"/>
    <n v="1"/>
    <m/>
  </r>
  <r>
    <x v="54"/>
    <d v="2023-03-04T00:00:00"/>
    <x v="376"/>
    <s v="FLORES RICHARD  "/>
    <s v="CENRO"/>
    <x v="0"/>
    <d v="2023-01-03T00:00:00"/>
    <d v="2023-01-05T00:00:00"/>
    <s v="VL"/>
    <m/>
    <s v="3 VL"/>
    <n v="3"/>
    <m/>
  </r>
  <r>
    <x v="55"/>
    <d v="2023-03-04T00:00:00"/>
    <x v="382"/>
    <s v="FLORES RICHARD  "/>
    <s v="CENRO"/>
    <x v="0"/>
    <d v="2023-01-23T00:00:00"/>
    <d v="2023-01-24T00:00:00"/>
    <s v="SL"/>
    <m/>
    <s v="2 SL"/>
    <n v="2"/>
    <m/>
  </r>
  <r>
    <x v="56"/>
    <d v="2023-03-04T00:00:00"/>
    <x v="412"/>
    <s v="GONZALES CHRISTI NERISSE E."/>
    <s v="CEO"/>
    <x v="0"/>
    <d v="2023-01-18T00:00:00"/>
    <d v="2023-01-18T00:00:00"/>
    <s v="OTHER"/>
    <s v="SPECIAL PRIVILEGE"/>
    <s v="1 OTHER"/>
    <n v="1"/>
    <m/>
  </r>
  <r>
    <x v="57"/>
    <d v="2023-03-04T00:00:00"/>
    <x v="383"/>
    <s v="GONZALES CHRISTI NERISSE E."/>
    <s v="CEO"/>
    <x v="0"/>
    <d v="2023-01-30T00:00:00"/>
    <d v="2023-01-30T00:00:00"/>
    <s v="SL"/>
    <m/>
    <s v="1 SL"/>
    <n v="1"/>
    <m/>
  </r>
  <r>
    <x v="58"/>
    <d v="2023-03-04T00:00:00"/>
    <x v="409"/>
    <s v="GONZALES CHRISTI NERISSE E."/>
    <s v="CEO"/>
    <x v="0"/>
    <d v="2023-02-09T00:00:00"/>
    <d v="2023-02-09T00:00:00"/>
    <s v="VL"/>
    <m/>
    <s v="1 VL"/>
    <n v="1"/>
    <m/>
  </r>
  <r>
    <x v="59"/>
    <d v="2023-03-04T00:00:00"/>
    <x v="427"/>
    <s v="GATPANDAN ETHEL  "/>
    <s v="ONT"/>
    <x v="0"/>
    <d v="2023-01-09T00:00:00"/>
    <d v="2023-01-14T00:00:00"/>
    <s v="SL"/>
    <m/>
    <s v="5 SL"/>
    <n v="5"/>
    <m/>
  </r>
  <r>
    <x v="60"/>
    <d v="2023-03-04T00:00:00"/>
    <x v="414"/>
    <s v="GONZALES MARIO O."/>
    <s v="GSO"/>
    <x v="0"/>
    <d v="2023-01-10T00:00:00"/>
    <d v="2023-01-10T00:00:00"/>
    <s v="OTHER"/>
    <s v="SPECIAL PRIVILEGE"/>
    <s v="1 OTHER"/>
    <n v="1"/>
    <m/>
  </r>
  <r>
    <x v="61"/>
    <d v="2023-03-04T00:00:00"/>
    <x v="381"/>
    <s v="GUMIRAN HERMINIA A."/>
    <s v="DEPED"/>
    <x v="0"/>
    <d v="2022-12-21T00:00:00"/>
    <d v="2022-12-29T00:00:00"/>
    <s v="SL"/>
    <m/>
    <s v="6 SL"/>
    <n v="6"/>
    <m/>
  </r>
  <r>
    <x v="62"/>
    <d v="2023-03-04T00:00:00"/>
    <x v="377"/>
    <s v="GATPANDAN MICHAEL E."/>
    <s v="GSO"/>
    <x v="0"/>
    <d v="2022-12-16T00:00:00"/>
    <d v="2022-12-16T00:00:00"/>
    <s v="SL"/>
    <m/>
    <s v="1 SL"/>
    <n v="1"/>
    <m/>
  </r>
  <r>
    <x v="63"/>
    <d v="2023-03-04T00:00:00"/>
    <x v="381"/>
    <s v="GATPANDAN MICHAEL E."/>
    <s v="GSO"/>
    <x v="0"/>
    <d v="2023-01-03T00:00:00"/>
    <d v="2023-01-03T00:00:00"/>
    <s v="OTHER"/>
    <s v="SPECIAL PRIVILEGE"/>
    <s v="1 OTHER"/>
    <n v="1"/>
    <m/>
  </r>
  <r>
    <x v="64"/>
    <d v="2023-03-04T00:00:00"/>
    <x v="387"/>
    <s v="PEPA ARIEL N."/>
    <s v="CHO"/>
    <x v="0"/>
    <d v="2023-01-18T00:00:00"/>
    <d v="2023-01-18T00:00:00"/>
    <s v="SL"/>
    <m/>
    <s v="1 SL"/>
    <n v="1"/>
    <m/>
  </r>
  <r>
    <x v="64"/>
    <d v="2023-03-04T00:00:00"/>
    <x v="387"/>
    <s v="PEPA ARIEL N."/>
    <s v="CHO"/>
    <x v="0"/>
    <d v="2023-01-30T00:00:00"/>
    <d v="2023-01-30T00:00:00"/>
    <s v="SL"/>
    <m/>
    <s v="1 SL"/>
    <n v="1"/>
    <m/>
  </r>
  <r>
    <x v="65"/>
    <d v="2023-03-04T00:00:00"/>
    <x v="411"/>
    <s v="COSTANTE HERBERT F."/>
    <s v="BPLO"/>
    <x v="2"/>
    <d v="2023-02-09T00:00:00"/>
    <d v="2023-02-10T00:00:00"/>
    <s v="SL"/>
    <m/>
    <s v="2 SL"/>
    <n v="2"/>
    <m/>
  </r>
  <r>
    <x v="65"/>
    <d v="2023-03-04T00:00:00"/>
    <x v="411"/>
    <s v="COSTANTE HERBERT F."/>
    <s v="BPLO"/>
    <x v="2"/>
    <d v="2023-02-15T00:00:00"/>
    <d v="2023-02-15T00:00:00"/>
    <s v="SL"/>
    <m/>
    <s v="1 SL"/>
    <n v="1"/>
    <m/>
  </r>
  <r>
    <x v="65"/>
    <d v="2023-03-04T00:00:00"/>
    <x v="411"/>
    <s v="COSTANTE HERBERT F."/>
    <s v="BPLO"/>
    <x v="2"/>
    <d v="2023-02-17T00:00:00"/>
    <d v="2023-02-17T00:00:00"/>
    <s v="SL"/>
    <m/>
    <s v="1 SL"/>
    <n v="1"/>
    <m/>
  </r>
  <r>
    <x v="65"/>
    <d v="2023-03-04T00:00:00"/>
    <x v="411"/>
    <s v="COSTANTE HERBERT F."/>
    <s v="BPLO"/>
    <x v="2"/>
    <d v="2023-02-20T00:00:00"/>
    <d v="2023-02-23T00:00:00"/>
    <s v="SL"/>
    <m/>
    <s v="4 SL"/>
    <n v="4"/>
    <m/>
  </r>
  <r>
    <x v="66"/>
    <d v="2023-03-04T00:00:00"/>
    <x v="377"/>
    <s v="FERMA ERIC N."/>
    <s v="GSO"/>
    <x v="0"/>
    <d v="2022-12-26T00:00:00"/>
    <d v="2022-12-26T00:00:00"/>
    <s v="OTHER"/>
    <s v="SPECIAL PRIVELEGE"/>
    <s v="0 OTHER"/>
    <n v="0"/>
    <m/>
  </r>
  <r>
    <x v="67"/>
    <d v="2023-03-04T00:00:00"/>
    <x v="376"/>
    <s v="FERMA ERIC N."/>
    <s v="GSO"/>
    <x v="0"/>
    <d v="2023-12-27T00:00:00"/>
    <d v="2023-12-29T00:00:00"/>
    <s v="VL"/>
    <m/>
    <s v="3 VL"/>
    <n v="3"/>
    <m/>
  </r>
  <r>
    <x v="68"/>
    <d v="2023-03-04T00:00:00"/>
    <x v="427"/>
    <s v="FLORES MARIA PATRICIA NICOLE C."/>
    <s v="ONT"/>
    <x v="0"/>
    <d v="2023-02-06T00:00:00"/>
    <d v="2023-02-06T00:00:00"/>
    <s v="VL"/>
    <m/>
    <s v="1 VL"/>
    <n v="1"/>
    <m/>
  </r>
  <r>
    <x v="68"/>
    <d v="2023-03-04T00:00:00"/>
    <x v="427"/>
    <s v="FLORES MARIA PATRICIA NICOLE C."/>
    <s v="ONT"/>
    <x v="0"/>
    <d v="2023-02-15T00:00:00"/>
    <d v="2023-02-15T00:00:00"/>
    <s v="VL"/>
    <m/>
    <s v="1 VL"/>
    <n v="1"/>
    <m/>
  </r>
  <r>
    <x v="69"/>
    <d v="2023-03-04T00:00:00"/>
    <x v="396"/>
    <s v="GONZALES CHRISTI NERISSE E."/>
    <s v="CEO"/>
    <x v="0"/>
    <d v="2023-01-05T00:00:00"/>
    <d v="2023-01-05T00:00:00"/>
    <s v="SL"/>
    <m/>
    <s v="1 SL"/>
    <n v="1"/>
    <m/>
  </r>
  <r>
    <x v="70"/>
    <d v="2023-03-04T00:00:00"/>
    <x v="393"/>
    <s v="OPO CONEY V."/>
    <s v="HOUSING"/>
    <x v="0"/>
    <d v="2023-01-26T00:00:00"/>
    <d v="2023-01-26T00:00:00"/>
    <s v="SL"/>
    <m/>
    <s v="1 SL"/>
    <n v="1"/>
    <m/>
  </r>
  <r>
    <x v="71"/>
    <d v="2023-03-04T00:00:00"/>
    <x v="409"/>
    <s v="OPO CONEY V."/>
    <s v="HOUSING"/>
    <x v="0"/>
    <d v="2023-01-31T00:00:00"/>
    <d v="2023-02-02T00:00:00"/>
    <s v="SL"/>
    <m/>
    <s v="3 SL"/>
    <n v="3"/>
    <m/>
  </r>
  <r>
    <x v="72"/>
    <d v="2023-03-04T00:00:00"/>
    <x v="409"/>
    <s v="OPO CONEY V."/>
    <s v="HOUSING"/>
    <x v="0"/>
    <d v="2023-02-09T00:00:00"/>
    <d v="2023-02-10T00:00:00"/>
    <s v="VL"/>
    <m/>
    <s v="2 VL"/>
    <n v="2"/>
    <m/>
  </r>
  <r>
    <x v="73"/>
    <d v="2023-03-04T00:00:00"/>
    <x v="419"/>
    <s v="OCAMPO NOVELYN U."/>
    <s v="CSWDO"/>
    <x v="0"/>
    <d v="2022-12-29T00:00:00"/>
    <d v="2022-12-29T00:00:00"/>
    <s v="SL"/>
    <m/>
    <s v="1 SL"/>
    <n v="1"/>
    <m/>
  </r>
  <r>
    <x v="73"/>
    <d v="2023-03-04T00:00:00"/>
    <x v="419"/>
    <s v="OCAMPO NOVELYN U."/>
    <s v="CSWDO"/>
    <x v="0"/>
    <d v="2023-01-11T00:00:00"/>
    <d v="2023-01-11T00:00:00"/>
    <s v="SL"/>
    <m/>
    <s v="1 SL"/>
    <n v="1"/>
    <m/>
  </r>
  <r>
    <x v="74"/>
    <d v="2023-03-04T00:00:00"/>
    <x v="410"/>
    <s v="MARASIGAN CHRISTIAN M."/>
    <s v="MO"/>
    <x v="0"/>
    <d v="2023-01-19T00:00:00"/>
    <d v="2023-01-19T00:00:00"/>
    <s v="OTHER"/>
    <s v="SPECIAL PRIVILEGE"/>
    <s v="1 OTHER"/>
    <n v="1"/>
    <m/>
  </r>
  <r>
    <x v="75"/>
    <d v="2023-03-04T00:00:00"/>
    <x v="413"/>
    <s v="MARDO MELINDA E."/>
    <s v="CENRO"/>
    <x v="3"/>
    <d v="2023-01-25T00:00:00"/>
    <d v="2023-01-25T00:00:00"/>
    <m/>
    <m/>
    <s v="1 "/>
    <n v="1"/>
    <m/>
  </r>
  <r>
    <x v="76"/>
    <d v="2023-03-04T00:00:00"/>
    <x v="441"/>
    <s v="MARDO MELINDA E."/>
    <s v="CENRO"/>
    <x v="3"/>
    <d v="2023-02-10T00:00:00"/>
    <d v="2023-02-11T00:00:00"/>
    <s v="VL"/>
    <m/>
    <s v="1 VL"/>
    <n v="1"/>
    <m/>
  </r>
  <r>
    <x v="77"/>
    <d v="2023-03-04T00:00:00"/>
    <x v="396"/>
    <s v="MERCARDO RENGIE M."/>
    <s v="LCR"/>
    <x v="0"/>
    <d v="2023-01-03T00:00:00"/>
    <d v="2023-01-04T00:00:00"/>
    <s v="SL"/>
    <m/>
    <s v="2 SL"/>
    <n v="2"/>
    <m/>
  </r>
  <r>
    <x v="78"/>
    <d v="2023-03-04T00:00:00"/>
    <x v="397"/>
    <s v="VILLANUEVA MARIO A."/>
    <s v="HSKB"/>
    <x v="1"/>
    <m/>
    <m/>
    <s v="OTHER"/>
    <m/>
    <s v="0 OTHER"/>
    <n v="0"/>
    <m/>
  </r>
  <r>
    <x v="79"/>
    <d v="2023-03-04T00:00:00"/>
    <x v="399"/>
    <s v="MERCADO ARLENNIE D."/>
    <s v="BPLO"/>
    <x v="0"/>
    <d v="2023-02-03T00:00:00"/>
    <d v="2023-02-03T00:00:00"/>
    <s v="SL"/>
    <m/>
    <s v="1 SL"/>
    <n v="1"/>
    <m/>
  </r>
  <r>
    <x v="80"/>
    <d v="2023-03-04T00:00:00"/>
    <x v="411"/>
    <s v="ANGCAYA RUFINA P."/>
    <s v="LCR"/>
    <x v="1"/>
    <d v="2023-02-10T00:00:00"/>
    <d v="2023-02-10T00:00:00"/>
    <s v="SL"/>
    <m/>
    <s v="1 SL"/>
    <n v="1"/>
    <m/>
  </r>
  <r>
    <x v="81"/>
    <d v="2023-03-04T00:00:00"/>
    <x v="438"/>
    <s v="MATIENZO NORMITA S."/>
    <s v="LCR"/>
    <x v="1"/>
    <d v="2023-02-10T00:00:00"/>
    <d v="2023-02-10T00:00:00"/>
    <s v="SL"/>
    <m/>
    <s v="1 SL"/>
    <n v="1"/>
    <m/>
  </r>
  <r>
    <x v="82"/>
    <d v="2023-03-04T00:00:00"/>
    <x v="429"/>
    <s v="ERIDAO ROSALINDA P."/>
    <s v="CSWDO"/>
    <x v="1"/>
    <d v="2023-02-10T00:00:00"/>
    <d v="2023-02-10T00:00:00"/>
    <s v="SL"/>
    <m/>
    <s v="1 SL"/>
    <n v="1"/>
    <m/>
  </r>
  <r>
    <x v="83"/>
    <d v="2023-03-04T00:00:00"/>
    <x v="429"/>
    <s v="AMBAT MARILOU M."/>
    <s v="EEO/ CITY MARKET"/>
    <x v="1"/>
    <d v="2023-02-11T00:00:00"/>
    <d v="2023-02-13T00:00:00"/>
    <s v="OTHER"/>
    <s v="SOLO PARENT"/>
    <s v="2 OTHER"/>
    <n v="2"/>
    <m/>
  </r>
  <r>
    <x v="84"/>
    <d v="2023-03-04T00:00:00"/>
    <x v="400"/>
    <s v="FERMA ELIZA C."/>
    <s v="TOPS OFFICE"/>
    <x v="3"/>
    <d v="2023-02-10T00:00:00"/>
    <d v="2023-03-01T00:00:00"/>
    <s v="SL"/>
    <m/>
    <s v="20 SL"/>
    <n v="20"/>
    <m/>
  </r>
  <r>
    <x v="85"/>
    <d v="2023-03-04T00:00:00"/>
    <x v="440"/>
    <s v="ABENA WINNIE ROSE M."/>
    <s v="CSWDO"/>
    <x v="1"/>
    <d v="2023-02-16T00:00:00"/>
    <d v="2023-02-17T00:00:00"/>
    <s v="OTHER"/>
    <s v="SPECIAL PRIVILEGE"/>
    <s v="2 OTHER"/>
    <n v="2"/>
    <m/>
  </r>
  <r>
    <x v="86"/>
    <d v="2023-03-04T00:00:00"/>
    <x v="298"/>
    <s v="CALANOG ALMA P."/>
    <s v="VMO"/>
    <x v="1"/>
    <d v="2023-02-16T00:00:00"/>
    <d v="2023-02-17T00:00:00"/>
    <s v="OTHER"/>
    <s v="PARENTAL OBLIGATION"/>
    <s v="2 OTHER"/>
    <n v="2"/>
    <m/>
  </r>
  <r>
    <x v="87"/>
    <d v="2023-03-04T00:00:00"/>
    <x v="402"/>
    <s v="TAMAYO MARIA ELLAINE III B."/>
    <s v="CTO"/>
    <x v="1"/>
    <d v="2023-02-13T00:00:00"/>
    <d v="2023-02-13T00:00:00"/>
    <s v="OTHER"/>
    <s v="SPECIAL PRIVILEGE"/>
    <s v="1 OTHER"/>
    <n v="1"/>
    <m/>
  </r>
  <r>
    <x v="88"/>
    <d v="2023-03-04T00:00:00"/>
    <x v="374"/>
    <s v="PUNZALAN LUCIANA A."/>
    <s v="TCNHS"/>
    <x v="0"/>
    <d v="2022-11-21T00:00:00"/>
    <d v="2022-11-22T00:00:00"/>
    <s v="SL"/>
    <m/>
    <s v="2 SL"/>
    <n v="2"/>
    <m/>
  </r>
  <r>
    <x v="89"/>
    <d v="2023-03-04T00:00:00"/>
    <x v="374"/>
    <s v="PUNZALAN LUCIANA A."/>
    <s v="TCNHS"/>
    <x v="0"/>
    <d v="2022-11-17T00:00:00"/>
    <d v="2022-11-18T00:00:00"/>
    <s v="SL"/>
    <m/>
    <s v="2 SL"/>
    <n v="2"/>
    <m/>
  </r>
  <r>
    <x v="90"/>
    <d v="2023-03-04T00:00:00"/>
    <x v="416"/>
    <s v="PALADAN EMERSON M."/>
    <s v="PIO"/>
    <x v="1"/>
    <d v="2023-01-09T00:00:00"/>
    <d v="2023-01-09T00:00:00"/>
    <s v="SL"/>
    <m/>
    <s v="1 SL"/>
    <n v="1"/>
    <m/>
  </r>
  <r>
    <x v="91"/>
    <d v="2023-03-04T00:00:00"/>
    <x v="298"/>
    <s v="OBINA APOLINARIO B."/>
    <s v="CENRO"/>
    <x v="0"/>
    <d v="2023-02-10T00:00:00"/>
    <d v="2023-03-03T00:00:00"/>
    <s v="SL"/>
    <m/>
    <s v="21 SL"/>
    <n v="21"/>
    <m/>
  </r>
  <r>
    <x v="92"/>
    <d v="2023-03-04T00:00:00"/>
    <x v="405"/>
    <s v="OCAMPO NOVELYN U."/>
    <s v="CSWDO"/>
    <x v="0"/>
    <d v="2023-01-25T00:00:00"/>
    <d v="2023-01-25T00:00:00"/>
    <s v="SL"/>
    <m/>
    <s v="1 SL"/>
    <n v="1"/>
    <m/>
  </r>
  <r>
    <x v="93"/>
    <d v="2023-03-04T00:00:00"/>
    <x v="405"/>
    <s v="PRIMO GRACE M."/>
    <s v="EEO/CITY MARKET"/>
    <x v="0"/>
    <d v="2023-01-21T00:00:00"/>
    <d v="2023-01-21T00:00:00"/>
    <s v="SL"/>
    <m/>
    <s v="0 SL"/>
    <n v="0"/>
    <m/>
  </r>
  <r>
    <x v="94"/>
    <d v="2023-03-04T00:00:00"/>
    <x v="402"/>
    <s v="MANIMTIM JOJIT A."/>
    <s v="HRMO"/>
    <x v="1"/>
    <d v="2023-02-14T00:00:00"/>
    <d v="2023-02-14T00:00:00"/>
    <s v="VL"/>
    <m/>
    <s v="1 VL"/>
    <n v="1"/>
    <m/>
  </r>
  <r>
    <x v="95"/>
    <d v="2023-03-04T00:00:00"/>
    <x v="391"/>
    <s v="ERIDAO ROSALINDA P."/>
    <s v="CSWDO"/>
    <x v="1"/>
    <d v="2023-02-22T00:00:00"/>
    <d v="2023-02-22T00:00:00"/>
    <s v="SL"/>
    <m/>
    <s v="1 SL"/>
    <n v="1"/>
    <m/>
  </r>
  <r>
    <x v="96"/>
    <d v="2023-03-04T00:00:00"/>
    <x v="436"/>
    <s v="CALANOG ALMA P."/>
    <s v="VMO"/>
    <x v="1"/>
    <d v="2023-02-20T00:00:00"/>
    <d v="2023-02-20T00:00:00"/>
    <s v="VL"/>
    <m/>
    <s v="1 VL"/>
    <n v="1"/>
    <m/>
  </r>
  <r>
    <x v="97"/>
    <d v="2023-03-04T00:00:00"/>
    <x v="433"/>
    <s v="PERENA RUBILINDA C."/>
    <s v="MO"/>
    <x v="1"/>
    <d v="2023-02-22T00:00:00"/>
    <d v="2023-02-24T00:00:00"/>
    <s v="VL"/>
    <m/>
    <s v="3 VL"/>
    <n v="3"/>
    <m/>
  </r>
  <r>
    <x v="98"/>
    <d v="2023-03-04T00:00:00"/>
    <x v="298"/>
    <s v="PERENA RUBILINDA C."/>
    <s v="MO"/>
    <x v="1"/>
    <d v="2023-02-02T00:00:00"/>
    <d v="2023-02-02T00:00:00"/>
    <s v="VL"/>
    <m/>
    <s v="1 VL"/>
    <n v="1"/>
    <m/>
  </r>
  <r>
    <x v="99"/>
    <d v="2023-03-04T00:00:00"/>
    <x v="383"/>
    <s v="MARDO MELINDA E."/>
    <s v="CENRO"/>
    <x v="3"/>
    <d v="2023-01-28T00:00:00"/>
    <d v="2023-01-28T00:00:00"/>
    <s v="SL"/>
    <m/>
    <s v="0 SL"/>
    <n v="0"/>
    <m/>
  </r>
  <r>
    <x v="100"/>
    <d v="2023-03-04T00:00:00"/>
    <x v="135"/>
    <s v="NACARIO GLENN B."/>
    <s v="TCNHS"/>
    <x v="0"/>
    <d v="2022-10-19T00:00:00"/>
    <d v="2022-10-19T00:00:00"/>
    <s v="SL"/>
    <m/>
    <s v="1 SL"/>
    <n v="1"/>
    <m/>
  </r>
  <r>
    <x v="101"/>
    <d v="2023-03-04T00:00:00"/>
    <x v="357"/>
    <s v="NACARIO GLENN B."/>
    <s v="TCNHS"/>
    <x v="0"/>
    <d v="2022-11-21T00:00:00"/>
    <d v="2022-11-23T00:00:00"/>
    <s v="SL"/>
    <m/>
    <s v="3 SL"/>
    <n v="3"/>
    <m/>
  </r>
  <r>
    <x v="102"/>
    <d v="2023-03-04T00:00:00"/>
    <x v="348"/>
    <s v="NUESTRO RICA MAY G."/>
    <s v="TCNHS - ISHS"/>
    <x v="0"/>
    <d v="2022-11-18T00:00:00"/>
    <d v="2022-11-18T00:00:00"/>
    <s v="SL"/>
    <m/>
    <s v="1 SL"/>
    <n v="1"/>
    <m/>
  </r>
  <r>
    <x v="103"/>
    <d v="2023-03-04T00:00:00"/>
    <x v="298"/>
    <s v="GONZALES MARY JANE D."/>
    <s v="CSWDO"/>
    <x v="0"/>
    <d v="2023-01-16T00:00:00"/>
    <d v="2023-01-16T00:00:00"/>
    <s v="SL"/>
    <m/>
    <s v="1 SL"/>
    <n v="1"/>
    <m/>
  </r>
  <r>
    <x v="104"/>
    <d v="2023-03-04T00:00:00"/>
    <x v="404"/>
    <s v="ATIENZA JAYSON E."/>
    <s v="DEPED"/>
    <x v="3"/>
    <d v="2023-02-01T00:00:00"/>
    <d v="2023-02-15T00:00:00"/>
    <s v="VL"/>
    <m/>
    <s v="11 VL"/>
    <n v="11"/>
    <m/>
  </r>
  <r>
    <x v="105"/>
    <d v="2023-03-04T00:00:00"/>
    <x v="298"/>
    <s v="ATIENZA JAYSON E."/>
    <s v="DEPED"/>
    <x v="3"/>
    <d v="2023-01-05T00:00:00"/>
    <d v="2023-01-31T00:00:00"/>
    <s v="VL"/>
    <m/>
    <s v="19 VL"/>
    <n v="19"/>
    <m/>
  </r>
  <r>
    <x v="106"/>
    <d v="2023-03-04T00:00:00"/>
    <x v="395"/>
    <s v="LANDICHO ROSALINA B."/>
    <s v="EEO/CITY MARKET"/>
    <x v="0"/>
    <d v="2023-01-23T00:00:00"/>
    <d v="2023-01-23T00:00:00"/>
    <s v="SL"/>
    <m/>
    <s v="1 SL"/>
    <n v="1"/>
    <m/>
  </r>
  <r>
    <x v="107"/>
    <d v="2023-03-04T00:00:00"/>
    <x v="298"/>
    <s v="JABINES MARIA SHELLY D."/>
    <s v="LIBRARY"/>
    <x v="0"/>
    <d v="2023-01-24T00:00:00"/>
    <d v="2023-01-24T00:00:00"/>
    <s v="OTHER"/>
    <s v="PARENTAL OBLIGATION"/>
    <s v="1 OTHER"/>
    <n v="1"/>
    <m/>
  </r>
  <r>
    <x v="108"/>
    <d v="2023-03-04T00:00:00"/>
    <x v="382"/>
    <s v="GUTIERREZ MARICIS A."/>
    <s v="CPDO"/>
    <x v="3"/>
    <d v="2023-01-25T00:00:00"/>
    <d v="2023-01-25T00:00:00"/>
    <s v="VL"/>
    <m/>
    <s v="1 VL"/>
    <n v="1"/>
    <m/>
  </r>
  <r>
    <x v="109"/>
    <d v="2023-03-04T00:00:00"/>
    <x v="436"/>
    <s v="DIMARANAN RODORA G."/>
    <s v="HRMO"/>
    <x v="1"/>
    <d v="2023-02-13T00:00:00"/>
    <d v="2023-02-14T00:00:00"/>
    <s v="OTHER"/>
    <s v="SPECIAL PRIVILEGE"/>
    <s v="2 OTHER"/>
    <n v="2"/>
    <m/>
  </r>
  <r>
    <x v="109"/>
    <d v="2023-03-04T00:00:00"/>
    <x v="436"/>
    <s v="DIMARANAN RODORA G."/>
    <s v="HRMO"/>
    <x v="1"/>
    <d v="2023-02-16T00:00:00"/>
    <d v="2023-02-16T00:00:00"/>
    <s v="OTHER"/>
    <s v="SPECIAL PRIVILEGE"/>
    <s v="1 OTHER"/>
    <n v="1"/>
    <m/>
  </r>
  <r>
    <x v="110"/>
    <d v="2023-03-04T00:00:00"/>
    <x v="436"/>
    <s v="DIMARANAN RODORA G."/>
    <s v="HRMO"/>
    <x v="1"/>
    <d v="2023-02-27T00:00:00"/>
    <d v="2023-02-28T00:00:00"/>
    <s v="VL"/>
    <m/>
    <s v="2 VL"/>
    <n v="2"/>
    <m/>
  </r>
  <r>
    <x v="111"/>
    <d v="2023-03-04T00:00:00"/>
    <x v="403"/>
    <s v="MANALO ELIADA F."/>
    <s v="SP"/>
    <x v="1"/>
    <d v="2023-02-13T00:00:00"/>
    <d v="2023-02-14T00:00:00"/>
    <s v="VL"/>
    <m/>
    <s v="2 VL"/>
    <n v="2"/>
    <m/>
  </r>
  <r>
    <x v="112"/>
    <d v="2023-03-04T00:00:00"/>
    <x v="411"/>
    <s v="AMBAT JAIME L."/>
    <s v="VMO/SP"/>
    <x v="0"/>
    <d v="2023-02-14T00:00:00"/>
    <d v="2023-02-15T00:00:00"/>
    <s v="SL"/>
    <m/>
    <s v="2 SL"/>
    <n v="2"/>
    <m/>
  </r>
  <r>
    <x v="113"/>
    <d v="2023-03-04T00:00:00"/>
    <x v="409"/>
    <s v="ANGELES ANNABEL D."/>
    <n v="0"/>
    <x v="0"/>
    <d v="2023-02-08T00:00:00"/>
    <d v="2023-02-13T00:00:00"/>
    <s v="VL"/>
    <m/>
    <s v="4 VL"/>
    <n v="4"/>
    <m/>
  </r>
  <r>
    <x v="114"/>
    <d v="2023-03-04T00:00:00"/>
    <x v="298"/>
    <s v="MARQUEZ LOLITA R."/>
    <s v="INTERNAL"/>
    <x v="1"/>
    <d v="2023-02-16T00:00:00"/>
    <d v="2023-02-16T00:00:00"/>
    <s v="SL"/>
    <m/>
    <s v="1 SL"/>
    <n v="1"/>
    <m/>
  </r>
  <r>
    <x v="115"/>
    <d v="2023-03-04T00:00:00"/>
    <x v="400"/>
    <s v="SARDIÑOLA REBECCA C."/>
    <s v="SP"/>
    <x v="0"/>
    <d v="2023-02-20T00:00:00"/>
    <d v="2023-02-20T00:00:00"/>
    <m/>
    <m/>
    <s v="1 "/>
    <n v="1"/>
    <m/>
  </r>
  <r>
    <x v="116"/>
    <d v="2023-03-04T00:00:00"/>
    <x v="423"/>
    <s v="REOSA CECILIA A."/>
    <s v="SP"/>
    <x v="1"/>
    <d v="2023-02-01T00:00:00"/>
    <d v="2023-02-01T00:00:00"/>
    <s v="OTHER"/>
    <s v="SPECIAL PRIVILEGE"/>
    <s v="1 OTHER"/>
    <n v="1"/>
    <m/>
  </r>
  <r>
    <x v="117"/>
    <d v="2023-03-04T00:00:00"/>
    <x v="405"/>
    <s v="MANALO ELIADA F."/>
    <s v="SP"/>
    <x v="1"/>
    <d v="2023-01-31T00:00:00"/>
    <d v="2023-01-31T00:00:00"/>
    <s v="SL"/>
    <m/>
    <s v="1 SL"/>
    <n v="1"/>
    <m/>
  </r>
  <r>
    <x v="118"/>
    <d v="2023-03-04T00:00:00"/>
    <x v="405"/>
    <s v="DE OCAMPO MA. ELENA D."/>
    <s v="SP"/>
    <x v="1"/>
    <d v="2023-02-08T00:00:00"/>
    <d v="2023-02-09T00:00:00"/>
    <s v="OTHER"/>
    <s v="SPECIAL PRIVILEGE"/>
    <s v="2 OTHER"/>
    <n v="2"/>
    <m/>
  </r>
  <r>
    <x v="119"/>
    <d v="2023-03-04T00:00:00"/>
    <x v="404"/>
    <s v="BURAZON CARIDAD A."/>
    <s v="CTO"/>
    <x v="1"/>
    <d v="2023-02-01T00:00:00"/>
    <d v="2023-02-01T00:00:00"/>
    <s v="SL"/>
    <m/>
    <s v="1 SL"/>
    <n v="1"/>
    <m/>
  </r>
  <r>
    <x v="120"/>
    <d v="2023-03-04T00:00:00"/>
    <x v="391"/>
    <s v="ANGCAYA IRENE V."/>
    <s v="TICC"/>
    <x v="0"/>
    <d v="2023-02-17T00:00:00"/>
    <d v="2023-02-18T00:00:00"/>
    <s v="SL"/>
    <m/>
    <s v="1 SL"/>
    <n v="1"/>
    <m/>
  </r>
  <r>
    <x v="121"/>
    <d v="2023-03-04T00:00:00"/>
    <x v="400"/>
    <s v="PEREÑA VERGILIO R."/>
    <s v="TICC"/>
    <x v="0"/>
    <d v="2023-02-20T00:00:00"/>
    <d v="2023-02-24T00:00:00"/>
    <s v="VL"/>
    <m/>
    <s v="5 VL"/>
    <n v="5"/>
    <m/>
  </r>
  <r>
    <x v="122"/>
    <d v="2023-03-04T00:00:00"/>
    <x v="438"/>
    <s v="ANGCAYA IRENE V."/>
    <s v="TICC"/>
    <x v="0"/>
    <d v="2023-02-13T00:00:00"/>
    <d v="2023-02-13T00:00:00"/>
    <s v="SL"/>
    <m/>
    <s v="1 SL"/>
    <n v="1"/>
    <m/>
  </r>
  <r>
    <x v="123"/>
    <d v="2023-03-04T00:00:00"/>
    <x v="438"/>
    <s v="PANGANIBAN CAROLINA L."/>
    <s v="TICC"/>
    <x v="0"/>
    <d v="2023-02-08T00:00:00"/>
    <d v="2023-02-08T00:00:00"/>
    <s v="SL"/>
    <m/>
    <s v="1 SL"/>
    <n v="1"/>
    <m/>
  </r>
  <r>
    <x v="124"/>
    <d v="2023-03-04T00:00:00"/>
    <x v="429"/>
    <s v="VILLANUEVA MARILYN L."/>
    <s v="TICC"/>
    <x v="0"/>
    <d v="2023-02-13T00:00:00"/>
    <d v="2023-02-13T00:00:00"/>
    <s v="SL"/>
    <m/>
    <s v="1 SL"/>
    <n v="1"/>
    <m/>
  </r>
  <r>
    <x v="125"/>
    <d v="2023-03-04T00:00:00"/>
    <x v="429"/>
    <s v="MAMARIL JOSEFINA P."/>
    <s v="TICC"/>
    <x v="0"/>
    <d v="2023-02-13T00:00:00"/>
    <d v="2023-02-14T00:00:00"/>
    <s v="SL"/>
    <m/>
    <s v="2 SL"/>
    <n v="2"/>
    <m/>
  </r>
  <r>
    <x v="126"/>
    <d v="2023-03-04T00:00:00"/>
    <x v="438"/>
    <s v="DIMARANAN JOEL M."/>
    <s v="TICC"/>
    <x v="2"/>
    <d v="2023-02-19T00:00:00"/>
    <d v="2023-02-19T00:00:00"/>
    <s v="VL"/>
    <m/>
    <s v="0 VL"/>
    <n v="0"/>
    <m/>
  </r>
  <r>
    <x v="127"/>
    <d v="2023-03-04T00:00:00"/>
    <x v="391"/>
    <s v="ANGCAYA IRENE V."/>
    <s v="TICC"/>
    <x v="0"/>
    <d v="2023-03-07T00:00:00"/>
    <d v="2023-03-07T00:00:00"/>
    <s v="VL"/>
    <m/>
    <s v="1 VL"/>
    <n v="1"/>
    <m/>
  </r>
  <r>
    <x v="127"/>
    <d v="2023-03-04T00:00:00"/>
    <x v="391"/>
    <s v="ANGCAYA IRENE V."/>
    <s v="TICC"/>
    <x v="0"/>
    <d v="2023-03-10T00:00:00"/>
    <d v="2023-03-10T00:00:00"/>
    <s v="VL"/>
    <m/>
    <s v="1 VL"/>
    <n v="1"/>
    <m/>
  </r>
  <r>
    <x v="127"/>
    <d v="2023-03-04T00:00:00"/>
    <x v="391"/>
    <s v="ANGCAYA IRENE V."/>
    <s v="TICC"/>
    <x v="0"/>
    <d v="2023-03-13T00:00:00"/>
    <d v="2023-03-13T00:00:00"/>
    <s v="VL"/>
    <m/>
    <s v="1 VL"/>
    <n v="1"/>
    <m/>
  </r>
  <r>
    <x v="128"/>
    <d v="2023-03-04T00:00:00"/>
    <x v="436"/>
    <s v="VILLANUEVA RICHELLE A."/>
    <s v="TICC"/>
    <x v="0"/>
    <d v="2023-02-13T00:00:00"/>
    <d v="2023-02-13T00:00:00"/>
    <s v="SL"/>
    <m/>
    <s v="1 SL"/>
    <n v="1"/>
    <m/>
  </r>
  <r>
    <x v="129"/>
    <d v="2023-03-04T00:00:00"/>
    <x v="440"/>
    <s v="CESICAR JOCHELLE JOAN S."/>
    <s v="TICC/TCCH"/>
    <x v="0"/>
    <d v="2023-02-09T00:00:00"/>
    <d v="2023-02-09T00:00:00"/>
    <s v="OTHER"/>
    <s v="SPECIAL PRIVILEGE"/>
    <s v="1 OTHER"/>
    <n v="1"/>
    <m/>
  </r>
  <r>
    <x v="130"/>
    <d v="2023-03-04T00:00:00"/>
    <x v="391"/>
    <s v="MERJILLA JEANETTE B."/>
    <s v="TICC"/>
    <x v="0"/>
    <d v="2023-02-20T00:00:00"/>
    <d v="2023-02-20T00:00:00"/>
    <s v="SL"/>
    <m/>
    <s v="1 SL"/>
    <n v="1"/>
    <m/>
  </r>
  <r>
    <x v="131"/>
    <d v="2023-03-04T00:00:00"/>
    <x v="431"/>
    <s v="MAMARIL JOSEFINA P."/>
    <s v="TICC"/>
    <x v="0"/>
    <d v="2023-03-06T00:00:00"/>
    <d v="2023-03-10T00:00:00"/>
    <s v="VL"/>
    <m/>
    <s v="5 VL"/>
    <n v="5"/>
    <m/>
  </r>
  <r>
    <x v="132"/>
    <d v="2023-03-04T00:00:00"/>
    <x v="430"/>
    <s v="MAMARIL JOSEFINA P."/>
    <s v="TICC"/>
    <x v="0"/>
    <d v="2023-02-20T00:00:00"/>
    <d v="2023-02-20T00:00:00"/>
    <s v="SL"/>
    <m/>
    <s v="1 SL"/>
    <n v="1"/>
    <m/>
  </r>
  <r>
    <x v="133"/>
    <d v="2023-03-04T00:00:00"/>
    <x v="433"/>
    <s v="CESICAR JOCHELLE JOAN S."/>
    <s v="TICC/TCCH"/>
    <x v="0"/>
    <d v="2023-02-15T00:00:00"/>
    <d v="2023-02-15T00:00:00"/>
    <s v="OTHER"/>
    <s v="SPECIAL PRIVILEGE"/>
    <s v="1 OTHER"/>
    <n v="1"/>
    <m/>
  </r>
  <r>
    <x v="134"/>
    <d v="2023-03-04T00:00:00"/>
    <x v="433"/>
    <s v="VILLANUEVA MARILYN L."/>
    <s v="TICC"/>
    <x v="0"/>
    <d v="2023-02-17T00:00:00"/>
    <d v="2023-02-17T00:00:00"/>
    <s v="SL"/>
    <m/>
    <s v="1 SL"/>
    <n v="1"/>
    <m/>
  </r>
  <r>
    <x v="134"/>
    <d v="2023-03-04T00:00:00"/>
    <x v="433"/>
    <s v="VILLANUEVA MARILYN L."/>
    <s v="TICC"/>
    <x v="0"/>
    <d v="2023-02-21T00:00:00"/>
    <d v="2023-02-21T00:00:00"/>
    <s v="SL"/>
    <m/>
    <s v="1 SL"/>
    <n v="1"/>
    <m/>
  </r>
  <r>
    <x v="135"/>
    <d v="2023-03-04T00:00:00"/>
    <x v="419"/>
    <s v="ZAFRA REYNANTE B."/>
    <s v="TICC"/>
    <x v="0"/>
    <d v="2023-01-10T00:00:00"/>
    <d v="2023-01-11T00:00:00"/>
    <s v="SL"/>
    <m/>
    <s v="2 SL"/>
    <n v="2"/>
    <m/>
  </r>
  <r>
    <x v="136"/>
    <d v="2023-03-04T00:00:00"/>
    <x v="409"/>
    <s v="ZAFRA REYNANTE B."/>
    <s v="TICC"/>
    <x v="0"/>
    <d v="2023-02-09T00:00:00"/>
    <d v="2023-02-10T00:00:00"/>
    <s v="VL"/>
    <m/>
    <s v="2 VL"/>
    <n v="2"/>
    <m/>
  </r>
  <r>
    <x v="137"/>
    <d v="2023-03-04T00:00:00"/>
    <x v="432"/>
    <s v="ZAFRA REYNANTE B."/>
    <s v="TICC"/>
    <x v="0"/>
    <d v="2022-12-21T00:00:00"/>
    <d v="2022-12-21T00:00:00"/>
    <s v="SL"/>
    <m/>
    <s v="1 SL"/>
    <n v="1"/>
    <m/>
  </r>
  <r>
    <x v="138"/>
    <d v="2023-03-04T00:00:00"/>
    <x v="394"/>
    <s v="VILLANUEVA MARILYN L."/>
    <s v="TICC"/>
    <x v="0"/>
    <d v="2023-01-19T00:00:00"/>
    <d v="2023-01-21T00:00:00"/>
    <s v="SL"/>
    <m/>
    <s v="3 SL"/>
    <n v="3"/>
    <m/>
  </r>
  <r>
    <x v="139"/>
    <d v="2023-03-04T00:00:00"/>
    <x v="395"/>
    <s v="VILLANUEVA RICHELLE A."/>
    <s v="TICC"/>
    <x v="0"/>
    <d v="2023-01-19T00:00:00"/>
    <d v="2023-01-19T00:00:00"/>
    <s v="SL"/>
    <m/>
    <s v="1 SL"/>
    <n v="1"/>
    <m/>
  </r>
  <r>
    <x v="139"/>
    <d v="2023-03-04T00:00:00"/>
    <x v="395"/>
    <s v="VILLANUEVA RICHELLE A."/>
    <s v="TICC"/>
    <x v="0"/>
    <d v="2023-02-23T00:00:00"/>
    <d v="2023-02-23T00:00:00"/>
    <s v="SL"/>
    <m/>
    <s v="1 SL"/>
    <n v="1"/>
    <m/>
  </r>
  <r>
    <x v="140"/>
    <d v="2023-03-04T00:00:00"/>
    <x v="422"/>
    <s v="VILLANUEVA RICHELLE A."/>
    <s v="TICC"/>
    <x v="0"/>
    <d v="2023-01-25T00:00:00"/>
    <d v="2023-01-26T00:00:00"/>
    <s v="VL"/>
    <m/>
    <s v="2 VL"/>
    <n v="2"/>
    <m/>
  </r>
  <r>
    <x v="141"/>
    <d v="2023-03-04T00:00:00"/>
    <x v="389"/>
    <s v="VILLANUEVA MARILYN L."/>
    <s v="TICC"/>
    <x v="0"/>
    <d v="2023-01-06T00:00:00"/>
    <d v="2023-01-06T00:00:00"/>
    <s v="SL"/>
    <m/>
    <s v="1 SL"/>
    <n v="1"/>
    <m/>
  </r>
  <r>
    <x v="142"/>
    <d v="2023-03-04T00:00:00"/>
    <x v="382"/>
    <s v="CESICAR JOCHELLE JOAN S."/>
    <s v="TICC/TCCH"/>
    <x v="0"/>
    <d v="2023-01-18T00:00:00"/>
    <d v="2023-01-18T00:00:00"/>
    <s v="SL"/>
    <m/>
    <s v="1 SL"/>
    <n v="1"/>
    <m/>
  </r>
  <r>
    <x v="142"/>
    <d v="2023-03-04T00:00:00"/>
    <x v="382"/>
    <s v="CESICAR JOCHELLE JOAN S."/>
    <s v="TICC/TCCH"/>
    <x v="0"/>
    <d v="2023-01-24T00:00:00"/>
    <d v="2023-01-24T00:00:00"/>
    <s v="SL"/>
    <m/>
    <s v="1 SL"/>
    <n v="1"/>
    <m/>
  </r>
  <r>
    <x v="143"/>
    <d v="2023-03-04T00:00:00"/>
    <x v="414"/>
    <s v="SORIANO FRANCISCO O."/>
    <s v="TICC"/>
    <x v="0"/>
    <d v="2023-01-10T00:00:00"/>
    <d v="2023-01-10T00:00:00"/>
    <s v="SL"/>
    <m/>
    <s v="1 SL"/>
    <n v="1"/>
    <m/>
  </r>
  <r>
    <x v="144"/>
    <d v="2023-03-04T00:00:00"/>
    <x v="387"/>
    <s v="SORIANO FRANCISCO O."/>
    <s v="TICC"/>
    <x v="0"/>
    <d v="2023-01-12T00:00:00"/>
    <d v="2023-01-13T00:00:00"/>
    <s v="SL"/>
    <m/>
    <s v="2 SL"/>
    <n v="2"/>
    <m/>
  </r>
  <r>
    <x v="145"/>
    <d v="2023-03-04T00:00:00"/>
    <x v="402"/>
    <s v="FLAVIER ADORACION  "/>
    <s v="ADMIN OFFICE"/>
    <x v="1"/>
    <d v="2023-02-07T00:00:00"/>
    <d v="2023-02-07T00:00:00"/>
    <s v="SL"/>
    <m/>
    <s v="1 SL"/>
    <n v="1"/>
    <m/>
  </r>
  <r>
    <x v="146"/>
    <d v="2023-03-04T00:00:00"/>
    <x v="402"/>
    <s v="LANTING AILEEN D."/>
    <s v="CHARACTER OFFICE"/>
    <x v="1"/>
    <d v="2023-02-21T00:00:00"/>
    <d v="2023-02-23T00:00:00"/>
    <s v="OTHER"/>
    <s v="SPECIAL PRIVILEGE"/>
    <s v="3 OTHER"/>
    <n v="3"/>
    <m/>
  </r>
  <r>
    <x v="147"/>
    <d v="2023-03-04T00:00:00"/>
    <x v="390"/>
    <s v="FERMA JOSEFA O."/>
    <s v="ADMIN OFFICE"/>
    <x v="1"/>
    <d v="2023-02-10T00:00:00"/>
    <d v="2023-02-10T00:00:00"/>
    <s v="VL"/>
    <m/>
    <s v="1 VL"/>
    <n v="1"/>
    <m/>
  </r>
  <r>
    <x v="148"/>
    <d v="2023-03-04T00:00:00"/>
    <x v="403"/>
    <s v="SARDINOLA  GINABLETH J."/>
    <s v="MO"/>
    <x v="1"/>
    <d v="2023-02-06T00:00:00"/>
    <d v="2023-02-06T00:00:00"/>
    <s v="OTHER"/>
    <s v="SPECIAL PRIVILEGE"/>
    <s v="1 OTHER"/>
    <n v="1"/>
    <m/>
  </r>
  <r>
    <x v="149"/>
    <d v="2023-03-04T00:00:00"/>
    <x v="360"/>
    <s v="DOGNIDON MARLYN P."/>
    <s v="ONT"/>
    <x v="1"/>
    <d v="2022-12-12T00:00:00"/>
    <d v="2022-12-14T00:00:00"/>
    <s v="SL"/>
    <m/>
    <s v="3 SL"/>
    <n v="3"/>
    <m/>
  </r>
  <r>
    <x v="150"/>
    <d v="2023-03-04T00:00:00"/>
    <x v="389"/>
    <s v="ALCAZAR AINEE JOY C."/>
    <s v="ONT"/>
    <x v="1"/>
    <d v="2022-12-26T00:00:00"/>
    <d v="2022-12-26T00:00:00"/>
    <s v="SL"/>
    <m/>
    <s v="0 SL"/>
    <n v="0"/>
    <m/>
  </r>
  <r>
    <x v="150"/>
    <d v="2023-03-04T00:00:00"/>
    <x v="389"/>
    <s v="ALCAZAR AINEE JOY C."/>
    <s v="ONT"/>
    <x v="1"/>
    <d v="2022-12-29T00:00:00"/>
    <d v="2022-12-29T00:00:00"/>
    <s v="SL"/>
    <m/>
    <s v="1 SL"/>
    <n v="1"/>
    <m/>
  </r>
  <r>
    <x v="150"/>
    <d v="2023-03-04T00:00:00"/>
    <x v="389"/>
    <s v="ALCAZAR AINEE JOY C."/>
    <s v="ONT"/>
    <x v="1"/>
    <d v="2022-12-31T00:00:00"/>
    <d v="2022-12-31T00:00:00"/>
    <s v="SL"/>
    <m/>
    <s v="0 SL"/>
    <n v="0"/>
    <m/>
  </r>
  <r>
    <x v="151"/>
    <d v="2023-03-04T00:00:00"/>
    <x v="416"/>
    <s v="HAPITA MELANIE A."/>
    <s v="ONT"/>
    <x v="0"/>
    <d v="2023-02-01T00:00:00"/>
    <d v="2023-02-05T00:00:00"/>
    <s v="VL"/>
    <m/>
    <s v="3 VL"/>
    <n v="3"/>
    <m/>
  </r>
  <r>
    <x v="152"/>
    <d v="2023-03-04T00:00:00"/>
    <x v="427"/>
    <s v="HERNANDEZ DONATO Q."/>
    <s v="ONT"/>
    <x v="1"/>
    <d v="2023-01-25T00:00:00"/>
    <d v="2023-01-25T00:00:00"/>
    <s v="OTHER"/>
    <s v="BIRTHDAY LEAVE"/>
    <s v="1 OTHER"/>
    <n v="1"/>
    <m/>
  </r>
  <r>
    <x v="153"/>
    <d v="2023-03-04T00:00:00"/>
    <x v="413"/>
    <s v="EMELO MARYJANE T."/>
    <s v="ONT"/>
    <x v="1"/>
    <d v="2023-02-01T00:00:00"/>
    <d v="2023-02-03T00:00:00"/>
    <s v="VL"/>
    <m/>
    <s v="3 VL"/>
    <n v="3"/>
    <m/>
  </r>
  <r>
    <x v="154"/>
    <d v="2023-03-04T00:00:00"/>
    <x v="427"/>
    <s v="HERNANDEZ DONATO Q."/>
    <s v="ONT"/>
    <x v="1"/>
    <d v="2023-02-06T00:00:00"/>
    <d v="2023-02-06T00:00:00"/>
    <s v="VL"/>
    <m/>
    <s v="1 VL"/>
    <n v="1"/>
    <m/>
  </r>
  <r>
    <x v="155"/>
    <d v="2023-03-04T00:00:00"/>
    <x v="394"/>
    <s v="PASCUA LORENA D."/>
    <s v="ONT"/>
    <x v="1"/>
    <d v="2023-02-01T00:00:00"/>
    <d v="2023-02-04T00:00:00"/>
    <s v="VL"/>
    <m/>
    <s v="3 VL"/>
    <n v="3"/>
    <m/>
  </r>
  <r>
    <x v="156"/>
    <d v="2023-03-07T00:00:00"/>
    <x v="445"/>
    <s v="ALCAZAR AIREEN B."/>
    <n v="0"/>
    <x v="3"/>
    <d v="2023-01-17T00:00:00"/>
    <d v="2023-01-19T00:00:00"/>
    <s v="SL"/>
    <m/>
    <s v="3 SL"/>
    <n v="3"/>
    <m/>
  </r>
  <r>
    <x v="157"/>
    <d v="2023-03-07T00:00:00"/>
    <x v="391"/>
    <s v="MIRANDA MARIA LOIDA M."/>
    <s v="ACCOUNTING"/>
    <x v="1"/>
    <d v="2023-02-10T00:00:00"/>
    <d v="2023-02-10T00:00:00"/>
    <s v="OTHER"/>
    <s v="SPECIAL PRIVILEGE"/>
    <s v="1 OTHER"/>
    <n v="1"/>
    <m/>
  </r>
  <r>
    <x v="158"/>
    <d v="2023-03-07T00:00:00"/>
    <x v="446"/>
    <s v="DIMARANAN GREGORIA C."/>
    <s v="ACCOUNTING"/>
    <x v="1"/>
    <d v="2023-02-20T00:00:00"/>
    <d v="2023-02-20T00:00:00"/>
    <s v="SL"/>
    <m/>
    <s v="1 SL"/>
    <n v="1"/>
    <m/>
  </r>
  <r>
    <x v="159"/>
    <d v="2023-03-07T00:00:00"/>
    <x v="446"/>
    <s v="DELA GRACIA MA. CECILIA P."/>
    <s v="ACCOUNTING"/>
    <x v="1"/>
    <d v="2023-03-02T00:00:00"/>
    <d v="2023-03-03T00:00:00"/>
    <s v="VL"/>
    <m/>
    <s v="2 VL"/>
    <n v="2"/>
    <m/>
  </r>
  <r>
    <x v="160"/>
    <d v="2023-03-07T00:00:00"/>
    <x v="431"/>
    <s v="DELA GRACIA MA. CECILIA P."/>
    <s v="ACCOUNTING"/>
    <x v="1"/>
    <d v="2023-02-23T00:00:00"/>
    <d v="2023-02-23T00:00:00"/>
    <s v="OTHER"/>
    <s v="SPECIAL PRIVILEGE"/>
    <s v="1 OTHER"/>
    <n v="1"/>
    <m/>
  </r>
  <r>
    <x v="161"/>
    <d v="2023-03-07T00:00:00"/>
    <x v="430"/>
    <s v="ORTIZ TRINIDAD D."/>
    <s v="GSO"/>
    <x v="1"/>
    <d v="2023-02-21T00:00:00"/>
    <d v="2023-02-21T00:00:00"/>
    <s v="OTHER"/>
    <s v="SPECIAL PRIVILEGE"/>
    <s v="1 OTHER"/>
    <n v="1"/>
    <m/>
  </r>
  <r>
    <x v="162"/>
    <d v="2023-03-07T00:00:00"/>
    <x v="430"/>
    <s v="PEÑAFIEL MELISSA Q."/>
    <s v="CBO"/>
    <x v="1"/>
    <d v="2023-02-20T00:00:00"/>
    <d v="2023-02-21T00:00:00"/>
    <s v="SL"/>
    <m/>
    <s v="2 SL"/>
    <n v="2"/>
    <m/>
  </r>
  <r>
    <x v="163"/>
    <d v="2023-03-07T00:00:00"/>
    <x v="390"/>
    <s v="ESPIRITU RONALD M."/>
    <s v="CTO"/>
    <x v="1"/>
    <d v="2023-02-17T00:00:00"/>
    <d v="2023-02-17T00:00:00"/>
    <s v="VL"/>
    <m/>
    <s v="1 VL"/>
    <n v="1"/>
    <m/>
  </r>
  <r>
    <x v="164"/>
    <d v="2023-03-07T00:00:00"/>
    <x v="121"/>
    <s v="BAYBAY NOEL C."/>
    <s v="ENGINEERING OFFICE"/>
    <x v="3"/>
    <d v="2022-09-19T00:00:00"/>
    <d v="2022-09-19T00:00:00"/>
    <s v="VL"/>
    <m/>
    <s v="1 VL"/>
    <n v="1"/>
    <m/>
  </r>
  <r>
    <x v="165"/>
    <d v="2023-03-07T00:00:00"/>
    <x v="348"/>
    <s v="PATAWE ELMA M."/>
    <s v="DSWDO"/>
    <x v="1"/>
    <d v="2022-11-24T00:00:00"/>
    <d v="2022-11-24T00:00:00"/>
    <s v="OTHER"/>
    <s v="SPECIAL PRIVILEGE"/>
    <s v="1 OTHER"/>
    <n v="1"/>
    <m/>
  </r>
  <r>
    <x v="166"/>
    <d v="2023-03-07T00:00:00"/>
    <x v="433"/>
    <s v="MIRANDO EDITH B."/>
    <s v="CHO"/>
    <x v="1"/>
    <d v="2023-03-02T00:00:00"/>
    <d v="2023-03-03T00:00:00"/>
    <s v="OTHER"/>
    <s v="SPECIAL PRIVILEGE"/>
    <s v="2 OTHER"/>
    <n v="2"/>
    <m/>
  </r>
  <r>
    <x v="167"/>
    <d v="2023-03-07T00:00:00"/>
    <x v="430"/>
    <s v="MALIGAYO YOLANDA D."/>
    <s v="CHO"/>
    <x v="1"/>
    <d v="2023-03-03T00:00:00"/>
    <d v="2023-03-10T00:00:00"/>
    <s v="VL"/>
    <m/>
    <s v="6 VL"/>
    <n v="6"/>
    <m/>
  </r>
  <r>
    <x v="167"/>
    <d v="2023-03-07T00:00:00"/>
    <x v="383"/>
    <s v="OCAMPO ORLANDO R."/>
    <s v="CEO"/>
    <x v="1"/>
    <d v="2023-01-26T00:00:00"/>
    <d v="2023-01-26T00:00:00"/>
    <s v="SL"/>
    <m/>
    <s v="1 SL"/>
    <n v="1"/>
    <m/>
  </r>
  <r>
    <x v="168"/>
    <d v="2023-03-07T00:00:00"/>
    <x v="402"/>
    <s v="MENDOZA PRESCILA S."/>
    <s v="CEO"/>
    <x v="1"/>
    <d v="2023-02-08T00:00:00"/>
    <d v="2023-02-08T00:00:00"/>
    <s v="SL"/>
    <m/>
    <s v="1 SL"/>
    <n v="1"/>
    <m/>
  </r>
  <r>
    <x v="169"/>
    <d v="2023-03-07T00:00:00"/>
    <x v="358"/>
    <s v="MENDOZA PRESCILA S."/>
    <s v="CEO"/>
    <x v="1"/>
    <d v="2022-12-13T00:00:00"/>
    <d v="2022-12-13T00:00:00"/>
    <s v="VL"/>
    <m/>
    <s v="1 VL"/>
    <n v="1"/>
    <m/>
  </r>
  <r>
    <x v="170"/>
    <d v="2023-03-07T00:00:00"/>
    <x v="120"/>
    <s v="OCAMPO ORLANDO R."/>
    <s v="CEO"/>
    <x v="1"/>
    <d v="2022-09-22T00:00:00"/>
    <d v="2022-09-22T00:00:00"/>
    <s v="OTHER"/>
    <s v="SPECIAL PRIVILEGE"/>
    <s v="1 OTHER"/>
    <n v="1"/>
    <m/>
  </r>
  <r>
    <x v="171"/>
    <d v="2023-03-07T00:00:00"/>
    <x v="120"/>
    <s v="OLEGARIO LEONARD ERIC B."/>
    <s v="CEO"/>
    <x v="1"/>
    <d v="2022-09-15T00:00:00"/>
    <d v="2022-09-15T00:00:00"/>
    <s v="OTHER"/>
    <s v="SPECIAL PRIVILEGE"/>
    <s v="1 OTHER"/>
    <n v="1"/>
    <m/>
  </r>
  <r>
    <x v="172"/>
    <d v="2023-03-07T00:00:00"/>
    <x v="349"/>
    <s v="OLEGARIO LEONARD ERIC B."/>
    <s v="CEO"/>
    <x v="1"/>
    <d v="2022-11-25T00:00:00"/>
    <d v="2022-11-25T00:00:00"/>
    <s v="VL"/>
    <m/>
    <s v="1 VL"/>
    <n v="1"/>
    <m/>
  </r>
  <r>
    <x v="173"/>
    <d v="2023-03-07T00:00:00"/>
    <x v="97"/>
    <s v="OLEGARIO LEONARD ERIC B."/>
    <s v="CEO"/>
    <x v="1"/>
    <d v="2022-09-15T00:00:00"/>
    <d v="2022-09-15T00:00:00"/>
    <s v="OTHER"/>
    <s v="SPECIAL PRIVILEGE"/>
    <s v="1 OTHER"/>
    <n v="1"/>
    <m/>
  </r>
  <r>
    <x v="174"/>
    <d v="2023-03-07T00:00:00"/>
    <x v="78"/>
    <s v="DOGELIO RONNEL D."/>
    <s v="CEO"/>
    <x v="1"/>
    <d v="2022-08-19T00:00:00"/>
    <d v="2022-08-19T00:00:00"/>
    <s v="VL"/>
    <m/>
    <s v="1 VL"/>
    <n v="1"/>
    <m/>
  </r>
  <r>
    <x v="174"/>
    <d v="2023-03-07T00:00:00"/>
    <x v="78"/>
    <s v="DOGELIO RONNEL D."/>
    <s v="CEO"/>
    <x v="1"/>
    <d v="2022-01-22T00:00:00"/>
    <d v="2022-01-22T00:00:00"/>
    <s v="VL"/>
    <m/>
    <s v="0 VL"/>
    <n v="0"/>
    <m/>
  </r>
  <r>
    <x v="175"/>
    <d v="2023-03-07T00:00:00"/>
    <x v="352"/>
    <s v="DOGELIO RONNEL D."/>
    <s v="CEO"/>
    <x v="1"/>
    <d v="2022-12-09T00:00:00"/>
    <d v="2022-12-12T00:00:00"/>
    <s v="VL"/>
    <m/>
    <s v="2 VL"/>
    <n v="2"/>
    <m/>
  </r>
  <r>
    <x v="176"/>
    <d v="2023-03-07T00:00:00"/>
    <x v="167"/>
    <s v="PATAWE ELMA M."/>
    <s v="DSWDO"/>
    <x v="1"/>
    <d v="2022-10-26T00:00:00"/>
    <d v="2022-10-26T00:00:00"/>
    <s v="OTHER"/>
    <s v="SPECIAL PRIVILEGE"/>
    <s v="1 OTHER"/>
    <n v="1"/>
    <m/>
  </r>
  <r>
    <x v="177"/>
    <d v="2023-03-07T00:00:00"/>
    <x v="298"/>
    <s v="CALANOG ALMA P."/>
    <s v="VMO"/>
    <x v="1"/>
    <d v="2022-11-07T00:00:00"/>
    <d v="2022-11-09T00:00:00"/>
    <s v="SL"/>
    <m/>
    <s v="3 SL"/>
    <n v="3"/>
    <m/>
  </r>
  <r>
    <x v="178"/>
    <d v="2023-03-07T00:00:00"/>
    <x v="158"/>
    <s v="AMBION DORINDA A."/>
    <s v="CSWDO"/>
    <x v="1"/>
    <d v="2022-11-25T00:00:00"/>
    <d v="2022-11-25T00:00:00"/>
    <s v="VL"/>
    <m/>
    <s v="1 VL"/>
    <n v="1"/>
    <m/>
  </r>
  <r>
    <x v="178"/>
    <d v="2023-03-07T00:00:00"/>
    <x v="158"/>
    <s v="AMBION DORINDA A."/>
    <s v="CSWDO"/>
    <x v="1"/>
    <d v="2022-11-29T00:00:00"/>
    <d v="2022-11-29T00:00:00"/>
    <s v="VL"/>
    <m/>
    <s v="1 VL"/>
    <n v="1"/>
    <m/>
  </r>
  <r>
    <x v="179"/>
    <d v="2023-03-07T00:00:00"/>
    <x v="105"/>
    <s v="AMBION DORINDA A."/>
    <s v="CSWDO"/>
    <x v="1"/>
    <d v="2022-09-07T00:00:00"/>
    <d v="2022-09-09T00:00:00"/>
    <s v="SL"/>
    <m/>
    <s v="3 SL"/>
    <n v="3"/>
    <m/>
  </r>
  <r>
    <x v="180"/>
    <d v="2023-03-07T00:00:00"/>
    <x v="142"/>
    <s v="AMBION DORINDA A."/>
    <s v="CSWDO"/>
    <x v="1"/>
    <d v="2022-09-05T00:00:00"/>
    <d v="2022-09-05T00:00:00"/>
    <s v="SL"/>
    <m/>
    <s v="1 SL"/>
    <n v="1"/>
    <m/>
  </r>
  <r>
    <x v="181"/>
    <d v="2023-03-07T00:00:00"/>
    <x v="89"/>
    <s v="AMBION DORINDA A."/>
    <s v="CSWDO"/>
    <x v="1"/>
    <d v="2022-08-23T00:00:00"/>
    <d v="2022-08-23T00:00:00"/>
    <s v="SL"/>
    <m/>
    <s v="1 SL"/>
    <n v="1"/>
    <m/>
  </r>
  <r>
    <x v="181"/>
    <d v="2023-03-07T00:00:00"/>
    <x v="89"/>
    <s v="AMBION DORINDA A."/>
    <s v="CSWDO"/>
    <x v="1"/>
    <d v="2022-08-25T00:00:00"/>
    <d v="2022-08-26T00:00:00"/>
    <s v="SL"/>
    <m/>
    <s v="2 SL"/>
    <n v="2"/>
    <m/>
  </r>
  <r>
    <x v="182"/>
    <d v="2023-03-07T00:00:00"/>
    <x v="101"/>
    <s v="ERIDAO ROSALINDA P."/>
    <s v="CSWDO"/>
    <x v="1"/>
    <d v="2022-08-30T00:00:00"/>
    <d v="2022-08-30T00:00:00"/>
    <s v="SL"/>
    <m/>
    <s v="1 SL"/>
    <n v="1"/>
    <m/>
  </r>
  <r>
    <x v="183"/>
    <d v="2023-03-07T00:00:00"/>
    <x v="162"/>
    <s v="ERIDAO ROSALINDA P."/>
    <s v="CSWDO"/>
    <x v="1"/>
    <d v="2022-10-17T00:00:00"/>
    <d v="2022-10-17T00:00:00"/>
    <s v="SL"/>
    <m/>
    <s v="1 SL"/>
    <n v="1"/>
    <m/>
  </r>
  <r>
    <x v="184"/>
    <d v="2023-03-07T00:00:00"/>
    <x v="160"/>
    <s v="AMBION DORINDA A."/>
    <s v="CSWDO"/>
    <x v="1"/>
    <d v="2022-10-14T00:00:00"/>
    <d v="2022-10-14T00:00:00"/>
    <s v="SL"/>
    <m/>
    <s v="1 SL"/>
    <n v="1"/>
    <m/>
  </r>
  <r>
    <x v="185"/>
    <d v="2023-03-07T00:00:00"/>
    <x v="141"/>
    <s v="CALANOG ALMA P."/>
    <s v="VMO"/>
    <x v="1"/>
    <d v="2022-09-16T00:00:00"/>
    <d v="2022-09-16T00:00:00"/>
    <s v="SL"/>
    <m/>
    <s v="1 SL"/>
    <n v="1"/>
    <m/>
  </r>
  <r>
    <x v="186"/>
    <d v="2023-03-07T00:00:00"/>
    <x v="160"/>
    <s v="ROZUL FLORENCIA M."/>
    <s v="CSWDO"/>
    <x v="1"/>
    <d v="2022-10-13T00:00:00"/>
    <d v="2022-10-14T00:00:00"/>
    <s v="SL"/>
    <m/>
    <s v="2 SL"/>
    <n v="2"/>
    <m/>
  </r>
  <r>
    <x v="187"/>
    <d v="2023-03-07T00:00:00"/>
    <x v="165"/>
    <s v="CALANOG ALMA P."/>
    <s v="VMO"/>
    <x v="1"/>
    <d v="2022-10-03T00:00:00"/>
    <d v="2022-10-11T00:00:00"/>
    <s v="SL"/>
    <m/>
    <s v="7 SL"/>
    <n v="7"/>
    <m/>
  </r>
  <r>
    <x v="188"/>
    <d v="2023-03-07T00:00:00"/>
    <x v="165"/>
    <s v="AMBION DORINDA A."/>
    <s v="CSWDO"/>
    <x v="1"/>
    <d v="2022-10-13T00:00:00"/>
    <d v="2022-10-13T00:00:00"/>
    <s v="OTHER"/>
    <s v="WEDDING ANNIVERSARY"/>
    <s v="1 OTHER"/>
    <n v="1"/>
    <m/>
  </r>
  <r>
    <x v="189"/>
    <d v="2023-03-07T00:00:00"/>
    <x v="149"/>
    <s v="BAYLA EVANGELINE C."/>
    <s v="PDAO"/>
    <x v="1"/>
    <d v="2022-09-28T00:00:00"/>
    <d v="2022-09-30T00:00:00"/>
    <s v="SL"/>
    <m/>
    <s v="3 SL"/>
    <n v="3"/>
    <m/>
  </r>
  <r>
    <x v="190"/>
    <d v="2023-03-07T00:00:00"/>
    <x v="154"/>
    <s v="CALANOG ALMA P."/>
    <s v="VMO"/>
    <x v="1"/>
    <d v="2022-12-23T00:00:00"/>
    <d v="2022-12-23T00:00:00"/>
    <s v="VL"/>
    <m/>
    <s v="1 VL"/>
    <n v="1"/>
    <m/>
  </r>
  <r>
    <x v="190"/>
    <d v="2023-03-07T00:00:00"/>
    <x v="154"/>
    <s v="CALANOG ALMA P."/>
    <s v="VMO"/>
    <x v="1"/>
    <d v="2022-12-28T00:00:00"/>
    <d v="2022-12-29T00:00:00"/>
    <s v="VL"/>
    <m/>
    <s v="2 VL"/>
    <n v="2"/>
    <m/>
  </r>
  <r>
    <x v="191"/>
    <d v="2023-03-07T00:00:00"/>
    <x v="160"/>
    <s v="ROZUL FLORENCIA M."/>
    <s v="CSWDO"/>
    <x v="1"/>
    <d v="2022-10-26T00:00:00"/>
    <d v="2022-10-26T00:00:00"/>
    <s v="OTHER"/>
    <s v="BIRTHDAY LEAVE"/>
    <s v="1 OTHER"/>
    <n v="1"/>
    <m/>
  </r>
  <r>
    <x v="192"/>
    <d v="2023-03-07T00:00:00"/>
    <x v="372"/>
    <s v="CALANOG ALMA P."/>
    <s v="VMO"/>
    <x v="1"/>
    <d v="2022-12-07T00:00:00"/>
    <d v="2022-12-07T00:00:00"/>
    <s v="SL"/>
    <m/>
    <s v="1 SL"/>
    <n v="1"/>
    <m/>
  </r>
  <r>
    <x v="193"/>
    <d v="2023-03-07T00:00:00"/>
    <x v="137"/>
    <s v="ROZUL FLORENCIA M."/>
    <s v="CSWDO"/>
    <x v="1"/>
    <d v="2022-10-21T00:00:00"/>
    <d v="2022-10-21T00:00:00"/>
    <s v="SL"/>
    <m/>
    <s v="1 SL"/>
    <n v="1"/>
    <m/>
  </r>
  <r>
    <x v="194"/>
    <d v="2023-03-07T00:00:00"/>
    <x v="352"/>
    <s v="AMBION DORINDA A."/>
    <s v="CSWDO"/>
    <x v="1"/>
    <d v="2022-12-23T00:00:00"/>
    <d v="2022-12-23T00:00:00"/>
    <s v="VL"/>
    <m/>
    <s v="1 VL"/>
    <n v="1"/>
    <m/>
  </r>
  <r>
    <x v="194"/>
    <d v="2023-03-07T00:00:00"/>
    <x v="352"/>
    <s v="AMBION DORINDA A."/>
    <s v="CSWDO"/>
    <x v="1"/>
    <d v="2022-12-29T00:00:00"/>
    <d v="2022-12-29T00:00:00"/>
    <s v="VL"/>
    <m/>
    <s v="1 VL"/>
    <n v="1"/>
    <m/>
  </r>
  <r>
    <x v="195"/>
    <d v="2023-03-07T00:00:00"/>
    <x v="135"/>
    <s v="BAYLA EVANGELINE C."/>
    <s v="PDAO"/>
    <x v="1"/>
    <d v="2022-10-17T00:00:00"/>
    <d v="2022-10-17T00:00:00"/>
    <s v="SL"/>
    <m/>
    <s v="1 SL"/>
    <n v="1"/>
    <m/>
  </r>
  <r>
    <x v="196"/>
    <d v="2023-03-07T00:00:00"/>
    <x v="88"/>
    <s v="BAYLA EVANGELINE C."/>
    <s v="PDAO"/>
    <x v="1"/>
    <d v="2022-09-06T00:00:00"/>
    <d v="2022-09-06T00:00:00"/>
    <s v="SL"/>
    <m/>
    <s v="1 SL"/>
    <n v="1"/>
    <m/>
  </r>
  <r>
    <x v="197"/>
    <d v="2023-03-07T00:00:00"/>
    <x v="100"/>
    <s v="BAYLA EVANGELINE C."/>
    <s v="PDAO"/>
    <x v="1"/>
    <d v="2023-08-29T00:00:00"/>
    <d v="2023-08-29T00:00:00"/>
    <s v="VL"/>
    <m/>
    <s v="1 VL"/>
    <n v="1"/>
    <m/>
  </r>
  <r>
    <x v="198"/>
    <d v="2023-03-07T00:00:00"/>
    <x v="365"/>
    <s v="ROZUL FLORENCIA M."/>
    <s v="CSWDO"/>
    <x v="1"/>
    <d v="2022-12-07T00:00:00"/>
    <d v="2022-12-07T00:00:00"/>
    <s v="SL"/>
    <m/>
    <s v="1 SL"/>
    <n v="1"/>
    <m/>
  </r>
  <r>
    <x v="199"/>
    <d v="2023-03-07T00:00:00"/>
    <x v="298"/>
    <s v="PEÑERO LILIBETH B."/>
    <s v="CSWDO"/>
    <x v="1"/>
    <d v="2022-12-15T00:00:00"/>
    <d v="2022-12-16T00:00:00"/>
    <s v="VL"/>
    <m/>
    <s v="2 VL"/>
    <n v="2"/>
    <m/>
  </r>
  <r>
    <x v="200"/>
    <d v="2023-03-07T00:00:00"/>
    <x v="298"/>
    <s v="PEÑERO LILIBETH B."/>
    <s v="CSWDO"/>
    <x v="1"/>
    <d v="2022-12-26T00:00:00"/>
    <d v="2022-12-26T00:00:00"/>
    <s v="VL"/>
    <m/>
    <s v="0 VL"/>
    <n v="0"/>
    <m/>
  </r>
  <r>
    <x v="201"/>
    <d v="2023-03-07T00:00:00"/>
    <x v="359"/>
    <s v="ERIDAO ROSALINDA P."/>
    <s v="CSWDO"/>
    <x v="1"/>
    <d v="2022-12-02T00:00:00"/>
    <d v="2022-12-02T00:00:00"/>
    <m/>
    <m/>
    <s v="1 "/>
    <n v="1"/>
    <m/>
  </r>
  <r>
    <x v="202"/>
    <d v="2023-03-07T00:00:00"/>
    <x v="395"/>
    <s v="ROLLE MICHELLYN G."/>
    <s v="ONT"/>
    <x v="0"/>
    <d v="2023-01-17T00:00:00"/>
    <d v="2023-01-23T00:00:00"/>
    <s v="SL"/>
    <m/>
    <s v="6 SL"/>
    <n v="6"/>
    <m/>
  </r>
  <r>
    <x v="203"/>
    <d v="2023-03-07T00:00:00"/>
    <x v="397"/>
    <s v="ROMILLA MARIBEL P."/>
    <s v="ACCOUNTING"/>
    <x v="0"/>
    <d v="2022-12-23T00:00:00"/>
    <d v="2022-12-23T00:00:00"/>
    <s v="SL"/>
    <m/>
    <s v="1 SL"/>
    <n v="1"/>
    <m/>
  </r>
  <r>
    <x v="204"/>
    <d v="2023-03-07T00:00:00"/>
    <x v="366"/>
    <s v="REGINALDO MARISSA C."/>
    <s v="TCIS"/>
    <x v="2"/>
    <d v="2022-12-26T00:00:00"/>
    <d v="2022-12-30T00:00:00"/>
    <s v="VL"/>
    <m/>
    <s v="3 VL"/>
    <n v="3"/>
    <m/>
  </r>
  <r>
    <x v="205"/>
    <d v="2023-03-07T00:00:00"/>
    <x v="376"/>
    <s v="REGINALDO MARISSA C."/>
    <s v="TCIS"/>
    <x v="2"/>
    <d v="2022-12-21T00:00:00"/>
    <d v="2022-12-23T00:00:00"/>
    <s v="OTHER"/>
    <s v="SPECIAL PRIVILEGE"/>
    <s v="3 OTHER"/>
    <n v="3"/>
    <m/>
  </r>
  <r>
    <x v="206"/>
    <d v="2023-03-07T00:00:00"/>
    <x v="399"/>
    <s v="RODRIGUEZ NARCISCO E."/>
    <s v="EEO/CITY MARKET"/>
    <x v="0"/>
    <d v="2023-02-02T00:00:00"/>
    <d v="2023-02-02T00:00:00"/>
    <s v="SL"/>
    <m/>
    <s v="1 SL"/>
    <n v="1"/>
    <m/>
  </r>
  <r>
    <x v="207"/>
    <d v="2023-03-07T00:00:00"/>
    <x v="447"/>
    <s v="RODRIGUEZ ARNEL  "/>
    <s v="CENRO"/>
    <x v="0"/>
    <d v="2023-03-02T00:00:00"/>
    <d v="2023-03-03T00:00:00"/>
    <s v="VL"/>
    <m/>
    <s v="2 VL"/>
    <n v="2"/>
    <m/>
  </r>
  <r>
    <x v="208"/>
    <d v="2023-03-07T00:00:00"/>
    <x v="393"/>
    <s v="RODRIGUEZ ARNEL  "/>
    <s v="CENRO"/>
    <x v="0"/>
    <d v="2023-01-30T00:00:00"/>
    <d v="2023-01-30T00:00:00"/>
    <s v="OTHER"/>
    <s v="SPECIAL PRIVILEGE"/>
    <s v="1 OTHER"/>
    <n v="1"/>
    <m/>
  </r>
  <r>
    <x v="209"/>
    <d v="2023-03-07T00:00:00"/>
    <x v="423"/>
    <s v="ROMILLA MARIBEL P."/>
    <s v="ACCOUNTING"/>
    <x v="0"/>
    <d v="2023-01-23T00:00:00"/>
    <d v="2023-01-23T00:00:00"/>
    <s v="SL"/>
    <m/>
    <s v="1 SL"/>
    <n v="1"/>
    <m/>
  </r>
  <r>
    <x v="210"/>
    <d v="2023-03-07T00:00:00"/>
    <x v="382"/>
    <s v="MARASIGAN GINALYN D."/>
    <s v="ACCOUNTING"/>
    <x v="1"/>
    <d v="2023-01-24T00:00:00"/>
    <d v="2023-01-24T00:00:00"/>
    <s v="SL"/>
    <m/>
    <s v="1 SL"/>
    <n v="1"/>
    <m/>
  </r>
  <r>
    <x v="211"/>
    <d v="2023-03-07T00:00:00"/>
    <x v="390"/>
    <s v="ALEGA ESTELITA M."/>
    <s v="CTO"/>
    <x v="1"/>
    <d v="2023-02-06T00:00:00"/>
    <d v="2023-02-07T00:00:00"/>
    <s v="OTHER"/>
    <s v="SPECIAL PRIVILEGE"/>
    <s v="2 OTHER"/>
    <n v="2"/>
    <m/>
  </r>
  <r>
    <x v="212"/>
    <d v="2023-03-07T00:00:00"/>
    <x v="390"/>
    <s v="SANARES DAN T."/>
    <s v="CHO"/>
    <x v="1"/>
    <d v="2023-02-20T00:00:00"/>
    <d v="2023-02-20T00:00:00"/>
    <s v="VL"/>
    <m/>
    <s v="1 VL"/>
    <n v="1"/>
    <m/>
  </r>
  <r>
    <x v="213"/>
    <d v="2023-03-07T00:00:00"/>
    <x v="393"/>
    <s v="SIM JO RITZELLE C."/>
    <s v="CHO"/>
    <x v="0"/>
    <d v="2023-02-14T00:00:00"/>
    <d v="2023-02-15T00:00:00"/>
    <s v="VL"/>
    <m/>
    <s v="2 VL"/>
    <n v="2"/>
    <m/>
  </r>
  <r>
    <x v="214"/>
    <d v="2023-03-07T00:00:00"/>
    <x v="422"/>
    <s v="SIM JO RITZELLE C."/>
    <s v="CHO"/>
    <x v="0"/>
    <d v="2023-01-13T00:00:00"/>
    <d v="2023-01-13T00:00:00"/>
    <s v="SL"/>
    <m/>
    <s v="1 SL"/>
    <n v="1"/>
    <m/>
  </r>
  <r>
    <x v="215"/>
    <d v="2023-03-07T00:00:00"/>
    <x v="397"/>
    <s v="MARASIGAN GINALYN D."/>
    <s v="ACCOUNTING"/>
    <x v="1"/>
    <d v="2023-01-09T00:00:00"/>
    <d v="2023-01-09T00:00:00"/>
    <s v="OTHER"/>
    <s v="SPECIAL PRIVILEGE"/>
    <s v="1 OTHER"/>
    <n v="1"/>
    <m/>
  </r>
  <r>
    <x v="216"/>
    <d v="2023-03-07T00:00:00"/>
    <x v="376"/>
    <s v="DELA GRACIA MA. CECILIA P."/>
    <s v="ACCOUNTING"/>
    <x v="1"/>
    <d v="2022-12-15T00:00:00"/>
    <d v="2022-12-15T00:00:00"/>
    <s v="SL"/>
    <m/>
    <s v="1 SL"/>
    <n v="1"/>
    <m/>
  </r>
  <r>
    <x v="217"/>
    <d v="2023-03-07T00:00:00"/>
    <x v="409"/>
    <s v="PEREY AIRENE O."/>
    <s v="CCT"/>
    <x v="1"/>
    <d v="2023-01-30T00:00:00"/>
    <d v="2023-01-30T00:00:00"/>
    <s v="SL"/>
    <m/>
    <s v="1 SL"/>
    <n v="1"/>
    <m/>
  </r>
  <r>
    <x v="218"/>
    <d v="2023-03-07T00:00:00"/>
    <x v="383"/>
    <s v="MARINDUQUE MARISSA M."/>
    <s v="ASSESSORS OFFICE"/>
    <x v="1"/>
    <d v="2023-01-31T00:00:00"/>
    <d v="2023-01-31T00:00:00"/>
    <s v="OTHER"/>
    <s v="SPECIAL PRIVILEGE"/>
    <s v="1 OTHER"/>
    <n v="1"/>
    <m/>
  </r>
  <r>
    <x v="219"/>
    <d v="2023-03-07T00:00:00"/>
    <x v="383"/>
    <s v="MARINDUQUE MARISSA M."/>
    <s v="ASSESSORS OFFICE"/>
    <x v="1"/>
    <d v="2023-02-02T00:00:00"/>
    <d v="2023-02-02T00:00:00"/>
    <s v="OTHER"/>
    <s v="SPECIAL PRIVILEGE"/>
    <s v="1 OTHER"/>
    <n v="1"/>
    <m/>
  </r>
  <r>
    <x v="220"/>
    <d v="2023-03-07T00:00:00"/>
    <x v="409"/>
    <s v="DIMARANAN REYNALDO R."/>
    <s v="EEO/ CITY MARKET"/>
    <x v="1"/>
    <d v="2023-02-10T00:00:00"/>
    <d v="2023-02-11T00:00:00"/>
    <s v="VL"/>
    <m/>
    <s v="2 VL"/>
    <n v="2"/>
    <m/>
  </r>
  <r>
    <x v="221"/>
    <d v="2023-03-07T00:00:00"/>
    <x v="370"/>
    <s v="ANACAY LEVIE B."/>
    <s v="ACCOUNTING"/>
    <x v="1"/>
    <d v="2022-12-19T00:00:00"/>
    <d v="2022-12-19T00:00:00"/>
    <s v="OTHER"/>
    <s v="SPECIAL PRIVILEGE"/>
    <s v="1 OTHER"/>
    <n v="1"/>
    <m/>
  </r>
  <r>
    <x v="222"/>
    <d v="2023-03-07T00:00:00"/>
    <x v="370"/>
    <s v="ANACAY LEVIE B."/>
    <s v="ACCOUNTING"/>
    <x v="1"/>
    <d v="2022-12-23T00:00:00"/>
    <d v="2022-12-23T00:00:00"/>
    <s v="SL"/>
    <m/>
    <s v="1 SL"/>
    <n v="1"/>
    <m/>
  </r>
  <r>
    <x v="223"/>
    <d v="2023-03-07T00:00:00"/>
    <x v="370"/>
    <s v="ANACAY LEVIE B."/>
    <s v="ACCOUNTING"/>
    <x v="1"/>
    <d v="2022-12-12T00:00:00"/>
    <d v="2022-12-12T00:00:00"/>
    <s v="SL"/>
    <m/>
    <s v="1 SL"/>
    <n v="1"/>
    <m/>
  </r>
  <r>
    <x v="224"/>
    <d v="2023-03-07T00:00:00"/>
    <x v="147"/>
    <s v="ROCILLO CECILLA A."/>
    <s v="ACCOUNTING"/>
    <x v="1"/>
    <d v="2022-12-27T00:00:00"/>
    <d v="2022-12-27T00:00:00"/>
    <s v="SL"/>
    <m/>
    <s v="1 SL"/>
    <n v="1"/>
    <m/>
  </r>
  <r>
    <x v="225"/>
    <d v="2023-03-07T00:00:00"/>
    <x v="397"/>
    <s v="DELA GRACIA MA. CECILIA P."/>
    <s v="ACCOUNTING"/>
    <x v="1"/>
    <d v="2022-12-22T00:00:00"/>
    <d v="2022-12-22T00:00:00"/>
    <s v="SL"/>
    <m/>
    <s v="1 SL"/>
    <n v="1"/>
    <m/>
  </r>
  <r>
    <x v="226"/>
    <d v="2023-03-07T00:00:00"/>
    <x v="422"/>
    <s v="MAWAK MIA PAULEEN B."/>
    <s v="ACCOUNTING"/>
    <x v="1"/>
    <d v="2023-01-20T00:00:00"/>
    <d v="2023-01-20T00:00:00"/>
    <s v="VL"/>
    <m/>
    <s v="1 VL"/>
    <n v="1"/>
    <m/>
  </r>
  <r>
    <x v="227"/>
    <d v="2023-03-07T00:00:00"/>
    <x v="412"/>
    <s v="MIRANDA MARIA LOIDA M."/>
    <s v="ACCOUNTING"/>
    <x v="1"/>
    <d v="2023-01-13T00:00:00"/>
    <d v="2023-01-13T00:00:00"/>
    <s v="SL"/>
    <m/>
    <s v="1 SL"/>
    <n v="1"/>
    <m/>
  </r>
  <r>
    <x v="227"/>
    <d v="2023-03-07T00:00:00"/>
    <x v="412"/>
    <s v="MIRANDA MARIA LOIDA M."/>
    <s v="ACCOUNTING"/>
    <x v="1"/>
    <d v="2023-01-16T00:00:00"/>
    <d v="2023-01-17T00:00:00"/>
    <s v="SL"/>
    <m/>
    <s v="2 SL"/>
    <n v="2"/>
    <m/>
  </r>
  <r>
    <x v="228"/>
    <d v="2023-03-07T00:00:00"/>
    <x v="403"/>
    <s v="DOCTORA ZENAIDA  "/>
    <s v="CENRO"/>
    <x v="1"/>
    <d v="2023-02-14T00:00:00"/>
    <d v="2023-02-17T00:00:00"/>
    <s v="VL"/>
    <m/>
    <s v="4 VL"/>
    <n v="4"/>
    <m/>
  </r>
  <r>
    <x v="229"/>
    <d v="2023-03-07T00:00:00"/>
    <x v="389"/>
    <s v="ANGCAYA RUFINA P."/>
    <s v="LCR"/>
    <x v="1"/>
    <d v="2023-01-06T00:00:00"/>
    <d v="2023-01-09T00:00:00"/>
    <s v="SL"/>
    <m/>
    <s v="2 SL"/>
    <n v="2"/>
    <m/>
  </r>
  <r>
    <x v="230"/>
    <d v="2023-03-07T00:00:00"/>
    <x v="298"/>
    <s v="ANGCAYA RUFINA P."/>
    <s v="LCR"/>
    <x v="1"/>
    <d v="2023-01-17T00:00:00"/>
    <d v="2023-01-17T00:00:00"/>
    <s v="SL"/>
    <m/>
    <s v="1 SL"/>
    <n v="1"/>
    <m/>
  </r>
  <r>
    <x v="231"/>
    <d v="2023-03-07T00:00:00"/>
    <x v="390"/>
    <s v="BAYOT ELAINE B."/>
    <s v="ONT"/>
    <x v="1"/>
    <d v="2023-02-24T00:00:00"/>
    <d v="2023-02-28T00:00:00"/>
    <s v="VL"/>
    <m/>
    <s v="3 VL"/>
    <n v="3"/>
    <m/>
  </r>
  <r>
    <x v="232"/>
    <d v="2023-03-07T00:00:00"/>
    <x v="403"/>
    <s v="MATIENZO NORMITA S."/>
    <s v="LCR"/>
    <x v="1"/>
    <d v="2023-02-13T00:00:00"/>
    <d v="2023-02-14T00:00:00"/>
    <s v="VL"/>
    <m/>
    <s v="2 VL"/>
    <n v="2"/>
    <m/>
  </r>
  <r>
    <x v="233"/>
    <d v="2023-03-07T00:00:00"/>
    <x v="399"/>
    <s v="VILLANUEVA PABLO B."/>
    <s v="PICNIC GROVE"/>
    <x v="1"/>
    <d v="2023-01-30T00:00:00"/>
    <d v="2023-01-31T00:00:00"/>
    <s v="SL"/>
    <m/>
    <s v="2 SL"/>
    <n v="2"/>
    <m/>
  </r>
  <r>
    <x v="234"/>
    <d v="2023-03-07T00:00:00"/>
    <x v="402"/>
    <s v="TAÑEDO MARIA EVELYN C."/>
    <s v="CBO"/>
    <x v="1"/>
    <d v="2023-02-08T00:00:00"/>
    <d v="2023-02-08T00:00:00"/>
    <s v="SL"/>
    <m/>
    <s v="1 SL"/>
    <n v="1"/>
    <m/>
  </r>
  <r>
    <x v="235"/>
    <d v="2023-03-07T00:00:00"/>
    <x v="379"/>
    <s v="DAÑO ALMA R."/>
    <s v="ACCOUNTING"/>
    <x v="1"/>
    <d v="2023-01-10T00:00:00"/>
    <d v="2023-01-10T00:00:00"/>
    <s v="SL"/>
    <m/>
    <s v="1 SL"/>
    <n v="1"/>
    <m/>
  </r>
  <r>
    <x v="236"/>
    <d v="2023-03-07T00:00:00"/>
    <x v="377"/>
    <s v="AMBION DORINDA A."/>
    <s v="CSWDO"/>
    <x v="1"/>
    <d v="2022-12-16T00:00:00"/>
    <d v="2022-12-16T00:00:00"/>
    <s v="OTHER"/>
    <s v="SPECIAL PRIVILEGE"/>
    <s v="1 OTHER"/>
    <n v="1"/>
    <m/>
  </r>
  <r>
    <x v="237"/>
    <d v="2023-03-07T00:00:00"/>
    <x v="381"/>
    <s v="ROZUL FLORENCIA M."/>
    <s v="CSWDO"/>
    <x v="1"/>
    <d v="2023-01-03T00:00:00"/>
    <d v="2023-01-03T00:00:00"/>
    <s v="SL"/>
    <m/>
    <s v="1 SL"/>
    <n v="1"/>
    <m/>
  </r>
  <r>
    <x v="238"/>
    <d v="2023-03-07T00:00:00"/>
    <x v="373"/>
    <s v="LIMBOC FLORDELIZA J."/>
    <s v="LCR"/>
    <x v="1"/>
    <d v="2022-12-27T00:00:00"/>
    <d v="2022-12-27T00:00:00"/>
    <s v="SL"/>
    <m/>
    <s v="1 SL"/>
    <n v="1"/>
    <m/>
  </r>
  <r>
    <x v="239"/>
    <d v="2023-03-07T00:00:00"/>
    <x v="389"/>
    <s v="DIMARANAN GREGORIA C."/>
    <s v="ACCOUNTING"/>
    <x v="1"/>
    <d v="2023-01-09T00:00:00"/>
    <d v="2023-01-20T00:00:00"/>
    <s v="SL"/>
    <m/>
    <s v="10 SL"/>
    <n v="10"/>
    <m/>
  </r>
  <r>
    <x v="240"/>
    <d v="2023-03-07T00:00:00"/>
    <x v="414"/>
    <s v="ANACAY LEVIE B."/>
    <s v="ACCOUNTING"/>
    <x v="1"/>
    <d v="2023-01-09T00:00:00"/>
    <d v="2023-01-09T00:00:00"/>
    <s v="SL"/>
    <m/>
    <s v="1 SL"/>
    <n v="1"/>
    <m/>
  </r>
  <r>
    <x v="241"/>
    <d v="2023-03-07T00:00:00"/>
    <x v="414"/>
    <s v="ANACAY LEVIE B."/>
    <s v="ACCOUNTING"/>
    <x v="1"/>
    <d v="2022-12-12T00:00:00"/>
    <d v="2022-12-12T00:00:00"/>
    <s v="SL"/>
    <m/>
    <s v="1 SL"/>
    <n v="1"/>
    <m/>
  </r>
  <r>
    <x v="241"/>
    <d v="2023-03-07T00:00:00"/>
    <x v="414"/>
    <s v="ANACAY LEVIE B."/>
    <s v="ACCOUNTING"/>
    <x v="1"/>
    <d v="2022-12-23T00:00:00"/>
    <d v="2022-12-23T00:00:00"/>
    <s v="SL"/>
    <m/>
    <s v="1 SL"/>
    <n v="1"/>
    <m/>
  </r>
  <r>
    <x v="242"/>
    <d v="2023-03-07T00:00:00"/>
    <x v="440"/>
    <s v="ANGCAYA ANA B."/>
    <s v="GSO"/>
    <x v="1"/>
    <d v="2023-02-09T00:00:00"/>
    <d v="2023-02-09T00:00:00"/>
    <s v="SL"/>
    <m/>
    <s v="1 SL"/>
    <n v="1"/>
    <m/>
  </r>
  <r>
    <x v="243"/>
    <d v="2023-03-07T00:00:00"/>
    <x v="440"/>
    <s v="MANGUINAO GILBERT  "/>
    <s v="GSO"/>
    <x v="1"/>
    <d v="2023-02-09T00:00:00"/>
    <d v="2023-02-09T00:00:00"/>
    <s v="OTHER"/>
    <s v="SPECIAL PRIVILEGE"/>
    <s v="1 OTHER"/>
    <n v="1"/>
    <m/>
  </r>
  <r>
    <x v="244"/>
    <d v="2023-03-07T00:00:00"/>
    <x v="405"/>
    <s v="DAÑO ALMA R."/>
    <s v="ACCOUNTING"/>
    <x v="1"/>
    <d v="2023-01-30T00:00:00"/>
    <d v="2023-01-31T00:00:00"/>
    <s v="SL"/>
    <m/>
    <s v="2 SL"/>
    <n v="2"/>
    <m/>
  </r>
  <r>
    <x v="245"/>
    <d v="2023-03-07T00:00:00"/>
    <x v="387"/>
    <s v="DE VILLA JAYVEE U."/>
    <s v="ACCOUNTING"/>
    <x v="1"/>
    <d v="2023-02-06T00:00:00"/>
    <d v="2023-02-06T00:00:00"/>
    <s v="VL"/>
    <m/>
    <s v="1 VL"/>
    <n v="1"/>
    <m/>
  </r>
  <r>
    <x v="246"/>
    <d v="2023-03-07T00:00:00"/>
    <x v="404"/>
    <s v="MARASIGAN GINALYN D."/>
    <s v="ACCOUNTING"/>
    <x v="1"/>
    <d v="2023-02-01T00:00:00"/>
    <d v="2023-02-01T00:00:00"/>
    <s v="SL"/>
    <m/>
    <s v="1 SL"/>
    <n v="1"/>
    <m/>
  </r>
  <r>
    <x v="247"/>
    <d v="2023-03-07T00:00:00"/>
    <x v="381"/>
    <s v="ANGCAYA JOHN V."/>
    <s v="ACCOUNTING"/>
    <x v="1"/>
    <d v="2022-12-22T00:00:00"/>
    <d v="2022-12-22T00:00:00"/>
    <s v="SL"/>
    <m/>
    <s v="1 SL"/>
    <n v="1"/>
    <m/>
  </r>
  <r>
    <x v="248"/>
    <d v="2023-03-07T00:00:00"/>
    <x v="402"/>
    <s v="DIMARANAN GREGORIA C."/>
    <s v="ACCOUNTING"/>
    <x v="1"/>
    <d v="2022-12-23T00:00:00"/>
    <d v="2022-12-23T00:00:00"/>
    <s v="SL"/>
    <m/>
    <s v="1 SL"/>
    <n v="1"/>
    <m/>
  </r>
  <r>
    <x v="248"/>
    <d v="2023-03-07T00:00:00"/>
    <x v="402"/>
    <s v="DIMARANAN GREGORIA C."/>
    <s v="ACCOUNTING"/>
    <x v="1"/>
    <d v="2022-12-27T00:00:00"/>
    <d v="2022-12-27T00:00:00"/>
    <s v="SL"/>
    <m/>
    <s v="1 SL"/>
    <n v="1"/>
    <m/>
  </r>
  <r>
    <x v="248"/>
    <d v="2023-03-07T00:00:00"/>
    <x v="402"/>
    <s v="DIMARANAN GREGORIA C."/>
    <s v="ACCOUNTING"/>
    <x v="1"/>
    <d v="2023-01-03T00:00:00"/>
    <d v="2023-01-06T00:00:00"/>
    <s v="SL"/>
    <m/>
    <s v="4 SL"/>
    <n v="4"/>
    <m/>
  </r>
  <r>
    <x v="249"/>
    <d v="2023-03-07T00:00:00"/>
    <x v="395"/>
    <s v="AMON RHEALYN O."/>
    <s v="ACCOUNTING"/>
    <x v="1"/>
    <d v="2023-02-02T00:00:00"/>
    <d v="2023-02-02T00:00:00"/>
    <s v="VL"/>
    <m/>
    <s v="1 VL"/>
    <n v="1"/>
    <m/>
  </r>
  <r>
    <x v="250"/>
    <d v="2023-03-07T00:00:00"/>
    <x v="405"/>
    <s v="ANACAY LEVIE B."/>
    <s v="ACCOUNTING"/>
    <x v="1"/>
    <d v="2023-01-13T00:00:00"/>
    <d v="2023-01-13T00:00:00"/>
    <s v="SL"/>
    <m/>
    <s v="1 SL"/>
    <n v="1"/>
    <m/>
  </r>
  <r>
    <x v="250"/>
    <d v="2023-03-07T00:00:00"/>
    <x v="405"/>
    <s v="ANACAY LEVIE B."/>
    <s v="ACCOUNTING"/>
    <x v="1"/>
    <d v="2023-01-25T00:00:00"/>
    <d v="2023-01-25T00:00:00"/>
    <s v="SL"/>
    <m/>
    <s v="1 SL"/>
    <n v="1"/>
    <m/>
  </r>
  <r>
    <x v="250"/>
    <d v="2023-03-07T00:00:00"/>
    <x v="405"/>
    <s v="ANACAY LEVIE B."/>
    <s v="ACCOUNTING"/>
    <x v="1"/>
    <d v="2023-01-30T00:00:00"/>
    <d v="2023-01-30T00:00:00"/>
    <s v="SL"/>
    <m/>
    <s v="1 SL"/>
    <n v="1"/>
    <m/>
  </r>
  <r>
    <x v="251"/>
    <d v="2023-03-07T00:00:00"/>
    <x v="405"/>
    <s v="DAÑO ALMA R."/>
    <s v="ACCOUNTING"/>
    <x v="1"/>
    <d v="2023-01-23T00:00:00"/>
    <d v="2023-01-23T00:00:00"/>
    <s v="SL"/>
    <m/>
    <s v="1 SL"/>
    <n v="1"/>
    <m/>
  </r>
  <r>
    <x v="252"/>
    <d v="2023-03-07T00:00:00"/>
    <x v="393"/>
    <s v="SUMAGUI LORENA P."/>
    <s v="BIR"/>
    <x v="0"/>
    <d v="2023-02-03T00:00:00"/>
    <d v="2023-02-03T00:00:00"/>
    <s v="OTHER"/>
    <s v="SPECIAL PRIVILEGE"/>
    <s v="1 OTHER"/>
    <n v="1"/>
    <m/>
  </r>
  <r>
    <x v="253"/>
    <d v="2023-03-07T00:00:00"/>
    <x v="395"/>
    <s v="ROCILLO CECILLA A."/>
    <s v="ACCOUNTING"/>
    <x v="1"/>
    <d v="2023-01-19T00:00:00"/>
    <d v="2023-01-19T00:00:00"/>
    <s v="SL"/>
    <m/>
    <s v="1 SL"/>
    <n v="1"/>
    <m/>
  </r>
  <r>
    <x v="254"/>
    <d v="2023-03-07T00:00:00"/>
    <x v="79"/>
    <s v="TIMPLE ALLAN R."/>
    <s v="TCIS"/>
    <x v="0"/>
    <d v="2022-12-23T00:00:00"/>
    <d v="2022-12-29T00:00:00"/>
    <s v="VL"/>
    <m/>
    <s v="4 VL"/>
    <n v="4"/>
    <m/>
  </r>
  <r>
    <x v="255"/>
    <d v="2023-03-07T00:00:00"/>
    <x v="414"/>
    <s v="VERGARA CATHERINE R."/>
    <s v="CSWDO"/>
    <x v="1"/>
    <d v="2023-01-13T00:00:00"/>
    <d v="2023-01-13T00:00:00"/>
    <s v="OTHER"/>
    <m/>
    <s v="1 OTHER"/>
    <n v="1"/>
    <m/>
  </r>
  <r>
    <x v="256"/>
    <d v="2023-03-07T00:00:00"/>
    <x v="377"/>
    <s v="SABULAAN MARIA LEAH M."/>
    <s v="CPDO"/>
    <x v="0"/>
    <d v="2022-12-19T00:00:00"/>
    <d v="2023-01-06T00:00:00"/>
    <s v="SL"/>
    <m/>
    <s v="12 SL"/>
    <n v="12"/>
    <m/>
  </r>
  <r>
    <x v="257"/>
    <d v="2023-03-07T00:00:00"/>
    <x v="432"/>
    <s v="SUMAGUI FELICITAS M."/>
    <s v="CSWDO"/>
    <x v="0"/>
    <d v="2022-12-21T00:00:00"/>
    <d v="2022-12-21T00:00:00"/>
    <s v="SL"/>
    <m/>
    <s v="1 SL"/>
    <n v="1"/>
    <m/>
  </r>
  <r>
    <x v="258"/>
    <d v="2023-03-07T00:00:00"/>
    <x v="382"/>
    <s v="SUMAGUI DESZERIE ANN A."/>
    <s v="ONT"/>
    <x v="1"/>
    <d v="2023-01-23T00:00:00"/>
    <d v="2023-01-23T00:00:00"/>
    <s v="SL"/>
    <m/>
    <s v="1 SL"/>
    <n v="1"/>
    <m/>
  </r>
  <r>
    <x v="259"/>
    <d v="2023-03-07T00:00:00"/>
    <x v="398"/>
    <s v="SARMIENTO TERESA E."/>
    <s v="ONT"/>
    <x v="0"/>
    <d v="2023-01-31T00:00:00"/>
    <d v="2023-01-31T00:00:00"/>
    <s v="SL"/>
    <m/>
    <s v="1 SL"/>
    <n v="1"/>
    <m/>
  </r>
  <r>
    <x v="260"/>
    <d v="2023-03-07T00:00:00"/>
    <x v="404"/>
    <s v="SALAZAR FRANCIS D."/>
    <s v="CENRO"/>
    <x v="3"/>
    <d v="2023-01-31T00:00:00"/>
    <d v="2023-02-01T00:00:00"/>
    <s v="SL"/>
    <m/>
    <s v="2 SL"/>
    <n v="2"/>
    <m/>
  </r>
  <r>
    <x v="261"/>
    <d v="2023-03-07T00:00:00"/>
    <x v="378"/>
    <s v="MENDOZA MARVIC M."/>
    <s v="ONT"/>
    <x v="1"/>
    <d v="2022-12-26T00:00:00"/>
    <d v="2022-12-29T00:00:00"/>
    <s v="VL"/>
    <m/>
    <s v="3 VL"/>
    <n v="3"/>
    <m/>
  </r>
  <r>
    <x v="262"/>
    <d v="2023-03-07T00:00:00"/>
    <x v="405"/>
    <s v="VARGAS ARNOLD A."/>
    <s v="ONT"/>
    <x v="0"/>
    <d v="2023-01-21T00:00:00"/>
    <d v="2023-01-21T00:00:00"/>
    <s v="SL"/>
    <m/>
    <s v="1 SL"/>
    <n v="1"/>
    <m/>
  </r>
  <r>
    <x v="262"/>
    <d v="2023-03-07T00:00:00"/>
    <x v="405"/>
    <s v="VARGAS ARNOLD A."/>
    <s v="ONT"/>
    <x v="0"/>
    <d v="2023-01-28T00:00:00"/>
    <d v="2023-01-28T00:00:00"/>
    <s v="SL"/>
    <m/>
    <s v="1 SL"/>
    <n v="1"/>
    <m/>
  </r>
  <r>
    <x v="263"/>
    <d v="2023-03-07T00:00:00"/>
    <x v="395"/>
    <s v="VERGARA ESTELITA A."/>
    <s v="ONT"/>
    <x v="0"/>
    <d v="2023-02-16T00:00:00"/>
    <d v="2023-02-28T00:00:00"/>
    <s v="VL"/>
    <m/>
    <s v="9 VL"/>
    <n v="9"/>
    <m/>
  </r>
  <r>
    <x v="264"/>
    <d v="2023-03-07T00:00:00"/>
    <x v="380"/>
    <s v="VILLANUEVA DAVE RONILLO V."/>
    <s v="CEO"/>
    <x v="0"/>
    <d v="2023-01-04T00:00:00"/>
    <d v="2023-01-05T00:00:00"/>
    <s v="SL"/>
    <m/>
    <s v="2 SL"/>
    <n v="2"/>
    <m/>
  </r>
  <r>
    <x v="265"/>
    <d v="2023-03-07T00:00:00"/>
    <x v="384"/>
    <s v="VILLANUEVA DAVE RONILLO V."/>
    <s v="CEO"/>
    <x v="0"/>
    <d v="2023-01-27T00:00:00"/>
    <d v="2023-01-27T00:00:00"/>
    <s v="OTHER"/>
    <s v="SPECIAL PRIVILEGE"/>
    <s v="1 OTHER"/>
    <n v="1"/>
    <m/>
  </r>
  <r>
    <x v="266"/>
    <d v="2023-03-07T00:00:00"/>
    <x v="380"/>
    <s v="VERGARA CIAN ASHLEEN J."/>
    <s v="OSPITAL NG TAGAYTAY"/>
    <x v="3"/>
    <d v="2022-12-27T00:00:00"/>
    <d v="2022-12-30T00:00:00"/>
    <s v="SL"/>
    <m/>
    <s v="3 SL"/>
    <n v="3"/>
    <m/>
  </r>
  <r>
    <x v="267"/>
    <d v="2023-03-07T00:00:00"/>
    <x v="429"/>
    <s v="CREUS SAMUEL A."/>
    <s v="EEO"/>
    <x v="3"/>
    <d v="2023-01-30T00:00:00"/>
    <d v="2023-02-01T00:00:00"/>
    <s v="SL"/>
    <m/>
    <s v="3 SL"/>
    <n v="3"/>
    <m/>
  </r>
  <r>
    <x v="268"/>
    <d v="2023-03-07T00:00:00"/>
    <x v="382"/>
    <s v="VILLANUEVA ISMAEL D."/>
    <s v="CHO"/>
    <x v="0"/>
    <d v="2023-01-23T00:00:00"/>
    <d v="2023-01-23T00:00:00"/>
    <s v="SL"/>
    <m/>
    <s v="1 SL"/>
    <n v="1"/>
    <m/>
  </r>
  <r>
    <x v="269"/>
    <d v="2023-03-07T00:00:00"/>
    <x v="404"/>
    <s v="GUEVARRA ROLANDO  "/>
    <s v="CENRO"/>
    <x v="0"/>
    <d v="2023-02-18T00:00:00"/>
    <d v="2023-02-20T00:00:00"/>
    <s v="SL"/>
    <m/>
    <s v="2 SL"/>
    <n v="2"/>
    <m/>
  </r>
  <r>
    <x v="270"/>
    <d v="2023-03-07T00:00:00"/>
    <x v="430"/>
    <s v="COSINO RIMWELL  "/>
    <s v="CHO"/>
    <x v="0"/>
    <d v="2023-03-06T00:00:00"/>
    <d v="2023-03-07T00:00:00"/>
    <s v="VL"/>
    <m/>
    <s v="2 VL"/>
    <n v="2"/>
    <m/>
  </r>
  <r>
    <x v="271"/>
    <d v="2023-03-07T00:00:00"/>
    <x v="400"/>
    <s v="COSINO RIMWELL  "/>
    <s v="CHO"/>
    <x v="0"/>
    <d v="2023-02-06T00:00:00"/>
    <d v="2023-02-06T00:00:00"/>
    <s v="SL"/>
    <m/>
    <s v="1 SL"/>
    <n v="1"/>
    <m/>
  </r>
  <r>
    <x v="272"/>
    <d v="2023-03-07T00:00:00"/>
    <x v="400"/>
    <s v="RODRIGUEZ MANNY  "/>
    <s v="CENRO"/>
    <x v="0"/>
    <d v="2023-02-27T00:00:00"/>
    <d v="2023-02-27T00:00:00"/>
    <s v="OTHER"/>
    <s v="SPECIAL PRIVILEGE"/>
    <s v="1 OTHER"/>
    <n v="1"/>
    <m/>
  </r>
  <r>
    <x v="273"/>
    <d v="2023-03-07T00:00:00"/>
    <x v="440"/>
    <s v="DERLA ARTHUR D."/>
    <s v="CENRO"/>
    <x v="0"/>
    <d v="2023-02-09T00:00:00"/>
    <d v="2023-02-09T00:00:00"/>
    <s v="SL"/>
    <m/>
    <s v="1 SL"/>
    <n v="1"/>
    <m/>
  </r>
  <r>
    <x v="274"/>
    <d v="2023-03-07T00:00:00"/>
    <x v="440"/>
    <s v="DERLA ARTHUR D."/>
    <s v="CENRO"/>
    <x v="0"/>
    <d v="2023-02-11T00:00:00"/>
    <d v="2023-02-11T00:00:00"/>
    <s v="SL"/>
    <m/>
    <s v="1 SL"/>
    <n v="1"/>
    <m/>
  </r>
  <r>
    <x v="275"/>
    <d v="2023-03-07T00:00:00"/>
    <x v="429"/>
    <s v="TORRES  ALLAN  "/>
    <s v="TOPS- CSU"/>
    <x v="3"/>
    <d v="2023-02-13T00:00:00"/>
    <d v="2023-02-17T00:00:00"/>
    <s v="SL"/>
    <m/>
    <s v="5 SL"/>
    <n v="5"/>
    <m/>
  </r>
  <r>
    <x v="276"/>
    <d v="2023-03-07T00:00:00"/>
    <x v="440"/>
    <s v="CABANTING AIRA P."/>
    <s v="ONT"/>
    <x v="0"/>
    <d v="2023-02-13T00:00:00"/>
    <d v="2023-02-13T00:00:00"/>
    <s v="OTHER"/>
    <s v="BIRTHDAY LEAVE"/>
    <s v="1 OTHER"/>
    <n v="1"/>
    <m/>
  </r>
  <r>
    <x v="277"/>
    <d v="2023-03-07T00:00:00"/>
    <x v="404"/>
    <s v="MENDOZA MARICEL C."/>
    <s v="ONT"/>
    <x v="0"/>
    <d v="2023-02-01T00:00:00"/>
    <d v="2023-02-09T00:00:00"/>
    <s v="SL"/>
    <m/>
    <s v="7 SL"/>
    <n v="7"/>
    <m/>
  </r>
  <r>
    <x v="278"/>
    <d v="2023-03-07T00:00:00"/>
    <x v="429"/>
    <s v="LANDICHO ROSALINA B."/>
    <s v="EEO/CITY MARKET"/>
    <x v="0"/>
    <d v="2023-02-11T00:00:00"/>
    <d v="2023-02-13T00:00:00"/>
    <s v="SL"/>
    <m/>
    <s v="2 SL"/>
    <n v="2"/>
    <m/>
  </r>
  <r>
    <x v="279"/>
    <d v="2023-03-07T00:00:00"/>
    <x v="411"/>
    <s v="JABINES MARIA SHELLY D."/>
    <s v="LIBRARY"/>
    <x v="0"/>
    <d v="2023-02-16T00:00:00"/>
    <d v="2023-02-16T00:00:00"/>
    <s v="OTHER"/>
    <s v="EMERGENCY LEAVE"/>
    <s v="1 OTHER"/>
    <n v="1"/>
    <m/>
  </r>
  <r>
    <x v="280"/>
    <d v="2023-03-07T00:00:00"/>
    <x v="400"/>
    <s v="FERMA RAYMOND  "/>
    <s v="CENRO"/>
    <x v="0"/>
    <d v="2023-02-10T00:00:00"/>
    <d v="2023-02-12T00:00:00"/>
    <s v="SL"/>
    <m/>
    <s v="3 SL"/>
    <n v="3"/>
    <m/>
  </r>
  <r>
    <x v="281"/>
    <d v="2023-03-08T00:00:00"/>
    <x v="448"/>
    <s v="ESTOLE JOCELYN D."/>
    <s v="CCT"/>
    <x v="0"/>
    <d v="2023-02-14T00:00:00"/>
    <d v="2023-02-15T00:00:00"/>
    <s v="SL"/>
    <m/>
    <s v="2 SL"/>
    <n v="2"/>
    <m/>
  </r>
  <r>
    <x v="282"/>
    <d v="2023-03-08T00:00:00"/>
    <x v="436"/>
    <s v="DE CASTRO  CHRISTINE JEAN D."/>
    <s v="CSWDO"/>
    <x v="0"/>
    <d v="2023-02-20T00:00:00"/>
    <d v="2023-02-21T00:00:00"/>
    <s v="OTHER"/>
    <s v="PARENTAL OBLIGATION"/>
    <s v="2 OTHER"/>
    <n v="2"/>
    <m/>
  </r>
  <r>
    <x v="283"/>
    <d v="2023-03-08T00:00:00"/>
    <x v="429"/>
    <s v="CREUS SAMUEL A."/>
    <s v="EEO"/>
    <x v="3"/>
    <d v="2023-02-02T00:00:00"/>
    <d v="2023-03-03T00:00:00"/>
    <s v="VL"/>
    <m/>
    <s v="29 VL"/>
    <n v="29"/>
    <m/>
  </r>
  <r>
    <x v="284"/>
    <d v="2023-03-08T00:00:00"/>
    <x v="429"/>
    <s v="DE ASIS JANETTE D."/>
    <s v="BPLO"/>
    <x v="0"/>
    <d v="2023-02-09T00:00:00"/>
    <d v="2023-02-10T00:00:00"/>
    <s v="SL"/>
    <m/>
    <s v="2 SL"/>
    <n v="2"/>
    <m/>
  </r>
  <r>
    <x v="285"/>
    <d v="2023-03-08T00:00:00"/>
    <x v="298"/>
    <s v="MERCARDO RENGIE M."/>
    <s v="LCR"/>
    <x v="0"/>
    <d v="2023-01-19T00:00:00"/>
    <d v="2023-01-19T00:00:00"/>
    <s v="SL"/>
    <m/>
    <s v="1 SL"/>
    <n v="1"/>
    <m/>
  </r>
  <r>
    <x v="286"/>
    <d v="2023-03-08T00:00:00"/>
    <x v="384"/>
    <s v="MATIENZO NORMITA S."/>
    <s v="LCR"/>
    <x v="1"/>
    <d v="2023-02-06T00:00:00"/>
    <d v="2023-02-06T00:00:00"/>
    <s v="OTHER"/>
    <s v="SPECIAL PRIVILEGE"/>
    <s v="1 OTHER"/>
    <n v="1"/>
    <m/>
  </r>
  <r>
    <x v="287"/>
    <d v="2023-03-08T00:00:00"/>
    <x v="409"/>
    <s v="PEÑAFIEL MELISSA Q."/>
    <s v="CBO"/>
    <x v="1"/>
    <d v="2023-02-09T00:00:00"/>
    <d v="2023-02-09T00:00:00"/>
    <s v="VL"/>
    <m/>
    <s v="1 VL"/>
    <n v="1"/>
    <m/>
  </r>
  <r>
    <x v="288"/>
    <d v="2023-03-08T00:00:00"/>
    <x v="377"/>
    <s v="PEÑAFIEL MELISSA Q."/>
    <s v="CBO"/>
    <x v="1"/>
    <d v="2022-12-23T00:00:00"/>
    <d v="2022-12-23T00:00:00"/>
    <s v="VL"/>
    <m/>
    <s v="1 VL"/>
    <n v="1"/>
    <m/>
  </r>
  <r>
    <x v="289"/>
    <d v="2023-03-08T00:00:00"/>
    <x v="298"/>
    <s v="PEÑAFIEL MELISSA Q."/>
    <s v="CBO"/>
    <x v="1"/>
    <d v="2023-01-09T00:00:00"/>
    <d v="2023-01-09T00:00:00"/>
    <s v="OTHER"/>
    <s v="SPECIAL PRIVILEGE"/>
    <s v="1 OTHER"/>
    <n v="1"/>
    <m/>
  </r>
  <r>
    <x v="290"/>
    <d v="2023-03-08T00:00:00"/>
    <x v="397"/>
    <s v="MONTENEGRO MARISSA P."/>
    <s v="CBO"/>
    <x v="1"/>
    <d v="2023-01-09T00:00:00"/>
    <d v="2023-01-10T00:00:00"/>
    <s v="VL"/>
    <m/>
    <s v="2 VL"/>
    <n v="2"/>
    <m/>
  </r>
  <r>
    <x v="291"/>
    <d v="2023-03-08T00:00:00"/>
    <x v="366"/>
    <s v="GATPANDAN MICHAEL E."/>
    <s v="GSO"/>
    <x v="0"/>
    <d v="2023-02-10T00:00:00"/>
    <d v="2023-02-10T00:00:00"/>
    <s v="SL"/>
    <m/>
    <s v="1 SL"/>
    <n v="1"/>
    <m/>
  </r>
  <r>
    <x v="292"/>
    <d v="2023-03-08T00:00:00"/>
    <x v="440"/>
    <s v="TIBAYAN EUFEMIA O."/>
    <s v="CHO"/>
    <x v="0"/>
    <d v="2023-02-06T00:00:00"/>
    <d v="2023-02-06T00:00:00"/>
    <s v="SL"/>
    <m/>
    <s v="1 SL"/>
    <n v="1"/>
    <m/>
  </r>
  <r>
    <x v="293"/>
    <d v="2023-03-08T00:00:00"/>
    <x v="403"/>
    <s v="ESTIEBER ARISTOTLE B."/>
    <s v="CENRO"/>
    <x v="0"/>
    <d v="2023-02-03T00:00:00"/>
    <d v="2023-02-03T00:00:00"/>
    <s v="SL"/>
    <m/>
    <s v="1 SL"/>
    <n v="1"/>
    <m/>
  </r>
  <r>
    <x v="294"/>
    <d v="2023-03-08T00:00:00"/>
    <x v="390"/>
    <s v="AMBION HERSHEY D."/>
    <s v="CHO"/>
    <x v="0"/>
    <d v="2023-02-15T00:00:00"/>
    <d v="2023-02-15T00:00:00"/>
    <s v="VL"/>
    <m/>
    <s v="1 VL"/>
    <n v="1"/>
    <m/>
  </r>
  <r>
    <x v="295"/>
    <d v="2023-03-08T00:00:00"/>
    <x v="402"/>
    <s v="GUEVARRA ROLANDO  "/>
    <s v="CENRO"/>
    <x v="0"/>
    <d v="2023-02-08T00:00:00"/>
    <d v="2023-02-08T00:00:00"/>
    <s v="SL"/>
    <m/>
    <s v="1 SL"/>
    <n v="1"/>
    <m/>
  </r>
  <r>
    <x v="296"/>
    <d v="2023-03-08T00:00:00"/>
    <x v="440"/>
    <s v="PAGLINAWAN JESSIE M."/>
    <s v="CENRO"/>
    <x v="0"/>
    <d v="2023-02-06T00:00:00"/>
    <d v="2023-02-06T00:00:00"/>
    <s v="SL"/>
    <m/>
    <s v="1 SL"/>
    <n v="1"/>
    <m/>
  </r>
  <r>
    <x v="296"/>
    <d v="2023-03-08T00:00:00"/>
    <x v="440"/>
    <s v="PAGLINAWAN JESSIE M."/>
    <s v="CENRO"/>
    <x v="0"/>
    <d v="2023-02-09T00:00:00"/>
    <d v="2023-02-09T00:00:00"/>
    <s v="SL"/>
    <m/>
    <s v="1 SL"/>
    <n v="1"/>
    <m/>
  </r>
  <r>
    <x v="297"/>
    <d v="2023-03-08T00:00:00"/>
    <x v="449"/>
    <s v="PENALES GUILLERMA B."/>
    <s v="CBO"/>
    <x v="1"/>
    <d v="2022-12-28T00:00:00"/>
    <d v="2022-12-28T00:00:00"/>
    <s v="VL"/>
    <m/>
    <s v="1 VL"/>
    <n v="1"/>
    <m/>
  </r>
  <r>
    <x v="298"/>
    <d v="2023-03-08T00:00:00"/>
    <x v="397"/>
    <s v="PENALES GUILLERMA B."/>
    <s v="CBO"/>
    <x v="1"/>
    <d v="2023-01-09T00:00:00"/>
    <d v="2023-01-09T00:00:00"/>
    <s v="OTHER"/>
    <s v="SPECIAL PRIVILEGE"/>
    <s v="1 OTHER"/>
    <n v="1"/>
    <m/>
  </r>
  <r>
    <x v="299"/>
    <d v="2023-03-08T00:00:00"/>
    <x v="409"/>
    <s v="PENALES GUILLERMA B."/>
    <s v="CBO"/>
    <x v="1"/>
    <d v="2023-02-09T00:00:00"/>
    <d v="2023-02-10T00:00:00"/>
    <s v="VL"/>
    <m/>
    <s v="2 VL"/>
    <n v="2"/>
    <m/>
  </r>
  <r>
    <x v="300"/>
    <d v="2023-03-08T00:00:00"/>
    <x v="394"/>
    <s v="BORJA NECY M."/>
    <s v="CBO"/>
    <x v="1"/>
    <d v="2023-01-26T00:00:00"/>
    <d v="2023-01-27T00:00:00"/>
    <s v="OTHER"/>
    <s v="SPECIAL PRIVILEGE"/>
    <s v="2 OTHER"/>
    <n v="2"/>
    <m/>
  </r>
  <r>
    <x v="301"/>
    <d v="2023-03-08T00:00:00"/>
    <x v="381"/>
    <s v="VIDALLO WINNIE R."/>
    <s v="CTO"/>
    <x v="1"/>
    <d v="2022-12-28T00:00:00"/>
    <d v="2022-12-29T00:00:00"/>
    <s v="SL"/>
    <m/>
    <s v="2 SL"/>
    <n v="2"/>
    <m/>
  </r>
  <r>
    <x v="302"/>
    <d v="2023-03-08T00:00:00"/>
    <x v="393"/>
    <s v="MALIGAYO YOLANDA D."/>
    <s v="CHO"/>
    <x v="1"/>
    <d v="2023-01-27T00:00:00"/>
    <d v="2023-01-27T00:00:00"/>
    <s v="SL"/>
    <m/>
    <s v="1 SL"/>
    <n v="1"/>
    <m/>
  </r>
  <r>
    <x v="303"/>
    <d v="2023-03-08T00:00:00"/>
    <x v="395"/>
    <s v="EGASAN DELIA J."/>
    <s v="CHO"/>
    <x v="1"/>
    <d v="2023-01-24T00:00:00"/>
    <d v="2023-01-24T00:00:00"/>
    <s v="SL"/>
    <m/>
    <s v="1 SL"/>
    <n v="1"/>
    <m/>
  </r>
  <r>
    <x v="304"/>
    <d v="2023-03-08T00:00:00"/>
    <x v="397"/>
    <s v="LIMBOC FLORDELIZA J."/>
    <s v="LCR"/>
    <x v="1"/>
    <d v="2023-02-02T00:00:00"/>
    <d v="2023-02-02T00:00:00"/>
    <s v="SL"/>
    <m/>
    <s v="1 SL"/>
    <n v="1"/>
    <m/>
  </r>
  <r>
    <x v="305"/>
    <d v="2023-03-08T00:00:00"/>
    <x v="393"/>
    <s v="LIMBOC FLORDELIZA J."/>
    <s v="LCR"/>
    <x v="1"/>
    <d v="2023-01-26T00:00:00"/>
    <d v="2023-01-26T00:00:00"/>
    <s v="SL"/>
    <m/>
    <s v="1 SL"/>
    <n v="1"/>
    <m/>
  </r>
  <r>
    <x v="306"/>
    <d v="2023-03-08T00:00:00"/>
    <x v="395"/>
    <s v="ALEGA ESTELITA M."/>
    <s v="CTO"/>
    <x v="1"/>
    <d v="2023-01-16T00:00:00"/>
    <d v="2023-01-16T00:00:00"/>
    <s v="SL"/>
    <m/>
    <s v="1 SL"/>
    <n v="1"/>
    <m/>
  </r>
  <r>
    <x v="306"/>
    <d v="2023-03-08T00:00:00"/>
    <x v="395"/>
    <s v="ALEGA ESTELITA M."/>
    <s v="CTO"/>
    <x v="1"/>
    <d v="2023-01-23T00:00:00"/>
    <d v="2023-01-23T00:00:00"/>
    <s v="SL"/>
    <m/>
    <s v="1 SL"/>
    <n v="1"/>
    <m/>
  </r>
  <r>
    <x v="307"/>
    <d v="2023-03-08T00:00:00"/>
    <x v="298"/>
    <s v="ALEGA ESTELITA M."/>
    <s v="CTO"/>
    <x v="1"/>
    <d v="2022-12-02T00:00:00"/>
    <d v="2022-12-02T00:00:00"/>
    <s v="SL"/>
    <m/>
    <s v="1 SL"/>
    <n v="1"/>
    <m/>
  </r>
  <r>
    <x v="307"/>
    <d v="2023-03-08T00:00:00"/>
    <x v="298"/>
    <s v="ALEGA ESTELITA M."/>
    <s v="CTO"/>
    <x v="1"/>
    <d v="2022-12-05T00:00:00"/>
    <d v="2022-12-05T00:00:00"/>
    <s v="SL"/>
    <m/>
    <s v="1 SL"/>
    <n v="1"/>
    <m/>
  </r>
  <r>
    <x v="307"/>
    <d v="2023-03-08T00:00:00"/>
    <x v="298"/>
    <s v="ALEGA ESTELITA M."/>
    <s v="CTO"/>
    <x v="1"/>
    <d v="2022-12-19T00:00:00"/>
    <d v="2022-12-19T00:00:00"/>
    <s v="SL"/>
    <m/>
    <s v="1 SL"/>
    <n v="1"/>
    <m/>
  </r>
  <r>
    <x v="308"/>
    <d v="2023-03-08T00:00:00"/>
    <x v="409"/>
    <s v="ALEGA ESTELITA M."/>
    <s v="CTO"/>
    <x v="1"/>
    <d v="2023-01-30T00:00:00"/>
    <d v="2023-01-31T00:00:00"/>
    <s v="SL"/>
    <m/>
    <s v="2 SL"/>
    <n v="2"/>
    <m/>
  </r>
  <r>
    <x v="309"/>
    <d v="2023-03-08T00:00:00"/>
    <x v="404"/>
    <s v="TAÑEDO MARIA EVELYN C."/>
    <s v="CBO"/>
    <x v="1"/>
    <d v="2023-02-01T00:00:00"/>
    <d v="2023-02-01T00:00:00"/>
    <s v="OTHER"/>
    <s v="SPECIAL PRIVILEGE"/>
    <s v="1 OTHER"/>
    <n v="1"/>
    <m/>
  </r>
  <r>
    <x v="310"/>
    <d v="2023-03-08T00:00:00"/>
    <x v="389"/>
    <s v="TAÑEDO MARIA EVELYN C."/>
    <s v="CBO"/>
    <x v="1"/>
    <d v="2023-01-13T00:00:00"/>
    <d v="2023-01-13T00:00:00"/>
    <s v="VL"/>
    <m/>
    <s v="1 VL"/>
    <n v="1"/>
    <m/>
  </r>
  <r>
    <x v="311"/>
    <d v="2023-03-08T00:00:00"/>
    <x v="397"/>
    <s v="MONTENEGRO MARISSA P."/>
    <s v="CBO"/>
    <x v="1"/>
    <d v="2023-01-11T00:00:00"/>
    <d v="2023-01-11T00:00:00"/>
    <s v="OTHER"/>
    <s v="SPECIAL PRIVILEGE"/>
    <s v="1 OTHER"/>
    <n v="1"/>
    <m/>
  </r>
  <r>
    <x v="312"/>
    <d v="2023-03-08T00:00:00"/>
    <x v="87"/>
    <s v="DEMATERA PEDRO B."/>
    <s v="CCR"/>
    <x v="0"/>
    <d v="2023-09-07T00:00:00"/>
    <d v="2023-09-07T00:00:00"/>
    <s v="VL"/>
    <m/>
    <s v="1 VL"/>
    <n v="1"/>
    <m/>
  </r>
  <r>
    <x v="313"/>
    <d v="2023-03-08T00:00:00"/>
    <x v="394"/>
    <s v="MONTENEGRO MARISSA P."/>
    <s v="CBO"/>
    <x v="1"/>
    <d v="2023-01-20T00:00:00"/>
    <d v="2023-01-20T00:00:00"/>
    <s v="SL"/>
    <m/>
    <s v="1 SL"/>
    <n v="1"/>
    <m/>
  </r>
  <r>
    <x v="314"/>
    <d v="2023-03-08T00:00:00"/>
    <x v="378"/>
    <s v="BAYOT ANISIA P."/>
    <s v="CTO"/>
    <x v="1"/>
    <d v="2022-12-28T00:00:00"/>
    <d v="2022-12-29T00:00:00"/>
    <s v="VL"/>
    <m/>
    <s v="2 VL"/>
    <n v="2"/>
    <m/>
  </r>
  <r>
    <x v="315"/>
    <d v="2023-03-08T00:00:00"/>
    <x v="381"/>
    <s v="ALEGA ESTELITA M."/>
    <s v="CTO"/>
    <x v="1"/>
    <d v="2023-01-05T00:00:00"/>
    <d v="2023-01-05T00:00:00"/>
    <s v="OTHER"/>
    <s v="SPECIAL PRIVILEGE"/>
    <s v="1 OTHER"/>
    <n v="1"/>
    <m/>
  </r>
  <r>
    <x v="316"/>
    <d v="2023-03-08T00:00:00"/>
    <x v="428"/>
    <s v="OCAMPO ORLANDO R."/>
    <s v="CEO"/>
    <x v="1"/>
    <d v="2023-01-04T00:00:00"/>
    <d v="2023-01-04T00:00:00"/>
    <s v="OTHER"/>
    <s v="BIRTHDAY LEAVE"/>
    <s v="1 OTHER"/>
    <n v="1"/>
    <m/>
  </r>
  <r>
    <x v="317"/>
    <d v="2023-03-08T00:00:00"/>
    <x v="419"/>
    <s v="UNTALAN DIVINA R."/>
    <s v="CTO"/>
    <x v="1"/>
    <d v="2023-01-11T00:00:00"/>
    <d v="2023-01-11T00:00:00"/>
    <s v="OTHER"/>
    <s v="DOMESTIC EMERGENCY"/>
    <s v="1 OTHER"/>
    <n v="1"/>
    <m/>
  </r>
  <r>
    <x v="318"/>
    <d v="2023-03-08T00:00:00"/>
    <x v="298"/>
    <s v="DE GRANO MA. ERLINDA F."/>
    <s v="CTO"/>
    <x v="1"/>
    <d v="2023-01-24T00:00:00"/>
    <d v="2023-01-24T00:00:00"/>
    <s v="VL"/>
    <m/>
    <s v="1 VL"/>
    <n v="1"/>
    <m/>
  </r>
  <r>
    <x v="319"/>
    <d v="2023-03-08T00:00:00"/>
    <x v="381"/>
    <s v="VIDALLO WINNIE R."/>
    <s v="CTO"/>
    <x v="1"/>
    <d v="2023-01-03T00:00:00"/>
    <d v="2023-01-03T00:00:00"/>
    <s v="SL"/>
    <m/>
    <s v="1 SL"/>
    <n v="1"/>
    <m/>
  </r>
  <r>
    <x v="320"/>
    <d v="2023-03-08T00:00:00"/>
    <x v="393"/>
    <s v="COLETO HANY ROY D."/>
    <s v="ONT"/>
    <x v="1"/>
    <d v="2003-02-01T00:00:00"/>
    <d v="2023-02-01T00:00:00"/>
    <s v="OTHER"/>
    <s v="SPECIAL PRIVILEGE"/>
    <s v="5210 OTHER"/>
    <n v="5210"/>
    <m/>
  </r>
  <r>
    <x v="321"/>
    <d v="2023-03-08T00:00:00"/>
    <x v="405"/>
    <s v="BAYHON VIOLETA  "/>
    <s v="ONT"/>
    <x v="1"/>
    <d v="2023-01-30T00:00:00"/>
    <d v="2023-01-31T00:00:00"/>
    <s v="SL"/>
    <m/>
    <s v="2 SL"/>
    <n v="2"/>
    <m/>
  </r>
  <r>
    <x v="322"/>
    <d v="2023-03-08T00:00:00"/>
    <x v="372"/>
    <s v="BAUTISTA JANICE M."/>
    <s v="CTO"/>
    <x v="1"/>
    <d v="2023-01-13T00:00:00"/>
    <d v="2023-01-13T00:00:00"/>
    <s v="OTHER"/>
    <s v="SPECIAL PRIVILEGE"/>
    <s v="1 OTHER"/>
    <n v="1"/>
    <m/>
  </r>
  <r>
    <x v="323"/>
    <d v="2023-03-08T00:00:00"/>
    <x v="377"/>
    <s v="BAUTISTA JANICE M."/>
    <s v="CTO"/>
    <x v="1"/>
    <d v="2022-12-22T00:00:00"/>
    <d v="2022-12-22T00:00:00"/>
    <s v="VL"/>
    <m/>
    <s v="1 VL"/>
    <n v="1"/>
    <m/>
  </r>
  <r>
    <x v="324"/>
    <d v="2023-03-08T00:00:00"/>
    <x v="397"/>
    <s v="DIMAPILIS ELVIRA S."/>
    <s v="CTO"/>
    <x v="1"/>
    <d v="2023-01-03T00:00:00"/>
    <d v="2023-01-03T00:00:00"/>
    <s v="SL"/>
    <m/>
    <s v="1 SL"/>
    <n v="1"/>
    <m/>
  </r>
  <r>
    <x v="325"/>
    <d v="2023-03-08T00:00:00"/>
    <x v="397"/>
    <s v="DIMAPILIS ELVIRA S."/>
    <s v="CTO"/>
    <x v="1"/>
    <d v="2022-12-16T00:00:00"/>
    <d v="2022-12-27T00:00:00"/>
    <s v="VL"/>
    <m/>
    <s v="6.5 VL"/>
    <n v="6.5"/>
    <m/>
  </r>
  <r>
    <x v="326"/>
    <d v="2023-03-08T00:00:00"/>
    <x v="416"/>
    <s v="MIRANDA NICOLE MAY B."/>
    <s v="CTO"/>
    <x v="1"/>
    <d v="2023-01-17T00:00:00"/>
    <d v="2023-01-17T00:00:00"/>
    <s v="OTHER"/>
    <s v="SPECIAL PRIVILEGE"/>
    <s v="1 OTHER"/>
    <n v="1"/>
    <m/>
  </r>
  <r>
    <x v="327"/>
    <d v="2023-03-08T00:00:00"/>
    <x v="389"/>
    <s v="SALONGA LUCY M."/>
    <s v="EEO/ CITY MARKET"/>
    <x v="1"/>
    <d v="2023-01-06T00:00:00"/>
    <d v="2023-01-06T00:00:00"/>
    <s v="OTHER"/>
    <s v="SPECIAL PRIVILEGE"/>
    <s v="1 OTHER"/>
    <n v="1"/>
    <m/>
  </r>
  <r>
    <x v="328"/>
    <d v="2023-03-08T00:00:00"/>
    <x v="380"/>
    <s v="REPILLO AMMY LOU M."/>
    <s v="CTO"/>
    <x v="1"/>
    <d v="2023-01-05T00:00:00"/>
    <d v="2023-01-05T00:00:00"/>
    <s v="SL"/>
    <m/>
    <s v="1 SL"/>
    <n v="1"/>
    <m/>
  </r>
  <r>
    <x v="329"/>
    <d v="2023-03-08T00:00:00"/>
    <x v="395"/>
    <s v="CASTRO VIVIAN A."/>
    <s v="ONT"/>
    <x v="1"/>
    <d v="2023-01-20T00:00:00"/>
    <d v="2023-01-20T00:00:00"/>
    <s v="SL"/>
    <m/>
    <s v="1 SL"/>
    <n v="1"/>
    <m/>
  </r>
  <r>
    <x v="330"/>
    <d v="2023-03-08T00:00:00"/>
    <x v="381"/>
    <s v="EMELO MARYJANE T."/>
    <s v="ONT"/>
    <x v="1"/>
    <d v="2022-12-27T00:00:00"/>
    <d v="2022-12-29T00:00:00"/>
    <s v="SL"/>
    <m/>
    <s v="3 SL"/>
    <n v="3"/>
    <m/>
  </r>
  <r>
    <x v="331"/>
    <d v="2023-03-08T00:00:00"/>
    <x v="397"/>
    <s v="MANALO CYNTHIA D."/>
    <s v="ONT"/>
    <x v="1"/>
    <d v="2022-11-21T00:00:00"/>
    <d v="2022-11-25T00:00:00"/>
    <s v="VL"/>
    <m/>
    <s v="5 VL"/>
    <n v="5"/>
    <m/>
  </r>
  <r>
    <x v="332"/>
    <d v="2023-03-08T00:00:00"/>
    <x v="397"/>
    <s v="MANALO CYNTHIA D."/>
    <s v="ONT"/>
    <x v="1"/>
    <d v="2022-11-16T00:00:00"/>
    <d v="2022-11-18T00:00:00"/>
    <s v="SL"/>
    <m/>
    <s v="3 SL"/>
    <n v="3"/>
    <m/>
  </r>
  <r>
    <x v="333"/>
    <d v="2023-03-08T00:00:00"/>
    <x v="397"/>
    <s v="MANALO CYNTHIA D."/>
    <s v="ONT"/>
    <x v="1"/>
    <d v="2022-11-28T00:00:00"/>
    <d v="2022-11-29T00:00:00"/>
    <s v="SL"/>
    <m/>
    <s v="2 SL"/>
    <n v="2"/>
    <m/>
  </r>
  <r>
    <x v="334"/>
    <d v="2023-03-08T00:00:00"/>
    <x v="380"/>
    <s v="MALIGAYO YOLANDA D."/>
    <s v="CHO"/>
    <x v="1"/>
    <d v="2023-01-05T00:00:00"/>
    <d v="2023-01-05T00:00:00"/>
    <s v="SL"/>
    <m/>
    <s v="1 SL"/>
    <n v="1"/>
    <m/>
  </r>
  <r>
    <x v="335"/>
    <d v="2023-03-08T00:00:00"/>
    <x v="384"/>
    <s v="LEGASPI DOLORES B."/>
    <s v="CHO"/>
    <x v="1"/>
    <d v="2023-01-18T00:00:00"/>
    <d v="2023-01-19T00:00:00"/>
    <s v="SL"/>
    <m/>
    <s v="2 SL"/>
    <n v="2"/>
    <m/>
  </r>
  <r>
    <x v="336"/>
    <d v="2023-03-08T00:00:00"/>
    <x v="386"/>
    <s v="ENRIQUEZ ERIBERTO  "/>
    <s v="CENRO"/>
    <x v="3"/>
    <d v="2023-01-02T00:00:00"/>
    <d v="2023-01-04T00:00:00"/>
    <s v="VL"/>
    <m/>
    <s v="2 VL"/>
    <n v="2"/>
    <m/>
  </r>
  <r>
    <x v="337"/>
    <d v="2023-03-08T00:00:00"/>
    <x v="377"/>
    <s v="MALIGAYO YOLANDA D."/>
    <s v="CHO"/>
    <x v="1"/>
    <d v="2022-12-15T00:00:00"/>
    <d v="2022-12-15T00:00:00"/>
    <s v="SL"/>
    <m/>
    <s v="1 SL"/>
    <n v="1"/>
    <m/>
  </r>
  <r>
    <x v="338"/>
    <d v="2023-03-08T00:00:00"/>
    <x v="358"/>
    <s v="ALCAZAR ZENAIDA S."/>
    <s v="CHO"/>
    <x v="1"/>
    <d v="2022-12-29T00:00:00"/>
    <d v="2022-12-29T00:00:00"/>
    <s v="VL"/>
    <m/>
    <s v="1 VL"/>
    <n v="1"/>
    <m/>
  </r>
  <r>
    <x v="339"/>
    <d v="2023-03-08T00:00:00"/>
    <x v="358"/>
    <s v="CRIZALDO THELMA U."/>
    <s v="CHO"/>
    <x v="1"/>
    <d v="2022-12-26T00:00:00"/>
    <d v="2022-12-29T00:00:00"/>
    <s v="VL"/>
    <m/>
    <s v="3 VL"/>
    <n v="3"/>
    <m/>
  </r>
  <r>
    <x v="340"/>
    <d v="2023-03-08T00:00:00"/>
    <x v="364"/>
    <s v="LEGASPI DOLORES B."/>
    <s v="CHO"/>
    <x v="1"/>
    <d v="2022-12-26T00:00:00"/>
    <d v="2022-12-26T00:00:00"/>
    <s v="VL"/>
    <m/>
    <s v="0 VL"/>
    <n v="0"/>
    <m/>
  </r>
  <r>
    <x v="340"/>
    <d v="2023-03-08T00:00:00"/>
    <x v="364"/>
    <s v="LEGASPI DOLORES B."/>
    <s v="CHO"/>
    <x v="1"/>
    <d v="2022-12-29T00:00:00"/>
    <d v="2022-12-29T00:00:00"/>
    <s v="VL"/>
    <m/>
    <s v="1 VL"/>
    <n v="1"/>
    <m/>
  </r>
  <r>
    <x v="341"/>
    <d v="2023-03-08T00:00:00"/>
    <x v="377"/>
    <s v="ALCAZAR ZENAIDA S."/>
    <s v="CHO"/>
    <x v="1"/>
    <d v="2022-12-26T00:00:00"/>
    <d v="2022-12-26T00:00:00"/>
    <s v="VL"/>
    <m/>
    <s v="0 VL"/>
    <n v="0"/>
    <m/>
  </r>
  <r>
    <x v="342"/>
    <d v="2023-03-08T00:00:00"/>
    <x v="395"/>
    <s v="MANIMTIM JOJIT A."/>
    <s v="HRMO"/>
    <x v="1"/>
    <d v="2023-01-26T00:00:00"/>
    <d v="2023-01-27T00:00:00"/>
    <s v="OTHER"/>
    <s v="SPECIAL PRIVILEGE"/>
    <s v="2 OTHER"/>
    <n v="2"/>
    <m/>
  </r>
  <r>
    <x v="343"/>
    <d v="2023-03-08T00:00:00"/>
    <x v="398"/>
    <s v="OCAMPO EDRALYN B."/>
    <s v="HRMO"/>
    <x v="1"/>
    <d v="2023-02-01T00:00:00"/>
    <d v="2023-02-01T00:00:00"/>
    <s v="OTHER"/>
    <s v="SPECIAL PRIVILEGE"/>
    <s v="1 OTHER"/>
    <n v="1"/>
    <m/>
  </r>
  <r>
    <x v="344"/>
    <d v="2023-03-08T00:00:00"/>
    <x v="383"/>
    <s v="VELUZ DORMILUNA E."/>
    <s v="CCT"/>
    <x v="1"/>
    <d v="2023-01-27T00:00:00"/>
    <d v="2023-01-27T00:00:00"/>
    <s v="SL"/>
    <m/>
    <s v="1 SL"/>
    <n v="1"/>
    <m/>
  </r>
  <r>
    <x v="345"/>
    <d v="2023-03-08T00:00:00"/>
    <x v="383"/>
    <s v="VELUZ DORMILUNA E."/>
    <s v="CCT"/>
    <x v="1"/>
    <d v="2023-02-06T00:00:00"/>
    <d v="2023-02-07T00:00:00"/>
    <s v="VL"/>
    <m/>
    <s v="2 VL"/>
    <n v="2"/>
    <m/>
  </r>
  <r>
    <x v="346"/>
    <d v="2023-03-08T00:00:00"/>
    <x v="405"/>
    <s v="EGASAN DELIA J."/>
    <s v="CHO"/>
    <x v="1"/>
    <d v="2023-02-09T00:00:00"/>
    <d v="2023-02-10T00:00:00"/>
    <s v="VL"/>
    <m/>
    <s v="2 VL"/>
    <n v="2"/>
    <m/>
  </r>
  <r>
    <x v="347"/>
    <d v="2023-03-08T00:00:00"/>
    <x v="409"/>
    <s v="MALIGAYO YOLANDA D."/>
    <s v="CHO"/>
    <x v="1"/>
    <d v="2023-02-10T00:00:00"/>
    <d v="2023-02-10T00:00:00"/>
    <s v="VL"/>
    <m/>
    <s v="1 VL"/>
    <n v="1"/>
    <m/>
  </r>
  <r>
    <x v="348"/>
    <d v="2023-03-08T00:00:00"/>
    <x v="360"/>
    <s v="DOGNIDON MARLYN P."/>
    <s v="ONT"/>
    <x v="1"/>
    <d v="2022-12-19T00:00:00"/>
    <d v="2022-12-21T00:00:00"/>
    <s v="OTHER"/>
    <s v="SPECIAL PRIVILEGE"/>
    <s v="3 OTHER"/>
    <n v="3"/>
    <m/>
  </r>
  <r>
    <x v="349"/>
    <d v="2023-03-08T00:00:00"/>
    <x v="423"/>
    <s v="DE OCAMPO ALMA A."/>
    <s v="CTO"/>
    <x v="1"/>
    <d v="2023-01-25T00:00:00"/>
    <d v="2023-01-25T00:00:00"/>
    <s v="SL"/>
    <m/>
    <s v="1 SL"/>
    <n v="1"/>
    <m/>
  </r>
  <r>
    <x v="350"/>
    <d v="2023-03-08T00:00:00"/>
    <x v="383"/>
    <s v="DELA CRUZ EVANGELINE P."/>
    <s v="LANDTAX"/>
    <x v="1"/>
    <d v="2023-01-26T00:00:00"/>
    <d v="2023-01-27T00:00:00"/>
    <s v="SL"/>
    <m/>
    <s v="2 SL"/>
    <n v="2"/>
    <m/>
  </r>
  <r>
    <x v="351"/>
    <d v="2023-03-08T00:00:00"/>
    <x v="393"/>
    <s v="ESPIRITU RONALD M."/>
    <s v="CTO"/>
    <x v="1"/>
    <d v="2023-01-25T00:00:00"/>
    <d v="2023-01-25T00:00:00"/>
    <s v="OTHER"/>
    <s v="SPECIAL PRIVILEGE"/>
    <s v="1 OTHER"/>
    <n v="1"/>
    <m/>
  </r>
  <r>
    <x v="352"/>
    <d v="2023-03-08T00:00:00"/>
    <x v="422"/>
    <s v="PERIDO BEVERLY T."/>
    <s v="CTO"/>
    <x v="1"/>
    <d v="2023-01-24T00:00:00"/>
    <d v="2023-01-24T00:00:00"/>
    <s v="VL"/>
    <m/>
    <s v="1 VL"/>
    <n v="1"/>
    <m/>
  </r>
  <r>
    <x v="353"/>
    <d v="2023-03-08T00:00:00"/>
    <x v="398"/>
    <s v="PERIDO BEVERLY T."/>
    <s v="CTO"/>
    <x v="1"/>
    <d v="2023-01-13T00:00:00"/>
    <d v="2023-01-13T00:00:00"/>
    <s v="OTHER"/>
    <s v="SPECIAL PRIVILEGE"/>
    <s v="1 OTHER"/>
    <n v="1"/>
    <m/>
  </r>
  <r>
    <x v="354"/>
    <d v="2023-03-08T00:00:00"/>
    <x v="387"/>
    <s v="DIMAPILIS JOSEPHINE P."/>
    <s v="CTO"/>
    <x v="1"/>
    <d v="2023-01-30T00:00:00"/>
    <d v="2023-01-30T00:00:00"/>
    <s v="OTHER"/>
    <s v="SPECIAL PRIVILEGE"/>
    <s v="1 OTHER"/>
    <n v="1"/>
    <m/>
  </r>
  <r>
    <x v="355"/>
    <d v="2023-03-08T00:00:00"/>
    <x v="350"/>
    <s v="BAYLA EVANGELINE C."/>
    <s v="PDAO"/>
    <x v="1"/>
    <d v="2022-12-06T00:00:00"/>
    <d v="2022-12-07T00:00:00"/>
    <s v="VL"/>
    <m/>
    <s v="2 VL"/>
    <n v="2"/>
    <m/>
  </r>
  <r>
    <x v="355"/>
    <d v="2023-03-08T00:00:00"/>
    <x v="350"/>
    <s v="BAYLA EVANGELINE C."/>
    <s v="PDAO"/>
    <x v="1"/>
    <d v="2022-12-09T00:00:00"/>
    <d v="2022-12-09T00:00:00"/>
    <s v="VL"/>
    <m/>
    <s v="1 VL"/>
    <n v="1"/>
    <m/>
  </r>
  <r>
    <x v="356"/>
    <d v="2023-03-08T00:00:00"/>
    <x v="165"/>
    <s v="PEÑERO LILIBETH B."/>
    <s v="CSWDO"/>
    <x v="1"/>
    <d v="2022-10-10T00:00:00"/>
    <d v="2022-10-11T00:00:00"/>
    <s v="SL"/>
    <m/>
    <s v="2 SL"/>
    <n v="2"/>
    <m/>
  </r>
  <r>
    <x v="357"/>
    <d v="2023-03-08T00:00:00"/>
    <x v="160"/>
    <s v="OCAMPO ORLANDO R."/>
    <s v="CEO"/>
    <x v="1"/>
    <d v="2022-10-14T00:00:00"/>
    <d v="2022-10-14T00:00:00"/>
    <s v="OTHER"/>
    <s v="SPECIAL PRIVILEGE"/>
    <s v="1 OTHER"/>
    <n v="1"/>
    <m/>
  </r>
  <r>
    <x v="358"/>
    <d v="2023-03-08T00:00:00"/>
    <x v="358"/>
    <s v="PANGANIBAN CRISTETA M."/>
    <s v="DOE"/>
    <x v="1"/>
    <d v="2022-12-23T00:00:00"/>
    <d v="2022-12-29T00:00:00"/>
    <s v="VL"/>
    <m/>
    <s v="4 VL"/>
    <n v="4"/>
    <m/>
  </r>
  <r>
    <x v="359"/>
    <d v="2023-03-08T00:00:00"/>
    <x v="412"/>
    <s v="RODRIGUEZ NARCISCO E."/>
    <s v="EEO/CITY MARKET"/>
    <x v="0"/>
    <d v="2023-01-18T00:00:00"/>
    <d v="2023-01-18T00:00:00"/>
    <s v="SL"/>
    <m/>
    <s v="1 SL"/>
    <n v="1"/>
    <m/>
  </r>
  <r>
    <x v="360"/>
    <d v="2023-03-08T00:00:00"/>
    <x v="414"/>
    <s v="RODRIGUEZ NARCISCO E."/>
    <s v="EEO/CITY MARKET"/>
    <x v="0"/>
    <d v="2023-01-07T00:00:00"/>
    <d v="2023-01-07T00:00:00"/>
    <s v="SL"/>
    <m/>
    <s v="0 SL"/>
    <n v="0"/>
    <m/>
  </r>
  <r>
    <x v="361"/>
    <d v="2023-03-08T00:00:00"/>
    <x v="402"/>
    <s v="DIMAPILIS VILMA T."/>
    <s v="GSO"/>
    <x v="1"/>
    <d v="2023-02-08T00:00:00"/>
    <d v="2023-02-08T00:00:00"/>
    <s v="SL"/>
    <m/>
    <s v="1 SL"/>
    <n v="1"/>
    <m/>
  </r>
  <r>
    <x v="362"/>
    <d v="2023-03-08T00:00:00"/>
    <x v="403"/>
    <s v="HADAP JONALYN L."/>
    <s v="CSWDO"/>
    <x v="1"/>
    <d v="2023-02-03T00:00:00"/>
    <d v="2023-02-03T00:00:00"/>
    <s v="SL"/>
    <m/>
    <s v="1 SL"/>
    <n v="1"/>
    <m/>
  </r>
  <r>
    <x v="363"/>
    <d v="2023-03-08T00:00:00"/>
    <x v="403"/>
    <s v="MIRANDA BIENVENIDO D."/>
    <s v="GSO"/>
    <x v="3"/>
    <d v="2023-02-13T00:00:00"/>
    <d v="2023-02-17T00:00:00"/>
    <s v="VL"/>
    <m/>
    <s v="5 VL"/>
    <n v="5"/>
    <m/>
  </r>
  <r>
    <x v="364"/>
    <d v="2023-03-08T00:00:00"/>
    <x v="403"/>
    <s v="ROZUL FLORENCIA M."/>
    <s v="CSWDO"/>
    <x v="1"/>
    <d v="2023-02-18T00:00:00"/>
    <d v="2023-02-18T00:00:00"/>
    <s v="OTHER"/>
    <s v="SPECIAL PRIVILEGE"/>
    <s v="0 OTHER"/>
    <n v="0"/>
    <m/>
  </r>
  <r>
    <x v="365"/>
    <d v="2023-03-08T00:00:00"/>
    <x v="403"/>
    <s v="DIMAPILIS VILMA T."/>
    <s v="GSO"/>
    <x v="1"/>
    <d v="2023-02-06T00:00:00"/>
    <d v="2023-02-06T00:00:00"/>
    <s v="OTHER"/>
    <s v="SPECIAL PRIVILEGE"/>
    <s v="1 OTHER"/>
    <n v="1"/>
    <m/>
  </r>
  <r>
    <x v="366"/>
    <d v="2023-03-08T00:00:00"/>
    <x v="403"/>
    <s v="HADAP JONALYN L."/>
    <s v="CSWDO"/>
    <x v="1"/>
    <d v="2023-02-10T00:00:00"/>
    <d v="2023-02-10T00:00:00"/>
    <s v="OTHER"/>
    <s v="SPECIAL PRIVILEGE"/>
    <s v="1 OTHER"/>
    <n v="1"/>
    <m/>
  </r>
  <r>
    <x v="367"/>
    <d v="2023-03-08T00:00:00"/>
    <x v="403"/>
    <s v="AMBION DORINDA A."/>
    <s v="CSWDO"/>
    <x v="1"/>
    <d v="2023-02-13T00:00:00"/>
    <d v="2023-02-15T00:00:00"/>
    <s v="VL"/>
    <m/>
    <s v="3 VL"/>
    <n v="3"/>
    <m/>
  </r>
  <r>
    <x v="368"/>
    <d v="2023-03-08T00:00:00"/>
    <x v="403"/>
    <s v="AMBION DORINDA A."/>
    <s v="CSWDO"/>
    <x v="1"/>
    <d v="2023-02-03T00:00:00"/>
    <d v="2023-02-03T00:00:00"/>
    <s v="OTHER"/>
    <m/>
    <s v="1 OTHER"/>
    <n v="1"/>
    <m/>
  </r>
  <r>
    <x v="368"/>
    <d v="2023-03-08T00:00:00"/>
    <x v="403"/>
    <s v="AMBION DORINDA A."/>
    <s v="CSWDO"/>
    <x v="1"/>
    <d v="2023-02-06T00:00:00"/>
    <d v="2023-02-06T00:00:00"/>
    <s v="OTHER"/>
    <m/>
    <s v="1 OTHER"/>
    <n v="1"/>
    <m/>
  </r>
  <r>
    <x v="369"/>
    <d v="2023-03-08T00:00:00"/>
    <x v="399"/>
    <s v="CONSTANTE FLORAVILLA R."/>
    <s v="CSWDO"/>
    <x v="1"/>
    <d v="2023-02-03T00:00:00"/>
    <d v="2023-02-03T00:00:00"/>
    <s v="OTHER"/>
    <s v="PARENTAL OBLIGATION"/>
    <s v="1 OTHER"/>
    <n v="1"/>
    <m/>
  </r>
  <r>
    <x v="370"/>
    <d v="2023-03-08T00:00:00"/>
    <x v="387"/>
    <s v="AMBION DORINDA A."/>
    <s v="CSWDO"/>
    <x v="1"/>
    <d v="2023-01-30T00:00:00"/>
    <d v="2023-01-30T00:00:00"/>
    <s v="SL"/>
    <m/>
    <s v="1 SL"/>
    <n v="1"/>
    <m/>
  </r>
  <r>
    <x v="371"/>
    <d v="2023-03-08T00:00:00"/>
    <x v="360"/>
    <s v="SUMAGUI LORENA P."/>
    <s v="BIR"/>
    <x v="0"/>
    <d v="2022-12-16T00:00:00"/>
    <d v="2022-12-16T00:00:00"/>
    <s v="SL"/>
    <m/>
    <s v="1 SL"/>
    <n v="1"/>
    <m/>
  </r>
  <r>
    <x v="371"/>
    <d v="2023-03-08T00:00:00"/>
    <x v="360"/>
    <s v="SUMAGUI LORENA P."/>
    <s v="BIR"/>
    <x v="0"/>
    <d v="2022-12-22T00:00:00"/>
    <d v="2022-12-22T00:00:00"/>
    <s v="SL"/>
    <m/>
    <s v="1 SL"/>
    <n v="1"/>
    <m/>
  </r>
  <r>
    <x v="372"/>
    <d v="2023-03-08T00:00:00"/>
    <x v="394"/>
    <s v="ROZUL FLORENCIA M."/>
    <s v="CSWDO"/>
    <x v="1"/>
    <d v="2023-01-09T00:00:00"/>
    <d v="2023-01-20T00:00:00"/>
    <s v="SL"/>
    <m/>
    <s v="10 SL"/>
    <n v="10"/>
    <m/>
  </r>
  <r>
    <x v="373"/>
    <d v="2023-03-08T00:00:00"/>
    <x v="394"/>
    <s v="OCAMPO NOVELYN U."/>
    <s v="CSWDO"/>
    <x v="0"/>
    <d v="2023-01-26T00:00:00"/>
    <d v="2023-01-26T00:00:00"/>
    <s v="OTHER"/>
    <s v="PARENTAL OBLIGATION"/>
    <s v="1 OTHER"/>
    <n v="1"/>
    <m/>
  </r>
  <r>
    <x v="374"/>
    <d v="2023-03-08T00:00:00"/>
    <x v="382"/>
    <s v="GATPANDAN DOLORES J."/>
    <s v="CSWDO"/>
    <x v="1"/>
    <d v="2023-01-26T00:00:00"/>
    <d v="2023-01-27T00:00:00"/>
    <s v="OTHER"/>
    <s v="SPECIAL PRIVILEGE"/>
    <s v="2 OTHER"/>
    <n v="2"/>
    <m/>
  </r>
  <r>
    <x v="375"/>
    <d v="2023-03-08T00:00:00"/>
    <x v="394"/>
    <s v="CALANOG ALMA P."/>
    <s v="VMO"/>
    <x v="1"/>
    <d v="2023-01-20T00:00:00"/>
    <d v="2023-01-20T00:00:00"/>
    <s v="SL"/>
    <m/>
    <s v="1 SL"/>
    <n v="1"/>
    <m/>
  </r>
  <r>
    <x v="376"/>
    <d v="2023-03-08T00:00:00"/>
    <x v="384"/>
    <s v="DIMAPILIS VILMA T."/>
    <s v="GSO"/>
    <x v="1"/>
    <d v="2023-01-19T00:00:00"/>
    <d v="2023-01-19T00:00:00"/>
    <s v="OTHER"/>
    <s v="DOMESTIC EMERGENCY"/>
    <s v="1 OTHER"/>
    <n v="1"/>
    <m/>
  </r>
  <r>
    <x v="377"/>
    <d v="2023-03-08T00:00:00"/>
    <x v="413"/>
    <s v="VARGAS MELINDA M."/>
    <s v="CSWDO"/>
    <x v="0"/>
    <d v="2023-01-16T00:00:00"/>
    <d v="2023-01-17T00:00:00"/>
    <s v="SL"/>
    <m/>
    <s v="2 SL"/>
    <n v="2"/>
    <m/>
  </r>
  <r>
    <x v="378"/>
    <d v="2023-03-08T00:00:00"/>
    <x v="450"/>
    <s v="SUMAGUI FELICITAS M."/>
    <s v="CSWDO"/>
    <x v="0"/>
    <d v="2023-03-02T00:00:00"/>
    <d v="2023-03-03T00:00:00"/>
    <s v="OTHER"/>
    <s v="PARENTAL OBLIGATION"/>
    <s v="2 OTHER"/>
    <n v="2"/>
    <m/>
  </r>
  <r>
    <x v="379"/>
    <d v="2023-03-08T00:00:00"/>
    <x v="411"/>
    <s v="ATIENZA JAYSON E."/>
    <s v="DEPED"/>
    <x v="3"/>
    <d v="2023-02-16T00:00:00"/>
    <d v="2023-02-28T00:00:00"/>
    <s v="VL"/>
    <m/>
    <s v="9 VL"/>
    <n v="9"/>
    <m/>
  </r>
  <r>
    <x v="380"/>
    <d v="2023-03-08T00:00:00"/>
    <x v="436"/>
    <s v="AMBROCIO MELODY B."/>
    <s v="CSWDO"/>
    <x v="0"/>
    <d v="2023-02-20T00:00:00"/>
    <d v="2023-02-20T00:00:00"/>
    <s v="OTHER"/>
    <m/>
    <s v="1 OTHER"/>
    <n v="1"/>
    <m/>
  </r>
  <r>
    <x v="381"/>
    <d v="2023-03-08T00:00:00"/>
    <x v="399"/>
    <s v="VIDALLO WINNIE R."/>
    <s v="CTO"/>
    <x v="1"/>
    <d v="2023-01-30T00:00:00"/>
    <d v="2023-02-03T00:00:00"/>
    <s v="OTHER"/>
    <s v="MOURNING LEAVE"/>
    <s v="5 OTHER"/>
    <n v="5"/>
    <m/>
  </r>
  <r>
    <x v="382"/>
    <d v="2023-03-08T00:00:00"/>
    <x v="399"/>
    <s v="VIDALLO WINNIE R."/>
    <s v="CTO"/>
    <x v="1"/>
    <d v="2023-01-26T00:00:00"/>
    <d v="2023-01-26T00:00:00"/>
    <s v="SL"/>
    <m/>
    <s v="1 SL"/>
    <n v="1"/>
    <m/>
  </r>
  <r>
    <x v="383"/>
    <d v="2023-03-08T00:00:00"/>
    <x v="409"/>
    <s v="OLEGARIO TEOFISTA B."/>
    <s v="CTO"/>
    <x v="1"/>
    <d v="2023-02-10T00:00:00"/>
    <d v="2023-02-13T00:00:00"/>
    <s v="OTHER"/>
    <s v="SPECIAL PRIVILEGE"/>
    <s v="2 OTHER"/>
    <n v="2"/>
    <m/>
  </r>
  <r>
    <x v="384"/>
    <d v="2023-03-08T00:00:00"/>
    <x v="394"/>
    <s v="VIDALLO WINNIE R."/>
    <s v="CTO"/>
    <x v="1"/>
    <d v="2023-01-18T00:00:00"/>
    <d v="2023-01-20T00:00:00"/>
    <s v="SL"/>
    <m/>
    <s v="3 SL"/>
    <n v="3"/>
    <m/>
  </r>
  <r>
    <x v="385"/>
    <d v="2023-03-08T00:00:00"/>
    <x v="394"/>
    <s v="TAMAYO MARIA ELLAINE III B."/>
    <s v="CTO"/>
    <x v="1"/>
    <d v="2023-01-27T00:00:00"/>
    <d v="2023-01-27T00:00:00"/>
    <s v="VL"/>
    <m/>
    <s v="1 VL"/>
    <n v="1"/>
    <m/>
  </r>
  <r>
    <x v="385"/>
    <d v="2023-03-08T00:00:00"/>
    <x v="394"/>
    <s v="TAMAYO MARIA ELLAINE III B."/>
    <s v="CTO"/>
    <x v="1"/>
    <d v="2023-02-03T00:00:00"/>
    <d v="2023-02-03T00:00:00"/>
    <s v="VL"/>
    <m/>
    <s v="1 VL"/>
    <n v="1"/>
    <m/>
  </r>
  <r>
    <x v="386"/>
    <d v="2023-03-08T00:00:00"/>
    <x v="365"/>
    <s v="AMPARO JOY J."/>
    <s v="ONT"/>
    <x v="1"/>
    <d v="2022-12-05T00:00:00"/>
    <d v="2022-12-07T00:00:00"/>
    <s v="SL"/>
    <m/>
    <s v="3 SL"/>
    <n v="3"/>
    <m/>
  </r>
  <r>
    <x v="387"/>
    <d v="2023-03-08T00:00:00"/>
    <x v="381"/>
    <s v="DIMARANAN RODORA G."/>
    <s v="HRMO"/>
    <x v="1"/>
    <d v="2023-01-03T00:00:00"/>
    <d v="2023-01-03T00:00:00"/>
    <s v="OTHER"/>
    <m/>
    <s v="1 OTHER"/>
    <n v="1"/>
    <m/>
  </r>
  <r>
    <x v="388"/>
    <d v="2023-03-08T00:00:00"/>
    <x v="440"/>
    <s v="DIMARANAN RODORA G."/>
    <s v="HRMO"/>
    <x v="1"/>
    <d v="2023-02-09T00:00:00"/>
    <d v="2023-02-09T00:00:00"/>
    <s v="SL"/>
    <m/>
    <s v="1 SL"/>
    <n v="1"/>
    <m/>
  </r>
  <r>
    <x v="389"/>
    <d v="2023-03-08T00:00:00"/>
    <x v="384"/>
    <s v="VILLANUEVA DAVE RONILLO V."/>
    <s v="CEO"/>
    <x v="0"/>
    <d v="2023-01-19T00:00:00"/>
    <d v="2023-01-19T00:00:00"/>
    <s v="SL"/>
    <m/>
    <s v="1 SL"/>
    <n v="1"/>
    <m/>
  </r>
  <r>
    <x v="390"/>
    <d v="2023-03-08T00:00:00"/>
    <x v="422"/>
    <s v="VILLANUEVA DAVE RONILLO V."/>
    <s v="CEO"/>
    <x v="0"/>
    <d v="2023-01-13T00:00:00"/>
    <d v="2023-01-13T00:00:00"/>
    <s v="SL"/>
    <m/>
    <s v="1 SL"/>
    <n v="1"/>
    <m/>
  </r>
  <r>
    <x v="391"/>
    <d v="2023-03-15T00:00:00"/>
    <x v="96"/>
    <s v="SANTERA MARICRIS S."/>
    <s v="ONT"/>
    <x v="1"/>
    <d v="2022-09-23T00:00:00"/>
    <d v="2022-09-23T00:00:00"/>
    <s v="OTHER"/>
    <s v="SPECIAL PRIVILEGE"/>
    <s v="1 OTHER"/>
    <n v="1"/>
    <m/>
  </r>
  <r>
    <x v="392"/>
    <d v="2023-03-15T00:00:00"/>
    <x v="410"/>
    <s v="SUSA NANETE B."/>
    <s v="ONT"/>
    <x v="1"/>
    <d v="2023-01-12T00:00:00"/>
    <d v="2023-01-12T00:00:00"/>
    <s v="OTHER"/>
    <s v="SPECIAL PRIVILEGE"/>
    <s v="1 OTHER"/>
    <n v="1"/>
    <m/>
  </r>
  <r>
    <x v="393"/>
    <d v="2023-03-15T00:00:00"/>
    <x v="422"/>
    <s v="AUSTRIA KIM E."/>
    <s v="ONT"/>
    <x v="1"/>
    <d v="2023-02-03T00:00:00"/>
    <d v="2023-02-03T00:00:00"/>
    <s v="OTHER"/>
    <s v="SPECIAL PRIVILEGE"/>
    <s v="1 OTHER"/>
    <n v="1"/>
    <m/>
  </r>
  <r>
    <x v="394"/>
    <d v="2023-03-15T00:00:00"/>
    <x v="422"/>
    <s v="OLIMPO SHARIE MAE M."/>
    <s v="OSPITAL NG TAGAYTAY"/>
    <x v="3"/>
    <d v="2023-02-06T00:00:00"/>
    <d v="2023-02-06T00:00:00"/>
    <s v="OTHER"/>
    <s v="SPECIAL PRIVILEGE"/>
    <s v="1 OTHER"/>
    <n v="1"/>
    <m/>
  </r>
  <r>
    <x v="395"/>
    <d v="2023-03-15T00:00:00"/>
    <x v="394"/>
    <s v="LUNA GUILLERMA J."/>
    <s v="OSPITAL NG TAGAYTAY"/>
    <x v="3"/>
    <d v="2023-02-01T00:00:00"/>
    <d v="2023-02-05T00:00:00"/>
    <s v="VL"/>
    <m/>
    <s v="5 VL"/>
    <n v="5"/>
    <m/>
  </r>
  <r>
    <x v="396"/>
    <d v="2023-03-15T00:00:00"/>
    <x v="419"/>
    <s v="MENDOZA MARIA ABIGAIL A."/>
    <s v="CHO"/>
    <x v="1"/>
    <d v="2023-01-11T00:00:00"/>
    <d v="2023-01-11T00:00:00"/>
    <s v="SL"/>
    <m/>
    <s v="1 SL"/>
    <n v="1"/>
    <m/>
  </r>
  <r>
    <x v="397"/>
    <d v="2023-03-15T00:00:00"/>
    <x v="419"/>
    <s v="PEÑANO DARYL BAMBI B."/>
    <s v="ONT"/>
    <x v="1"/>
    <d v="2023-02-17T00:00:00"/>
    <d v="2023-02-19T00:00:00"/>
    <s v="VL"/>
    <m/>
    <s v="3 VL"/>
    <n v="3"/>
    <m/>
  </r>
  <r>
    <x v="398"/>
    <d v="2023-03-15T00:00:00"/>
    <x v="410"/>
    <s v="MARUNDAN MARIA FLOR M."/>
    <s v="ONT"/>
    <x v="1"/>
    <d v="2023-01-07T00:00:00"/>
    <d v="2023-01-10T00:00:00"/>
    <s v="SL"/>
    <m/>
    <s v="3 SL"/>
    <n v="3"/>
    <m/>
  </r>
  <r>
    <x v="399"/>
    <d v="2023-03-15T00:00:00"/>
    <x v="170"/>
    <s v="SEDUCON ESTELITO D."/>
    <s v="OSPITAL NG TAGAYTAY"/>
    <x v="3"/>
    <d v="2022-12-08T00:00:00"/>
    <d v="2022-12-08T00:00:00"/>
    <s v="VL"/>
    <m/>
    <s v="1 VL"/>
    <n v="1"/>
    <m/>
  </r>
  <r>
    <x v="399"/>
    <d v="2023-03-15T00:00:00"/>
    <x v="170"/>
    <s v="SEDUCON ESTELITO D."/>
    <s v="OSPITAL NG TAGAYTAY"/>
    <x v="3"/>
    <d v="2022-12-23T00:00:00"/>
    <d v="2022-12-23T00:00:00"/>
    <s v="VL"/>
    <m/>
    <s v="1 VL"/>
    <n v="1"/>
    <m/>
  </r>
  <r>
    <x v="400"/>
    <d v="2023-03-15T00:00:00"/>
    <x v="170"/>
    <s v="SEDUCON ESTELITO D."/>
    <s v="OSPITAL NG TAGAYTAY"/>
    <x v="3"/>
    <d v="2022-11-18T00:00:00"/>
    <d v="2022-11-18T00:00:00"/>
    <s v="VL"/>
    <m/>
    <s v="1 VL"/>
    <n v="1"/>
    <m/>
  </r>
  <r>
    <x v="400"/>
    <d v="2023-03-15T00:00:00"/>
    <x v="170"/>
    <s v="SEDUCON ESTELITO D."/>
    <s v="OSPITAL NG TAGAYTAY"/>
    <x v="3"/>
    <d v="2022-11-24T00:00:00"/>
    <d v="2022-11-25T00:00:00"/>
    <s v="VL"/>
    <m/>
    <s v="2 VL"/>
    <n v="2"/>
    <m/>
  </r>
  <r>
    <x v="401"/>
    <d v="2023-03-15T00:00:00"/>
    <x v="135"/>
    <s v="ESTIGOY BEVERLY ANNE P."/>
    <s v="ONT"/>
    <x v="1"/>
    <d v="2022-11-03T00:00:00"/>
    <d v="2022-11-06T00:00:00"/>
    <s v="VL"/>
    <m/>
    <s v="4 VL"/>
    <n v="4"/>
    <m/>
  </r>
  <r>
    <x v="402"/>
    <d v="2023-03-15T00:00:00"/>
    <x v="391"/>
    <s v="SUSA NANETE B."/>
    <s v="ONT"/>
    <x v="1"/>
    <d v="2023-05-02T00:00:00"/>
    <d v="2023-06-02T00:00:00"/>
    <s v="VL"/>
    <m/>
    <s v="24 VL"/>
    <n v="24"/>
    <m/>
  </r>
  <r>
    <x v="403"/>
    <d v="2023-03-15T00:00:00"/>
    <x v="394"/>
    <s v="ATANGAN JUDITH A."/>
    <s v="ONT"/>
    <x v="0"/>
    <d v="2023-02-04T00:00:00"/>
    <d v="2023-02-04T00:00:00"/>
    <s v="OTHER"/>
    <s v="BIRTHDAY LEAVE"/>
    <s v="1 OTHER"/>
    <n v="1"/>
    <m/>
  </r>
  <r>
    <x v="404"/>
    <d v="2023-03-15T00:00:00"/>
    <x v="145"/>
    <s v="SEDUCON ESTELITO D."/>
    <s v="OSPITAL NG TAGAYTAY"/>
    <x v="3"/>
    <d v="2022-10-20T00:00:00"/>
    <d v="2022-10-21T00:00:00"/>
    <s v="SL"/>
    <m/>
    <s v="2 SL"/>
    <n v="2"/>
    <m/>
  </r>
  <r>
    <x v="405"/>
    <d v="2023-03-15T00:00:00"/>
    <x v="451"/>
    <s v="HAYAG JERMAINE JOI D."/>
    <s v="CHO"/>
    <x v="1"/>
    <d v="2022-11-16T00:00:00"/>
    <d v="2022-11-16T00:00:00"/>
    <s v="VL"/>
    <m/>
    <s v="1 VL"/>
    <n v="1"/>
    <m/>
  </r>
  <r>
    <x v="406"/>
    <d v="2023-03-15T00:00:00"/>
    <x v="167"/>
    <s v="SUSA NANETE B."/>
    <s v="ONT"/>
    <x v="1"/>
    <d v="2022-11-02T00:00:00"/>
    <d v="2022-11-04T00:00:00"/>
    <s v="VL"/>
    <m/>
    <s v="2 VL"/>
    <n v="2"/>
    <m/>
  </r>
  <r>
    <x v="406"/>
    <d v="2023-03-15T00:00:00"/>
    <x v="167"/>
    <s v="SUSA NANETE B."/>
    <s v="ONT"/>
    <x v="1"/>
    <d v="2022-11-07T00:00:00"/>
    <d v="2022-11-09T00:00:00"/>
    <s v="VL"/>
    <m/>
    <s v="3 VL"/>
    <n v="3"/>
    <m/>
  </r>
  <r>
    <x v="407"/>
    <d v="2023-03-15T00:00:00"/>
    <x v="393"/>
    <s v="ESTIGOY BEVERLY ANNE P."/>
    <s v="ONT"/>
    <x v="1"/>
    <d v="2023-01-23T00:00:00"/>
    <d v="2023-01-23T00:00:00"/>
    <s v="SL"/>
    <m/>
    <s v="1 SL"/>
    <n v="1"/>
    <m/>
  </r>
  <r>
    <x v="408"/>
    <d v="2023-03-15T00:00:00"/>
    <x v="383"/>
    <s v="HAYAG JERMAINE JOI D."/>
    <s v="CHO"/>
    <x v="1"/>
    <d v="2023-02-13T00:00:00"/>
    <d v="2023-02-14T00:00:00"/>
    <s v="VL"/>
    <m/>
    <s v="2 VL"/>
    <n v="2"/>
    <m/>
  </r>
  <r>
    <x v="409"/>
    <d v="2023-03-15T00:00:00"/>
    <x v="298"/>
    <s v="SANTERA MARICRIS S."/>
    <s v="ONT"/>
    <x v="1"/>
    <d v="2023-03-11T00:00:00"/>
    <d v="2023-03-13T00:00:00"/>
    <s v="VL"/>
    <m/>
    <s v="3 VL"/>
    <n v="3"/>
    <m/>
  </r>
  <r>
    <x v="409"/>
    <d v="2023-03-15T00:00:00"/>
    <x v="298"/>
    <s v="SANTERA MARICRIS S."/>
    <s v="ONT"/>
    <x v="1"/>
    <d v="2023-03-25T00:00:00"/>
    <d v="2023-03-27T00:00:00"/>
    <s v="VL"/>
    <m/>
    <s v="3 VL"/>
    <n v="3"/>
    <m/>
  </r>
  <r>
    <x v="410"/>
    <d v="2023-03-15T00:00:00"/>
    <x v="362"/>
    <s v="SUSA NANETE B."/>
    <s v="ONT"/>
    <x v="1"/>
    <d v="2022-11-25T00:00:00"/>
    <d v="2022-11-25T00:00:00"/>
    <s v="VL"/>
    <m/>
    <s v="1 VL"/>
    <n v="1"/>
    <m/>
  </r>
  <r>
    <x v="411"/>
    <d v="2023-03-15T00:00:00"/>
    <x v="362"/>
    <s v="SUSA NANETE B."/>
    <s v="ONT"/>
    <x v="1"/>
    <d v="2022-11-11T00:00:00"/>
    <d v="2022-11-14T00:00:00"/>
    <s v="SL"/>
    <m/>
    <s v="2 SL"/>
    <n v="2"/>
    <m/>
  </r>
  <r>
    <x v="412"/>
    <d v="2023-03-15T00:00:00"/>
    <x v="88"/>
    <s v="MONTEALEGRE CHARLIE JR. O."/>
    <s v="ONT"/>
    <x v="1"/>
    <d v="2022-09-22T00:00:00"/>
    <d v="2022-09-28T00:00:00"/>
    <s v="VL"/>
    <m/>
    <s v="5 VL"/>
    <n v="5"/>
    <m/>
  </r>
  <r>
    <x v="413"/>
    <d v="2023-03-15T00:00:00"/>
    <x v="128"/>
    <s v="SUSA NANETE B."/>
    <s v="ONT"/>
    <x v="1"/>
    <d v="2022-08-11T00:00:00"/>
    <d v="2022-08-11T00:00:00"/>
    <s v="SL"/>
    <m/>
    <s v="1 SL"/>
    <n v="1"/>
    <m/>
  </r>
  <r>
    <x v="414"/>
    <d v="2023-03-15T00:00:00"/>
    <x v="105"/>
    <s v="MARUNDAN MARIA FLOR M."/>
    <s v="ONT"/>
    <x v="1"/>
    <d v="2022-09-05T00:00:00"/>
    <d v="2022-09-08T00:00:00"/>
    <s v="SL"/>
    <m/>
    <s v="4 SL"/>
    <n v="4"/>
    <m/>
  </r>
  <r>
    <x v="415"/>
    <d v="2023-03-15T00:00:00"/>
    <x v="92"/>
    <s v="HAYAG JERMAINE JOI D."/>
    <s v="CHO"/>
    <x v="1"/>
    <d v="2022-08-26T00:00:00"/>
    <d v="2022-08-30T00:00:00"/>
    <s v="SL"/>
    <m/>
    <s v="3 SL"/>
    <n v="3"/>
    <m/>
  </r>
  <r>
    <x v="416"/>
    <d v="2023-03-15T00:00:00"/>
    <x v="78"/>
    <s v="FERNANDEZ MILAGROS C."/>
    <s v="CTO"/>
    <x v="1"/>
    <d v="2022-08-04T00:00:00"/>
    <d v="2022-08-05T00:00:00"/>
    <s v="SL"/>
    <m/>
    <s v="2 SL"/>
    <n v="2"/>
    <m/>
  </r>
  <r>
    <x v="417"/>
    <d v="2023-03-15T00:00:00"/>
    <x v="105"/>
    <s v="REYES GERARDO GABRIEL C."/>
    <s v="CITY LEGAL OFFICE"/>
    <x v="3"/>
    <d v="2022-09-26T00:00:00"/>
    <d v="2022-10-12T00:00:00"/>
    <s v="VL"/>
    <m/>
    <s v="13 VL"/>
    <n v="13"/>
    <m/>
  </r>
  <r>
    <x v="418"/>
    <d v="2023-03-15T00:00:00"/>
    <x v="446"/>
    <s v="MOLOD EMMA D."/>
    <s v="CHO"/>
    <x v="1"/>
    <d v="2023-02-01T00:00:00"/>
    <d v="2023-02-07T00:00:00"/>
    <s v="VL"/>
    <m/>
    <s v="5 VL"/>
    <n v="5"/>
    <m/>
  </r>
  <r>
    <x v="419"/>
    <d v="2023-03-15T00:00:00"/>
    <x v="129"/>
    <s v="MOLOD EMMA D."/>
    <s v="CHO"/>
    <x v="1"/>
    <d v="2022-09-02T00:00:00"/>
    <d v="2022-09-02T00:00:00"/>
    <s v="OTHER"/>
    <s v="SPECIAL PRIVILEGE"/>
    <s v="1 OTHER"/>
    <n v="1"/>
    <m/>
  </r>
  <r>
    <x v="420"/>
    <d v="2023-03-15T00:00:00"/>
    <x v="357"/>
    <s v="MOLOD EMMA D."/>
    <s v="CHO"/>
    <x v="1"/>
    <d v="2022-12-13T00:00:00"/>
    <d v="2022-12-13T00:00:00"/>
    <s v="VL"/>
    <m/>
    <s v="1 VL"/>
    <n v="1"/>
    <m/>
  </r>
  <r>
    <x v="420"/>
    <d v="2023-03-15T00:00:00"/>
    <x v="357"/>
    <s v="MOLOD EMMA D."/>
    <s v="CHO"/>
    <x v="1"/>
    <d v="2022-12-21T00:00:00"/>
    <d v="2022-12-21T00:00:00"/>
    <s v="VL"/>
    <m/>
    <s v="1 VL"/>
    <n v="1"/>
    <m/>
  </r>
  <r>
    <x v="420"/>
    <d v="2023-03-15T00:00:00"/>
    <x v="357"/>
    <s v="MOLOD EMMA D."/>
    <s v="CHO"/>
    <x v="1"/>
    <d v="2022-12-23T00:00:00"/>
    <d v="2022-12-23T00:00:00"/>
    <s v="VL"/>
    <m/>
    <s v="1 VL"/>
    <n v="1"/>
    <m/>
  </r>
  <r>
    <x v="420"/>
    <d v="2023-03-15T00:00:00"/>
    <x v="357"/>
    <s v="MOLOD EMMA D."/>
    <s v="CHO"/>
    <x v="1"/>
    <d v="2022-12-26T00:00:00"/>
    <d v="2022-12-26T00:00:00"/>
    <s v="VL"/>
    <m/>
    <s v="1 VL"/>
    <n v="1"/>
    <m/>
  </r>
  <r>
    <x v="421"/>
    <d v="2023-03-15T00:00:00"/>
    <x v="350"/>
    <s v="MOLOD EMMA D."/>
    <s v="CHO"/>
    <x v="1"/>
    <d v="2022-12-02T00:00:00"/>
    <d v="2022-12-05T00:00:00"/>
    <s v="OTHER"/>
    <m/>
    <s v="2 OTHER"/>
    <n v="2"/>
    <m/>
  </r>
  <r>
    <x v="422"/>
    <d v="2023-03-15T00:00:00"/>
    <x v="354"/>
    <s v="OCAMPO ORLANDO R."/>
    <s v="CEO"/>
    <x v="1"/>
    <d v="2022-12-21T00:00:00"/>
    <d v="2022-12-21T00:00:00"/>
    <s v="VL"/>
    <m/>
    <s v="1 VL"/>
    <n v="1"/>
    <m/>
  </r>
  <r>
    <x v="423"/>
    <d v="2023-03-15T00:00:00"/>
    <x v="298"/>
    <s v="PEÑERO LILIBETH B."/>
    <s v="CSWDO"/>
    <x v="1"/>
    <d v="2022-10-24T00:00:00"/>
    <d v="2022-10-24T00:00:00"/>
    <s v="VL"/>
    <m/>
    <s v="1 VL"/>
    <n v="1"/>
    <m/>
  </r>
  <r>
    <x v="424"/>
    <d v="2023-03-15T00:00:00"/>
    <x v="149"/>
    <s v="ROZUL FLORENCIA M."/>
    <s v="CSWDO"/>
    <x v="1"/>
    <d v="2022-09-27T00:00:00"/>
    <d v="2022-09-28T00:00:00"/>
    <s v="SL"/>
    <m/>
    <s v="2 SL"/>
    <n v="2"/>
    <m/>
  </r>
  <r>
    <x v="425"/>
    <d v="2023-03-15T00:00:00"/>
    <x v="120"/>
    <s v="MONTENEGRO RODELIO A."/>
    <s v="CEO"/>
    <x v="1"/>
    <d v="2022-09-09T00:00:00"/>
    <d v="2022-09-13T00:00:00"/>
    <s v="SL"/>
    <m/>
    <s v="3 SL"/>
    <n v="3"/>
    <m/>
  </r>
  <r>
    <x v="426"/>
    <d v="2023-03-15T00:00:00"/>
    <x v="452"/>
    <s v="ALEGA ESTELITA M."/>
    <s v="CTO"/>
    <x v="1"/>
    <d v="2023-02-15T00:00:00"/>
    <d v="2023-02-17T00:00:00"/>
    <s v="SL"/>
    <m/>
    <s v="3 SL"/>
    <n v="3"/>
    <m/>
  </r>
  <r>
    <x v="427"/>
    <d v="2023-03-15T00:00:00"/>
    <x v="166"/>
    <s v="MALUBAY MELINDA D."/>
    <s v="THRDC"/>
    <x v="1"/>
    <d v="2022-11-03T00:00:00"/>
    <d v="2022-11-03T00:00:00"/>
    <s v="SL"/>
    <m/>
    <s v="1 SL"/>
    <n v="1"/>
    <m/>
  </r>
  <r>
    <x v="428"/>
    <d v="2023-03-15T00:00:00"/>
    <x v="381"/>
    <s v="AMBONAN AVELINA A."/>
    <s v="NUTRITION OFFICE"/>
    <x v="1"/>
    <d v="2023-01-03T00:00:00"/>
    <d v="2023-01-03T00:00:00"/>
    <s v="OTHER"/>
    <s v="SPECIAL PRIVILEGE"/>
    <s v="1 OTHER"/>
    <n v="1"/>
    <m/>
  </r>
  <r>
    <x v="429"/>
    <d v="2023-03-15T00:00:00"/>
    <x v="364"/>
    <s v="MALUBAY MELINDA D."/>
    <s v="THRDC"/>
    <x v="1"/>
    <d v="2022-12-28T00:00:00"/>
    <d v="2022-12-29T00:00:00"/>
    <s v="VL"/>
    <m/>
    <s v="2 VL"/>
    <n v="2"/>
    <m/>
  </r>
  <r>
    <x v="430"/>
    <d v="2023-03-15T00:00:00"/>
    <x v="130"/>
    <s v="SOLIS ANGELA MARI M."/>
    <s v="OSPITAL NG TAGAYTAY"/>
    <x v="3"/>
    <d v="2022-08-04T00:00:00"/>
    <d v="2022-08-06T00:00:00"/>
    <s v="SL"/>
    <m/>
    <s v="3 SL"/>
    <n v="3"/>
    <m/>
  </r>
  <r>
    <x v="431"/>
    <d v="2023-03-15T00:00:00"/>
    <x v="108"/>
    <s v="ESTIGOY BEVERLY ANNE P."/>
    <s v="ONT"/>
    <x v="1"/>
    <d v="2022-08-23T00:00:00"/>
    <d v="2022-08-23T00:00:00"/>
    <s v="SL"/>
    <m/>
    <s v="1 SL"/>
    <n v="1"/>
    <m/>
  </r>
  <r>
    <x v="432"/>
    <d v="2023-03-15T00:00:00"/>
    <x v="370"/>
    <s v="HAYAG JERMAINE JOI D."/>
    <s v="CHO"/>
    <x v="1"/>
    <d v="2022-12-10T00:00:00"/>
    <d v="2022-12-10T00:00:00"/>
    <s v="SL"/>
    <m/>
    <s v="1 SL"/>
    <n v="1"/>
    <m/>
  </r>
  <r>
    <x v="433"/>
    <d v="2023-03-15T00:00:00"/>
    <x v="450"/>
    <s v="COLETO HANY ROY D."/>
    <s v="ONT"/>
    <x v="1"/>
    <d v="2023-03-07T00:00:00"/>
    <d v="2023-03-10T00:00:00"/>
    <s v="VL"/>
    <m/>
    <s v="4 VL"/>
    <n v="4"/>
    <m/>
  </r>
  <r>
    <x v="434"/>
    <d v="2023-03-15T00:00:00"/>
    <x v="408"/>
    <s v="BAYHON VIOLETA  "/>
    <s v="ONT"/>
    <x v="1"/>
    <d v="2023-03-06T00:00:00"/>
    <d v="2023-03-06T00:00:00"/>
    <s v="OTHER"/>
    <s v="SPECIAL PRIVILEGE"/>
    <s v="1 OTHER"/>
    <n v="1"/>
    <m/>
  </r>
  <r>
    <x v="435"/>
    <d v="2023-03-15T00:00:00"/>
    <x v="447"/>
    <s v="PALADAN VICENTE  "/>
    <s v="CENRO"/>
    <x v="1"/>
    <d v="2023-02-02T00:00:00"/>
    <d v="2023-02-03T00:00:00"/>
    <s v="VL"/>
    <m/>
    <s v="2 VL"/>
    <n v="2"/>
    <m/>
  </r>
  <r>
    <x v="436"/>
    <d v="2023-03-15T00:00:00"/>
    <x v="433"/>
    <s v="LANDICHO CHARLENE R."/>
    <s v="GSO"/>
    <x v="0"/>
    <d v="2023-03-03T00:00:00"/>
    <d v="2023-03-03T00:00:00"/>
    <s v="VL"/>
    <m/>
    <s v="1 VL"/>
    <n v="1"/>
    <m/>
  </r>
  <r>
    <x v="437"/>
    <d v="2023-03-15T00:00:00"/>
    <x v="446"/>
    <s v="ROQUITE MAIRECAR L."/>
    <s v="CCT"/>
    <x v="0"/>
    <d v="2023-02-17T00:00:00"/>
    <d v="2023-02-20T00:00:00"/>
    <s v="SL"/>
    <m/>
    <s v="2 SL"/>
    <n v="2"/>
    <m/>
  </r>
  <r>
    <x v="438"/>
    <d v="2023-03-15T00:00:00"/>
    <x v="446"/>
    <s v="LEPARDO ROWENA R."/>
    <s v="CCT"/>
    <x v="1"/>
    <d v="2023-03-07T00:00:00"/>
    <d v="2023-03-07T00:00:00"/>
    <s v="OTHER"/>
    <s v="SPECIAL PRIVILEGE"/>
    <s v="1 OTHER"/>
    <n v="1"/>
    <m/>
  </r>
  <r>
    <x v="439"/>
    <d v="2023-03-15T00:00:00"/>
    <x v="396"/>
    <s v="MARASIGAN BIENVENIDO E."/>
    <s v="GSO"/>
    <x v="0"/>
    <d v="2023-01-04T00:00:00"/>
    <d v="2023-01-04T00:00:00"/>
    <s v="OTHER"/>
    <s v="SPECIAL PRIVILEGE"/>
    <s v="1 OTHER"/>
    <n v="1"/>
    <m/>
  </r>
  <r>
    <x v="440"/>
    <d v="2023-03-15T00:00:00"/>
    <x v="358"/>
    <s v="CORTEZ NERIFE H."/>
    <s v="DEPED"/>
    <x v="1"/>
    <d v="2022-12-22T00:00:00"/>
    <d v="2022-12-29T00:00:00"/>
    <s v="VL"/>
    <m/>
    <s v="5 VL"/>
    <n v="5"/>
    <m/>
  </r>
  <r>
    <x v="441"/>
    <d v="2023-03-15T00:00:00"/>
    <x v="365"/>
    <s v="ABALLA JAMAICA C."/>
    <s v="TCNHS-ISHS"/>
    <x v="0"/>
    <d v="2022-11-24T00:00:00"/>
    <d v="2022-11-25T00:00:00"/>
    <s v="SL"/>
    <m/>
    <s v="2 SL"/>
    <n v="2"/>
    <m/>
  </r>
  <r>
    <x v="442"/>
    <d v="2023-03-15T00:00:00"/>
    <x v="365"/>
    <s v="SUSA NANETE B."/>
    <s v="ONT"/>
    <x v="1"/>
    <d v="2022-12-27T00:00:00"/>
    <d v="2022-12-27T00:00:00"/>
    <s v="VL"/>
    <m/>
    <s v="1 VL"/>
    <n v="1"/>
    <m/>
  </r>
  <r>
    <x v="443"/>
    <d v="2023-03-15T00:00:00"/>
    <x v="453"/>
    <s v="PEÑANO DARYL BAMBI B."/>
    <s v="ONT"/>
    <x v="1"/>
    <d v="2023-01-05T00:00:00"/>
    <d v="2023-01-05T00:00:00"/>
    <s v="OTHER"/>
    <s v="SOLO PARENT"/>
    <s v="1 OTHER"/>
    <n v="1"/>
    <m/>
  </r>
  <r>
    <x v="444"/>
    <d v="2023-03-15T00:00:00"/>
    <x v="454"/>
    <s v="VARGAS MELINDA M."/>
    <s v="CSWDO"/>
    <x v="0"/>
    <d v="2023-02-06T00:00:00"/>
    <d v="2023-05-21T00:00:00"/>
    <s v="Maternity"/>
    <m/>
    <s v="105 Maternity"/>
    <n v="105"/>
    <m/>
  </r>
  <r>
    <x v="445"/>
    <d v="2023-03-15T00:00:00"/>
    <x v="455"/>
    <s v="SUSA NANETE B."/>
    <s v="ONT"/>
    <x v="1"/>
    <d v="2023-05-01T00:00:00"/>
    <d v="2023-05-15T00:00:00"/>
    <s v="VL"/>
    <m/>
    <s v="10 VL"/>
    <n v="10"/>
    <m/>
  </r>
  <r>
    <x v="446"/>
    <d v="2023-03-15T00:00:00"/>
    <x v="454"/>
    <s v="MONREAL GREGORIO M."/>
    <s v="MO"/>
    <x v="4"/>
    <d v="2023-03-21T00:00:00"/>
    <d v="2023-03-24T00:00:00"/>
    <s v="WITHOUTPAY"/>
    <s v="VL WITHOUTPAY"/>
    <s v="4 WITHOUTPAY"/>
    <n v="4"/>
    <m/>
  </r>
  <r>
    <x v="447"/>
    <d v="2023-03-15T00:00:00"/>
    <x v="392"/>
    <s v="FERMA AMELITA V."/>
    <s v="DA"/>
    <x v="1"/>
    <m/>
    <m/>
    <s v="OTHER"/>
    <s v="TERMINAL LEAVE"/>
    <s v="0 OTHER"/>
    <n v="0"/>
    <m/>
  </r>
  <r>
    <x v="448"/>
    <d v="2023-03-15T00:00:00"/>
    <x v="389"/>
    <s v="ZALDIVIA MIRIAM F."/>
    <s v="PIO"/>
    <x v="1"/>
    <d v="2023-01-03T00:00:00"/>
    <d v="2023-01-03T00:00:00"/>
    <s v="SL"/>
    <m/>
    <s v="1 SL"/>
    <n v="1"/>
    <m/>
  </r>
  <r>
    <x v="448"/>
    <d v="2023-03-15T00:00:00"/>
    <x v="389"/>
    <s v="ZALDIVIA MIRIAM F."/>
    <s v="PIO"/>
    <x v="1"/>
    <d v="2023-01-05T00:00:00"/>
    <d v="2023-01-06T00:00:00"/>
    <s v="SL"/>
    <m/>
    <s v="2 SL"/>
    <n v="2"/>
    <m/>
  </r>
  <r>
    <x v="449"/>
    <d v="2023-03-15T00:00:00"/>
    <x v="145"/>
    <s v="ZALDIVIA MIRIAM F."/>
    <s v="PIO"/>
    <x v="1"/>
    <d v="2022-10-13T00:00:00"/>
    <d v="2022-10-15T00:00:00"/>
    <s v="SL"/>
    <m/>
    <s v="3 SL"/>
    <n v="3"/>
    <m/>
  </r>
  <r>
    <x v="450"/>
    <d v="2023-03-15T00:00:00"/>
    <x v="382"/>
    <s v="ZALDIVIA MIRIAM F."/>
    <s v="PIO"/>
    <x v="1"/>
    <d v="2023-01-23T00:00:00"/>
    <d v="2023-01-24T00:00:00"/>
    <s v="SL"/>
    <m/>
    <s v="2 SL"/>
    <n v="2"/>
    <m/>
  </r>
  <r>
    <x v="451"/>
    <d v="2023-03-15T00:00:00"/>
    <x v="137"/>
    <s v="MENDOZA LOURDES G."/>
    <s v="PIO"/>
    <x v="1"/>
    <d v="2022-10-24T00:00:00"/>
    <d v="2022-10-24T00:00:00"/>
    <s v="SL"/>
    <m/>
    <s v="1 SL"/>
    <n v="1"/>
    <m/>
  </r>
  <r>
    <x v="452"/>
    <d v="2023-03-15T00:00:00"/>
    <x v="155"/>
    <s v="MENDOZA LOURDES G."/>
    <s v="PIO"/>
    <x v="1"/>
    <d v="2022-11-07T00:00:00"/>
    <d v="2022-11-07T00:00:00"/>
    <s v="SL"/>
    <m/>
    <s v="1 SL"/>
    <n v="1"/>
    <m/>
  </r>
  <r>
    <x v="453"/>
    <d v="2023-03-15T00:00:00"/>
    <x v="350"/>
    <s v="MENDOZA LOURDES G."/>
    <s v="PIO"/>
    <x v="1"/>
    <d v="2022-11-29T00:00:00"/>
    <d v="2022-11-29T00:00:00"/>
    <s v="VL"/>
    <m/>
    <s v="1 VL"/>
    <n v="1"/>
    <m/>
  </r>
  <r>
    <x v="453"/>
    <d v="2023-03-15T00:00:00"/>
    <x v="350"/>
    <s v="MENDOZA LOURDES G."/>
    <s v="PIO"/>
    <x v="1"/>
    <d v="2022-12-26T00:00:00"/>
    <d v="2022-12-29T00:00:00"/>
    <s v="VL"/>
    <m/>
    <s v="3 VL"/>
    <n v="3"/>
    <m/>
  </r>
  <r>
    <x v="454"/>
    <d v="2023-03-15T00:00:00"/>
    <x v="298"/>
    <s v="MENDOZA LOURDES G."/>
    <s v="PIO"/>
    <x v="1"/>
    <d v="2022-12-02T00:00:00"/>
    <d v="2022-12-02T00:00:00"/>
    <s v="SL"/>
    <m/>
    <s v="1 SL"/>
    <n v="1"/>
    <m/>
  </r>
  <r>
    <x v="455"/>
    <d v="2023-03-15T00:00:00"/>
    <x v="384"/>
    <s v="MENDOZA LOURDES G."/>
    <s v="PIO"/>
    <x v="1"/>
    <d v="2023-01-16T00:00:00"/>
    <d v="2023-01-16T00:00:00"/>
    <s v="SL"/>
    <m/>
    <s v="1 SL"/>
    <n v="1"/>
    <m/>
  </r>
  <r>
    <x v="456"/>
    <d v="2023-03-15T00:00:00"/>
    <x v="400"/>
    <s v="MENDOZA LOURDES G."/>
    <s v="PIO"/>
    <x v="1"/>
    <d v="2023-02-20T00:00:00"/>
    <d v="2023-02-21T00:00:00"/>
    <s v="VL"/>
    <m/>
    <s v="2 VL"/>
    <n v="2"/>
    <m/>
  </r>
  <r>
    <x v="457"/>
    <d v="2023-03-15T00:00:00"/>
    <x v="393"/>
    <s v="LUNA  ROBERTO V."/>
    <s v="TOPS CSU"/>
    <x v="3"/>
    <d v="2023-01-27T00:00:00"/>
    <d v="2023-01-30T00:00:00"/>
    <s v="Paternity"/>
    <s v="MOURNING LEAVE"/>
    <s v="2 Paternity"/>
    <n v="2"/>
    <m/>
  </r>
  <r>
    <x v="458"/>
    <d v="2023-03-15T00:00:00"/>
    <x v="423"/>
    <s v="JIMENO EDWARD J."/>
    <s v="TOPS"/>
    <x v="3"/>
    <d v="2023-01-27T00:00:00"/>
    <d v="2023-02-06T00:00:00"/>
    <s v="SL"/>
    <m/>
    <s v="7 SL"/>
    <n v="7"/>
    <m/>
  </r>
  <r>
    <x v="459"/>
    <d v="2023-03-15T00:00:00"/>
    <x v="386"/>
    <s v="ENRIQUEZ ERIBERTO  "/>
    <s v="CENRO"/>
    <x v="3"/>
    <d v="2023-01-02T00:00:00"/>
    <d v="2023-01-04T00:00:00"/>
    <s v="VL"/>
    <m/>
    <s v="3 VL"/>
    <n v="3"/>
    <m/>
  </r>
  <r>
    <x v="460"/>
    <d v="2023-03-15T00:00:00"/>
    <x v="390"/>
    <s v="JIMENO EDWARD J."/>
    <s v="TOPS"/>
    <x v="3"/>
    <d v="2023-02-08T00:00:00"/>
    <d v="2023-02-28T00:00:00"/>
    <s v="SL"/>
    <m/>
    <s v="15 SL"/>
    <n v="15"/>
    <m/>
  </r>
  <r>
    <x v="461"/>
    <d v="2023-03-15T00:00:00"/>
    <x v="422"/>
    <s v="JIMENO EDWARD J."/>
    <s v="TOPS"/>
    <x v="3"/>
    <d v="2023-01-07T00:00:00"/>
    <d v="2023-01-26T00:00:00"/>
    <s v="SL"/>
    <m/>
    <s v="14 SL"/>
    <n v="14"/>
    <m/>
  </r>
  <r>
    <x v="462"/>
    <d v="2023-03-15T00:00:00"/>
    <x v="298"/>
    <s v="MARINDUQUE GERRY C."/>
    <s v="CHO"/>
    <x v="1"/>
    <d v="2022-10-14T00:00:00"/>
    <d v="2022-10-14T00:00:00"/>
    <s v="VL"/>
    <m/>
    <s v="1 VL"/>
    <n v="1"/>
    <m/>
  </r>
  <r>
    <x v="463"/>
    <d v="2023-03-15T00:00:00"/>
    <x v="350"/>
    <s v="MARINDUQUE GERRY C."/>
    <s v="CHO"/>
    <x v="1"/>
    <d v="2022-11-28T00:00:00"/>
    <d v="2022-11-29T00:00:00"/>
    <s v="SL"/>
    <m/>
    <s v="2 SL"/>
    <n v="2"/>
    <m/>
  </r>
  <r>
    <x v="464"/>
    <d v="2023-03-15T00:00:00"/>
    <x v="370"/>
    <s v="MARINDUQUE GERRY C."/>
    <s v="CHO"/>
    <x v="1"/>
    <d v="2022-12-13T00:00:00"/>
    <d v="2022-12-15T00:00:00"/>
    <s v="SL"/>
    <m/>
    <s v="3 SL"/>
    <n v="3"/>
    <m/>
  </r>
  <r>
    <x v="465"/>
    <d v="2023-03-15T00:00:00"/>
    <x v="360"/>
    <s v="MARINDUQUE GERRY C."/>
    <s v="CHO"/>
    <x v="1"/>
    <d v="2023-01-03T00:00:00"/>
    <d v="2023-01-06T00:00:00"/>
    <s v="VL"/>
    <m/>
    <s v="4 VL"/>
    <n v="4"/>
    <m/>
  </r>
  <r>
    <x v="466"/>
    <d v="2023-03-15T00:00:00"/>
    <x v="416"/>
    <s v="DIMARANAN PERPETUA F."/>
    <s v="TIPID IMPOK"/>
    <x v="1"/>
    <d v="2023-01-05T00:00:00"/>
    <d v="2023-01-05T00:00:00"/>
    <s v="OTHER"/>
    <s v="SPECIAL PRIVILEDGE"/>
    <s v="1 OTHER"/>
    <n v="1"/>
    <m/>
  </r>
  <r>
    <x v="466"/>
    <d v="2023-03-15T00:00:00"/>
    <x v="416"/>
    <s v="DIMARANAN PERPETUA F."/>
    <s v="TIPID IMPOK"/>
    <x v="1"/>
    <d v="2023-01-09T00:00:00"/>
    <d v="2023-01-09T00:00:00"/>
    <s v="OTHER"/>
    <s v="SPECIAL PRIVILEDGE"/>
    <s v="1 OTHER"/>
    <n v="1"/>
    <m/>
  </r>
  <r>
    <x v="467"/>
    <d v="2023-03-15T00:00:00"/>
    <x v="383"/>
    <s v="DIMARANAN PERPETUA F."/>
    <s v="TIPID IMPOK"/>
    <x v="1"/>
    <d v="2023-01-25T00:00:00"/>
    <d v="2023-01-25T00:00:00"/>
    <s v="OTHER"/>
    <s v="SPECIAL PRIVILEDGE"/>
    <s v="1 OTHER"/>
    <n v="1"/>
    <m/>
  </r>
  <r>
    <x v="468"/>
    <d v="2023-03-15T00:00:00"/>
    <x v="408"/>
    <s v="DIMARANAN PERPETUA F."/>
    <s v="TIPID IMPOK"/>
    <x v="1"/>
    <d v="2023-02-14T00:00:00"/>
    <d v="2023-02-14T00:00:00"/>
    <s v="SL"/>
    <m/>
    <s v="1 SL"/>
    <n v="1"/>
    <m/>
  </r>
  <r>
    <x v="469"/>
    <d v="2023-03-15T00:00:00"/>
    <x v="446"/>
    <s v="SUMAONG DANILO  "/>
    <s v="ADMIN OFFICE - HALL OF JUSTICE"/>
    <x v="1"/>
    <d v="2023-01-07T00:00:00"/>
    <d v="2023-01-08T00:00:00"/>
    <s v="VL"/>
    <m/>
    <s v="0 VL"/>
    <n v="0"/>
    <m/>
  </r>
  <r>
    <x v="470"/>
    <d v="2023-03-15T00:00:00"/>
    <x v="366"/>
    <s v="SUMAONG DANILO  "/>
    <s v="ADMIN OFFICE - HALL OF JUSTICE"/>
    <x v="1"/>
    <d v="2022-12-23T00:00:00"/>
    <d v="2022-12-29T00:00:00"/>
    <s v="VL"/>
    <m/>
    <s v="4 VL"/>
    <n v="4"/>
    <m/>
  </r>
  <r>
    <x v="471"/>
    <d v="2023-03-15T00:00:00"/>
    <x v="350"/>
    <s v="DIMARANAN PERPETUA F."/>
    <s v="TIPID IMPOK"/>
    <x v="1"/>
    <d v="2022-11-21T00:00:00"/>
    <d v="2022-11-21T00:00:00"/>
    <s v="SL"/>
    <m/>
    <s v="1 SL"/>
    <n v="1"/>
    <m/>
  </r>
  <r>
    <x v="472"/>
    <d v="2023-03-15T00:00:00"/>
    <x v="154"/>
    <s v="DIMARANAN PERPETUA F."/>
    <s v="TIPID IMPOK"/>
    <x v="1"/>
    <d v="2022-11-23T00:00:00"/>
    <d v="2022-11-25T00:00:00"/>
    <s v="VL"/>
    <m/>
    <s v="3 VL"/>
    <n v="3"/>
    <m/>
  </r>
  <r>
    <x v="473"/>
    <d v="2023-03-15T00:00:00"/>
    <x v="359"/>
    <s v="DIMARANAN PERPETUA F."/>
    <s v="TIPID IMPOK"/>
    <x v="1"/>
    <d v="2022-12-05T00:00:00"/>
    <d v="2022-12-05T00:00:00"/>
    <s v="SL"/>
    <m/>
    <s v="1 SL"/>
    <n v="1"/>
    <m/>
  </r>
  <r>
    <x v="474"/>
    <d v="2023-03-15T00:00:00"/>
    <x v="112"/>
    <s v="NAVARRO RITA A."/>
    <s v="DA"/>
    <x v="1"/>
    <d v="2022-09-08T00:00:00"/>
    <d v="2022-09-09T00:00:00"/>
    <s v="OTHER"/>
    <m/>
    <s v="2 OTHER"/>
    <n v="2"/>
    <m/>
  </r>
  <r>
    <x v="475"/>
    <d v="2023-03-15T00:00:00"/>
    <x v="112"/>
    <s v="NAVARRO RITA A."/>
    <s v="DA"/>
    <x v="1"/>
    <d v="2022-09-10T00:00:00"/>
    <d v="2022-09-10T00:00:00"/>
    <s v="VL"/>
    <m/>
    <s v="0 VL"/>
    <n v="0"/>
    <m/>
  </r>
  <r>
    <x v="476"/>
    <d v="2023-03-15T00:00:00"/>
    <x v="98"/>
    <s v="NAVARRO RITA A."/>
    <s v="DA"/>
    <x v="1"/>
    <d v="2022-10-24T00:00:00"/>
    <d v="2022-10-24T00:00:00"/>
    <s v="OTHER"/>
    <s v="BIRTHDAY LEAVE"/>
    <s v="1 OTHER"/>
    <n v="1"/>
    <m/>
  </r>
  <r>
    <x v="477"/>
    <d v="2023-03-15T00:00:00"/>
    <x v="372"/>
    <s v="NAVARRO RITA A."/>
    <s v="DA"/>
    <x v="1"/>
    <d v="2022-12-20T00:00:00"/>
    <d v="2022-12-21T00:00:00"/>
    <s v="VL"/>
    <m/>
    <s v="2 VL"/>
    <n v="2"/>
    <m/>
  </r>
  <r>
    <x v="478"/>
    <d v="2023-03-15T00:00:00"/>
    <x v="372"/>
    <s v="NAVARRO RITA A."/>
    <s v="DA"/>
    <x v="1"/>
    <d v="2022-12-23T00:00:00"/>
    <d v="2022-12-23T00:00:00"/>
    <s v="VL"/>
    <m/>
    <s v="1 VL"/>
    <n v="1"/>
    <m/>
  </r>
  <r>
    <x v="479"/>
    <d v="2023-03-15T00:00:00"/>
    <x v="372"/>
    <s v="NAVARRO RITA A."/>
    <s v="DA"/>
    <x v="1"/>
    <d v="2022-12-28T00:00:00"/>
    <d v="2022-12-29T00:00:00"/>
    <s v="VL"/>
    <m/>
    <s v="2 VL"/>
    <n v="2"/>
    <m/>
  </r>
  <r>
    <x v="480"/>
    <d v="2023-03-15T00:00:00"/>
    <x v="413"/>
    <s v="NAVARRO RITA A."/>
    <s v="DA"/>
    <x v="1"/>
    <d v="2023-01-25T00:00:00"/>
    <d v="2023-01-25T00:00:00"/>
    <s v="OTHER"/>
    <s v="SPECIAL PRIVILEGE"/>
    <s v="1 OTHER"/>
    <n v="1"/>
    <m/>
  </r>
  <r>
    <x v="481"/>
    <d v="2023-03-15T00:00:00"/>
    <x v="99"/>
    <s v="PERIDO MARITES V."/>
    <s v="TCCH/TICC"/>
    <x v="1"/>
    <d v="2022-10-07T00:00:00"/>
    <d v="2022-10-07T00:00:00"/>
    <s v="SL"/>
    <m/>
    <s v="1 SL"/>
    <n v="1"/>
    <m/>
  </r>
  <r>
    <x v="482"/>
    <d v="2023-03-15T00:00:00"/>
    <x v="221"/>
    <s v="PERIDO MARITES V."/>
    <s v="TCCH/TICC"/>
    <x v="1"/>
    <d v="2022-11-10T00:00:00"/>
    <d v="2022-11-10T00:00:00"/>
    <s v="SL"/>
    <m/>
    <s v="1 SL"/>
    <n v="1"/>
    <m/>
  </r>
  <r>
    <x v="483"/>
    <d v="2023-03-15T00:00:00"/>
    <x v="392"/>
    <s v="PERIDO MARITES V."/>
    <s v="TCCH/TICC"/>
    <x v="1"/>
    <d v="2022-12-27T00:00:00"/>
    <d v="2022-12-28T00:00:00"/>
    <s v="SL"/>
    <m/>
    <s v="2 SL"/>
    <n v="2"/>
    <m/>
  </r>
  <r>
    <x v="484"/>
    <d v="2023-03-15T00:00:00"/>
    <x v="365"/>
    <s v="PERIDO MARITES V."/>
    <s v="TCCH/TICC"/>
    <x v="1"/>
    <d v="2022-12-19T00:00:00"/>
    <d v="2022-12-19T00:00:00"/>
    <s v="OTHER"/>
    <s v="SPECIAL PRIVILEGE"/>
    <s v="1 OTHER"/>
    <n v="1"/>
    <m/>
  </r>
  <r>
    <x v="485"/>
    <d v="2023-03-15T00:00:00"/>
    <x v="422"/>
    <s v="PERIDO MARITES V."/>
    <s v="TCCH/TICC"/>
    <x v="1"/>
    <d v="2022-01-26T00:00:00"/>
    <d v="2022-01-27T00:00:00"/>
    <s v="VL"/>
    <m/>
    <s v="2 VL"/>
    <n v="2"/>
    <m/>
  </r>
  <r>
    <x v="486"/>
    <d v="2023-03-15T00:00:00"/>
    <x v="99"/>
    <s v="BORJA EDWIN G."/>
    <s v="TCCH/TICC"/>
    <x v="1"/>
    <d v="2022-10-05T00:00:00"/>
    <d v="2022-10-07T00:00:00"/>
    <s v="SL"/>
    <m/>
    <s v="3 SL"/>
    <n v="3"/>
    <m/>
  </r>
  <r>
    <x v="487"/>
    <d v="2023-03-15T00:00:00"/>
    <x v="362"/>
    <s v="BORJA EDWIN G."/>
    <s v="TCCH/TICC"/>
    <x v="1"/>
    <d v="2022-11-18T00:00:00"/>
    <d v="2022-11-18T00:00:00"/>
    <s v="OTHER"/>
    <s v="SPECIAL PRIVILEGE"/>
    <s v="1 OTHER"/>
    <n v="1"/>
    <m/>
  </r>
  <r>
    <x v="488"/>
    <d v="2023-03-15T00:00:00"/>
    <x v="393"/>
    <s v="JAVIER MYLENE M."/>
    <s v="CPDO"/>
    <x v="1"/>
    <d v="2023-02-06T00:00:00"/>
    <d v="2023-02-10T00:00:00"/>
    <s v="VL"/>
    <m/>
    <s v="5 VL"/>
    <n v="5"/>
    <m/>
  </r>
  <r>
    <x v="489"/>
    <d v="2023-03-15T00:00:00"/>
    <x v="390"/>
    <s v="DIGO VIRGILIO M."/>
    <s v="DEPED"/>
    <x v="3"/>
    <d v="2023-02-08T00:00:00"/>
    <d v="2023-02-28T00:00:00"/>
    <s v="SL"/>
    <m/>
    <s v="15 SL"/>
    <n v="15"/>
    <m/>
  </r>
  <r>
    <x v="490"/>
    <d v="2023-03-15T00:00:00"/>
    <x v="430"/>
    <s v="ARCILLA MAYETTE A."/>
    <s v="CSWDO"/>
    <x v="3"/>
    <d v="2023-03-03T00:00:00"/>
    <d v="2023-03-03T00:00:00"/>
    <s v="OTHER"/>
    <s v="SPECIAL PRIVILEGE"/>
    <s v="1 OTHER"/>
    <n v="1"/>
    <m/>
  </r>
  <r>
    <x v="491"/>
    <d v="2023-03-15T00:00:00"/>
    <x v="416"/>
    <s v="JAVIER HILARIO  "/>
    <s v="PICNIC GROVE"/>
    <x v="1"/>
    <d v="2023-01-19T00:00:00"/>
    <d v="2023-01-19T00:00:00"/>
    <s v="OTHER"/>
    <s v="SPECIAL PRIVILEGE"/>
    <s v="1 OTHER"/>
    <n v="1"/>
    <m/>
  </r>
  <r>
    <x v="492"/>
    <d v="2023-03-15T00:00:00"/>
    <x v="412"/>
    <s v="MULINGTAPANG GUILLERMA O."/>
    <s v="GSO"/>
    <x v="0"/>
    <d v="2023-01-13T00:00:00"/>
    <d v="2023-01-13T00:00:00"/>
    <s v="SL"/>
    <m/>
    <s v="1 SL"/>
    <n v="1"/>
    <m/>
  </r>
  <r>
    <x v="493"/>
    <d v="2023-03-15T00:00:00"/>
    <x v="108"/>
    <s v="DEL MUNDO ROSALLE A."/>
    <s v="PIO"/>
    <x v="1"/>
    <d v="2022-09-06T00:00:00"/>
    <d v="2022-09-06T00:00:00"/>
    <s v="OTHER"/>
    <s v="SOLO PARENT"/>
    <s v="1 OTHER"/>
    <n v="1"/>
    <m/>
  </r>
  <r>
    <x v="494"/>
    <d v="2023-03-15T00:00:00"/>
    <x v="350"/>
    <s v="DEL MUNDO ROSALLE A."/>
    <s v="PIO"/>
    <x v="1"/>
    <d v="2022-12-01T00:00:00"/>
    <d v="2022-12-01T00:00:00"/>
    <s v="VL"/>
    <m/>
    <s v="1 VL"/>
    <n v="1"/>
    <m/>
  </r>
  <r>
    <x v="494"/>
    <d v="2023-03-15T00:00:00"/>
    <x v="350"/>
    <s v="DEL MUNDO ROSALLE A."/>
    <s v="PIO"/>
    <x v="1"/>
    <d v="2022-12-26T00:00:00"/>
    <d v="2022-12-29T00:00:00"/>
    <s v="VL"/>
    <m/>
    <s v="3 VL"/>
    <n v="3"/>
    <m/>
  </r>
  <r>
    <x v="495"/>
    <d v="2023-03-15T00:00:00"/>
    <x v="409"/>
    <s v="DEL MUNDO ROSALLE A."/>
    <s v="PIO"/>
    <x v="1"/>
    <d v="2023-02-10T00:00:00"/>
    <d v="2023-02-10T00:00:00"/>
    <s v="OTHER"/>
    <s v="SOLO PARENT"/>
    <s v="1 OTHER"/>
    <n v="1"/>
    <m/>
  </r>
  <r>
    <x v="496"/>
    <d v="2023-03-15T00:00:00"/>
    <x v="88"/>
    <s v="AUDITOR AILEEN D."/>
    <s v="PIO"/>
    <x v="1"/>
    <d v="2022-09-06T00:00:00"/>
    <d v="2022-09-06T00:00:00"/>
    <s v="SL"/>
    <m/>
    <s v="1 SL"/>
    <n v="1"/>
    <m/>
  </r>
  <r>
    <x v="497"/>
    <d v="2023-03-15T00:00:00"/>
    <x v="135"/>
    <s v="AUDITOR AILEEN D."/>
    <s v="PIO"/>
    <x v="1"/>
    <d v="2022-10-21T00:00:00"/>
    <d v="2022-10-25T00:00:00"/>
    <s v="SL"/>
    <m/>
    <s v="3 SL"/>
    <n v="3"/>
    <m/>
  </r>
  <r>
    <x v="498"/>
    <d v="2023-03-15T00:00:00"/>
    <x v="148"/>
    <s v="AUDITOR AILEEN D."/>
    <s v="PIO"/>
    <x v="1"/>
    <d v="2022-11-07T00:00:00"/>
    <d v="2022-11-07T00:00:00"/>
    <s v="SL"/>
    <m/>
    <s v="1 SL"/>
    <n v="1"/>
    <m/>
  </r>
  <r>
    <x v="499"/>
    <d v="2023-03-15T00:00:00"/>
    <x v="354"/>
    <s v="AUDITOR AILEEN D."/>
    <s v="PIO"/>
    <x v="1"/>
    <d v="2022-12-09T00:00:00"/>
    <d v="2022-12-09T00:00:00"/>
    <s v="VL"/>
    <m/>
    <s v="1 VL"/>
    <n v="1"/>
    <m/>
  </r>
  <r>
    <x v="499"/>
    <d v="2023-03-15T00:00:00"/>
    <x v="354"/>
    <s v="AUDITOR AILEEN D."/>
    <s v="PIO"/>
    <x v="1"/>
    <d v="2022-12-26T00:00:00"/>
    <d v="2022-12-29T00:00:00"/>
    <s v="VL"/>
    <m/>
    <s v="3 VL"/>
    <n v="3"/>
    <m/>
  </r>
  <r>
    <x v="500"/>
    <d v="2023-03-15T00:00:00"/>
    <x v="387"/>
    <s v="AUDITOR AILEEN D."/>
    <s v="PIO"/>
    <x v="1"/>
    <d v="2023-01-30T00:00:00"/>
    <d v="2023-01-30T00:00:00"/>
    <s v="SL"/>
    <m/>
    <s v="1 SL"/>
    <n v="1"/>
    <m/>
  </r>
  <r>
    <x v="501"/>
    <d v="2023-03-15T00:00:00"/>
    <x v="412"/>
    <s v="AUDITOR AILEEN D."/>
    <s v="PIO"/>
    <x v="1"/>
    <d v="2023-01-17T00:00:00"/>
    <d v="2023-01-18T00:00:00"/>
    <s v="SL"/>
    <m/>
    <s v="2 SL"/>
    <n v="2"/>
    <m/>
  </r>
  <r>
    <x v="502"/>
    <d v="2023-03-15T00:00:00"/>
    <x v="380"/>
    <s v="AUDITOR AILEEN D."/>
    <s v="PIO"/>
    <x v="1"/>
    <d v="2023-01-03T00:00:00"/>
    <d v="2023-01-05T00:00:00"/>
    <s v="SL"/>
    <m/>
    <s v="3 SL"/>
    <n v="3"/>
    <m/>
  </r>
  <r>
    <x v="503"/>
    <d v="2023-03-15T00:00:00"/>
    <x v="400"/>
    <s v="AUDITOR AILEEN D."/>
    <s v="PIO"/>
    <x v="1"/>
    <d v="2023-02-10T00:00:00"/>
    <d v="2023-02-10T00:00:00"/>
    <s v="SL"/>
    <m/>
    <s v="1 SL"/>
    <n v="1"/>
    <m/>
  </r>
  <r>
    <x v="504"/>
    <d v="2023-03-15T00:00:00"/>
    <x v="134"/>
    <s v="DOLOT JESUS JR. D."/>
    <s v="PIO"/>
    <x v="1"/>
    <d v="2022-10-09T00:00:00"/>
    <d v="2022-10-09T00:00:00"/>
    <s v="SL"/>
    <m/>
    <s v="1 SL"/>
    <n v="1"/>
    <m/>
  </r>
  <r>
    <x v="504"/>
    <d v="2023-03-15T00:00:00"/>
    <x v="134"/>
    <s v="DOLOT JESUS JR. D."/>
    <s v="PIO"/>
    <x v="1"/>
    <d v="2022-10-12T00:00:00"/>
    <d v="2022-10-13T00:00:00"/>
    <s v="SL"/>
    <m/>
    <s v="2 SL"/>
    <n v="2"/>
    <m/>
  </r>
  <r>
    <x v="505"/>
    <d v="2023-03-15T00:00:00"/>
    <x v="134"/>
    <s v="DOLOT JESUS JR. D."/>
    <s v="PIO"/>
    <x v="1"/>
    <d v="2022-09-13T00:00:00"/>
    <d v="2022-09-13T00:00:00"/>
    <s v="SL"/>
    <m/>
    <s v="1 SL"/>
    <n v="1"/>
    <m/>
  </r>
  <r>
    <x v="506"/>
    <d v="2023-03-15T00:00:00"/>
    <x v="145"/>
    <s v="DOLOT JESUS JR. D."/>
    <s v="PIO"/>
    <x v="1"/>
    <d v="2022-10-20T00:00:00"/>
    <d v="2022-10-21T00:00:00"/>
    <s v="VL"/>
    <m/>
    <s v="2 VL"/>
    <n v="2"/>
    <m/>
  </r>
  <r>
    <x v="507"/>
    <d v="2023-03-15T00:00:00"/>
    <x v="350"/>
    <s v="DOLOT JESUS JR. D."/>
    <s v="PIO"/>
    <x v="1"/>
    <d v="2022-12-19T00:00:00"/>
    <d v="2022-12-20T00:00:00"/>
    <s v="VL"/>
    <m/>
    <s v="2 VL"/>
    <n v="2"/>
    <m/>
  </r>
  <r>
    <x v="507"/>
    <d v="2023-03-15T00:00:00"/>
    <x v="350"/>
    <s v="DOLOT JESUS JR. D."/>
    <s v="PIO"/>
    <x v="1"/>
    <d v="2022-12-28T00:00:00"/>
    <d v="2022-12-29T00:00:00"/>
    <s v="VL"/>
    <m/>
    <s v="2 VL"/>
    <n v="2"/>
    <m/>
  </r>
  <r>
    <x v="508"/>
    <d v="2023-03-15T00:00:00"/>
    <x v="155"/>
    <s v="DOLOT JESUS JR. D."/>
    <s v="PIO"/>
    <x v="1"/>
    <d v="2022-11-07T00:00:00"/>
    <d v="2022-11-07T00:00:00"/>
    <s v="SL"/>
    <m/>
    <s v="1 SL"/>
    <n v="1"/>
    <m/>
  </r>
  <r>
    <x v="509"/>
    <d v="2023-03-15T00:00:00"/>
    <x v="155"/>
    <s v="DOLOT JESUS JR. D."/>
    <s v="PIO"/>
    <x v="1"/>
    <d v="2022-11-11T00:00:00"/>
    <d v="2022-11-11T00:00:00"/>
    <s v="SL"/>
    <m/>
    <s v="1 SL"/>
    <n v="1"/>
    <m/>
  </r>
  <r>
    <x v="510"/>
    <d v="2023-03-15T00:00:00"/>
    <x v="427"/>
    <s v="DOLOT JESUS JR. D."/>
    <s v="PIO"/>
    <x v="1"/>
    <d v="2023-01-16T00:00:00"/>
    <d v="2023-01-16T00:00:00"/>
    <s v="SL"/>
    <m/>
    <s v="1 SL"/>
    <n v="1"/>
    <m/>
  </r>
  <r>
    <x v="511"/>
    <d v="2023-03-15T00:00:00"/>
    <x v="399"/>
    <s v="DOLOT JESUS JR. D."/>
    <s v="PIO"/>
    <x v="1"/>
    <d v="2023-02-02T00:00:00"/>
    <d v="2023-02-03T00:00:00"/>
    <s v="SL"/>
    <m/>
    <s v="2 SL"/>
    <n v="2"/>
    <m/>
  </r>
  <r>
    <x v="512"/>
    <d v="2023-03-04T00:00:00"/>
    <x v="393"/>
    <s v="MONTENEGRO HELEN L."/>
    <s v="TOPS (ADMIN CSU)"/>
    <x v="1"/>
    <d v="2023-01-25T00:00:00"/>
    <d v="2023-01-26T00:00:00"/>
    <s v="SL"/>
    <m/>
    <s v="2 SL"/>
    <n v="2"/>
    <m/>
  </r>
  <r>
    <x v="513"/>
    <d v="2023-03-04T00:00:00"/>
    <x v="390"/>
    <s v="MONTENEGRO HELEN L."/>
    <s v="TOPS (ADMIN CSU)"/>
    <x v="1"/>
    <d v="2023-02-07T00:00:00"/>
    <d v="2023-02-08T00:00:00"/>
    <s v="SL"/>
    <m/>
    <s v="2 SL"/>
    <n v="2"/>
    <m/>
  </r>
  <r>
    <x v="514"/>
    <d v="2023-03-04T00:00:00"/>
    <x v="378"/>
    <s v="MONTENEGRO HELEN L."/>
    <s v="TOPS (ADMIN CSU)"/>
    <x v="1"/>
    <d v="2022-12-20T00:00:00"/>
    <d v="2022-12-20T00:00:00"/>
    <s v="SL"/>
    <m/>
    <s v="1 SL"/>
    <n v="1"/>
    <m/>
  </r>
  <r>
    <x v="515"/>
    <d v="2023-03-04T00:00:00"/>
    <x v="158"/>
    <s v="MONTENEGRO HELEN L."/>
    <s v="TOPS (ADMIN CSU)"/>
    <x v="1"/>
    <d v="2022-11-09T00:00:00"/>
    <d v="2022-11-09T00:00:00"/>
    <s v="SL"/>
    <m/>
    <s v="1 SL"/>
    <n v="1"/>
    <m/>
  </r>
  <r>
    <x v="516"/>
    <d v="2023-03-04T00:00:00"/>
    <x v="397"/>
    <s v="MONTENEGRO HELEN L."/>
    <s v="TOPS (ADMIN CSU)"/>
    <x v="1"/>
    <d v="2022-12-27T00:00:00"/>
    <d v="2022-12-27T00:00:00"/>
    <s v="SL"/>
    <m/>
    <s v="1 SL"/>
    <n v="1"/>
    <m/>
  </r>
  <r>
    <x v="516"/>
    <d v="2023-03-04T00:00:00"/>
    <x v="397"/>
    <s v="MONTENEGRO HELEN L."/>
    <s v="TOPS (ADMIN CSU)"/>
    <x v="1"/>
    <d v="2022-12-29T00:00:00"/>
    <d v="2022-12-29T00:00:00"/>
    <s v="SL"/>
    <m/>
    <s v="1 SL"/>
    <n v="1"/>
    <m/>
  </r>
  <r>
    <x v="517"/>
    <d v="2023-03-04T00:00:00"/>
    <x v="358"/>
    <s v="MONTENEGRO HELEN L."/>
    <s v="TOPS (ADMIN CSU)"/>
    <x v="1"/>
    <d v="2022-12-09T00:00:00"/>
    <d v="2022-12-12T00:00:00"/>
    <s v="SL"/>
    <m/>
    <s v="2 SL"/>
    <n v="2"/>
    <m/>
  </r>
  <r>
    <x v="518"/>
    <d v="2023-03-04T00:00:00"/>
    <x v="147"/>
    <s v="MONTENEGRO HELEN L."/>
    <s v="TOPS (ADMIN CSU)"/>
    <x v="1"/>
    <d v="2022-10-12T00:00:00"/>
    <d v="2022-10-12T00:00:00"/>
    <s v="SL"/>
    <m/>
    <s v="1 SL"/>
    <n v="1"/>
    <m/>
  </r>
  <r>
    <x v="519"/>
    <d v="2023-03-04T00:00:00"/>
    <x v="87"/>
    <s v="MONTENEGRO HELEN L."/>
    <s v="TOPS (ADMIN CSU)"/>
    <x v="1"/>
    <d v="2022-09-01T00:00:00"/>
    <d v="2022-09-02T00:00:00"/>
    <s v="SL"/>
    <m/>
    <s v="2 SL"/>
    <n v="2"/>
    <m/>
  </r>
  <r>
    <x v="520"/>
    <d v="2023-03-04T00:00:00"/>
    <x v="99"/>
    <s v="MONTENEGRO HELEN L."/>
    <s v="TOPS (ADMIN CSU)"/>
    <x v="1"/>
    <d v="2022-10-07T00:00:00"/>
    <d v="2022-10-07T00:00:00"/>
    <s v="SL"/>
    <m/>
    <s v="1 SL"/>
    <n v="1"/>
    <m/>
  </r>
  <r>
    <x v="521"/>
    <d v="2023-03-04T00:00:00"/>
    <x v="160"/>
    <s v="MONTENEGRO HELEN L."/>
    <s v="TOPS (ADMIN CSU)"/>
    <x v="1"/>
    <d v="2022-10-24T00:00:00"/>
    <d v="2022-10-24T00:00:00"/>
    <s v="VL"/>
    <m/>
    <s v="1 VL"/>
    <n v="1"/>
    <m/>
  </r>
  <r>
    <x v="521"/>
    <d v="2023-03-04T00:00:00"/>
    <x v="160"/>
    <s v="MONTENEGRO HELEN L."/>
    <s v="TOPS (ADMIN CSU)"/>
    <x v="1"/>
    <d v="2022-11-04T00:00:00"/>
    <d v="2022-11-04T00:00:00"/>
    <s v="VL"/>
    <m/>
    <s v="1 VL"/>
    <n v="1"/>
    <m/>
  </r>
  <r>
    <x v="521"/>
    <d v="2023-03-04T00:00:00"/>
    <x v="160"/>
    <s v="MONTENEGRO HELEN L."/>
    <s v="TOPS (ADMIN CSU)"/>
    <x v="1"/>
    <d v="2022-11-16T00:00:00"/>
    <d v="2022-11-16T00:00:00"/>
    <s v="VL"/>
    <m/>
    <s v="1 VL"/>
    <n v="1"/>
    <m/>
  </r>
  <r>
    <x v="521"/>
    <d v="2023-03-04T00:00:00"/>
    <x v="160"/>
    <s v="MONTENEGRO HELEN L."/>
    <s v="TOPS (ADMIN CSU)"/>
    <x v="1"/>
    <d v="2022-12-02T00:00:00"/>
    <d v="2022-12-02T00:00:00"/>
    <s v="VL"/>
    <m/>
    <s v="1 VL"/>
    <n v="1"/>
    <m/>
  </r>
  <r>
    <x v="521"/>
    <d v="2023-03-04T00:00:00"/>
    <x v="160"/>
    <s v="MONTENEGRO HELEN L."/>
    <s v="TOPS (ADMIN CSU)"/>
    <x v="1"/>
    <d v="2022-12-28T00:00:00"/>
    <d v="2022-12-28T00:00:00"/>
    <s v="VL"/>
    <m/>
    <s v="1 VL"/>
    <n v="1"/>
    <m/>
  </r>
  <r>
    <x v="522"/>
    <d v="2023-03-04T00:00:00"/>
    <x v="352"/>
    <s v="DIMAPILIS DENNIS C."/>
    <s v="TOPS (ADMIN CSU)"/>
    <x v="1"/>
    <d v="2022-12-26T00:00:00"/>
    <d v="2022-12-29T00:00:00"/>
    <s v="VL"/>
    <m/>
    <s v="3 VL"/>
    <n v="3"/>
    <m/>
  </r>
  <r>
    <x v="523"/>
    <d v="2023-03-04T00:00:00"/>
    <x v="160"/>
    <s v="DIMAPILIS DENNIS C."/>
    <s v="TOPS (ADMIN CSU)"/>
    <x v="1"/>
    <d v="2022-10-12T00:00:00"/>
    <d v="2022-10-14T00:00:00"/>
    <s v="OTHER"/>
    <s v="MOURNING LEAVE"/>
    <s v="3 OTHER"/>
    <n v="3"/>
    <m/>
  </r>
  <r>
    <x v="524"/>
    <d v="2023-03-04T00:00:00"/>
    <x v="393"/>
    <s v="CAGUITLA ELSA A."/>
    <s v="PICNIC GROVE"/>
    <x v="0"/>
    <d v="2023-02-01T00:00:00"/>
    <d v="2023-02-01T00:00:00"/>
    <s v="VL"/>
    <m/>
    <s v="1 VL"/>
    <n v="1"/>
    <m/>
  </r>
  <r>
    <x v="524"/>
    <d v="2023-03-04T00:00:00"/>
    <x v="393"/>
    <s v="CAGUITLA ELSA A."/>
    <s v="PICNIC GROVE"/>
    <x v="0"/>
    <d v="2023-02-04T00:00:00"/>
    <d v="2023-02-05T00:00:00"/>
    <s v="VL"/>
    <m/>
    <s v="2 VL"/>
    <n v="2"/>
    <m/>
  </r>
  <r>
    <x v="524"/>
    <d v="2023-03-04T00:00:00"/>
    <x v="393"/>
    <s v="CAGUITLA ELSA A."/>
    <s v="PICNIC GROVE"/>
    <x v="0"/>
    <d v="2023-02-09T00:00:00"/>
    <d v="2023-02-12T00:00:00"/>
    <s v="VL"/>
    <m/>
    <s v="4 VL"/>
    <n v="4"/>
    <m/>
  </r>
  <r>
    <x v="525"/>
    <d v="2023-03-04T00:00:00"/>
    <x v="404"/>
    <s v="DE LUNA ERNESTO  "/>
    <s v="MAHOGANY MARKET"/>
    <x v="1"/>
    <d v="2023-02-08T00:00:00"/>
    <d v="2023-02-11T00:00:00"/>
    <s v="VL"/>
    <m/>
    <s v="4 VL"/>
    <n v="4"/>
    <m/>
  </r>
  <r>
    <x v="526"/>
    <d v="2023-03-04T00:00:00"/>
    <x v="419"/>
    <s v="DIGO MANUEL  "/>
    <s v="PICNIC GROVE"/>
    <x v="1"/>
    <d v="2022-12-12T00:00:00"/>
    <d v="2023-01-06T00:00:00"/>
    <s v="VL"/>
    <m/>
    <s v="19 VL"/>
    <n v="19"/>
    <m/>
  </r>
  <r>
    <x v="527"/>
    <d v="2023-03-04T00:00:00"/>
    <x v="446"/>
    <s v="ALCAZAR AIREEN B."/>
    <n v="0"/>
    <x v="3"/>
    <d v="2023-02-20T00:00:00"/>
    <d v="2023-02-20T00:00:00"/>
    <s v="SL"/>
    <m/>
    <s v="1 SL"/>
    <n v="1"/>
    <m/>
  </r>
  <r>
    <x v="528"/>
    <d v="2023-03-04T00:00:00"/>
    <x v="396"/>
    <s v="CORTEZ CHERIELYN B."/>
    <s v="BAC"/>
    <x v="3"/>
    <d v="2023-01-12T00:00:00"/>
    <d v="2023-01-13T00:00:00"/>
    <s v="VL"/>
    <m/>
    <s v="2 VL"/>
    <n v="2"/>
    <m/>
  </r>
  <r>
    <x v="529"/>
    <d v="2023-03-04T00:00:00"/>
    <x v="381"/>
    <s v="LAGREO ELVER  "/>
    <s v="CSU"/>
    <x v="3"/>
    <d v="2023-01-04T00:00:00"/>
    <d v="2023-01-04T00:00:00"/>
    <s v="OTHER"/>
    <s v="EMERGENCY LEAVE"/>
    <s v="1 OTHER"/>
    <n v="1"/>
    <m/>
  </r>
  <r>
    <x v="529"/>
    <d v="2023-03-04T00:00:00"/>
    <x v="381"/>
    <s v="LAGREO ELVER  "/>
    <s v="CSU"/>
    <x v="3"/>
    <d v="2023-01-07T00:00:00"/>
    <d v="2023-01-07T00:00:00"/>
    <s v="OTHER"/>
    <s v="EMERGENCY LEAVE"/>
    <s v="1 OTHER"/>
    <n v="1"/>
    <m/>
  </r>
  <r>
    <x v="529"/>
    <d v="2023-03-04T00:00:00"/>
    <x v="381"/>
    <s v="LAGREO ELVER  "/>
    <s v="CSU"/>
    <x v="3"/>
    <d v="2023-01-10T00:00:00"/>
    <d v="2023-01-10T00:00:00"/>
    <s v="OTHER"/>
    <s v="EMERGENCY LEAVE"/>
    <s v="1 OTHER"/>
    <n v="1"/>
    <m/>
  </r>
  <r>
    <x v="529"/>
    <d v="2023-03-04T00:00:00"/>
    <x v="381"/>
    <s v="LAGREO ELVER  "/>
    <s v="CSU"/>
    <x v="3"/>
    <d v="2023-01-13T00:00:00"/>
    <d v="2023-01-13T00:00:00"/>
    <s v="OTHER"/>
    <s v="EMERGENCY LEAVE"/>
    <s v="1 OTHER"/>
    <n v="1"/>
    <m/>
  </r>
  <r>
    <x v="530"/>
    <d v="2023-03-04T00:00:00"/>
    <x v="380"/>
    <s v="LORENZO JERWIN A."/>
    <s v="TOPS/CSU"/>
    <x v="3"/>
    <d v="2023-01-03T00:00:00"/>
    <d v="2023-01-31T00:00:00"/>
    <s v="SL"/>
    <m/>
    <s v="21 SL"/>
    <n v="21"/>
    <m/>
  </r>
  <r>
    <x v="531"/>
    <d v="2023-03-04T00:00:00"/>
    <x v="298"/>
    <s v="NAVARRO JOHNA F."/>
    <s v="HALL OF JUSTICE"/>
    <x v="3"/>
    <d v="2023-01-09T00:00:00"/>
    <d v="2023-01-31T00:00:00"/>
    <s v="VL"/>
    <m/>
    <s v="17 VL"/>
    <n v="17"/>
    <m/>
  </r>
  <r>
    <x v="532"/>
    <d v="2023-03-04T00:00:00"/>
    <x v="365"/>
    <s v="VIDAMO ROXANNE D."/>
    <s v="TCNHS-ISHS"/>
    <x v="2"/>
    <d v="2022-12-02T00:00:00"/>
    <d v="2022-12-05T00:00:00"/>
    <s v="SL"/>
    <m/>
    <s v="2 SL"/>
    <n v="2"/>
    <m/>
  </r>
  <r>
    <x v="533"/>
    <d v="2023-03-04T00:00:00"/>
    <x v="396"/>
    <s v="VELASCO NONILON  "/>
    <s v="OSPITAL NG TAGAYTAY"/>
    <x v="3"/>
    <d v="2022-11-27T00:00:00"/>
    <d v="2022-11-30T00:00:00"/>
    <s v="SL"/>
    <m/>
    <s v="4 SL"/>
    <n v="4"/>
    <m/>
  </r>
  <r>
    <x v="534"/>
    <d v="2023-03-04T00:00:00"/>
    <x v="427"/>
    <s v="VALENCIANO MARLYN C."/>
    <s v="HALL OF JUSTICE"/>
    <x v="3"/>
    <d v="2023-01-23T00:00:00"/>
    <d v="2023-01-27T00:00:00"/>
    <s v="VL"/>
    <m/>
    <s v="5 VL"/>
    <n v="5"/>
    <m/>
  </r>
  <r>
    <x v="535"/>
    <d v="2023-03-04T00:00:00"/>
    <x v="410"/>
    <s v="DE GRANO  RONALEI P."/>
    <s v="OSPITAL NG TAGAYTAY"/>
    <x v="3"/>
    <d v="2023-01-03T00:00:00"/>
    <d v="2023-01-03T00:00:00"/>
    <s v="SL"/>
    <m/>
    <s v="1 SL"/>
    <n v="1"/>
    <m/>
  </r>
  <r>
    <x v="536"/>
    <d v="2023-03-04T00:00:00"/>
    <x v="440"/>
    <s v="ATIENZA VENUS  "/>
    <s v="CENRO"/>
    <x v="3"/>
    <d v="2023-02-09T00:00:00"/>
    <d v="2023-02-09T00:00:00"/>
    <s v="SL"/>
    <m/>
    <s v="1 SL"/>
    <n v="1"/>
    <m/>
  </r>
  <r>
    <x v="537"/>
    <d v="2023-03-04T00:00:00"/>
    <x v="411"/>
    <s v="ACUB MA. MARILYN L."/>
    <s v="PICNIC GROVE"/>
    <x v="0"/>
    <d v="2023-02-09T00:00:00"/>
    <d v="2023-02-12T00:00:00"/>
    <s v="SL"/>
    <m/>
    <s v="4 SL"/>
    <n v="4"/>
    <m/>
  </r>
  <r>
    <x v="538"/>
    <d v="2023-03-04T00:00:00"/>
    <x v="411"/>
    <s v="AMBION MARIETA B."/>
    <s v="CENRO"/>
    <x v="0"/>
    <d v="2023-02-13T00:00:00"/>
    <d v="2023-02-14T00:00:00"/>
    <s v="SL"/>
    <m/>
    <s v="2 SL"/>
    <n v="2"/>
    <m/>
  </r>
  <r>
    <x v="539"/>
    <d v="2023-03-04T00:00:00"/>
    <x v="456"/>
    <s v="BAYBAY MA. PAZ R."/>
    <s v="MO"/>
    <x v="1"/>
    <d v="2022-12-21T00:00:00"/>
    <d v="2022-12-23T00:00:00"/>
    <s v="VL"/>
    <m/>
    <s v="3 VL"/>
    <n v="3"/>
    <m/>
  </r>
  <r>
    <x v="539"/>
    <d v="2023-03-04T00:00:00"/>
    <x v="456"/>
    <s v="BAYBAY MA. PAZ R."/>
    <s v="MO"/>
    <x v="1"/>
    <d v="2022-12-28T00:00:00"/>
    <d v="2022-12-29T00:00:00"/>
    <s v="VL"/>
    <m/>
    <s v="2 VL"/>
    <n v="2"/>
    <m/>
  </r>
  <r>
    <x v="540"/>
    <d v="2023-03-04T00:00:00"/>
    <x v="423"/>
    <s v="VILLANUEVA CHRISTIANNE FAYE A."/>
    <s v="CEO"/>
    <x v="3"/>
    <d v="2023-01-24T00:00:00"/>
    <d v="2023-01-25T00:00:00"/>
    <s v="SL"/>
    <m/>
    <s v="2 SL"/>
    <n v="2"/>
    <m/>
  </r>
  <r>
    <x v="541"/>
    <d v="2023-03-04T00:00:00"/>
    <x v="395"/>
    <s v="CHACON ELISA G."/>
    <s v="CCT"/>
    <x v="1"/>
    <d v="2023-02-24T00:00:00"/>
    <d v="2023-02-24T00:00:00"/>
    <s v="SL"/>
    <m/>
    <s v="1 SL"/>
    <n v="1"/>
    <m/>
  </r>
  <r>
    <x v="542"/>
    <d v="2023-03-04T00:00:00"/>
    <x v="450"/>
    <s v="PETIL GLENDA D."/>
    <s v="CCT"/>
    <x v="1"/>
    <d v="2023-01-23T00:00:00"/>
    <d v="2023-02-15T00:00:00"/>
    <s v="SL"/>
    <m/>
    <s v="18 SL"/>
    <n v="18"/>
    <m/>
  </r>
  <r>
    <x v="542"/>
    <d v="2023-03-04T00:00:00"/>
    <x v="450"/>
    <s v="PETIL GLENDA D."/>
    <s v="CCT"/>
    <x v="1"/>
    <d v="2023-02-17T00:00:00"/>
    <d v="2023-02-17T00:00:00"/>
    <s v="SL"/>
    <m/>
    <s v="1 SL"/>
    <n v="1"/>
    <m/>
  </r>
  <r>
    <x v="542"/>
    <d v="2023-03-04T00:00:00"/>
    <x v="450"/>
    <s v="PETIL GLENDA D."/>
    <s v="CCT"/>
    <x v="1"/>
    <d v="2023-02-23T00:00:00"/>
    <d v="2023-02-23T00:00:00"/>
    <s v="SL"/>
    <m/>
    <s v="1 SL"/>
    <n v="1"/>
    <m/>
  </r>
  <r>
    <x v="543"/>
    <d v="2023-03-04T00:00:00"/>
    <x v="446"/>
    <s v="RAMOS EULOGIA A."/>
    <s v="TICC"/>
    <x v="3"/>
    <d v="2023-03-10T00:00:00"/>
    <d v="2023-03-10T00:00:00"/>
    <s v="OTHER"/>
    <s v="SPECIAL PRIVILEGE"/>
    <s v="1 OTHER"/>
    <n v="1"/>
    <m/>
  </r>
  <r>
    <x v="544"/>
    <d v="2023-03-04T00:00:00"/>
    <x v="411"/>
    <s v="MANALO ELIADA F."/>
    <s v="SP"/>
    <x v="1"/>
    <d v="2023-02-15T00:00:00"/>
    <d v="2023-02-15T00:00:00"/>
    <s v="SL"/>
    <m/>
    <s v="1 SL"/>
    <n v="1"/>
    <m/>
  </r>
  <r>
    <x v="545"/>
    <d v="2023-03-04T00:00:00"/>
    <x v="429"/>
    <s v="EMELO MARYJANE T."/>
    <s v="ONT"/>
    <x v="1"/>
    <d v="2023-02-11T00:00:00"/>
    <d v="2023-02-11T00:00:00"/>
    <s v="SL"/>
    <m/>
    <s v="1 SL"/>
    <n v="1"/>
    <m/>
  </r>
  <r>
    <x v="546"/>
    <d v="2023-03-04T00:00:00"/>
    <x v="438"/>
    <s v="PERIDO MARITES V."/>
    <s v="TCCH/TICC"/>
    <x v="1"/>
    <d v="2023-02-21T00:00:00"/>
    <d v="2023-02-22T00:00:00"/>
    <s v="VL"/>
    <m/>
    <s v="2 VL"/>
    <n v="2"/>
    <m/>
  </r>
  <r>
    <x v="547"/>
    <d v="2023-03-04T00:00:00"/>
    <x v="436"/>
    <s v="PEREY AIRENE O."/>
    <s v="CCT"/>
    <x v="1"/>
    <d v="2023-02-13T00:00:00"/>
    <d v="2023-02-14T00:00:00"/>
    <s v="SL"/>
    <m/>
    <s v="2 SL"/>
    <n v="2"/>
    <m/>
  </r>
  <r>
    <x v="548"/>
    <d v="2023-03-04T00:00:00"/>
    <x v="440"/>
    <s v="PEREY AIRENE O."/>
    <s v="CCT"/>
    <x v="1"/>
    <d v="2023-02-06T00:00:00"/>
    <d v="2023-02-06T00:00:00"/>
    <s v="SL"/>
    <m/>
    <s v="1 SL"/>
    <n v="1"/>
    <m/>
  </r>
  <r>
    <x v="548"/>
    <d v="2023-03-04T00:00:00"/>
    <x v="440"/>
    <s v="PEREY AIRENE O."/>
    <s v="CCT"/>
    <x v="1"/>
    <d v="2023-02-09T00:00:00"/>
    <d v="2023-02-09T00:00:00"/>
    <s v="SL"/>
    <m/>
    <s v="1 SL"/>
    <n v="1"/>
    <m/>
  </r>
  <r>
    <x v="549"/>
    <d v="2023-03-04T00:00:00"/>
    <x v="394"/>
    <s v="MANLANGIT LEONILA R."/>
    <s v="TICC"/>
    <x v="0"/>
    <d v="2023-02-01T00:00:00"/>
    <d v="2023-02-15T00:00:00"/>
    <s v="VL"/>
    <m/>
    <s v="11 VL"/>
    <n v="11"/>
    <m/>
  </r>
  <r>
    <x v="550"/>
    <d v="2023-03-04T00:00:00"/>
    <x v="386"/>
    <s v="MANLANGIT LEONILA R."/>
    <s v="TICC"/>
    <x v="0"/>
    <d v="2022-12-17T00:00:00"/>
    <d v="2022-12-17T00:00:00"/>
    <s v="SL"/>
    <m/>
    <s v="0 SL"/>
    <n v="0"/>
    <m/>
  </r>
  <r>
    <x v="550"/>
    <d v="2023-03-04T00:00:00"/>
    <x v="386"/>
    <s v="MANLANGIT LEONILA R."/>
    <s v="TICC"/>
    <x v="0"/>
    <d v="2022-12-20T00:00:00"/>
    <d v="2022-12-20T00:00:00"/>
    <s v="SL"/>
    <m/>
    <s v="1 SL"/>
    <n v="1"/>
    <m/>
  </r>
  <r>
    <x v="550"/>
    <d v="2023-03-04T00:00:00"/>
    <x v="386"/>
    <s v="MANLANGIT LEONILA R."/>
    <s v="TICC"/>
    <x v="0"/>
    <d v="2022-12-22T00:00:00"/>
    <d v="2022-12-22T00:00:00"/>
    <s v="SL"/>
    <m/>
    <s v="1 SL"/>
    <n v="1"/>
    <m/>
  </r>
  <r>
    <x v="551"/>
    <d v="2023-03-04T00:00:00"/>
    <x v="412"/>
    <s v="DE CASTRO  CHRISTINE JEAN D."/>
    <s v="CSWDO"/>
    <x v="0"/>
    <d v="2023-01-20T00:00:00"/>
    <d v="2023-01-20T00:00:00"/>
    <s v="OTHER"/>
    <s v="SPECIAL PRIVILEGE"/>
    <s v="1 OTHER"/>
    <n v="1"/>
    <m/>
  </r>
  <r>
    <x v="552"/>
    <d v="2023-03-04T00:00:00"/>
    <x v="413"/>
    <s v="DE CASTRO  CHRISTINE JEAN D."/>
    <s v="CSWDO"/>
    <x v="0"/>
    <d v="2023-01-16T00:00:00"/>
    <d v="2023-01-16T00:00:00"/>
    <s v="SL"/>
    <m/>
    <s v="1 SL"/>
    <n v="1"/>
    <m/>
  </r>
  <r>
    <x v="553"/>
    <d v="2023-03-04T00:00:00"/>
    <x v="382"/>
    <s v="CORTEZ FIDELA B."/>
    <s v="TCCH/TICC"/>
    <x v="1"/>
    <d v="2023-01-24T00:00:00"/>
    <d v="2023-01-24T00:00:00"/>
    <s v="OTHER"/>
    <s v="SPECIAL PRIVILEGE"/>
    <s v="1 OTHER"/>
    <n v="1"/>
    <m/>
  </r>
  <r>
    <x v="554"/>
    <d v="2023-03-04T00:00:00"/>
    <x v="397"/>
    <s v="CORTEZ FIDELA B."/>
    <s v="TCCH/TICC"/>
    <x v="1"/>
    <d v="2022-12-29T00:00:00"/>
    <d v="2022-12-29T00:00:00"/>
    <s v="SL"/>
    <m/>
    <s v="1 SL"/>
    <n v="1"/>
    <m/>
  </r>
  <r>
    <x v="555"/>
    <d v="2023-03-04T00:00:00"/>
    <x v="370"/>
    <s v="CORTEZ FIDELA B."/>
    <s v="TCCH/TICC"/>
    <x v="1"/>
    <d v="2022-12-12T00:00:00"/>
    <d v="2022-12-14T00:00:00"/>
    <s v="SL"/>
    <m/>
    <s v="3 SL"/>
    <n v="3"/>
    <m/>
  </r>
  <r>
    <x v="556"/>
    <d v="2023-03-04T00:00:00"/>
    <x v="159"/>
    <s v="CORTEZ FIDELA B."/>
    <s v="TCCH/TICC"/>
    <x v="1"/>
    <d v="2022-11-24T00:00:00"/>
    <d v="2022-11-25T00:00:00"/>
    <s v="VL"/>
    <m/>
    <s v="2 VL"/>
    <n v="2"/>
    <m/>
  </r>
  <r>
    <x v="557"/>
    <d v="2023-03-04T00:00:00"/>
    <x v="159"/>
    <s v="CORTEZ FIDELA B."/>
    <s v="TCCH/TICC"/>
    <x v="1"/>
    <d v="2022-10-28T00:00:00"/>
    <d v="2022-10-28T00:00:00"/>
    <s v="SL"/>
    <m/>
    <s v="1 SL"/>
    <n v="1"/>
    <m/>
  </r>
  <r>
    <x v="558"/>
    <d v="2023-03-04T00:00:00"/>
    <x v="87"/>
    <s v="CORTEZ FIDELA B."/>
    <s v="TCCH/TICC"/>
    <x v="1"/>
    <d v="2022-09-12T00:00:00"/>
    <d v="2022-09-12T00:00:00"/>
    <s v="OTHER"/>
    <s v="SPECIAL PRIVILEGE"/>
    <s v="1 OTHER"/>
    <n v="1"/>
    <m/>
  </r>
  <r>
    <x v="559"/>
    <d v="2023-03-04T00:00:00"/>
    <x v="402"/>
    <s v="DIMAPILIS DENNIS C."/>
    <s v="TOPS (ADMIN CSU)"/>
    <x v="1"/>
    <d v="2023-02-07T00:00:00"/>
    <d v="2023-02-08T00:00:00"/>
    <s v="SL"/>
    <m/>
    <s v="2 SL"/>
    <n v="2"/>
    <m/>
  </r>
  <r>
    <x v="560"/>
    <d v="2023-03-04T00:00:00"/>
    <x v="446"/>
    <s v="SUMAONG DANILO  "/>
    <s v="ADMIN OFFICE - HALL OF JUSTICE"/>
    <x v="1"/>
    <d v="2023-02-07T00:00:00"/>
    <d v="2023-02-08T00:00:00"/>
    <s v="VL"/>
    <m/>
    <s v="2 VL"/>
    <n v="2"/>
    <m/>
  </r>
  <r>
    <x v="561"/>
    <d v="2023-03-04T00:00:00"/>
    <x v="450"/>
    <s v="COSME CORAZON O."/>
    <s v="TCIS"/>
    <x v="0"/>
    <d v="2023-02-23T00:00:00"/>
    <d v="2023-02-23T00:00:00"/>
    <s v="SL"/>
    <m/>
    <s v="1 SL"/>
    <n v="1"/>
    <m/>
  </r>
  <r>
    <x v="562"/>
    <d v="2023-03-04T00:00:00"/>
    <x v="450"/>
    <s v="BALBUENA KRISNA MIGUELA S."/>
    <s v="TCIS"/>
    <x v="0"/>
    <d v="2023-02-01T00:00:00"/>
    <d v="2023-02-01T00:00:00"/>
    <s v="SL"/>
    <m/>
    <s v="1 SL"/>
    <n v="1"/>
    <m/>
  </r>
  <r>
    <x v="562"/>
    <d v="2023-03-04T00:00:00"/>
    <x v="450"/>
    <s v="BALBUENA KRISNA MIGUELA S."/>
    <s v="TCIS"/>
    <x v="0"/>
    <d v="2023-02-06T00:00:00"/>
    <d v="2023-02-06T00:00:00"/>
    <s v="SL"/>
    <m/>
    <s v="1 SL"/>
    <n v="1"/>
    <m/>
  </r>
  <r>
    <x v="562"/>
    <d v="2023-03-04T00:00:00"/>
    <x v="450"/>
    <s v="BALBUENA KRISNA MIGUELA S."/>
    <s v="TCIS"/>
    <x v="0"/>
    <d v="2023-02-17T00:00:00"/>
    <d v="2023-02-17T00:00:00"/>
    <s v="SL"/>
    <m/>
    <s v="1 SL"/>
    <n v="1"/>
    <m/>
  </r>
  <r>
    <x v="563"/>
    <d v="2023-03-04T00:00:00"/>
    <x v="298"/>
    <s v="VIDA FRANZ R."/>
    <n v="0"/>
    <x v="3"/>
    <m/>
    <m/>
    <s v="OTHER"/>
    <s v="TERMINAL LEAVE"/>
    <s v="0 OTHER"/>
    <n v="0"/>
    <m/>
  </r>
  <r>
    <x v="564"/>
    <d v="2023-04-12T00:00:00"/>
    <x v="457"/>
    <s v="MANIMTIM JOJIT A."/>
    <s v="HRMO"/>
    <x v="1"/>
    <d v="2023-05-01T00:00:00"/>
    <d v="2023-05-20T00:00:00"/>
    <s v="VL"/>
    <m/>
    <s v="14 VL"/>
    <n v="14"/>
    <m/>
  </r>
  <r>
    <x v="565"/>
    <d v="2023-04-12T00:00:00"/>
    <x v="458"/>
    <s v="PATERNO MARIA LOURDERS P."/>
    <s v="CCT"/>
    <x v="0"/>
    <d v="2023-03-29T00:00:00"/>
    <d v="2023-03-30T00:00:00"/>
    <s v="SL"/>
    <m/>
    <s v="2 SL"/>
    <n v="2"/>
    <m/>
  </r>
  <r>
    <x v="566"/>
    <d v="2023-04-12T00:00:00"/>
    <x v="458"/>
    <s v="PETIL GLENDA D."/>
    <s v="CCT"/>
    <x v="1"/>
    <d v="2023-03-30T00:00:00"/>
    <d v="2023-03-30T00:00:00"/>
    <s v="SL"/>
    <m/>
    <s v="1 SL"/>
    <n v="1"/>
    <m/>
  </r>
  <r>
    <x v="567"/>
    <d v="2023-04-12T00:00:00"/>
    <x v="459"/>
    <s v="PARAISO MARIA LORENA D."/>
    <s v="EEO/CITY MARKET"/>
    <x v="0"/>
    <d v="2023-04-01T00:00:00"/>
    <d v="2023-04-03T00:00:00"/>
    <s v="VL"/>
    <m/>
    <s v="2 VL"/>
    <n v="2"/>
    <m/>
  </r>
  <r>
    <x v="568"/>
    <d v="2023-04-12T00:00:00"/>
    <x v="460"/>
    <s v="PAITON MARY ANN M."/>
    <s v="CHARACTER OFFICE"/>
    <x v="1"/>
    <d v="2023-03-27T00:00:00"/>
    <d v="2023-03-27T00:00:00"/>
    <s v="SL"/>
    <m/>
    <s v="1 SL"/>
    <n v="1"/>
    <m/>
  </r>
  <r>
    <x v="569"/>
    <d v="2023-04-12T00:00:00"/>
    <x v="461"/>
    <s v="MONTENEGRO HENRY S."/>
    <s v="SP"/>
    <x v="1"/>
    <d v="2023-03-31T00:00:00"/>
    <d v="2023-03-31T00:00:00"/>
    <s v="SL"/>
    <m/>
    <s v="1 SL"/>
    <n v="1"/>
    <m/>
  </r>
  <r>
    <x v="570"/>
    <d v="2023-04-12T00:00:00"/>
    <x v="461"/>
    <s v="MARINDUQUE AURORA A."/>
    <s v="VMO"/>
    <x v="1"/>
    <d v="2023-03-30T00:00:00"/>
    <d v="2023-03-30T00:00:00"/>
    <s v="OTHER"/>
    <s v="SPECIAL PRIVILEGE"/>
    <s v="1 OTHER"/>
    <n v="1"/>
    <m/>
  </r>
  <r>
    <x v="571"/>
    <d v="2023-04-12T00:00:00"/>
    <x v="462"/>
    <s v="MANALO EDITHA V."/>
    <s v="ACCOUNTING"/>
    <x v="1"/>
    <d v="2023-03-29T00:00:00"/>
    <d v="2023-03-29T00:00:00"/>
    <s v="OTHER"/>
    <s v="SPECIAL PRIVILEGE"/>
    <s v="1 OTHER"/>
    <n v="1"/>
    <m/>
  </r>
  <r>
    <x v="572"/>
    <d v="2023-04-12T00:00:00"/>
    <x v="458"/>
    <s v="MALUBAY MELINDA D."/>
    <s v="THRDC"/>
    <x v="1"/>
    <d v="2023-04-14T00:00:00"/>
    <d v="2023-04-14T00:00:00"/>
    <s v="OTHER"/>
    <s v="SPECIAL PRIVILEGE"/>
    <s v="1 OTHER"/>
    <n v="1"/>
    <m/>
  </r>
  <r>
    <x v="573"/>
    <d v="2023-04-12T00:00:00"/>
    <x v="463"/>
    <s v="MANALO STEPHANIE C."/>
    <s v="OSPITAL NG TAGAYTAY"/>
    <x v="3"/>
    <d v="2023-02-17T00:00:00"/>
    <d v="2023-02-17T00:00:00"/>
    <s v="SL"/>
    <m/>
    <s v="1 SL"/>
    <n v="1"/>
    <m/>
  </r>
  <r>
    <x v="574"/>
    <d v="2023-04-12T00:00:00"/>
    <x v="464"/>
    <s v="MARINDUQUE GERRY C."/>
    <s v="CHO"/>
    <x v="1"/>
    <d v="2023-03-31T00:00:00"/>
    <d v="2023-03-31T00:00:00"/>
    <s v="VL"/>
    <m/>
    <s v="1 VL"/>
    <n v="1"/>
    <m/>
  </r>
  <r>
    <x v="575"/>
    <d v="2023-04-12T00:00:00"/>
    <x v="465"/>
    <s v="MACASPAC JOSE VICTOR P."/>
    <s v="MAHOGANY MARKET"/>
    <x v="1"/>
    <d v="2023-03-23T00:00:00"/>
    <d v="2023-03-23T00:00:00"/>
    <s v="SL"/>
    <m/>
    <s v="1 SL"/>
    <n v="1"/>
    <m/>
  </r>
  <r>
    <x v="575"/>
    <d v="2023-04-12T00:00:00"/>
    <x v="465"/>
    <s v="MACASPAC JOSE VICTOR P."/>
    <s v="MAHOGANY MARKET"/>
    <x v="1"/>
    <d v="2023-03-26T00:00:00"/>
    <d v="2023-03-26T00:00:00"/>
    <s v="SL"/>
    <m/>
    <s v="1 SL"/>
    <n v="1"/>
    <m/>
  </r>
  <r>
    <x v="576"/>
    <d v="2023-04-12T00:00:00"/>
    <x v="465"/>
    <s v="MENDOZA NORA A."/>
    <s v="ACCOUNTING"/>
    <x v="1"/>
    <d v="2023-03-15T00:00:00"/>
    <d v="2023-03-15T00:00:00"/>
    <s v="SL"/>
    <m/>
    <s v="1 SL"/>
    <n v="1"/>
    <m/>
  </r>
  <r>
    <x v="577"/>
    <d v="2023-04-12T00:00:00"/>
    <x v="465"/>
    <s v="MONTENEGRO HELEN L."/>
    <s v="TOPS (ADMIN CSU)"/>
    <x v="1"/>
    <d v="2023-04-11T00:00:00"/>
    <d v="2023-04-11T00:00:00"/>
    <s v="OTHER"/>
    <s v="SPECIAL PRIVILEGE"/>
    <s v="1 OTHER"/>
    <n v="1"/>
    <m/>
  </r>
  <r>
    <x v="578"/>
    <d v="2023-04-12T00:00:00"/>
    <x v="466"/>
    <s v="MALIGAYA NELITA M."/>
    <s v="GSO"/>
    <x v="1"/>
    <d v="2023-03-30T00:00:00"/>
    <d v="2023-03-30T00:00:00"/>
    <s v="OTHER"/>
    <s v="SPECIAL PRIVILEGE"/>
    <s v="1 OTHER"/>
    <n v="1"/>
    <m/>
  </r>
  <r>
    <x v="579"/>
    <d v="2023-04-12T00:00:00"/>
    <x v="466"/>
    <s v="MIRANDA NICOLE MAY B."/>
    <s v="CTO"/>
    <x v="1"/>
    <d v="2023-03-29T00:00:00"/>
    <d v="2023-03-29T00:00:00"/>
    <s v="OTHER"/>
    <s v="SPECIAL PRIVILEGE"/>
    <s v="1 OTHER"/>
    <n v="1"/>
    <m/>
  </r>
  <r>
    <x v="580"/>
    <d v="2023-04-12T00:00:00"/>
    <x v="459"/>
    <s v="MALIGAYO YOLANDA D."/>
    <s v="CHO"/>
    <x v="1"/>
    <d v="2023-03-21T00:00:00"/>
    <d v="2023-03-22T00:00:00"/>
    <s v="SL"/>
    <m/>
    <s v="2 SL"/>
    <n v="2"/>
    <m/>
  </r>
  <r>
    <x v="581"/>
    <d v="2023-04-12T00:00:00"/>
    <x v="467"/>
    <s v="LERIO ROSEMARIE V."/>
    <s v="ACCOUNTING"/>
    <x v="1"/>
    <d v="2023-03-30T00:00:00"/>
    <d v="2023-03-30T00:00:00"/>
    <s v="VL"/>
    <m/>
    <s v="1 VL"/>
    <n v="1"/>
    <m/>
  </r>
  <r>
    <x v="582"/>
    <d v="2023-04-12T00:00:00"/>
    <x v="458"/>
    <s v="GARCIA HAIZEL M."/>
    <s v="CCT"/>
    <x v="1"/>
    <d v="2023-03-30T00:00:00"/>
    <d v="2023-03-30T00:00:00"/>
    <s v="SL"/>
    <m/>
    <s v="1 SL"/>
    <n v="1"/>
    <m/>
  </r>
  <r>
    <x v="583"/>
    <d v="2023-04-12T00:00:00"/>
    <x v="465"/>
    <s v="GARCIA HAIZEL M."/>
    <s v="CCT"/>
    <x v="1"/>
    <d v="2023-03-21T00:00:00"/>
    <d v="2023-03-21T00:00:00"/>
    <s v="SL"/>
    <m/>
    <s v="1 SL"/>
    <n v="1"/>
    <m/>
  </r>
  <r>
    <x v="584"/>
    <d v="2023-04-12T00:00:00"/>
    <x v="465"/>
    <s v="GARCIA HAIZEL M."/>
    <s v="CCT"/>
    <x v="1"/>
    <d v="2023-03-23T00:00:00"/>
    <d v="2023-03-24T00:00:00"/>
    <s v="SL"/>
    <m/>
    <s v="2 SL"/>
    <n v="2"/>
    <m/>
  </r>
  <r>
    <x v="585"/>
    <d v="2023-04-12T00:00:00"/>
    <x v="466"/>
    <s v="GOMEZ EMMA M."/>
    <s v="CEO"/>
    <x v="1"/>
    <d v="2023-03-23T00:00:00"/>
    <d v="2023-03-23T00:00:00"/>
    <s v="OTHER"/>
    <s v="SPECIAL PRIVILEGE"/>
    <s v="1 OTHER"/>
    <n v="1"/>
    <m/>
  </r>
  <r>
    <x v="586"/>
    <d v="2023-04-12T00:00:00"/>
    <x v="459"/>
    <s v="GONZALES MARY JANE D."/>
    <s v="CSWDO"/>
    <x v="0"/>
    <d v="2023-03-24T00:00:00"/>
    <d v="2023-03-24T00:00:00"/>
    <s v="OTHER"/>
    <s v="SPECIAL PRIVILEGE"/>
    <s v="1 OTHER"/>
    <n v="1"/>
    <m/>
  </r>
  <r>
    <x v="587"/>
    <d v="2023-04-12T00:00:00"/>
    <x v="468"/>
    <s v="GATPANDAN NENITA M."/>
    <s v="LIBRARY"/>
    <x v="1"/>
    <d v="2023-02-07T00:00:00"/>
    <d v="2023-02-07T00:00:00"/>
    <s v="SL"/>
    <m/>
    <s v="1 SL"/>
    <n v="1"/>
    <m/>
  </r>
  <r>
    <x v="588"/>
    <d v="2023-04-12T00:00:00"/>
    <x v="468"/>
    <s v="GATPANDAN NENITA M."/>
    <s v="LIBRARY"/>
    <x v="1"/>
    <d v="2023-03-13T00:00:00"/>
    <d v="2023-03-13T00:00:00"/>
    <s v="SL"/>
    <m/>
    <s v="1 SL"/>
    <n v="1"/>
    <m/>
  </r>
  <r>
    <x v="589"/>
    <d v="2023-04-12T00:00:00"/>
    <x v="464"/>
    <s v="GUAÑEZO MA. GINA P."/>
    <s v="CTO"/>
    <x v="1"/>
    <d v="2023-03-16T00:00:00"/>
    <d v="2023-03-17T00:00:00"/>
    <s v="SL"/>
    <m/>
    <s v="2 SL"/>
    <n v="2"/>
    <m/>
  </r>
  <r>
    <x v="590"/>
    <d v="2023-04-12T00:00:00"/>
    <x v="469"/>
    <s v="GUAÑEZO MA. GINA P."/>
    <s v="CTO"/>
    <x v="1"/>
    <d v="2023-03-13T00:00:00"/>
    <d v="2023-03-15T00:00:00"/>
    <s v="VL"/>
    <m/>
    <s v="3 VL"/>
    <n v="3"/>
    <m/>
  </r>
  <r>
    <x v="591"/>
    <d v="2023-04-12T00:00:00"/>
    <x v="381"/>
    <s v="ESPINOSA RUBY ANN V."/>
    <s v="ONT"/>
    <x v="0"/>
    <d v="2023-03-20T00:00:00"/>
    <d v="2023-03-31T00:00:00"/>
    <s v="SL"/>
    <m/>
    <s v="10 SL"/>
    <n v="10"/>
    <m/>
  </r>
  <r>
    <x v="592"/>
    <d v="2023-04-12T00:00:00"/>
    <x v="381"/>
    <s v="ESPINOSA RUBY ANN V."/>
    <s v="ONT"/>
    <x v="0"/>
    <d v="2023-04-01T00:00:00"/>
    <d v="2023-04-14T00:00:00"/>
    <s v="SL"/>
    <m/>
    <s v="7 SL"/>
    <n v="7"/>
    <m/>
  </r>
  <r>
    <x v="593"/>
    <d v="2023-04-12T00:00:00"/>
    <x v="470"/>
    <s v="ENMACIO LEILA A."/>
    <s v="ACCOUNTING"/>
    <x v="1"/>
    <d v="2023-04-17T00:00:00"/>
    <d v="2023-04-17T00:00:00"/>
    <s v="VL"/>
    <m/>
    <s v="1 VL"/>
    <n v="1"/>
    <m/>
  </r>
  <r>
    <x v="593"/>
    <d v="2023-04-12T00:00:00"/>
    <x v="470"/>
    <s v="ENMACIO LEILA A."/>
    <s v="ACCOUNTING"/>
    <x v="1"/>
    <d v="2023-04-24T00:00:00"/>
    <d v="2023-04-25T00:00:00"/>
    <s v="VL"/>
    <m/>
    <s v="2 VL"/>
    <n v="2"/>
    <m/>
  </r>
  <r>
    <x v="594"/>
    <d v="2023-04-12T00:00:00"/>
    <x v="462"/>
    <s v="ENMACIO LEILA A."/>
    <s v="ACCOUNTING"/>
    <x v="1"/>
    <d v="2023-03-27T00:00:00"/>
    <d v="2023-03-27T00:00:00"/>
    <s v="OTHER"/>
    <s v="SPECIAL PRIVILEGE"/>
    <s v="1 OTHER"/>
    <n v="1"/>
    <m/>
  </r>
  <r>
    <x v="595"/>
    <d v="2023-04-12T00:00:00"/>
    <x v="468"/>
    <s v="ESTRANGCO MERCY U."/>
    <s v="MAHOGANY MARKET"/>
    <x v="1"/>
    <d v="2023-03-08T00:00:00"/>
    <d v="2023-03-09T00:00:00"/>
    <s v="SL"/>
    <m/>
    <s v="2 SL"/>
    <n v="2"/>
    <m/>
  </r>
  <r>
    <x v="596"/>
    <d v="2023-04-12T00:00:00"/>
    <x v="461"/>
    <s v="ENMACIO LEILA A."/>
    <s v="ACCOUNTING"/>
    <x v="1"/>
    <d v="2023-03-31T00:00:00"/>
    <d v="2023-03-31T00:00:00"/>
    <s v="SL"/>
    <m/>
    <s v="1 SL"/>
    <n v="1"/>
    <m/>
  </r>
  <r>
    <x v="597"/>
    <d v="2023-04-12T00:00:00"/>
    <x v="460"/>
    <s v="DE SAGUN NANCY D."/>
    <s v="SP"/>
    <x v="0"/>
    <d v="2023-04-04T00:00:00"/>
    <d v="2023-04-04T00:00:00"/>
    <s v="VL"/>
    <m/>
    <s v="1 VL"/>
    <n v="1"/>
    <m/>
  </r>
  <r>
    <x v="598"/>
    <d v="2023-04-12T00:00:00"/>
    <x v="458"/>
    <s v="DOCTORA ZENAIDA  "/>
    <s v="CENRO"/>
    <x v="1"/>
    <d v="2023-03-28T00:00:00"/>
    <d v="2023-03-28T00:00:00"/>
    <s v="SL"/>
    <m/>
    <s v="1 SL"/>
    <n v="1"/>
    <m/>
  </r>
  <r>
    <x v="599"/>
    <d v="2023-04-12T00:00:00"/>
    <x v="465"/>
    <s v="DIMARANAN PERPETUA F."/>
    <s v="TIPID IMPOK"/>
    <x v="1"/>
    <d v="2023-04-03T00:00:00"/>
    <d v="2023-04-03T00:00:00"/>
    <s v="VL"/>
    <m/>
    <s v="1 VL"/>
    <n v="1"/>
    <m/>
  </r>
  <r>
    <x v="599"/>
    <d v="2023-04-12T00:00:00"/>
    <x v="465"/>
    <s v="DIMARANAN PERPETUA F."/>
    <s v="TIPID IMPOK"/>
    <x v="1"/>
    <d v="2023-04-18T00:00:00"/>
    <d v="2023-04-18T00:00:00"/>
    <s v="SL"/>
    <m/>
    <s v="1 SL"/>
    <n v="1"/>
    <m/>
  </r>
  <r>
    <x v="600"/>
    <d v="2023-04-12T00:00:00"/>
    <x v="462"/>
    <s v="DIMARANAN PERPETUA F."/>
    <s v="TIPID IMPOK"/>
    <x v="1"/>
    <d v="2023-03-28T00:00:00"/>
    <d v="2023-03-29T00:00:00"/>
    <s v="SL"/>
    <m/>
    <s v="2 SL"/>
    <n v="2"/>
    <m/>
  </r>
  <r>
    <x v="601"/>
    <d v="2023-04-12T00:00:00"/>
    <x v="466"/>
    <s v="DE GRANO MA. ERLINDA F."/>
    <s v="CTO"/>
    <x v="1"/>
    <d v="2023-03-31T00:00:00"/>
    <d v="2023-03-31T00:00:00"/>
    <s v="VL"/>
    <m/>
    <s v="1 VL"/>
    <n v="1"/>
    <m/>
  </r>
  <r>
    <x v="602"/>
    <d v="2023-04-12T00:00:00"/>
    <x v="459"/>
    <s v="DIMAPILIS ARIEL M."/>
    <s v="CTO"/>
    <x v="1"/>
    <d v="2023-03-18T00:00:00"/>
    <d v="2023-03-20T00:00:00"/>
    <s v="SL"/>
    <m/>
    <s v="2 SL"/>
    <n v="2"/>
    <m/>
  </r>
  <r>
    <x v="603"/>
    <d v="2023-04-12T00:00:00"/>
    <x v="459"/>
    <s v="DIMAPILIS ARIEL M."/>
    <s v="CTO"/>
    <x v="1"/>
    <d v="2023-01-04T00:00:00"/>
    <d v="2023-01-04T00:00:00"/>
    <s v="VL"/>
    <m/>
    <s v="1 VL"/>
    <n v="1"/>
    <m/>
  </r>
  <r>
    <x v="604"/>
    <d v="2023-04-12T00:00:00"/>
    <x v="465"/>
    <s v="DIMARANAN GREGORIA C."/>
    <s v="ACCOUNTING"/>
    <x v="1"/>
    <d v="2023-03-24T00:00:00"/>
    <d v="2023-04-05T00:00:00"/>
    <s v="SL"/>
    <m/>
    <s v="9 SL"/>
    <n v="9"/>
    <m/>
  </r>
  <r>
    <x v="605"/>
    <d v="2023-04-12T00:00:00"/>
    <x v="465"/>
    <s v="DIMARANAN GREGORIA C."/>
    <s v="ACCOUNTING"/>
    <x v="1"/>
    <d v="2023-03-16T00:00:00"/>
    <d v="2023-03-23T00:00:00"/>
    <s v="SL"/>
    <m/>
    <s v="6 SL"/>
    <n v="6"/>
    <m/>
  </r>
  <r>
    <x v="606"/>
    <d v="2023-04-12T00:00:00"/>
    <x v="460"/>
    <s v="DE OCAMPO ALMA A."/>
    <s v="CTO"/>
    <x v="1"/>
    <d v="2023-03-27T00:00:00"/>
    <d v="2023-03-27T00:00:00"/>
    <s v="SL"/>
    <m/>
    <s v="1 SL"/>
    <n v="1"/>
    <m/>
  </r>
  <r>
    <x v="607"/>
    <d v="2023-04-12T00:00:00"/>
    <x v="471"/>
    <s v="DIMAPILIS JOSEPHINE P."/>
    <s v="CTO"/>
    <x v="1"/>
    <d v="2023-03-15T00:00:00"/>
    <d v="2023-03-15T00:00:00"/>
    <s v="SL"/>
    <m/>
    <s v="1 SL"/>
    <n v="1"/>
    <m/>
  </r>
  <r>
    <x v="608"/>
    <d v="2023-04-12T00:00:00"/>
    <x v="471"/>
    <s v="DIMARANAN PERPETUA F."/>
    <s v="TIPID IMPOK"/>
    <x v="1"/>
    <d v="2023-03-06T00:00:00"/>
    <d v="2023-03-06T00:00:00"/>
    <s v="SL"/>
    <m/>
    <s v="1 SL"/>
    <n v="1"/>
    <m/>
  </r>
  <r>
    <x v="608"/>
    <d v="2023-04-12T00:00:00"/>
    <x v="471"/>
    <s v="DIMARANAN PERPETUA F."/>
    <s v="TIPID IMPOK"/>
    <x v="1"/>
    <d v="2023-03-16T00:00:00"/>
    <d v="2023-03-16T00:00:00"/>
    <s v="SL"/>
    <m/>
    <s v="1 SL"/>
    <n v="1"/>
    <m/>
  </r>
  <r>
    <x v="609"/>
    <d v="2023-04-12T00:00:00"/>
    <x v="472"/>
    <s v="DE SAGUN NANCY D."/>
    <s v="SP"/>
    <x v="0"/>
    <d v="2023-03-07T00:00:00"/>
    <d v="2023-03-07T00:00:00"/>
    <s v="SL"/>
    <m/>
    <s v="1 SL"/>
    <n v="1"/>
    <m/>
  </r>
  <r>
    <x v="610"/>
    <d v="2023-04-12T00:00:00"/>
    <x v="464"/>
    <s v="DOLOT JESUS JR. D."/>
    <s v="PIO"/>
    <x v="1"/>
    <d v="2023-03-16T00:00:00"/>
    <d v="2023-03-17T00:00:00"/>
    <s v="SL"/>
    <m/>
    <s v="2 SL"/>
    <n v="2"/>
    <m/>
  </r>
  <r>
    <x v="610"/>
    <d v="2023-04-12T00:00:00"/>
    <x v="464"/>
    <s v="DOLOT JESUS JR. D."/>
    <s v="PIO"/>
    <x v="1"/>
    <d v="2023-03-24T00:00:00"/>
    <d v="2023-03-24T00:00:00"/>
    <s v="SL"/>
    <m/>
    <s v="1 SL"/>
    <n v="1"/>
    <m/>
  </r>
  <r>
    <x v="611"/>
    <d v="2023-04-12T00:00:00"/>
    <x v="464"/>
    <s v="DEL MUNDO ROSALLE A."/>
    <s v="PIO"/>
    <x v="1"/>
    <d v="2023-03-24T00:00:00"/>
    <d v="2023-03-24T00:00:00"/>
    <s v="OTHER"/>
    <s v="SOLO PARENT"/>
    <s v="1 OTHER"/>
    <n v="1"/>
    <m/>
  </r>
  <r>
    <x v="611"/>
    <d v="2023-04-12T00:00:00"/>
    <x v="464"/>
    <s v="DEL MUNDO ROSALLE A."/>
    <s v="PIO"/>
    <x v="1"/>
    <d v="2023-04-05T00:00:00"/>
    <d v="2023-04-05T00:00:00"/>
    <s v="OTHER"/>
    <s v="SOLO PARENT"/>
    <s v="1 OTHER"/>
    <n v="1"/>
    <m/>
  </r>
  <r>
    <x v="612"/>
    <d v="2023-04-12T00:00:00"/>
    <x v="473"/>
    <s v="DAÑO ALMA R."/>
    <s v="ACCOUNTING"/>
    <x v="1"/>
    <d v="2023-03-27T00:00:00"/>
    <d v="2023-03-27T00:00:00"/>
    <s v="OTHER"/>
    <s v="SPECIAL PRIVILEGE"/>
    <s v="1 OTHER"/>
    <n v="1"/>
    <m/>
  </r>
  <r>
    <x v="613"/>
    <d v="2023-04-12T00:00:00"/>
    <x v="464"/>
    <s v="DE OCAMPO MA. ELENA D."/>
    <s v="SP"/>
    <x v="1"/>
    <d v="2023-03-17T00:00:00"/>
    <d v="2023-03-17T00:00:00"/>
    <s v="SL"/>
    <m/>
    <s v="1 SL"/>
    <n v="1"/>
    <m/>
  </r>
  <r>
    <x v="614"/>
    <d v="2023-04-12T00:00:00"/>
    <x v="474"/>
    <s v="CABANTING AIRA P."/>
    <s v="ONT"/>
    <x v="0"/>
    <d v="2023-03-27T00:00:00"/>
    <d v="2023-03-28T00:00:00"/>
    <s v="SL"/>
    <m/>
    <s v="2 SL"/>
    <n v="2"/>
    <m/>
  </r>
  <r>
    <x v="615"/>
    <d v="2023-04-12T00:00:00"/>
    <x v="474"/>
    <s v="CORTEZ FIDELA B."/>
    <s v="TCCH/TICC"/>
    <x v="1"/>
    <d v="2023-03-29T00:00:00"/>
    <d v="2023-03-29T00:00:00"/>
    <s v="SL"/>
    <m/>
    <s v="1 SL"/>
    <n v="1"/>
    <m/>
  </r>
  <r>
    <x v="616"/>
    <d v="2023-04-12T00:00:00"/>
    <x v="474"/>
    <s v="CACAO ANDREA F."/>
    <s v="CSWDO"/>
    <x v="1"/>
    <d v="2023-04-03T00:00:00"/>
    <d v="2023-04-04T00:00:00"/>
    <s v="VL"/>
    <m/>
    <s v="2 VL"/>
    <n v="2"/>
    <m/>
  </r>
  <r>
    <x v="617"/>
    <d v="2023-04-12T00:00:00"/>
    <x v="397"/>
    <s v="PAZ JOSUE O."/>
    <s v="CENRO"/>
    <x v="0"/>
    <d v="2023-02-28T00:00:00"/>
    <d v="2023-02-28T00:00:00"/>
    <s v="SL"/>
    <m/>
    <s v="1 SL"/>
    <n v="1"/>
    <m/>
  </r>
  <r>
    <x v="618"/>
    <d v="2023-04-12T00:00:00"/>
    <x v="388"/>
    <s v="PAGLINAWAN JESSIE M."/>
    <s v="CENRO"/>
    <x v="0"/>
    <d v="2023-03-02T00:00:00"/>
    <d v="2023-03-02T00:00:00"/>
    <s v="SL"/>
    <m/>
    <s v="1 SL"/>
    <n v="1"/>
    <m/>
  </r>
  <r>
    <x v="619"/>
    <d v="2023-04-12T00:00:00"/>
    <x v="475"/>
    <s v="PRIMO GRACE M."/>
    <s v="EEO/CITY MARKET"/>
    <x v="0"/>
    <d v="2023-02-21T00:00:00"/>
    <d v="2023-02-21T00:00:00"/>
    <s v="SL"/>
    <m/>
    <s v="1 SL"/>
    <n v="1"/>
    <m/>
  </r>
  <r>
    <x v="620"/>
    <d v="2023-04-12T00:00:00"/>
    <x v="459"/>
    <s v="PARAISO MARIA LORENA D."/>
    <s v="EEO/CITY MARKET"/>
    <x v="0"/>
    <d v="2023-03-28T00:00:00"/>
    <d v="2023-03-28T00:00:00"/>
    <s v="VL"/>
    <m/>
    <s v="1 VL"/>
    <n v="1"/>
    <m/>
  </r>
  <r>
    <x v="620"/>
    <d v="2023-04-12T00:00:00"/>
    <x v="459"/>
    <s v="PARAISO MARIA LORENA D."/>
    <s v="EEO/CITY MARKET"/>
    <x v="0"/>
    <d v="2023-03-31T00:00:00"/>
    <d v="2023-03-31T00:00:00"/>
    <s v="VL"/>
    <m/>
    <s v="1 VL"/>
    <n v="1"/>
    <m/>
  </r>
  <r>
    <x v="621"/>
    <d v="2023-04-12T00:00:00"/>
    <x v="476"/>
    <s v="OBINA JAIME  "/>
    <s v="CENRO"/>
    <x v="0"/>
    <d v="2023-03-12T00:00:00"/>
    <d v="2023-03-12T00:00:00"/>
    <s v="SL"/>
    <m/>
    <s v="1 SL"/>
    <n v="1"/>
    <m/>
  </r>
  <r>
    <x v="622"/>
    <d v="2023-04-12T00:00:00"/>
    <x v="477"/>
    <s v="OBINA APOLINARIO B."/>
    <s v="CENRO"/>
    <x v="0"/>
    <d v="2023-03-07T00:00:00"/>
    <d v="2023-03-24T00:00:00"/>
    <s v="SL"/>
    <m/>
    <s v="14 SL"/>
    <n v="14"/>
    <m/>
  </r>
  <r>
    <x v="623"/>
    <d v="2023-04-12T00:00:00"/>
    <x v="465"/>
    <s v="OCAMPO NOVELYN U."/>
    <s v="CSWDO"/>
    <x v="0"/>
    <d v="2023-04-03T00:00:00"/>
    <d v="2023-04-03T00:00:00"/>
    <s v="OTHER"/>
    <s v="SPECIAL PRIVELEGE"/>
    <s v="1 OTHER"/>
    <n v="1"/>
    <m/>
  </r>
  <r>
    <x v="624"/>
    <d v="2023-04-12T00:00:00"/>
    <x v="478"/>
    <s v="OCAMPO NOVELYN U."/>
    <s v="CSWDO"/>
    <x v="0"/>
    <d v="2023-03-08T00:00:00"/>
    <d v="2023-03-08T00:00:00"/>
    <s v="SL"/>
    <m/>
    <s v="1 SL"/>
    <n v="1"/>
    <m/>
  </r>
  <r>
    <x v="625"/>
    <d v="2023-04-12T00:00:00"/>
    <x v="459"/>
    <s v="OPO CONEY V."/>
    <s v="HOUSING"/>
    <x v="0"/>
    <d v="2023-03-30T00:00:00"/>
    <d v="2023-03-31T00:00:00"/>
    <s v="VL"/>
    <m/>
    <s v="2 VL"/>
    <n v="2"/>
    <m/>
  </r>
  <r>
    <x v="626"/>
    <d v="2023-04-12T00:00:00"/>
    <x v="476"/>
    <s v="OPO CONEY V."/>
    <s v="HOUSING"/>
    <x v="0"/>
    <d v="2023-03-09T00:00:00"/>
    <d v="2023-03-09T00:00:00"/>
    <s v="SL"/>
    <m/>
    <s v="1 SL"/>
    <n v="1"/>
    <m/>
  </r>
  <r>
    <x v="627"/>
    <d v="2023-04-12T00:00:00"/>
    <x v="477"/>
    <s v="NACARIO GLENN B."/>
    <s v="TCNHS"/>
    <x v="0"/>
    <d v="2023-04-03T00:00:00"/>
    <d v="2023-04-05T00:00:00"/>
    <s v="OTHER"/>
    <s v="SPECIAL PRIVILEGE"/>
    <s v="3 OTHER"/>
    <n v="3"/>
    <m/>
  </r>
  <r>
    <x v="628"/>
    <d v="2023-04-12T00:00:00"/>
    <x v="479"/>
    <s v="NACARIO GLENN B."/>
    <s v="TCNHS"/>
    <x v="0"/>
    <d v="2023-03-02T00:00:00"/>
    <d v="2023-03-03T00:00:00"/>
    <s v="SL"/>
    <m/>
    <s v="2 SL"/>
    <n v="2"/>
    <m/>
  </r>
  <r>
    <x v="629"/>
    <d v="2023-04-12T00:00:00"/>
    <x v="434"/>
    <s v="NACARIO GLENN B."/>
    <s v="TCNHS"/>
    <x v="0"/>
    <d v="2023-02-28T00:00:00"/>
    <d v="2023-03-01T00:00:00"/>
    <s v="SL"/>
    <m/>
    <s v="2 SL"/>
    <n v="2"/>
    <m/>
  </r>
  <r>
    <x v="630"/>
    <d v="2023-04-12T00:00:00"/>
    <x v="436"/>
    <s v="NACARIO GLENN B."/>
    <s v="TCNHS"/>
    <x v="0"/>
    <d v="2023-02-15T00:00:00"/>
    <d v="2023-02-15T00:00:00"/>
    <s v="SL"/>
    <m/>
    <s v="1 SL"/>
    <n v="1"/>
    <m/>
  </r>
  <r>
    <x v="631"/>
    <d v="2023-04-12T00:00:00"/>
    <x v="474"/>
    <s v="MANLANGIT LEONILA R."/>
    <s v="TICC"/>
    <x v="0"/>
    <d v="2023-03-23T00:00:00"/>
    <d v="2023-03-25T00:00:00"/>
    <s v="OTHER"/>
    <s v="SPECIAL PRIVILEGE"/>
    <s v="3 OTHER"/>
    <n v="3"/>
    <m/>
  </r>
  <r>
    <x v="632"/>
    <d v="2023-04-12T00:00:00"/>
    <x v="460"/>
    <s v="MANLANGIT LEONILA R."/>
    <s v="TICC"/>
    <x v="0"/>
    <d v="2023-03-20T00:00:00"/>
    <d v="2023-03-22T00:00:00"/>
    <s v="SL"/>
    <m/>
    <s v="3 SL"/>
    <n v="3"/>
    <m/>
  </r>
  <r>
    <x v="633"/>
    <d v="2023-04-12T00:00:00"/>
    <x v="465"/>
    <s v="MAMARIL JOSEFINA P."/>
    <s v="TICC"/>
    <x v="0"/>
    <d v="2023-03-23T00:00:00"/>
    <d v="2023-03-24T00:00:00"/>
    <s v="SL"/>
    <m/>
    <s v="2 SL"/>
    <n v="2"/>
    <m/>
  </r>
  <r>
    <x v="634"/>
    <d v="2023-04-12T00:00:00"/>
    <x v="480"/>
    <s v="MERCADO ARLENNIE D."/>
    <s v="BPLO"/>
    <x v="0"/>
    <d v="2023-03-13T00:00:00"/>
    <d v="2023-03-14T00:00:00"/>
    <s v="SL"/>
    <m/>
    <s v="2 SL"/>
    <n v="2"/>
    <m/>
  </r>
  <r>
    <x v="635"/>
    <d v="2023-04-12T00:00:00"/>
    <x v="479"/>
    <s v="MERJILLA JEANETTE B."/>
    <s v="TICC"/>
    <x v="0"/>
    <d v="2023-03-03T00:00:00"/>
    <d v="2023-03-04T00:00:00"/>
    <s v="SL"/>
    <m/>
    <s v="2 SL"/>
    <n v="2"/>
    <m/>
  </r>
  <r>
    <x v="636"/>
    <d v="2023-04-12T00:00:00"/>
    <x v="464"/>
    <s v="MARQUEZ LOLITA R."/>
    <s v="INTERNAL"/>
    <x v="1"/>
    <d v="2023-03-17T00:00:00"/>
    <d v="2023-03-17T00:00:00"/>
    <s v="SL"/>
    <m/>
    <s v="1 SL"/>
    <n v="1"/>
    <m/>
  </r>
  <r>
    <x v="637"/>
    <d v="2023-04-12T00:00:00"/>
    <x v="481"/>
    <s v="MALANAN JENNYLYN R."/>
    <s v="PICNIC GROVE"/>
    <x v="0"/>
    <d v="2023-03-21T00:00:00"/>
    <d v="2023-03-21T00:00:00"/>
    <s v="VL"/>
    <m/>
    <s v="1 VL"/>
    <n v="1"/>
    <m/>
  </r>
  <r>
    <x v="637"/>
    <d v="2023-04-12T00:00:00"/>
    <x v="481"/>
    <s v="MALANAN JENNYLYN R."/>
    <s v="PICNIC GROVE"/>
    <x v="0"/>
    <d v="2023-03-28T00:00:00"/>
    <d v="2023-03-31T00:00:00"/>
    <s v="VL"/>
    <m/>
    <s v="4 VL"/>
    <n v="4"/>
    <m/>
  </r>
  <r>
    <x v="638"/>
    <d v="2023-04-12T00:00:00"/>
    <x v="466"/>
    <s v="MARDO MELINDA E."/>
    <s v="CENRO"/>
    <x v="3"/>
    <d v="2023-04-06T00:00:00"/>
    <d v="2023-04-08T00:00:00"/>
    <s v="VL"/>
    <m/>
    <s v="3 VL"/>
    <n v="3"/>
    <m/>
  </r>
  <r>
    <x v="639"/>
    <d v="2023-04-12T00:00:00"/>
    <x v="464"/>
    <s v="MARDO MELINDA E."/>
    <s v="CENRO"/>
    <x v="3"/>
    <d v="2023-03-27T00:00:00"/>
    <d v="2023-03-27T00:00:00"/>
    <s v="VL"/>
    <m/>
    <s v="1 VL"/>
    <n v="1"/>
    <m/>
  </r>
  <r>
    <x v="640"/>
    <d v="2023-04-12T00:00:00"/>
    <x v="436"/>
    <s v="GUMIRAN HERMINIA A."/>
    <s v="DEPED"/>
    <x v="0"/>
    <d v="2023-02-01T00:00:00"/>
    <d v="2023-02-02T00:00:00"/>
    <s v="VL"/>
    <m/>
    <s v="2 VL"/>
    <n v="2"/>
    <m/>
  </r>
  <r>
    <x v="640"/>
    <d v="2023-04-12T00:00:00"/>
    <x v="436"/>
    <s v="GUMIRAN HERMINIA A."/>
    <s v="DEPED"/>
    <x v="0"/>
    <d v="2023-02-07T00:00:00"/>
    <d v="2023-02-10T00:00:00"/>
    <s v="VL"/>
    <m/>
    <s v="4 VL"/>
    <n v="4"/>
    <m/>
  </r>
  <r>
    <x v="640"/>
    <d v="2023-04-12T00:00:00"/>
    <x v="436"/>
    <s v="GUMIRAN HERMINIA A."/>
    <s v="DEPED"/>
    <x v="0"/>
    <d v="2023-02-17T00:00:00"/>
    <d v="2023-02-17T00:00:00"/>
    <s v="VL"/>
    <m/>
    <s v="1 VL"/>
    <n v="1"/>
    <m/>
  </r>
  <r>
    <x v="641"/>
    <d v="2023-04-12T00:00:00"/>
    <x v="479"/>
    <s v="MARDO MELINDA E."/>
    <s v="CENRO"/>
    <x v="3"/>
    <d v="2023-03-15T00:00:00"/>
    <d v="2023-03-15T00:00:00"/>
    <s v="VL"/>
    <m/>
    <s v="1 VL"/>
    <n v="1"/>
    <m/>
  </r>
  <r>
    <x v="642"/>
    <d v="2023-04-12T00:00:00"/>
    <x v="482"/>
    <s v="MERCARDO RENGIE M."/>
    <s v="LCR"/>
    <x v="0"/>
    <d v="2023-03-02T00:00:00"/>
    <d v="2023-03-02T00:00:00"/>
    <s v="SL"/>
    <m/>
    <s v="1 SL"/>
    <n v="1"/>
    <m/>
  </r>
  <r>
    <x v="643"/>
    <d v="2023-04-12T00:00:00"/>
    <x v="450"/>
    <s v="MERCARDO RENGIE M."/>
    <s v="LCR"/>
    <x v="0"/>
    <d v="2023-02-28T00:00:00"/>
    <d v="2023-02-28T00:00:00"/>
    <s v="SL"/>
    <m/>
    <s v="1 SL"/>
    <n v="1"/>
    <m/>
  </r>
  <r>
    <x v="644"/>
    <d v="2023-04-12T00:00:00"/>
    <x v="455"/>
    <s v="GUMIRAN HERMINIA A."/>
    <s v="DEPED"/>
    <x v="0"/>
    <d v="2023-03-08T00:00:00"/>
    <d v="2023-03-20T00:00:00"/>
    <s v="SL"/>
    <m/>
    <s v="8 SL"/>
    <n v="8"/>
    <m/>
  </r>
  <r>
    <x v="645"/>
    <d v="2023-04-12T00:00:00"/>
    <x v="468"/>
    <s v="GATPANDAN MICHAEL E."/>
    <s v="GSO"/>
    <x v="0"/>
    <d v="2023-03-13T00:00:00"/>
    <d v="2023-03-13T00:00:00"/>
    <s v="SL"/>
    <m/>
    <s v="1 SL"/>
    <n v="1"/>
    <m/>
  </r>
  <r>
    <x v="646"/>
    <d v="2023-04-12T00:00:00"/>
    <x v="482"/>
    <s v="GONZALES CHRISTI NERISSE E."/>
    <s v="CEO"/>
    <x v="0"/>
    <d v="2023-03-01T00:00:00"/>
    <d v="2023-03-01T00:00:00"/>
    <s v="SL"/>
    <m/>
    <s v="1 SL"/>
    <n v="1"/>
    <m/>
  </r>
  <r>
    <x v="647"/>
    <d v="2023-04-12T00:00:00"/>
    <x v="476"/>
    <s v="GONZALES MARY JANE D."/>
    <s v="CSWDO"/>
    <x v="0"/>
    <d v="2023-03-10T00:00:00"/>
    <d v="2023-03-10T00:00:00"/>
    <s v="SL"/>
    <m/>
    <s v="1 SL"/>
    <n v="1"/>
    <m/>
  </r>
  <r>
    <x v="648"/>
    <d v="2023-04-12T00:00:00"/>
    <x v="399"/>
    <s v="ATIENZA VENUS  "/>
    <s v="CENRO"/>
    <x v="3"/>
    <d v="2023-02-05T00:00:00"/>
    <d v="2023-02-05T00:00:00"/>
    <s v="SL"/>
    <m/>
    <s v="0 SL"/>
    <n v="0"/>
    <m/>
  </r>
  <r>
    <x v="649"/>
    <d v="2023-04-12T00:00:00"/>
    <x v="443"/>
    <s v="ACUB MA. MARILYN L."/>
    <s v="PICNIC GROVE"/>
    <x v="0"/>
    <d v="2023-03-03T00:00:00"/>
    <d v="2023-03-06T00:00:00"/>
    <s v="VL"/>
    <m/>
    <s v="4 VL"/>
    <n v="4"/>
    <m/>
  </r>
  <r>
    <x v="650"/>
    <d v="2023-04-12T00:00:00"/>
    <x v="443"/>
    <s v="ACUB MA. MARILYN L."/>
    <s v="PICNIC GROVE"/>
    <x v="0"/>
    <d v="2023-03-11T00:00:00"/>
    <d v="2023-03-20T00:00:00"/>
    <s v="VL"/>
    <m/>
    <s v="7 VL"/>
    <n v="7"/>
    <m/>
  </r>
  <r>
    <x v="651"/>
    <d v="2023-04-12T00:00:00"/>
    <x v="443"/>
    <s v="ACUB MA. MARILYN L."/>
    <s v="PICNIC GROVE"/>
    <x v="0"/>
    <d v="2023-03-25T00:00:00"/>
    <d v="2023-03-26T00:00:00"/>
    <s v="VL"/>
    <m/>
    <s v="2 VL"/>
    <n v="2"/>
    <m/>
  </r>
  <r>
    <x v="652"/>
    <d v="2023-04-12T00:00:00"/>
    <x v="399"/>
    <s v="ANDAG ALEX C."/>
    <s v="CENRO"/>
    <x v="0"/>
    <d v="2023-02-05T00:00:00"/>
    <d v="2023-02-05T00:00:00"/>
    <s v="SL"/>
    <m/>
    <s v="1 SL"/>
    <n v="1"/>
    <m/>
  </r>
  <r>
    <x v="653"/>
    <d v="2023-04-12T00:00:00"/>
    <x v="481"/>
    <s v="AMON ESTELITA S."/>
    <s v="PICNIC GROVE"/>
    <x v="0"/>
    <d v="2023-03-01T00:00:00"/>
    <d v="2023-03-10T00:00:00"/>
    <s v="SL"/>
    <m/>
    <s v="8 SL"/>
    <n v="8"/>
    <m/>
  </r>
  <r>
    <x v="654"/>
    <d v="2023-04-12T00:00:00"/>
    <x v="383"/>
    <s v="BAES ELMER P."/>
    <s v="EDP"/>
    <x v="0"/>
    <d v="2023-03-24T00:00:00"/>
    <d v="2023-03-27T00:00:00"/>
    <s v="SL"/>
    <m/>
    <s v="2 SL"/>
    <n v="2"/>
    <m/>
  </r>
  <r>
    <x v="655"/>
    <d v="2023-04-12T00:00:00"/>
    <x v="483"/>
    <s v="FLORES CHRIZELLE MAE M."/>
    <s v="CSWDO"/>
    <x v="3"/>
    <d v="2023-03-16T00:00:00"/>
    <d v="2023-06-29T00:00:00"/>
    <s v="OTHER"/>
    <s v="105DAYS MATERNITY LEAVE"/>
    <s v="75 OTHER"/>
    <n v="75"/>
    <m/>
  </r>
  <r>
    <x v="656"/>
    <d v="2023-04-12T00:00:00"/>
    <x v="476"/>
    <s v="FLORES CHRIZELLE MAE M."/>
    <s v="CSWDO"/>
    <x v="3"/>
    <d v="2023-03-13T00:00:00"/>
    <d v="2023-03-15T00:00:00"/>
    <s v="SL"/>
    <m/>
    <s v="3 SL"/>
    <n v="3"/>
    <m/>
  </r>
  <r>
    <x v="657"/>
    <d v="2023-04-12T00:00:00"/>
    <x v="434"/>
    <s v="COSA PAOLA GRACE P."/>
    <s v="ASSESSOR"/>
    <x v="0"/>
    <d v="2023-02-28T00:00:00"/>
    <d v="2023-02-28T00:00:00"/>
    <s v="SL"/>
    <m/>
    <s v="1 SL"/>
    <n v="1"/>
    <m/>
  </r>
  <r>
    <x v="658"/>
    <d v="2023-04-12T00:00:00"/>
    <x v="471"/>
    <s v="CESICAR JOCHELLE JOAN S."/>
    <s v="TICC/TCCH"/>
    <x v="0"/>
    <d v="2023-03-15T00:00:00"/>
    <d v="2023-03-15T00:00:00"/>
    <s v="SL"/>
    <m/>
    <s v="1 SL"/>
    <n v="1"/>
    <m/>
  </r>
  <r>
    <x v="659"/>
    <d v="2023-04-12T00:00:00"/>
    <x v="477"/>
    <s v="CESICAR JOCHELLE JOAN S."/>
    <s v="TICC/TCCH"/>
    <x v="0"/>
    <d v="2023-03-06T00:00:00"/>
    <d v="2023-03-06T00:00:00"/>
    <s v="OTHER"/>
    <s v="SPECIAL PRIVILEDGE"/>
    <s v="1 OTHER"/>
    <n v="1"/>
    <m/>
  </r>
  <r>
    <x v="660"/>
    <d v="2023-04-12T00:00:00"/>
    <x v="465"/>
    <s v="BAROA JONA A."/>
    <s v="CSU"/>
    <x v="0"/>
    <d v="2023-04-03T00:00:00"/>
    <d v="2023-04-14T00:00:00"/>
    <s v="VL"/>
    <m/>
    <s v="8 VL"/>
    <n v="8"/>
    <m/>
  </r>
  <r>
    <x v="661"/>
    <d v="2023-04-12T00:00:00"/>
    <x v="466"/>
    <s v="BALANI MICHAEL D."/>
    <s v="TOPS"/>
    <x v="3"/>
    <d v="2023-03-30T00:00:00"/>
    <d v="2023-03-31T00:00:00"/>
    <s v="VL"/>
    <m/>
    <s v="2 VL"/>
    <n v="2"/>
    <m/>
  </r>
  <r>
    <x v="662"/>
    <d v="2023-04-12T00:00:00"/>
    <x v="464"/>
    <s v="BRIZUELA LENIE E."/>
    <s v="CTO-LICENSE"/>
    <x v="0"/>
    <d v="2023-03-17T00:00:00"/>
    <d v="2023-03-17T00:00:00"/>
    <s v="SL"/>
    <m/>
    <s v="1 SL"/>
    <n v="1"/>
    <m/>
  </r>
  <r>
    <x v="663"/>
    <d v="2023-04-12T00:00:00"/>
    <x v="464"/>
    <s v="BELOSTRINO JULIETA P."/>
    <s v="LCR"/>
    <x v="0"/>
    <d v="2023-03-27T00:00:00"/>
    <d v="2023-03-29T00:00:00"/>
    <s v="VL"/>
    <m/>
    <s v="3 VL"/>
    <n v="3"/>
    <m/>
  </r>
  <r>
    <x v="664"/>
    <d v="2023-04-12T00:00:00"/>
    <x v="483"/>
    <s v="BELOSTRINO JULIETA P."/>
    <s v="LCR"/>
    <x v="0"/>
    <d v="2023-03-16T00:00:00"/>
    <d v="2023-03-17T00:00:00"/>
    <s v="SL"/>
    <m/>
    <s v="2 SL"/>
    <n v="2"/>
    <m/>
  </r>
  <r>
    <x v="665"/>
    <d v="2023-04-12T00:00:00"/>
    <x v="477"/>
    <s v="BRON FLORENCIO L."/>
    <s v="EEO/CITY MARKET"/>
    <x v="0"/>
    <d v="2023-03-11T00:00:00"/>
    <d v="2023-03-12T00:00:00"/>
    <s v="VL"/>
    <m/>
    <s v="2 VL"/>
    <n v="2"/>
    <m/>
  </r>
  <r>
    <x v="666"/>
    <d v="2023-04-12T00:00:00"/>
    <x v="479"/>
    <s v="BRON FLORENCIO L."/>
    <s v="EEO/CITY MARKET"/>
    <x v="0"/>
    <d v="2023-03-04T00:00:00"/>
    <d v="2023-03-04T00:00:00"/>
    <s v="SL"/>
    <m/>
    <s v="1 SL"/>
    <n v="1"/>
    <m/>
  </r>
  <r>
    <x v="667"/>
    <d v="2023-04-12T00:00:00"/>
    <x v="459"/>
    <s v="AGUILA JENNIFER A."/>
    <s v="OSPITAL NG TAGAYTAY"/>
    <x v="3"/>
    <d v="2023-03-30T00:00:00"/>
    <d v="2023-03-31T00:00:00"/>
    <s v="VL"/>
    <m/>
    <s v="2 VL"/>
    <n v="2"/>
    <m/>
  </r>
  <r>
    <x v="668"/>
    <d v="2023-04-12T00:00:00"/>
    <x v="459"/>
    <s v="AMBAT MARILOU M."/>
    <s v="EEO/ CITY MARKET"/>
    <x v="1"/>
    <d v="2023-03-23T00:00:00"/>
    <d v="2023-03-23T00:00:00"/>
    <s v="OTHER"/>
    <s v="BIRTHDAY LEAVE"/>
    <s v="1 OTHER"/>
    <n v="1"/>
    <m/>
  </r>
  <r>
    <x v="669"/>
    <d v="2023-04-12T00:00:00"/>
    <x v="434"/>
    <s v="ANGCAYA IRENE V."/>
    <s v="TICC"/>
    <x v="0"/>
    <d v="2023-02-27T00:00:00"/>
    <d v="2023-02-27T00:00:00"/>
    <s v="SL"/>
    <m/>
    <s v="1 SL"/>
    <n v="1"/>
    <m/>
  </r>
  <r>
    <x v="670"/>
    <d v="2023-04-12T00:00:00"/>
    <x v="475"/>
    <s v="DIMAANO LEOVIGILDA A."/>
    <s v="EEO/CITY MARKET"/>
    <x v="0"/>
    <d v="2023-03-21T00:00:00"/>
    <d v="2023-03-21T00:00:00"/>
    <s v="OTHER"/>
    <s v="SPECIAL PRIVILEGE"/>
    <s v="1 OTHER"/>
    <n v="1"/>
    <m/>
  </r>
  <r>
    <x v="671"/>
    <d v="2023-04-12T00:00:00"/>
    <x v="483"/>
    <s v="JABINES MARIA SHELLY D."/>
    <s v="LIBRARY"/>
    <x v="0"/>
    <d v="2023-03-15T00:00:00"/>
    <d v="2023-03-15T00:00:00"/>
    <s v="SL"/>
    <m/>
    <s v="1 SL"/>
    <n v="1"/>
    <m/>
  </r>
  <r>
    <x v="672"/>
    <d v="2023-04-12T00:00:00"/>
    <x v="475"/>
    <s v="DIMAANO LEOVIGILDA A."/>
    <s v="EEO/CITY MARKET"/>
    <x v="0"/>
    <d v="2023-03-07T00:00:00"/>
    <d v="2023-03-07T00:00:00"/>
    <s v="SL"/>
    <m/>
    <s v="1 SL"/>
    <n v="1"/>
    <m/>
  </r>
  <r>
    <x v="673"/>
    <d v="2023-04-12T00:00:00"/>
    <x v="455"/>
    <s v="DE CASTRO  CHRISTINE JEAN D."/>
    <s v="CSWDO"/>
    <x v="0"/>
    <d v="2023-03-27T00:00:00"/>
    <d v="2023-03-27T00:00:00"/>
    <s v="OTHER"/>
    <s v="BIRTHDAY LEAVE"/>
    <s v="1 OTHER"/>
    <n v="1"/>
    <m/>
  </r>
  <r>
    <x v="674"/>
    <d v="2023-04-12T00:00:00"/>
    <x v="480"/>
    <s v="DE CASTRO  CHRISTINE JEAN D."/>
    <s v="CSWDO"/>
    <x v="0"/>
    <d v="2023-03-08T00:00:00"/>
    <d v="2023-03-08T00:00:00"/>
    <s v="SL"/>
    <m/>
    <s v="1 SL"/>
    <n v="1"/>
    <m/>
  </r>
  <r>
    <x v="675"/>
    <d v="2023-04-12T00:00:00"/>
    <x v="479"/>
    <s v="DE CASTRO  CHRISTINE JEAN D."/>
    <s v="CSWDO"/>
    <x v="0"/>
    <d v="2023-03-03T00:00:00"/>
    <d v="2023-03-03T00:00:00"/>
    <s v="SL"/>
    <m/>
    <s v="1 SL"/>
    <n v="1"/>
    <m/>
  </r>
  <r>
    <x v="676"/>
    <d v="2023-04-12T00:00:00"/>
    <x v="481"/>
    <s v="DEL MUNDO JONAS B."/>
    <s v="CHO"/>
    <x v="0"/>
    <d v="2023-03-09T00:00:00"/>
    <d v="2023-03-10T00:00:00"/>
    <s v="SL"/>
    <m/>
    <s v="2 SL"/>
    <n v="2"/>
    <m/>
  </r>
  <r>
    <x v="677"/>
    <d v="2023-04-12T00:00:00"/>
    <x v="479"/>
    <s v="DILIDILI AIREEN M."/>
    <s v="TICC"/>
    <x v="0"/>
    <d v="2023-03-16T00:00:00"/>
    <d v="2023-03-17T00:00:00"/>
    <s v="VL"/>
    <m/>
    <s v="2 VL"/>
    <n v="2"/>
    <m/>
  </r>
  <r>
    <x v="677"/>
    <d v="2023-04-12T00:00:00"/>
    <x v="479"/>
    <s v="DILIDILI AIREEN M."/>
    <s v="TICC"/>
    <x v="0"/>
    <d v="2023-03-22T00:00:00"/>
    <d v="2023-03-22T00:00:00"/>
    <s v="VL"/>
    <m/>
    <s v="1 VL"/>
    <n v="1"/>
    <m/>
  </r>
  <r>
    <x v="678"/>
    <d v="2023-04-12T00:00:00"/>
    <x v="479"/>
    <s v="DIMAILIG ARLYN R."/>
    <s v="MAHOGANY MARKET"/>
    <x v="0"/>
    <d v="2023-03-17T00:00:00"/>
    <d v="2023-03-17T00:00:00"/>
    <s v="VL"/>
    <m/>
    <s v="1 VL"/>
    <n v="1"/>
    <m/>
  </r>
  <r>
    <x v="679"/>
    <d v="2023-04-12T00:00:00"/>
    <x v="479"/>
    <s v="DIMAILIG ARLYN R."/>
    <s v="MAHOGANY MARKET"/>
    <x v="0"/>
    <d v="2023-03-28T00:00:00"/>
    <d v="2023-03-28T00:00:00"/>
    <s v="VL"/>
    <m/>
    <s v="1 VL"/>
    <n v="1"/>
    <m/>
  </r>
  <r>
    <x v="679"/>
    <d v="2023-04-12T00:00:00"/>
    <x v="477"/>
    <s v="DISEPEDA MACARIA P."/>
    <s v="TICC"/>
    <x v="0"/>
    <d v="2023-03-05T00:00:00"/>
    <d v="2023-03-06T00:00:00"/>
    <s v="SL"/>
    <m/>
    <s v="2 SL"/>
    <n v="2"/>
    <m/>
  </r>
  <r>
    <x v="680"/>
    <d v="2023-04-12T00:00:00"/>
    <x v="482"/>
    <s v="DORADO JULAIDA M."/>
    <s v="CENRO"/>
    <x v="3"/>
    <d v="2023-02-19T00:00:00"/>
    <d v="2023-02-19T00:00:00"/>
    <s v="OTHER"/>
    <s v="SPECIAL PRIVILEGE"/>
    <s v="1 OTHER"/>
    <n v="1"/>
    <m/>
  </r>
  <r>
    <x v="681"/>
    <d v="2023-04-12T00:00:00"/>
    <x v="464"/>
    <s v="DEMATERA PEDRO B."/>
    <s v="CCR"/>
    <x v="0"/>
    <d v="2023-03-27T00:00:00"/>
    <d v="2023-03-27T00:00:00"/>
    <s v="OTHER"/>
    <s v="SPECIAL PRIVILEGE"/>
    <s v="1 OTHER"/>
    <n v="1"/>
    <m/>
  </r>
  <r>
    <x v="682"/>
    <d v="2023-04-12T00:00:00"/>
    <x v="466"/>
    <s v="COSA PAOLA GRACE P."/>
    <s v="ASSESSOR"/>
    <x v="0"/>
    <d v="2023-03-23T00:00:00"/>
    <d v="2023-03-23T00:00:00"/>
    <s v="SL"/>
    <m/>
    <s v="1 SL"/>
    <n v="1"/>
    <m/>
  </r>
  <r>
    <x v="683"/>
    <d v="2023-04-12T00:00:00"/>
    <x v="466"/>
    <s v="CABANLIT ZOSIMA M."/>
    <s v="MAHOGANY MARKET"/>
    <x v="0"/>
    <d v="2023-03-18T00:00:00"/>
    <d v="2023-03-20T00:00:00"/>
    <s v="SL"/>
    <m/>
    <s v="3 SL"/>
    <n v="3"/>
    <m/>
  </r>
  <r>
    <x v="684"/>
    <d v="2023-04-12T00:00:00"/>
    <x v="388"/>
    <s v="COLETO ASHLEY M."/>
    <s v="ASSESSOR"/>
    <x v="0"/>
    <d v="2023-03-10T00:00:00"/>
    <d v="2023-03-10T00:00:00"/>
    <s v="OTHER"/>
    <s v="SPECIAL PRIVILEGE"/>
    <s v="1 OTHER"/>
    <n v="1"/>
    <m/>
  </r>
  <r>
    <x v="685"/>
    <d v="2023-04-12T00:00:00"/>
    <x v="459"/>
    <s v="COSME CORAZON O."/>
    <s v="TCIS"/>
    <x v="0"/>
    <d v="2023-03-21T00:00:00"/>
    <d v="2023-03-21T00:00:00"/>
    <s v="SL"/>
    <m/>
    <s v="1 SL"/>
    <n v="1"/>
    <m/>
  </r>
  <r>
    <x v="686"/>
    <d v="2023-04-12T00:00:00"/>
    <x v="463"/>
    <s v="DISEPEDA ALDWIN  "/>
    <s v="CENRO"/>
    <x v="3"/>
    <d v="2023-03-18T00:00:00"/>
    <d v="2023-03-20T00:00:00"/>
    <s v="SL"/>
    <m/>
    <s v="2 SL"/>
    <n v="2"/>
    <m/>
  </r>
  <r>
    <x v="687"/>
    <d v="2023-04-12T00:00:00"/>
    <x v="380"/>
    <s v="CONTRERAS SARAH JANE P."/>
    <s v="TCNHS-ISHS"/>
    <x v="0"/>
    <d v="2023-01-04T00:00:00"/>
    <d v="2023-01-05T00:00:00"/>
    <s v="SL"/>
    <m/>
    <s v="2 SL"/>
    <n v="2"/>
    <m/>
  </r>
  <r>
    <x v="688"/>
    <d v="2023-04-12T00:00:00"/>
    <x v="478"/>
    <s v="ESTIEBER ARISTOTLE B."/>
    <s v="CENRO"/>
    <x v="0"/>
    <d v="2023-03-09T00:00:00"/>
    <d v="2023-03-09T00:00:00"/>
    <s v="SL"/>
    <m/>
    <s v="1 SL"/>
    <n v="1"/>
    <m/>
  </r>
  <r>
    <x v="689"/>
    <d v="2023-04-12T00:00:00"/>
    <x v="475"/>
    <s v="ENRIQUEZ ANABEL O."/>
    <s v="CHO"/>
    <x v="0"/>
    <d v="2023-03-17T00:00:00"/>
    <d v="2023-03-20T00:00:00"/>
    <s v="VL"/>
    <m/>
    <s v="2 VL"/>
    <n v="2"/>
    <m/>
  </r>
  <r>
    <x v="690"/>
    <d v="2023-04-12T00:00:00"/>
    <x v="481"/>
    <s v="ESTOLE JOCELYN D."/>
    <s v="CCT"/>
    <x v="0"/>
    <d v="2023-03-08T00:00:00"/>
    <d v="2023-03-10T00:00:00"/>
    <s v="SL"/>
    <m/>
    <s v="3 SL"/>
    <n v="3"/>
    <m/>
  </r>
  <r>
    <x v="691"/>
    <d v="2023-04-12T00:00:00"/>
    <x v="480"/>
    <s v="DERLA ARTHUR D."/>
    <s v="CENRO"/>
    <x v="0"/>
    <d v="2023-03-07T00:00:00"/>
    <d v="2023-03-08T00:00:00"/>
    <s v="SL"/>
    <m/>
    <s v="2 SL"/>
    <n v="2"/>
    <m/>
  </r>
  <r>
    <x v="692"/>
    <d v="2023-04-12T00:00:00"/>
    <x v="477"/>
    <s v="CONTRERAS SARAH JANE P."/>
    <s v="TCNHS-ISHS"/>
    <x v="0"/>
    <d v="2023-04-03T00:00:00"/>
    <d v="2023-04-05T00:00:00"/>
    <s v="OTHER"/>
    <s v="SPECIAL PRIVILEGE"/>
    <s v="3 OTHER"/>
    <n v="3"/>
    <m/>
  </r>
  <r>
    <x v="693"/>
    <d v="2023-04-12T00:00:00"/>
    <x v="479"/>
    <s v="BERNALDEZ MARLONE P."/>
    <s v="TCNHS"/>
    <x v="1"/>
    <d v="2023-03-02T00:00:00"/>
    <d v="2023-03-03T00:00:00"/>
    <s v="SL"/>
    <m/>
    <s v="2 SL"/>
    <n v="2"/>
    <m/>
  </r>
  <r>
    <x v="694"/>
    <d v="2023-04-12T00:00:00"/>
    <x v="484"/>
    <s v="ANGELES ANNABEL D."/>
    <n v="0"/>
    <x v="0"/>
    <d v="2023-03-03T00:00:00"/>
    <d v="2023-03-03T00:00:00"/>
    <s v="SL"/>
    <m/>
    <s v="1 SL"/>
    <n v="1"/>
    <m/>
  </r>
  <r>
    <x v="694"/>
    <d v="2023-04-12T00:00:00"/>
    <x v="484"/>
    <s v="ANGELES ANNABEL D."/>
    <n v="0"/>
    <x v="0"/>
    <d v="2023-03-21T00:00:00"/>
    <d v="2023-03-21T00:00:00"/>
    <s v="SL"/>
    <m/>
    <s v="1 SL"/>
    <n v="1"/>
    <m/>
  </r>
  <r>
    <x v="695"/>
    <d v="2023-04-12T00:00:00"/>
    <x v="483"/>
    <s v="ATIENZA VENUS  "/>
    <s v="CENRO"/>
    <x v="3"/>
    <d v="2023-03-13T00:00:00"/>
    <d v="2023-03-14T00:00:00"/>
    <s v="SL"/>
    <m/>
    <s v="2 SL"/>
    <n v="2"/>
    <m/>
  </r>
  <r>
    <x v="696"/>
    <d v="2023-04-12T00:00:00"/>
    <x v="465"/>
    <s v="AMBION MARIETA B."/>
    <s v="CENRO"/>
    <x v="0"/>
    <d v="2023-04-06T00:00:00"/>
    <d v="2023-04-10T00:00:00"/>
    <s v="VL"/>
    <m/>
    <s v="3 VL"/>
    <n v="3"/>
    <m/>
  </r>
  <r>
    <x v="697"/>
    <d v="2023-04-12T00:00:00"/>
    <x v="466"/>
    <s v="AMBION MARIETA B."/>
    <s v="CENRO"/>
    <x v="0"/>
    <d v="2023-03-22T00:00:00"/>
    <d v="2023-03-22T00:00:00"/>
    <s v="SL"/>
    <m/>
    <s v="1 SL"/>
    <n v="1"/>
    <m/>
  </r>
  <r>
    <x v="698"/>
    <d v="2023-04-12T00:00:00"/>
    <x v="465"/>
    <s v="BAROA JONA A."/>
    <s v="CSU"/>
    <x v="0"/>
    <d v="2023-03-20T00:00:00"/>
    <d v="2023-03-24T00:00:00"/>
    <s v="VL"/>
    <m/>
    <s v="5 VL"/>
    <n v="5"/>
    <m/>
  </r>
  <r>
    <x v="699"/>
    <d v="2023-04-12T00:00:00"/>
    <x v="459"/>
    <s v="HERNANDEZ RODERICK M."/>
    <s v="EEO/CITY MARKET"/>
    <x v="0"/>
    <d v="2023-03-21T00:00:00"/>
    <d v="2023-03-21T00:00:00"/>
    <s v="SL"/>
    <m/>
    <s v="1 SL"/>
    <n v="1"/>
    <m/>
  </r>
  <r>
    <x v="700"/>
    <d v="2023-04-12T00:00:00"/>
    <x v="461"/>
    <s v="DIMAANO LEOVIGILDA A."/>
    <s v="EEO/CITY MARKET"/>
    <x v="0"/>
    <d v="2023-03-03T00:00:00"/>
    <d v="2023-03-03T00:00:00"/>
    <s v="SL"/>
    <m/>
    <s v="1 SL"/>
    <n v="1"/>
    <m/>
  </r>
  <r>
    <x v="701"/>
    <d v="2023-04-12T00:00:00"/>
    <x v="470"/>
    <s v="ZAFRA REYNANTE B."/>
    <s v="TICC"/>
    <x v="0"/>
    <d v="2023-03-31T00:00:00"/>
    <d v="2023-03-31T00:00:00"/>
    <s v="OTHER"/>
    <s v="SPECIAL PRIVILEGE"/>
    <s v="1 OTHER"/>
    <n v="1"/>
    <m/>
  </r>
  <r>
    <x v="702"/>
    <d v="2023-04-12T00:00:00"/>
    <x v="470"/>
    <s v="BATHAN ELVIRA R."/>
    <s v="TICC"/>
    <x v="0"/>
    <d v="2023-03-19T00:00:00"/>
    <d v="2023-03-19T00:00:00"/>
    <s v="SL"/>
    <m/>
    <s v="1 SL"/>
    <n v="1"/>
    <m/>
  </r>
  <r>
    <x v="702"/>
    <d v="2023-04-12T00:00:00"/>
    <x v="470"/>
    <s v="BATHAN ELVIRA R."/>
    <s v="TICC"/>
    <x v="0"/>
    <d v="2023-03-25T00:00:00"/>
    <d v="2023-03-25T00:00:00"/>
    <s v="SL"/>
    <m/>
    <s v="1 SL"/>
    <n v="1"/>
    <m/>
  </r>
  <r>
    <x v="703"/>
    <d v="2023-04-12T00:00:00"/>
    <x v="462"/>
    <s v="PERIDO BEVERLY T."/>
    <s v="CTO"/>
    <x v="1"/>
    <d v="2023-04-03T00:00:00"/>
    <d v="2023-04-03T00:00:00"/>
    <s v="OTHER"/>
    <s v="SPECIAL PRIVILEGE"/>
    <s v="1 OTHER"/>
    <n v="1"/>
    <m/>
  </r>
  <r>
    <x v="704"/>
    <d v="2023-04-12T00:00:00"/>
    <x v="470"/>
    <s v="ROQUITE MAIRECAR L."/>
    <s v="CCT"/>
    <x v="0"/>
    <d v="2023-04-03T00:00:00"/>
    <d v="2023-04-03T00:00:00"/>
    <s v="SL"/>
    <m/>
    <s v="1 SL"/>
    <n v="1"/>
    <m/>
  </r>
  <r>
    <x v="705"/>
    <d v="2023-04-12T00:00:00"/>
    <x v="485"/>
    <s v="TOLENTINO CAROLINA E."/>
    <s v="LCR"/>
    <x v="1"/>
    <d v="2023-04-03T00:00:00"/>
    <d v="2023-04-03T00:00:00"/>
    <s v="SL"/>
    <m/>
    <s v="1 SL"/>
    <n v="1"/>
    <m/>
  </r>
  <r>
    <x v="706"/>
    <d v="2023-04-12T00:00:00"/>
    <x v="485"/>
    <s v="ANACAY LEVIE B."/>
    <s v="ACCOUNTING"/>
    <x v="1"/>
    <d v="2023-03-08T00:00:00"/>
    <d v="2023-03-08T00:00:00"/>
    <s v="SL"/>
    <m/>
    <s v="1 SL"/>
    <n v="1"/>
    <m/>
  </r>
  <r>
    <x v="706"/>
    <d v="2023-04-12T00:00:00"/>
    <x v="485"/>
    <s v="ANACAY LEVIE B."/>
    <s v="ACCOUNTING"/>
    <x v="1"/>
    <d v="2023-03-20T00:00:00"/>
    <d v="2023-03-20T00:00:00"/>
    <s v="SL"/>
    <m/>
    <s v="1 SL"/>
    <n v="1"/>
    <m/>
  </r>
  <r>
    <x v="707"/>
    <d v="2023-04-12T00:00:00"/>
    <x v="485"/>
    <s v="ANACAY LEVIE B."/>
    <s v="ACCOUNTING"/>
    <x v="1"/>
    <d v="2023-02-16T00:00:00"/>
    <d v="2023-02-16T00:00:00"/>
    <s v="SL"/>
    <m/>
    <s v="1 SL"/>
    <n v="1"/>
    <m/>
  </r>
  <r>
    <x v="708"/>
    <d v="2023-04-12T00:00:00"/>
    <x v="470"/>
    <s v="DELA GRACIA MA. CECILIA P."/>
    <s v="ACCOUNTING"/>
    <x v="1"/>
    <d v="2023-03-31T00:00:00"/>
    <d v="2023-03-31T00:00:00"/>
    <s v="OTHER"/>
    <s v="SPECIAL PRIVILEGE"/>
    <s v="1 OTHER"/>
    <n v="1"/>
    <m/>
  </r>
  <r>
    <x v="709"/>
    <d v="2023-04-12T00:00:00"/>
    <x v="470"/>
    <s v="ROCILLO CECILLA A."/>
    <s v="ACCOUNTING"/>
    <x v="1"/>
    <d v="2023-03-31T00:00:00"/>
    <d v="2023-03-31T00:00:00"/>
    <s v="SL"/>
    <m/>
    <s v="1 SL"/>
    <n v="1"/>
    <m/>
  </r>
  <r>
    <x v="710"/>
    <d v="2023-04-12T00:00:00"/>
    <x v="470"/>
    <s v="CONTEMPRATO JOHANES D."/>
    <s v="OSPITAL NG TAGAYTAY"/>
    <x v="3"/>
    <d v="2023-04-17T00:00:00"/>
    <d v="2023-04-28T00:00:00"/>
    <s v="VL"/>
    <m/>
    <s v="9 VL"/>
    <n v="9"/>
    <m/>
  </r>
  <r>
    <x v="711"/>
    <d v="2023-04-12T00:00:00"/>
    <x v="470"/>
    <s v="CONTEMPRATO JOHANES D."/>
    <s v="OSPITAL NG TAGAYTAY"/>
    <x v="3"/>
    <d v="2023-04-11T00:00:00"/>
    <d v="2023-04-17T00:00:00"/>
    <s v="VL"/>
    <m/>
    <s v="5 VL"/>
    <n v="5"/>
    <m/>
  </r>
  <r>
    <x v="712"/>
    <d v="2023-04-12T00:00:00"/>
    <x v="486"/>
    <s v="REPILLO AMMY LOU M."/>
    <s v="CTO"/>
    <x v="1"/>
    <d v="2023-04-11T00:00:00"/>
    <d v="2023-04-12T00:00:00"/>
    <s v="VL"/>
    <m/>
    <s v="2 VL"/>
    <n v="2"/>
    <m/>
  </r>
  <r>
    <x v="713"/>
    <d v="2023-04-12T00:00:00"/>
    <x v="470"/>
    <s v="REPILLO AMMY LOU M."/>
    <s v="CTO"/>
    <x v="1"/>
    <d v="2023-04-03T00:00:00"/>
    <d v="2023-04-05T00:00:00"/>
    <s v="OTHER"/>
    <s v="BIRTHDAY LEAVE"/>
    <s v="3 OTHER"/>
    <n v="3"/>
    <m/>
  </r>
  <r>
    <x v="714"/>
    <d v="2023-04-12T00:00:00"/>
    <x v="465"/>
    <s v="BAUTISTA JANICE M."/>
    <s v="CTO"/>
    <x v="1"/>
    <d v="2023-03-30T00:00:00"/>
    <d v="2023-03-30T00:00:00"/>
    <s v="VL"/>
    <m/>
    <s v="1 VL"/>
    <n v="1"/>
    <m/>
  </r>
  <r>
    <x v="715"/>
    <d v="2023-04-12T00:00:00"/>
    <x v="462"/>
    <s v="TOLENTINO CAROLINA E."/>
    <s v="LCR"/>
    <x v="1"/>
    <d v="2023-04-11T00:00:00"/>
    <d v="2023-04-11T00:00:00"/>
    <s v="OTHER"/>
    <s v="BIRTHDAY LEAVE"/>
    <s v="1 OTHER"/>
    <n v="1"/>
    <m/>
  </r>
  <r>
    <x v="716"/>
    <d v="2023-04-12T00:00:00"/>
    <x v="462"/>
    <s v="TOLENTINO CAROLINA E."/>
    <s v="LCR"/>
    <x v="1"/>
    <d v="2023-03-27T00:00:00"/>
    <d v="2023-03-27T00:00:00"/>
    <s v="SL"/>
    <m/>
    <s v="1 SL"/>
    <n v="1"/>
    <m/>
  </r>
  <r>
    <x v="717"/>
    <d v="2023-04-12T00:00:00"/>
    <x v="474"/>
    <s v="DERLA ARTHUR D."/>
    <s v="CENRO"/>
    <x v="0"/>
    <d v="2023-03-28T00:00:00"/>
    <d v="2023-03-28T00:00:00"/>
    <s v="SL"/>
    <m/>
    <s v="1 SL"/>
    <n v="1"/>
    <m/>
  </r>
  <r>
    <x v="718"/>
    <d v="2023-04-12T00:00:00"/>
    <x v="474"/>
    <s v="PAGLINAWAN JESSIE M."/>
    <s v="CENRO"/>
    <x v="0"/>
    <d v="2023-03-28T00:00:00"/>
    <d v="2023-03-28T00:00:00"/>
    <s v="SL"/>
    <m/>
    <s v="1 SL"/>
    <n v="1"/>
    <m/>
  </r>
  <r>
    <x v="719"/>
    <d v="2023-04-12T00:00:00"/>
    <x v="462"/>
    <s v="FLORES EDERLYN  "/>
    <s v="CENRO"/>
    <x v="0"/>
    <d v="2023-04-06T00:00:00"/>
    <d v="2023-04-08T00:00:00"/>
    <s v="VL"/>
    <m/>
    <s v="3 VL"/>
    <n v="3"/>
    <m/>
  </r>
  <r>
    <x v="720"/>
    <d v="2023-04-12T00:00:00"/>
    <x v="458"/>
    <s v="DE CASTRO  CHRISTINE JEAN D."/>
    <s v="CSWDO"/>
    <x v="0"/>
    <d v="2023-03-28T00:00:00"/>
    <d v="2023-03-28T00:00:00"/>
    <s v="SL"/>
    <m/>
    <s v="1 SL"/>
    <n v="1"/>
    <m/>
  </r>
  <r>
    <x v="721"/>
    <d v="2023-04-12T00:00:00"/>
    <x v="458"/>
    <s v="DISEPEDA MACARIA P."/>
    <s v="TICC"/>
    <x v="0"/>
    <d v="2023-03-30T00:00:00"/>
    <d v="2023-03-30T00:00:00"/>
    <s v="SL"/>
    <m/>
    <s v="1 SL"/>
    <n v="1"/>
    <m/>
  </r>
  <r>
    <x v="722"/>
    <d v="2023-04-12T00:00:00"/>
    <x v="458"/>
    <s v="DISEPEDA MACARIA P."/>
    <s v="TICC"/>
    <x v="0"/>
    <d v="2023-04-11T00:00:00"/>
    <d v="2023-04-11T00:00:00"/>
    <s v="OTHER"/>
    <s v="SPECIAL PRIVILEGE"/>
    <s v="1 OTHER"/>
    <n v="1"/>
    <m/>
  </r>
  <r>
    <x v="723"/>
    <d v="2023-04-12T00:00:00"/>
    <x v="464"/>
    <s v="REGINALDO MARISSA C."/>
    <s v="TCIS"/>
    <x v="2"/>
    <d v="2023-03-23T00:00:00"/>
    <d v="2023-03-23T00:00:00"/>
    <s v="VL"/>
    <m/>
    <s v="1 VL"/>
    <n v="1"/>
    <m/>
  </r>
  <r>
    <x v="724"/>
    <d v="2023-04-12T00:00:00"/>
    <x v="478"/>
    <s v="ROLLE MICHELLYN G."/>
    <s v="ONT"/>
    <x v="0"/>
    <d v="2023-03-03T00:00:00"/>
    <d v="2023-03-05T00:00:00"/>
    <s v="SL"/>
    <m/>
    <s v="3 SL"/>
    <n v="3"/>
    <m/>
  </r>
  <r>
    <x v="725"/>
    <d v="2023-04-12T00:00:00"/>
    <x v="478"/>
    <s v="RODRIGUEZ MANNY  "/>
    <s v="CENRO"/>
    <x v="0"/>
    <d v="2023-03-18T00:00:00"/>
    <d v="2023-03-20T00:00:00"/>
    <s v="VL"/>
    <m/>
    <s v="3 VL"/>
    <n v="3"/>
    <m/>
  </r>
  <r>
    <x v="726"/>
    <d v="2023-04-12T00:00:00"/>
    <x v="478"/>
    <s v="RODRIGUEZ RIZALDE  "/>
    <s v="CENRO"/>
    <x v="3"/>
    <d v="2023-03-17T00:00:00"/>
    <d v="2023-03-20T00:00:00"/>
    <s v="VL"/>
    <m/>
    <s v="3 VL"/>
    <n v="3"/>
    <m/>
  </r>
  <r>
    <x v="727"/>
    <d v="2023-04-12T00:00:00"/>
    <x v="471"/>
    <s v="ROQUITE MAIRECAR L."/>
    <s v="CCT"/>
    <x v="0"/>
    <d v="2023-03-19T00:00:00"/>
    <d v="2023-03-20T00:00:00"/>
    <s v="SL"/>
    <m/>
    <s v="2 SL"/>
    <n v="2"/>
    <m/>
  </r>
  <r>
    <x v="728"/>
    <d v="2023-04-12T00:00:00"/>
    <x v="476"/>
    <s v="RODRIGUEZ ARNEL  "/>
    <s v="CENRO"/>
    <x v="0"/>
    <d v="2023-03-18T00:00:00"/>
    <d v="2023-03-20T00:00:00"/>
    <s v="VL"/>
    <m/>
    <s v="3 VL"/>
    <n v="3"/>
    <m/>
  </r>
  <r>
    <x v="729"/>
    <d v="2023-04-12T00:00:00"/>
    <x v="478"/>
    <s v="RODRIGUEZ ARNEL  "/>
    <s v="CENRO"/>
    <x v="0"/>
    <d v="2023-03-08T00:00:00"/>
    <d v="2023-03-09T00:00:00"/>
    <s v="SL"/>
    <m/>
    <s v="2 SL"/>
    <n v="2"/>
    <m/>
  </r>
  <r>
    <x v="730"/>
    <d v="2023-04-12T00:00:00"/>
    <x v="479"/>
    <s v="RODRIGUEZ NARCISCO E."/>
    <s v="EEO/CITY MARKET"/>
    <x v="0"/>
    <d v="2023-03-18T00:00:00"/>
    <d v="2023-03-20T00:00:00"/>
    <s v="VL"/>
    <m/>
    <s v="3 VL"/>
    <n v="3"/>
    <m/>
  </r>
  <r>
    <x v="731"/>
    <d v="2023-04-12T00:00:00"/>
    <x v="479"/>
    <s v="RODRIGUEZ NARCISCO E."/>
    <s v="EEO/CITY MARKET"/>
    <x v="0"/>
    <d v="2023-03-04T00:00:00"/>
    <d v="2023-03-04T00:00:00"/>
    <s v="SL"/>
    <m/>
    <s v="0 SL"/>
    <n v="0"/>
    <m/>
  </r>
  <r>
    <x v="732"/>
    <d v="2023-04-12T00:00:00"/>
    <x v="478"/>
    <s v="RODRIGUEZ JERALD  "/>
    <s v="CENRO"/>
    <x v="0"/>
    <d v="2023-03-18T00:00:00"/>
    <d v="2023-03-20T00:00:00"/>
    <s v="VL"/>
    <m/>
    <s v="3 VL"/>
    <n v="3"/>
    <m/>
  </r>
  <r>
    <x v="733"/>
    <d v="2023-04-12T00:00:00"/>
    <x v="480"/>
    <s v="RODRIGUEZ JERALD  "/>
    <s v="CENRO"/>
    <x v="0"/>
    <d v="2023-03-08T00:00:00"/>
    <d v="2023-03-08T00:00:00"/>
    <s v="SL"/>
    <m/>
    <s v="1 SL"/>
    <n v="1"/>
    <m/>
  </r>
  <r>
    <x v="734"/>
    <d v="2023-04-12T00:00:00"/>
    <x v="478"/>
    <s v="RODRIGUEZ RAYMUNDO  "/>
    <s v="CENRO"/>
    <x v="0"/>
    <d v="2023-03-18T00:00:00"/>
    <d v="2023-03-18T00:00:00"/>
    <s v="VL"/>
    <m/>
    <s v="1 VL"/>
    <n v="1"/>
    <m/>
  </r>
  <r>
    <x v="734"/>
    <d v="2023-04-12T00:00:00"/>
    <x v="478"/>
    <s v="RODRIGUEZ RAYMUNDO  "/>
    <s v="CENRO"/>
    <x v="0"/>
    <d v="2023-03-20T00:00:00"/>
    <d v="2023-03-20T00:00:00"/>
    <s v="VL"/>
    <m/>
    <s v="1 VL"/>
    <n v="1"/>
    <m/>
  </r>
  <r>
    <x v="735"/>
    <d v="2023-04-12T00:00:00"/>
    <x v="480"/>
    <s v="RODRIGUEZ RAYMUNDO  "/>
    <s v="CENRO"/>
    <x v="0"/>
    <d v="2023-03-15T00:00:00"/>
    <d v="2023-03-15T00:00:00"/>
    <s v="OTHER"/>
    <s v="SPECIAL LEAVE"/>
    <s v="1 OTHER"/>
    <n v="1"/>
    <m/>
  </r>
  <r>
    <x v="736"/>
    <d v="2023-04-12T00:00:00"/>
    <x v="455"/>
    <s v="RODRIGUEZ JOSEPHINE R."/>
    <s v="TICC"/>
    <x v="0"/>
    <d v="2023-03-20T00:00:00"/>
    <d v="2023-03-20T00:00:00"/>
    <s v="SL"/>
    <m/>
    <s v="1 SL"/>
    <n v="1"/>
    <m/>
  </r>
  <r>
    <x v="737"/>
    <d v="2023-04-12T00:00:00"/>
    <x v="479"/>
    <s v="RODRIGUEZ JOSEPHINE R."/>
    <s v="TICC"/>
    <x v="0"/>
    <d v="2023-03-02T00:00:00"/>
    <d v="2023-03-02T00:00:00"/>
    <s v="SL"/>
    <m/>
    <s v="1 SL"/>
    <n v="1"/>
    <m/>
  </r>
  <r>
    <x v="738"/>
    <d v="2023-04-12T00:00:00"/>
    <x v="465"/>
    <s v="ROMILLA MARIBEL P."/>
    <s v="ACCOUNTING"/>
    <x v="0"/>
    <d v="2023-03-29T00:00:00"/>
    <d v="2023-03-29T00:00:00"/>
    <s v="OTHER"/>
    <s v="SPECIAL PRIVILEGE"/>
    <s v="1 OTHER"/>
    <n v="1"/>
    <m/>
  </r>
  <r>
    <x v="739"/>
    <d v="2023-04-12T00:00:00"/>
    <x v="465"/>
    <s v="ROMILLA MARIBEL P."/>
    <s v="ACCOUNTING"/>
    <x v="0"/>
    <d v="2023-03-17T00:00:00"/>
    <d v="2023-03-17T00:00:00"/>
    <s v="OTHER"/>
    <s v="SPECIAL PRIVILEGE"/>
    <s v="1 OTHER"/>
    <n v="1"/>
    <m/>
  </r>
  <r>
    <x v="740"/>
    <d v="2023-04-12T00:00:00"/>
    <x v="471"/>
    <s v="VILLANUEVA RICHELLE A."/>
    <s v="TICC"/>
    <x v="0"/>
    <d v="2023-03-15T00:00:00"/>
    <d v="2023-03-15T00:00:00"/>
    <s v="SL"/>
    <m/>
    <s v="1 SL"/>
    <n v="1"/>
    <m/>
  </r>
  <r>
    <x v="741"/>
    <d v="2023-04-12T00:00:00"/>
    <x v="477"/>
    <s v="VILLANUEVA MARILYN L."/>
    <s v="TICC"/>
    <x v="0"/>
    <d v="2023-03-16T00:00:00"/>
    <d v="2023-03-31T00:00:00"/>
    <s v="VL"/>
    <m/>
    <s v="11 VL"/>
    <n v="11"/>
    <m/>
  </r>
  <r>
    <x v="742"/>
    <d v="2023-04-12T00:00:00"/>
    <x v="482"/>
    <s v="VILLANUEVA MARILYN L."/>
    <s v="TICC"/>
    <x v="0"/>
    <d v="2023-03-13T00:00:00"/>
    <d v="2023-03-15T00:00:00"/>
    <s v="VL"/>
    <m/>
    <s v="3 VL"/>
    <n v="3"/>
    <m/>
  </r>
  <r>
    <x v="743"/>
    <d v="2023-04-12T00:00:00"/>
    <x v="434"/>
    <s v="VILLANUEVA MARILYN L."/>
    <s v="TICC"/>
    <x v="0"/>
    <d v="2023-03-06T00:00:00"/>
    <d v="2023-03-10T00:00:00"/>
    <s v="VL"/>
    <m/>
    <s v="5 VL"/>
    <n v="5"/>
    <m/>
  </r>
  <r>
    <x v="744"/>
    <d v="2023-04-12T00:00:00"/>
    <x v="482"/>
    <s v="VILLANUEVA MARILYN L."/>
    <s v="TICC"/>
    <x v="0"/>
    <d v="2023-02-27T00:00:00"/>
    <d v="2023-03-01T00:00:00"/>
    <s v="SL"/>
    <m/>
    <s v="3 SL"/>
    <n v="3"/>
    <m/>
  </r>
  <r>
    <x v="745"/>
    <d v="2023-04-12T00:00:00"/>
    <x v="479"/>
    <s v="TINAZA JHOANNA MARIE D."/>
    <s v="ONT"/>
    <x v="0"/>
    <d v="2023-03-16T00:00:00"/>
    <d v="2023-03-28T00:00:00"/>
    <s v="VL"/>
    <m/>
    <s v="10 VL"/>
    <n v="10"/>
    <m/>
  </r>
  <r>
    <x v="746"/>
    <d v="2023-04-12T00:00:00"/>
    <x v="463"/>
    <s v="TORRES MOISES Q."/>
    <s v="MAHOGANY MARKET"/>
    <x v="0"/>
    <d v="2023-03-18T00:00:00"/>
    <d v="2023-03-19T00:00:00"/>
    <s v="VL"/>
    <m/>
    <s v="2 VL"/>
    <n v="2"/>
    <m/>
  </r>
  <r>
    <x v="747"/>
    <d v="2023-04-12T00:00:00"/>
    <x v="431"/>
    <s v="TIMPLE ALLAN R."/>
    <s v="TCIS"/>
    <x v="0"/>
    <d v="2023-02-22T00:00:00"/>
    <d v="2023-02-23T00:00:00"/>
    <s v="SL"/>
    <m/>
    <s v="2 SL"/>
    <n v="2"/>
    <m/>
  </r>
  <r>
    <x v="748"/>
    <d v="2023-04-12T00:00:00"/>
    <x v="464"/>
    <s v="SABULAAN MARIA LEAH M."/>
    <s v="CPDO"/>
    <x v="0"/>
    <d v="2023-03-31T00:00:00"/>
    <d v="2023-03-31T00:00:00"/>
    <s v="OTHER"/>
    <s v="SPECIAL PRIVILEGE"/>
    <s v="1 OTHER"/>
    <n v="1"/>
    <m/>
  </r>
  <r>
    <x v="749"/>
    <d v="2023-04-12T00:00:00"/>
    <x v="462"/>
    <s v="SORIANO FRANCISCO O."/>
    <s v="TICC"/>
    <x v="0"/>
    <d v="2023-04-05T00:00:00"/>
    <d v="2023-04-05T00:00:00"/>
    <s v="OTHER"/>
    <s v="SPECIAL PRIVILEGE"/>
    <s v="1 OTHER"/>
    <n v="1"/>
    <m/>
  </r>
  <r>
    <x v="750"/>
    <d v="2023-04-12T00:00:00"/>
    <x v="481"/>
    <s v="SAN JUAN EVA RUTH M."/>
    <s v="PICNIC GROVE"/>
    <x v="0"/>
    <d v="2023-03-21T00:00:00"/>
    <d v="2023-03-21T00:00:00"/>
    <s v="VL"/>
    <m/>
    <s v="1 VL"/>
    <n v="1"/>
    <m/>
  </r>
  <r>
    <x v="750"/>
    <d v="2023-04-12T00:00:00"/>
    <x v="481"/>
    <s v="SAN JUAN EVA RUTH M."/>
    <s v="PICNIC GROVE"/>
    <x v="0"/>
    <d v="2023-03-24T00:00:00"/>
    <d v="2023-03-24T00:00:00"/>
    <s v="VL"/>
    <m/>
    <s v="1 VL"/>
    <n v="1"/>
    <m/>
  </r>
  <r>
    <x v="750"/>
    <d v="2023-04-12T00:00:00"/>
    <x v="481"/>
    <s v="SAN JUAN EVA RUTH M."/>
    <s v="PICNIC GROVE"/>
    <x v="0"/>
    <d v="2023-03-28T00:00:00"/>
    <d v="2023-03-28T00:00:00"/>
    <s v="VL"/>
    <m/>
    <s v="1 VL"/>
    <n v="1"/>
    <m/>
  </r>
  <r>
    <x v="750"/>
    <d v="2023-04-12T00:00:00"/>
    <x v="481"/>
    <s v="SAN JUAN EVA RUTH M."/>
    <s v="PICNIC GROVE"/>
    <x v="0"/>
    <d v="2023-03-31T00:00:00"/>
    <d v="2023-03-31T00:00:00"/>
    <s v="VL"/>
    <m/>
    <s v="1 VL"/>
    <n v="1"/>
    <m/>
  </r>
  <r>
    <x v="751"/>
    <d v="2023-04-12T00:00:00"/>
    <x v="478"/>
    <s v="PATERNO MARIA LOURDERS P."/>
    <s v="CCT"/>
    <x v="0"/>
    <d v="2023-03-17T00:00:00"/>
    <d v="2023-03-17T00:00:00"/>
    <s v="VL"/>
    <m/>
    <s v="1 VL"/>
    <n v="1"/>
    <m/>
  </r>
  <r>
    <x v="751"/>
    <d v="2023-04-12T00:00:00"/>
    <x v="478"/>
    <s v="PATERNO MARIA LOURDERS P."/>
    <s v="CCT"/>
    <x v="0"/>
    <d v="2023-03-20T00:00:00"/>
    <d v="2023-03-20T00:00:00"/>
    <s v="VL"/>
    <m/>
    <s v="1 VL"/>
    <n v="1"/>
    <m/>
  </r>
  <r>
    <x v="752"/>
    <d v="2023-04-12T00:00:00"/>
    <x v="480"/>
    <s v="PATERNO MARIA LOURDERS P."/>
    <s v="CCT"/>
    <x v="0"/>
    <d v="2023-03-06T00:00:00"/>
    <d v="2023-03-06T00:00:00"/>
    <s v="SL"/>
    <m/>
    <s v="1 SL"/>
    <n v="1"/>
    <m/>
  </r>
  <r>
    <x v="752"/>
    <d v="2023-04-12T00:00:00"/>
    <x v="480"/>
    <s v="PATERNO MARIA LOURDERS P."/>
    <s v="CCT"/>
    <x v="0"/>
    <d v="2023-03-08T00:00:00"/>
    <d v="2023-03-08T00:00:00"/>
    <s v="SL"/>
    <m/>
    <s v="1 SL"/>
    <n v="1"/>
    <m/>
  </r>
  <r>
    <x v="753"/>
    <d v="2023-04-12T00:00:00"/>
    <x v="477"/>
    <s v="PUNZALAN LUCIANA A."/>
    <s v="TCNHS"/>
    <x v="0"/>
    <d v="2023-04-03T00:00:00"/>
    <d v="2023-04-05T00:00:00"/>
    <s v="OTHER"/>
    <s v="SPECIAL PRIVILEGE"/>
    <s v="3 OTHER"/>
    <n v="3"/>
    <m/>
  </r>
  <r>
    <x v="754"/>
    <d v="2023-04-12T00:00:00"/>
    <x v="479"/>
    <s v="PUNZALAN LUCIANA A."/>
    <s v="TCNHS"/>
    <x v="0"/>
    <d v="2023-03-01T00:00:00"/>
    <d v="2023-03-03T00:00:00"/>
    <s v="SL"/>
    <m/>
    <s v="3 SL"/>
    <n v="3"/>
    <m/>
  </r>
  <r>
    <x v="755"/>
    <d v="2023-04-12T00:00:00"/>
    <x v="479"/>
    <s v="PUNZALAN LUCIANA A."/>
    <s v="TCNHS"/>
    <x v="0"/>
    <d v="2023-02-27T00:00:00"/>
    <d v="2023-02-28T00:00:00"/>
    <s v="SL"/>
    <m/>
    <s v="2 SL"/>
    <n v="2"/>
    <m/>
  </r>
  <r>
    <x v="756"/>
    <d v="2023-04-12T00:00:00"/>
    <x v="479"/>
    <s v="PUNZALAN LUCIANA A."/>
    <s v="TCNHS"/>
    <x v="0"/>
    <d v="2023-03-15T00:00:00"/>
    <d v="2023-03-15T00:00:00"/>
    <s v="SL"/>
    <m/>
    <s v="1 SL"/>
    <n v="1"/>
    <m/>
  </r>
  <r>
    <x v="756"/>
    <d v="2023-04-12T00:00:00"/>
    <x v="479"/>
    <s v="PUNZALAN LUCIANA A."/>
    <s v="TCNHS"/>
    <x v="0"/>
    <d v="2023-03-20T00:00:00"/>
    <d v="2023-03-20T00:00:00"/>
    <s v="SL"/>
    <m/>
    <s v="1 SL"/>
    <n v="1"/>
    <m/>
  </r>
  <r>
    <x v="757"/>
    <d v="2023-04-12T00:00:00"/>
    <x v="483"/>
    <s v="PANGANIBAN CAROLINA L."/>
    <s v="TICC"/>
    <x v="0"/>
    <d v="2023-03-14T00:00:00"/>
    <d v="2023-03-15T00:00:00"/>
    <s v="SL"/>
    <m/>
    <s v="2 SL"/>
    <n v="2"/>
    <m/>
  </r>
  <r>
    <x v="758"/>
    <d v="2023-04-12T00:00:00"/>
    <x v="477"/>
    <s v="PANGANIBAN CAROLINA L."/>
    <s v="TICC"/>
    <x v="0"/>
    <d v="2023-03-03T00:00:00"/>
    <d v="2023-03-03T00:00:00"/>
    <s v="OTHER"/>
    <s v="SPECIAL PRIVILEGE"/>
    <s v="1 OTHER"/>
    <n v="1"/>
    <m/>
  </r>
  <r>
    <x v="758"/>
    <d v="2023-04-12T00:00:00"/>
    <x v="477"/>
    <s v="PANGANIBAN CAROLINA L."/>
    <s v="TICC"/>
    <x v="0"/>
    <d v="2023-03-06T00:00:00"/>
    <d v="2023-03-06T00:00:00"/>
    <s v="OTHER"/>
    <s v="SPECIAL PRIVILEGE"/>
    <s v="1 OTHER"/>
    <n v="1"/>
    <m/>
  </r>
  <r>
    <x v="759"/>
    <d v="2023-04-12T00:00:00"/>
    <x v="459"/>
    <s v="PEREÑA VERGILIO R."/>
    <s v="TICC"/>
    <x v="0"/>
    <d v="2023-03-24T00:00:00"/>
    <d v="2023-03-24T00:00:00"/>
    <s v="OTHER"/>
    <s v="SPECIAL PRIVILEGE"/>
    <s v="1 OTHER"/>
    <n v="1"/>
    <m/>
  </r>
  <r>
    <x v="760"/>
    <d v="2023-04-12T00:00:00"/>
    <x v="459"/>
    <s v="PEREÑA VERGILIO R."/>
    <s v="TICC"/>
    <x v="0"/>
    <d v="2023-03-20T00:00:00"/>
    <d v="2023-03-21T00:00:00"/>
    <s v="SL"/>
    <m/>
    <s v="2 SL"/>
    <n v="2"/>
    <m/>
  </r>
  <r>
    <x v="761"/>
    <d v="2023-04-12T00:00:00"/>
    <x v="466"/>
    <s v="GATPANDAN MICHAEL E."/>
    <s v="GSO"/>
    <x v="0"/>
    <d v="2023-04-03T00:00:00"/>
    <d v="2023-04-04T00:00:00"/>
    <s v="VL"/>
    <m/>
    <s v="2 VL"/>
    <n v="2"/>
    <m/>
  </r>
  <r>
    <x v="762"/>
    <d v="2023-04-12T00:00:00"/>
    <x v="464"/>
    <s v="GATPANDAN MICHAEL E."/>
    <s v="GSO"/>
    <x v="0"/>
    <d v="2023-03-27T00:00:00"/>
    <d v="2023-03-28T00:00:00"/>
    <s v="VL"/>
    <m/>
    <s v="2 VL"/>
    <n v="2"/>
    <m/>
  </r>
  <r>
    <x v="763"/>
    <d v="2023-04-12T00:00:00"/>
    <x v="465"/>
    <s v="PEREA BABEL G."/>
    <s v="HOUSING"/>
    <x v="0"/>
    <d v="2023-03-27T00:00:00"/>
    <d v="2023-03-28T00:00:00"/>
    <s v="SL"/>
    <m/>
    <s v="2 SL"/>
    <n v="2"/>
    <m/>
  </r>
  <r>
    <x v="764"/>
    <d v="2023-04-12T00:00:00"/>
    <x v="465"/>
    <s v="PEREA BABEL G."/>
    <s v="HOUSING"/>
    <x v="0"/>
    <d v="2023-03-21T00:00:00"/>
    <d v="2023-03-21T00:00:00"/>
    <s v="SL"/>
    <m/>
    <s v="1 SL"/>
    <n v="1"/>
    <m/>
  </r>
  <r>
    <x v="764"/>
    <d v="2023-04-12T00:00:00"/>
    <x v="465"/>
    <s v="PEREA BABEL G."/>
    <s v="HOUSING"/>
    <x v="0"/>
    <d v="2023-03-23T00:00:00"/>
    <d v="2023-03-24T00:00:00"/>
    <s v="SL"/>
    <m/>
    <s v="2 SL"/>
    <n v="2"/>
    <m/>
  </r>
  <r>
    <x v="765"/>
    <d v="2023-04-12T00:00:00"/>
    <x v="465"/>
    <s v="PEREA BABEL G."/>
    <s v="HOUSING"/>
    <x v="0"/>
    <d v="2023-03-31T00:00:00"/>
    <d v="2023-04-05T00:00:00"/>
    <s v="VL"/>
    <m/>
    <s v="4 VL"/>
    <n v="4"/>
    <m/>
  </r>
  <r>
    <x v="766"/>
    <d v="2023-04-12T00:00:00"/>
    <x v="462"/>
    <s v="BAYOT ANISIA P."/>
    <s v="CTO"/>
    <x v="1"/>
    <d v="2023-03-24T00:00:00"/>
    <d v="2023-03-24T00:00:00"/>
    <s v="SL"/>
    <m/>
    <s v="1 SL"/>
    <n v="1"/>
    <m/>
  </r>
  <r>
    <x v="767"/>
    <d v="2023-04-12T00:00:00"/>
    <x v="470"/>
    <s v="BAYOT ANABEL D."/>
    <s v="CTO"/>
    <x v="1"/>
    <d v="2023-04-10T00:00:00"/>
    <d v="2023-04-14T00:00:00"/>
    <s v="VL"/>
    <m/>
    <s v="5 VL"/>
    <n v="5"/>
    <m/>
  </r>
  <r>
    <x v="768"/>
    <d v="2023-04-12T00:00:00"/>
    <x v="474"/>
    <s v="BANICO PILAR B."/>
    <s v="CCT"/>
    <x v="1"/>
    <d v="2023-03-27T00:00:00"/>
    <d v="2023-03-27T00:00:00"/>
    <s v="SL"/>
    <m/>
    <s v="1 SL"/>
    <n v="1"/>
    <m/>
  </r>
  <r>
    <x v="769"/>
    <d v="2023-04-12T00:00:00"/>
    <x v="471"/>
    <s v="BURAZON CARIDAD A."/>
    <s v="CTO"/>
    <x v="1"/>
    <d v="2023-03-16T00:00:00"/>
    <d v="2023-03-16T00:00:00"/>
    <s v="OTHER"/>
    <s v="SPECIAL PRIVILEGE"/>
    <s v="1 OTHER"/>
    <n v="1"/>
    <m/>
  </r>
  <r>
    <x v="770"/>
    <d v="2023-04-12T00:00:00"/>
    <x v="466"/>
    <s v="BAYLA EVANGELINE C."/>
    <s v="PDAO"/>
    <x v="1"/>
    <d v="2023-03-29T00:00:00"/>
    <d v="2023-03-29T00:00:00"/>
    <s v="VL"/>
    <m/>
    <s v="1 VL"/>
    <n v="1"/>
    <m/>
  </r>
  <r>
    <x v="771"/>
    <d v="2023-04-12T00:00:00"/>
    <x v="468"/>
    <s v="BITUIN LUCKY NIKKO G."/>
    <s v="CHO"/>
    <x v="0"/>
    <d v="2023-03-23T00:00:00"/>
    <d v="2023-03-23T00:00:00"/>
    <s v="OTHER"/>
    <s v="BIRTHDAY LEAVE"/>
    <s v="1 OTHER"/>
    <n v="1"/>
    <m/>
  </r>
  <r>
    <x v="772"/>
    <d v="2023-04-12T00:00:00"/>
    <x v="462"/>
    <s v="ANACAY ANICETA P."/>
    <s v="PICNIC GROVE"/>
    <x v="1"/>
    <d v="2023-04-17T00:00:00"/>
    <d v="2023-04-17T00:00:00"/>
    <s v="OTHER"/>
    <s v="SPECIAL PRIVILEGE"/>
    <s v="1 OTHER"/>
    <n v="1"/>
    <m/>
  </r>
  <r>
    <x v="773"/>
    <d v="2023-04-12T00:00:00"/>
    <x v="462"/>
    <s v="ANGCAYA ANA B."/>
    <s v="GSO"/>
    <x v="1"/>
    <d v="2023-03-29T00:00:00"/>
    <d v="2023-03-29T00:00:00"/>
    <s v="SL"/>
    <m/>
    <s v="1 SL"/>
    <n v="1"/>
    <m/>
  </r>
  <r>
    <x v="774"/>
    <d v="2023-04-12T00:00:00"/>
    <x v="474"/>
    <s v="ACERON ANGELU V."/>
    <s v="ONT"/>
    <x v="1"/>
    <d v="2023-03-16T00:00:00"/>
    <d v="2023-03-16T00:00:00"/>
    <s v="OTHER"/>
    <s v="SPECIAL PRIVILEGE"/>
    <s v="1 OTHER"/>
    <n v="1"/>
    <m/>
  </r>
  <r>
    <x v="775"/>
    <d v="2023-04-12T00:00:00"/>
    <x v="460"/>
    <s v="ALEGA ESTELITA M."/>
    <s v="CTO"/>
    <x v="1"/>
    <d v="2023-03-30T00:00:00"/>
    <d v="2023-03-30T00:00:00"/>
    <s v="VL"/>
    <m/>
    <s v="1 VL"/>
    <n v="1"/>
    <m/>
  </r>
  <r>
    <x v="776"/>
    <d v="2023-04-12T00:00:00"/>
    <x v="460"/>
    <s v="ALEGA ESTELITA M."/>
    <s v="CTO"/>
    <x v="1"/>
    <d v="2023-03-10T00:00:00"/>
    <d v="2023-03-10T00:00:00"/>
    <s v="SL"/>
    <m/>
    <s v="1 SL"/>
    <n v="1"/>
    <m/>
  </r>
  <r>
    <x v="776"/>
    <d v="2023-04-12T00:00:00"/>
    <x v="460"/>
    <s v="ALEGA ESTELITA M."/>
    <s v="CTO"/>
    <x v="1"/>
    <d v="2023-03-27T00:00:00"/>
    <d v="2023-03-27T00:00:00"/>
    <s v="SL"/>
    <m/>
    <s v="1 SL"/>
    <n v="1"/>
    <m/>
  </r>
  <r>
    <x v="777"/>
    <d v="2023-04-12T00:00:00"/>
    <x v="483"/>
    <s v="AUSTRIA KIM E."/>
    <s v="ONT"/>
    <x v="1"/>
    <d v="2023-03-14T00:00:00"/>
    <d v="2023-03-14T00:00:00"/>
    <s v="SL"/>
    <m/>
    <s v="1 SL"/>
    <n v="1"/>
    <m/>
  </r>
  <r>
    <x v="778"/>
    <d v="2023-04-12T00:00:00"/>
    <x v="482"/>
    <s v="ANGCAYA JUANITO A."/>
    <s v="PICNIC GROVE"/>
    <x v="1"/>
    <d v="2023-03-13T00:00:00"/>
    <d v="2023-03-17T00:00:00"/>
    <s v="VL"/>
    <m/>
    <s v="5 VL"/>
    <n v="5"/>
    <m/>
  </r>
  <r>
    <x v="779"/>
    <d v="2023-04-12T00:00:00"/>
    <x v="464"/>
    <s v="BAYOT ANISIA P."/>
    <s v="CTO"/>
    <x v="1"/>
    <d v="2023-03-20T00:00:00"/>
    <d v="2023-03-20T00:00:00"/>
    <s v="SL"/>
    <m/>
    <s v="1 SL"/>
    <n v="1"/>
    <m/>
  </r>
  <r>
    <x v="780"/>
    <d v="2023-04-12T00:00:00"/>
    <x v="455"/>
    <s v="AMBION DORINDA A."/>
    <s v="CSWDO"/>
    <x v="1"/>
    <d v="2023-03-20T00:00:00"/>
    <d v="2023-03-20T00:00:00"/>
    <s v="SL"/>
    <m/>
    <s v="1 SL"/>
    <n v="1"/>
    <m/>
  </r>
  <r>
    <x v="781"/>
    <d v="2023-04-12T00:00:00"/>
    <x v="150"/>
    <s v="MONTENEGRO HELEN L."/>
    <s v="TOPS (ADMIN CSU)"/>
    <x v="1"/>
    <d v="2022-09-30T00:00:00"/>
    <d v="2022-10-03T00:00:00"/>
    <s v="VL"/>
    <m/>
    <s v="2 VL"/>
    <n v="2"/>
    <m/>
  </r>
  <r>
    <x v="782"/>
    <d v="2023-04-12T00:00:00"/>
    <x v="105"/>
    <s v="PANALIGAN GIL L."/>
    <s v="AGRICULTURE OFFICE"/>
    <x v="1"/>
    <d v="2022-09-08T00:00:00"/>
    <d v="2022-09-09T00:00:00"/>
    <s v="OTHER"/>
    <s v="SPECIAL PRIVILEGE"/>
    <s v="2 OTHER"/>
    <n v="2"/>
    <m/>
  </r>
  <r>
    <x v="783"/>
    <d v="2023-04-12T00:00:00"/>
    <x v="446"/>
    <s v="DIMARANAN GREGORIA C."/>
    <s v="ACCOUNTING"/>
    <x v="1"/>
    <d v="2023-02-20T00:00:00"/>
    <d v="2023-02-20T00:00:00"/>
    <s v="SL"/>
    <m/>
    <s v="1 SL"/>
    <n v="1"/>
    <m/>
  </r>
  <r>
    <x v="784"/>
    <d v="2023-04-12T00:00:00"/>
    <x v="370"/>
    <s v="RAMOS EULOGIA A."/>
    <s v="TICC"/>
    <x v="3"/>
    <d v="2022-12-28T00:00:00"/>
    <d v="2022-12-28T00:00:00"/>
    <s v="OTHER"/>
    <s v="SPECIAL PRIVILEGE"/>
    <s v="1 OTHER"/>
    <n v="1"/>
    <m/>
  </r>
  <r>
    <x v="785"/>
    <d v="2023-04-12T00:00:00"/>
    <x v="377"/>
    <s v="PANALIGAN GIL L."/>
    <s v="AGRICULTURE OFFICE"/>
    <x v="1"/>
    <d v="2022-12-26T00:00:00"/>
    <d v="2022-12-29T00:00:00"/>
    <s v="VL"/>
    <m/>
    <s v="3 VL"/>
    <n v="3"/>
    <m/>
  </r>
  <r>
    <x v="786"/>
    <d v="2023-04-12T00:00:00"/>
    <x v="432"/>
    <s v="ALEGRE VIVENCIO A."/>
    <s v="AGRICULTURE OFFICE"/>
    <x v="1"/>
    <d v="2022-12-22T00:00:00"/>
    <d v="2022-12-23T00:00:00"/>
    <s v="VL"/>
    <m/>
    <s v="2 VL"/>
    <n v="2"/>
    <m/>
  </r>
  <r>
    <x v="786"/>
    <d v="2023-04-12T00:00:00"/>
    <x v="360"/>
    <s v="ALEGRE VIVENCIO A."/>
    <s v="AGRICULTURE OFFICE"/>
    <x v="1"/>
    <d v="2022-12-27T00:00:00"/>
    <d v="2022-12-27T00:00:00"/>
    <s v="VL"/>
    <m/>
    <s v="1 VL"/>
    <n v="1"/>
    <m/>
  </r>
  <r>
    <x v="787"/>
    <d v="2023-04-12T00:00:00"/>
    <x v="92"/>
    <s v="ARCULLO MELISSA A."/>
    <s v="CEO"/>
    <x v="1"/>
    <d v="2022-09-08T00:00:00"/>
    <d v="2022-09-08T00:00:00"/>
    <s v="SL"/>
    <m/>
    <s v="1 SL"/>
    <n v="1"/>
    <m/>
  </r>
  <r>
    <x v="787"/>
    <d v="2023-04-12T00:00:00"/>
    <x v="121"/>
    <s v="ARCULLO MELISSA A."/>
    <s v="CEO"/>
    <x v="1"/>
    <d v="2022-09-13T00:00:00"/>
    <d v="2022-09-13T00:00:00"/>
    <s v="SL"/>
    <m/>
    <s v="1 SL"/>
    <n v="1"/>
    <m/>
  </r>
  <r>
    <x v="788"/>
    <d v="2023-04-12T00:00:00"/>
    <x v="150"/>
    <s v="ARCULLO MELISSA A."/>
    <s v="CEO"/>
    <x v="1"/>
    <d v="2022-09-29T00:00:00"/>
    <d v="2022-09-30T00:00:00"/>
    <s v="SL"/>
    <m/>
    <s v="2 SL"/>
    <n v="2"/>
    <m/>
  </r>
  <r>
    <x v="789"/>
    <d v="2023-04-12T00:00:00"/>
    <x v="378"/>
    <s v="ARCULLO MELISSA A."/>
    <s v="CEO"/>
    <x v="1"/>
    <d v="2022-12-19T00:00:00"/>
    <d v="2022-12-20T00:00:00"/>
    <s v="OTHER"/>
    <s v="SPECIAL PRIVILEGE"/>
    <s v="2 OTHER"/>
    <n v="2"/>
    <m/>
  </r>
  <r>
    <x v="790"/>
    <d v="2023-04-12T00:00:00"/>
    <x v="378"/>
    <s v="ARCULLO MELISSA A."/>
    <s v="CEO"/>
    <x v="1"/>
    <d v="2022-12-28T00:00:00"/>
    <d v="2022-12-29T00:00:00"/>
    <s v="VL"/>
    <m/>
    <s v="2 VL"/>
    <n v="2"/>
    <m/>
  </r>
  <r>
    <x v="791"/>
    <d v="2023-04-12T00:00:00"/>
    <x v="389"/>
    <s v="ARCULLO MELISSA A."/>
    <s v="CEO"/>
    <x v="1"/>
    <d v="2023-01-03T00:00:00"/>
    <d v="2023-01-03T00:00:00"/>
    <s v="SL"/>
    <m/>
    <s v="1 SL"/>
    <n v="1"/>
    <m/>
  </r>
  <r>
    <x v="792"/>
    <d v="2023-04-12T00:00:00"/>
    <x v="410"/>
    <s v="ARCULLO MELISSA A."/>
    <s v="CEO"/>
    <x v="1"/>
    <d v="2023-01-12T00:00:00"/>
    <d v="2023-01-12T00:00:00"/>
    <s v="OTHER"/>
    <s v="SPECIAL PRIVILEGE"/>
    <s v="1 OTHER"/>
    <n v="1"/>
    <m/>
  </r>
  <r>
    <x v="793"/>
    <d v="2023-04-12T00:00:00"/>
    <x v="384"/>
    <s v="ARCULLO MELISSA A."/>
    <s v="CEO"/>
    <x v="1"/>
    <d v="2023-01-26T00:00:00"/>
    <d v="2023-01-26T00:00:00"/>
    <s v="VL"/>
    <m/>
    <s v="1 VL"/>
    <n v="1"/>
    <m/>
  </r>
  <r>
    <x v="794"/>
    <d v="2023-04-13T00:00:00"/>
    <x v="486"/>
    <s v="ATIENZA MARVIN G."/>
    <s v="CENRO"/>
    <x v="3"/>
    <d v="2023-03-31T00:00:00"/>
    <d v="2023-04-04T00:00:00"/>
    <s v="SL"/>
    <m/>
    <s v="3 SL"/>
    <n v="3"/>
    <m/>
  </r>
  <r>
    <x v="795"/>
    <d v="2023-04-13T00:00:00"/>
    <x v="470"/>
    <s v="ATIENZA MARVIN G."/>
    <s v="CENRO"/>
    <x v="3"/>
    <d v="2023-04-05T00:00:00"/>
    <d v="2023-04-05T00:00:00"/>
    <s v="OTHER"/>
    <s v="BIRTHDAY LEAVE"/>
    <s v="1 OTHER"/>
    <n v="1"/>
    <m/>
  </r>
  <r>
    <x v="796"/>
    <d v="2023-04-13T00:00:00"/>
    <x v="470"/>
    <s v="ATIENZA MARVIN G."/>
    <s v="CENRO"/>
    <x v="3"/>
    <d v="2023-04-12T00:00:00"/>
    <d v="2023-04-14T00:00:00"/>
    <s v="VL"/>
    <m/>
    <s v="3 VL"/>
    <n v="3"/>
    <m/>
  </r>
  <r>
    <x v="797"/>
    <d v="2023-04-13T00:00:00"/>
    <x v="470"/>
    <s v="OLIMPO SHARIE MAE M."/>
    <s v="OSPITAL NG TAGAYTAY"/>
    <x v="3"/>
    <d v="2023-04-17T00:00:00"/>
    <d v="2023-04-17T00:00:00"/>
    <s v="VL"/>
    <m/>
    <s v="1 VL"/>
    <n v="1"/>
    <m/>
  </r>
  <r>
    <x v="798"/>
    <d v="2023-04-13T00:00:00"/>
    <x v="486"/>
    <s v="CALANOG ALMA P."/>
    <s v="VMO"/>
    <x v="1"/>
    <d v="2023-04-03T00:00:00"/>
    <d v="2023-04-03T00:00:00"/>
    <s v="SL"/>
    <m/>
    <s v="1 SL"/>
    <n v="1"/>
    <m/>
  </r>
  <r>
    <x v="799"/>
    <d v="2023-04-13T00:00:00"/>
    <x v="486"/>
    <s v="AMBION DORINDA A."/>
    <s v="CSWDO"/>
    <x v="1"/>
    <d v="2023-04-05T00:00:00"/>
    <d v="2023-04-05T00:00:00"/>
    <s v="SL"/>
    <m/>
    <s v="1 SL"/>
    <n v="1"/>
    <m/>
  </r>
  <r>
    <x v="800"/>
    <d v="2023-04-13T00:00:00"/>
    <x v="480"/>
    <s v="RODRIGUEZ RUEL  "/>
    <s v="CENRO"/>
    <x v="1"/>
    <d v="2023-03-18T00:00:00"/>
    <d v="2023-03-20T00:00:00"/>
    <s v="VL"/>
    <m/>
    <s v="3 VL"/>
    <n v="3"/>
    <m/>
  </r>
  <r>
    <x v="801"/>
    <d v="2023-04-13T00:00:00"/>
    <x v="475"/>
    <s v="HAYAG JERMAINE JOI D."/>
    <s v="CHO"/>
    <x v="1"/>
    <d v="2023-03-15T00:00:00"/>
    <d v="2023-03-15T00:00:00"/>
    <s v="VL"/>
    <m/>
    <s v="1 VL"/>
    <n v="1"/>
    <m/>
  </r>
  <r>
    <x v="801"/>
    <d v="2023-04-13T00:00:00"/>
    <x v="475"/>
    <s v="HAYAG JERMAINE JOI D."/>
    <s v="CHO"/>
    <x v="1"/>
    <d v="2023-03-30T00:00:00"/>
    <d v="2023-03-31T00:00:00"/>
    <s v="VL"/>
    <m/>
    <s v="2 VL"/>
    <n v="2"/>
    <m/>
  </r>
  <r>
    <x v="802"/>
    <d v="2023-04-13T00:00:00"/>
    <x v="475"/>
    <s v="SOLIS ANGELA MARI M."/>
    <s v="OSPITAL NG TAGAYTAY"/>
    <x v="3"/>
    <d v="2023-03-04T00:00:00"/>
    <d v="2023-03-05T00:00:00"/>
    <s v="SL"/>
    <m/>
    <s v="2 SL"/>
    <n v="2"/>
    <m/>
  </r>
  <r>
    <x v="803"/>
    <d v="2023-04-13T00:00:00"/>
    <x v="475"/>
    <s v="LUNA GUILLERMA J."/>
    <s v="OSPITAL NG TAGAYTAY"/>
    <x v="3"/>
    <d v="2023-03-27T00:00:00"/>
    <d v="2023-03-27T00:00:00"/>
    <s v="OTHER"/>
    <s v="SPECIAL PRIVILEGE"/>
    <s v="1 OTHER"/>
    <n v="1"/>
    <m/>
  </r>
  <r>
    <x v="804"/>
    <d v="2023-04-13T00:00:00"/>
    <x v="475"/>
    <s v="DELFINO NINA C."/>
    <s v="ONT"/>
    <x v="1"/>
    <d v="2023-03-18T00:00:00"/>
    <d v="2023-03-18T00:00:00"/>
    <s v="OTHER"/>
    <s v="SPECIAL PRIVILEGE"/>
    <s v="0 OTHER"/>
    <n v="0"/>
    <m/>
  </r>
  <r>
    <x v="805"/>
    <d v="2023-04-13T00:00:00"/>
    <x v="475"/>
    <s v="BAYOT ELAINE B."/>
    <s v="ONT"/>
    <x v="1"/>
    <d v="2023-03-20T00:00:00"/>
    <d v="2023-03-20T00:00:00"/>
    <s v="VL"/>
    <m/>
    <s v="1 VL"/>
    <n v="1"/>
    <m/>
  </r>
  <r>
    <x v="806"/>
    <d v="2023-04-13T00:00:00"/>
    <x v="475"/>
    <s v="DELFINO NINA C."/>
    <s v="ONT"/>
    <x v="1"/>
    <d v="2023-03-01T00:00:00"/>
    <d v="2023-03-07T00:00:00"/>
    <s v="SL"/>
    <m/>
    <s v="6 SL"/>
    <n v="6"/>
    <m/>
  </r>
  <r>
    <x v="807"/>
    <d v="2023-04-13T00:00:00"/>
    <x v="475"/>
    <s v="BAYOT ELAINE B."/>
    <s v="ONT"/>
    <x v="1"/>
    <d v="2023-03-18T00:00:00"/>
    <d v="2023-03-18T00:00:00"/>
    <s v="OTHER"/>
    <s v="SPECIAL PRIVILEGE"/>
    <s v="0 OTHER"/>
    <n v="0"/>
    <m/>
  </r>
  <r>
    <x v="1564"/>
    <d v="2023-04-13T00:00:00"/>
    <x v="475"/>
    <s v="BAYOT ELAINE B."/>
    <s v="ONT"/>
    <x v="1"/>
    <d v="2023-03-03T00:00:00"/>
    <d v="2023-03-08T00:00:00"/>
    <s v="SL"/>
    <m/>
    <s v="4 SL"/>
    <n v="4"/>
    <m/>
  </r>
  <r>
    <x v="808"/>
    <d v="2023-04-13T00:00:00"/>
    <x v="478"/>
    <s v="GARCIA HAIZEL M."/>
    <s v="CCT"/>
    <x v="1"/>
    <d v="2023-03-08T00:00:00"/>
    <d v="2023-03-08T00:00:00"/>
    <s v="SL"/>
    <m/>
    <s v="1 SL"/>
    <n v="1"/>
    <m/>
  </r>
  <r>
    <x v="809"/>
    <d v="2023-04-13T00:00:00"/>
    <x v="480"/>
    <s v="ESPIRITU RONALD M."/>
    <s v="CTO"/>
    <x v="1"/>
    <d v="2023-03-14T00:00:00"/>
    <d v="2023-03-14T00:00:00"/>
    <s v="OTHER"/>
    <s v="SPECIAL PRIVILEGE"/>
    <s v="1 OTHER"/>
    <n v="1"/>
    <m/>
  </r>
  <r>
    <x v="810"/>
    <d v="2023-04-13T00:00:00"/>
    <x v="476"/>
    <s v="AMORA ELISA S."/>
    <s v="CTO"/>
    <x v="1"/>
    <d v="2023-03-10T00:00:00"/>
    <d v="2023-03-10T00:00:00"/>
    <s v="SL"/>
    <m/>
    <s v="1 SL"/>
    <n v="1"/>
    <m/>
  </r>
  <r>
    <x v="811"/>
    <d v="2023-04-13T00:00:00"/>
    <x v="476"/>
    <s v="TAMAYO MARIA ELLAINE III B."/>
    <s v="CTO"/>
    <x v="1"/>
    <d v="2023-03-17T00:00:00"/>
    <d v="2023-03-20T00:00:00"/>
    <s v="VL"/>
    <m/>
    <s v="2 VL"/>
    <n v="2"/>
    <m/>
  </r>
  <r>
    <x v="812"/>
    <d v="2023-04-13T00:00:00"/>
    <x v="476"/>
    <s v="DELA CRUZ EVANGELINE P."/>
    <s v="LANDTAX"/>
    <x v="1"/>
    <d v="2023-03-08T00:00:00"/>
    <d v="2023-03-10T00:00:00"/>
    <s v="SL"/>
    <m/>
    <s v="3 SL"/>
    <n v="3"/>
    <m/>
  </r>
  <r>
    <x v="813"/>
    <d v="2023-04-13T00:00:00"/>
    <x v="478"/>
    <s v="BALANI MICHAEL D."/>
    <s v="TOPS"/>
    <x v="3"/>
    <d v="2023-03-16T00:00:00"/>
    <d v="2023-03-17T00:00:00"/>
    <s v="VL"/>
    <m/>
    <s v="2 VL"/>
    <n v="2"/>
    <m/>
  </r>
  <r>
    <x v="814"/>
    <d v="2023-04-13T00:00:00"/>
    <x v="476"/>
    <s v="TAÑEDO MARIA EVELYN C."/>
    <s v="CBO"/>
    <x v="1"/>
    <d v="2023-03-10T00:00:00"/>
    <d v="2023-03-10T00:00:00"/>
    <s v="OTHER"/>
    <s v="SPECIAL PRIVILEGE"/>
    <s v="1 OTHER"/>
    <n v="1"/>
    <m/>
  </r>
  <r>
    <x v="815"/>
    <d v="2023-04-13T00:00:00"/>
    <x v="476"/>
    <s v="PERENA RUBILINDA C."/>
    <s v="MO"/>
    <x v="1"/>
    <d v="2023-02-28T00:00:00"/>
    <d v="2023-02-28T00:00:00"/>
    <s v="SL"/>
    <m/>
    <s v="1 SL"/>
    <n v="1"/>
    <m/>
  </r>
  <r>
    <x v="816"/>
    <d v="2023-04-13T00:00:00"/>
    <x v="443"/>
    <s v="PERENA RUBILINDA C."/>
    <s v="MO"/>
    <x v="1"/>
    <d v="2023-03-01T00:00:00"/>
    <d v="2023-03-01T00:00:00"/>
    <s v="OTHER"/>
    <s v="SPECIAL PRIVILEGE"/>
    <s v="1 OTHER"/>
    <n v="1"/>
    <m/>
  </r>
  <r>
    <x v="817"/>
    <d v="2023-04-13T00:00:00"/>
    <x v="479"/>
    <s v="MACASPAC ELVIRA V."/>
    <s v="COOPERATIVE OFFICE"/>
    <x v="1"/>
    <d v="2023-03-09T00:00:00"/>
    <d v="2023-03-09T00:00:00"/>
    <s v="OTHER"/>
    <s v="SPECIAL PRIVILEGE"/>
    <s v="1 OTHER"/>
    <n v="1"/>
    <m/>
  </r>
  <r>
    <x v="817"/>
    <d v="2023-04-13T00:00:00"/>
    <x v="479"/>
    <s v="MACASPAC ELVIRA V."/>
    <s v="COOPERATIVE OFFICE"/>
    <x v="1"/>
    <d v="2023-03-15T00:00:00"/>
    <d v="2023-03-15T00:00:00"/>
    <s v="OTHER"/>
    <s v="SPECIAL PRIVILEGE"/>
    <s v="1 OTHER"/>
    <n v="1"/>
    <m/>
  </r>
  <r>
    <x v="818"/>
    <d v="2023-04-13T00:00:00"/>
    <x v="468"/>
    <s v="CRUZADA MAGDALENA A."/>
    <s v="COOPERATIVE OFFICE"/>
    <x v="1"/>
    <d v="2023-03-13T00:00:00"/>
    <d v="2023-03-13T00:00:00"/>
    <s v="SL"/>
    <m/>
    <s v="1 SL"/>
    <n v="1"/>
    <m/>
  </r>
  <r>
    <x v="819"/>
    <d v="2023-04-13T00:00:00"/>
    <x v="478"/>
    <s v="HERNANDEZ MARIO A."/>
    <s v="MAHOGANY MARKET"/>
    <x v="1"/>
    <d v="2023-03-17T00:00:00"/>
    <d v="2023-03-19T00:00:00"/>
    <s v="VL"/>
    <m/>
    <s v="3 VL"/>
    <n v="3"/>
    <m/>
  </r>
  <r>
    <x v="820"/>
    <d v="2023-04-13T00:00:00"/>
    <x v="476"/>
    <s v="SALONGA LUCY M."/>
    <s v="EEO/ CITY MARKET"/>
    <x v="1"/>
    <d v="2023-03-16T00:00:00"/>
    <d v="2023-03-16T00:00:00"/>
    <s v="VL"/>
    <m/>
    <s v="1 VL"/>
    <n v="1"/>
    <m/>
  </r>
  <r>
    <x v="821"/>
    <d v="2023-04-13T00:00:00"/>
    <x v="468"/>
    <s v="CHACON ELISA G."/>
    <s v="CCT"/>
    <x v="1"/>
    <d v="2023-03-13T00:00:00"/>
    <d v="2023-03-13T00:00:00"/>
    <s v="SL"/>
    <m/>
    <s v="1 SL"/>
    <n v="1"/>
    <m/>
  </r>
  <r>
    <x v="822"/>
    <d v="2023-04-13T00:00:00"/>
    <x v="468"/>
    <s v="CHACON ELISA G."/>
    <s v="CCT"/>
    <x v="1"/>
    <d v="2023-03-14T00:00:00"/>
    <d v="2023-03-14T00:00:00"/>
    <s v="OTHER"/>
    <m/>
    <s v="1 OTHER"/>
    <n v="1"/>
    <m/>
  </r>
  <r>
    <x v="823"/>
    <d v="2023-04-13T00:00:00"/>
    <x v="468"/>
    <s v="DE VILLA OFELIA G."/>
    <s v="COMELEC"/>
    <x v="1"/>
    <d v="2023-03-10T00:00:00"/>
    <d v="2023-03-13T00:00:00"/>
    <s v="OTHER"/>
    <s v="PARENTAL OBLIGATION"/>
    <s v="2 OTHER"/>
    <n v="2"/>
    <m/>
  </r>
  <r>
    <x v="824"/>
    <d v="2023-04-13T00:00:00"/>
    <x v="468"/>
    <s v="DE VILLA OFELIA G."/>
    <s v="COMELEC"/>
    <x v="1"/>
    <d v="2023-02-28T00:00:00"/>
    <d v="2023-02-28T00:00:00"/>
    <s v="SL"/>
    <m/>
    <s v="1 SL"/>
    <n v="1"/>
    <m/>
  </r>
  <r>
    <x v="825"/>
    <d v="2023-04-13T00:00:00"/>
    <x v="476"/>
    <s v="MAULLON JAENA F."/>
    <s v="SP"/>
    <x v="0"/>
    <d v="2023-03-08T00:00:00"/>
    <d v="2023-03-09T00:00:00"/>
    <s v="SL"/>
    <m/>
    <s v="2 SL"/>
    <n v="2"/>
    <m/>
  </r>
  <r>
    <x v="826"/>
    <d v="2023-04-13T00:00:00"/>
    <x v="454"/>
    <s v="FLAVIER ADORACION  "/>
    <s v="ADMIN OFFICE"/>
    <x v="1"/>
    <d v="2023-03-07T00:00:00"/>
    <d v="2023-03-07T00:00:00"/>
    <s v="SL"/>
    <m/>
    <s v="1 SL"/>
    <n v="1"/>
    <m/>
  </r>
  <r>
    <x v="826"/>
    <d v="2023-04-13T00:00:00"/>
    <x v="454"/>
    <s v="FLAVIER ADORACION  "/>
    <s v="ADMIN OFFICE"/>
    <x v="1"/>
    <d v="2023-03-14T00:00:00"/>
    <d v="2023-03-14T00:00:00"/>
    <s v="SL"/>
    <m/>
    <s v="1 SL"/>
    <n v="1"/>
    <m/>
  </r>
  <r>
    <x v="827"/>
    <d v="2023-04-13T00:00:00"/>
    <x v="476"/>
    <s v="BOFILL ERNA P."/>
    <s v="LCR"/>
    <x v="1"/>
    <d v="2023-03-06T00:00:00"/>
    <d v="2023-03-12T00:00:00"/>
    <s v="SL"/>
    <m/>
    <s v="5 SL"/>
    <n v="5"/>
    <m/>
  </r>
  <r>
    <x v="828"/>
    <d v="2023-04-13T00:00:00"/>
    <x v="485"/>
    <s v="VERGARA ESTELITA A."/>
    <s v="ONT"/>
    <x v="0"/>
    <d v="2023-03-28T00:00:00"/>
    <d v="2023-03-30T00:00:00"/>
    <s v="SL"/>
    <m/>
    <s v="3 SL"/>
    <n v="3"/>
    <m/>
  </r>
  <r>
    <x v="829"/>
    <d v="2023-04-13T00:00:00"/>
    <x v="485"/>
    <s v="FLORES MARIA PATRICIA NICOLE C."/>
    <s v="ONT"/>
    <x v="0"/>
    <d v="2023-04-02T00:00:00"/>
    <d v="2023-04-02T00:00:00"/>
    <s v="OTHER"/>
    <s v="BIRTHDAY LEAVE"/>
    <s v="0 OTHER"/>
    <n v="0"/>
    <m/>
  </r>
  <r>
    <x v="830"/>
    <d v="2023-04-13T00:00:00"/>
    <x v="476"/>
    <s v="JAVIER OLIVER T."/>
    <s v="ASSESSORS OFFICE"/>
    <x v="3"/>
    <d v="2023-03-20T00:00:00"/>
    <d v="2023-03-20T00:00:00"/>
    <s v="OTHER"/>
    <s v="DOMESTIC EMERGENCY"/>
    <s v="1 OTHER"/>
    <n v="1"/>
    <m/>
  </r>
  <r>
    <x v="831"/>
    <d v="2023-04-13T00:00:00"/>
    <x v="476"/>
    <s v="PETIL GLENDA D."/>
    <s v="CCT"/>
    <x v="1"/>
    <d v="2023-03-24T00:00:00"/>
    <d v="2023-03-24T00:00:00"/>
    <s v="OTHER"/>
    <s v="BIRTHDAY LEAVE"/>
    <s v="1 OTHER"/>
    <n v="1"/>
    <m/>
  </r>
  <r>
    <x v="832"/>
    <d v="2023-04-13T00:00:00"/>
    <x v="476"/>
    <s v="PETIL GLENDA D."/>
    <s v="CCT"/>
    <x v="1"/>
    <d v="2023-03-08T00:00:00"/>
    <d v="2023-03-08T00:00:00"/>
    <s v="SL"/>
    <m/>
    <s v="1 SL"/>
    <n v="1"/>
    <m/>
  </r>
  <r>
    <x v="832"/>
    <d v="2023-04-13T00:00:00"/>
    <x v="476"/>
    <s v="PETIL GLENDA D."/>
    <s v="CCT"/>
    <x v="1"/>
    <d v="2023-03-10T00:00:00"/>
    <d v="2023-03-10T00:00:00"/>
    <s v="SL"/>
    <m/>
    <s v="1 SL"/>
    <n v="1"/>
    <m/>
  </r>
  <r>
    <x v="833"/>
    <d v="2023-04-13T00:00:00"/>
    <x v="486"/>
    <s v="PEÑANO DARYL BAMBI B."/>
    <s v="ONT"/>
    <x v="1"/>
    <d v="2023-04-06T00:00:00"/>
    <d v="2023-04-08T00:00:00"/>
    <s v="SL"/>
    <m/>
    <s v="3 SL"/>
    <n v="3"/>
    <m/>
  </r>
  <r>
    <x v="834"/>
    <d v="2023-04-13T00:00:00"/>
    <x v="487"/>
    <s v="PAITON MARY ANN M."/>
    <s v="CHARACTER OFFICE"/>
    <x v="1"/>
    <d v="2023-04-11T00:00:00"/>
    <d v="2023-04-11T00:00:00"/>
    <s v="SL"/>
    <m/>
    <s v="1 SL"/>
    <n v="1"/>
    <m/>
  </r>
  <r>
    <x v="835"/>
    <d v="2023-04-13T00:00:00"/>
    <x v="486"/>
    <s v="RODRIGUEZ JOSEPHINE R."/>
    <s v="TICC"/>
    <x v="0"/>
    <d v="2023-04-17T00:00:00"/>
    <d v="2023-04-21T00:00:00"/>
    <s v="VL"/>
    <m/>
    <s v="5 VL"/>
    <n v="5"/>
    <m/>
  </r>
  <r>
    <x v="836"/>
    <d v="2023-04-13T00:00:00"/>
    <x v="488"/>
    <s v="MAMARIL JOSEFINA P."/>
    <s v="TICC"/>
    <x v="0"/>
    <d v="2023-03-25T00:00:00"/>
    <d v="2023-03-26T00:00:00"/>
    <s v="SL"/>
    <m/>
    <s v="0 SL"/>
    <n v="0"/>
    <m/>
  </r>
  <r>
    <x v="837"/>
    <d v="2023-04-13T00:00:00"/>
    <x v="465"/>
    <s v="CALANOG EUGENE V."/>
    <s v="CHO"/>
    <x v="1"/>
    <d v="2023-03-23T00:00:00"/>
    <d v="2023-03-24T00:00:00"/>
    <s v="SL"/>
    <m/>
    <s v="2 SL"/>
    <n v="2"/>
    <m/>
  </r>
  <r>
    <x v="838"/>
    <d v="2023-04-13T00:00:00"/>
    <x v="465"/>
    <s v="EGASAN DELIA J."/>
    <s v="CHO"/>
    <x v="1"/>
    <d v="2023-03-13T00:00:00"/>
    <d v="2023-03-13T00:00:00"/>
    <s v="SL"/>
    <m/>
    <s v="1 SL"/>
    <n v="1"/>
    <m/>
  </r>
  <r>
    <x v="839"/>
    <d v="2023-04-13T00:00:00"/>
    <x v="465"/>
    <s v="EGASAN DELIA J."/>
    <s v="CHO"/>
    <x v="1"/>
    <d v="2023-03-17T00:00:00"/>
    <d v="2023-03-17T00:00:00"/>
    <s v="SL"/>
    <m/>
    <s v="1 SL"/>
    <n v="1"/>
    <m/>
  </r>
  <r>
    <x v="840"/>
    <d v="2023-04-13T00:00:00"/>
    <x v="465"/>
    <s v="COLETO HANY ROY D."/>
    <s v="ONT"/>
    <x v="1"/>
    <d v="2023-03-20T00:00:00"/>
    <d v="2023-03-23T00:00:00"/>
    <s v="SL"/>
    <m/>
    <s v="4 SL"/>
    <n v="4"/>
    <m/>
  </r>
  <r>
    <x v="841"/>
    <d v="2023-04-13T00:00:00"/>
    <x v="465"/>
    <s v="ESTIGOY BEVERLY ANNE P."/>
    <s v="ONT"/>
    <x v="1"/>
    <d v="2023-04-03T00:00:00"/>
    <d v="2023-04-03T00:00:00"/>
    <s v="OTHER"/>
    <s v="SPECIAL PRIVILEGE"/>
    <s v="1 OTHER"/>
    <n v="1"/>
    <m/>
  </r>
  <r>
    <x v="842"/>
    <d v="2023-04-13T00:00:00"/>
    <x v="470"/>
    <s v="COSA PAOLA GRACE P."/>
    <s v="ASSESSOR"/>
    <x v="0"/>
    <d v="2023-03-31T00:00:00"/>
    <d v="2023-03-31T00:00:00"/>
    <s v="SL"/>
    <m/>
    <s v="1 SL"/>
    <n v="1"/>
    <m/>
  </r>
  <r>
    <x v="843"/>
    <d v="2023-04-13T00:00:00"/>
    <x v="476"/>
    <s v="PALADAN EMERSON M."/>
    <s v="PIO"/>
    <x v="1"/>
    <d v="2023-03-20T00:00:00"/>
    <d v="2023-03-21T00:00:00"/>
    <s v="VL"/>
    <m/>
    <s v="2 VL"/>
    <n v="2"/>
    <m/>
  </r>
  <r>
    <x v="843"/>
    <d v="2023-04-13T00:00:00"/>
    <x v="476"/>
    <s v="PALADAN EMERSON M."/>
    <s v="PIO"/>
    <x v="1"/>
    <d v="2023-03-23T00:00:00"/>
    <d v="2023-03-24T00:00:00"/>
    <s v="VL"/>
    <m/>
    <s v="2 VL"/>
    <n v="2"/>
    <m/>
  </r>
  <r>
    <x v="844"/>
    <d v="2023-04-13T00:00:00"/>
    <x v="475"/>
    <s v="ZALDIVIA MIRIAM F."/>
    <s v="PIO"/>
    <x v="1"/>
    <d v="2023-03-06T00:00:00"/>
    <d v="2023-03-07T00:00:00"/>
    <s v="SL"/>
    <m/>
    <s v="2 SL"/>
    <n v="2"/>
    <m/>
  </r>
  <r>
    <x v="845"/>
    <d v="2023-04-13T00:00:00"/>
    <x v="475"/>
    <s v="DE LARA GRACE L."/>
    <s v="ONT"/>
    <x v="0"/>
    <d v="2023-03-28T00:00:00"/>
    <d v="2023-03-28T00:00:00"/>
    <s v="VL"/>
    <m/>
    <s v="1 VL"/>
    <n v="1"/>
    <m/>
  </r>
  <r>
    <x v="846"/>
    <d v="2023-04-13T00:00:00"/>
    <x v="475"/>
    <s v="DE LARA GRACE L."/>
    <s v="ONT"/>
    <x v="0"/>
    <d v="2023-03-20T00:00:00"/>
    <d v="2023-03-20T00:00:00"/>
    <s v="OTHER"/>
    <s v="SPECIAL PRIVILEGE"/>
    <s v="1 OTHER"/>
    <n v="1"/>
    <m/>
  </r>
  <r>
    <x v="847"/>
    <d v="2023-04-13T00:00:00"/>
    <x v="478"/>
    <s v="BAUTISTA JANICE M."/>
    <s v="CTO"/>
    <x v="1"/>
    <d v="2023-03-17T00:00:00"/>
    <d v="2023-03-17T00:00:00"/>
    <s v="OTHER"/>
    <s v="SPECIAL PRIVILEGE"/>
    <s v="1 OTHER"/>
    <n v="1"/>
    <m/>
  </r>
  <r>
    <x v="848"/>
    <d v="2023-04-13T00:00:00"/>
    <x v="476"/>
    <s v="UNTALAN DIVINA R."/>
    <s v="CTO"/>
    <x v="1"/>
    <d v="2023-03-17T00:00:00"/>
    <d v="2023-03-17T00:00:00"/>
    <s v="VL"/>
    <m/>
    <s v="1 VL"/>
    <n v="1"/>
    <m/>
  </r>
  <r>
    <x v="849"/>
    <d v="2023-04-13T00:00:00"/>
    <x v="486"/>
    <s v="VELUZ DORMILUNA E."/>
    <s v="CCT"/>
    <x v="1"/>
    <d v="2023-04-03T00:00:00"/>
    <d v="2023-04-04T00:00:00"/>
    <s v="SL"/>
    <m/>
    <s v="2 SL"/>
    <n v="2"/>
    <m/>
  </r>
  <r>
    <x v="850"/>
    <d v="2023-04-13T00:00:00"/>
    <x v="479"/>
    <s v="PERIDO BEVERLY T."/>
    <s v="CTO"/>
    <x v="1"/>
    <d v="2023-03-14T00:00:00"/>
    <d v="2023-03-14T00:00:00"/>
    <s v="OTHER"/>
    <s v="SPECIAL PRIVILEGE"/>
    <s v="1 OTHER"/>
    <n v="1"/>
    <m/>
  </r>
  <r>
    <x v="851"/>
    <d v="2023-04-13T00:00:00"/>
    <x v="454"/>
    <s v="PERIDO MARITES V."/>
    <s v="TCCH/TICC"/>
    <x v="1"/>
    <d v="2023-03-14T00:00:00"/>
    <d v="2023-03-14T00:00:00"/>
    <s v="OTHER"/>
    <s v="SPECIAL PRIVILEGE"/>
    <s v="1 OTHER"/>
    <n v="1"/>
    <m/>
  </r>
  <r>
    <x v="852"/>
    <d v="2023-04-13T00:00:00"/>
    <x v="454"/>
    <s v="CONSTANTE FLORAVILLA R."/>
    <s v="CSWDO"/>
    <x v="1"/>
    <d v="2023-04-03T00:00:00"/>
    <d v="2023-04-12T00:00:00"/>
    <s v="VL"/>
    <m/>
    <s v="5 VL"/>
    <n v="5"/>
    <m/>
  </r>
  <r>
    <x v="853"/>
    <d v="2023-04-13T00:00:00"/>
    <x v="454"/>
    <s v="MARINDUQUE AURORA A."/>
    <s v="VMO"/>
    <x v="1"/>
    <d v="2023-03-14T00:00:00"/>
    <d v="2023-03-14T00:00:00"/>
    <s v="OTHER"/>
    <s v="SPECIAL PRIVILEGE"/>
    <s v="1 OTHER"/>
    <n v="1"/>
    <m/>
  </r>
  <r>
    <x v="854"/>
    <d v="2023-04-13T00:00:00"/>
    <x v="476"/>
    <s v="MARINDUQUE AURORA A."/>
    <s v="VMO"/>
    <x v="1"/>
    <d v="2023-03-20T00:00:00"/>
    <d v="2023-03-21T00:00:00"/>
    <s v="VL"/>
    <m/>
    <s v="2 VL"/>
    <n v="2"/>
    <m/>
  </r>
  <r>
    <x v="855"/>
    <d v="2023-04-13T00:00:00"/>
    <x v="483"/>
    <s v="BANICO PILAR B."/>
    <s v="CCT"/>
    <x v="1"/>
    <d v="2023-03-14T00:00:00"/>
    <d v="2023-03-14T00:00:00"/>
    <s v="SL"/>
    <m/>
    <s v="1 SL"/>
    <n v="1"/>
    <m/>
  </r>
  <r>
    <x v="856"/>
    <d v="2023-04-13T00:00:00"/>
    <x v="464"/>
    <s v="REYES NORALYN B."/>
    <s v="SP"/>
    <x v="1"/>
    <d v="2023-03-13T00:00:00"/>
    <d v="2023-03-17T00:00:00"/>
    <s v="SL"/>
    <m/>
    <s v="5 SL"/>
    <n v="5"/>
    <m/>
  </r>
  <r>
    <x v="857"/>
    <d v="2023-04-13T00:00:00"/>
    <x v="483"/>
    <s v="FERMA JOSEFA O."/>
    <s v="ADMIN OFFICE"/>
    <x v="1"/>
    <d v="2023-03-22T00:00:00"/>
    <d v="2023-03-22T00:00:00"/>
    <s v="VL"/>
    <m/>
    <s v="1 VL"/>
    <n v="1"/>
    <m/>
  </r>
  <r>
    <x v="858"/>
    <d v="2023-04-13T00:00:00"/>
    <x v="483"/>
    <s v="CRUZADA MAGDALENA A."/>
    <s v="COOPERATIVE OFFICE"/>
    <x v="1"/>
    <d v="2023-03-15T00:00:00"/>
    <d v="2023-03-15T00:00:00"/>
    <s v="SL"/>
    <m/>
    <s v="1 SL"/>
    <n v="1"/>
    <m/>
  </r>
  <r>
    <x v="859"/>
    <d v="2023-04-13T00:00:00"/>
    <x v="483"/>
    <s v="FELICIDARIO PAMELA C."/>
    <s v="BUDGET"/>
    <x v="1"/>
    <d v="2023-03-14T00:00:00"/>
    <d v="2023-03-14T00:00:00"/>
    <s v="SL"/>
    <m/>
    <s v="1 SL"/>
    <n v="1"/>
    <m/>
  </r>
  <r>
    <x v="860"/>
    <d v="2023-04-13T00:00:00"/>
    <x v="454"/>
    <s v="MENDOZA PRESCILA S."/>
    <s v="CEO"/>
    <x v="1"/>
    <d v="2023-03-14T00:00:00"/>
    <d v="2023-03-14T00:00:00"/>
    <s v="SL"/>
    <m/>
    <s v="1 SL"/>
    <n v="1"/>
    <m/>
  </r>
  <r>
    <x v="861"/>
    <d v="2023-04-13T00:00:00"/>
    <x v="476"/>
    <s v="ABELA IMELDA C."/>
    <s v="ACCOUNTING"/>
    <x v="0"/>
    <d v="2023-03-10T00:00:00"/>
    <d v="2023-03-10T00:00:00"/>
    <s v="SL"/>
    <m/>
    <s v="1 SL"/>
    <n v="1"/>
    <m/>
  </r>
  <r>
    <x v="862"/>
    <d v="2023-04-13T00:00:00"/>
    <x v="475"/>
    <s v="TULIAO FLORDELIZA M."/>
    <s v="ACCOUNTING"/>
    <x v="1"/>
    <d v="2023-03-06T00:00:00"/>
    <d v="2023-03-07T00:00:00"/>
    <s v="SL"/>
    <m/>
    <s v="2 SL"/>
    <n v="2"/>
    <m/>
  </r>
  <r>
    <x v="863"/>
    <d v="2023-04-13T00:00:00"/>
    <x v="486"/>
    <s v="DE OCAMPO MA. ELENA D."/>
    <s v="SP"/>
    <x v="1"/>
    <d v="2023-04-05T00:00:00"/>
    <d v="2023-04-05T00:00:00"/>
    <s v="SL"/>
    <m/>
    <s v="1 SL"/>
    <n v="1"/>
    <m/>
  </r>
  <r>
    <x v="864"/>
    <d v="2023-04-13T00:00:00"/>
    <x v="486"/>
    <s v="SARDIÑOLA REBECCA C."/>
    <s v="SP"/>
    <x v="0"/>
    <d v="2023-04-04T00:00:00"/>
    <d v="2023-04-05T00:00:00"/>
    <s v="SL"/>
    <m/>
    <s v="2 SL"/>
    <n v="2"/>
    <m/>
  </r>
  <r>
    <x v="865"/>
    <d v="2023-04-13T00:00:00"/>
    <x v="460"/>
    <s v="REOSA CECILIA A."/>
    <s v="SP"/>
    <x v="1"/>
    <d v="2023-03-17T00:00:00"/>
    <d v="2023-03-17T00:00:00"/>
    <s v="SL"/>
    <m/>
    <s v="1 SL"/>
    <n v="1"/>
    <m/>
  </r>
  <r>
    <x v="865"/>
    <d v="2023-04-13T00:00:00"/>
    <x v="460"/>
    <s v="REOSA CECILIA A."/>
    <s v="SP"/>
    <x v="1"/>
    <d v="2023-03-27T00:00:00"/>
    <d v="2023-03-27T00:00:00"/>
    <s v="SL"/>
    <m/>
    <s v="1 SL"/>
    <n v="1"/>
    <m/>
  </r>
  <r>
    <x v="866"/>
    <d v="2023-04-13T00:00:00"/>
    <x v="486"/>
    <s v="JAVIER CARMELITA M."/>
    <s v="CCT"/>
    <x v="1"/>
    <d v="2023-04-17T00:00:00"/>
    <d v="2023-04-17T00:00:00"/>
    <s v="OTHER"/>
    <s v="BIRTHDAY LEAVE"/>
    <s v="1 OTHER"/>
    <n v="1"/>
    <m/>
  </r>
  <r>
    <x v="867"/>
    <d v="2023-04-13T00:00:00"/>
    <x v="488"/>
    <s v="VILLANUEVA MARTINA D."/>
    <s v="PICNIC GROVE"/>
    <x v="3"/>
    <d v="2023-04-20T00:00:00"/>
    <d v="2023-04-21T00:00:00"/>
    <s v="VL"/>
    <m/>
    <s v="2 VL"/>
    <n v="2"/>
    <m/>
  </r>
  <r>
    <x v="867"/>
    <d v="2023-04-13T00:00:00"/>
    <x v="488"/>
    <s v="VILLANUEVA MARTINA D."/>
    <s v="PICNIC GROVE"/>
    <x v="3"/>
    <d v="2023-04-27T00:00:00"/>
    <d v="2023-04-28T00:00:00"/>
    <s v="VL"/>
    <m/>
    <s v="2 VL"/>
    <n v="2"/>
    <m/>
  </r>
  <r>
    <x v="868"/>
    <d v="2023-04-13T00:00:00"/>
    <x v="486"/>
    <s v="COSA PAOLA GRACE P."/>
    <s v="ASSESSOR"/>
    <x v="0"/>
    <d v="2023-04-04T00:00:00"/>
    <d v="2023-04-05T00:00:00"/>
    <s v="SL"/>
    <m/>
    <s v="2 SL"/>
    <n v="2"/>
    <m/>
  </r>
  <r>
    <x v="869"/>
    <d v="2023-04-13T00:00:00"/>
    <x v="470"/>
    <s v="SIM JO RITZELLE C."/>
    <s v="CHO"/>
    <x v="0"/>
    <d v="2023-04-11T00:00:00"/>
    <d v="2023-04-11T00:00:00"/>
    <s v="VL"/>
    <m/>
    <s v="1 VL"/>
    <n v="1"/>
    <m/>
  </r>
  <r>
    <x v="870"/>
    <d v="2023-04-13T00:00:00"/>
    <x v="486"/>
    <s v="DIAZ CAROLINA P."/>
    <s v="SP"/>
    <x v="0"/>
    <d v="2023-04-05T00:00:00"/>
    <d v="2023-04-05T00:00:00"/>
    <s v="SL"/>
    <m/>
    <s v="1 SL"/>
    <n v="1"/>
    <m/>
  </r>
  <r>
    <x v="871"/>
    <d v="2023-04-13T00:00:00"/>
    <x v="486"/>
    <s v="AUDITOR AILEEN D."/>
    <s v="PIO"/>
    <x v="1"/>
    <d v="2023-04-04T00:00:00"/>
    <d v="2023-04-05T00:00:00"/>
    <s v="SL"/>
    <m/>
    <s v="2 SL"/>
    <n v="2"/>
    <m/>
  </r>
  <r>
    <x v="872"/>
    <d v="2023-04-13T00:00:00"/>
    <x v="474"/>
    <s v="MENDOZA LOURDES G."/>
    <s v="PIO"/>
    <x v="1"/>
    <d v="2023-03-28T00:00:00"/>
    <d v="2023-03-28T00:00:00"/>
    <s v="SL"/>
    <m/>
    <s v="1 SL"/>
    <n v="1"/>
    <m/>
  </r>
  <r>
    <x v="873"/>
    <d v="2023-04-13T00:00:00"/>
    <x v="486"/>
    <s v="GONZALES CHRISTI NERISSE E."/>
    <s v="CEO"/>
    <x v="0"/>
    <d v="2023-04-04T00:00:00"/>
    <d v="2023-04-05T00:00:00"/>
    <s v="SL"/>
    <m/>
    <s v="2 SL"/>
    <n v="2"/>
    <m/>
  </r>
  <r>
    <x v="874"/>
    <d v="2023-04-13T00:00:00"/>
    <x v="478"/>
    <s v="DOLOT JESUS JR. D."/>
    <s v="PIO"/>
    <x v="1"/>
    <d v="2023-03-07T00:00:00"/>
    <d v="2023-03-09T00:00:00"/>
    <s v="SL"/>
    <m/>
    <s v="3 SL"/>
    <n v="3"/>
    <m/>
  </r>
  <r>
    <x v="875"/>
    <d v="2023-04-13T00:00:00"/>
    <x v="459"/>
    <s v="SUSA NANETE B."/>
    <s v="ONT"/>
    <x v="1"/>
    <d v="2023-03-24T00:00:00"/>
    <d v="2023-03-24T00:00:00"/>
    <s v="OTHER"/>
    <s v="DOMESTIC EMERGENCY"/>
    <s v="1 OTHER"/>
    <n v="1"/>
    <m/>
  </r>
  <r>
    <x v="876"/>
    <d v="2023-04-13T00:00:00"/>
    <x v="459"/>
    <s v="SUMAGUI LORENA P."/>
    <s v="BIR"/>
    <x v="0"/>
    <d v="2023-04-05T00:00:00"/>
    <d v="2023-04-05T00:00:00"/>
    <s v="OTHER"/>
    <s v="ANNIVERSARY LEAVE"/>
    <s v="1 OTHER"/>
    <n v="1"/>
    <m/>
  </r>
  <r>
    <x v="877"/>
    <d v="2023-04-13T00:00:00"/>
    <x v="488"/>
    <s v="MENDOZA LOURDES G."/>
    <s v="PIO"/>
    <x v="1"/>
    <d v="2023-04-05T00:00:00"/>
    <d v="2023-04-05T00:00:00"/>
    <s v="SL"/>
    <m/>
    <s v="1 SL"/>
    <n v="1"/>
    <m/>
  </r>
  <r>
    <x v="878"/>
    <d v="2023-04-13T00:00:00"/>
    <x v="458"/>
    <s v="DOLOT JESUS JR. D."/>
    <s v="PIO"/>
    <x v="1"/>
    <d v="2023-03-31T00:00:00"/>
    <d v="2023-03-31T00:00:00"/>
    <s v="SL"/>
    <m/>
    <s v="1 SL"/>
    <n v="1"/>
    <m/>
  </r>
  <r>
    <x v="878"/>
    <d v="2023-04-13T00:00:00"/>
    <x v="488"/>
    <s v="DOLOT JESUS JR. D."/>
    <s v="PIO"/>
    <x v="1"/>
    <d v="2023-04-05T00:00:00"/>
    <d v="2023-04-05T00:00:00"/>
    <s v="SL"/>
    <m/>
    <s v="1 SL"/>
    <n v="1"/>
    <m/>
  </r>
  <r>
    <x v="878"/>
    <d v="2023-04-13T00:00:00"/>
    <x v="489"/>
    <s v="DOLOT JESUS JR. D."/>
    <s v="PIO"/>
    <x v="1"/>
    <d v="2023-04-13T00:00:00"/>
    <d v="2023-04-13T00:00:00"/>
    <s v="SL"/>
    <m/>
    <s v="1 SL"/>
    <n v="1"/>
    <m/>
  </r>
  <r>
    <x v="879"/>
    <d v="2023-04-13T00:00:00"/>
    <x v="455"/>
    <s v="AUDITOR AILEEN D."/>
    <s v="PIO"/>
    <x v="1"/>
    <d v="2023-03-27T00:00:00"/>
    <d v="2023-03-27T00:00:00"/>
    <s v="SL"/>
    <m/>
    <s v="1 SL"/>
    <n v="1"/>
    <m/>
  </r>
  <r>
    <x v="880"/>
    <d v="2023-04-13T00:00:00"/>
    <x v="474"/>
    <s v="ZALDIVIA MIRIAM F."/>
    <s v="PIO"/>
    <x v="1"/>
    <d v="2023-03-27T00:00:00"/>
    <d v="2023-03-28T00:00:00"/>
    <s v="SL"/>
    <m/>
    <s v="2 SL"/>
    <n v="2"/>
    <m/>
  </r>
  <r>
    <x v="881"/>
    <d v="2023-04-13T00:00:00"/>
    <x v="470"/>
    <s v="MARDO MELINDA E."/>
    <s v="CENRO"/>
    <x v="3"/>
    <d v="2023-04-01T00:00:00"/>
    <d v="2023-04-01T00:00:00"/>
    <s v="SL"/>
    <m/>
    <s v="1 SL"/>
    <n v="1"/>
    <m/>
  </r>
  <r>
    <x v="882"/>
    <d v="2023-04-13T00:00:00"/>
    <x v="470"/>
    <s v="MARDO MELINDA E."/>
    <s v="CENRO"/>
    <x v="3"/>
    <d v="2023-04-17T00:00:00"/>
    <d v="2023-04-17T00:00:00"/>
    <s v="OTHER"/>
    <s v="SPECIAL PRIVILEGE"/>
    <s v="1 OTHER"/>
    <n v="1"/>
    <m/>
  </r>
  <r>
    <x v="883"/>
    <d v="2023-04-13T00:00:00"/>
    <x v="487"/>
    <s v="DIMAANO LEOVIGILDA A."/>
    <s v="EEO/CITY MARKET"/>
    <x v="0"/>
    <d v="2023-04-11T00:00:00"/>
    <d v="2023-04-11T00:00:00"/>
    <s v="SL"/>
    <m/>
    <s v="1 SL"/>
    <n v="1"/>
    <m/>
  </r>
  <r>
    <x v="884"/>
    <d v="2023-04-13T00:00:00"/>
    <x v="476"/>
    <s v="PERIDO EDWIN A."/>
    <s v="GSO"/>
    <x v="1"/>
    <d v="2023-03-08T00:00:00"/>
    <d v="2023-03-10T00:00:00"/>
    <s v="OTHER"/>
    <s v="SPECIAL PRIVILEGE"/>
    <s v="3 OTHER"/>
    <n v="3"/>
    <m/>
  </r>
  <r>
    <x v="885"/>
    <d v="2023-04-13T00:00:00"/>
    <x v="479"/>
    <s v="MARASIGAN GINALYN D."/>
    <s v="ACCOUNTING"/>
    <x v="1"/>
    <d v="2023-04-11T00:00:00"/>
    <d v="2023-04-12T00:00:00"/>
    <s v="VL"/>
    <m/>
    <s v="2 VL"/>
    <n v="2"/>
    <m/>
  </r>
  <r>
    <x v="886"/>
    <d v="2023-04-13T00:00:00"/>
    <x v="476"/>
    <s v="PERIDO EDWIN A."/>
    <s v="GSO"/>
    <x v="1"/>
    <d v="2023-03-06T00:00:00"/>
    <d v="2023-03-07T00:00:00"/>
    <s v="VL"/>
    <m/>
    <s v="2 VL"/>
    <n v="2"/>
    <m/>
  </r>
  <r>
    <x v="887"/>
    <d v="2023-04-13T00:00:00"/>
    <x v="479"/>
    <s v="DOCTORA ZENAIDA  "/>
    <s v="CENRO"/>
    <x v="1"/>
    <d v="2023-03-02T00:00:00"/>
    <d v="2023-03-02T00:00:00"/>
    <s v="SL"/>
    <m/>
    <s v="1 SL"/>
    <n v="1"/>
    <m/>
  </r>
  <r>
    <x v="888"/>
    <d v="2023-04-13T00:00:00"/>
    <x v="477"/>
    <s v="MACAPUNO FELIX  "/>
    <s v="CENRO"/>
    <x v="1"/>
    <d v="2023-03-06T00:00:00"/>
    <d v="2023-03-06T00:00:00"/>
    <s v="SL"/>
    <m/>
    <s v="1 SL"/>
    <n v="1"/>
    <m/>
  </r>
  <r>
    <x v="889"/>
    <d v="2023-04-13T00:00:00"/>
    <x v="480"/>
    <s v="LEGASPI DOLORES B."/>
    <s v="CHO"/>
    <x v="1"/>
    <d v="2023-03-08T00:00:00"/>
    <d v="2023-03-08T00:00:00"/>
    <s v="OTHER"/>
    <s v="MOURNING LEAVE"/>
    <s v="1 OTHER"/>
    <n v="1"/>
    <m/>
  </r>
  <r>
    <x v="890"/>
    <d v="2023-04-13T00:00:00"/>
    <x v="475"/>
    <s v="MENDOZA NORA A."/>
    <s v="ACCOUNTING"/>
    <x v="1"/>
    <d v="2023-03-06T00:00:00"/>
    <d v="2023-03-06T00:00:00"/>
    <s v="SL"/>
    <m/>
    <s v="1 SL"/>
    <n v="1"/>
    <m/>
  </r>
  <r>
    <x v="891"/>
    <d v="2023-04-13T00:00:00"/>
    <x v="475"/>
    <s v="TULIAO FLORDELIZA M."/>
    <s v="ACCOUNTING"/>
    <x v="1"/>
    <d v="2023-02-21T00:00:00"/>
    <d v="2023-02-21T00:00:00"/>
    <s v="SL"/>
    <m/>
    <s v="1 SL"/>
    <n v="1"/>
    <m/>
  </r>
  <r>
    <x v="891"/>
    <d v="2023-04-13T00:00:00"/>
    <x v="475"/>
    <s v="TULIAO FLORDELIZA M."/>
    <s v="ACCOUNTING"/>
    <x v="1"/>
    <d v="2023-02-28T00:00:00"/>
    <d v="2023-02-28T00:00:00"/>
    <s v="SL"/>
    <m/>
    <s v="1 SL"/>
    <n v="1"/>
    <m/>
  </r>
  <r>
    <x v="892"/>
    <d v="2023-04-13T00:00:00"/>
    <x v="475"/>
    <s v="TULIAO FLORDELIZA M."/>
    <s v="ACCOUNTING"/>
    <x v="1"/>
    <d v="2023-03-01T00:00:00"/>
    <d v="2023-03-03T00:00:00"/>
    <s v="SL"/>
    <m/>
    <s v="3 SL"/>
    <n v="3"/>
    <m/>
  </r>
  <r>
    <x v="893"/>
    <d v="2023-04-13T00:00:00"/>
    <x v="479"/>
    <s v="HERNANDEZ MARIO A."/>
    <s v="MAHOGANY MARKET"/>
    <x v="1"/>
    <d v="2023-03-04T00:00:00"/>
    <d v="2023-03-04T00:00:00"/>
    <s v="SL"/>
    <m/>
    <s v="0 SL"/>
    <n v="0"/>
    <m/>
  </r>
  <r>
    <x v="894"/>
    <d v="2023-04-13T00:00:00"/>
    <x v="479"/>
    <s v="ANGCAYA FRANCIS A."/>
    <s v="MAHOGANY MARKET"/>
    <x v="1"/>
    <d v="2023-02-28T00:00:00"/>
    <d v="2023-03-01T00:00:00"/>
    <s v="SL"/>
    <m/>
    <s v="2 SL"/>
    <n v="2"/>
    <m/>
  </r>
  <r>
    <x v="895"/>
    <d v="2023-04-13T00:00:00"/>
    <x v="480"/>
    <s v="RODRIGUEZ GREGORIO  "/>
    <s v="CENRO"/>
    <x v="1"/>
    <d v="2023-03-16T00:00:00"/>
    <d v="2023-03-20T00:00:00"/>
    <s v="VL"/>
    <m/>
    <s v="3 VL"/>
    <n v="3"/>
    <m/>
  </r>
  <r>
    <x v="896"/>
    <d v="2023-04-13T00:00:00"/>
    <x v="485"/>
    <s v="ORTIZ TRINIDAD D."/>
    <s v="GSO"/>
    <x v="1"/>
    <d v="2023-04-11T00:00:00"/>
    <d v="2023-04-14T00:00:00"/>
    <s v="VL"/>
    <m/>
    <s v="4 VL"/>
    <n v="4"/>
    <m/>
  </r>
  <r>
    <x v="897"/>
    <d v="2023-04-13T00:00:00"/>
    <x v="485"/>
    <s v="ORTIZ TRINIDAD D."/>
    <s v="GSO"/>
    <x v="1"/>
    <d v="2023-03-31T00:00:00"/>
    <d v="2023-04-03T00:00:00"/>
    <s v="VL"/>
    <m/>
    <s v="2 VL"/>
    <n v="2"/>
    <m/>
  </r>
  <r>
    <x v="898"/>
    <d v="2023-04-13T00:00:00"/>
    <x v="454"/>
    <s v="MAWAK MIA PAULEEN B."/>
    <s v="ACCOUNTING"/>
    <x v="1"/>
    <d v="2023-03-14T00:00:00"/>
    <d v="2023-03-14T00:00:00"/>
    <s v="SL"/>
    <m/>
    <s v="1 SL"/>
    <n v="1"/>
    <m/>
  </r>
  <r>
    <x v="899"/>
    <d v="2023-04-13T00:00:00"/>
    <x v="468"/>
    <s v="MARASIGAN GINALYN D."/>
    <s v="ACCOUNTING"/>
    <x v="1"/>
    <d v="2023-03-13T00:00:00"/>
    <d v="2023-03-14T00:00:00"/>
    <s v="SL"/>
    <m/>
    <s v="2 SL"/>
    <n v="2"/>
    <m/>
  </r>
  <r>
    <x v="900"/>
    <d v="2023-04-13T00:00:00"/>
    <x v="471"/>
    <s v="TORRES SONIA M."/>
    <s v="ASSESSORS OFFICE"/>
    <x v="1"/>
    <d v="2023-03-16T00:00:00"/>
    <d v="2023-03-16T00:00:00"/>
    <s v="OTHER"/>
    <s v="SPECIAL PRIVILEGE"/>
    <s v="1 OTHER"/>
    <n v="1"/>
    <m/>
  </r>
  <r>
    <x v="901"/>
    <d v="2023-04-13T00:00:00"/>
    <x v="463"/>
    <s v="SEDUCON ESTELITO D."/>
    <s v="OSPITAL NG TAGAYTAY"/>
    <x v="3"/>
    <d v="2023-03-14T00:00:00"/>
    <d v="2023-03-14T00:00:00"/>
    <s v="SL"/>
    <m/>
    <s v="1 SL"/>
    <n v="1"/>
    <m/>
  </r>
  <r>
    <x v="902"/>
    <d v="2023-04-13T00:00:00"/>
    <x v="464"/>
    <s v="PATRICIO APRIL V."/>
    <n v="0"/>
    <x v="1"/>
    <d v="2023-03-23T00:00:00"/>
    <d v="2023-03-24T00:00:00"/>
    <s v="OTHER"/>
    <s v="PARENTAL OBLIGATION"/>
    <s v="2 OTHER"/>
    <n v="2"/>
    <m/>
  </r>
  <r>
    <x v="903"/>
    <d v="2023-04-13T00:00:00"/>
    <x v="462"/>
    <s v="FERNANDEZ MILAGROS C."/>
    <s v="CTO"/>
    <x v="1"/>
    <d v="2023-03-29T00:00:00"/>
    <d v="2023-03-29T00:00:00"/>
    <s v="SL"/>
    <m/>
    <s v="1 SL"/>
    <n v="1"/>
    <m/>
  </r>
  <r>
    <x v="904"/>
    <d v="2023-04-13T00:00:00"/>
    <x v="470"/>
    <s v="JAVIER HILARIO  "/>
    <s v="PICNIC GROVE"/>
    <x v="1"/>
    <d v="2023-03-23T00:00:00"/>
    <d v="2023-03-24T00:00:00"/>
    <s v="SL"/>
    <m/>
    <s v="2 SL"/>
    <n v="2"/>
    <m/>
  </r>
  <r>
    <x v="905"/>
    <d v="2023-04-13T00:00:00"/>
    <x v="490"/>
    <s v="DIMAANO LEOVIGILDA A."/>
    <s v="EEO/CITY MARKET"/>
    <x v="0"/>
    <d v="2023-03-28T00:00:00"/>
    <d v="2023-03-28T00:00:00"/>
    <s v="SL"/>
    <m/>
    <s v="1 SL"/>
    <n v="1"/>
    <m/>
  </r>
  <r>
    <x v="906"/>
    <d v="2023-04-13T00:00:00"/>
    <x v="490"/>
    <s v="ESPINELI LORETA N."/>
    <s v="PICNIC GROVE"/>
    <x v="3"/>
    <d v="2023-04-17T00:00:00"/>
    <d v="2023-04-28T00:00:00"/>
    <s v="VL"/>
    <m/>
    <s v="10 VL"/>
    <n v="10"/>
    <m/>
  </r>
  <r>
    <x v="907"/>
    <d v="2023-04-13T00:00:00"/>
    <x v="474"/>
    <s v="AMON ESTELITA S."/>
    <s v="PICNIC GROVE"/>
    <x v="0"/>
    <d v="2023-05-16T00:00:00"/>
    <d v="2023-05-18T00:00:00"/>
    <s v="VL"/>
    <m/>
    <s v="3 VL"/>
    <n v="3"/>
    <m/>
  </r>
  <r>
    <x v="907"/>
    <d v="2023-04-13T00:00:00"/>
    <x v="474"/>
    <s v="AMON ESTELITA S."/>
    <s v="PICNIC GROVE"/>
    <x v="0"/>
    <d v="2023-05-23T00:00:00"/>
    <d v="2023-05-25T00:00:00"/>
    <s v="VL"/>
    <m/>
    <s v="3 VL"/>
    <n v="3"/>
    <m/>
  </r>
  <r>
    <x v="907"/>
    <d v="2023-04-13T00:00:00"/>
    <x v="474"/>
    <s v="AMON ESTELITA S."/>
    <s v="PICNIC GROVE"/>
    <x v="0"/>
    <d v="2023-05-30T00:00:00"/>
    <d v="2023-05-31T00:00:00"/>
    <s v="VL"/>
    <m/>
    <s v="2 VL"/>
    <n v="2"/>
    <m/>
  </r>
  <r>
    <x v="908"/>
    <d v="2023-04-13T00:00:00"/>
    <x v="454"/>
    <s v="MALIGAYO YOLANDA D."/>
    <s v="CHO"/>
    <x v="1"/>
    <d v="2023-03-14T00:00:00"/>
    <d v="2023-03-14T00:00:00"/>
    <s v="SL"/>
    <m/>
    <s v="1 SL"/>
    <n v="1"/>
    <m/>
  </r>
  <r>
    <x v="909"/>
    <d v="2023-04-13T00:00:00"/>
    <x v="491"/>
    <s v="MALANAN JENNYLYN R."/>
    <s v="PICNIC GROVE"/>
    <x v="0"/>
    <d v="2023-03-18T00:00:00"/>
    <d v="2023-03-18T00:00:00"/>
    <s v="SL"/>
    <m/>
    <s v="1 SL"/>
    <n v="1"/>
    <m/>
  </r>
  <r>
    <x v="910"/>
    <d v="2023-04-13T00:00:00"/>
    <x v="464"/>
    <s v="LANDICHO CHARLENE R."/>
    <s v="GSO"/>
    <x v="0"/>
    <d v="2023-03-27T00:00:00"/>
    <d v="2023-03-27T00:00:00"/>
    <s v="VL"/>
    <m/>
    <s v="1 VL"/>
    <n v="1"/>
    <m/>
  </r>
  <r>
    <x v="911"/>
    <d v="2023-04-13T00:00:00"/>
    <x v="470"/>
    <s v="VILLANUEVA CHRISTIANNE FAYE A."/>
    <s v="CEO"/>
    <x v="3"/>
    <d v="2023-03-31T00:00:00"/>
    <d v="2023-03-31T00:00:00"/>
    <s v="SL"/>
    <m/>
    <s v="1 SL"/>
    <n v="1"/>
    <m/>
  </r>
  <r>
    <x v="912"/>
    <d v="2023-04-13T00:00:00"/>
    <x v="429"/>
    <s v="AUDITOR AILEEN D."/>
    <s v="PIO"/>
    <x v="1"/>
    <d v="2023-02-13T00:00:00"/>
    <d v="2023-02-13T00:00:00"/>
    <s v="SL"/>
    <m/>
    <s v="1 SL"/>
    <n v="1"/>
    <m/>
  </r>
  <r>
    <x v="913"/>
    <d v="2023-04-13T00:00:00"/>
    <x v="430"/>
    <s v="ZALDIVIA MIRIAM F."/>
    <s v="PIO"/>
    <x v="1"/>
    <d v="2023-02-20T00:00:00"/>
    <d v="2023-02-20T00:00:00"/>
    <s v="OTHER"/>
    <s v="SPECIAL PRIVILEGE"/>
    <s v="1 OTHER"/>
    <n v="1"/>
    <m/>
  </r>
  <r>
    <x v="914"/>
    <d v="2023-04-13T00:00:00"/>
    <x v="411"/>
    <s v="ZALDIVIA MIRIAM F."/>
    <s v="PIO"/>
    <x v="1"/>
    <d v="2023-02-13T00:00:00"/>
    <d v="2023-02-15T00:00:00"/>
    <s v="SL"/>
    <m/>
    <s v="3 SL"/>
    <n v="3"/>
    <m/>
  </r>
  <r>
    <x v="915"/>
    <d v="2023-04-13T00:00:00"/>
    <x v="391"/>
    <s v="AUDITOR AILEEN D."/>
    <s v="PIO"/>
    <x v="1"/>
    <d v="2023-02-17T00:00:00"/>
    <d v="2023-02-17T00:00:00"/>
    <s v="SL"/>
    <m/>
    <s v="1 SL"/>
    <n v="1"/>
    <m/>
  </r>
  <r>
    <x v="916"/>
    <d v="2023-04-13T00:00:00"/>
    <x v="440"/>
    <s v="DEL MUNDO ROSALLE A."/>
    <s v="PIO"/>
    <x v="1"/>
    <d v="2023-02-13T00:00:00"/>
    <d v="2023-02-13T00:00:00"/>
    <s v="OTHER"/>
    <s v="SOLO PARENT"/>
    <s v="1 OTHER"/>
    <n v="1"/>
    <m/>
  </r>
  <r>
    <x v="917"/>
    <d v="2023-04-13T00:00:00"/>
    <x v="450"/>
    <s v="MARINDUQUE GERRY C."/>
    <s v="CHO"/>
    <x v="1"/>
    <d v="2023-02-27T00:00:00"/>
    <d v="2023-02-27T00:00:00"/>
    <s v="SL"/>
    <m/>
    <s v="1 SL"/>
    <n v="1"/>
    <m/>
  </r>
  <r>
    <x v="918"/>
    <d v="2023-04-13T00:00:00"/>
    <x v="388"/>
    <s v="MONTENEGRO HELEN L."/>
    <s v="TOPS (ADMIN CSU)"/>
    <x v="1"/>
    <d v="2023-03-02T00:00:00"/>
    <d v="2023-03-02T00:00:00"/>
    <s v="SL"/>
    <m/>
    <s v="1 SL"/>
    <n v="1"/>
    <m/>
  </r>
  <r>
    <x v="919"/>
    <d v="2023-04-13T00:00:00"/>
    <x v="391"/>
    <s v="MENDOZA LOURDES G."/>
    <s v="PIO"/>
    <x v="1"/>
    <d v="2023-02-20T00:00:00"/>
    <d v="2023-02-21T00:00:00"/>
    <s v="OTHER"/>
    <s v="SPECIAL PRIVILEGE"/>
    <s v="2 OTHER"/>
    <n v="2"/>
    <m/>
  </r>
  <r>
    <x v="920"/>
    <d v="2023-04-13T00:00:00"/>
    <x v="492"/>
    <s v="MARINDUQUE AURORA A."/>
    <s v="VMO"/>
    <x v="1"/>
    <d v="2023-03-08T00:00:00"/>
    <d v="2023-03-08T00:00:00"/>
    <s v="SL"/>
    <m/>
    <s v="1 SL"/>
    <n v="1"/>
    <m/>
  </r>
  <r>
    <x v="921"/>
    <d v="2023-04-13T00:00:00"/>
    <x v="492"/>
    <s v="VILLANUEVA CHRISTIANNE FAYE A."/>
    <s v="CEO"/>
    <x v="3"/>
    <d v="2023-03-02T00:00:00"/>
    <d v="2023-03-03T00:00:00"/>
    <s v="SL"/>
    <m/>
    <s v="2 SL"/>
    <n v="2"/>
    <m/>
  </r>
  <r>
    <x v="922"/>
    <d v="2023-04-13T00:00:00"/>
    <x v="388"/>
    <s v="FERNANDEZ MILAGROS C."/>
    <s v="CTO"/>
    <x v="1"/>
    <d v="2023-03-03T00:00:00"/>
    <d v="2023-03-03T00:00:00"/>
    <s v="SL"/>
    <m/>
    <s v="1 SL"/>
    <n v="1"/>
    <m/>
  </r>
  <r>
    <x v="923"/>
    <d v="2023-04-13T00:00:00"/>
    <x v="482"/>
    <s v="GATPANDAN NENITA M."/>
    <s v="LIBRARY"/>
    <x v="1"/>
    <d v="2023-03-08T00:00:00"/>
    <d v="2023-03-10T00:00:00"/>
    <s v="OTHER"/>
    <s v="SPECIAL PRIVILEGE"/>
    <s v="3 OTHER"/>
    <n v="3"/>
    <m/>
  </r>
  <r>
    <x v="924"/>
    <d v="2023-04-13T00:00:00"/>
    <x v="434"/>
    <s v="MARQUEZ HENSLEY B."/>
    <s v="SANGGUNIANG PANLUNGSOD"/>
    <x v="3"/>
    <d v="2023-03-01T00:00:00"/>
    <d v="2023-03-01T00:00:00"/>
    <s v="SL"/>
    <m/>
    <s v="1 SL"/>
    <n v="1"/>
    <m/>
  </r>
  <r>
    <x v="925"/>
    <d v="2023-04-13T00:00:00"/>
    <x v="388"/>
    <s v="CASTRO VIVIAN A."/>
    <s v="ONT"/>
    <x v="1"/>
    <d v="2023-03-20T00:00:00"/>
    <d v="2023-03-24T00:00:00"/>
    <s v="VL"/>
    <m/>
    <s v="5 VL"/>
    <n v="5"/>
    <m/>
  </r>
  <r>
    <x v="926"/>
    <d v="2023-04-13T00:00:00"/>
    <x v="477"/>
    <s v="ACERON ANGELU V."/>
    <s v="ONT"/>
    <x v="1"/>
    <d v="2023-03-28T00:00:00"/>
    <d v="2023-03-28T00:00:00"/>
    <s v="OTHER"/>
    <s v="SPECIAL PRIVILEGE"/>
    <s v="1 OTHER"/>
    <n v="1"/>
    <m/>
  </r>
  <r>
    <x v="927"/>
    <d v="2023-04-13T00:00:00"/>
    <x v="477"/>
    <s v="ACERON ANGELU V."/>
    <s v="ONT"/>
    <x v="1"/>
    <d v="2023-03-15T00:00:00"/>
    <d v="2023-03-15T00:00:00"/>
    <s v="OTHER"/>
    <s v="BIRTHDAY LEAVE"/>
    <s v="1 OTHER"/>
    <n v="1"/>
    <m/>
  </r>
  <r>
    <x v="928"/>
    <d v="2023-04-13T00:00:00"/>
    <x v="477"/>
    <s v="DE GRANO  RONALEI P."/>
    <s v="OSPITAL NG TAGAYTAY"/>
    <x v="3"/>
    <d v="2023-03-14T00:00:00"/>
    <d v="2023-03-14T00:00:00"/>
    <s v="OTHER"/>
    <s v="SPECIAL PRIVILEGE"/>
    <s v="1 OTHER"/>
    <n v="1"/>
    <m/>
  </r>
  <r>
    <x v="929"/>
    <d v="2023-04-13T00:00:00"/>
    <x v="477"/>
    <s v="DE GRANO  RONALEI P."/>
    <s v="OSPITAL NG TAGAYTAY"/>
    <x v="3"/>
    <d v="2023-03-13T00:00:00"/>
    <d v="2023-03-13T00:00:00"/>
    <s v="OTHER"/>
    <s v="BIRTHDAY LEAVE"/>
    <s v="1 OTHER"/>
    <n v="1"/>
    <m/>
  </r>
  <r>
    <x v="930"/>
    <d v="2023-04-13T00:00:00"/>
    <x v="477"/>
    <s v="MANALO ABEGAIL T."/>
    <s v="OSPITAL NG TAGAYTAY"/>
    <x v="3"/>
    <d v="2023-03-11T00:00:00"/>
    <d v="2023-03-11T00:00:00"/>
    <s v="OTHER"/>
    <s v="BIRTHDAY LEAVE"/>
    <s v="0 OTHER"/>
    <n v="0"/>
    <m/>
  </r>
  <r>
    <x v="931"/>
    <d v="2023-04-13T00:00:00"/>
    <x v="477"/>
    <s v="CONTEMPRATO JOHANES D."/>
    <s v="OSPITAL NG TAGAYTAY"/>
    <x v="3"/>
    <d v="2023-03-07T00:00:00"/>
    <d v="2023-03-07T00:00:00"/>
    <s v="OTHER"/>
    <s v="BIRTHDAY LEAVE"/>
    <s v="1 OTHER"/>
    <n v="1"/>
    <m/>
  </r>
  <r>
    <x v="932"/>
    <d v="2023-04-13T00:00:00"/>
    <x v="477"/>
    <s v="DELA CRUZ SHIELA G."/>
    <s v="ONT"/>
    <x v="1"/>
    <d v="2023-03-28T00:00:00"/>
    <d v="2023-03-30T00:00:00"/>
    <s v="VL"/>
    <m/>
    <s v="3 VL"/>
    <n v="3"/>
    <m/>
  </r>
  <r>
    <x v="933"/>
    <d v="2023-04-13T00:00:00"/>
    <x v="485"/>
    <s v="FLORES MARIA PATRICIA NICOLE C."/>
    <s v="ONT"/>
    <x v="0"/>
    <d v="2023-03-13T00:00:00"/>
    <d v="2023-03-14T00:00:00"/>
    <s v="SL"/>
    <m/>
    <s v="2 SL"/>
    <n v="2"/>
    <m/>
  </r>
  <r>
    <x v="933"/>
    <d v="2023-04-13T00:00:00"/>
    <x v="485"/>
    <s v="FLORES MARIA PATRICIA NICOLE C."/>
    <s v="ONT"/>
    <x v="0"/>
    <d v="2023-03-18T00:00:00"/>
    <d v="2023-03-18T00:00:00"/>
    <s v="SL"/>
    <m/>
    <s v="1 SL"/>
    <n v="1"/>
    <m/>
  </r>
  <r>
    <x v="934"/>
    <d v="2023-04-13T00:00:00"/>
    <x v="486"/>
    <s v="CAUSAREN JOHN ROBERT C."/>
    <s v="CHO"/>
    <x v="3"/>
    <d v="2023-04-17T00:00:00"/>
    <d v="2023-04-18T00:00:00"/>
    <s v="VL"/>
    <m/>
    <s v="2 VL"/>
    <n v="2"/>
    <m/>
  </r>
  <r>
    <x v="935"/>
    <d v="2023-04-13T00:00:00"/>
    <x v="388"/>
    <s v="OSTONAL IVY S."/>
    <s v="ONT"/>
    <x v="1"/>
    <d v="2023-02-28T00:00:00"/>
    <d v="2023-02-28T00:00:00"/>
    <s v="SL"/>
    <m/>
    <s v="1 SL"/>
    <n v="1"/>
    <m/>
  </r>
  <r>
    <x v="936"/>
    <d v="2023-04-13T00:00:00"/>
    <x v="477"/>
    <s v="LLRENA JANEEN V."/>
    <s v="OSPITAL NG TAGAYTAY"/>
    <x v="3"/>
    <d v="2023-03-15T00:00:00"/>
    <d v="2023-03-17T00:00:00"/>
    <s v="OTHER"/>
    <s v="SPECIAL PRIVILEGE"/>
    <s v="3 OTHER"/>
    <n v="3"/>
    <m/>
  </r>
  <r>
    <x v="937"/>
    <d v="2023-04-13T00:00:00"/>
    <x v="479"/>
    <s v="HAPITA MELANIE A."/>
    <s v="ONT"/>
    <x v="0"/>
    <d v="2023-03-26T00:00:00"/>
    <d v="2023-03-26T00:00:00"/>
    <s v="OTHER"/>
    <s v="SPECIAL PRIVILEGE"/>
    <s v="0 OTHER"/>
    <n v="0"/>
    <m/>
  </r>
  <r>
    <x v="938"/>
    <d v="2023-04-13T00:00:00"/>
    <x v="446"/>
    <s v="DIMARANAN GREGORIA C."/>
    <s v="ACCOUNTING"/>
    <x v="1"/>
    <d v="2023-02-23T00:00:00"/>
    <d v="2023-02-23T00:00:00"/>
    <s v="SL"/>
    <m/>
    <s v="1 SL"/>
    <n v="1"/>
    <m/>
  </r>
  <r>
    <x v="938"/>
    <d v="2023-04-13T00:00:00"/>
    <x v="446"/>
    <s v="DIMARANAN GREGORIA C."/>
    <s v="ACCOUNTING"/>
    <x v="1"/>
    <d v="2023-02-27T00:00:00"/>
    <d v="2023-03-10T00:00:00"/>
    <s v="SL"/>
    <m/>
    <s v="10 SL"/>
    <n v="10"/>
    <m/>
  </r>
  <r>
    <x v="939"/>
    <d v="2023-04-13T00:00:00"/>
    <x v="475"/>
    <s v="LEPARDO ROWENA R."/>
    <s v="CCT"/>
    <x v="1"/>
    <d v="2023-03-06T00:00:00"/>
    <d v="2023-03-06T00:00:00"/>
    <s v="OTHER"/>
    <s v="SOLO PARENT"/>
    <s v="1 OTHER"/>
    <n v="1"/>
    <m/>
  </r>
  <r>
    <x v="940"/>
    <d v="2023-04-13T00:00:00"/>
    <x v="477"/>
    <s v="DIMAPILIS JOSEPHINE P."/>
    <s v="CTO"/>
    <x v="1"/>
    <d v="2023-03-10T00:00:00"/>
    <d v="2023-03-10T00:00:00"/>
    <s v="VL"/>
    <m/>
    <s v="1 VL"/>
    <n v="1"/>
    <m/>
  </r>
  <r>
    <x v="941"/>
    <d v="2023-04-13T00:00:00"/>
    <x v="477"/>
    <s v="OLEGARIO NENITA A."/>
    <s v="LIBRARY"/>
    <x v="1"/>
    <d v="2023-03-15T00:00:00"/>
    <d v="2023-03-15T00:00:00"/>
    <s v="VL"/>
    <m/>
    <s v="1 VL"/>
    <n v="1"/>
    <m/>
  </r>
  <r>
    <x v="942"/>
    <d v="2023-04-13T00:00:00"/>
    <x v="477"/>
    <s v="BAYOT RUMER M."/>
    <s v="ASSESSORS OFFICE"/>
    <x v="1"/>
    <d v="2023-03-06T00:00:00"/>
    <d v="2023-03-06T00:00:00"/>
    <s v="SL"/>
    <m/>
    <s v="1 SL"/>
    <n v="1"/>
    <m/>
  </r>
  <r>
    <x v="943"/>
    <d v="2023-04-13T00:00:00"/>
    <x v="475"/>
    <s v="ALEGA ESTELITA M."/>
    <s v="CTO"/>
    <x v="1"/>
    <d v="2023-03-02T00:00:00"/>
    <d v="2023-03-03T00:00:00"/>
    <s v="SL"/>
    <m/>
    <s v="2 SL"/>
    <n v="2"/>
    <m/>
  </r>
  <r>
    <x v="944"/>
    <d v="2023-04-13T00:00:00"/>
    <x v="480"/>
    <s v="DE OCAMPO ALMA A."/>
    <s v="CTO"/>
    <x v="1"/>
    <d v="2023-03-08T00:00:00"/>
    <d v="2023-03-08T00:00:00"/>
    <s v="SL"/>
    <m/>
    <s v="1 SL"/>
    <n v="1"/>
    <m/>
  </r>
  <r>
    <x v="945"/>
    <d v="2023-04-13T00:00:00"/>
    <x v="474"/>
    <s v="ESPIRITU RONALD M."/>
    <s v="CTO"/>
    <x v="1"/>
    <d v="2023-04-05T00:00:00"/>
    <d v="2023-04-05T00:00:00"/>
    <s v="VL"/>
    <m/>
    <s v="1 VL"/>
    <n v="1"/>
    <m/>
  </r>
  <r>
    <x v="946"/>
    <d v="2023-04-13T00:00:00"/>
    <x v="431"/>
    <s v="DOLOT JESUS JR. D."/>
    <s v="PIO"/>
    <x v="1"/>
    <d v="2023-02-23T00:00:00"/>
    <d v="2023-02-23T00:00:00"/>
    <s v="OTHER"/>
    <s v="SPECIAL PRIVILEGE"/>
    <s v="1 OTHER"/>
    <n v="1"/>
    <m/>
  </r>
  <r>
    <x v="946"/>
    <d v="2023-04-13T00:00:00"/>
    <x v="431"/>
    <s v="DOLOT JESUS JR. D."/>
    <s v="PIO"/>
    <x v="1"/>
    <d v="2023-02-28T00:00:00"/>
    <d v="2023-03-01T00:00:00"/>
    <s v="OTHER"/>
    <s v="SPECIAL PRIVILEGE"/>
    <s v="2 OTHER"/>
    <n v="2"/>
    <m/>
  </r>
  <r>
    <x v="947"/>
    <d v="2023-04-13T00:00:00"/>
    <x v="466"/>
    <s v="BAYHON VIOLETA  "/>
    <s v="ONT"/>
    <x v="1"/>
    <d v="2023-03-29T00:00:00"/>
    <d v="2023-03-29T00:00:00"/>
    <s v="OTHER"/>
    <m/>
    <s v="1 OTHER"/>
    <n v="1"/>
    <m/>
  </r>
  <r>
    <x v="948"/>
    <d v="2023-04-13T00:00:00"/>
    <x v="466"/>
    <s v="AMORA ELISA S."/>
    <s v="CTO"/>
    <x v="1"/>
    <d v="2023-03-24T00:00:00"/>
    <d v="2023-03-24T00:00:00"/>
    <s v="SL"/>
    <m/>
    <s v="1 SL"/>
    <n v="1"/>
    <m/>
  </r>
  <r>
    <x v="949"/>
    <d v="2023-04-13T00:00:00"/>
    <x v="459"/>
    <s v="AMORA ELISA S."/>
    <s v="CTO"/>
    <x v="1"/>
    <d v="2023-03-23T00:00:00"/>
    <d v="2023-03-23T00:00:00"/>
    <s v="OTHER"/>
    <s v="SPECIAL PRIVILEGE"/>
    <s v="1 OTHER"/>
    <n v="1"/>
    <m/>
  </r>
  <r>
    <x v="950"/>
    <d v="2023-04-13T00:00:00"/>
    <x v="388"/>
    <s v="DELA CRUZ EVANGELINE P."/>
    <s v="LANDTAX"/>
    <x v="1"/>
    <d v="2023-03-27T00:00:00"/>
    <d v="2023-03-28T00:00:00"/>
    <s v="VL"/>
    <m/>
    <s v="2 VL"/>
    <n v="2"/>
    <m/>
  </r>
  <r>
    <x v="951"/>
    <d v="2023-04-13T00:00:00"/>
    <x v="466"/>
    <s v="BAYHON VIOLETA  "/>
    <s v="ONT"/>
    <x v="1"/>
    <d v="2023-03-23T00:00:00"/>
    <d v="2023-03-23T00:00:00"/>
    <s v="OTHER"/>
    <s v="EMERGENCY LEAVE"/>
    <s v="1 OTHER"/>
    <n v="1"/>
    <m/>
  </r>
  <r>
    <x v="952"/>
    <d v="2023-04-13T00:00:00"/>
    <x v="464"/>
    <s v="ALCAZAR ZENAIDA S."/>
    <s v="CHO"/>
    <x v="1"/>
    <d v="2023-03-28T00:00:00"/>
    <d v="2023-03-28T00:00:00"/>
    <s v="OTHER"/>
    <s v="SPECIAL PRIVILEGE"/>
    <s v="1 OTHER"/>
    <n v="1"/>
    <m/>
  </r>
  <r>
    <x v="953"/>
    <d v="2023-04-13T00:00:00"/>
    <x v="464"/>
    <s v="CRIZALDO THELMA U."/>
    <s v="CHO"/>
    <x v="1"/>
    <d v="2023-03-28T00:00:00"/>
    <d v="2023-03-28T00:00:00"/>
    <s v="VL"/>
    <m/>
    <s v="1 VL"/>
    <n v="1"/>
    <m/>
  </r>
  <r>
    <x v="954"/>
    <d v="2023-04-13T00:00:00"/>
    <x v="455"/>
    <s v="CORTEZ FIDELA B."/>
    <s v="TCCH/TICC"/>
    <x v="1"/>
    <d v="2023-03-17T00:00:00"/>
    <d v="2023-03-20T00:00:00"/>
    <s v="OTHER"/>
    <s v="SPECIAL PRIVILEGE"/>
    <s v="2 OTHER"/>
    <n v="2"/>
    <m/>
  </r>
  <r>
    <x v="955"/>
    <d v="2023-04-13T00:00:00"/>
    <x v="488"/>
    <s v="GATPANDAN MICHAEL E."/>
    <s v="GSO"/>
    <x v="0"/>
    <d v="2023-04-11T00:00:00"/>
    <d v="2023-04-12T00:00:00"/>
    <s v="VL"/>
    <m/>
    <s v="2 VL"/>
    <n v="2"/>
    <m/>
  </r>
  <r>
    <x v="956"/>
    <d v="2023-04-13T00:00:00"/>
    <x v="485"/>
    <s v="HERNANDEZ DONATO Q."/>
    <s v="ONT"/>
    <x v="1"/>
    <d v="2023-03-22T00:00:00"/>
    <d v="2023-03-25T00:00:00"/>
    <s v="SL"/>
    <m/>
    <s v="3 SL"/>
    <n v="3"/>
    <m/>
  </r>
  <r>
    <x v="957"/>
    <d v="2023-04-13T00:00:00"/>
    <x v="476"/>
    <s v="ATIENZA JULIE ANN A."/>
    <s v="CTO"/>
    <x v="1"/>
    <d v="2023-03-02T00:00:00"/>
    <d v="2023-03-02T00:00:00"/>
    <s v="SL"/>
    <m/>
    <s v="1 SL"/>
    <n v="1"/>
    <m/>
  </r>
  <r>
    <x v="958"/>
    <d v="2023-04-13T00:00:00"/>
    <x v="486"/>
    <s v="ATIENZA JULIE ANN A."/>
    <s v="CTO"/>
    <x v="1"/>
    <d v="2023-04-19T00:00:00"/>
    <d v="2023-04-19T00:00:00"/>
    <s v="VL"/>
    <m/>
    <s v="1 VL"/>
    <n v="1"/>
    <m/>
  </r>
  <r>
    <x v="958"/>
    <d v="2023-04-13T00:00:00"/>
    <x v="486"/>
    <s v="ATIENZA JULIE ANN A."/>
    <s v="CTO"/>
    <x v="1"/>
    <d v="2023-04-25T00:00:00"/>
    <d v="2023-04-25T00:00:00"/>
    <s v="VL"/>
    <m/>
    <s v="1 VL"/>
    <n v="1"/>
    <m/>
  </r>
  <r>
    <x v="959"/>
    <d v="2023-04-13T00:00:00"/>
    <x v="486"/>
    <s v="OLEGARIO TEOFISTA B."/>
    <s v="CTO"/>
    <x v="1"/>
    <d v="2023-04-13T00:00:00"/>
    <d v="2023-04-13T00:00:00"/>
    <s v="OTHER"/>
    <s v="SPECIAL PRIVILEGE"/>
    <s v="1 OTHER"/>
    <n v="1"/>
    <m/>
  </r>
  <r>
    <x v="960"/>
    <d v="2023-04-13T00:00:00"/>
    <x v="487"/>
    <s v="BAYOT ANISIA P."/>
    <s v="CTO"/>
    <x v="1"/>
    <d v="2023-03-31T00:00:00"/>
    <d v="2023-03-31T00:00:00"/>
    <s v="SL"/>
    <m/>
    <s v="1 SL"/>
    <n v="1"/>
    <m/>
  </r>
  <r>
    <x v="961"/>
    <d v="2023-04-13T00:00:00"/>
    <x v="478"/>
    <s v="CRUZADA MAGDALENA A."/>
    <s v="COOPERATIVE OFFICE"/>
    <x v="1"/>
    <d v="2023-04-17T00:00:00"/>
    <d v="2023-04-19T00:00:00"/>
    <s v="OTHER"/>
    <s v="SPECIAL PRIVILEGE"/>
    <s v="3 OTHER"/>
    <n v="3"/>
    <m/>
  </r>
  <r>
    <x v="962"/>
    <d v="2023-04-13T00:00:00"/>
    <x v="478"/>
    <s v="CRUZADA MAGDALENA A."/>
    <s v="COOPERATIVE OFFICE"/>
    <x v="1"/>
    <d v="2023-04-20T00:00:00"/>
    <d v="2023-04-21T00:00:00"/>
    <s v="VL"/>
    <m/>
    <s v="2 VL"/>
    <n v="2"/>
    <m/>
  </r>
  <r>
    <x v="963"/>
    <d v="2023-04-13T00:00:00"/>
    <x v="434"/>
    <s v="MONTENEGRO HENRY S."/>
    <s v="SP"/>
    <x v="1"/>
    <d v="2023-02-28T00:00:00"/>
    <d v="2023-02-28T00:00:00"/>
    <s v="OTHER"/>
    <s v="SPECIAL PRIVILEGE"/>
    <s v="1 OTHER"/>
    <n v="1"/>
    <m/>
  </r>
  <r>
    <x v="964"/>
    <d v="2023-04-13T00:00:00"/>
    <x v="434"/>
    <s v="MANALO ELIADA F."/>
    <s v="SP"/>
    <x v="1"/>
    <d v="2023-03-09T00:00:00"/>
    <d v="2023-03-10T00:00:00"/>
    <s v="OTHER"/>
    <s v="SPECIAL PRIVILEGE"/>
    <s v="2 OTHER"/>
    <n v="2"/>
    <m/>
  </r>
  <r>
    <x v="965"/>
    <d v="2023-04-13T00:00:00"/>
    <x v="482"/>
    <s v="HERNANDO MERLE B."/>
    <s v="BUDGET"/>
    <x v="1"/>
    <d v="2023-03-20T00:00:00"/>
    <d v="2023-03-20T00:00:00"/>
    <s v="VL"/>
    <m/>
    <s v="1 VL"/>
    <n v="1"/>
    <m/>
  </r>
  <r>
    <x v="966"/>
    <d v="2023-04-13T00:00:00"/>
    <x v="482"/>
    <s v="HERNANDO MERLE B."/>
    <s v="BUDGET"/>
    <x v="1"/>
    <d v="2023-03-09T00:00:00"/>
    <d v="2023-03-09T00:00:00"/>
    <s v="OTHER"/>
    <s v="SPECIAL PRIVILEGE"/>
    <s v="1 OTHER"/>
    <n v="1"/>
    <m/>
  </r>
  <r>
    <x v="967"/>
    <d v="2023-04-13T00:00:00"/>
    <x v="482"/>
    <s v="PAITON MARY ANN M."/>
    <s v="CHARACTER OFFICE"/>
    <x v="1"/>
    <d v="2023-02-27T00:00:00"/>
    <d v="2023-03-01T00:00:00"/>
    <s v="SL"/>
    <m/>
    <s v="3 SL"/>
    <n v="3"/>
    <m/>
  </r>
  <r>
    <x v="968"/>
    <d v="2023-04-13T00:00:00"/>
    <x v="434"/>
    <s v="MALUBAY MELINDA D."/>
    <s v="THRDC"/>
    <x v="1"/>
    <d v="2023-03-10T00:00:00"/>
    <d v="2023-03-10T00:00:00"/>
    <s v="OTHER"/>
    <s v="SPECIAL PRIVILEGE"/>
    <s v="1 OTHER"/>
    <n v="1"/>
    <m/>
  </r>
  <r>
    <x v="969"/>
    <d v="2023-04-13T00:00:00"/>
    <x v="434"/>
    <s v="MONTENEGRO MARISSA P."/>
    <s v="CBO"/>
    <x v="1"/>
    <d v="2023-03-28T00:00:00"/>
    <d v="2023-03-28T00:00:00"/>
    <s v="SL"/>
    <m/>
    <s v="1 SL"/>
    <n v="1"/>
    <m/>
  </r>
  <r>
    <x v="970"/>
    <d v="2023-04-13T00:00:00"/>
    <x v="482"/>
    <s v="FELICIDARIO PAMELA C."/>
    <s v="BUDGET"/>
    <x v="1"/>
    <d v="2023-03-03T00:00:00"/>
    <d v="2023-03-03T00:00:00"/>
    <s v="OTHER"/>
    <s v="SPECIAL PRIVILEGE"/>
    <s v="1 OTHER"/>
    <n v="1"/>
    <m/>
  </r>
  <r>
    <x v="971"/>
    <d v="2023-04-13T00:00:00"/>
    <x v="482"/>
    <s v="MIRANDA MARIA LOIDA M."/>
    <s v="ACCOUNTING"/>
    <x v="1"/>
    <d v="2023-03-02T00:00:00"/>
    <d v="2023-03-02T00:00:00"/>
    <s v="SL"/>
    <m/>
    <s v="1 SL"/>
    <n v="1"/>
    <m/>
  </r>
  <r>
    <x v="972"/>
    <d v="2023-04-13T00:00:00"/>
    <x v="395"/>
    <s v="ROCILLO CECILLA A."/>
    <s v="ACCOUNTING"/>
    <x v="1"/>
    <d v="2023-02-28T00:00:00"/>
    <d v="2023-02-28T00:00:00"/>
    <s v="SL"/>
    <m/>
    <s v="1 SL"/>
    <n v="1"/>
    <m/>
  </r>
  <r>
    <x v="973"/>
    <d v="2023-04-13T00:00:00"/>
    <x v="470"/>
    <s v="DISEPEDA ALDWIN  "/>
    <s v="CENRO"/>
    <x v="3"/>
    <d v="2023-03-31T00:00:00"/>
    <d v="2023-03-31T00:00:00"/>
    <s v="SL"/>
    <m/>
    <s v="1 SL"/>
    <n v="1"/>
    <m/>
  </r>
  <r>
    <x v="974"/>
    <d v="2023-04-13T00:00:00"/>
    <x v="455"/>
    <s v="PALADAN VICENTE  "/>
    <s v="CENRO"/>
    <x v="1"/>
    <d v="2023-03-20T00:00:00"/>
    <d v="2023-03-20T00:00:00"/>
    <s v="SL"/>
    <m/>
    <s v="1 SL"/>
    <n v="1"/>
    <m/>
  </r>
  <r>
    <x v="975"/>
    <d v="2023-04-13T00:00:00"/>
    <x v="455"/>
    <s v="MACAPUNO FELIX  "/>
    <s v="CENRO"/>
    <x v="1"/>
    <d v="2023-03-20T00:00:00"/>
    <d v="2023-03-20T00:00:00"/>
    <s v="SL"/>
    <m/>
    <s v="1 SL"/>
    <n v="1"/>
    <m/>
  </r>
  <r>
    <x v="976"/>
    <d v="2023-04-13T00:00:00"/>
    <x v="466"/>
    <s v="DOCTORA ZENAIDA  "/>
    <s v="CENRO"/>
    <x v="1"/>
    <d v="2023-03-16T00:00:00"/>
    <d v="2023-03-16T00:00:00"/>
    <s v="SL"/>
    <m/>
    <s v="1 SL"/>
    <n v="1"/>
    <m/>
  </r>
  <r>
    <x v="976"/>
    <d v="2023-04-13T00:00:00"/>
    <x v="466"/>
    <s v="DOCTORA ZENAIDA  "/>
    <s v="CENRO"/>
    <x v="1"/>
    <d v="2023-03-23T00:00:00"/>
    <d v="2023-03-23T00:00:00"/>
    <s v="SL"/>
    <m/>
    <s v="1 SL"/>
    <n v="1"/>
    <m/>
  </r>
  <r>
    <x v="977"/>
    <d v="2023-04-13T00:00:00"/>
    <x v="434"/>
    <s v="PANGANIBAN CRISTETA M."/>
    <s v="DOE"/>
    <x v="1"/>
    <d v="2023-02-27T00:00:00"/>
    <d v="2023-02-27T00:00:00"/>
    <s v="OTHER"/>
    <s v="SPECIAL PRIVILEGE"/>
    <s v="1 OTHER"/>
    <n v="1"/>
    <m/>
  </r>
  <r>
    <x v="978"/>
    <d v="2023-04-13T00:00:00"/>
    <x v="434"/>
    <s v="DIMAPILIS VILMA T."/>
    <s v="GSO"/>
    <x v="1"/>
    <d v="2023-03-17T00:00:00"/>
    <d v="2023-03-17T00:00:00"/>
    <s v="VL"/>
    <m/>
    <s v="1 VL"/>
    <n v="1"/>
    <m/>
  </r>
  <r>
    <x v="979"/>
    <d v="2023-04-13T00:00:00"/>
    <x v="434"/>
    <s v="FLAVIER ADORACION  "/>
    <s v="ADMIN OFFICE"/>
    <x v="1"/>
    <d v="2023-03-08T00:00:00"/>
    <d v="2023-03-10T00:00:00"/>
    <s v="OTHER"/>
    <s v="BEREAVEMENT LEAVE"/>
    <s v="3 OTHER"/>
    <n v="3"/>
    <m/>
  </r>
  <r>
    <x v="980"/>
    <d v="2023-04-13T00:00:00"/>
    <x v="483"/>
    <s v="DIMAPILIS ELVIRA S."/>
    <s v="CTO"/>
    <x v="1"/>
    <d v="2023-03-16T00:00:00"/>
    <d v="2023-03-16T00:00:00"/>
    <s v="SL"/>
    <m/>
    <s v="1 SL"/>
    <n v="1"/>
    <m/>
  </r>
  <r>
    <x v="981"/>
    <d v="2023-04-13T00:00:00"/>
    <x v="476"/>
    <s v="OCAMPO EDRALYN B."/>
    <s v="HRMO"/>
    <x v="1"/>
    <d v="2023-03-21T00:00:00"/>
    <d v="2023-03-21T00:00:00"/>
    <s v="OTHER"/>
    <s v="SPECIAL PRIVILEGE"/>
    <s v="1 OTHER"/>
    <n v="1"/>
    <m/>
  </r>
  <r>
    <x v="982"/>
    <d v="2023-04-13T00:00:00"/>
    <x v="475"/>
    <s v="OCAMPO EDRALYN B."/>
    <s v="HRMO"/>
    <x v="1"/>
    <d v="2023-03-15T00:00:00"/>
    <d v="2023-03-15T00:00:00"/>
    <s v="VL"/>
    <m/>
    <s v="1 VL"/>
    <n v="1"/>
    <m/>
  </r>
  <r>
    <x v="983"/>
    <d v="2023-04-13T00:00:00"/>
    <x v="454"/>
    <s v="ERNI RANDY  "/>
    <s v="TOPS-CSU"/>
    <x v="3"/>
    <d v="2023-02-20T00:00:00"/>
    <d v="2023-03-10T00:00:00"/>
    <s v="SL"/>
    <m/>
    <s v="15 SL"/>
    <n v="15"/>
    <m/>
  </r>
  <r>
    <x v="984"/>
    <d v="2023-04-13T00:00:00"/>
    <x v="478"/>
    <s v="RODRIGUEZ IGNACIO  "/>
    <s v="CENRO"/>
    <x v="1"/>
    <d v="2023-03-16T00:00:00"/>
    <d v="2023-03-17T00:00:00"/>
    <s v="VL"/>
    <m/>
    <s v="2 VL"/>
    <n v="2"/>
    <m/>
  </r>
  <r>
    <x v="985"/>
    <d v="2023-04-13T00:00:00"/>
    <x v="464"/>
    <s v="VELUZ DORMILUNA E."/>
    <s v="CCT"/>
    <x v="1"/>
    <d v="2023-03-28T00:00:00"/>
    <d v="2023-03-31T00:00:00"/>
    <s v="VL"/>
    <m/>
    <s v="4 VL"/>
    <n v="4"/>
    <m/>
  </r>
  <r>
    <x v="986"/>
    <d v="2023-04-13T00:00:00"/>
    <x v="482"/>
    <s v="MANGUINAO NIÑA P."/>
    <s v="OSPITAL NG TAGAYTAY"/>
    <x v="3"/>
    <d v="2023-03-26T00:00:00"/>
    <d v="2023-03-28T00:00:00"/>
    <s v="SL"/>
    <m/>
    <s v="3 SL"/>
    <n v="3"/>
    <m/>
  </r>
  <r>
    <x v="987"/>
    <d v="2023-04-13T00:00:00"/>
    <x v="478"/>
    <s v="DIMARANAN RODORA G."/>
    <s v="HRMO"/>
    <x v="1"/>
    <d v="2023-03-08T00:00:00"/>
    <d v="2023-03-08T00:00:00"/>
    <s v="SL"/>
    <m/>
    <s v="1 SL"/>
    <n v="1"/>
    <m/>
  </r>
  <r>
    <x v="988"/>
    <d v="2023-04-14T00:00:00"/>
    <x v="489"/>
    <s v="MARUNDAN MARIA FLOR M."/>
    <s v="ONT"/>
    <x v="1"/>
    <d v="2023-04-17T00:00:00"/>
    <d v="2023-04-17T00:00:00"/>
    <s v="OTHER"/>
    <s v="SPECIAL PRIVILEGE"/>
    <s v="1 OTHER"/>
    <n v="1"/>
    <m/>
  </r>
  <r>
    <x v="989"/>
    <d v="2023-04-14T00:00:00"/>
    <x v="489"/>
    <s v="MARUNDAN MARIA FLOR M."/>
    <s v="ONT"/>
    <x v="1"/>
    <d v="2023-04-19T00:00:00"/>
    <d v="2023-04-21T00:00:00"/>
    <s v="VL"/>
    <m/>
    <s v="3 VL"/>
    <n v="3"/>
    <m/>
  </r>
  <r>
    <x v="990"/>
    <d v="2023-04-14T00:00:00"/>
    <x v="416"/>
    <s v="QUIAN JHON RAYMOND P."/>
    <s v="TCNHS"/>
    <x v="3"/>
    <d v="2023-01-04T00:00:00"/>
    <d v="2023-01-04T00:00:00"/>
    <s v="SL"/>
    <m/>
    <s v="1 SL"/>
    <n v="1"/>
    <m/>
  </r>
  <r>
    <x v="991"/>
    <d v="2023-04-14T00:00:00"/>
    <x v="298"/>
    <s v="GIBAGA RICA JEAN C."/>
    <n v="0"/>
    <x v="3"/>
    <d v="2023-03-09T00:00:00"/>
    <d v="2023-03-09T00:00:00"/>
    <s v="SL"/>
    <m/>
    <s v="1 SL"/>
    <n v="1"/>
    <m/>
  </r>
  <r>
    <x v="992"/>
    <d v="2023-04-14T00:00:00"/>
    <x v="434"/>
    <s v="QUIAN JHON RAYMOND P."/>
    <s v="TCNHS"/>
    <x v="3"/>
    <d v="2023-02-21T00:00:00"/>
    <d v="2023-02-21T00:00:00"/>
    <s v="SL"/>
    <m/>
    <s v="1 SL"/>
    <n v="1"/>
    <m/>
  </r>
  <r>
    <x v="993"/>
    <d v="2023-04-14T00:00:00"/>
    <x v="393"/>
    <s v="GIBAGA RICA JEAN C."/>
    <n v="0"/>
    <x v="3"/>
    <d v="2023-01-20T00:00:00"/>
    <d v="2023-01-20T00:00:00"/>
    <s v="SL"/>
    <m/>
    <s v="1 SL"/>
    <n v="1"/>
    <m/>
  </r>
  <r>
    <x v="994"/>
    <d v="2023-04-14T00:00:00"/>
    <x v="298"/>
    <s v="TIBAYAN ANA MALEN R."/>
    <n v="0"/>
    <x v="3"/>
    <d v="2023-02-15T00:00:00"/>
    <d v="2023-02-15T00:00:00"/>
    <s v="SL"/>
    <m/>
    <s v="1 SL"/>
    <n v="1"/>
    <m/>
  </r>
  <r>
    <x v="995"/>
    <d v="2023-04-14T00:00:00"/>
    <x v="478"/>
    <s v="ROXAS ZHANINE R."/>
    <n v="0"/>
    <x v="3"/>
    <d v="2023-03-09T00:00:00"/>
    <d v="2023-03-09T00:00:00"/>
    <s v="SL"/>
    <m/>
    <s v="1 SL"/>
    <n v="1"/>
    <m/>
  </r>
  <r>
    <x v="996"/>
    <d v="2023-04-14T00:00:00"/>
    <x v="396"/>
    <s v="VIDALLON KAREN  N."/>
    <s v="SHS"/>
    <x v="3"/>
    <d v="2022-12-14T00:00:00"/>
    <d v="2022-12-14T00:00:00"/>
    <m/>
    <m/>
    <s v="1 "/>
    <n v="1"/>
    <m/>
  </r>
  <r>
    <x v="997"/>
    <d v="2023-04-14T00:00:00"/>
    <x v="396"/>
    <s v="VIDALLON KAREN  N."/>
    <s v="SHS"/>
    <x v="3"/>
    <d v="2023-01-04T00:00:00"/>
    <d v="2023-01-04T00:00:00"/>
    <m/>
    <m/>
    <s v="1 "/>
    <n v="1"/>
    <m/>
  </r>
  <r>
    <x v="998"/>
    <d v="2023-04-14T00:00:00"/>
    <x v="493"/>
    <s v="ABALLA JAMAICA C."/>
    <s v="TCNHS-ISHS"/>
    <x v="0"/>
    <d v="2023-02-20T00:00:00"/>
    <d v="2023-02-20T00:00:00"/>
    <m/>
    <m/>
    <s v="1 "/>
    <n v="1"/>
    <m/>
  </r>
  <r>
    <x v="998"/>
    <d v="2023-04-14T00:00:00"/>
    <x v="493"/>
    <s v="ABALLA JAMAICA C."/>
    <s v="TCNHS-ISHS"/>
    <x v="0"/>
    <d v="2023-02-22T00:00:00"/>
    <d v="2023-02-22T00:00:00"/>
    <m/>
    <m/>
    <s v="1 "/>
    <n v="1"/>
    <m/>
  </r>
  <r>
    <x v="999"/>
    <d v="2023-04-14T00:00:00"/>
    <x v="397"/>
    <s v="ABALLA JAMAICA C."/>
    <s v="TCNHS-ISHS"/>
    <x v="0"/>
    <d v="2023-01-30T00:00:00"/>
    <d v="2023-01-30T00:00:00"/>
    <m/>
    <m/>
    <s v="1 "/>
    <n v="1"/>
    <m/>
  </r>
  <r>
    <x v="999"/>
    <d v="2023-04-14T00:00:00"/>
    <x v="397"/>
    <s v="ABALLA JAMAICA C."/>
    <s v="TCNHS-ISHS"/>
    <x v="0"/>
    <d v="2023-02-01T00:00:00"/>
    <d v="2023-02-02T00:00:00"/>
    <m/>
    <m/>
    <s v="2 "/>
    <n v="2"/>
    <m/>
  </r>
  <r>
    <x v="1000"/>
    <d v="2023-04-14T00:00:00"/>
    <x v="422"/>
    <s v="ABALLA JAMAICA C."/>
    <s v="TCNHS-ISHS"/>
    <x v="0"/>
    <d v="2023-01-09T00:00:00"/>
    <d v="2023-01-09T00:00:00"/>
    <m/>
    <m/>
    <s v="1 "/>
    <n v="1"/>
    <m/>
  </r>
  <r>
    <x v="1001"/>
    <d v="2023-04-14T00:00:00"/>
    <x v="489"/>
    <s v="GONZALES CHRISTI NERISSE E."/>
    <s v="CEO"/>
    <x v="0"/>
    <d v="2023-04-12T00:00:00"/>
    <d v="2023-04-12T00:00:00"/>
    <s v="SL"/>
    <m/>
    <s v="1 SL"/>
    <n v="1"/>
    <m/>
  </r>
  <r>
    <x v="1002"/>
    <d v="2023-04-14T00:00:00"/>
    <x v="485"/>
    <s v="ALCAZAR AIREEN B."/>
    <n v="0"/>
    <x v="3"/>
    <d v="2023-04-03T00:00:00"/>
    <d v="2023-04-03T00:00:00"/>
    <s v="SL"/>
    <m/>
    <s v="1 SL"/>
    <n v="1"/>
    <m/>
  </r>
  <r>
    <x v="1003"/>
    <d v="2023-04-14T00:00:00"/>
    <x v="480"/>
    <s v="CONSTANTE HERBERT F."/>
    <s v="BPLO"/>
    <x v="3"/>
    <d v="2023-03-06T00:00:00"/>
    <d v="2023-03-06T00:00:00"/>
    <s v="SL"/>
    <m/>
    <s v="1 SL"/>
    <n v="1"/>
    <m/>
  </r>
  <r>
    <x v="1003"/>
    <d v="2023-04-14T00:00:00"/>
    <x v="480"/>
    <s v="CONSTANTE HERBERT F."/>
    <s v="BPLO"/>
    <x v="3"/>
    <d v="2023-03-08T00:00:00"/>
    <d v="2023-03-08T00:00:00"/>
    <s v="SL"/>
    <m/>
    <s v="1 SL"/>
    <n v="1"/>
    <m/>
  </r>
  <r>
    <x v="1004"/>
    <d v="2023-04-14T00:00:00"/>
    <x v="464"/>
    <s v="CONSTANTE HERBERT F."/>
    <s v="BPLO"/>
    <x v="3"/>
    <d v="2023-03-13T00:00:00"/>
    <d v="2023-03-13T00:00:00"/>
    <s v="SL"/>
    <m/>
    <s v="1 SL"/>
    <n v="1"/>
    <m/>
  </r>
  <r>
    <x v="1004"/>
    <d v="2023-04-14T00:00:00"/>
    <x v="464"/>
    <s v="CONSTANTE HERBERT F."/>
    <s v="BPLO"/>
    <x v="3"/>
    <d v="2023-03-16T00:00:00"/>
    <d v="2023-03-17T00:00:00"/>
    <s v="SL"/>
    <m/>
    <s v="2 SL"/>
    <n v="2"/>
    <m/>
  </r>
  <r>
    <x v="1005"/>
    <d v="2023-04-14T00:00:00"/>
    <x v="476"/>
    <s v="DOGELIO JEAN MELODY M."/>
    <s v="CTO"/>
    <x v="2"/>
    <d v="2023-03-01T00:00:00"/>
    <d v="2023-03-17T00:00:00"/>
    <s v="OTHER"/>
    <s v="WITHOUTPAY"/>
    <s v="13 OTHER"/>
    <n v="13"/>
    <m/>
  </r>
  <r>
    <x v="1006"/>
    <d v="2023-04-14T00:00:00"/>
    <x v="476"/>
    <s v="DOGELIO JEAN MELODY M."/>
    <s v="CTO"/>
    <x v="2"/>
    <d v="2023-03-20T00:00:00"/>
    <d v="2023-03-28T00:00:00"/>
    <s v="OTHER"/>
    <s v="WITHOUTPAY"/>
    <s v="7 OTHER"/>
    <n v="7"/>
    <m/>
  </r>
  <r>
    <x v="1007"/>
    <d v="2023-04-14T00:00:00"/>
    <x v="447"/>
    <s v="BATHAN FRANNIE P."/>
    <s v="CHO"/>
    <x v="3"/>
    <d v="2023-03-03T00:00:00"/>
    <d v="2023-03-03T00:00:00"/>
    <s v="VL"/>
    <m/>
    <s v="1 VL"/>
    <n v="1"/>
    <m/>
  </r>
  <r>
    <x v="1008"/>
    <d v="2023-04-14T00:00:00"/>
    <x v="477"/>
    <s v="BATHAN FRANNIE P."/>
    <s v="CHO"/>
    <x v="3"/>
    <d v="2023-03-13T00:00:00"/>
    <d v="2023-03-14T00:00:00"/>
    <s v="VL"/>
    <m/>
    <s v="2 VL"/>
    <n v="2"/>
    <m/>
  </r>
  <r>
    <x v="1009"/>
    <d v="2023-04-14T00:00:00"/>
    <x v="477"/>
    <s v="BATHAN FRANNIE P."/>
    <s v="CHO"/>
    <x v="3"/>
    <d v="2023-03-20T00:00:00"/>
    <d v="2023-03-21T00:00:00"/>
    <s v="VL"/>
    <m/>
    <s v="2 VL"/>
    <n v="2"/>
    <m/>
  </r>
  <r>
    <x v="1010"/>
    <d v="2023-04-14T00:00:00"/>
    <x v="486"/>
    <s v="GARCIA JINKY A."/>
    <s v="OSP"/>
    <x v="3"/>
    <d v="2023-04-14T00:00:00"/>
    <d v="2023-04-17T00:00:00"/>
    <s v="VL"/>
    <m/>
    <s v="2 VL"/>
    <n v="2"/>
    <m/>
  </r>
  <r>
    <x v="1011"/>
    <d v="2023-04-14T00:00:00"/>
    <x v="487"/>
    <s v="PARRA ANABELLE P."/>
    <s v="DEPED SANJOSE"/>
    <x v="3"/>
    <d v="2023-04-24T00:00:00"/>
    <d v="2023-04-26T00:00:00"/>
    <s v="OTHER"/>
    <s v="SOLO PARENT"/>
    <s v="3 OTHER"/>
    <n v="3"/>
    <m/>
  </r>
  <r>
    <x v="1012"/>
    <d v="2023-04-14T00:00:00"/>
    <x v="487"/>
    <s v="PARRA ANABELLE P."/>
    <s v="DEPED SANJOSE"/>
    <x v="3"/>
    <d v="2023-04-27T00:00:00"/>
    <d v="2023-05-31T00:00:00"/>
    <s v="VL"/>
    <m/>
    <s v="24 VL"/>
    <n v="24"/>
    <m/>
  </r>
  <r>
    <x v="1013"/>
    <d v="2023-04-14T00:00:00"/>
    <x v="474"/>
    <s v="CORTEZ FIDELA B."/>
    <s v="TCCH/TICC"/>
    <x v="1"/>
    <d v="2023-04-24T00:00:00"/>
    <d v="2023-04-24T00:00:00"/>
    <s v="OTHER"/>
    <s v="BIRTHDAY LEAVE"/>
    <s v="1 OTHER"/>
    <n v="1"/>
    <m/>
  </r>
  <r>
    <x v="1014"/>
    <d v="2023-04-14T00:00:00"/>
    <x v="489"/>
    <s v="BURAZON CARIDAD A."/>
    <s v="CTO"/>
    <x v="1"/>
    <d v="2023-04-12T00:00:00"/>
    <d v="2023-04-12T00:00:00"/>
    <s v="SL"/>
    <m/>
    <s v="1 SL"/>
    <n v="1"/>
    <m/>
  </r>
  <r>
    <x v="1015"/>
    <d v="2023-04-14T00:00:00"/>
    <x v="487"/>
    <s v="MARDO MELINDA E."/>
    <s v="CENRO"/>
    <x v="3"/>
    <d v="2023-04-11T00:00:00"/>
    <d v="2023-04-11T00:00:00"/>
    <s v="SL"/>
    <m/>
    <s v="1 SL"/>
    <n v="1"/>
    <m/>
  </r>
  <r>
    <x v="1016"/>
    <d v="2023-04-14T00:00:00"/>
    <x v="489"/>
    <s v="CESICAR JOCHELLE JOAN S."/>
    <s v="TICC/TCCH"/>
    <x v="0"/>
    <d v="2023-04-11T00:00:00"/>
    <d v="2023-04-12T00:00:00"/>
    <s v="SL"/>
    <m/>
    <s v="2 SL"/>
    <n v="2"/>
    <m/>
  </r>
  <r>
    <x v="1017"/>
    <d v="2023-04-14T00:00:00"/>
    <x v="487"/>
    <s v="NATANAUAN SENANDO C."/>
    <s v="PICNIC GROVE"/>
    <x v="3"/>
    <d v="2023-05-02T00:00:00"/>
    <d v="2023-05-31T00:00:00"/>
    <s v="VL"/>
    <m/>
    <s v="22 VL"/>
    <n v="22"/>
    <m/>
  </r>
  <r>
    <x v="1018"/>
    <d v="2023-04-14T00:00:00"/>
    <x v="487"/>
    <s v="BAYBAY EDLYN L."/>
    <s v="PICNIC GROVE"/>
    <x v="3"/>
    <d v="2023-05-16T00:00:00"/>
    <d v="2023-05-31T00:00:00"/>
    <s v="VL"/>
    <m/>
    <s v="12 VL"/>
    <n v="12"/>
    <m/>
  </r>
  <r>
    <x v="1019"/>
    <d v="2023-04-14T00:00:00"/>
    <x v="377"/>
    <s v="REYES JUANITO P."/>
    <s v="OTM"/>
    <x v="1"/>
    <m/>
    <m/>
    <s v="OTHER"/>
    <s v="TERMINAL LEAVE"/>
    <s v="0 OTHER"/>
    <n v="0"/>
    <m/>
  </r>
  <r>
    <x v="1020"/>
    <d v="2023-04-27T00:00:00"/>
    <x v="494"/>
    <s v="ANACAY LEVIE B."/>
    <s v="ACCOUNTING"/>
    <x v="1"/>
    <d v="2023-04-13T00:00:00"/>
    <d v="2023-04-14T00:00:00"/>
    <s v="SL"/>
    <m/>
    <s v="2 SL"/>
    <n v="2"/>
    <m/>
  </r>
  <r>
    <x v="1021"/>
    <d v="2023-04-27T00:00:00"/>
    <x v="494"/>
    <s v="TULIAO FLORDELIZA M."/>
    <s v="ACCOUNTING"/>
    <x v="1"/>
    <d v="2023-04-12T00:00:00"/>
    <d v="2023-04-14T00:00:00"/>
    <s v="SL"/>
    <m/>
    <s v="3 SL"/>
    <n v="3"/>
    <m/>
  </r>
  <r>
    <x v="1022"/>
    <d v="2023-04-27T00:00:00"/>
    <x v="486"/>
    <s v="CHACON ELISA G."/>
    <s v="CCT"/>
    <x v="1"/>
    <d v="2023-04-04T00:00:00"/>
    <d v="2023-04-05T00:00:00"/>
    <s v="SL"/>
    <m/>
    <s v="2 SL"/>
    <n v="2"/>
    <m/>
  </r>
  <r>
    <x v="1022"/>
    <d v="2023-04-27T00:00:00"/>
    <x v="486"/>
    <s v="CHACON ELISA G."/>
    <s v="CCT"/>
    <x v="1"/>
    <d v="2023-04-11T00:00:00"/>
    <d v="2023-04-11T00:00:00"/>
    <s v="SL"/>
    <m/>
    <s v="1 SL"/>
    <n v="1"/>
    <m/>
  </r>
  <r>
    <x v="1022"/>
    <d v="2023-04-27T00:00:00"/>
    <x v="486"/>
    <s v="CHACON ELISA G."/>
    <s v="CCT"/>
    <x v="1"/>
    <d v="2023-04-14T00:00:00"/>
    <d v="2023-04-14T00:00:00"/>
    <s v="SL"/>
    <m/>
    <s v="1 SL"/>
    <n v="1"/>
    <m/>
  </r>
  <r>
    <x v="1023"/>
    <d v="2023-04-27T00:00:00"/>
    <x v="495"/>
    <s v="FERNANDEZ MILAGROS C."/>
    <s v="CTO"/>
    <x v="1"/>
    <d v="2023-04-26T00:00:00"/>
    <d v="2023-04-26T00:00:00"/>
    <s v="OTHER"/>
    <s v="GRADUATION LEAVE"/>
    <s v="1 OTHER"/>
    <n v="1"/>
    <m/>
  </r>
  <r>
    <x v="1024"/>
    <d v="2023-04-27T00:00:00"/>
    <x v="489"/>
    <s v="AMORA ELISA S."/>
    <s v="CTO"/>
    <x v="1"/>
    <d v="2023-04-12T00:00:00"/>
    <d v="2023-04-12T00:00:00"/>
    <s v="SL"/>
    <m/>
    <s v="1 SL"/>
    <n v="1"/>
    <m/>
  </r>
  <r>
    <x v="1025"/>
    <d v="2023-04-27T00:00:00"/>
    <x v="489"/>
    <s v="DELA GRACIA MA. CECILIA P."/>
    <s v="ACCOUNTING"/>
    <x v="1"/>
    <d v="2023-04-12T00:00:00"/>
    <d v="2023-04-12T00:00:00"/>
    <s v="OTHER"/>
    <s v="SPECIAL PRIVLEGE"/>
    <s v="1 OTHER"/>
    <n v="1"/>
    <m/>
  </r>
  <r>
    <x v="1026"/>
    <d v="2023-04-27T00:00:00"/>
    <x v="489"/>
    <s v="MIRANDA MARIA LOIDA M."/>
    <s v="ACCOUNTING"/>
    <x v="1"/>
    <d v="2023-03-14T00:00:00"/>
    <d v="2023-03-14T00:00:00"/>
    <s v="SL"/>
    <m/>
    <s v="1 SL"/>
    <n v="1"/>
    <m/>
  </r>
  <r>
    <x v="1027"/>
    <d v="2023-04-27T00:00:00"/>
    <x v="468"/>
    <s v="MARASIGAN GINALYN D."/>
    <s v="ACCOUNTING"/>
    <x v="1"/>
    <d v="2023-04-13T00:00:00"/>
    <d v="2023-04-14T00:00:00"/>
    <s v="SL"/>
    <m/>
    <s v="2 SL"/>
    <n v="2"/>
    <m/>
  </r>
  <r>
    <x v="1028"/>
    <d v="2023-04-27T00:00:00"/>
    <x v="494"/>
    <s v="DIMAPILIS ARIEL M."/>
    <s v="CTO"/>
    <x v="1"/>
    <d v="2023-04-15T00:00:00"/>
    <d v="2023-04-17T00:00:00"/>
    <s v="SL"/>
    <m/>
    <s v="1 SL"/>
    <n v="1"/>
    <m/>
  </r>
  <r>
    <x v="1029"/>
    <d v="2023-04-27T00:00:00"/>
    <x v="496"/>
    <s v="BAYHON GEORGE G."/>
    <s v="ASSESSORS OFFICE"/>
    <x v="1"/>
    <d v="2023-04-24T00:00:00"/>
    <d v="2023-04-24T00:00:00"/>
    <s v="OTHER"/>
    <s v="SPECIAL PRIVLEGE"/>
    <s v="1 OTHER"/>
    <n v="1"/>
    <m/>
  </r>
  <r>
    <x v="1030"/>
    <d v="2023-04-27T00:00:00"/>
    <x v="496"/>
    <s v="ANACAY ABNER M."/>
    <s v="ASSESSORS OFFICE"/>
    <x v="1"/>
    <d v="2023-04-24T00:00:00"/>
    <d v="2023-04-24T00:00:00"/>
    <s v="OTHER"/>
    <s v="SPECIAL PRIVLEGE"/>
    <s v="1 OTHER"/>
    <n v="1"/>
    <m/>
  </r>
  <r>
    <x v="1031"/>
    <d v="2023-04-27T00:00:00"/>
    <x v="494"/>
    <s v="FELICIDARIO PAMELA C."/>
    <s v="BUDGET"/>
    <x v="1"/>
    <d v="2023-04-17T00:00:00"/>
    <d v="2023-04-17T00:00:00"/>
    <s v="SL"/>
    <m/>
    <s v="1 SL"/>
    <n v="1"/>
    <m/>
  </r>
  <r>
    <x v="1032"/>
    <d v="2023-04-27T00:00:00"/>
    <x v="494"/>
    <s v="FERMA MARIA I."/>
    <s v="LCR"/>
    <x v="1"/>
    <d v="2023-04-26T00:00:00"/>
    <d v="2023-04-26T00:00:00"/>
    <s v="OTHER"/>
    <s v="SPECIAL PRIVLEGE"/>
    <s v="1 OTHER"/>
    <n v="1"/>
    <m/>
  </r>
  <r>
    <x v="1033"/>
    <d v="2023-04-27T00:00:00"/>
    <x v="495"/>
    <s v="AALA MELODY M."/>
    <s v="GSO"/>
    <x v="0"/>
    <d v="2023-04-26T00:00:00"/>
    <d v="2023-04-27T00:00:00"/>
    <s v="VL"/>
    <m/>
    <s v="2 VL"/>
    <n v="2"/>
    <m/>
  </r>
  <r>
    <x v="1034"/>
    <d v="2023-04-27T00:00:00"/>
    <x v="495"/>
    <s v="CORTEZ FIDELA B."/>
    <s v="TCCH/TICC"/>
    <x v="1"/>
    <d v="2023-04-14T00:00:00"/>
    <d v="2023-04-14T00:00:00"/>
    <s v="SL"/>
    <m/>
    <s v="1 SL"/>
    <n v="1"/>
    <m/>
  </r>
  <r>
    <x v="1035"/>
    <d v="2023-04-27T00:00:00"/>
    <x v="495"/>
    <s v="MENDOZA PRESCILA S."/>
    <s v="CEO"/>
    <x v="1"/>
    <d v="2023-04-14T00:00:00"/>
    <d v="2023-04-14T00:00:00"/>
    <s v="SL"/>
    <m/>
    <s v="1 SL"/>
    <n v="1"/>
    <m/>
  </r>
  <r>
    <x v="1036"/>
    <d v="2023-04-27T00:00:00"/>
    <x v="494"/>
    <s v="LIMBOC FLORDELIZA J."/>
    <s v="LCR"/>
    <x v="1"/>
    <d v="2023-04-14T00:00:00"/>
    <d v="2023-04-14T00:00:00"/>
    <s v="SL"/>
    <m/>
    <s v="1 SL"/>
    <n v="1"/>
    <m/>
  </r>
  <r>
    <x v="1037"/>
    <d v="2023-04-27T00:00:00"/>
    <x v="494"/>
    <s v="TOLENTINO CAROLINA E."/>
    <s v="LCR"/>
    <x v="1"/>
    <d v="2023-04-17T00:00:00"/>
    <d v="2023-04-17T00:00:00"/>
    <s v="SL"/>
    <m/>
    <s v="1 SL"/>
    <n v="1"/>
    <m/>
  </r>
  <r>
    <x v="1038"/>
    <d v="2023-04-27T00:00:00"/>
    <x v="496"/>
    <s v="MONTENEGRO HELEN L."/>
    <s v="TOPS (ADMIN CSU)"/>
    <x v="1"/>
    <d v="2023-04-14T00:00:00"/>
    <d v="2023-04-14T00:00:00"/>
    <s v="SL"/>
    <m/>
    <s v="1 SL"/>
    <n v="1"/>
    <m/>
  </r>
  <r>
    <x v="1039"/>
    <d v="2023-04-27T00:00:00"/>
    <x v="497"/>
    <s v="RODRIGUEZ RUEL  "/>
    <s v="CENRO"/>
    <x v="1"/>
    <d v="2023-03-25T00:00:00"/>
    <d v="2023-04-30T00:00:00"/>
    <s v="SL"/>
    <m/>
    <s v="27 SL"/>
    <n v="27"/>
    <m/>
  </r>
  <r>
    <x v="1040"/>
    <d v="2023-04-27T00:00:00"/>
    <x v="489"/>
    <s v="LEGASPI DOLORES B."/>
    <s v="CHO"/>
    <x v="1"/>
    <d v="2023-04-11T00:00:00"/>
    <d v="2023-04-12T00:00:00"/>
    <s v="SL"/>
    <m/>
    <s v="2 SL"/>
    <n v="2"/>
    <m/>
  </r>
  <r>
    <x v="1041"/>
    <d v="2023-04-27T00:00:00"/>
    <x v="494"/>
    <s v="DAÑO ALMA R."/>
    <s v="ACCOUNTING"/>
    <x v="1"/>
    <d v="2023-04-13T00:00:00"/>
    <d v="2023-04-13T00:00:00"/>
    <s v="SL"/>
    <m/>
    <s v="1 SL"/>
    <n v="1"/>
    <m/>
  </r>
  <r>
    <x v="1042"/>
    <d v="2023-04-27T00:00:00"/>
    <x v="494"/>
    <s v="DAÑO ALMA R."/>
    <s v="ACCOUNTING"/>
    <x v="1"/>
    <d v="2023-04-25T00:00:00"/>
    <d v="2023-04-25T00:00:00"/>
    <s v="OTHER"/>
    <s v="SPECIAL PRIVILEGE"/>
    <s v="1 OTHER"/>
    <n v="1"/>
    <m/>
  </r>
  <r>
    <x v="1043"/>
    <d v="2023-04-27T00:00:00"/>
    <x v="448"/>
    <s v="DE VILLA JAYVEE U."/>
    <s v="ACCOUNTING"/>
    <x v="1"/>
    <d v="2023-04-25T00:00:00"/>
    <d v="2023-04-25T00:00:00"/>
    <s v="VL"/>
    <m/>
    <s v="1 VL"/>
    <n v="1"/>
    <m/>
  </r>
  <r>
    <x v="1044"/>
    <d v="2023-04-27T00:00:00"/>
    <x v="465"/>
    <s v="COTONER NELIA C."/>
    <s v="COOPERATIVE OFFICE"/>
    <x v="1"/>
    <d v="2023-03-31T00:00:00"/>
    <d v="2023-03-31T00:00:00"/>
    <s v="VL"/>
    <m/>
    <s v="1 VL"/>
    <n v="1"/>
    <m/>
  </r>
  <r>
    <x v="1045"/>
    <d v="2023-04-27T00:00:00"/>
    <x v="497"/>
    <s v="LIMBOC FLORDELIZA J."/>
    <s v="LCR"/>
    <x v="1"/>
    <d v="2023-04-17T00:00:00"/>
    <d v="2023-04-17T00:00:00"/>
    <s v="OTHER"/>
    <s v="SPECIAL PRIVILEGE"/>
    <s v="1 OTHER"/>
    <n v="1"/>
    <m/>
  </r>
  <r>
    <x v="1565"/>
    <d v="2023-04-27T00:00:00"/>
    <x v="489"/>
    <s v="GARCIA HAIZEL M."/>
    <s v="CCT"/>
    <x v="1"/>
    <d v="2023-04-12T00:00:00"/>
    <d v="2023-04-12T00:00:00"/>
    <s v="SL"/>
    <m/>
    <s v="1 SL"/>
    <n v="1"/>
    <m/>
  </r>
  <r>
    <x v="1566"/>
    <d v="2023-04-27T00:00:00"/>
    <x v="498"/>
    <s v="GOMEZ EMMA M."/>
    <s v="CEO"/>
    <x v="1"/>
    <d v="2023-05-15T00:00:00"/>
    <d v="2023-06-02T00:00:00"/>
    <s v="VL"/>
    <m/>
    <s v="16 VL"/>
    <n v="16"/>
    <m/>
  </r>
  <r>
    <x v="1567"/>
    <d v="2023-04-27T00:00:00"/>
    <x v="495"/>
    <s v="DOGELIO CHRISTIAN B."/>
    <s v="LEGAL"/>
    <x v="0"/>
    <d v="2023-04-26T00:00:00"/>
    <d v="2023-04-28T00:00:00"/>
    <s v="VL"/>
    <m/>
    <s v="3 VL"/>
    <n v="3"/>
    <m/>
  </r>
  <r>
    <x v="1568"/>
    <d v="2023-04-27T00:00:00"/>
    <x v="496"/>
    <s v="PEÑERO LILIBETH B."/>
    <s v="CSWDO"/>
    <x v="1"/>
    <d v="2023-04-13T00:00:00"/>
    <d v="2023-04-13T00:00:00"/>
    <s v="SL"/>
    <m/>
    <s v="1 SL"/>
    <n v="1"/>
    <m/>
  </r>
  <r>
    <x v="1569"/>
    <d v="2023-04-27T00:00:00"/>
    <x v="496"/>
    <s v="ERIDAO ROSALINDA P."/>
    <s v="CSWDO"/>
    <x v="1"/>
    <d v="2023-04-13T00:00:00"/>
    <d v="2023-04-13T00:00:00"/>
    <s v="SL"/>
    <m/>
    <s v="1 SL"/>
    <n v="1"/>
    <m/>
  </r>
  <r>
    <x v="1570"/>
    <d v="2023-04-27T00:00:00"/>
    <x v="496"/>
    <s v="VERGARA ANACIETA M."/>
    <s v="CSWDO"/>
    <x v="1"/>
    <d v="2023-04-20T00:00:00"/>
    <d v="2023-04-20T00:00:00"/>
    <s v="OTHER"/>
    <s v="SPECIAL PRIVILEGE"/>
    <s v="1 OTHER"/>
    <n v="1"/>
    <m/>
  </r>
  <r>
    <x v="1571"/>
    <d v="2023-04-27T00:00:00"/>
    <x v="495"/>
    <s v="RODRIGUEZ GREGORIO  "/>
    <s v="CENRO"/>
    <x v="1"/>
    <d v="2023-04-14T00:00:00"/>
    <d v="2023-04-14T00:00:00"/>
    <s v="SL"/>
    <m/>
    <s v="1 SL"/>
    <n v="1"/>
    <m/>
  </r>
  <r>
    <x v="1572"/>
    <d v="2023-04-27T00:00:00"/>
    <x v="495"/>
    <s v="BITUIN LUCKY NIKKO G."/>
    <s v="CHO"/>
    <x v="0"/>
    <d v="2023-04-25T00:00:00"/>
    <d v="2023-04-25T00:00:00"/>
    <s v="VL"/>
    <m/>
    <s v="1 VL"/>
    <n v="1"/>
    <m/>
  </r>
  <r>
    <x v="1573"/>
    <d v="2023-04-27T00:00:00"/>
    <x v="496"/>
    <s v="GUAÑEZO MA. GINA P."/>
    <s v="CTO"/>
    <x v="1"/>
    <d v="2023-04-20T00:00:00"/>
    <d v="2023-04-20T00:00:00"/>
    <s v="OTHER"/>
    <s v="SPECIAL PRIVILEGE"/>
    <s v="1 OTHER"/>
    <n v="1"/>
    <m/>
  </r>
  <r>
    <x v="1574"/>
    <d v="2023-04-27T00:00:00"/>
    <x v="494"/>
    <s v="MALUBAY MELINDA D."/>
    <s v="THRDC"/>
    <x v="1"/>
    <d v="2023-04-17T00:00:00"/>
    <d v="2023-04-17T00:00:00"/>
    <s v="SL"/>
    <m/>
    <s v="1 SL"/>
    <n v="1"/>
    <m/>
  </r>
  <r>
    <x v="1575"/>
    <d v="2023-04-27T00:00:00"/>
    <x v="498"/>
    <s v="ALEGA ESTELITA M."/>
    <s v="CTO"/>
    <x v="1"/>
    <d v="2023-04-03T00:00:00"/>
    <d v="2023-04-04T00:00:00"/>
    <s v="VL"/>
    <m/>
    <s v="2 VL"/>
    <n v="2"/>
    <m/>
  </r>
  <r>
    <x v="1575"/>
    <d v="2023-04-27T00:00:00"/>
    <x v="498"/>
    <s v="ALEGA ESTELITA M."/>
    <s v="CTO"/>
    <x v="1"/>
    <d v="2023-04-11T00:00:00"/>
    <d v="2023-04-11T00:00:00"/>
    <s v="VL"/>
    <m/>
    <s v="1 VL"/>
    <n v="1"/>
    <m/>
  </r>
  <r>
    <x v="1576"/>
    <d v="2023-04-27T00:00:00"/>
    <x v="499"/>
    <s v="MALIGAYO YOLANDA D."/>
    <s v="CHO"/>
    <x v="1"/>
    <d v="2023-04-17T00:00:00"/>
    <d v="2023-04-18T00:00:00"/>
    <s v="SL"/>
    <m/>
    <s v="2 SL"/>
    <n v="2"/>
    <m/>
  </r>
  <r>
    <x v="1577"/>
    <d v="2023-04-27T00:00:00"/>
    <x v="498"/>
    <s v="AMBION LAMBERTO A."/>
    <s v="VMO"/>
    <x v="1"/>
    <d v="2023-04-27T00:00:00"/>
    <d v="2023-04-27T00:00:00"/>
    <s v="VL"/>
    <m/>
    <s v="1 VL"/>
    <n v="1"/>
    <m/>
  </r>
  <r>
    <x v="1578"/>
    <d v="2023-04-27T00:00:00"/>
    <x v="500"/>
    <s v="DESINGAŃO PURIFICACION A."/>
    <s v="SP"/>
    <x v="0"/>
    <d v="2023-04-17T00:00:00"/>
    <d v="2023-04-20T00:00:00"/>
    <s v="SL"/>
    <m/>
    <s v="4 SL"/>
    <n v="4"/>
    <m/>
  </r>
  <r>
    <x v="1579"/>
    <d v="2023-04-27T00:00:00"/>
    <x v="495"/>
    <s v="CALANOG EUGENE V."/>
    <s v="CHO"/>
    <x v="1"/>
    <d v="2023-04-13T00:00:00"/>
    <d v="2023-04-14T00:00:00"/>
    <s v="SL"/>
    <m/>
    <s v="2 SL"/>
    <n v="2"/>
    <m/>
  </r>
  <r>
    <x v="1580"/>
    <d v="2023-04-27T00:00:00"/>
    <x v="495"/>
    <s v="VILLANUEVA DAVE RONILLO V."/>
    <s v="CEO"/>
    <x v="0"/>
    <d v="2023-04-12T00:00:00"/>
    <d v="2023-04-13T00:00:00"/>
    <s v="SL"/>
    <m/>
    <s v="2 SL"/>
    <n v="2"/>
    <m/>
  </r>
  <r>
    <x v="1581"/>
    <d v="2023-04-27T00:00:00"/>
    <x v="483"/>
    <s v="PANGANIBAN CRISTETA M."/>
    <s v="DOE"/>
    <x v="1"/>
    <d v="2023-03-20T00:00:00"/>
    <d v="2023-03-20T00:00:00"/>
    <s v="SL"/>
    <m/>
    <s v="1 SL"/>
    <n v="1"/>
    <m/>
  </r>
  <r>
    <x v="1582"/>
    <d v="2023-04-27T00:00:00"/>
    <x v="494"/>
    <s v="AUSTRIA KIM E."/>
    <s v="ONT"/>
    <x v="1"/>
    <d v="2023-04-17T00:00:00"/>
    <d v="2023-04-17T00:00:00"/>
    <s v="SL"/>
    <m/>
    <s v="1 SL"/>
    <n v="1"/>
    <m/>
  </r>
  <r>
    <x v="1583"/>
    <d v="2023-04-27T00:00:00"/>
    <x v="498"/>
    <s v="CONSTANTE HERBERT F."/>
    <s v="BPLO"/>
    <x v="3"/>
    <d v="2023-04-25T00:00:00"/>
    <d v="2023-04-25T00:00:00"/>
    <s v="SL"/>
    <m/>
    <s v="1 SL"/>
    <n v="1"/>
    <m/>
  </r>
  <r>
    <x v="1584"/>
    <d v="2023-04-27T00:00:00"/>
    <x v="500"/>
    <s v="MARQUEZ HENSLEY B."/>
    <s v="SANGGUNIANG PANLUNGSOD"/>
    <x v="3"/>
    <d v="2023-04-19T00:00:00"/>
    <d v="2023-04-20T00:00:00"/>
    <s v="SL"/>
    <m/>
    <s v="2 SL"/>
    <n v="2"/>
    <m/>
  </r>
  <r>
    <x v="1585"/>
    <d v="2023-04-27T00:00:00"/>
    <x v="485"/>
    <s v="MAULLON JAENA F."/>
    <s v="SP"/>
    <x v="0"/>
    <d v="2023-04-11T00:00:00"/>
    <d v="2023-04-11T00:00:00"/>
    <s v="VL"/>
    <m/>
    <s v="1 VL"/>
    <n v="1"/>
    <m/>
  </r>
  <r>
    <x v="1585"/>
    <d v="2023-04-27T00:00:00"/>
    <x v="485"/>
    <s v="MAULLON JAENA F."/>
    <s v="SP"/>
    <x v="0"/>
    <d v="2023-04-13T00:00:00"/>
    <d v="2023-04-13T00:00:00"/>
    <s v="VL"/>
    <m/>
    <s v="1 VL"/>
    <n v="1"/>
    <m/>
  </r>
  <r>
    <x v="1585"/>
    <d v="2023-04-27T00:00:00"/>
    <x v="485"/>
    <s v="MAULLON JAENA F."/>
    <s v="SP"/>
    <x v="0"/>
    <d v="2023-04-19T00:00:00"/>
    <d v="2023-04-19T00:00:00"/>
    <s v="VL"/>
    <m/>
    <s v="1 VL"/>
    <n v="1"/>
    <m/>
  </r>
  <r>
    <x v="1585"/>
    <d v="2023-04-27T00:00:00"/>
    <x v="485"/>
    <s v="MAULLON JAENA F."/>
    <s v="SP"/>
    <x v="0"/>
    <d v="2023-04-26T00:00:00"/>
    <d v="2023-04-26T00:00:00"/>
    <s v="VL"/>
    <m/>
    <s v="1 VL"/>
    <n v="1"/>
    <m/>
  </r>
  <r>
    <x v="1585"/>
    <d v="2023-04-27T00:00:00"/>
    <x v="485"/>
    <s v="MAULLON JAENA F."/>
    <s v="SP"/>
    <x v="0"/>
    <d v="2023-04-28T00:00:00"/>
    <d v="2023-04-28T00:00:00"/>
    <s v="VL"/>
    <m/>
    <s v="1 VL"/>
    <n v="1"/>
    <m/>
  </r>
  <r>
    <x v="1586"/>
    <d v="2023-04-27T00:00:00"/>
    <x v="495"/>
    <s v="ANGELES ANNABEL D."/>
    <n v="0"/>
    <x v="0"/>
    <d v="2023-04-14T00:00:00"/>
    <d v="2023-04-14T00:00:00"/>
    <s v="OTHER"/>
    <s v="SPECIAL PRIVILEGE"/>
    <s v="1 OTHER"/>
    <n v="1"/>
    <m/>
  </r>
  <r>
    <x v="1587"/>
    <d v="2023-04-27T00:00:00"/>
    <x v="494"/>
    <s v="DIMARANAN JENELIN B."/>
    <s v="SP"/>
    <x v="0"/>
    <d v="2023-04-26T00:00:00"/>
    <d v="2023-04-26T00:00:00"/>
    <s v="VL"/>
    <m/>
    <s v="1 VL"/>
    <n v="1"/>
    <m/>
  </r>
  <r>
    <x v="1588"/>
    <d v="2023-04-27T00:00:00"/>
    <x v="495"/>
    <s v="DORADO JULAIDA M."/>
    <s v="CENRO"/>
    <x v="3"/>
    <d v="2023-04-05T00:00:00"/>
    <d v="2023-04-05T00:00:00"/>
    <s v="SL"/>
    <m/>
    <s v="1 SL"/>
    <n v="1"/>
    <m/>
  </r>
  <r>
    <x v="1588"/>
    <d v="2023-04-27T00:00:00"/>
    <x v="495"/>
    <s v="DORADO JULAIDA M."/>
    <s v="CENRO"/>
    <x v="3"/>
    <d v="2023-04-14T00:00:00"/>
    <d v="2023-04-14T00:00:00"/>
    <s v="SL"/>
    <m/>
    <s v="1 SL"/>
    <n v="1"/>
    <m/>
  </r>
  <r>
    <x v="1589"/>
    <d v="2023-04-27T00:00:00"/>
    <x v="298"/>
    <s v="DEMATERA PEDRO B."/>
    <s v="CCR"/>
    <x v="0"/>
    <d v="2023-04-03T00:00:00"/>
    <d v="2023-04-05T00:00:00"/>
    <s v="SL"/>
    <m/>
    <s v="3 SL"/>
    <n v="3"/>
    <m/>
  </r>
  <r>
    <x v="1590"/>
    <d v="2023-04-27T00:00:00"/>
    <x v="499"/>
    <s v="PEPA ARIEL N."/>
    <s v="CHO"/>
    <x v="0"/>
    <d v="2023-04-17T00:00:00"/>
    <d v="2023-04-17T00:00:00"/>
    <s v="SL"/>
    <m/>
    <s v="1 SL"/>
    <n v="1"/>
    <m/>
  </r>
  <r>
    <x v="1591"/>
    <d v="2023-04-27T00:00:00"/>
    <x v="494"/>
    <s v="VILLANUEVA MARILYN L."/>
    <s v="TICC"/>
    <x v="0"/>
    <d v="2023-04-14T00:00:00"/>
    <d v="2023-04-14T00:00:00"/>
    <s v="SL"/>
    <m/>
    <s v="1 SL"/>
    <n v="1"/>
    <m/>
  </r>
  <r>
    <x v="1592"/>
    <d v="2023-04-27T00:00:00"/>
    <x v="499"/>
    <s v="ANACAY ANICETA P."/>
    <s v="PICNIC GROVE"/>
    <x v="1"/>
    <d v="2023-04-14T00:00:00"/>
    <d v="2023-04-14T00:00:00"/>
    <s v="SL"/>
    <m/>
    <s v="1 SL"/>
    <n v="1"/>
    <m/>
  </r>
  <r>
    <x v="1593"/>
    <d v="2023-04-27T00:00:00"/>
    <x v="499"/>
    <s v="VALDEZ JACKILYN A."/>
    <s v="PICNIC GROVE"/>
    <x v="0"/>
    <d v="2023-05-02T00:00:00"/>
    <d v="2023-05-12T00:00:00"/>
    <s v="VL"/>
    <m/>
    <s v="9 VL"/>
    <n v="9"/>
    <m/>
  </r>
  <r>
    <x v="1594"/>
    <d v="2023-04-27T00:00:00"/>
    <x v="500"/>
    <s v="DIMAILIG ARLYN R."/>
    <s v="MAHOGANY MARKET"/>
    <x v="0"/>
    <d v="2023-04-20T00:00:00"/>
    <d v="2023-04-20T00:00:00"/>
    <s v="SL"/>
    <m/>
    <s v="1 SL"/>
    <n v="1"/>
    <m/>
  </r>
  <r>
    <x v="1595"/>
    <d v="2023-04-27T00:00:00"/>
    <x v="298"/>
    <s v="BRIZUELA LENIE E."/>
    <s v="CTO-LICENSE"/>
    <x v="0"/>
    <d v="2023-04-14T00:00:00"/>
    <d v="2023-04-17T00:00:00"/>
    <s v="SL"/>
    <m/>
    <s v="2 SL"/>
    <n v="2"/>
    <m/>
  </r>
  <r>
    <x v="1596"/>
    <d v="2023-04-27T00:00:00"/>
    <x v="501"/>
    <s v="ROQUITE MAIRECAR L."/>
    <s v="CCT"/>
    <x v="0"/>
    <d v="2023-04-20T00:00:00"/>
    <d v="2023-04-20T00:00:00"/>
    <s v="SL"/>
    <m/>
    <s v="1 SL"/>
    <n v="1"/>
    <m/>
  </r>
  <r>
    <x v="1597"/>
    <d v="2023-04-27T00:00:00"/>
    <x v="500"/>
    <s v="RAMOS REMELYN A."/>
    <s v="PEOPLE'S PARK"/>
    <x v="3"/>
    <d v="2023-08-16T00:00:00"/>
    <d v="2023-08-18T00:00:00"/>
    <s v="VL"/>
    <m/>
    <s v="3 VL"/>
    <n v="3"/>
    <m/>
  </r>
  <r>
    <x v="1597"/>
    <d v="2023-04-27T00:00:00"/>
    <x v="500"/>
    <s v="RAMOS REMELYN A."/>
    <s v="PEOPLE'S PARK"/>
    <x v="3"/>
    <d v="2023-08-22T00:00:00"/>
    <d v="2023-08-25T00:00:00"/>
    <s v="VL"/>
    <m/>
    <s v="4 VL"/>
    <n v="4"/>
    <m/>
  </r>
  <r>
    <x v="1597"/>
    <d v="2023-04-27T00:00:00"/>
    <x v="500"/>
    <s v="RAMOS REMELYN A."/>
    <s v="PEOPLE'S PARK"/>
    <x v="3"/>
    <d v="2023-08-29T00:00:00"/>
    <d v="2023-08-31T00:00:00"/>
    <s v="VL"/>
    <m/>
    <s v="3 VL"/>
    <n v="3"/>
    <m/>
  </r>
  <r>
    <x v="1598"/>
    <d v="2023-04-27T00:00:00"/>
    <x v="501"/>
    <s v="ORTEGA RODEL R."/>
    <s v="TOPS"/>
    <x v="3"/>
    <d v="2023-05-04T00:00:00"/>
    <d v="2023-05-05T00:00:00"/>
    <s v="VL"/>
    <m/>
    <s v="2 VL"/>
    <n v="2"/>
    <m/>
  </r>
  <r>
    <x v="1599"/>
    <d v="2023-04-27T00:00:00"/>
    <x v="495"/>
    <s v="ESPINOSA RUBY ANN V."/>
    <s v="ONT"/>
    <x v="0"/>
    <d v="2023-04-16T00:00:00"/>
    <d v="2023-05-31T00:00:00"/>
    <s v="SL"/>
    <m/>
    <s v="32 SL"/>
    <n v="32"/>
    <m/>
  </r>
  <r>
    <x v="1600"/>
    <d v="2023-04-27T00:00:00"/>
    <x v="502"/>
    <s v="FERMA RAYMOND  "/>
    <s v="CENRO"/>
    <x v="0"/>
    <d v="2023-04-27T00:00:00"/>
    <d v="2023-04-27T00:00:00"/>
    <s v="VL"/>
    <m/>
    <s v="1 VL"/>
    <n v="1"/>
    <m/>
  </r>
  <r>
    <x v="1600"/>
    <d v="2023-04-27T00:00:00"/>
    <x v="502"/>
    <s v="FERMA RAYMOND  "/>
    <s v="CENRO"/>
    <x v="0"/>
    <d v="2023-04-30T00:00:00"/>
    <d v="2023-04-30T00:00:00"/>
    <s v="VL"/>
    <m/>
    <s v="0 VL"/>
    <n v="0"/>
    <m/>
  </r>
  <r>
    <x v="1601"/>
    <d v="2023-04-27T00:00:00"/>
    <x v="500"/>
    <s v="PAZ JOSUE O."/>
    <s v="CENRO"/>
    <x v="0"/>
    <d v="2023-04-20T00:00:00"/>
    <d v="2023-04-20T00:00:00"/>
    <s v="SL"/>
    <m/>
    <s v="1 SL"/>
    <n v="1"/>
    <m/>
  </r>
  <r>
    <x v="1602"/>
    <d v="2023-04-27T00:00:00"/>
    <x v="487"/>
    <s v="TIBAYAN EUFEMIA O."/>
    <s v="CHO"/>
    <x v="0"/>
    <d v="2023-03-06T00:00:00"/>
    <d v="2023-04-05T00:00:00"/>
    <s v="SL"/>
    <m/>
    <s v="22 SL"/>
    <n v="22"/>
    <m/>
  </r>
  <r>
    <x v="1603"/>
    <d v="2023-04-27T00:00:00"/>
    <x v="501"/>
    <s v="PAGLINAWAN JESSIE M."/>
    <s v="CENRO"/>
    <x v="0"/>
    <d v="2023-04-24T00:00:00"/>
    <d v="2023-04-24T00:00:00"/>
    <s v="SL"/>
    <m/>
    <s v="1 SL"/>
    <n v="1"/>
    <m/>
  </r>
  <r>
    <x v="1604"/>
    <d v="2023-04-27T00:00:00"/>
    <x v="501"/>
    <s v="ATIENZA VENUS  "/>
    <s v="CENRO"/>
    <x v="3"/>
    <d v="2023-04-25T00:00:00"/>
    <d v="2023-04-25T00:00:00"/>
    <s v="SL"/>
    <m/>
    <s v="1 SL"/>
    <n v="1"/>
    <m/>
  </r>
  <r>
    <x v="1605"/>
    <d v="2023-04-27T00:00:00"/>
    <x v="500"/>
    <s v="ENRIQUEZ ERIBERTO  "/>
    <s v="CENRO"/>
    <x v="3"/>
    <d v="2023-04-01T00:00:00"/>
    <d v="2023-04-02T00:00:00"/>
    <s v="VL"/>
    <m/>
    <s v="0 VL"/>
    <n v="0"/>
    <m/>
  </r>
  <r>
    <x v="1606"/>
    <d v="2023-04-27T00:00:00"/>
    <x v="496"/>
    <s v="GONZALES MARIO O."/>
    <s v="GSO"/>
    <x v="0"/>
    <d v="2023-04-11T00:00:00"/>
    <d v="2023-04-13T00:00:00"/>
    <s v="SL"/>
    <m/>
    <s v="3 SL"/>
    <n v="3"/>
    <m/>
  </r>
  <r>
    <x v="1607"/>
    <d v="2023-04-27T00:00:00"/>
    <x v="495"/>
    <s v="GATPANDAN MICHAEL E."/>
    <s v="GSO"/>
    <x v="0"/>
    <d v="2023-04-25T00:00:00"/>
    <d v="2023-04-25T00:00:00"/>
    <s v="VL"/>
    <m/>
    <s v="1 VL"/>
    <n v="1"/>
    <m/>
  </r>
  <r>
    <x v="1608"/>
    <d v="2023-04-27T00:00:00"/>
    <x v="499"/>
    <s v="GATPANDAN MICHAEL E."/>
    <s v="GSO"/>
    <x v="0"/>
    <d v="2023-04-18T00:00:00"/>
    <d v="2023-04-18T00:00:00"/>
    <s v="SL"/>
    <m/>
    <s v="1 SL"/>
    <n v="1"/>
    <m/>
  </r>
  <r>
    <x v="1609"/>
    <d v="2023-04-27T00:00:00"/>
    <x v="496"/>
    <s v="GATPANDAN MICHAEL E."/>
    <s v="GSO"/>
    <x v="0"/>
    <d v="2023-04-13T00:00:00"/>
    <d v="2023-04-13T00:00:00"/>
    <s v="SL"/>
    <m/>
    <s v="1 SL"/>
    <n v="1"/>
    <m/>
  </r>
  <r>
    <x v="1610"/>
    <d v="2023-04-27T00:00:00"/>
    <x v="298"/>
    <s v="MERCARDO RENGIE M."/>
    <s v="LCR"/>
    <x v="0"/>
    <d v="2023-04-03T00:00:00"/>
    <d v="2023-04-03T00:00:00"/>
    <s v="SL"/>
    <m/>
    <s v="1 SL"/>
    <n v="1"/>
    <m/>
  </r>
  <r>
    <x v="1610"/>
    <d v="2023-04-27T00:00:00"/>
    <x v="298"/>
    <s v="MERCARDO RENGIE M."/>
    <s v="LCR"/>
    <x v="0"/>
    <d v="2023-04-13T00:00:00"/>
    <d v="2023-04-13T00:00:00"/>
    <s v="SL"/>
    <m/>
    <s v="1 SL"/>
    <n v="1"/>
    <m/>
  </r>
  <r>
    <x v="1610"/>
    <d v="2023-04-27T00:00:00"/>
    <x v="298"/>
    <s v="MERCARDO RENGIE M."/>
    <s v="LCR"/>
    <x v="0"/>
    <d v="2023-04-17T00:00:00"/>
    <d v="2023-04-17T00:00:00"/>
    <s v="SL"/>
    <m/>
    <s v="1 SL"/>
    <n v="1"/>
    <m/>
  </r>
  <r>
    <x v="1611"/>
    <d v="2023-04-27T00:00:00"/>
    <x v="298"/>
    <s v="MERCARDO RENGIE M."/>
    <s v="LCR"/>
    <x v="0"/>
    <d v="2023-03-23T00:00:00"/>
    <d v="2023-03-23T00:00:00"/>
    <s v="SL"/>
    <m/>
    <s v="1 SL"/>
    <n v="1"/>
    <m/>
  </r>
  <r>
    <x v="1611"/>
    <d v="2023-04-27T00:00:00"/>
    <x v="298"/>
    <s v="MERCARDO RENGIE M."/>
    <s v="LCR"/>
    <x v="0"/>
    <d v="2023-03-27T00:00:00"/>
    <d v="2023-03-27T00:00:00"/>
    <s v="SL"/>
    <m/>
    <s v="1 SL"/>
    <n v="1"/>
    <m/>
  </r>
  <r>
    <x v="1611"/>
    <d v="2023-04-27T00:00:00"/>
    <x v="298"/>
    <s v="MERCARDO RENGIE M."/>
    <s v="LCR"/>
    <x v="0"/>
    <d v="2023-03-30T00:00:00"/>
    <d v="2023-03-30T00:00:00"/>
    <s v="SL"/>
    <m/>
    <s v="1 SL"/>
    <n v="1"/>
    <m/>
  </r>
  <r>
    <x v="1612"/>
    <d v="2023-04-27T00:00:00"/>
    <x v="503"/>
    <s v="VALENCIANO MARLYN C."/>
    <s v="HALL OF JUSTICE"/>
    <x v="3"/>
    <d v="2023-04-25T00:00:00"/>
    <d v="2023-04-26T00:00:00"/>
    <s v="VL"/>
    <m/>
    <s v="2 VL"/>
    <n v="2"/>
    <m/>
  </r>
  <r>
    <x v="1613"/>
    <d v="2023-04-27T00:00:00"/>
    <x v="503"/>
    <s v="VALENCIANO MARLYN C."/>
    <s v="HALL OF JUSTICE"/>
    <x v="3"/>
    <d v="2023-04-18T00:00:00"/>
    <d v="2023-04-19T00:00:00"/>
    <s v="SL"/>
    <m/>
    <s v="2 SL"/>
    <n v="2"/>
    <m/>
  </r>
  <r>
    <x v="1614"/>
    <d v="2023-04-27T00:00:00"/>
    <x v="499"/>
    <s v="DELA CRUZ EVANGELINE P."/>
    <s v="LANDTAX"/>
    <x v="1"/>
    <d v="2023-04-28T00:00:00"/>
    <d v="2023-04-28T00:00:00"/>
    <s v="OTHER"/>
    <s v="SPECIAL PRIVILEGE"/>
    <s v="1 OTHER"/>
    <n v="1"/>
    <m/>
  </r>
  <r>
    <x v="1615"/>
    <d v="2023-04-27T00:00:00"/>
    <x v="499"/>
    <s v="DELA CRUZ EVANGELINE P."/>
    <s v="LANDTAX"/>
    <x v="1"/>
    <d v="2023-04-11T00:00:00"/>
    <d v="2023-04-11T00:00:00"/>
    <s v="SL"/>
    <m/>
    <s v="1 SL"/>
    <n v="1"/>
    <m/>
  </r>
  <r>
    <x v="1616"/>
    <d v="2023-04-27T00:00:00"/>
    <x v="494"/>
    <s v="MARDO MELINDA E."/>
    <s v="CENRO"/>
    <x v="3"/>
    <d v="2023-04-25T00:00:00"/>
    <d v="2023-04-25T00:00:00"/>
    <s v="VL"/>
    <m/>
    <s v="1 VL"/>
    <n v="1"/>
    <m/>
  </r>
  <r>
    <x v="1617"/>
    <d v="2023-04-27T00:00:00"/>
    <x v="500"/>
    <s v="MARDO MELINDA E."/>
    <s v="MARDO MELINDA E."/>
    <x v="5"/>
    <d v="2023-04-21T00:00:00"/>
    <d v="2023-04-22T00:00:00"/>
    <s v="SL"/>
    <m/>
    <s v="1 SL"/>
    <n v="1"/>
    <m/>
  </r>
  <r>
    <x v="1618"/>
    <d v="2023-04-27T00:00:00"/>
    <x v="496"/>
    <s v="MARDO MELINDA E."/>
    <s v="CENRO"/>
    <x v="3"/>
    <d v="2023-04-13T00:00:00"/>
    <d v="2023-04-13T00:00:00"/>
    <s v="SL"/>
    <m/>
    <s v="1 SL"/>
    <n v="1"/>
    <m/>
  </r>
  <r>
    <x v="1619"/>
    <d v="2023-04-27T00:00:00"/>
    <x v="500"/>
    <s v="GONZALES MARIO O."/>
    <s v="GSO"/>
    <x v="0"/>
    <d v="2023-05-03T00:00:00"/>
    <d v="2023-05-04T00:00:00"/>
    <s v="VL"/>
    <m/>
    <s v="2 VL"/>
    <n v="2"/>
    <m/>
  </r>
  <r>
    <x v="1620"/>
    <d v="2023-04-27T00:00:00"/>
    <x v="503"/>
    <s v="GONZALES MARIO O."/>
    <s v="GSO"/>
    <x v="0"/>
    <d v="2023-04-28T00:00:00"/>
    <d v="2023-04-28T00:00:00"/>
    <s v="VL"/>
    <m/>
    <s v="1 VL"/>
    <n v="1"/>
    <m/>
  </r>
  <r>
    <x v="1621"/>
    <d v="2023-04-27T00:00:00"/>
    <x v="500"/>
    <s v="COSA PAOLA GRACE P."/>
    <s v="ASSESSOR"/>
    <x v="0"/>
    <d v="2023-04-17T00:00:00"/>
    <d v="2023-04-17T00:00:00"/>
    <s v="SL"/>
    <m/>
    <s v="1 SL"/>
    <n v="1"/>
    <m/>
  </r>
  <r>
    <x v="1622"/>
    <d v="2023-04-27T00:00:00"/>
    <x v="500"/>
    <s v="COSA PAOLA GRACE P."/>
    <s v="ASSESSOR"/>
    <x v="0"/>
    <d v="2023-04-20T00:00:00"/>
    <d v="2023-04-20T00:00:00"/>
    <s v="SL"/>
    <m/>
    <s v="1 SL"/>
    <n v="1"/>
    <m/>
  </r>
  <r>
    <x v="1623"/>
    <d v="2023-04-27T00:00:00"/>
    <x v="497"/>
    <s v="PERIDO BEVERLY T."/>
    <s v="CTO"/>
    <x v="1"/>
    <d v="2023-04-14T00:00:00"/>
    <d v="2023-04-17T00:00:00"/>
    <s v="VL"/>
    <m/>
    <s v="2 VL"/>
    <n v="2"/>
    <m/>
  </r>
  <r>
    <x v="1624"/>
    <d v="2023-04-27T00:00:00"/>
    <x v="499"/>
    <s v="BAYHON VIOLETA  "/>
    <s v="ONT"/>
    <x v="1"/>
    <d v="2023-04-26T00:00:00"/>
    <d v="2023-04-26T00:00:00"/>
    <s v="VL"/>
    <m/>
    <s v="1 VL"/>
    <n v="1"/>
    <m/>
  </r>
  <r>
    <x v="1624"/>
    <d v="2023-04-27T00:00:00"/>
    <x v="499"/>
    <s v="BAYHON VIOLETA  "/>
    <s v="ONT"/>
    <x v="1"/>
    <d v="2023-05-02T00:00:00"/>
    <d v="2023-05-02T00:00:00"/>
    <s v="VL"/>
    <m/>
    <s v="1 VL"/>
    <n v="1"/>
    <m/>
  </r>
  <r>
    <x v="1625"/>
    <d v="2023-04-27T00:00:00"/>
    <x v="503"/>
    <s v="HERNANDO MERLE B."/>
    <s v="BUDGET"/>
    <x v="1"/>
    <d v="2023-04-26T00:00:00"/>
    <d v="2023-04-26T00:00:00"/>
    <s v="OTHER"/>
    <s v="SPECIALPRIVILEGE"/>
    <s v="1 OTHER"/>
    <n v="1"/>
    <m/>
  </r>
  <r>
    <x v="1626"/>
    <d v="2023-04-27T00:00:00"/>
    <x v="499"/>
    <s v="BAYLA EVANGELINE C."/>
    <s v="PDAO"/>
    <x v="1"/>
    <d v="2023-05-05T00:00:00"/>
    <d v="2023-05-05T00:00:00"/>
    <s v="OTHER"/>
    <s v="BIRTHDAY LEAVE"/>
    <s v="1 OTHER"/>
    <n v="1"/>
    <m/>
  </r>
  <r>
    <x v="1627"/>
    <d v="2023-04-27T00:00:00"/>
    <x v="298"/>
    <s v="DOLOT JESUS JR. D."/>
    <s v="PIO"/>
    <x v="1"/>
    <d v="2023-04-17T00:00:00"/>
    <d v="2023-04-17T00:00:00"/>
    <s v="SL"/>
    <m/>
    <s v="1 SL"/>
    <n v="1"/>
    <m/>
  </r>
  <r>
    <x v="1627"/>
    <d v="2023-04-27T00:00:00"/>
    <x v="298"/>
    <s v="DOLOT JESUS JR. D."/>
    <s v="PIO"/>
    <x v="1"/>
    <d v="2023-04-20T00:00:00"/>
    <d v="2023-04-20T00:00:00"/>
    <s v="SL"/>
    <m/>
    <s v="1 SL"/>
    <n v="1"/>
    <m/>
  </r>
  <r>
    <x v="1628"/>
    <d v="2023-04-27T00:00:00"/>
    <x v="500"/>
    <s v="SUSA NANETE B."/>
    <s v="ONT"/>
    <x v="1"/>
    <d v="2023-04-20T00:00:00"/>
    <d v="2023-04-20T00:00:00"/>
    <s v="SL"/>
    <m/>
    <s v="1 SL"/>
    <n v="1"/>
    <m/>
  </r>
  <r>
    <x v="1629"/>
    <d v="2023-04-27T00:00:00"/>
    <x v="500"/>
    <s v="AMBION DORINDA A."/>
    <s v="CSWDO"/>
    <x v="1"/>
    <d v="2023-04-18T00:00:00"/>
    <d v="2023-04-19T00:00:00"/>
    <s v="SL"/>
    <m/>
    <s v="2 SL"/>
    <n v="2"/>
    <m/>
  </r>
  <r>
    <x v="1630"/>
    <d v="2023-04-27T00:00:00"/>
    <x v="501"/>
    <s v="ANDAG ALEX C."/>
    <s v="CENRO"/>
    <x v="0"/>
    <d v="2023-04-21T00:00:00"/>
    <d v="2023-04-21T00:00:00"/>
    <s v="SL"/>
    <m/>
    <s v="1 SL"/>
    <n v="1"/>
    <m/>
  </r>
  <r>
    <x v="1631"/>
    <d v="2023-04-27T00:00:00"/>
    <x v="504"/>
    <s v="FLORES EDERLYN  "/>
    <s v="CENRO"/>
    <x v="0"/>
    <d v="2023-04-28T00:00:00"/>
    <d v="2023-05-01T00:00:00"/>
    <s v="VL"/>
    <m/>
    <s v="3 VL"/>
    <n v="3"/>
    <m/>
  </r>
  <r>
    <x v="1632"/>
    <d v="2023-04-27T00:00:00"/>
    <x v="500"/>
    <s v="RODRIGUEZ JOSEPHINE R."/>
    <s v="TICC"/>
    <x v="0"/>
    <d v="2023-05-02T00:00:00"/>
    <d v="2023-05-02T00:00:00"/>
    <s v="VL"/>
    <m/>
    <s v="1 VL"/>
    <n v="1"/>
    <m/>
  </r>
  <r>
    <x v="1633"/>
    <d v="2023-04-27T00:00:00"/>
    <x v="500"/>
    <s v="RODRIGUEZ JOSEPHINE R."/>
    <s v="TICC"/>
    <x v="0"/>
    <d v="2023-05-05T00:00:00"/>
    <d v="2023-05-05T00:00:00"/>
    <s v="VL"/>
    <m/>
    <s v="1 VL"/>
    <n v="1"/>
    <m/>
  </r>
  <r>
    <x v="1633"/>
    <d v="2023-04-27T00:00:00"/>
    <x v="500"/>
    <s v="RODRIGUEZ JOSEPHINE R."/>
    <s v="TICC"/>
    <x v="0"/>
    <d v="2023-05-15T00:00:00"/>
    <d v="2023-05-15T00:00:00"/>
    <s v="VL"/>
    <m/>
    <s v="1 VL"/>
    <n v="1"/>
    <m/>
  </r>
  <r>
    <x v="1634"/>
    <d v="2023-04-27T00:00:00"/>
    <x v="495"/>
    <s v="ROMILLA MARIBEL P."/>
    <s v="ACCOUNTING"/>
    <x v="0"/>
    <d v="2023-04-11T00:00:00"/>
    <d v="2023-04-13T00:00:00"/>
    <s v="SL"/>
    <m/>
    <s v="3 SL"/>
    <n v="3"/>
    <m/>
  </r>
  <r>
    <x v="1635"/>
    <d v="2023-04-27T00:00:00"/>
    <x v="487"/>
    <s v="PARAISO MARIA LORENA D."/>
    <s v="EEO/CITY MARKET"/>
    <x v="0"/>
    <d v="2023-04-19T00:00:00"/>
    <d v="2023-04-20T00:00:00"/>
    <s v="VL"/>
    <m/>
    <s v="2 VL"/>
    <n v="2"/>
    <m/>
  </r>
  <r>
    <x v="1636"/>
    <d v="2023-04-27T00:00:00"/>
    <x v="495"/>
    <s v="PAJENAGO FRANCIS B."/>
    <s v="CSWDO"/>
    <x v="0"/>
    <d v="2023-04-25T00:00:00"/>
    <d v="2023-04-26T00:00:00"/>
    <s v="VL"/>
    <m/>
    <s v="2 VL"/>
    <n v="2"/>
    <m/>
  </r>
  <r>
    <x v="1637"/>
    <d v="2023-04-27T00:00:00"/>
    <x v="500"/>
    <s v="BANICO PILAR B."/>
    <s v="CCT"/>
    <x v="1"/>
    <d v="2023-04-20T00:00:00"/>
    <d v="2023-04-20T00:00:00"/>
    <s v="SL"/>
    <m/>
    <s v="1 SL"/>
    <n v="1"/>
    <m/>
  </r>
  <r>
    <x v="1638"/>
    <d v="2023-04-27T00:00:00"/>
    <x v="496"/>
    <s v="BAUTISTA JANICE M."/>
    <s v="CTO"/>
    <x v="1"/>
    <d v="2023-04-20T00:00:00"/>
    <d v="2023-04-20T00:00:00"/>
    <s v="VL"/>
    <m/>
    <s v="1 VL"/>
    <n v="1"/>
    <m/>
  </r>
  <r>
    <x v="1639"/>
    <d v="2023-04-27T00:00:00"/>
    <x v="500"/>
    <s v="UNTALAN DIVINA R."/>
    <s v="CTO"/>
    <x v="1"/>
    <d v="2023-05-04T00:00:00"/>
    <d v="2023-05-04T00:00:00"/>
    <s v="OTHER"/>
    <s v="SPECIAL PRIVILEGE"/>
    <s v="1 OTHER"/>
    <n v="1"/>
    <m/>
  </r>
  <r>
    <x v="1640"/>
    <d v="2023-04-27T00:00:00"/>
    <x v="499"/>
    <s v="DIMAPILIS ELVIRA S."/>
    <s v="CTO"/>
    <x v="1"/>
    <d v="2023-04-26T00:00:00"/>
    <d v="2023-04-28T00:00:00"/>
    <s v="OTHER"/>
    <s v="SPECIAL PRIVILEGE"/>
    <s v="3 OTHER"/>
    <n v="3"/>
    <m/>
  </r>
  <r>
    <x v="1641"/>
    <d v="2023-04-27T00:00:00"/>
    <x v="489"/>
    <s v="LORILLA LOIDA P."/>
    <s v="TCSNHS-ISHS"/>
    <x v="0"/>
    <d v="2023-04-04T00:00:00"/>
    <d v="2023-04-05T00:00:00"/>
    <s v="SL"/>
    <m/>
    <s v="2 SL"/>
    <n v="2"/>
    <m/>
  </r>
  <r>
    <x v="1641"/>
    <d v="2023-04-27T00:00:00"/>
    <x v="489"/>
    <s v="LORILLA LOIDA P."/>
    <s v="TCSNHS-ISHS"/>
    <x v="0"/>
    <d v="2023-04-11T00:00:00"/>
    <d v="2023-04-11T00:00:00"/>
    <s v="SL"/>
    <m/>
    <s v="1 SL"/>
    <n v="1"/>
    <m/>
  </r>
  <r>
    <x v="1642"/>
    <d v="2023-04-27T00:00:00"/>
    <x v="504"/>
    <s v="AMBAT MARILOU M."/>
    <s v="EEO/ CITY MARKET"/>
    <x v="1"/>
    <d v="2023-04-27T00:00:00"/>
    <d v="2023-04-27T00:00:00"/>
    <s v="OTHER"/>
    <s v="SPECIAL LEAVE"/>
    <s v="1 OTHER"/>
    <n v="1"/>
    <m/>
  </r>
  <r>
    <x v="1643"/>
    <d v="2023-04-27T00:00:00"/>
    <x v="501"/>
    <s v="MARINDUQUE MARISSA M."/>
    <s v="ASSESSORS OFFICE"/>
    <x v="1"/>
    <d v="2023-04-24T00:00:00"/>
    <d v="2023-04-24T00:00:00"/>
    <s v="SL"/>
    <m/>
    <s v="1 SL"/>
    <n v="1"/>
    <m/>
  </r>
  <r>
    <x v="1644"/>
    <d v="2023-04-27T00:00:00"/>
    <x v="503"/>
    <s v="NATANAUAN GILBERTO A."/>
    <s v="PEOPLE'S PARK"/>
    <x v="3"/>
    <d v="2023-04-25T00:00:00"/>
    <d v="2023-04-29T00:00:00"/>
    <s v="VL"/>
    <m/>
    <s v="5 VL"/>
    <n v="5"/>
    <m/>
  </r>
  <r>
    <x v="1645"/>
    <d v="2023-04-27T00:00:00"/>
    <x v="503"/>
    <s v="ALCAZAR AINEE JOY C."/>
    <s v="ONT"/>
    <x v="1"/>
    <d v="2023-04-12T00:00:00"/>
    <d v="2023-04-12T00:00:00"/>
    <s v="SL"/>
    <m/>
    <s v="1 SL"/>
    <n v="1"/>
    <m/>
  </r>
  <r>
    <x v="1646"/>
    <d v="2023-04-27T00:00:00"/>
    <x v="500"/>
    <s v="FERRY FRANCIS R."/>
    <s v="ONT"/>
    <x v="3"/>
    <d v="2023-04-20T00:00:00"/>
    <d v="2023-04-20T00:00:00"/>
    <s v="SL"/>
    <m/>
    <s v="1 SL"/>
    <n v="1"/>
    <m/>
  </r>
  <r>
    <x v="1647"/>
    <d v="2023-04-27T00:00:00"/>
    <x v="499"/>
    <s v="ANGCAYA RUFINA P."/>
    <s v="LCR"/>
    <x v="1"/>
    <d v="2023-04-14T00:00:00"/>
    <d v="2023-04-14T00:00:00"/>
    <s v="SL"/>
    <m/>
    <s v="1 SL"/>
    <n v="1"/>
    <m/>
  </r>
  <r>
    <x v="1648"/>
    <d v="2023-04-27T00:00:00"/>
    <x v="499"/>
    <s v="ANGCAYA RUFINA P."/>
    <s v="LCR"/>
    <x v="1"/>
    <d v="2023-04-18T00:00:00"/>
    <d v="2023-04-18T00:00:00"/>
    <s v="SL"/>
    <m/>
    <s v="1 SL"/>
    <n v="1"/>
    <m/>
  </r>
  <r>
    <x v="1649"/>
    <d v="2023-04-27T00:00:00"/>
    <x v="500"/>
    <s v="BOFILL ERNA P."/>
    <s v="LCR"/>
    <x v="1"/>
    <d v="2023-04-27T00:00:00"/>
    <d v="2023-04-28T00:00:00"/>
    <s v="VL"/>
    <m/>
    <s v="2 VL"/>
    <n v="2"/>
    <m/>
  </r>
  <r>
    <x v="1650"/>
    <d v="2023-04-27T00:00:00"/>
    <x v="500"/>
    <s v="HAPITA MELANIE A."/>
    <s v="ONT"/>
    <x v="0"/>
    <d v="2023-05-08T00:00:00"/>
    <d v="2023-05-12T00:00:00"/>
    <s v="VL"/>
    <m/>
    <s v="5 VL"/>
    <n v="5"/>
    <m/>
  </r>
  <r>
    <x v="1651"/>
    <d v="2023-04-27T00:00:00"/>
    <x v="504"/>
    <s v="HAYAG JERMAINE JOI D."/>
    <s v="CHO"/>
    <x v="1"/>
    <d v="2023-04-28T00:00:00"/>
    <d v="2023-04-28T00:00:00"/>
    <s v="SL"/>
    <m/>
    <s v="1 SL"/>
    <n v="1"/>
    <m/>
  </r>
  <r>
    <x v="1652"/>
    <d v="2023-04-27T00:00:00"/>
    <x v="500"/>
    <s v="TINAZA JHOANNA MARIE D."/>
    <s v="ONT"/>
    <x v="0"/>
    <d v="2023-04-05T00:00:00"/>
    <d v="2023-04-07T00:00:00"/>
    <s v="SL"/>
    <m/>
    <s v="3 SL"/>
    <n v="3"/>
    <m/>
  </r>
  <r>
    <x v="1653"/>
    <d v="2023-04-27T00:00:00"/>
    <x v="504"/>
    <s v="BUTALON DIANNE H."/>
    <s v="ONT"/>
    <x v="0"/>
    <d v="2023-05-08T00:00:00"/>
    <d v="2023-05-10T00:00:00"/>
    <s v="VL"/>
    <m/>
    <s v="3 VL"/>
    <n v="3"/>
    <m/>
  </r>
  <r>
    <x v="1654"/>
    <d v="2023-04-27T00:00:00"/>
    <x v="500"/>
    <s v="HAPITA MELANIE A."/>
    <s v="ONT"/>
    <x v="0"/>
    <d v="2023-05-16T00:00:00"/>
    <d v="2023-05-19T00:00:00"/>
    <s v="VL"/>
    <m/>
    <s v="4 VL"/>
    <n v="4"/>
    <m/>
  </r>
  <r>
    <x v="1655"/>
    <d v="2023-04-27T00:00:00"/>
    <x v="503"/>
    <s v="ANGCAYA JOHN V."/>
    <s v="ACCOUNTING"/>
    <x v="1"/>
    <d v="2023-03-15T00:00:00"/>
    <d v="2023-03-15T00:00:00"/>
    <s v="SL"/>
    <m/>
    <s v="1 SL"/>
    <n v="1"/>
    <m/>
  </r>
  <r>
    <x v="1656"/>
    <d v="2023-04-27T00:00:00"/>
    <x v="503"/>
    <s v="BAYLA EVANGELINE C."/>
    <s v="PDAO"/>
    <x v="1"/>
    <d v="2023-05-02T00:00:00"/>
    <d v="2023-05-04T00:00:00"/>
    <s v="VL"/>
    <m/>
    <s v="3 VL"/>
    <n v="3"/>
    <m/>
  </r>
  <r>
    <x v="1657"/>
    <d v="2023-04-27T00:00:00"/>
    <x v="499"/>
    <s v="FERMA ARCELI C."/>
    <s v="INTERNAL"/>
    <x v="1"/>
    <d v="2023-04-03T00:00:00"/>
    <d v="2023-04-03T00:00:00"/>
    <s v="SL"/>
    <m/>
    <s v="1 SL"/>
    <n v="1"/>
    <m/>
  </r>
  <r>
    <x v="1657"/>
    <d v="2023-04-27T00:00:00"/>
    <x v="499"/>
    <s v="FERMA ARCELI C."/>
    <s v="INTERNAL"/>
    <x v="1"/>
    <d v="2023-04-14T00:00:00"/>
    <d v="2023-04-17T00:00:00"/>
    <s v="SL"/>
    <m/>
    <s v="2 SL"/>
    <n v="2"/>
    <m/>
  </r>
  <r>
    <x v="1658"/>
    <d v="2023-04-27T00:00:00"/>
    <x v="458"/>
    <s v="FERMA ARCELI C."/>
    <s v="INTERNAL"/>
    <x v="1"/>
    <d v="2023-03-30T00:00:00"/>
    <d v="2023-03-30T00:00:00"/>
    <s v="SL"/>
    <m/>
    <s v="1 SL"/>
    <n v="1"/>
    <m/>
  </r>
  <r>
    <x v="1659"/>
    <d v="2023-04-27T00:00:00"/>
    <x v="500"/>
    <s v="HAPITA MELANIE A."/>
    <s v="ONT"/>
    <x v="0"/>
    <d v="2023-05-20T00:00:00"/>
    <d v="2023-05-20T00:00:00"/>
    <s v="OTHER"/>
    <s v="SPECIAL PRIVILEGE"/>
    <s v="0 OTHER"/>
    <n v="0"/>
    <m/>
  </r>
  <r>
    <x v="1660"/>
    <d v="2023-04-27T00:00:00"/>
    <x v="500"/>
    <s v="AMON RHEALYN O."/>
    <s v="ACCOUNTING"/>
    <x v="1"/>
    <d v="2023-04-17T00:00:00"/>
    <d v="2023-04-19T00:00:00"/>
    <s v="VL"/>
    <m/>
    <s v="3 VL"/>
    <n v="3"/>
    <m/>
  </r>
  <r>
    <x v="1661"/>
    <d v="2023-04-27T00:00:00"/>
    <x v="503"/>
    <s v="DOGELIO DANNA MARIZ V."/>
    <s v="ACCOUNTING"/>
    <x v="3"/>
    <d v="2023-04-19T00:00:00"/>
    <d v="2023-04-19T00:00:00"/>
    <s v="SL"/>
    <m/>
    <s v="1 SL"/>
    <n v="1"/>
    <m/>
  </r>
  <r>
    <x v="1662"/>
    <d v="2023-04-27T00:00:00"/>
    <x v="503"/>
    <s v="ABELA IMELDA C."/>
    <s v="ACCOUNTING"/>
    <x v="0"/>
    <d v="2023-04-18T00:00:00"/>
    <d v="2023-04-19T00:00:00"/>
    <s v="SL"/>
    <m/>
    <s v="2 SL"/>
    <n v="2"/>
    <m/>
  </r>
  <r>
    <x v="1663"/>
    <d v="2023-04-27T00:00:00"/>
    <x v="503"/>
    <s v="MIRANDA MARIA LOIDA M."/>
    <s v="ACCOUNTING"/>
    <x v="1"/>
    <d v="2023-04-19T00:00:00"/>
    <d v="2023-04-19T00:00:00"/>
    <s v="OTHER"/>
    <s v="SPECIAL PRIVILEGE"/>
    <s v="1 OTHER"/>
    <n v="1"/>
    <m/>
  </r>
  <r>
    <x v="1664"/>
    <d v="2023-05-05T00:00:00"/>
    <x v="505"/>
    <s v="MULINGTAPANG GUILLERMA O."/>
    <s v="GSO"/>
    <x v="0"/>
    <d v="2023-05-22T00:00:00"/>
    <d v="2023-05-27T00:00:00"/>
    <s v="VL"/>
    <m/>
    <s v="5 VL"/>
    <n v="5"/>
    <m/>
  </r>
  <r>
    <x v="1665"/>
    <d v="2023-05-05T00:00:00"/>
    <x v="501"/>
    <s v="TOLENTINO FE M."/>
    <s v="PICNIC GROVE"/>
    <x v="1"/>
    <d v="2023-05-19T00:00:00"/>
    <d v="2023-05-20T00:00:00"/>
    <s v="SL"/>
    <m/>
    <s v="2 SL"/>
    <n v="2"/>
    <m/>
  </r>
  <r>
    <x v="1666"/>
    <d v="2023-05-05T00:00:00"/>
    <x v="506"/>
    <s v="REPILLO AMMY LOU M."/>
    <s v="CTO"/>
    <x v="1"/>
    <d v="2023-04-26T00:00:00"/>
    <d v="2023-04-26T00:00:00"/>
    <s v="SL"/>
    <m/>
    <s v="1 SL"/>
    <n v="1"/>
    <m/>
  </r>
  <r>
    <x v="1667"/>
    <d v="2023-05-05T00:00:00"/>
    <x v="498"/>
    <s v="ESPIRITU RONALD M."/>
    <s v="CTO"/>
    <x v="1"/>
    <d v="2023-05-05T00:00:00"/>
    <d v="2023-05-05T00:00:00"/>
    <s v="VL"/>
    <m/>
    <s v="1 VL"/>
    <n v="1"/>
    <m/>
  </r>
  <r>
    <x v="1668"/>
    <d v="2023-05-05T00:00:00"/>
    <x v="506"/>
    <s v="DIMAPILIS JOSEPHINE P."/>
    <s v="CTO"/>
    <x v="1"/>
    <d v="2023-04-26T00:00:00"/>
    <d v="2023-04-26T00:00:00"/>
    <s v="SL"/>
    <m/>
    <s v="1 SL"/>
    <n v="1"/>
    <m/>
  </r>
  <r>
    <x v="1669"/>
    <d v="2023-05-05T00:00:00"/>
    <x v="506"/>
    <s v="SABULAAN MARIA LEAH M."/>
    <s v="CPDO"/>
    <x v="0"/>
    <d v="2023-05-03T00:00:00"/>
    <d v="2023-05-03T00:00:00"/>
    <s v="VL"/>
    <m/>
    <s v="1 VL"/>
    <n v="1"/>
    <m/>
  </r>
  <r>
    <x v="1670"/>
    <d v="2023-05-05T00:00:00"/>
    <x v="507"/>
    <s v="OCAMPO EDRALYN B."/>
    <s v="HRMO"/>
    <x v="1"/>
    <d v="2023-05-15T00:00:00"/>
    <d v="2023-05-19T00:00:00"/>
    <s v="VL"/>
    <m/>
    <s v="5 VL"/>
    <n v="5"/>
    <m/>
  </r>
  <r>
    <x v="1671"/>
    <d v="2023-05-05T00:00:00"/>
    <x v="506"/>
    <s v="BATHAN FRANNIE P."/>
    <s v="CHO"/>
    <x v="3"/>
    <d v="2023-04-18T00:00:00"/>
    <d v="2023-04-18T00:00:00"/>
    <s v="SL"/>
    <m/>
    <s v="1 SL"/>
    <n v="1"/>
    <m/>
  </r>
  <r>
    <x v="1671"/>
    <d v="2023-05-05T00:00:00"/>
    <x v="506"/>
    <s v="BATHAN FRANNIE P."/>
    <s v="CHO"/>
    <x v="3"/>
    <d v="2023-04-26T00:00:00"/>
    <d v="2023-04-26T00:00:00"/>
    <s v="SL"/>
    <m/>
    <s v="1 SL"/>
    <n v="1"/>
    <m/>
  </r>
  <r>
    <x v="1672"/>
    <d v="2023-05-05T00:00:00"/>
    <x v="498"/>
    <s v="MALIGAYO YOLANDA D."/>
    <s v="CHO"/>
    <x v="1"/>
    <d v="2023-04-25T00:00:00"/>
    <d v="2023-04-25T00:00:00"/>
    <s v="OTHER"/>
    <s v="BIRTHDAY LEAVE"/>
    <s v="1 OTHER"/>
    <n v="1"/>
    <m/>
  </r>
  <r>
    <x v="1673"/>
    <d v="2023-05-05T00:00:00"/>
    <x v="506"/>
    <s v="GUTIERREZ LYDIA C."/>
    <s v="HRMO"/>
    <x v="1"/>
    <d v="2023-04-28T00:00:00"/>
    <d v="2023-04-28T00:00:00"/>
    <s v="OTHER"/>
    <s v="SPECIAL PRIVILEGE"/>
    <s v="1 OTHER"/>
    <n v="1"/>
    <m/>
  </r>
  <r>
    <x v="1674"/>
    <d v="2023-05-05T00:00:00"/>
    <x v="501"/>
    <s v="DE OCAMPO MARISSA B."/>
    <s v="THRDC"/>
    <x v="1"/>
    <d v="2023-04-28T00:00:00"/>
    <d v="2023-04-28T00:00:00"/>
    <s v="VL"/>
    <m/>
    <s v="1 VL"/>
    <n v="1"/>
    <m/>
  </r>
  <r>
    <x v="1675"/>
    <d v="2023-05-05T00:00:00"/>
    <x v="500"/>
    <s v="OLEGARIO TEOFISTA B."/>
    <s v="CTO"/>
    <x v="1"/>
    <d v="2023-04-28T00:00:00"/>
    <d v="2023-04-28T00:00:00"/>
    <s v="VL"/>
    <m/>
    <s v="1 VL"/>
    <n v="1"/>
    <m/>
  </r>
  <r>
    <x v="1676"/>
    <d v="2023-05-05T00:00:00"/>
    <x v="506"/>
    <s v="FERNANDEZ MILAGROS C."/>
    <s v="CTO"/>
    <x v="1"/>
    <d v="2023-04-24T00:00:00"/>
    <d v="2023-04-25T00:00:00"/>
    <s v="Maternity"/>
    <m/>
    <s v="2 Maternity"/>
    <n v="2"/>
    <m/>
  </r>
  <r>
    <x v="1677"/>
    <d v="2023-05-05T00:00:00"/>
    <x v="506"/>
    <s v="DIMAPILIS VILMA T."/>
    <s v="GSO"/>
    <x v="1"/>
    <d v="2023-05-15T00:00:00"/>
    <d v="2023-05-15T00:00:00"/>
    <s v="VL"/>
    <m/>
    <s v="1 VL"/>
    <n v="1"/>
    <m/>
  </r>
  <r>
    <x v="1678"/>
    <d v="2023-05-05T00:00:00"/>
    <x v="506"/>
    <s v="JABINES MARIA SHELLY D."/>
    <s v="LIBRARY"/>
    <x v="0"/>
    <d v="2023-04-26T00:00:00"/>
    <d v="2023-04-26T00:00:00"/>
    <s v="SL"/>
    <m/>
    <s v="1 SL"/>
    <n v="1"/>
    <m/>
  </r>
  <r>
    <x v="1679"/>
    <d v="2023-05-05T00:00:00"/>
    <x v="506"/>
    <s v="JABINES MARIA SHELLY D."/>
    <s v="LIBRARY"/>
    <x v="0"/>
    <d v="2023-05-03T00:00:00"/>
    <d v="2023-05-04T00:00:00"/>
    <s v="VL"/>
    <m/>
    <s v="2 VL"/>
    <n v="2"/>
    <m/>
  </r>
  <r>
    <x v="1680"/>
    <d v="2023-05-05T00:00:00"/>
    <x v="506"/>
    <s v="FERMA MARIA VICTORIA D."/>
    <s v="CCT"/>
    <x v="1"/>
    <d v="2023-05-05T00:00:00"/>
    <d v="2023-05-05T00:00:00"/>
    <s v="OTHER"/>
    <s v="SPECIAL PRIVILEGE"/>
    <s v="1 OTHER"/>
    <n v="1"/>
    <m/>
  </r>
  <r>
    <x v="1681"/>
    <d v="2023-05-05T00:00:00"/>
    <x v="501"/>
    <s v="MIRANDA BIENVENIDO D."/>
    <s v="GSO"/>
    <x v="3"/>
    <d v="2023-05-02T00:00:00"/>
    <d v="2023-05-12T00:00:00"/>
    <s v="VL"/>
    <m/>
    <s v="9 VL"/>
    <n v="9"/>
    <m/>
  </r>
  <r>
    <x v="1682"/>
    <d v="2023-05-05T00:00:00"/>
    <x v="508"/>
    <s v="PAYAD MARICEL  Q."/>
    <s v="HRMO"/>
    <x v="1"/>
    <d v="2023-05-02T00:00:00"/>
    <d v="2023-05-02T00:00:00"/>
    <s v="OTHER"/>
    <s v="SPECIAL PRIVILEGE"/>
    <s v="1 OTHER"/>
    <n v="1"/>
    <m/>
  </r>
  <r>
    <x v="1683"/>
    <d v="2023-05-05T00:00:00"/>
    <x v="506"/>
    <s v="FERMA MARIA I."/>
    <s v="LCR"/>
    <x v="1"/>
    <d v="2023-05-15T00:00:00"/>
    <d v="2023-05-16T00:00:00"/>
    <s v="OTHER"/>
    <s v="SPECIAL PRIVILEGE"/>
    <s v="2 OTHER"/>
    <n v="2"/>
    <m/>
  </r>
  <r>
    <x v="1684"/>
    <d v="2023-05-05T00:00:00"/>
    <x v="506"/>
    <s v="FERMA MARIA I."/>
    <s v="LCR"/>
    <x v="1"/>
    <d v="2023-05-08T00:00:00"/>
    <d v="2023-05-08T00:00:00"/>
    <s v="VL"/>
    <m/>
    <s v="1 VL"/>
    <n v="1"/>
    <m/>
  </r>
  <r>
    <x v="1685"/>
    <d v="2023-05-05T00:00:00"/>
    <x v="498"/>
    <s v="MARDO MELINDA E."/>
    <s v="CENRO"/>
    <x v="3"/>
    <d v="2023-05-10T00:00:00"/>
    <d v="2023-05-10T00:00:00"/>
    <s v="VL"/>
    <m/>
    <s v="1 VL"/>
    <n v="1"/>
    <m/>
  </r>
  <r>
    <x v="1685"/>
    <d v="2023-05-05T00:00:00"/>
    <x v="498"/>
    <s v="MARDO MELINDA E."/>
    <s v="CENRO"/>
    <x v="3"/>
    <d v="2023-05-15T00:00:00"/>
    <d v="2023-05-15T00:00:00"/>
    <s v="VL"/>
    <m/>
    <s v="1 VL"/>
    <n v="1"/>
    <m/>
  </r>
  <r>
    <x v="1686"/>
    <d v="2023-05-05T00:00:00"/>
    <x v="508"/>
    <s v="ORSAL MARK LESTER B."/>
    <s v="CPDO"/>
    <x v="1"/>
    <d v="2023-04-24T00:00:00"/>
    <d v="2023-04-25T00:00:00"/>
    <s v="SL"/>
    <m/>
    <s v="2 SL"/>
    <n v="2"/>
    <m/>
  </r>
  <r>
    <x v="1687"/>
    <d v="2023-05-05T00:00:00"/>
    <x v="508"/>
    <s v="ESCAMILLAS EVELYN M."/>
    <s v="CTO"/>
    <x v="1"/>
    <d v="2023-05-08T00:00:00"/>
    <d v="2023-05-10T00:00:00"/>
    <s v="VL"/>
    <m/>
    <s v="3 VL"/>
    <n v="3"/>
    <m/>
  </r>
  <r>
    <x v="1688"/>
    <d v="2023-05-05T00:00:00"/>
    <x v="509"/>
    <s v="OLEGARIO TEOFISTA B."/>
    <s v="CTO"/>
    <x v="1"/>
    <d v="2023-05-15T00:00:00"/>
    <d v="2023-05-15T00:00:00"/>
    <s v="VL"/>
    <m/>
    <s v="1 VL"/>
    <n v="1"/>
    <m/>
  </r>
  <r>
    <x v="1689"/>
    <d v="2023-05-05T00:00:00"/>
    <x v="509"/>
    <s v="DIMAPILIS JOSEPHINE P."/>
    <s v="CTO"/>
    <x v="1"/>
    <d v="2023-05-15T00:00:00"/>
    <d v="2023-05-15T00:00:00"/>
    <s v="VL"/>
    <m/>
    <s v="1 VL"/>
    <n v="1"/>
    <m/>
  </r>
  <r>
    <x v="1690"/>
    <d v="2023-05-05T00:00:00"/>
    <x v="509"/>
    <s v="DE SAGUN NOLI E."/>
    <n v="0"/>
    <x v="3"/>
    <d v="2023-05-16T00:00:00"/>
    <d v="2023-05-17T00:00:00"/>
    <s v="VL"/>
    <m/>
    <s v="2 VL"/>
    <n v="2"/>
    <m/>
  </r>
  <r>
    <x v="1691"/>
    <d v="2023-05-05T00:00:00"/>
    <x v="298"/>
    <s v="ATIENZA VENUS  "/>
    <s v="CENRO"/>
    <x v="3"/>
    <d v="2023-05-04T00:00:00"/>
    <d v="2023-05-05T00:00:00"/>
    <s v="VL"/>
    <m/>
    <s v="2 VL"/>
    <n v="2"/>
    <m/>
  </r>
  <r>
    <x v="1692"/>
    <d v="2023-05-05T00:00:00"/>
    <x v="509"/>
    <s v="FLORES RICHARD  "/>
    <s v="CENRO"/>
    <x v="0"/>
    <d v="2023-04-27T00:00:00"/>
    <d v="2023-04-28T00:00:00"/>
    <s v="SL"/>
    <m/>
    <s v="2 SL"/>
    <n v="2"/>
    <m/>
  </r>
  <r>
    <x v="1692"/>
    <d v="2023-05-05T00:00:00"/>
    <x v="509"/>
    <s v="FLORES RICHARD  "/>
    <s v="CENRO"/>
    <x v="0"/>
    <d v="2023-05-01T00:00:00"/>
    <d v="2023-05-01T00:00:00"/>
    <s v="SL"/>
    <m/>
    <s v="1 SL"/>
    <n v="1"/>
    <m/>
  </r>
  <r>
    <x v="1693"/>
    <d v="2023-05-05T00:00:00"/>
    <x v="509"/>
    <s v="AMBION MARIETA B."/>
    <s v="CENRO"/>
    <x v="0"/>
    <d v="2023-05-01T00:00:00"/>
    <d v="2023-05-01T00:00:00"/>
    <s v="SL"/>
    <m/>
    <s v="1 SL"/>
    <n v="1"/>
    <m/>
  </r>
  <r>
    <x v="1694"/>
    <d v="2023-05-05T00:00:00"/>
    <x v="508"/>
    <s v="ANDAG ALEX C."/>
    <s v="CENRO"/>
    <x v="0"/>
    <d v="2023-05-04T00:00:00"/>
    <d v="2023-05-05T00:00:00"/>
    <s v="VL"/>
    <m/>
    <s v="2 VL"/>
    <n v="2"/>
    <m/>
  </r>
  <r>
    <x v="1695"/>
    <d v="2023-05-05T00:00:00"/>
    <x v="509"/>
    <s v="CORTEZ FIDELA B."/>
    <s v="TCCH/TICC"/>
    <x v="1"/>
    <d v="2023-04-27T00:00:00"/>
    <d v="2023-04-28T00:00:00"/>
    <s v="SL"/>
    <m/>
    <s v="2 SL"/>
    <n v="2"/>
    <m/>
  </r>
  <r>
    <x v="1696"/>
    <d v="2023-05-05T00:00:00"/>
    <x v="509"/>
    <s v="TAÑEDO MARIA EVELYN C."/>
    <s v="CBO"/>
    <x v="1"/>
    <d v="2023-05-10T00:00:00"/>
    <d v="2023-05-10T00:00:00"/>
    <s v="VL"/>
    <m/>
    <s v="1 VL"/>
    <n v="1"/>
    <m/>
  </r>
  <r>
    <x v="1697"/>
    <d v="2023-05-05T00:00:00"/>
    <x v="509"/>
    <s v="BORJA NECY M."/>
    <s v="CBO"/>
    <x v="1"/>
    <d v="2023-05-09T00:00:00"/>
    <d v="2023-05-09T00:00:00"/>
    <s v="OTHER"/>
    <s v="SPECIAL PRIVILEGE"/>
    <s v="1 OTHER"/>
    <n v="1"/>
    <m/>
  </r>
  <r>
    <x v="1698"/>
    <d v="2023-05-05T00:00:00"/>
    <x v="509"/>
    <s v="CARAAN JOSEPHINE M."/>
    <s v="CTO"/>
    <x v="3"/>
    <d v="2023-05-11T00:00:00"/>
    <d v="2023-05-11T00:00:00"/>
    <s v="OTHER"/>
    <s v="SPECIAL PRIVILEGE"/>
    <s v="1 OTHER"/>
    <n v="1"/>
    <m/>
  </r>
  <r>
    <x v="1699"/>
    <d v="2023-05-05T00:00:00"/>
    <x v="509"/>
    <s v="LANTING AILEEN D."/>
    <s v="CHARACTER OFFICE"/>
    <x v="1"/>
    <d v="2023-04-28T00:00:00"/>
    <d v="2023-04-28T00:00:00"/>
    <s v="SL"/>
    <m/>
    <s v="1 SL"/>
    <n v="1"/>
    <m/>
  </r>
  <r>
    <x v="1700"/>
    <d v="2023-05-05T00:00:00"/>
    <x v="510"/>
    <s v="ANGCAYA FRANCIS A."/>
    <s v="MAHOGANY MARKET"/>
    <x v="1"/>
    <d v="2023-04-30T00:00:00"/>
    <d v="2023-04-30T00:00:00"/>
    <s v="SL"/>
    <m/>
    <s v="0 SL"/>
    <n v="0"/>
    <m/>
  </r>
  <r>
    <x v="1701"/>
    <d v="2023-05-05T00:00:00"/>
    <x v="509"/>
    <s v="MACASPAC ELVIRA V."/>
    <s v="COOPERATIVE OFFICE"/>
    <x v="1"/>
    <d v="2023-04-28T00:00:00"/>
    <d v="2023-04-28T00:00:00"/>
    <s v="SL"/>
    <m/>
    <s v="1 SL"/>
    <n v="1"/>
    <m/>
  </r>
  <r>
    <x v="1702"/>
    <d v="2023-05-05T00:00:00"/>
    <x v="509"/>
    <s v="GATPANDAN NENITA M."/>
    <s v="LIBRARY"/>
    <x v="1"/>
    <d v="2023-04-27T00:00:00"/>
    <d v="2023-04-28T00:00:00"/>
    <s v="SL"/>
    <m/>
    <s v="2 SL"/>
    <n v="2"/>
    <m/>
  </r>
  <r>
    <x v="1703"/>
    <d v="2023-05-05T00:00:00"/>
    <x v="509"/>
    <s v="RAMA RAQUEL J."/>
    <s v="INTERNAL"/>
    <x v="0"/>
    <d v="2023-04-28T00:00:00"/>
    <d v="2023-04-28T00:00:00"/>
    <s v="SL"/>
    <m/>
    <s v="1 SL"/>
    <n v="1"/>
    <m/>
  </r>
  <r>
    <x v="1704"/>
    <d v="2023-05-05T00:00:00"/>
    <x v="509"/>
    <s v="LANDICHO CHARLENE R."/>
    <s v="GSO"/>
    <x v="0"/>
    <d v="2023-05-08T00:00:00"/>
    <d v="2023-05-08T00:00:00"/>
    <s v="VL"/>
    <m/>
    <s v="1 VL"/>
    <n v="1"/>
    <m/>
  </r>
  <r>
    <x v="1705"/>
    <d v="2023-05-05T00:00:00"/>
    <x v="509"/>
    <s v="DE SAGUN NANCY D."/>
    <s v="SP"/>
    <x v="0"/>
    <d v="2023-04-24T00:00:00"/>
    <d v="2023-04-28T00:00:00"/>
    <s v="SL"/>
    <m/>
    <s v="5 SL"/>
    <n v="5"/>
    <m/>
  </r>
  <r>
    <x v="1706"/>
    <d v="2023-05-05T00:00:00"/>
    <x v="509"/>
    <s v="LIMBOC FLORDELIZA J."/>
    <s v="LCR"/>
    <x v="1"/>
    <d v="2023-05-15T00:00:00"/>
    <d v="2023-05-15T00:00:00"/>
    <s v="OTHER"/>
    <s v="SPECIAL PRIVILEGE"/>
    <s v="1 OTHER"/>
    <n v="1"/>
    <m/>
  </r>
  <r>
    <x v="1707"/>
    <d v="2023-05-05T00:00:00"/>
    <x v="505"/>
    <s v="PERENA RUBILINDA C."/>
    <s v="MO"/>
    <x v="1"/>
    <d v="2023-05-02T00:00:00"/>
    <d v="2023-05-02T00:00:00"/>
    <s v="SL"/>
    <m/>
    <s v="1 SL"/>
    <n v="1"/>
    <m/>
  </r>
  <r>
    <x v="1708"/>
    <d v="2023-05-05T00:00:00"/>
    <x v="505"/>
    <s v="PERENA RUBILINDA C."/>
    <s v="MO"/>
    <x v="1"/>
    <d v="2023-04-24T00:00:00"/>
    <d v="2023-04-24T00:00:00"/>
    <s v="SL"/>
    <m/>
    <s v="1 SL"/>
    <n v="1"/>
    <m/>
  </r>
  <r>
    <x v="1709"/>
    <d v="2023-05-05T00:00:00"/>
    <x v="505"/>
    <s v="TORRES SONIA M."/>
    <s v="ASSESSORS OFFICE"/>
    <x v="1"/>
    <d v="2023-05-02T00:00:00"/>
    <d v="2023-05-02T00:00:00"/>
    <s v="SL"/>
    <m/>
    <s v="1 SL"/>
    <n v="1"/>
    <m/>
  </r>
  <r>
    <x v="1710"/>
    <d v="2023-05-05T00:00:00"/>
    <x v="498"/>
    <s v="MENDOZA MARVIC M."/>
    <s v="ONT"/>
    <x v="1"/>
    <d v="2023-05-09T00:00:00"/>
    <d v="2023-05-09T00:00:00"/>
    <s v="VL"/>
    <m/>
    <s v="1 VL"/>
    <n v="1"/>
    <m/>
  </r>
  <r>
    <x v="1711"/>
    <d v="2023-05-05T00:00:00"/>
    <x v="498"/>
    <s v="MENDOZA MARVIC M."/>
    <s v="ONT"/>
    <x v="1"/>
    <d v="2023-05-08T00:00:00"/>
    <d v="2023-05-08T00:00:00"/>
    <s v="OTHER"/>
    <s v="BIRTHDAY LEAVE"/>
    <s v="1 OTHER"/>
    <n v="1"/>
    <m/>
  </r>
  <r>
    <x v="1712"/>
    <d v="2023-05-05T00:00:00"/>
    <x v="507"/>
    <s v="DELA CRUZ CHARITO A."/>
    <s v="AGRICULTURE OFFICE"/>
    <x v="0"/>
    <d v="2023-05-11T00:00:00"/>
    <d v="2023-05-15T00:00:00"/>
    <s v="VL"/>
    <m/>
    <s v="3 VL"/>
    <n v="3"/>
    <m/>
  </r>
  <r>
    <x v="1712"/>
    <d v="2023-05-05T00:00:00"/>
    <x v="507"/>
    <s v="DELA CRUZ CHARITO A."/>
    <s v="AGRICULTURE OFFICE"/>
    <x v="0"/>
    <d v="2023-05-18T00:00:00"/>
    <d v="2023-05-19T00:00:00"/>
    <s v="VL"/>
    <m/>
    <s v="2 VL"/>
    <n v="2"/>
    <m/>
  </r>
  <r>
    <x v="1713"/>
    <d v="2023-05-05T00:00:00"/>
    <x v="506"/>
    <s v="DERLA ARTHUR D."/>
    <s v="CENRO"/>
    <x v="0"/>
    <d v="2023-04-26T00:00:00"/>
    <d v="2023-04-26T00:00:00"/>
    <s v="SL"/>
    <m/>
    <s v="1 SL"/>
    <n v="1"/>
    <m/>
  </r>
  <r>
    <x v="1714"/>
    <d v="2023-05-05T00:00:00"/>
    <x v="504"/>
    <s v="DEL MUNDO JONAS B."/>
    <s v="CHO"/>
    <x v="0"/>
    <d v="2023-04-19T00:00:00"/>
    <d v="2023-04-20T00:00:00"/>
    <s v="SL"/>
    <m/>
    <s v="2 SL"/>
    <n v="2"/>
    <m/>
  </r>
  <r>
    <x v="1715"/>
    <d v="2023-05-05T00:00:00"/>
    <x v="506"/>
    <s v="MANALO CATALINA  "/>
    <s v="PICNIC GROVE"/>
    <x v="3"/>
    <d v="2023-05-01T00:00:00"/>
    <d v="2023-05-31T00:00:00"/>
    <s v="VL"/>
    <m/>
    <s v="22 VL"/>
    <n v="22"/>
    <m/>
  </r>
  <r>
    <x v="1716"/>
    <d v="2023-05-05T00:00:00"/>
    <x v="508"/>
    <s v="LUNA  FERNANDO  "/>
    <s v="CENRO"/>
    <x v="1"/>
    <d v="2023-04-26T00:00:00"/>
    <d v="2023-04-27T00:00:00"/>
    <s v="SL"/>
    <m/>
    <s v="2 SL"/>
    <n v="2"/>
    <m/>
  </r>
  <r>
    <x v="1717"/>
    <d v="2023-05-05T00:00:00"/>
    <x v="511"/>
    <s v="SALAZAR JOSIELYN G."/>
    <s v="PICNIC GROVE"/>
    <x v="3"/>
    <d v="2023-05-16T00:00:00"/>
    <d v="2023-05-31T00:00:00"/>
    <s v="VL"/>
    <m/>
    <s v="12 VL"/>
    <n v="12"/>
    <m/>
  </r>
  <r>
    <x v="1718"/>
    <d v="2023-05-05T00:00:00"/>
    <x v="511"/>
    <s v="AMON ESTELITA S."/>
    <s v="PICNIC GROVE"/>
    <x v="0"/>
    <d v="2023-05-19T00:00:00"/>
    <d v="2023-05-22T00:00:00"/>
    <s v="VL"/>
    <m/>
    <s v="2 VL"/>
    <n v="2"/>
    <m/>
  </r>
  <r>
    <x v="1718"/>
    <d v="2023-05-05T00:00:00"/>
    <x v="511"/>
    <s v="AMON ESTELITA S."/>
    <s v="PICNIC GROVE"/>
    <x v="0"/>
    <d v="2023-05-26T00:00:00"/>
    <d v="2023-05-29T00:00:00"/>
    <s v="VL"/>
    <m/>
    <s v="2 VL"/>
    <n v="2"/>
    <m/>
  </r>
  <r>
    <x v="1719"/>
    <d v="2023-05-05T00:00:00"/>
    <x v="505"/>
    <s v="SUMAGUI LORENA P."/>
    <s v="BIR"/>
    <x v="0"/>
    <d v="2023-04-28T00:00:00"/>
    <d v="2023-04-28T00:00:00"/>
    <s v="SL"/>
    <m/>
    <s v="1 SL"/>
    <n v="1"/>
    <m/>
  </r>
  <r>
    <x v="1720"/>
    <d v="2023-05-05T00:00:00"/>
    <x v="500"/>
    <s v="DIGNO DANILO  "/>
    <s v="CENRO"/>
    <x v="0"/>
    <d v="2023-04-22T00:00:00"/>
    <d v="2023-04-22T00:00:00"/>
    <s v="SL"/>
    <m/>
    <s v="1 SL"/>
    <n v="1"/>
    <m/>
  </r>
  <r>
    <x v="1721"/>
    <d v="2023-05-05T00:00:00"/>
    <x v="505"/>
    <s v="DIGNO DANILO  "/>
    <s v="CENRO"/>
    <x v="0"/>
    <d v="2023-05-11T00:00:00"/>
    <d v="2023-05-11T00:00:00"/>
    <s v="VL"/>
    <m/>
    <s v="1 VL"/>
    <n v="1"/>
    <m/>
  </r>
  <r>
    <x v="1722"/>
    <d v="2023-05-05T00:00:00"/>
    <x v="505"/>
    <s v="PANGANIBAN CAROLINA L."/>
    <s v="TICC"/>
    <x v="0"/>
    <d v="2023-05-15T00:00:00"/>
    <d v="2023-05-16T00:00:00"/>
    <s v="VL"/>
    <m/>
    <s v="2 VL"/>
    <n v="2"/>
    <m/>
  </r>
  <r>
    <x v="1722"/>
    <d v="2023-05-05T00:00:00"/>
    <x v="505"/>
    <s v="PANGANIBAN CAROLINA L."/>
    <s v="TICC"/>
    <x v="0"/>
    <d v="2023-05-26T00:00:00"/>
    <d v="2023-05-27T00:00:00"/>
    <s v="VL"/>
    <m/>
    <s v="1 VL"/>
    <n v="1"/>
    <m/>
  </r>
  <r>
    <x v="1723"/>
    <d v="2023-05-05T00:00:00"/>
    <x v="508"/>
    <s v="VILLANUEVA MARILYN L."/>
    <s v="TICC"/>
    <x v="0"/>
    <d v="2023-05-08T00:00:00"/>
    <d v="2023-05-12T00:00:00"/>
    <s v="VL"/>
    <m/>
    <s v="5 VL"/>
    <n v="5"/>
    <m/>
  </r>
  <r>
    <x v="1724"/>
    <d v="2023-05-05T00:00:00"/>
    <x v="508"/>
    <s v="BORJA EDWIN G."/>
    <s v="TCCH/TICC"/>
    <x v="1"/>
    <d v="2023-06-26T00:00:00"/>
    <d v="2023-06-26T00:00:00"/>
    <s v="OTHER"/>
    <s v="BIRTHDAY LEAVE"/>
    <s v="1 OTHER"/>
    <n v="1"/>
    <m/>
  </r>
  <r>
    <x v="1725"/>
    <d v="2023-05-05T00:00:00"/>
    <x v="508"/>
    <s v="DISEPEDA MACARIA P."/>
    <s v="TICC"/>
    <x v="0"/>
    <d v="2023-05-15T00:00:00"/>
    <d v="2023-05-17T00:00:00"/>
    <s v="VL"/>
    <m/>
    <s v="3 VL"/>
    <n v="3"/>
    <m/>
  </r>
  <r>
    <x v="1726"/>
    <d v="2023-05-05T00:00:00"/>
    <x v="505"/>
    <s v="GATPANDAN MICHAEL E."/>
    <s v="GSO"/>
    <x v="0"/>
    <d v="2023-05-11T00:00:00"/>
    <d v="2023-05-12T00:00:00"/>
    <s v="VL"/>
    <m/>
    <s v="2 VL"/>
    <n v="2"/>
    <m/>
  </r>
  <r>
    <x v="1727"/>
    <d v="2023-05-05T00:00:00"/>
    <x v="505"/>
    <s v="COSA PAOLA GRACE P."/>
    <s v="ASSESSOR"/>
    <x v="0"/>
    <d v="2023-05-05T00:00:00"/>
    <d v="2023-05-05T00:00:00"/>
    <s v="OTHER"/>
    <s v="SPECIAL PRIVILEGE"/>
    <s v="1 OTHER"/>
    <n v="1"/>
    <m/>
  </r>
  <r>
    <x v="1728"/>
    <d v="2023-05-05T00:00:00"/>
    <x v="505"/>
    <s v="COSA PAOLA GRACE P."/>
    <s v="ASSESSOR"/>
    <x v="0"/>
    <d v="2023-04-28T00:00:00"/>
    <d v="2023-04-28T00:00:00"/>
    <s v="SL"/>
    <m/>
    <s v="1 SL"/>
    <n v="1"/>
    <m/>
  </r>
  <r>
    <x v="1729"/>
    <d v="2023-05-05T00:00:00"/>
    <x v="509"/>
    <s v="ATANGAN JUDITH A."/>
    <s v="ONT"/>
    <x v="0"/>
    <d v="2023-05-18T00:00:00"/>
    <d v="2023-05-20T00:00:00"/>
    <s v="VL"/>
    <m/>
    <s v="2 VL"/>
    <n v="2"/>
    <m/>
  </r>
  <r>
    <x v="1730"/>
    <d v="2023-05-05T00:00:00"/>
    <x v="509"/>
    <s v="PEÑANO DARYL BAMBI B."/>
    <s v="ONT"/>
    <x v="1"/>
    <d v="2023-05-24T00:00:00"/>
    <d v="2023-05-26T00:00:00"/>
    <s v="OTHER"/>
    <s v="SPECIAL PRIVILEGE"/>
    <s v="3 OTHER"/>
    <n v="3"/>
    <m/>
  </r>
  <r>
    <x v="1731"/>
    <d v="2023-05-05T00:00:00"/>
    <x v="505"/>
    <s v="ESTIGOY BEVERLY ANNE P."/>
    <s v="ONT"/>
    <x v="1"/>
    <d v="2023-05-18T00:00:00"/>
    <d v="2023-05-18T00:00:00"/>
    <s v="OTHER"/>
    <s v="SPECIAL PRIVILEGE"/>
    <s v="1 OTHER"/>
    <n v="1"/>
    <m/>
  </r>
  <r>
    <x v="1732"/>
    <d v="2023-05-05T00:00:00"/>
    <x v="505"/>
    <s v="ESTIGOY BEVERLY ANNE P."/>
    <s v="ONT"/>
    <x v="1"/>
    <d v="2023-05-19T00:00:00"/>
    <d v="2023-05-20T00:00:00"/>
    <s v="VL"/>
    <m/>
    <s v="1 VL"/>
    <n v="1"/>
    <m/>
  </r>
  <r>
    <x v="1733"/>
    <d v="2023-05-05T00:00:00"/>
    <x v="505"/>
    <s v="LEPARDO ROWENA R."/>
    <s v="CCT"/>
    <x v="1"/>
    <d v="2023-05-15T00:00:00"/>
    <d v="2023-05-15T00:00:00"/>
    <s v="OTHER"/>
    <s v="SOLO PARENT"/>
    <s v="1 OTHER"/>
    <n v="1"/>
    <m/>
  </r>
  <r>
    <x v="1734"/>
    <d v="2023-05-05T00:00:00"/>
    <x v="509"/>
    <s v="PETIL GLENDA D."/>
    <s v="CCT"/>
    <x v="1"/>
    <d v="2023-05-15T00:00:00"/>
    <d v="2023-05-16T00:00:00"/>
    <s v="VL"/>
    <m/>
    <s v="2 VL"/>
    <n v="2"/>
    <m/>
  </r>
  <r>
    <x v="1735"/>
    <d v="2023-05-05T00:00:00"/>
    <x v="509"/>
    <s v="CHACON ELISA G."/>
    <s v="CCT"/>
    <x v="1"/>
    <d v="2023-05-15T00:00:00"/>
    <d v="2023-05-16T00:00:00"/>
    <s v="VL"/>
    <m/>
    <s v="2 VL"/>
    <n v="2"/>
    <m/>
  </r>
  <r>
    <x v="1736"/>
    <d v="2023-05-05T00:00:00"/>
    <x v="505"/>
    <s v="PATERNO MARIA LOURDERS P."/>
    <s v="CCT"/>
    <x v="0"/>
    <d v="2023-05-02T00:00:00"/>
    <d v="2023-05-02T00:00:00"/>
    <s v="SL"/>
    <m/>
    <s v="1 SL"/>
    <n v="1"/>
    <m/>
  </r>
  <r>
    <x v="1737"/>
    <d v="2023-05-05T00:00:00"/>
    <x v="508"/>
    <s v="PATERNO MARIA LOURDERS P."/>
    <s v="CCT"/>
    <x v="0"/>
    <d v="2023-05-09T00:00:00"/>
    <d v="2023-05-09T00:00:00"/>
    <s v="OTHER"/>
    <s v="SPECIAL PRIVILEGE"/>
    <s v="1 OTHER"/>
    <n v="1"/>
    <m/>
  </r>
  <r>
    <x v="1738"/>
    <d v="2023-05-05T00:00:00"/>
    <x v="507"/>
    <s v="OBINA JAIME  "/>
    <s v="CENRO"/>
    <x v="0"/>
    <d v="2023-05-03T00:00:00"/>
    <d v="2023-05-03T00:00:00"/>
    <s v="SL"/>
    <m/>
    <s v="1 SL"/>
    <n v="1"/>
    <m/>
  </r>
  <r>
    <x v="1739"/>
    <d v="2023-05-05T00:00:00"/>
    <x v="509"/>
    <s v="ANGCAYA RUFINA P."/>
    <s v="LCR"/>
    <x v="1"/>
    <d v="2023-04-27T00:00:00"/>
    <d v="2023-04-27T00:00:00"/>
    <s v="SL"/>
    <m/>
    <s v="1 SL"/>
    <n v="1"/>
    <m/>
  </r>
  <r>
    <x v="1740"/>
    <d v="2023-05-05T00:00:00"/>
    <x v="507"/>
    <s v="PALAD EMERSON U."/>
    <s v="LCR"/>
    <x v="4"/>
    <d v="2023-05-15T00:00:00"/>
    <d v="2023-05-19T00:00:00"/>
    <s v="VL"/>
    <m/>
    <s v="5 VL"/>
    <n v="5"/>
    <m/>
  </r>
  <r>
    <x v="1741"/>
    <d v="2023-05-05T00:00:00"/>
    <x v="507"/>
    <s v="BUGARIN MA. ANA M."/>
    <s v="LCR"/>
    <x v="1"/>
    <d v="2023-04-28T00:00:00"/>
    <d v="2023-05-02T00:00:00"/>
    <s v="SL"/>
    <m/>
    <s v="2 SL"/>
    <n v="2"/>
    <m/>
  </r>
  <r>
    <x v="1742"/>
    <d v="2023-05-05T00:00:00"/>
    <x v="507"/>
    <s v="VALENCIANO MARLYN C."/>
    <s v="HALL OF JUSTICE"/>
    <x v="3"/>
    <d v="2023-05-11T00:00:00"/>
    <d v="2023-05-11T00:00:00"/>
    <s v="VL"/>
    <m/>
    <s v="1 VL"/>
    <n v="1"/>
    <m/>
  </r>
  <r>
    <x v="1743"/>
    <d v="2023-05-05T00:00:00"/>
    <x v="508"/>
    <s v="MELADO LEONILO JR. P."/>
    <s v="TICC"/>
    <x v="3"/>
    <d v="2023-04-17T00:00:00"/>
    <d v="2023-04-17T00:00:00"/>
    <s v="SL"/>
    <m/>
    <s v="1 SL"/>
    <n v="1"/>
    <m/>
  </r>
  <r>
    <x v="1744"/>
    <d v="2023-05-05T00:00:00"/>
    <x v="509"/>
    <s v="COSTANTE  SYLVIA C."/>
    <s v="INTERNAL"/>
    <x v="1"/>
    <d v="2023-04-24T00:00:00"/>
    <d v="2023-04-26T00:00:00"/>
    <s v="OTHER"/>
    <s v="SPECIAL PRIVILEGE"/>
    <s v="3 OTHER"/>
    <n v="3"/>
    <m/>
  </r>
  <r>
    <x v="1745"/>
    <d v="2023-05-10T00:00:00"/>
    <x v="507"/>
    <s v="PANALIGAN GIL L."/>
    <s v="AGRICULTURE OFFICE"/>
    <x v="1"/>
    <d v="2023-05-03T00:00:00"/>
    <d v="2023-05-03T00:00:00"/>
    <s v="OTHER"/>
    <s v="SPECIAL PRIVILEGE"/>
    <s v="1 OTHER"/>
    <n v="1"/>
    <m/>
  </r>
  <r>
    <x v="1746"/>
    <d v="2023-05-10T00:00:00"/>
    <x v="509"/>
    <s v="MIRANDA MARIA LOIDA M."/>
    <s v="ACCOUNTING"/>
    <x v="1"/>
    <d v="2023-04-28T00:00:00"/>
    <d v="2023-04-28T00:00:00"/>
    <s v="SL"/>
    <m/>
    <s v="1 SL"/>
    <n v="1"/>
    <m/>
  </r>
  <r>
    <x v="1747"/>
    <d v="2023-05-10T00:00:00"/>
    <x v="509"/>
    <s v="ROCILLO CECILLA A."/>
    <s v="ACCOUNTING"/>
    <x v="1"/>
    <d v="2023-04-20T00:00:00"/>
    <d v="2023-04-20T00:00:00"/>
    <s v="SL"/>
    <m/>
    <s v="1 SL"/>
    <n v="1"/>
    <m/>
  </r>
  <r>
    <x v="1747"/>
    <d v="2023-05-10T00:00:00"/>
    <x v="509"/>
    <s v="ROCILLO CECILLA A."/>
    <s v="ACCOUNTING"/>
    <x v="1"/>
    <d v="2023-04-26T00:00:00"/>
    <d v="2023-04-26T00:00:00"/>
    <s v="SL"/>
    <m/>
    <s v="1 SL"/>
    <n v="1"/>
    <m/>
  </r>
  <r>
    <x v="1748"/>
    <d v="2023-05-10T00:00:00"/>
    <x v="508"/>
    <s v="ENMACIO LEILA A."/>
    <s v="ACCOUNTING"/>
    <x v="1"/>
    <d v="2023-04-18T00:00:00"/>
    <d v="2023-04-18T00:00:00"/>
    <s v="SL"/>
    <m/>
    <s v="1 SL"/>
    <n v="1"/>
    <m/>
  </r>
  <r>
    <x v="1749"/>
    <d v="2023-05-10T00:00:00"/>
    <x v="512"/>
    <s v="AMORA ELISA S."/>
    <s v="CTO"/>
    <x v="1"/>
    <d v="2023-05-22T00:00:00"/>
    <d v="2023-05-23T00:00:00"/>
    <s v="VL"/>
    <m/>
    <s v="2 VL"/>
    <n v="2"/>
    <m/>
  </r>
  <r>
    <x v="1750"/>
    <d v="2023-05-10T00:00:00"/>
    <x v="512"/>
    <s v="REPILLO AMMY LOU M."/>
    <s v="CTO"/>
    <x v="1"/>
    <d v="2023-05-08T00:00:00"/>
    <d v="2023-05-08T00:00:00"/>
    <s v="SL"/>
    <m/>
    <s v="1 SL"/>
    <n v="1"/>
    <m/>
  </r>
  <r>
    <x v="1751"/>
    <d v="2023-05-10T00:00:00"/>
    <x v="513"/>
    <s v="JAVIER CARMELITA M."/>
    <s v="CCT"/>
    <x v="1"/>
    <d v="2023-05-03T00:00:00"/>
    <d v="2023-05-05T00:00:00"/>
    <s v="SL"/>
    <m/>
    <s v="3 SL"/>
    <n v="3"/>
    <m/>
  </r>
  <r>
    <x v="1752"/>
    <d v="2023-05-10T00:00:00"/>
    <x v="513"/>
    <s v="DE VILLA OFELIA G."/>
    <s v="COMELEC"/>
    <x v="1"/>
    <d v="2023-04-24T00:00:00"/>
    <d v="2023-05-05T00:00:00"/>
    <s v="SL"/>
    <m/>
    <s v="9 SL"/>
    <n v="9"/>
    <m/>
  </r>
  <r>
    <x v="1753"/>
    <d v="2023-05-10T00:00:00"/>
    <x v="513"/>
    <s v="DE VILLA OFELIA G."/>
    <s v="COMELEC"/>
    <x v="1"/>
    <d v="2023-05-18T00:00:00"/>
    <d v="2023-05-19T00:00:00"/>
    <s v="VL"/>
    <m/>
    <s v="2 VL"/>
    <n v="2"/>
    <m/>
  </r>
  <r>
    <x v="1754"/>
    <d v="2023-05-10T00:00:00"/>
    <x v="513"/>
    <s v="OCAMPO EDRALYN B."/>
    <s v="HRMO"/>
    <x v="1"/>
    <d v="2023-05-05T00:00:00"/>
    <d v="2023-05-05T00:00:00"/>
    <s v="SL"/>
    <m/>
    <s v="1 SL"/>
    <n v="1"/>
    <m/>
  </r>
  <r>
    <x v="1755"/>
    <d v="2023-05-10T00:00:00"/>
    <x v="507"/>
    <s v="BAYOT ANISIA P."/>
    <s v="CTO"/>
    <x v="1"/>
    <d v="2023-05-02T00:00:00"/>
    <d v="2023-05-02T00:00:00"/>
    <s v="SL"/>
    <m/>
    <s v="1 SL"/>
    <n v="1"/>
    <m/>
  </r>
  <r>
    <x v="1756"/>
    <d v="2023-05-10T00:00:00"/>
    <x v="505"/>
    <s v="DE OCAMPO ALMA A."/>
    <s v="CTO"/>
    <x v="1"/>
    <d v="2023-05-12T00:00:00"/>
    <d v="2023-05-12T00:00:00"/>
    <s v="OTHER"/>
    <s v="SPECIAL PRIVILEGE"/>
    <s v="1 OTHER"/>
    <n v="1"/>
    <m/>
  </r>
  <r>
    <x v="1756"/>
    <d v="2023-05-10T00:00:00"/>
    <x v="505"/>
    <s v="DE OCAMPO ALMA A."/>
    <s v="CTO"/>
    <x v="1"/>
    <d v="2023-05-23T00:00:00"/>
    <d v="2023-05-23T00:00:00"/>
    <s v="OTHER"/>
    <s v="SPECIAL PRIVILEGE"/>
    <s v="1 OTHER"/>
    <n v="1"/>
    <m/>
  </r>
  <r>
    <x v="1757"/>
    <d v="2023-05-10T00:00:00"/>
    <x v="507"/>
    <s v="OLEGARIO NENITA A."/>
    <s v="LIBRARY"/>
    <x v="1"/>
    <d v="2023-05-02T00:00:00"/>
    <d v="2023-05-03T00:00:00"/>
    <s v="SL"/>
    <m/>
    <s v="2 SL"/>
    <n v="2"/>
    <m/>
  </r>
  <r>
    <x v="1758"/>
    <d v="2023-05-10T00:00:00"/>
    <x v="508"/>
    <s v="DE GRANO MA. ERLINDA F."/>
    <s v="CTO"/>
    <x v="1"/>
    <d v="2023-05-05T00:00:00"/>
    <d v="2023-05-05T00:00:00"/>
    <s v="VL"/>
    <m/>
    <s v="1 VL"/>
    <n v="1"/>
    <m/>
  </r>
  <r>
    <x v="1759"/>
    <d v="2023-05-10T00:00:00"/>
    <x v="509"/>
    <s v="DE GRANO MA. ERLINDA F."/>
    <s v="CTO"/>
    <x v="1"/>
    <d v="2023-05-15T00:00:00"/>
    <d v="2023-05-15T00:00:00"/>
    <s v="VL"/>
    <m/>
    <s v="1 VL"/>
    <n v="1"/>
    <m/>
  </r>
  <r>
    <x v="1760"/>
    <d v="2023-05-10T00:00:00"/>
    <x v="514"/>
    <s v="ATIENZA JULIE ANN A."/>
    <s v="CTO"/>
    <x v="1"/>
    <d v="2023-05-12T00:00:00"/>
    <d v="2023-05-12T00:00:00"/>
    <s v="VL"/>
    <m/>
    <s v="1 VL"/>
    <n v="1"/>
    <m/>
  </r>
  <r>
    <x v="1761"/>
    <d v="2023-05-10T00:00:00"/>
    <x v="514"/>
    <s v="AUSTRIA KIM E."/>
    <s v="ONT"/>
    <x v="1"/>
    <d v="2023-05-29T00:00:00"/>
    <d v="2023-05-29T00:00:00"/>
    <s v="VL"/>
    <m/>
    <s v="1 VL"/>
    <n v="1"/>
    <m/>
  </r>
  <r>
    <x v="1762"/>
    <d v="2023-05-10T00:00:00"/>
    <x v="514"/>
    <s v="AUSTRIA KIM E."/>
    <s v="ONT"/>
    <x v="1"/>
    <d v="2023-06-02T00:00:00"/>
    <d v="2023-06-05T00:00:00"/>
    <s v="OTHER"/>
    <s v="SPECIAL PRIVILEGE"/>
    <s v="2 OTHER"/>
    <n v="2"/>
    <m/>
  </r>
  <r>
    <x v="1763"/>
    <d v="2023-05-10T00:00:00"/>
    <x v="514"/>
    <s v="AUSTRIA KIM E."/>
    <s v="ONT"/>
    <x v="1"/>
    <d v="2023-06-06T00:00:00"/>
    <d v="2023-06-06T00:00:00"/>
    <s v="VL"/>
    <m/>
    <s v="1 VL"/>
    <n v="1"/>
    <m/>
  </r>
  <r>
    <x v="1764"/>
    <d v="2023-05-10T00:00:00"/>
    <x v="505"/>
    <s v="MACASPAC JOSE VICTOR P."/>
    <s v="MAHOGANY MARKET"/>
    <x v="1"/>
    <d v="2023-04-28T00:00:00"/>
    <d v="2023-04-28T00:00:00"/>
    <s v="SL"/>
    <m/>
    <s v="1 SL"/>
    <n v="1"/>
    <m/>
  </r>
  <r>
    <x v="1765"/>
    <d v="2023-05-10T00:00:00"/>
    <x v="514"/>
    <s v="OCAMPO NOVELYN U."/>
    <s v="CSWDO"/>
    <x v="0"/>
    <d v="2023-04-27T00:00:00"/>
    <d v="2023-05-03T00:00:00"/>
    <s v="SL"/>
    <m/>
    <s v="4 SL"/>
    <n v="4"/>
    <m/>
  </r>
  <r>
    <x v="1766"/>
    <d v="2023-05-10T00:00:00"/>
    <x v="513"/>
    <s v="REMOLLENO MICHELLE U."/>
    <s v="CHO"/>
    <x v="1"/>
    <d v="2023-05-12T00:00:00"/>
    <d v="2023-05-12T00:00:00"/>
    <s v="OTHER"/>
    <s v="BIRTHDAY LEAVE"/>
    <s v="1 OTHER"/>
    <n v="1"/>
    <m/>
  </r>
  <r>
    <x v="1767"/>
    <d v="2023-05-10T00:00:00"/>
    <x v="513"/>
    <s v="MALIGAYO YOLANDA D."/>
    <s v="CHO"/>
    <x v="1"/>
    <d v="2023-05-09T00:00:00"/>
    <d v="2023-05-10T00:00:00"/>
    <s v="VL"/>
    <m/>
    <s v="2 VL"/>
    <n v="2"/>
    <m/>
  </r>
  <r>
    <x v="1768"/>
    <d v="2023-05-10T00:00:00"/>
    <x v="513"/>
    <s v="DIMARANAN RODORA G."/>
    <s v="HRMO"/>
    <x v="1"/>
    <d v="2023-04-27T00:00:00"/>
    <d v="2023-05-07T00:00:00"/>
    <s v="OTHER"/>
    <s v="QUARANTINE LEAVE"/>
    <s v="12 OTHER"/>
    <n v="12"/>
    <m/>
  </r>
  <r>
    <x v="1769"/>
    <d v="2023-05-10T00:00:00"/>
    <x v="498"/>
    <s v="MANALO EDITHA V."/>
    <s v="ACCOUNTING"/>
    <x v="1"/>
    <d v="2023-04-25T00:00:00"/>
    <d v="2023-04-25T00:00:00"/>
    <s v="OTHER"/>
    <s v="SPECIAL PRIVILEGE"/>
    <s v="1 OTHER"/>
    <n v="1"/>
    <m/>
  </r>
  <r>
    <x v="1770"/>
    <d v="2023-05-10T00:00:00"/>
    <x v="513"/>
    <s v="MANALO EDITHA V."/>
    <s v="ACCOUNTING"/>
    <x v="1"/>
    <d v="2023-05-15T00:00:00"/>
    <d v="2023-05-15T00:00:00"/>
    <s v="VL"/>
    <m/>
    <s v="1 VL"/>
    <n v="1"/>
    <m/>
  </r>
  <r>
    <x v="1771"/>
    <d v="2023-05-10T00:00:00"/>
    <x v="513"/>
    <s v="MAWAK MIA PAULEEN B."/>
    <s v="ACCOUNTING"/>
    <x v="1"/>
    <d v="2023-05-22T00:00:00"/>
    <d v="2023-05-23T00:00:00"/>
    <s v="VL"/>
    <m/>
    <s v="2 VL"/>
    <n v="2"/>
    <m/>
  </r>
  <r>
    <x v="1772"/>
    <d v="2023-05-10T00:00:00"/>
    <x v="513"/>
    <s v="ROCILLO CECILLA A."/>
    <s v="ACCOUNTING"/>
    <x v="1"/>
    <d v="2023-05-15T00:00:00"/>
    <d v="2023-05-15T00:00:00"/>
    <s v="VL"/>
    <m/>
    <s v="1 VL"/>
    <n v="1"/>
    <m/>
  </r>
  <r>
    <x v="1773"/>
    <d v="2023-05-10T00:00:00"/>
    <x v="507"/>
    <s v="DELA GRACIA MA. CECILIA P."/>
    <s v="ACCOUNTING"/>
    <x v="1"/>
    <d v="2023-04-28T00:00:00"/>
    <d v="2023-04-28T00:00:00"/>
    <s v="SL"/>
    <m/>
    <s v="1 SL"/>
    <n v="1"/>
    <m/>
  </r>
  <r>
    <x v="1774"/>
    <d v="2023-05-10T00:00:00"/>
    <x v="513"/>
    <s v="MARTINEZ BELEN B."/>
    <s v="MARTINEZ BELEN B."/>
    <x v="6"/>
    <d v="2023-05-15T00:00:00"/>
    <d v="2023-05-16T00:00:00"/>
    <s v="VL"/>
    <m/>
    <s v="2 VL"/>
    <n v="2"/>
    <m/>
  </r>
  <r>
    <x v="1775"/>
    <d v="2023-05-10T00:00:00"/>
    <x v="298"/>
    <s v="MARTINEZ BELEN B."/>
    <s v="CBO"/>
    <x v="1"/>
    <d v="2023-05-12T00:00:00"/>
    <d v="2023-05-12T00:00:00"/>
    <s v="OTHER"/>
    <s v="SPECIAL PRIVILEGE"/>
    <s v="1 OTHER"/>
    <n v="1"/>
    <m/>
  </r>
  <r>
    <x v="1776"/>
    <d v="2023-05-10T00:00:00"/>
    <x v="513"/>
    <s v="FELICIDARIO PAMELA C."/>
    <s v="BUDGET"/>
    <x v="1"/>
    <d v="2023-05-15T00:00:00"/>
    <d v="2023-05-16T00:00:00"/>
    <s v="VL"/>
    <m/>
    <s v="2 VL"/>
    <n v="2"/>
    <m/>
  </r>
  <r>
    <x v="1777"/>
    <d v="2023-05-10T00:00:00"/>
    <x v="505"/>
    <s v="MENDOZA NORA A."/>
    <s v="ACCOUNTING"/>
    <x v="1"/>
    <d v="2023-04-28T00:00:00"/>
    <d v="2023-04-28T00:00:00"/>
    <s v="SL"/>
    <m/>
    <s v="1 SL"/>
    <n v="1"/>
    <m/>
  </r>
  <r>
    <x v="1778"/>
    <d v="2023-05-10T00:00:00"/>
    <x v="513"/>
    <s v="AMON RHEALYN O."/>
    <s v="ACCOUNTING"/>
    <x v="1"/>
    <d v="2023-06-01T00:00:00"/>
    <d v="2023-06-02T00:00:00"/>
    <s v="VL"/>
    <m/>
    <s v="2 VL"/>
    <n v="2"/>
    <m/>
  </r>
  <r>
    <x v="1780"/>
    <d v="2023-05-10T00:00:00"/>
    <x v="513"/>
    <s v="AMON RHEALYN O."/>
    <s v="ACCOUNTING"/>
    <x v="1"/>
    <d v="2023-04-25T00:00:00"/>
    <d v="2023-04-25T00:00:00"/>
    <s v="SL"/>
    <m/>
    <s v="1 SL"/>
    <n v="1"/>
    <m/>
  </r>
  <r>
    <x v="1781"/>
    <d v="2023-05-10T00:00:00"/>
    <x v="298"/>
    <s v="PEREY AIRENE O."/>
    <s v="CCT"/>
    <x v="1"/>
    <d v="2023-04-28T00:00:00"/>
    <d v="2023-05-03T00:00:00"/>
    <s v="SL"/>
    <m/>
    <s v="3 SL"/>
    <n v="3"/>
    <m/>
  </r>
  <r>
    <x v="1782"/>
    <d v="2023-05-10T00:00:00"/>
    <x v="509"/>
    <s v="PEREY AIRENE O."/>
    <s v="CCT"/>
    <x v="1"/>
    <d v="2023-04-25T00:00:00"/>
    <d v="2023-04-27T00:00:00"/>
    <s v="SL"/>
    <m/>
    <s v="3 SL"/>
    <n v="3"/>
    <m/>
  </r>
  <r>
    <x v="1783"/>
    <d v="2023-05-10T00:00:00"/>
    <x v="298"/>
    <s v="MULINGTAPANG GUILLERMA O."/>
    <s v="GSO"/>
    <x v="0"/>
    <d v="2023-05-03T00:00:00"/>
    <d v="2023-05-05T00:00:00"/>
    <s v="SL"/>
    <m/>
    <s v="3 SL"/>
    <n v="3"/>
    <m/>
  </r>
  <r>
    <x v="1784"/>
    <d v="2023-05-10T00:00:00"/>
    <x v="508"/>
    <s v="BAUTISTA JANICE M."/>
    <s v="CTO"/>
    <x v="1"/>
    <d v="2023-05-05T00:00:00"/>
    <d v="2023-05-05T00:00:00"/>
    <s v="VL"/>
    <m/>
    <s v="1 VL"/>
    <n v="1"/>
    <m/>
  </r>
  <r>
    <x v="1785"/>
    <d v="2023-05-10T00:00:00"/>
    <x v="514"/>
    <s v="DE OCAMPO MARISSA B."/>
    <s v="THRDC"/>
    <x v="1"/>
    <d v="2023-05-09T00:00:00"/>
    <d v="2023-05-09T00:00:00"/>
    <s v="VL"/>
    <m/>
    <s v="1 VL"/>
    <n v="1"/>
    <m/>
  </r>
  <r>
    <x v="1786"/>
    <d v="2023-05-10T00:00:00"/>
    <x v="514"/>
    <s v="ESPINELI LORETA N."/>
    <s v="PICNIC GROVE"/>
    <x v="3"/>
    <d v="2023-05-16T00:00:00"/>
    <d v="2023-05-31T00:00:00"/>
    <s v="VL"/>
    <m/>
    <s v="12 VL"/>
    <n v="12"/>
    <m/>
  </r>
  <r>
    <x v="1787"/>
    <d v="2023-05-10T00:00:00"/>
    <x v="513"/>
    <s v="SORIANO FRANCISCO O."/>
    <s v="TICC"/>
    <x v="0"/>
    <d v="2023-05-17T00:00:00"/>
    <d v="2023-05-17T00:00:00"/>
    <s v="OTHER"/>
    <s v="SPECIAL PRIVILEGE"/>
    <s v="1 OTHER"/>
    <n v="1"/>
    <m/>
  </r>
  <r>
    <x v="1788"/>
    <d v="2023-05-10T00:00:00"/>
    <x v="507"/>
    <s v="BATHAN ELVIRA R."/>
    <s v="TICC"/>
    <x v="0"/>
    <d v="2023-05-22T00:00:00"/>
    <d v="2023-05-31T00:00:00"/>
    <s v="VL"/>
    <m/>
    <s v="8 VL"/>
    <n v="8"/>
    <m/>
  </r>
  <r>
    <x v="1789"/>
    <d v="2023-05-10T00:00:00"/>
    <x v="513"/>
    <s v="CESICAR JOCHELLE JOAN S."/>
    <s v="TICC/TCCH"/>
    <x v="0"/>
    <d v="2023-05-05T00:00:00"/>
    <d v="2023-05-05T00:00:00"/>
    <s v="SL"/>
    <m/>
    <s v="1 SL"/>
    <n v="1"/>
    <m/>
  </r>
  <r>
    <x v="1790"/>
    <d v="2023-05-10T00:00:00"/>
    <x v="507"/>
    <s v="BATHAN ELVIRA R."/>
    <s v="TICC"/>
    <x v="0"/>
    <d v="2023-06-12T00:00:00"/>
    <d v="2023-06-16T00:00:00"/>
    <s v="VL"/>
    <m/>
    <s v="5 VL"/>
    <n v="5"/>
    <m/>
  </r>
  <r>
    <x v="1791"/>
    <d v="2023-05-10T00:00:00"/>
    <x v="515"/>
    <s v="ZAFRA REYNANTE B."/>
    <s v="TICC"/>
    <x v="0"/>
    <d v="2023-05-03T00:00:00"/>
    <d v="2023-05-04T00:00:00"/>
    <s v="OTHER"/>
    <s v="SPECIAL PRIVILEGE"/>
    <s v="2 OTHER"/>
    <n v="2"/>
    <m/>
  </r>
  <r>
    <x v="1792"/>
    <d v="2023-05-10T00:00:00"/>
    <x v="507"/>
    <s v="BRIZUELA LENIE E."/>
    <s v="CTO-LICENSE"/>
    <x v="0"/>
    <d v="2023-04-27T00:00:00"/>
    <d v="2023-04-27T00:00:00"/>
    <s v="SL"/>
    <m/>
    <s v="1 SL"/>
    <n v="1"/>
    <m/>
  </r>
  <r>
    <x v="1792"/>
    <d v="2023-05-10T00:00:00"/>
    <x v="507"/>
    <s v="BRIZUELA LENIE E."/>
    <s v="CTO-LICENSE"/>
    <x v="0"/>
    <d v="2023-05-02T00:00:00"/>
    <d v="2023-05-02T00:00:00"/>
    <s v="SL"/>
    <m/>
    <s v="1 SL"/>
    <n v="1"/>
    <m/>
  </r>
  <r>
    <x v="1793"/>
    <d v="2023-05-10T00:00:00"/>
    <x v="505"/>
    <s v="DIMAILIG ARLYN R."/>
    <s v="MAHOGANY MARKET"/>
    <x v="0"/>
    <d v="2023-05-02T00:00:00"/>
    <d v="2023-05-02T00:00:00"/>
    <s v="SL"/>
    <m/>
    <s v="1 SL"/>
    <n v="1"/>
    <m/>
  </r>
  <r>
    <x v="1794"/>
    <d v="2023-05-10T00:00:00"/>
    <x v="513"/>
    <s v="DE ASIS JANETTE D."/>
    <s v="BPLO"/>
    <x v="0"/>
    <d v="2023-04-24T00:00:00"/>
    <d v="2023-04-25T00:00:00"/>
    <s v="SL"/>
    <m/>
    <s v="2 SL"/>
    <n v="2"/>
    <m/>
  </r>
  <r>
    <x v="1794"/>
    <d v="2023-05-10T00:00:00"/>
    <x v="513"/>
    <s v="DE ASIS JANETTE D."/>
    <s v="BPLO"/>
    <x v="0"/>
    <d v="2023-05-05T00:00:00"/>
    <d v="2023-05-05T00:00:00"/>
    <s v="SL"/>
    <m/>
    <s v="1 SL"/>
    <n v="1"/>
    <m/>
  </r>
  <r>
    <x v="1795"/>
    <d v="2023-05-10T00:00:00"/>
    <x v="494"/>
    <s v="MENDOZA LOURDES G."/>
    <s v="PIO"/>
    <x v="1"/>
    <d v="2023-04-17T00:00:00"/>
    <d v="2023-04-17T00:00:00"/>
    <s v="SL"/>
    <m/>
    <s v="1 SL"/>
    <n v="1"/>
    <m/>
  </r>
  <r>
    <x v="1796"/>
    <d v="2023-05-10T00:00:00"/>
    <x v="500"/>
    <s v="MENDOZA LOURDES G."/>
    <s v="PIO"/>
    <x v="1"/>
    <d v="2023-05-02T00:00:00"/>
    <d v="2023-05-02T00:00:00"/>
    <s v="VL"/>
    <m/>
    <s v="1 VL"/>
    <n v="1"/>
    <m/>
  </r>
  <r>
    <x v="1797"/>
    <d v="2023-05-10T00:00:00"/>
    <x v="501"/>
    <s v="ZALDIVIA MIRIAM F."/>
    <s v="PIO"/>
    <x v="1"/>
    <d v="2023-04-24T00:00:00"/>
    <d v="2023-04-24T00:00:00"/>
    <s v="SL"/>
    <m/>
    <s v="1 SL"/>
    <n v="1"/>
    <m/>
  </r>
  <r>
    <x v="1798"/>
    <d v="2023-05-10T00:00:00"/>
    <x v="505"/>
    <s v="PALADAN EMERSON M."/>
    <s v="PIO"/>
    <x v="1"/>
    <d v="2023-05-02T00:00:00"/>
    <d v="2023-05-02T00:00:00"/>
    <s v="SL"/>
    <m/>
    <s v="1 SL"/>
    <n v="1"/>
    <m/>
  </r>
  <r>
    <x v="1799"/>
    <d v="2023-05-10T00:00:00"/>
    <x v="513"/>
    <s v="MENDOZA LOURDES G."/>
    <s v="PIO"/>
    <x v="1"/>
    <d v="2023-05-05T00:00:00"/>
    <d v="2023-05-05T00:00:00"/>
    <s v="SL"/>
    <m/>
    <s v="1 SL"/>
    <n v="1"/>
    <m/>
  </r>
  <r>
    <x v="1800"/>
    <d v="2023-05-10T00:00:00"/>
    <x v="513"/>
    <s v="AUDITOR AILEEN D."/>
    <s v="PIO"/>
    <x v="1"/>
    <d v="2023-05-05T00:00:00"/>
    <d v="2023-05-05T00:00:00"/>
    <s v="SL"/>
    <m/>
    <s v="1 SL"/>
    <n v="1"/>
    <m/>
  </r>
  <r>
    <x v="1801"/>
    <d v="2023-05-10T00:00:00"/>
    <x v="298"/>
    <s v="DOLOT JESUS JR. D."/>
    <s v="PIO"/>
    <x v="1"/>
    <d v="2023-04-28T00:00:00"/>
    <d v="2023-04-28T00:00:00"/>
    <s v="SL"/>
    <m/>
    <s v="1 SL"/>
    <n v="1"/>
    <m/>
  </r>
  <r>
    <x v="1802"/>
    <d v="2023-05-10T00:00:00"/>
    <x v="513"/>
    <s v="BAYBAY MA. PAZ R."/>
    <s v="MO"/>
    <x v="1"/>
    <d v="2023-05-02T00:00:00"/>
    <d v="2023-05-05T00:00:00"/>
    <s v="SL"/>
    <m/>
    <s v="4 SL"/>
    <n v="4"/>
    <m/>
  </r>
  <r>
    <x v="1803"/>
    <d v="2023-05-10T00:00:00"/>
    <x v="513"/>
    <s v="TOLENTINO FE M."/>
    <s v="PICNIC GROVE"/>
    <x v="1"/>
    <d v="2023-05-15T00:00:00"/>
    <d v="2023-05-15T00:00:00"/>
    <s v="OTHER"/>
    <s v="SPECIAL PRIVILEGE"/>
    <s v="1 OTHER"/>
    <n v="1"/>
    <m/>
  </r>
  <r>
    <x v="1804"/>
    <d v="2023-05-10T00:00:00"/>
    <x v="512"/>
    <s v="ANACAY LEVIE B."/>
    <s v="ACCOUNTING"/>
    <x v="1"/>
    <d v="2023-05-04T00:00:00"/>
    <d v="2023-05-04T00:00:00"/>
    <s v="SL"/>
    <m/>
    <s v="1 SL"/>
    <n v="1"/>
    <m/>
  </r>
  <r>
    <x v="1805"/>
    <d v="2023-05-10T00:00:00"/>
    <x v="505"/>
    <s v="DIMARANAN GREGORIA C."/>
    <s v="ACCOUNTING"/>
    <x v="1"/>
    <d v="2023-04-11T00:00:00"/>
    <d v="2023-05-12T00:00:00"/>
    <s v="SL"/>
    <m/>
    <s v="22 SL"/>
    <n v="22"/>
    <m/>
  </r>
  <r>
    <x v="1806"/>
    <d v="2023-05-10T00:00:00"/>
    <x v="513"/>
    <s v="ROMILLA MARIBEL P."/>
    <s v="ACCOUNTING"/>
    <x v="0"/>
    <d v="2023-05-15T00:00:00"/>
    <d v="2023-05-15T00:00:00"/>
    <s v="VL"/>
    <m/>
    <s v="1 VL"/>
    <n v="1"/>
    <m/>
  </r>
  <r>
    <x v="1806"/>
    <d v="2023-05-10T00:00:00"/>
    <x v="513"/>
    <s v="ROMILLA MARIBEL P."/>
    <s v="ACCOUNTING"/>
    <x v="0"/>
    <d v="2023-05-23T00:00:00"/>
    <d v="2023-05-23T00:00:00"/>
    <s v="VL"/>
    <m/>
    <s v="1 VL"/>
    <n v="1"/>
    <m/>
  </r>
  <r>
    <x v="1807"/>
    <d v="2023-05-10T00:00:00"/>
    <x v="512"/>
    <s v="DOGELIO DANNA MARIZ V."/>
    <s v="ACCOUNTING"/>
    <x v="3"/>
    <d v="2023-05-08T00:00:00"/>
    <d v="2023-05-08T00:00:00"/>
    <s v="SL"/>
    <m/>
    <s v="1 SL"/>
    <n v="1"/>
    <m/>
  </r>
  <r>
    <x v="1808"/>
    <d v="2023-05-10T00:00:00"/>
    <x v="513"/>
    <s v="MACAPUNO FELIX  "/>
    <s v="CENRO"/>
    <x v="1"/>
    <d v="2023-05-04T00:00:00"/>
    <d v="2023-05-05T00:00:00"/>
    <s v="SL"/>
    <m/>
    <s v="2 SL"/>
    <n v="2"/>
    <m/>
  </r>
  <r>
    <x v="1809"/>
    <d v="2023-05-10T00:00:00"/>
    <x v="507"/>
    <s v="RODRIGUEZ GREGORIO  "/>
    <s v="CENRO"/>
    <x v="1"/>
    <d v="2023-05-10T00:00:00"/>
    <d v="2023-05-11T00:00:00"/>
    <s v="VL"/>
    <m/>
    <s v="2 VL"/>
    <n v="2"/>
    <m/>
  </r>
  <r>
    <x v="1810"/>
    <d v="2023-05-10T00:00:00"/>
    <x v="513"/>
    <s v="DOCTORA ZENAIDA  "/>
    <s v="CENRO"/>
    <x v="1"/>
    <d v="2023-05-15T00:00:00"/>
    <d v="2023-05-16T00:00:00"/>
    <s v="VL"/>
    <m/>
    <s v="2 VL"/>
    <n v="2"/>
    <m/>
  </r>
  <r>
    <x v="1811"/>
    <d v="2023-05-10T00:00:00"/>
    <x v="513"/>
    <s v="ATIENZA VENUS  "/>
    <s v="CENRO"/>
    <x v="3"/>
    <d v="2023-05-14T00:00:00"/>
    <d v="2023-05-16T00:00:00"/>
    <s v="VL"/>
    <m/>
    <s v="2 VL"/>
    <n v="2"/>
    <m/>
  </r>
  <r>
    <x v="1812"/>
    <d v="2023-05-10T00:00:00"/>
    <x v="513"/>
    <s v="ANDAG ALEX C."/>
    <s v="CENRO"/>
    <x v="0"/>
    <d v="2023-05-14T00:00:00"/>
    <d v="2023-05-16T00:00:00"/>
    <s v="VL"/>
    <m/>
    <s v="2 VL"/>
    <n v="2"/>
    <m/>
  </r>
  <r>
    <x v="1813"/>
    <d v="2023-05-10T00:00:00"/>
    <x v="513"/>
    <s v="AMBION MARIETA B."/>
    <s v="CENRO"/>
    <x v="0"/>
    <d v="2023-05-15T00:00:00"/>
    <d v="2023-05-16T00:00:00"/>
    <s v="VL"/>
    <m/>
    <s v="2 VL"/>
    <n v="2"/>
    <m/>
  </r>
  <r>
    <x v="1814"/>
    <d v="2023-05-10T00:00:00"/>
    <x v="512"/>
    <s v="BAYBAY ARNOLD C."/>
    <s v="CENRO"/>
    <x v="0"/>
    <d v="2023-05-05T00:00:00"/>
    <d v="2023-05-06T00:00:00"/>
    <s v="SL"/>
    <m/>
    <s v="2 SL"/>
    <n v="2"/>
    <m/>
  </r>
  <r>
    <x v="1815"/>
    <d v="2023-05-10T00:00:00"/>
    <x v="513"/>
    <s v="BAYBAY ARNOLD C."/>
    <s v="CENRO"/>
    <x v="0"/>
    <d v="2023-05-02T00:00:00"/>
    <d v="2023-05-04T00:00:00"/>
    <s v="OTHER"/>
    <s v="CALAMITY LEAVE"/>
    <s v="3 OTHER"/>
    <n v="3"/>
    <m/>
  </r>
  <r>
    <x v="1816"/>
    <d v="2023-05-10T00:00:00"/>
    <x v="298"/>
    <s v="ROQUITE MAIRECAR L."/>
    <s v="CCT"/>
    <x v="0"/>
    <d v="2023-05-04T00:00:00"/>
    <d v="2023-05-05T00:00:00"/>
    <s v="SL"/>
    <m/>
    <s v="2 SL"/>
    <n v="2"/>
    <m/>
  </r>
  <r>
    <x v="1817"/>
    <d v="2023-05-10T00:00:00"/>
    <x v="512"/>
    <s v="GONZALES MARY JANE D."/>
    <s v="CSWDO"/>
    <x v="0"/>
    <d v="2023-05-08T00:00:00"/>
    <d v="2023-05-08T00:00:00"/>
    <s v="SL"/>
    <m/>
    <s v="1 SL"/>
    <n v="1"/>
    <m/>
  </r>
  <r>
    <x v="1818"/>
    <d v="2023-05-10T00:00:00"/>
    <x v="512"/>
    <s v="AMBROCIO MELODY B."/>
    <s v="CSWDO"/>
    <x v="0"/>
    <d v="2023-05-02T00:00:00"/>
    <d v="2023-05-05T00:00:00"/>
    <s v="OTHER"/>
    <s v="SOLO PARENT"/>
    <s v="4 OTHER"/>
    <n v="4"/>
    <m/>
  </r>
  <r>
    <x v="1819"/>
    <d v="2023-05-10T00:00:00"/>
    <x v="505"/>
    <s v="PAYAD ALEXANDER  "/>
    <s v="CENRO"/>
    <x v="1"/>
    <d v="2023-05-11T00:00:00"/>
    <d v="2023-05-17T00:00:00"/>
    <s v="VL"/>
    <m/>
    <s v="5 VL"/>
    <n v="5"/>
    <m/>
  </r>
  <r>
    <x v="1820"/>
    <d v="2023-05-10T00:00:00"/>
    <x v="513"/>
    <s v="BAYOT ANABEL D."/>
    <s v="CTO"/>
    <x v="1"/>
    <d v="2023-04-24T00:00:00"/>
    <d v="2023-05-05T00:00:00"/>
    <s v="SL"/>
    <m/>
    <s v="9 SL"/>
    <n v="9"/>
    <m/>
  </r>
  <r>
    <x v="1821"/>
    <d v="2023-05-10T00:00:00"/>
    <x v="513"/>
    <s v="PINEDA DANICCA NOELLE V."/>
    <s v="ONT"/>
    <x v="3"/>
    <d v="2023-06-05T00:00:00"/>
    <d v="2023-06-22T00:00:00"/>
    <s v="VL"/>
    <m/>
    <s v="13 VL"/>
    <n v="13"/>
    <m/>
  </r>
  <r>
    <x v="1822"/>
    <d v="2023-05-10T00:00:00"/>
    <x v="516"/>
    <s v="IGNO CRISTINA M."/>
    <s v="HRMO"/>
    <x v="1"/>
    <m/>
    <m/>
    <s v="OTHER"/>
    <s v="TERMINAL LEAVE"/>
    <s v="0 OTHER"/>
    <n v="0"/>
    <m/>
  </r>
  <r>
    <x v="1823"/>
    <d v="2023-05-22T00:00:00"/>
    <x v="517"/>
    <s v="ARELLANO CARMELA D."/>
    <s v="CARMELA"/>
    <x v="7"/>
    <m/>
    <m/>
    <s v="OTHER"/>
    <s v="TERMINAL LEAVE"/>
    <s v="0 OTHER"/>
    <n v="0"/>
    <m/>
  </r>
  <r>
    <x v="1824"/>
    <d v="2023-05-22T00:00:00"/>
    <x v="513"/>
    <s v="TAÑEDO MARIA EVELYN C."/>
    <s v="CBO"/>
    <x v="1"/>
    <d v="2023-05-15T00:00:00"/>
    <d v="2023-05-15T00:00:00"/>
    <s v="SL"/>
    <m/>
    <s v="1 SL"/>
    <n v="1"/>
    <m/>
  </r>
  <r>
    <x v="1825"/>
    <d v="2023-05-22T00:00:00"/>
    <x v="515"/>
    <s v="VELUZ DORMILUNA E."/>
    <s v="CCT"/>
    <x v="1"/>
    <d v="2023-05-12T00:00:00"/>
    <d v="2023-05-12T00:00:00"/>
    <s v="SL"/>
    <m/>
    <s v="1 SL"/>
    <n v="1"/>
    <m/>
  </r>
  <r>
    <x v="1826"/>
    <d v="2023-05-22T00:00:00"/>
    <x v="518"/>
    <s v="DE CASTRO JENELYN I."/>
    <s v="TICC"/>
    <x v="1"/>
    <d v="2023-05-16T00:00:00"/>
    <d v="2023-05-17T00:00:00"/>
    <s v="SL"/>
    <m/>
    <s v="2 SL"/>
    <n v="2"/>
    <m/>
  </r>
  <r>
    <x v="1827"/>
    <d v="2023-05-22T00:00:00"/>
    <x v="509"/>
    <s v="HERNANDEZ DARREL JESUS M."/>
    <s v="CHO"/>
    <x v="1"/>
    <d v="2023-05-11T00:00:00"/>
    <d v="2023-05-12T00:00:00"/>
    <s v="VL"/>
    <m/>
    <s v="2 VL"/>
    <n v="2"/>
    <m/>
  </r>
  <r>
    <x v="1828"/>
    <d v="2023-05-22T00:00:00"/>
    <x v="485"/>
    <s v="ANGCAYA JENNY ROSE S."/>
    <s v="CTO-LICENSE"/>
    <x v="0"/>
    <d v="2023-03-31T00:00:00"/>
    <d v="2023-04-03T00:00:00"/>
    <s v="SL"/>
    <m/>
    <s v="2 SL"/>
    <n v="2"/>
    <m/>
  </r>
  <r>
    <x v="1829"/>
    <d v="2023-05-22T00:00:00"/>
    <x v="518"/>
    <s v="CRUZADA MAGDALENA A."/>
    <s v="COOPERATIVE OFFICE"/>
    <x v="1"/>
    <d v="2023-05-17T00:00:00"/>
    <d v="2023-05-17T00:00:00"/>
    <s v="SL"/>
    <m/>
    <s v="1 SL"/>
    <n v="1"/>
    <m/>
  </r>
  <r>
    <x v="1830"/>
    <d v="2023-05-22T00:00:00"/>
    <x v="519"/>
    <s v="PEREY GENNILYN M."/>
    <s v="CCT"/>
    <x v="0"/>
    <d v="2023-05-04T00:00:00"/>
    <d v="2023-05-05T00:00:00"/>
    <s v="SL"/>
    <m/>
    <s v="2 SL"/>
    <n v="2"/>
    <m/>
  </r>
  <r>
    <x v="1831"/>
    <d v="2023-05-22T00:00:00"/>
    <x v="517"/>
    <s v="MIRANDA MARIA LOIDA M."/>
    <s v="ACCOUNTING"/>
    <x v="1"/>
    <d v="2023-05-10T00:00:00"/>
    <d v="2023-05-10T00:00:00"/>
    <s v="SL"/>
    <m/>
    <s v="1 SL"/>
    <n v="1"/>
    <m/>
  </r>
  <r>
    <x v="1832"/>
    <d v="2023-05-22T00:00:00"/>
    <x v="517"/>
    <s v="DIMARANAN GREGORIA C."/>
    <s v="ACCOUNTING"/>
    <x v="1"/>
    <d v="2023-05-16T00:00:00"/>
    <d v="2023-05-17T00:00:00"/>
    <s v="SL"/>
    <m/>
    <s v="2 SL"/>
    <n v="2"/>
    <m/>
  </r>
  <r>
    <x v="1833"/>
    <d v="2023-05-22T00:00:00"/>
    <x v="518"/>
    <s v="PALADAN VICENTE  "/>
    <s v="CENRO"/>
    <x v="1"/>
    <d v="2023-05-15T00:00:00"/>
    <d v="2023-05-16T00:00:00"/>
    <s v="SL"/>
    <m/>
    <s v="2 SL"/>
    <n v="2"/>
    <m/>
  </r>
  <r>
    <x v="1834"/>
    <d v="2023-05-22T00:00:00"/>
    <x v="517"/>
    <s v="TAMAYO MARIA ELLAINE III B."/>
    <s v="CTO"/>
    <x v="1"/>
    <d v="2023-05-19T00:00:00"/>
    <d v="2023-05-19T00:00:00"/>
    <s v="OTHER"/>
    <s v="SEC 21 EO 292- SPECIAL PRIVILEGE"/>
    <s v="1 OTHER"/>
    <n v="1"/>
    <m/>
  </r>
  <r>
    <x v="1835"/>
    <d v="2023-05-22T00:00:00"/>
    <x v="518"/>
    <s v="DIMAPILIS ELVIRA S."/>
    <s v="CTO"/>
    <x v="1"/>
    <d v="2023-05-15T00:00:00"/>
    <d v="2023-05-17T00:00:00"/>
    <s v="SL"/>
    <m/>
    <s v="3 SL"/>
    <n v="3"/>
    <m/>
  </r>
  <r>
    <x v="1836"/>
    <d v="2023-05-22T00:00:00"/>
    <x v="517"/>
    <s v="CORTEZ FIDELA B."/>
    <s v="TCCH/TICC"/>
    <x v="1"/>
    <d v="2023-05-15T00:00:00"/>
    <d v="2023-05-16T00:00:00"/>
    <s v="OTHER"/>
    <s v="SEC 21 EO 292- SPECIAL PRIVILEGE"/>
    <s v="2 OTHER"/>
    <n v="2"/>
    <m/>
  </r>
  <r>
    <x v="1837"/>
    <d v="2023-05-22T00:00:00"/>
    <x v="516"/>
    <s v="DIMAPILIS JONNA T."/>
    <s v="ADMIN OFFICE"/>
    <x v="1"/>
    <d v="2023-05-15T00:00:00"/>
    <d v="2023-05-15T00:00:00"/>
    <s v="OTHER"/>
    <s v="SEC 21 EO 292- SPECIAL PRIVILEGE"/>
    <s v="1 OTHER"/>
    <n v="1"/>
    <m/>
  </r>
  <r>
    <x v="1838"/>
    <d v="2023-05-22T00:00:00"/>
    <x v="515"/>
    <s v="DEL MUNDO JONAS B."/>
    <s v="CHO"/>
    <x v="0"/>
    <d v="2023-05-12T00:00:00"/>
    <d v="2023-05-12T00:00:00"/>
    <s v="SL"/>
    <m/>
    <s v="1 SL"/>
    <n v="1"/>
    <m/>
  </r>
  <r>
    <x v="1839"/>
    <d v="2023-05-22T00:00:00"/>
    <x v="517"/>
    <s v="MALANAN JENNYLYN R."/>
    <s v="PICNIC GROVE"/>
    <x v="0"/>
    <d v="2023-05-16T00:00:00"/>
    <d v="2023-05-16T00:00:00"/>
    <s v="SL"/>
    <m/>
    <s v="1 SL"/>
    <n v="1"/>
    <m/>
  </r>
  <r>
    <x v="1840"/>
    <d v="2023-05-22T00:00:00"/>
    <x v="515"/>
    <s v="MAWAK MIA PAULEEN B."/>
    <s v="ACCOUNTING"/>
    <x v="1"/>
    <d v="2023-05-15T00:00:00"/>
    <d v="2023-05-19T00:00:00"/>
    <s v="SL"/>
    <m/>
    <s v="5 SL"/>
    <n v="5"/>
    <m/>
  </r>
  <r>
    <x v="1840"/>
    <d v="2023-05-22T00:00:00"/>
    <x v="515"/>
    <s v="MAWAK MIA PAULEEN B."/>
    <s v="ACCOUNTING"/>
    <x v="1"/>
    <d v="2023-05-24T00:00:00"/>
    <d v="2023-05-24T00:00:00"/>
    <s v="SL"/>
    <m/>
    <s v="1 SL"/>
    <n v="1"/>
    <m/>
  </r>
  <r>
    <x v="1841"/>
    <d v="2023-05-22T00:00:00"/>
    <x v="516"/>
    <s v="ROCILLO CECILLA A."/>
    <s v="ACCOUNTING"/>
    <x v="1"/>
    <d v="2023-05-11T00:00:00"/>
    <d v="2023-05-11T00:00:00"/>
    <s v="SL"/>
    <m/>
    <s v="1 SL"/>
    <n v="1"/>
    <m/>
  </r>
  <r>
    <x v="1842"/>
    <d v="2023-05-22T00:00:00"/>
    <x v="516"/>
    <s v="DIMAPILIS ANTHONY A."/>
    <s v="CTO"/>
    <x v="1"/>
    <d v="2023-05-15T00:00:00"/>
    <d v="2023-05-15T00:00:00"/>
    <s v="OTHER"/>
    <s v="SEC 21 EO 292- SPECIAL PRIVILEGE"/>
    <s v="1 OTHER"/>
    <n v="1"/>
    <m/>
  </r>
  <r>
    <x v="1843"/>
    <d v="2023-05-22T00:00:00"/>
    <x v="517"/>
    <s v="DOGELIO JEAN MELODY M."/>
    <s v="CTO"/>
    <x v="2"/>
    <d v="2023-05-15T00:00:00"/>
    <d v="2023-05-16T00:00:00"/>
    <s v="SL"/>
    <s v="SL WITHOUTPAY"/>
    <s v="2 SL"/>
    <n v="2"/>
    <m/>
  </r>
  <r>
    <x v="1844"/>
    <d v="2023-05-22T00:00:00"/>
    <x v="517"/>
    <s v="REPILLO AMMY LOU M."/>
    <s v="CTO"/>
    <x v="1"/>
    <d v="2023-05-29T00:00:00"/>
    <d v="2023-06-01T00:00:00"/>
    <s v="VL"/>
    <m/>
    <s v="4 VL"/>
    <n v="4"/>
    <m/>
  </r>
  <r>
    <x v="1845"/>
    <d v="2023-05-22T00:00:00"/>
    <x v="515"/>
    <s v="MENDOZA MARICEL C."/>
    <s v="ONT"/>
    <x v="0"/>
    <d v="2023-05-11T00:00:00"/>
    <d v="2023-05-12T00:00:00"/>
    <s v="SL"/>
    <m/>
    <s v="2 SL"/>
    <n v="2"/>
    <m/>
  </r>
  <r>
    <x v="1846"/>
    <d v="2023-05-22T00:00:00"/>
    <x v="515"/>
    <s v="JABINES MARIA SHELLY D."/>
    <s v="LIBRARY"/>
    <x v="0"/>
    <d v="2023-05-17T00:00:00"/>
    <d v="2023-05-17T00:00:00"/>
    <s v="VL"/>
    <m/>
    <s v="1 VL"/>
    <n v="1"/>
    <m/>
  </r>
  <r>
    <x v="1847"/>
    <d v="2023-05-22T00:00:00"/>
    <x v="515"/>
    <s v="JABINES MARIA SHELLY D."/>
    <s v="LIBRARY"/>
    <x v="0"/>
    <d v="2023-05-10T00:00:00"/>
    <d v="2023-05-10T00:00:00"/>
    <s v="SL"/>
    <m/>
    <s v="1 SL"/>
    <n v="1"/>
    <m/>
  </r>
  <r>
    <x v="1848"/>
    <d v="2023-05-22T00:00:00"/>
    <x v="515"/>
    <s v="SABULAAN MARIA LEAH M."/>
    <s v="CPDO"/>
    <x v="0"/>
    <d v="2023-05-18T00:00:00"/>
    <d v="2023-05-18T00:00:00"/>
    <s v="VL"/>
    <m/>
    <s v="1 VL"/>
    <n v="1"/>
    <m/>
  </r>
  <r>
    <x v="1849"/>
    <d v="2023-05-22T00:00:00"/>
    <x v="516"/>
    <s v="AMBION DORINDA A."/>
    <s v="CSWDO"/>
    <x v="1"/>
    <d v="2023-05-25T00:00:00"/>
    <d v="2023-05-25T00:00:00"/>
    <s v="OTHER"/>
    <s v="SEC 21 EO 292- SPECIAL PRIVILEGE"/>
    <s v="1 OTHER"/>
    <n v="1"/>
    <m/>
  </r>
  <r>
    <x v="1850"/>
    <d v="2023-05-22T00:00:00"/>
    <x v="516"/>
    <s v="AMBONAN AVELINA A."/>
    <s v="NUTRITION OFFICE"/>
    <x v="1"/>
    <d v="2023-05-15T00:00:00"/>
    <d v="2023-05-15T00:00:00"/>
    <s v="SL"/>
    <m/>
    <s v="1 SL"/>
    <n v="1"/>
    <m/>
  </r>
  <r>
    <x v="1851"/>
    <d v="2023-05-22T00:00:00"/>
    <x v="516"/>
    <s v="SEÑA MARILYN B."/>
    <s v="NUTRITION OFFICE"/>
    <x v="1"/>
    <d v="2023-05-19T00:00:00"/>
    <d v="2023-05-19T00:00:00"/>
    <s v="OTHER"/>
    <s v="SEC 21 EO 292- SPECIAL PRIVILEGE"/>
    <s v="1 OTHER"/>
    <n v="1"/>
    <m/>
  </r>
  <r>
    <x v="1852"/>
    <d v="2023-05-22T00:00:00"/>
    <x v="516"/>
    <s v="DIMAPILIS MA. TRINIDAD S."/>
    <s v="NUTRITION OFFICE"/>
    <x v="1"/>
    <d v="2023-05-17T00:00:00"/>
    <d v="2023-05-17T00:00:00"/>
    <s v="OTHER"/>
    <s v="SEC 21 EO 292- SPECIAL PRIVILEGE"/>
    <s v="1 OTHER"/>
    <n v="1"/>
    <m/>
  </r>
  <r>
    <x v="1853"/>
    <d v="2023-05-22T00:00:00"/>
    <x v="516"/>
    <s v="MARINDUQUE MARISSA M."/>
    <s v="ASSESSORS OFFICE"/>
    <x v="1"/>
    <d v="2023-05-15T00:00:00"/>
    <d v="2023-05-15T00:00:00"/>
    <s v="SL"/>
    <m/>
    <s v="1 SL"/>
    <n v="1"/>
    <m/>
  </r>
  <r>
    <x v="1854"/>
    <d v="2023-05-22T00:00:00"/>
    <x v="515"/>
    <s v="MENDOZA PRESCILA S."/>
    <s v="CEO"/>
    <x v="1"/>
    <d v="2023-05-12T00:00:00"/>
    <d v="2023-05-12T00:00:00"/>
    <s v="SL"/>
    <m/>
    <s v="1 SL"/>
    <n v="1"/>
    <m/>
  </r>
  <r>
    <x v="1855"/>
    <d v="2023-05-22T00:00:00"/>
    <x v="520"/>
    <s v="COTONER NELIA C."/>
    <s v="COOPERATIVE OFFICE"/>
    <x v="1"/>
    <d v="2023-05-19T00:00:00"/>
    <d v="2023-05-19T00:00:00"/>
    <s v="OTHER"/>
    <s v="SEC 21 EO 292- SPECIAL PRIVILEGE"/>
    <s v="1 OTHER"/>
    <n v="1"/>
    <m/>
  </r>
  <r>
    <x v="1856"/>
    <d v="2023-05-22T00:00:00"/>
    <x v="513"/>
    <s v="DOGELIO RONNEL D."/>
    <s v="CEO"/>
    <x v="1"/>
    <d v="2023-05-05T00:00:00"/>
    <d v="2023-05-05T00:00:00"/>
    <s v="SL"/>
    <m/>
    <s v="1 SL"/>
    <n v="1"/>
    <m/>
  </r>
  <r>
    <x v="1857"/>
    <d v="2023-05-22T00:00:00"/>
    <x v="520"/>
    <s v="MATIENZO NORMITA S."/>
    <s v="LCR"/>
    <x v="1"/>
    <d v="2023-05-18T00:00:00"/>
    <d v="2023-05-18T00:00:00"/>
    <s v="OTHER"/>
    <s v="SEC 21 EO 292- SPECIAL PRIVILEGE"/>
    <s v="1 OTHER"/>
    <n v="1"/>
    <m/>
  </r>
  <r>
    <x v="1858"/>
    <d v="2023-05-22T00:00:00"/>
    <x v="519"/>
    <s v="DIMARANAN PERPETUA F."/>
    <s v="TIPID IMPOK"/>
    <x v="1"/>
    <d v="2023-05-19T00:00:00"/>
    <d v="2023-05-19T00:00:00"/>
    <s v="VL"/>
    <m/>
    <s v="1 VL"/>
    <n v="1"/>
    <m/>
  </r>
  <r>
    <x v="1859"/>
    <d v="2023-05-22T00:00:00"/>
    <x v="515"/>
    <s v="ALEGA ESTELITA M."/>
    <s v="CTO"/>
    <x v="1"/>
    <d v="2023-05-08T00:00:00"/>
    <d v="2023-05-12T00:00:00"/>
    <s v="SL"/>
    <m/>
    <s v="5 SL"/>
    <n v="5"/>
    <m/>
  </r>
  <r>
    <x v="1860"/>
    <d v="2023-05-22T00:00:00"/>
    <x v="510"/>
    <s v="RODRIGUEZ RUEL  "/>
    <s v="CENRO"/>
    <x v="1"/>
    <d v="2023-05-01T00:00:00"/>
    <d v="2023-05-31T00:00:00"/>
    <s v="SL"/>
    <m/>
    <s v="22 SL"/>
    <n v="22"/>
    <m/>
  </r>
  <r>
    <x v="1861"/>
    <d v="2023-05-22T00:00:00"/>
    <x v="519"/>
    <s v="BAURILE LOURDES Q."/>
    <s v="PICNIC GROVE"/>
    <x v="1"/>
    <d v="2023-04-18T00:00:00"/>
    <d v="2023-05-09T00:00:00"/>
    <s v="OTHER"/>
    <s v="RA 9710 BENEFITS FOR WOMEN"/>
    <s v="15 OTHER"/>
    <n v="15"/>
    <m/>
  </r>
  <r>
    <x v="1862"/>
    <d v="2023-05-22T00:00:00"/>
    <x v="521"/>
    <s v="TAMAYO MARIA ELLAINE III B."/>
    <s v="CTO"/>
    <x v="1"/>
    <d v="2023-05-15T00:00:00"/>
    <d v="2023-05-15T00:00:00"/>
    <s v="VL"/>
    <m/>
    <s v="1 VL"/>
    <n v="1"/>
    <m/>
  </r>
  <r>
    <x v="1863"/>
    <d v="2023-05-22T00:00:00"/>
    <x v="298"/>
    <m/>
    <s v="-----"/>
    <x v="8"/>
    <m/>
    <m/>
    <m/>
    <m/>
    <s v="0 "/>
    <n v="0"/>
    <m/>
  </r>
  <r>
    <x v="1864"/>
    <d v="2023-05-22T00:00:00"/>
    <x v="298"/>
    <m/>
    <s v="-----"/>
    <x v="8"/>
    <m/>
    <m/>
    <m/>
    <m/>
    <s v="0 "/>
    <n v="0"/>
    <m/>
  </r>
  <r>
    <x v="1865"/>
    <d v="2023-05-22T00:00:00"/>
    <x v="298"/>
    <m/>
    <s v="-----"/>
    <x v="8"/>
    <m/>
    <m/>
    <m/>
    <m/>
    <s v="0 "/>
    <n v="0"/>
    <m/>
  </r>
  <r>
    <x v="1866"/>
    <d v="2023-05-22T00:00:00"/>
    <x v="298"/>
    <m/>
    <s v="-----"/>
    <x v="8"/>
    <m/>
    <m/>
    <m/>
    <m/>
    <s v="0 "/>
    <n v="0"/>
    <m/>
  </r>
  <r>
    <x v="1867"/>
    <d v="2023-05-22T00:00:00"/>
    <x v="298"/>
    <m/>
    <s v="-----"/>
    <x v="8"/>
    <m/>
    <m/>
    <m/>
    <m/>
    <s v="0 "/>
    <n v="0"/>
    <m/>
  </r>
  <r>
    <x v="1868"/>
    <d v="2023-05-22T00:00:00"/>
    <x v="298"/>
    <m/>
    <s v="-----"/>
    <x v="8"/>
    <m/>
    <m/>
    <m/>
    <m/>
    <s v="0 "/>
    <n v="0"/>
    <m/>
  </r>
  <r>
    <x v="1869"/>
    <d v="2023-05-22T00:00:00"/>
    <x v="298"/>
    <m/>
    <s v="-----"/>
    <x v="8"/>
    <m/>
    <m/>
    <m/>
    <m/>
    <s v="0 "/>
    <n v="0"/>
    <m/>
  </r>
  <r>
    <x v="1870"/>
    <d v="2023-05-22T00:00:00"/>
    <x v="298"/>
    <m/>
    <s v="-----"/>
    <x v="8"/>
    <m/>
    <m/>
    <m/>
    <m/>
    <s v="0 "/>
    <n v="0"/>
    <m/>
  </r>
  <r>
    <x v="1871"/>
    <d v="2023-05-22T00:00:00"/>
    <x v="298"/>
    <m/>
    <s v="-----"/>
    <x v="8"/>
    <m/>
    <m/>
    <m/>
    <m/>
    <s v="0 "/>
    <n v="0"/>
    <m/>
  </r>
  <r>
    <x v="1872"/>
    <d v="2023-05-22T00:00:00"/>
    <x v="298"/>
    <m/>
    <s v="-----"/>
    <x v="8"/>
    <m/>
    <m/>
    <m/>
    <m/>
    <s v="0 "/>
    <n v="0"/>
    <m/>
  </r>
  <r>
    <x v="1873"/>
    <d v="2023-05-22T00:00:00"/>
    <x v="298"/>
    <m/>
    <s v="-----"/>
    <x v="8"/>
    <m/>
    <m/>
    <m/>
    <m/>
    <s v="0 "/>
    <n v="0"/>
    <m/>
  </r>
  <r>
    <x v="1874"/>
    <d v="2023-05-22T00:00:00"/>
    <x v="298"/>
    <m/>
    <s v="-----"/>
    <x v="8"/>
    <m/>
    <m/>
    <m/>
    <m/>
    <s v="0 "/>
    <n v="0"/>
    <m/>
  </r>
  <r>
    <x v="1875"/>
    <d v="2023-05-22T00:00:00"/>
    <x v="298"/>
    <m/>
    <s v="-----"/>
    <x v="8"/>
    <m/>
    <m/>
    <m/>
    <m/>
    <s v="0 "/>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missingCaption="----" updatedVersion="8" minRefreshableVersion="3" useAutoFormatting="1" itemPrintTitles="1" createdVersion="8" indent="0" outline="1" outlineData="1" multipleFieldFilters="0">
  <location ref="A3:K12" firstHeaderRow="1" firstDataRow="2" firstDataCol="1" rowPageCount="1" colPageCount="1"/>
  <pivotFields count="15">
    <pivotField axis="axisPage" showAll="0">
      <items count="1877">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779"/>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1564"/>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0"/>
        <item x="1"/>
        <item x="2"/>
        <item x="3"/>
        <item x="4"/>
        <item x="5"/>
        <item x="6"/>
        <item x="7"/>
        <item x="8"/>
        <item x="9"/>
        <item x="10"/>
        <item x="11"/>
        <item x="12"/>
        <item x="13"/>
        <item x="14"/>
        <item x="15"/>
        <item x="16"/>
        <item x="17"/>
        <item x="18"/>
        <item x="1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t="default"/>
      </items>
    </pivotField>
    <pivotField showAll="0"/>
    <pivotField axis="axisRow" showAll="0">
      <items count="15">
        <item x="0"/>
        <item h="1" x="1"/>
        <item h="1" x="2"/>
        <item x="3"/>
        <item x="4"/>
        <item x="5"/>
        <item x="6"/>
        <item x="7"/>
        <item x="8"/>
        <item x="9"/>
        <item x="10"/>
        <item x="11"/>
        <item x="12"/>
        <item x="13"/>
        <item t="default"/>
      </items>
    </pivotField>
    <pivotField dataField="1" showAll="0"/>
    <pivotField showAll="0"/>
    <pivotField axis="axisCol" showAll="0">
      <items count="10">
        <item x="8"/>
        <item x="0"/>
        <item x="4"/>
        <item x="2"/>
        <item x="1"/>
        <item x="3"/>
        <item x="5"/>
        <item x="6"/>
        <item x="7"/>
        <item t="default"/>
      </items>
    </pivotField>
    <pivotField showAll="0"/>
    <pivotField showAll="0"/>
    <pivotField showAll="0"/>
    <pivotField showAll="0"/>
    <pivotField showAll="0"/>
    <pivotField showAll="0"/>
    <pivotField showAll="0"/>
    <pivotField axis="axisRow" showAll="0">
      <items count="7">
        <item x="1"/>
        <item x="2"/>
        <item sd="0" x="3"/>
        <item sd="0" x="4"/>
        <item sd="0" x="5"/>
        <item x="0"/>
        <item t="default"/>
      </items>
    </pivotField>
    <pivotField axis="axisRow" showAll="0">
      <items count="8">
        <item sd="0" x="1"/>
        <item sd="0" x="2"/>
        <item sd="0" x="3"/>
        <item sd="0" x="4"/>
        <item sd="0" x="5"/>
        <item sd="0" x="6"/>
        <item x="0"/>
        <item t="default"/>
      </items>
    </pivotField>
  </pivotFields>
  <rowFields count="3">
    <field x="14"/>
    <field x="13"/>
    <field x="2"/>
  </rowFields>
  <rowItems count="8">
    <i>
      <x/>
    </i>
    <i>
      <x v="1"/>
    </i>
    <i>
      <x v="3"/>
    </i>
    <i>
      <x v="4"/>
    </i>
    <i>
      <x v="6"/>
    </i>
    <i r="1">
      <x v="5"/>
    </i>
    <i r="2">
      <x/>
    </i>
    <i t="grand">
      <x/>
    </i>
  </rowItems>
  <colFields count="1">
    <field x="5"/>
  </colFields>
  <colItems count="10">
    <i>
      <x/>
    </i>
    <i>
      <x v="1"/>
    </i>
    <i>
      <x v="2"/>
    </i>
    <i>
      <x v="3"/>
    </i>
    <i>
      <x v="4"/>
    </i>
    <i>
      <x v="5"/>
    </i>
    <i>
      <x v="6"/>
    </i>
    <i>
      <x v="7"/>
    </i>
    <i>
      <x v="8"/>
    </i>
    <i t="grand">
      <x/>
    </i>
  </colItems>
  <pageFields count="1">
    <pageField fld="0" hier="-1"/>
  </pageFields>
  <dataFields count="1">
    <dataField name="Count of Employee Name" fld="3" subtotal="count" baseField="0" baseItem="0"/>
  </dataFields>
  <formats count="2">
    <format dxfId="64">
      <pivotArea outline="0" collapsedLevelsAreSubtotals="1" fieldPosition="0"/>
    </format>
    <format dxfId="63">
      <pivotArea outline="0" collapsedLevelsAreSubtotals="1" fieldPosition="0"/>
    </format>
  </formats>
  <pivotTableStyleInfo name="Leave Repor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3:B76" firstHeaderRow="1" firstDataRow="1" firstDataCol="1"/>
  <pivotFields count="8">
    <pivotField showAll="0" defaultSubtotal="0"/>
    <pivotField dataField="1" showAll="0"/>
    <pivotField showAll="0"/>
    <pivotField showAll="0"/>
    <pivotField showAll="0" defaultSubtotal="0"/>
    <pivotField showAll="0"/>
    <pivotField showAll="0"/>
    <pivotField axis="axisRow" showAll="0" sortType="ascending">
      <items count="74">
        <item x="0"/>
        <item x="62"/>
        <item m="1" x="72"/>
        <item x="39"/>
        <item x="1"/>
        <item x="23"/>
        <item x="55"/>
        <item x="11"/>
        <item x="67"/>
        <item x="41"/>
        <item x="29"/>
        <item x="36"/>
        <item x="56"/>
        <item x="8"/>
        <item x="17"/>
        <item x="19"/>
        <item x="59"/>
        <item x="38"/>
        <item x="20"/>
        <item x="50"/>
        <item x="16"/>
        <item x="68"/>
        <item x="34"/>
        <item x="22"/>
        <item x="48"/>
        <item x="44"/>
        <item x="9"/>
        <item x="47"/>
        <item x="66"/>
        <item x="15"/>
        <item x="35"/>
        <item x="70"/>
        <item x="6"/>
        <item x="45"/>
        <item x="53"/>
        <item x="31"/>
        <item x="4"/>
        <item x="65"/>
        <item x="24"/>
        <item x="71"/>
        <item x="25"/>
        <item x="30"/>
        <item x="28"/>
        <item x="7"/>
        <item x="40"/>
        <item x="33"/>
        <item x="5"/>
        <item x="10"/>
        <item x="2"/>
        <item x="12"/>
        <item x="69"/>
        <item x="13"/>
        <item x="3"/>
        <item x="27"/>
        <item x="18"/>
        <item x="52"/>
        <item x="60"/>
        <item x="14"/>
        <item x="51"/>
        <item x="63"/>
        <item x="64"/>
        <item x="42"/>
        <item x="61"/>
        <item x="58"/>
        <item x="32"/>
        <item x="46"/>
        <item x="54"/>
        <item x="37"/>
        <item x="21"/>
        <item x="57"/>
        <item x="26"/>
        <item x="43"/>
        <item x="49"/>
        <item t="default"/>
      </items>
    </pivotField>
  </pivotFields>
  <rowFields count="1">
    <field x="7"/>
  </rowFields>
  <rowItems count="73">
    <i>
      <x/>
    </i>
    <i>
      <x v="1"/>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Count of Employee" fld="1" subtotal="count" baseField="0" baseItem="0"/>
  </dataFields>
  <formats count="9">
    <format dxfId="28">
      <pivotArea dataOnly="0" labelOnly="1" outline="0" axis="axisValues" fieldPosition="0"/>
    </format>
    <format dxfId="27">
      <pivotArea grandRow="1" outline="0" collapsedLevelsAreSubtotals="1" fieldPosition="0"/>
    </format>
    <format dxfId="26">
      <pivotArea grandRow="1" outline="0" collapsedLevelsAreSubtotals="1" fieldPosition="0"/>
    </format>
    <format dxfId="25">
      <pivotArea grandRow="1" outline="0" collapsedLevelsAreSubtotals="1" fieldPosition="0"/>
    </format>
    <format dxfId="24">
      <pivotArea dataOnly="0" labelOnly="1" grandRow="1" outline="0" fieldPosition="0"/>
    </format>
    <format dxfId="23">
      <pivotArea grandRow="1" outline="0" collapsedLevelsAreSubtotals="1" fieldPosition="0"/>
    </format>
    <format dxfId="22">
      <pivotArea dataOnly="0" labelOnly="1" grandRow="1" outline="0" fieldPosition="0"/>
    </format>
    <format dxfId="21">
      <pivotArea collapsedLevelsAreSubtotals="1" fieldPosition="0">
        <references count="1">
          <reference field="7" count="0"/>
        </references>
      </pivotArea>
    </format>
    <format dxfId="20">
      <pivotArea collapsedLevelsAreSubtotals="1" fieldPosition="0">
        <references count="1">
          <reference field="7" count="0"/>
        </references>
      </pivotArea>
    </format>
  </formats>
  <chartFormats count="1">
    <chartFormat chart="20" format="0" series="1">
      <pivotArea type="data" outline="0" fieldPosition="0">
        <references count="1">
          <reference field="4294967294" count="1" selected="0">
            <x v="0"/>
          </reference>
        </references>
      </pivotArea>
    </chartFormat>
  </chartFormats>
  <pivotTableStyleInfo name="Leave Repor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AttendanceRecord" displayName="AttendanceRecord" ref="B5:AR17" totalsRowShown="0">
  <autoFilter ref="B5:AR17">
    <filterColumn colId="0" hiddenButton="1"/>
    <filterColumn colId="1" hiddenButton="1">
      <colorFilter dxfId="62"/>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name="Weekday/Month" dataCellStyle="Months"/>
    <tableColumn id="6" name="SUN">
      <calculatedColumnFormula>IFERROR(IF(TEXT(DATE(Calendar_Year,ROW($A1),1),"ddd")=LEFT(C$5,3),DATE(Calendar_Year,ROW($A1),1),""),"")</calculatedColumnFormula>
    </tableColumn>
    <tableColumn id="7" name="MON">
      <calculatedColumnFormula>IFERROR(IF(TEXT(DATE(Calendar_Year,ROW($A1),1),"ddd")=LEFT(D$5,3),DATE(Calendar_Year,ROW($A1),1),IF(C6&gt;=1,C6+1,"")),"")</calculatedColumnFormula>
    </tableColumn>
    <tableColumn id="8" name="TUE">
      <calculatedColumnFormula>IFERROR(IF(TEXT(DATE(Calendar_Year,ROW($A1),1),"ddd")=LEFT(E$5,3),DATE(Calendar_Year,ROW($A1),1),IF(D6&gt;=1,D6+1,"")),"")</calculatedColumnFormula>
    </tableColumn>
    <tableColumn id="9" name="WED">
      <calculatedColumnFormula>IFERROR(IF(TEXT(DATE(Calendar_Year,ROW($A1),1),"ddd")=LEFT(F$5,3),DATE(Calendar_Year,ROW($A1),1),IF(E6&gt;=1,E6+1,"")),"")</calculatedColumnFormula>
    </tableColumn>
    <tableColumn id="10" name="THU">
      <calculatedColumnFormula>IFERROR(IF(TEXT(DATE(Calendar_Year,ROW($A1),1),"ddd")=LEFT(G$5,3),DATE(Calendar_Year,ROW($A1),1),IF(F6&gt;=1,F6+1,"")),"")</calculatedColumnFormula>
    </tableColumn>
    <tableColumn id="11" name="FRI">
      <calculatedColumnFormula>IFERROR(IF(TEXT(DATE(Calendar_Year,ROW($A1),1),"ddd")=LEFT(H$5,3),DATE(Calendar_Year,ROW($A1),1),IF(G6&gt;=1,G6+1,"")),"")</calculatedColumnFormula>
    </tableColumn>
    <tableColumn id="12" name="SAT">
      <calculatedColumnFormula>IFERROR(IF(TEXT(DATE(Calendar_Year,ROW($A1),1),"ddd")=LEFT(I$5,3),DATE(Calendar_Year,ROW($A1),1),IF(H6&gt;=1,H6+1,"")),"")</calculatedColumnFormula>
    </tableColumn>
    <tableColumn id="13" name="SUN   ">
      <calculatedColumnFormula>IFERROR(IF(I6&gt;=1,I6+1,""),"")</calculatedColumnFormula>
    </tableColumn>
    <tableColumn id="14" name="MON   ">
      <calculatedColumnFormula>IFERROR(IF(J6&gt;=1,J6+1,""),"")</calculatedColumnFormula>
    </tableColumn>
    <tableColumn id="15" name="TUE   ">
      <calculatedColumnFormula>IFERROR(IF(K6&gt;=1,K6+1,""),"")</calculatedColumnFormula>
    </tableColumn>
    <tableColumn id="16" name="WED   ">
      <calculatedColumnFormula>IFERROR(IF(L6&gt;=1,L6+1,""),"")</calculatedColumnFormula>
    </tableColumn>
    <tableColumn id="17" name="THU   ">
      <calculatedColumnFormula>IFERROR(IF(M6&gt;=1,M6+1,""),"")</calculatedColumnFormula>
    </tableColumn>
    <tableColumn id="18" name="FRI   ">
      <calculatedColumnFormula>IFERROR(IF(N6&gt;=1,N6+1,""),"")</calculatedColumnFormula>
    </tableColumn>
    <tableColumn id="19" name="SAT   ">
      <calculatedColumnFormula>IFERROR(IF(O6&gt;=1,O6+1,""),"")</calculatedColumnFormula>
    </tableColumn>
    <tableColumn id="20" name="SUN    ">
      <calculatedColumnFormula>IFERROR(IF(P6&gt;=1,P6+1,""),"")</calculatedColumnFormula>
    </tableColumn>
    <tableColumn id="21" name="MON    ">
      <calculatedColumnFormula>IFERROR(IF(Q6&gt;=1,Q6+1,""),"")</calculatedColumnFormula>
    </tableColumn>
    <tableColumn id="22" name="TUE    ">
      <calculatedColumnFormula>IFERROR(IF(R6&gt;=1,R6+1,""),"")</calculatedColumnFormula>
    </tableColumn>
    <tableColumn id="23" name="WED    ">
      <calculatedColumnFormula>IFERROR(IF(S6&gt;=1,S6+1,""),"")</calculatedColumnFormula>
    </tableColumn>
    <tableColumn id="24" name="THU    ">
      <calculatedColumnFormula>IFERROR(IF(T6&gt;=1,T6+1,""),"")</calculatedColumnFormula>
    </tableColumn>
    <tableColumn id="25" name="FRI    ">
      <calculatedColumnFormula>IFERROR(IF(U6&gt;=1,U6+1,""),"")</calculatedColumnFormula>
    </tableColumn>
    <tableColumn id="26" name="SAT    ">
      <calculatedColumnFormula>IFERROR(IF(V6&gt;=1,V6+1,""),"")</calculatedColumnFormula>
    </tableColumn>
    <tableColumn id="27" name="SUN     ">
      <calculatedColumnFormula>IFERROR(IF(W6&gt;=1,W6+1,""),"")</calculatedColumnFormula>
    </tableColumn>
    <tableColumn id="28" name="MON     ">
      <calculatedColumnFormula>IFERROR(IF(X6&gt;=1,X6+1,""),"")</calculatedColumnFormula>
    </tableColumn>
    <tableColumn id="29" name="TUE     ">
      <calculatedColumnFormula>IFERROR(IF(Y6&gt;=1,Y6+1,""),"")</calculatedColumnFormula>
    </tableColumn>
    <tableColumn id="30" name="WED     ">
      <calculatedColumnFormula>IFERROR(IF(Z6&gt;=1,Z6+1,""),"")</calculatedColumnFormula>
    </tableColumn>
    <tableColumn id="31" name="THU  ">
      <calculatedColumnFormula>IFERROR(IF(AA6&gt;=1,AA6+1,""),"")</calculatedColumnFormula>
    </tableColumn>
    <tableColumn id="32" name="FRI     ">
      <calculatedColumnFormula>IFERROR(IF(AB6&gt;=1,AB6+1,""),"")</calculatedColumnFormula>
    </tableColumn>
    <tableColumn id="33" name="SAT     ">
      <calculatedColumnFormula>IFERROR(IF(AC6&gt;=1,AC6+1,""),"")</calculatedColumnFormula>
    </tableColumn>
    <tableColumn id="34" name="SUN ">
      <calculatedColumnFormula>IFERROR(IF(AD6&gt;=1,AD6+1,""),"")</calculatedColumnFormula>
    </tableColumn>
    <tableColumn id="35" name="MON ">
      <calculatedColumnFormula>IFERROR(IF(AE6&gt;=1,AE6+1,""),"")</calculatedColumnFormula>
    </tableColumn>
    <tableColumn id="36" name="TUE ">
      <calculatedColumnFormula>IFERROR(IF(AF6&gt;=1,AF6+1,""),"")</calculatedColumnFormula>
    </tableColumn>
    <tableColumn id="37" name="WED ">
      <calculatedColumnFormula>IFERROR(IF(AG6&gt;=1,AG6+1,""),"")</calculatedColumnFormula>
    </tableColumn>
    <tableColumn id="38" name="THU ">
      <calculatedColumnFormula>IFERROR(IF(AH6&gt;=1,AH6+1,""),"")</calculatedColumnFormula>
    </tableColumn>
    <tableColumn id="39" name="FRI ">
      <calculatedColumnFormula>IFERROR(IF(AI6&gt;=1,AI6+1,""),"")</calculatedColumnFormula>
    </tableColumn>
    <tableColumn id="40" name="SAT ">
      <calculatedColumnFormula>IFERROR(IF(AJ6&gt;=1,AJ6+1,""),"")</calculatedColumnFormula>
    </tableColumn>
    <tableColumn id="41" name="SUN  ">
      <calculatedColumnFormula>IFERROR(IF(AND(AK6&gt;=1,AK6+1&lt;=DATE(Calendar_Year,ROW($A1)+1,0)),AK6+1,""),"")</calculatedColumnFormula>
    </tableColumn>
    <tableColumn id="42" name="MON  ">
      <calculatedColumnFormula>IFERROR(IF(AND(AL6&gt;=1,AL6+1&lt;=DATE(Calendar_Year,ROW($A1)+1,0)),AL6+1,""),"")</calculatedColumnFormula>
    </tableColumn>
    <tableColumn id="43" name="TUE  ">
      <calculatedColumnFormula>IFERROR(IF(AND(AM6&gt;=1,AM6+1&lt;=DATE(Calendar_Year,ROW($A1)+1,0)),AM6+1,""),"")</calculatedColumnFormula>
    </tableColumn>
    <tableColumn id="44" name="WED  ">
      <calculatedColumnFormula>IFERROR(IF(AND(AN6&gt;=1,AN6+1&lt;=DATE(Calendar_Year,ROW($A1)+1,0)),AN6+1,""),"")</calculatedColumnFormula>
    </tableColumn>
    <tableColumn id="45" name="THU  2">
      <calculatedColumnFormula>IFERROR(IF(AND(AO6&gt;=1,AO6+1&lt;=DATE(Calendar_Year,ROW($A1)+1,0)),AO6+1,""),"")</calculatedColumnFormula>
    </tableColumn>
    <tableColumn id="46" name="FRI  ">
      <calculatedColumnFormula>IFERROR(IF(AND(AP6&gt;=1,AP6+1&lt;=DATE(Calendar_Year,ROW($A1)+1,0)),AP6+1,""),"")</calculatedColumnFormula>
    </tableColumn>
    <tableColumn id="47"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id="1" name="LeaveTracker" displayName="LeaveTracker" ref="A4:M6381" dataDxfId="61" headerRowCellStyle="Table Headers">
  <autoFilter ref="A4:M6381"/>
  <sortState ref="A5791:M5967">
    <sortCondition ref="B4:B5969"/>
  </sortState>
  <tableColumns count="13">
    <tableColumn id="11" name="CTRL  No" dataDxfId="60"/>
    <tableColumn id="12" name="Date Encoded" dataDxfId="59"/>
    <tableColumn id="13" name="Date File" dataDxfId="58"/>
    <tableColumn id="1" name="Employee Name" totalsRowLabel="Total" dataDxfId="57" dataCellStyle="Table details"/>
    <tableColumn id="6" name="Office" dataDxfId="56" dataCellStyle="Table details">
      <calculatedColumnFormula>IF(ISBLANK(LeaveTracker[[#This Row],[Employee Name]]),"-----",VLOOKUP(LeaveTracker[[#This Row],[Employee Name]],Employees[[Employee Name]:[Office]],7))</calculatedColumnFormula>
    </tableColumn>
    <tableColumn id="8" name="Employment Status" dataDxfId="55" dataCellStyle="Table details">
      <calculatedColumnFormula>IF(ISBLANK(LeaveTracker[[#This Row],[Employee Name]]),"-----",VLOOKUP(LeaveTracker[[#This Row],[Employee Name]],Employees[[Employee Name]:[Office]],6))</calculatedColumnFormula>
    </tableColumn>
    <tableColumn id="2" name="Start Date" dataDxfId="54" dataCellStyle="Table Dates"/>
    <tableColumn id="3" name="End Date" dataDxfId="53" dataCellStyle="Table Dates"/>
    <tableColumn id="4" name="Type of Leave" dataDxfId="52" dataCellStyle="Table details"/>
    <tableColumn id="7" name="Specification" dataDxfId="51"/>
    <tableColumn id="10" name="Days Leave" dataDxfId="50">
      <calculatedColumnFormula>LeaveTracker[[#This Row],[Days]]&amp;" "&amp;LeaveTracker[[#This Row],[Type of Leave]]</calculatedColumnFormula>
    </tableColumn>
    <tableColumn id="5" name="Days" totalsRowFunction="sum" dataDxfId="49" dataCellStyle="Table Days">
      <calculatedColumnFormula>NETWORKDAYS(LeaveTracker[[#This Row],[Start Date]],LeaveTracker[[#This Row],[End Date]],lstHolidays)</calculatedColumnFormula>
    </tableColumn>
    <tableColumn id="9" name="RECEIVED BY:" dataDxfId="48"/>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id="4" name="Employees" displayName="Employees" ref="A3:I697" totalsRowShown="0" headerRowCellStyle="Table Headers" dataCellStyle="Table details">
  <autoFilter ref="A3:I697">
    <filterColumn colId="1">
      <filters>
        <filter val="MARASIGAN AGUINO D."/>
        <filter val="MARASIGAN BIENVENIDO E."/>
        <filter val="MARASIGAN CHRISTIAN M."/>
        <filter val="MARASIGAN DANIEL"/>
        <filter val="MARASIGAN GINALYN D."/>
        <filter val="MARASIGAN INOCENCIA P."/>
        <filter val="MARASIGAN MARIFE C."/>
      </filters>
    </filterColumn>
  </autoFilter>
  <sortState ref="A37:I427">
    <sortCondition ref="B3:B696"/>
  </sortState>
  <tableColumns count="9">
    <tableColumn id="5" name="NO" dataDxfId="47" dataCellStyle="Table details">
      <calculatedColumnFormula>A2+1</calculatedColumnFormula>
    </tableColumn>
    <tableColumn id="1" name="Employee Name" dataDxfId="46" dataCellStyle="Table details">
      <calculatedColumnFormula>CONCATENATE(Employees[[#This Row],[Lastname]]," ",Employees[[#This Row],[Firstname]], " ",LEFT(Employees[[#This Row],[Middlename]],1),IF(ISBLANK(Employees[[#This Row],[Middlename]])," ","."))</calculatedColumnFormula>
    </tableColumn>
    <tableColumn id="11" name="Lastname" dataDxfId="45" dataCellStyle="Table details"/>
    <tableColumn id="10" name="Firstname" dataDxfId="44" dataCellStyle="Table details"/>
    <tableColumn id="9" name="Middlename" dataDxfId="43" dataCellStyle="Table details"/>
    <tableColumn id="6" name="Position" dataDxfId="42" dataCellStyle="Table details"/>
    <tableColumn id="2" name="Employment Status" dataCellStyle="Table details"/>
    <tableColumn id="8" name="Office" dataDxfId="41" dataCellStyle="Table details"/>
    <tableColumn id="3" name="DUMPLICATE" dataDxfId="40" dataCellStyle="Table details">
      <calculatedColumnFormula>COUNTIF(Employees[Employee Name],Employees[[#This Row],[Employee Name]])&gt;1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xml><?xml version="1.0" encoding="utf-8"?>
<table xmlns="http://schemas.openxmlformats.org/spreadsheetml/2006/main" id="9" name="CompanyHolidays" displayName="CompanyHolidays" ref="B3:C17" totalsRowShown="0" dataDxfId="39" headerRowCellStyle="Table Headers">
  <tableColumns count="2">
    <tableColumn id="1" name="Company Holidays" dataCellStyle="Table Dates"/>
    <tableColumn id="2"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ables/table5.xml><?xml version="1.0" encoding="utf-8"?>
<table xmlns="http://schemas.openxmlformats.org/spreadsheetml/2006/main" id="3" name="Table3" displayName="Table3" ref="A5:I454" totalsRowShown="0" headerRowDxfId="38">
  <autoFilter ref="A5:I454"/>
  <sortState ref="A4:H407">
    <sortCondition ref="A3:A407"/>
  </sortState>
  <tableColumns count="9">
    <tableColumn id="1" name="NO" dataDxfId="37">
      <calculatedColumnFormula>IF(ISBLANK(B6),"",ROW(A1))</calculatedColumnFormula>
    </tableColumn>
    <tableColumn id="2" name="EMPLOYEE NAME" dataDxfId="36">
      <calculatedColumnFormula>IF(ISBLANK('List of Employees'!B5),"",'List of Employees'!B5)</calculatedColumnFormula>
    </tableColumn>
    <tableColumn id="3" name="OFFICE" dataDxfId="35">
      <calculatedColumnFormula>VLOOKUP(Table3[[#This Row],[EMPLOYEE NAME]],Employees[[Employee Name]:[Office]],6)</calculatedColumnFormula>
    </tableColumn>
    <tableColumn id="4" name="# SICK LEAVE" dataDxfId="34">
      <calculatedColumnFormula>SUMIFS(LeaveTracker[Days],LeaveTracker[Employee Name],valSelEmployee,LeaveTracker[Start Date],"&gt;="&amp;DATE(Calendar_Year,1,1),LeaveTracker[End Date],"&lt;"&amp;DATE(Calendar_Year+1,1,1),LeaveTracker[Type of Leave],'Leave Types'!B4)</calculatedColumnFormula>
    </tableColumn>
    <tableColumn id="5" name="#VACATION" dataDxfId="33"/>
    <tableColumn id="6" name="#MATERNITY" dataDxfId="32"/>
    <tableColumn id="7" name="#PATERNITY" dataDxfId="31"/>
    <tableColumn id="8" name="#OTHERS" dataDxfId="30"/>
    <tableColumn id="9" name="TOTAL DAYS LEAVE" dataDxfId="29">
      <calculatedColumnFormula>SUM(Table3[[#This Row],['# SICK LEAVE]:['#OTHERS]])</calculatedColumnFormula>
    </tableColumn>
  </tableColumns>
  <tableStyleInfo name="Attendance Record Table style" showFirstColumn="0" showLastColumn="0" showRowStripes="1" showColumnStripes="0"/>
</table>
</file>

<file path=xl/tables/table6.xml><?xml version="1.0" encoding="utf-8"?>
<table xmlns="http://schemas.openxmlformats.org/spreadsheetml/2006/main" id="5" name="LeaveTypes" displayName="LeaveTypes" ref="B3:B9" totalsRowShown="0" headerRowCellStyle="Table Headers" dataCellStyle="Table details">
  <tableColumns count="1">
    <tableColumn id="1"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7.xml><?xml version="1.0" encoding="utf-8"?>
<table xmlns="http://schemas.openxmlformats.org/spreadsheetml/2006/main" id="6" name="LeaveTypes7" displayName="LeaveTypes7" ref="D3:D25" totalsRowShown="0" headerRowCellStyle="Table Headers" dataCellStyle="Table details">
  <autoFilter ref="D3:D25"/>
  <sortState ref="D4:D25">
    <sortCondition descending="1" ref="D3:D25"/>
  </sortState>
  <tableColumns count="1">
    <tableColumn id="1" name="YEAR"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table" Target="../tables/table5.xml"/><Relationship Id="rId5" Type="http://schemas.openxmlformats.org/officeDocument/2006/relationships/image" Target="../media/image2.emf"/><Relationship Id="rId4" Type="http://schemas.openxmlformats.org/officeDocument/2006/relationships/control" Target="../activeX/activeX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2"/>
  <sheetViews>
    <sheetView zoomScale="95" zoomScaleNormal="95" workbookViewId="0">
      <selection activeCell="B7" sqref="B7"/>
    </sheetView>
  </sheetViews>
  <sheetFormatPr defaultRowHeight="16.5" x14ac:dyDescent="0.3"/>
  <cols>
    <col min="1" max="1" width="23.75" bestFit="1" customWidth="1"/>
    <col min="2" max="2" width="16.375" bestFit="1" customWidth="1"/>
    <col min="3" max="3" width="8.125" bestFit="1" customWidth="1"/>
    <col min="4" max="4" width="8.875" bestFit="1" customWidth="1"/>
    <col min="5" max="5" width="8.25" bestFit="1" customWidth="1"/>
    <col min="6" max="6" width="9.5" bestFit="1" customWidth="1"/>
    <col min="7" max="7" width="4.25" bestFit="1" customWidth="1"/>
    <col min="8" max="8" width="18.375" bestFit="1" customWidth="1"/>
    <col min="9" max="9" width="18.875" bestFit="1" customWidth="1"/>
    <col min="10" max="10" width="7.375" bestFit="1" customWidth="1"/>
    <col min="11" max="11" width="11.625" bestFit="1" customWidth="1"/>
    <col min="12" max="12" width="10.875" bestFit="1" customWidth="1"/>
    <col min="13" max="13" width="4.125" bestFit="1" customWidth="1"/>
    <col min="14" max="14" width="14.25" bestFit="1" customWidth="1"/>
    <col min="15" max="15" width="10.25" bestFit="1" customWidth="1"/>
    <col min="16" max="17" width="4.125" bestFit="1" customWidth="1"/>
    <col min="18" max="18" width="13.125" bestFit="1" customWidth="1"/>
    <col min="19" max="19" width="13.5" bestFit="1" customWidth="1"/>
    <col min="20" max="20" width="11.375" bestFit="1" customWidth="1"/>
    <col min="21" max="21" width="5.25" bestFit="1" customWidth="1"/>
    <col min="22" max="22" width="4.625" bestFit="1" customWidth="1"/>
    <col min="23" max="23" width="13.125" bestFit="1" customWidth="1"/>
    <col min="24" max="24" width="7.375" bestFit="1" customWidth="1"/>
    <col min="25" max="25" width="14.875" bestFit="1" customWidth="1"/>
    <col min="26" max="26" width="11.625" bestFit="1" customWidth="1"/>
  </cols>
  <sheetData>
    <row r="1" spans="1:11" x14ac:dyDescent="0.3">
      <c r="A1" s="26" t="s">
        <v>80</v>
      </c>
      <c r="B1" t="s">
        <v>2264</v>
      </c>
    </row>
    <row r="3" spans="1:11" x14ac:dyDescent="0.3">
      <c r="A3" s="26" t="s">
        <v>2261</v>
      </c>
      <c r="B3" s="26" t="s">
        <v>2008</v>
      </c>
    </row>
    <row r="4" spans="1:11" x14ac:dyDescent="0.3">
      <c r="A4" s="26" t="s">
        <v>432</v>
      </c>
      <c r="B4" t="s">
        <v>2009</v>
      </c>
      <c r="C4" t="s">
        <v>1290</v>
      </c>
      <c r="D4" t="s">
        <v>1998</v>
      </c>
      <c r="E4" t="s">
        <v>1705</v>
      </c>
      <c r="F4" t="s">
        <v>1997</v>
      </c>
      <c r="G4">
        <v>0</v>
      </c>
      <c r="H4" t="s">
        <v>1974</v>
      </c>
      <c r="I4" t="s">
        <v>711</v>
      </c>
      <c r="J4" t="s">
        <v>2000</v>
      </c>
      <c r="K4" t="s">
        <v>433</v>
      </c>
    </row>
    <row r="5" spans="1:11" x14ac:dyDescent="0.3">
      <c r="A5" s="48" t="s">
        <v>2265</v>
      </c>
      <c r="B5" s="59" t="s">
        <v>2010</v>
      </c>
      <c r="C5" s="59" t="s">
        <v>2010</v>
      </c>
      <c r="D5" s="59" t="s">
        <v>2010</v>
      </c>
      <c r="E5" s="59" t="s">
        <v>2010</v>
      </c>
      <c r="F5" s="59">
        <v>825</v>
      </c>
      <c r="G5" s="59" t="s">
        <v>2010</v>
      </c>
      <c r="H5" s="59" t="s">
        <v>2010</v>
      </c>
      <c r="I5" s="59" t="s">
        <v>2010</v>
      </c>
      <c r="J5" s="59" t="s">
        <v>2010</v>
      </c>
      <c r="K5" s="59">
        <v>825</v>
      </c>
    </row>
    <row r="6" spans="1:11" x14ac:dyDescent="0.3">
      <c r="A6" s="48" t="s">
        <v>2266</v>
      </c>
      <c r="B6" s="59" t="s">
        <v>2010</v>
      </c>
      <c r="C6" s="59">
        <v>1</v>
      </c>
      <c r="D6" s="59">
        <v>2</v>
      </c>
      <c r="E6" s="59" t="s">
        <v>2010</v>
      </c>
      <c r="F6" s="59">
        <v>29</v>
      </c>
      <c r="G6" s="59" t="s">
        <v>2010</v>
      </c>
      <c r="H6" s="59" t="s">
        <v>2010</v>
      </c>
      <c r="I6" s="59" t="s">
        <v>2010</v>
      </c>
      <c r="J6" s="59" t="s">
        <v>2010</v>
      </c>
      <c r="K6" s="59">
        <v>32</v>
      </c>
    </row>
    <row r="7" spans="1:11" x14ac:dyDescent="0.3">
      <c r="A7" s="48" t="s">
        <v>2262</v>
      </c>
      <c r="B7" s="59" t="s">
        <v>2010</v>
      </c>
      <c r="C7" s="59">
        <v>1036</v>
      </c>
      <c r="D7" s="59">
        <v>3</v>
      </c>
      <c r="E7" s="59">
        <v>59</v>
      </c>
      <c r="F7" s="59">
        <v>1528</v>
      </c>
      <c r="G7" s="59">
        <v>49</v>
      </c>
      <c r="H7" s="59" t="s">
        <v>2010</v>
      </c>
      <c r="I7" s="59" t="s">
        <v>2010</v>
      </c>
      <c r="J7" s="59" t="s">
        <v>2010</v>
      </c>
      <c r="K7" s="59">
        <v>2675</v>
      </c>
    </row>
    <row r="8" spans="1:11" x14ac:dyDescent="0.3">
      <c r="A8" s="48" t="s">
        <v>2260</v>
      </c>
      <c r="B8" s="59" t="s">
        <v>2010</v>
      </c>
      <c r="C8" s="59">
        <v>275</v>
      </c>
      <c r="D8" s="59">
        <v>2</v>
      </c>
      <c r="E8" s="59">
        <v>4</v>
      </c>
      <c r="F8" s="59">
        <v>435</v>
      </c>
      <c r="G8" s="59">
        <v>88</v>
      </c>
      <c r="H8" s="59">
        <v>1</v>
      </c>
      <c r="I8" s="59">
        <v>1</v>
      </c>
      <c r="J8" s="59">
        <v>1</v>
      </c>
      <c r="K8" s="59">
        <v>807</v>
      </c>
    </row>
    <row r="9" spans="1:11" x14ac:dyDescent="0.3">
      <c r="A9" s="48" t="s">
        <v>2267</v>
      </c>
      <c r="B9" s="59" t="s">
        <v>2010</v>
      </c>
      <c r="C9" s="59">
        <v>14</v>
      </c>
      <c r="D9" s="59" t="s">
        <v>2010</v>
      </c>
      <c r="E9" s="59" t="s">
        <v>2010</v>
      </c>
      <c r="F9" s="59">
        <v>39</v>
      </c>
      <c r="G9" s="59">
        <v>6</v>
      </c>
      <c r="H9" s="59" t="s">
        <v>2010</v>
      </c>
      <c r="I9" s="59" t="s">
        <v>2010</v>
      </c>
      <c r="J9" s="59" t="s">
        <v>2010</v>
      </c>
      <c r="K9" s="59">
        <v>59</v>
      </c>
    </row>
    <row r="10" spans="1:11" x14ac:dyDescent="0.3">
      <c r="A10" s="63" t="s">
        <v>2267</v>
      </c>
      <c r="B10" s="59" t="s">
        <v>2010</v>
      </c>
      <c r="C10" s="59">
        <v>14</v>
      </c>
      <c r="D10" s="59" t="s">
        <v>2010</v>
      </c>
      <c r="E10" s="59" t="s">
        <v>2010</v>
      </c>
      <c r="F10" s="59">
        <v>39</v>
      </c>
      <c r="G10" s="59">
        <v>6</v>
      </c>
      <c r="H10" s="59" t="s">
        <v>2010</v>
      </c>
      <c r="I10" s="59" t="s">
        <v>2010</v>
      </c>
      <c r="J10" s="59" t="s">
        <v>2010</v>
      </c>
      <c r="K10" s="59">
        <v>59</v>
      </c>
    </row>
    <row r="11" spans="1:11" x14ac:dyDescent="0.3">
      <c r="A11" s="64" t="s">
        <v>2000</v>
      </c>
      <c r="B11" s="59" t="s">
        <v>2010</v>
      </c>
      <c r="C11" s="59">
        <v>14</v>
      </c>
      <c r="D11" s="59" t="s">
        <v>2010</v>
      </c>
      <c r="E11" s="59" t="s">
        <v>2010</v>
      </c>
      <c r="F11" s="59">
        <v>39</v>
      </c>
      <c r="G11" s="59">
        <v>6</v>
      </c>
      <c r="H11" s="59" t="s">
        <v>2010</v>
      </c>
      <c r="I11" s="59" t="s">
        <v>2010</v>
      </c>
      <c r="J11" s="59" t="s">
        <v>2010</v>
      </c>
      <c r="K11" s="59">
        <v>59</v>
      </c>
    </row>
    <row r="12" spans="1:11" x14ac:dyDescent="0.3">
      <c r="A12" s="48" t="s">
        <v>433</v>
      </c>
      <c r="B12" s="59" t="s">
        <v>2010</v>
      </c>
      <c r="C12" s="59">
        <v>1326</v>
      </c>
      <c r="D12" s="59">
        <v>7</v>
      </c>
      <c r="E12" s="59">
        <v>63</v>
      </c>
      <c r="F12" s="59">
        <v>2856</v>
      </c>
      <c r="G12" s="59">
        <v>143</v>
      </c>
      <c r="H12" s="59">
        <v>1</v>
      </c>
      <c r="I12" s="59">
        <v>1</v>
      </c>
      <c r="J12" s="59">
        <v>1</v>
      </c>
      <c r="K12" s="59">
        <v>4398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pageSetUpPr fitToPage="1"/>
  </sheetPr>
  <dimension ref="A1:AR22"/>
  <sheetViews>
    <sheetView showGridLines="0" topLeftCell="A10" zoomScale="91" zoomScaleNormal="91" workbookViewId="0">
      <selection activeCell="Z2" sqref="Z2"/>
    </sheetView>
  </sheetViews>
  <sheetFormatPr defaultRowHeight="16.5" x14ac:dyDescent="0.3"/>
  <cols>
    <col min="1" max="1" width="2.625" customWidth="1"/>
    <col min="2" max="2" width="20.25" customWidth="1"/>
    <col min="3" max="4" width="4.625" customWidth="1"/>
    <col min="5" max="5" width="4.875" customWidth="1"/>
    <col min="6" max="44" width="4.625" customWidth="1"/>
    <col min="45" max="45" width="2.625" customWidth="1"/>
  </cols>
  <sheetData>
    <row r="1" spans="1:44" ht="39.950000000000003" customHeight="1" thickBot="1" x14ac:dyDescent="0.35">
      <c r="B1" s="5" t="s">
        <v>12</v>
      </c>
    </row>
    <row r="2" spans="1:44" ht="21.75" customHeight="1" thickTop="1" thickBot="1" x14ac:dyDescent="0.3">
      <c r="B2" s="13" t="s">
        <v>16</v>
      </c>
      <c r="C2" s="72" t="s">
        <v>1800</v>
      </c>
      <c r="D2" s="72"/>
      <c r="E2" s="72"/>
      <c r="F2" s="72"/>
      <c r="G2" s="72"/>
      <c r="H2" s="72"/>
      <c r="I2" s="72"/>
      <c r="J2" s="46"/>
      <c r="K2" s="47" t="s">
        <v>1067</v>
      </c>
      <c r="L2" s="47"/>
      <c r="M2" s="75" t="str">
        <f>VLOOKUP(valSelEmployee,Employees[[Employee Name]:[Office]],6)</f>
        <v>CASUAL</v>
      </c>
      <c r="N2" s="75"/>
      <c r="O2" s="75"/>
      <c r="P2" s="75"/>
      <c r="Q2" s="75"/>
      <c r="R2" s="75"/>
      <c r="S2" s="75"/>
      <c r="U2" s="4"/>
      <c r="V2" s="4"/>
      <c r="W2" s="4"/>
      <c r="X2" s="4"/>
      <c r="Y2" s="4"/>
      <c r="Z2" s="4"/>
      <c r="AA2" s="4"/>
      <c r="AB2" s="4"/>
    </row>
    <row r="3" spans="1:44" ht="21.95" customHeight="1" thickTop="1" thickBot="1" x14ac:dyDescent="0.3">
      <c r="B3" s="13" t="s">
        <v>17</v>
      </c>
      <c r="C3" s="73">
        <v>2023</v>
      </c>
      <c r="D3" s="73"/>
      <c r="E3" s="73"/>
      <c r="F3" s="73"/>
      <c r="G3" s="73"/>
      <c r="H3" s="73"/>
      <c r="I3" s="73"/>
      <c r="J3" s="11"/>
      <c r="U3" s="4"/>
      <c r="V3" s="4"/>
      <c r="W3" s="4"/>
      <c r="X3" s="4"/>
      <c r="Y3" s="4"/>
      <c r="Z3" s="4"/>
      <c r="AA3" s="4"/>
      <c r="AB3" s="4"/>
    </row>
    <row r="4" spans="1:44" ht="15" customHeight="1" thickTop="1" x14ac:dyDescent="0.3">
      <c r="B4" s="4"/>
      <c r="C4" s="4"/>
      <c r="D4" s="4"/>
      <c r="E4" s="4"/>
      <c r="F4" s="4"/>
      <c r="G4" s="4"/>
      <c r="H4" s="4"/>
      <c r="I4" s="4"/>
      <c r="J4" s="4"/>
      <c r="K4" s="4"/>
      <c r="L4" s="4"/>
      <c r="M4" s="4"/>
      <c r="N4" s="4"/>
      <c r="O4" s="4"/>
      <c r="P4" s="4"/>
      <c r="Q4" s="4"/>
      <c r="R4" s="4"/>
      <c r="S4" s="4"/>
      <c r="T4" s="4"/>
      <c r="U4" s="4"/>
      <c r="V4" s="4"/>
      <c r="W4" s="4"/>
      <c r="X4" s="4"/>
      <c r="Y4" s="4"/>
      <c r="Z4" s="4"/>
      <c r="AA4" s="4"/>
      <c r="AB4" s="4"/>
    </row>
    <row r="5" spans="1:44" ht="14.45" x14ac:dyDescent="0.3">
      <c r="B5" t="s">
        <v>19</v>
      </c>
      <c r="C5" t="s">
        <v>23</v>
      </c>
      <c r="D5" t="s">
        <v>24</v>
      </c>
      <c r="E5" t="s">
        <v>25</v>
      </c>
      <c r="F5" t="s">
        <v>26</v>
      </c>
      <c r="G5" t="s">
        <v>27</v>
      </c>
      <c r="H5" t="s">
        <v>28</v>
      </c>
      <c r="I5" t="s">
        <v>29</v>
      </c>
      <c r="J5" t="s">
        <v>39</v>
      </c>
      <c r="K5" t="s">
        <v>41</v>
      </c>
      <c r="L5" t="s">
        <v>40</v>
      </c>
      <c r="M5" t="s">
        <v>42</v>
      </c>
      <c r="N5" t="s">
        <v>43</v>
      </c>
      <c r="O5" t="s">
        <v>44</v>
      </c>
      <c r="P5" t="s">
        <v>45</v>
      </c>
      <c r="Q5" t="s">
        <v>46</v>
      </c>
      <c r="R5" t="s">
        <v>47</v>
      </c>
      <c r="S5" t="s">
        <v>48</v>
      </c>
      <c r="T5" t="s">
        <v>49</v>
      </c>
      <c r="U5" t="s">
        <v>50</v>
      </c>
      <c r="V5" t="s">
        <v>51</v>
      </c>
      <c r="W5" t="s">
        <v>52</v>
      </c>
      <c r="X5" t="s">
        <v>53</v>
      </c>
      <c r="Y5" t="s">
        <v>54</v>
      </c>
      <c r="Z5" t="s">
        <v>55</v>
      </c>
      <c r="AA5" t="s">
        <v>56</v>
      </c>
      <c r="AB5" t="s">
        <v>57</v>
      </c>
      <c r="AC5" t="s">
        <v>58</v>
      </c>
      <c r="AD5" t="s">
        <v>59</v>
      </c>
      <c r="AE5" t="s">
        <v>60</v>
      </c>
      <c r="AF5" t="s">
        <v>61</v>
      </c>
      <c r="AG5" t="s">
        <v>62</v>
      </c>
      <c r="AH5" t="s">
        <v>63</v>
      </c>
      <c r="AI5" t="s">
        <v>64</v>
      </c>
      <c r="AJ5" t="s">
        <v>65</v>
      </c>
      <c r="AK5" t="s">
        <v>66</v>
      </c>
      <c r="AL5" t="s">
        <v>67</v>
      </c>
      <c r="AM5" t="s">
        <v>68</v>
      </c>
      <c r="AN5" t="s">
        <v>69</v>
      </c>
      <c r="AO5" t="s">
        <v>70</v>
      </c>
      <c r="AP5" t="s">
        <v>71</v>
      </c>
      <c r="AQ5" t="s">
        <v>72</v>
      </c>
      <c r="AR5" t="s">
        <v>73</v>
      </c>
    </row>
    <row r="6" spans="1:44" ht="18.75" customHeight="1" x14ac:dyDescent="0.3">
      <c r="B6" s="12" t="s">
        <v>20</v>
      </c>
      <c r="C6" s="15">
        <f t="shared" ref="C6:C17" si="0">IFERROR(IF(TEXT(DATE(Calendar_Year,ROW($A1),1),"ddd")=LEFT(C$5,3),DATE(Calendar_Year,ROW($A1),1),""),"")</f>
        <v>44927</v>
      </c>
      <c r="D6" s="15">
        <f t="shared" ref="D6:I17" si="1">IFERROR(IF(TEXT(DATE(Calendar_Year,ROW($A1),1),"ddd")=LEFT(D$5,3),DATE(Calendar_Year,ROW($A1),1),IF(C6&gt;=1,C6+1,"")),"")</f>
        <v>44928</v>
      </c>
      <c r="E6" s="15">
        <f t="shared" si="1"/>
        <v>44929</v>
      </c>
      <c r="F6" s="15">
        <f t="shared" si="1"/>
        <v>44930</v>
      </c>
      <c r="G6" s="15">
        <f t="shared" si="1"/>
        <v>44931</v>
      </c>
      <c r="H6" s="15">
        <f t="shared" si="1"/>
        <v>44932</v>
      </c>
      <c r="I6" s="15">
        <f t="shared" si="1"/>
        <v>44933</v>
      </c>
      <c r="J6" s="15">
        <f t="shared" ref="J6:J17" si="2">IFERROR(IF(I6&gt;=1,I6+1,""),"")</f>
        <v>44934</v>
      </c>
      <c r="K6" s="15">
        <f t="shared" ref="K6:K17" si="3">IFERROR(IF(J6&gt;=1,J6+1,""),"")</f>
        <v>44935</v>
      </c>
      <c r="L6" s="15">
        <f t="shared" ref="L6:L17" si="4">IFERROR(IF(K6&gt;=1,K6+1,""),"")</f>
        <v>44936</v>
      </c>
      <c r="M6" s="15">
        <f t="shared" ref="M6:M17" si="5">IFERROR(IF(L6&gt;=1,L6+1,""),"")</f>
        <v>44937</v>
      </c>
      <c r="N6" s="15">
        <f t="shared" ref="N6:N17" si="6">IFERROR(IF(M6&gt;=1,M6+1,""),"")</f>
        <v>44938</v>
      </c>
      <c r="O6" s="15">
        <f t="shared" ref="O6:O17" si="7">IFERROR(IF(N6&gt;=1,N6+1,""),"")</f>
        <v>44939</v>
      </c>
      <c r="P6" s="15">
        <f t="shared" ref="P6:P17" si="8">IFERROR(IF(O6&gt;=1,O6+1,""),"")</f>
        <v>44940</v>
      </c>
      <c r="Q6" s="15">
        <f t="shared" ref="Q6:Q17" si="9">IFERROR(IF(P6&gt;=1,P6+1,""),"")</f>
        <v>44941</v>
      </c>
      <c r="R6" s="15">
        <f t="shared" ref="R6:R17" si="10">IFERROR(IF(Q6&gt;=1,Q6+1,""),"")</f>
        <v>44942</v>
      </c>
      <c r="S6" s="15">
        <f t="shared" ref="S6:S17" si="11">IFERROR(IF(R6&gt;=1,R6+1,""),"")</f>
        <v>44943</v>
      </c>
      <c r="T6" s="15">
        <f t="shared" ref="T6:T17" si="12">IFERROR(IF(S6&gt;=1,S6+1,""),"")</f>
        <v>44944</v>
      </c>
      <c r="U6" s="15">
        <f t="shared" ref="U6:U17" si="13">IFERROR(IF(T6&gt;=1,T6+1,""),"")</f>
        <v>44945</v>
      </c>
      <c r="V6" s="15">
        <f t="shared" ref="V6:V17" si="14">IFERROR(IF(U6&gt;=1,U6+1,""),"")</f>
        <v>44946</v>
      </c>
      <c r="W6" s="15">
        <f t="shared" ref="W6:W17" si="15">IFERROR(IF(V6&gt;=1,V6+1,""),"")</f>
        <v>44947</v>
      </c>
      <c r="X6" s="15">
        <f t="shared" ref="X6:X17" si="16">IFERROR(IF(W6&gt;=1,W6+1,""),"")</f>
        <v>44948</v>
      </c>
      <c r="Y6" s="15">
        <f t="shared" ref="Y6:Y17" si="17">IFERROR(IF(X6&gt;=1,X6+1,""),"")</f>
        <v>44949</v>
      </c>
      <c r="Z6" s="15">
        <f t="shared" ref="Z6:Z17" si="18">IFERROR(IF(Y6&gt;=1,Y6+1,""),"")</f>
        <v>44950</v>
      </c>
      <c r="AA6" s="15">
        <f t="shared" ref="AA6:AA17" si="19">IFERROR(IF(Z6&gt;=1,Z6+1,""),"")</f>
        <v>44951</v>
      </c>
      <c r="AB6" s="15">
        <f t="shared" ref="AB6:AB17" si="20">IFERROR(IF(AA6&gt;=1,AA6+1,""),"")</f>
        <v>44952</v>
      </c>
      <c r="AC6" s="15">
        <f t="shared" ref="AC6:AC17" si="21">IFERROR(IF(AB6&gt;=1,AB6+1,""),"")</f>
        <v>44953</v>
      </c>
      <c r="AD6" s="15">
        <f t="shared" ref="AD6:AD17" si="22">IFERROR(IF(AC6&gt;=1,AC6+1,""),"")</f>
        <v>44954</v>
      </c>
      <c r="AE6" s="15">
        <f t="shared" ref="AE6:AE17" si="23">IFERROR(IF(AD6&gt;=1,AD6+1,""),"")</f>
        <v>44955</v>
      </c>
      <c r="AF6" s="15">
        <f t="shared" ref="AF6:AF17" si="24">IFERROR(IF(AE6&gt;=1,AE6+1,""),"")</f>
        <v>44956</v>
      </c>
      <c r="AG6" s="15">
        <f t="shared" ref="AG6:AG17" si="25">IFERROR(IF(AF6&gt;=1,AF6+1,""),"")</f>
        <v>44957</v>
      </c>
      <c r="AH6" s="15">
        <f t="shared" ref="AH6:AH17" si="26">IFERROR(IF(AG6&gt;=1,AG6+1,""),"")</f>
        <v>44958</v>
      </c>
      <c r="AI6" s="15">
        <f t="shared" ref="AI6:AI17" si="27">IFERROR(IF(AH6&gt;=1,AH6+1,""),"")</f>
        <v>44959</v>
      </c>
      <c r="AJ6" s="15">
        <f t="shared" ref="AJ6:AJ17" si="28">IFERROR(IF(AI6&gt;=1,AI6+1,""),"")</f>
        <v>44960</v>
      </c>
      <c r="AK6" s="15">
        <f t="shared" ref="AK6:AK17" si="29">IFERROR(IF(AJ6&gt;=1,AJ6+1,""),"")</f>
        <v>44961</v>
      </c>
      <c r="AL6" s="15" t="str">
        <f t="shared" ref="AL6:AR17" si="30">IFERROR(IF(AND(AK6&gt;=1,AK6+1&lt;=DATE(Calendar_Year,ROW($A1)+1,0)),AK6+1,""),"")</f>
        <v/>
      </c>
      <c r="AM6" s="15" t="str">
        <f t="shared" si="30"/>
        <v/>
      </c>
      <c r="AN6" s="15" t="str">
        <f t="shared" si="30"/>
        <v/>
      </c>
      <c r="AO6" s="15" t="str">
        <f t="shared" si="30"/>
        <v/>
      </c>
      <c r="AP6" s="15" t="str">
        <f t="shared" si="30"/>
        <v/>
      </c>
      <c r="AQ6" s="15" t="str">
        <f t="shared" si="30"/>
        <v/>
      </c>
      <c r="AR6" s="15" t="str">
        <f t="shared" si="30"/>
        <v/>
      </c>
    </row>
    <row r="7" spans="1:44" ht="18.75" customHeight="1" x14ac:dyDescent="0.3">
      <c r="B7" s="12" t="s">
        <v>21</v>
      </c>
      <c r="C7" s="15" t="str">
        <f t="shared" si="0"/>
        <v/>
      </c>
      <c r="D7" s="15" t="str">
        <f t="shared" si="1"/>
        <v/>
      </c>
      <c r="E7" s="15" t="str">
        <f t="shared" si="1"/>
        <v/>
      </c>
      <c r="F7" s="15">
        <f t="shared" si="1"/>
        <v>44958</v>
      </c>
      <c r="G7" s="15">
        <f t="shared" si="1"/>
        <v>44959</v>
      </c>
      <c r="H7" s="15">
        <f t="shared" si="1"/>
        <v>44960</v>
      </c>
      <c r="I7" s="15">
        <f t="shared" si="1"/>
        <v>44961</v>
      </c>
      <c r="J7" s="15">
        <f t="shared" si="2"/>
        <v>44962</v>
      </c>
      <c r="K7" s="15">
        <f t="shared" si="3"/>
        <v>44963</v>
      </c>
      <c r="L7" s="15">
        <f t="shared" si="4"/>
        <v>44964</v>
      </c>
      <c r="M7" s="15">
        <f t="shared" si="5"/>
        <v>44965</v>
      </c>
      <c r="N7" s="15">
        <f t="shared" si="6"/>
        <v>44966</v>
      </c>
      <c r="O7" s="15">
        <f t="shared" si="7"/>
        <v>44967</v>
      </c>
      <c r="P7" s="15">
        <f t="shared" si="8"/>
        <v>44968</v>
      </c>
      <c r="Q7" s="15">
        <f t="shared" si="9"/>
        <v>44969</v>
      </c>
      <c r="R7" s="15">
        <f t="shared" si="10"/>
        <v>44970</v>
      </c>
      <c r="S7" s="15">
        <f t="shared" si="11"/>
        <v>44971</v>
      </c>
      <c r="T7" s="15">
        <f t="shared" si="12"/>
        <v>44972</v>
      </c>
      <c r="U7" s="15">
        <f t="shared" si="13"/>
        <v>44973</v>
      </c>
      <c r="V7" s="15">
        <f t="shared" si="14"/>
        <v>44974</v>
      </c>
      <c r="W7" s="15">
        <f t="shared" si="15"/>
        <v>44975</v>
      </c>
      <c r="X7" s="15">
        <f t="shared" si="16"/>
        <v>44976</v>
      </c>
      <c r="Y7" s="15">
        <f t="shared" si="17"/>
        <v>44977</v>
      </c>
      <c r="Z7" s="15">
        <f t="shared" si="18"/>
        <v>44978</v>
      </c>
      <c r="AA7" s="15">
        <f t="shared" si="19"/>
        <v>44979</v>
      </c>
      <c r="AB7" s="15">
        <f t="shared" si="20"/>
        <v>44980</v>
      </c>
      <c r="AC7" s="15">
        <f t="shared" si="21"/>
        <v>44981</v>
      </c>
      <c r="AD7" s="15">
        <f t="shared" si="22"/>
        <v>44982</v>
      </c>
      <c r="AE7" s="15">
        <f t="shared" si="23"/>
        <v>44983</v>
      </c>
      <c r="AF7" s="15">
        <f t="shared" si="24"/>
        <v>44984</v>
      </c>
      <c r="AG7" s="15">
        <f t="shared" si="25"/>
        <v>44985</v>
      </c>
      <c r="AH7" s="15">
        <f t="shared" si="26"/>
        <v>44986</v>
      </c>
      <c r="AI7" s="15">
        <f t="shared" si="27"/>
        <v>44987</v>
      </c>
      <c r="AJ7" s="15">
        <f t="shared" si="28"/>
        <v>44988</v>
      </c>
      <c r="AK7" s="15">
        <f t="shared" si="29"/>
        <v>44989</v>
      </c>
      <c r="AL7" s="15" t="str">
        <f t="shared" si="30"/>
        <v/>
      </c>
      <c r="AM7" s="15" t="str">
        <f t="shared" si="30"/>
        <v/>
      </c>
      <c r="AN7" s="15" t="str">
        <f t="shared" si="30"/>
        <v/>
      </c>
      <c r="AO7" s="15" t="str">
        <f t="shared" si="30"/>
        <v/>
      </c>
      <c r="AP7" s="15" t="str">
        <f t="shared" si="30"/>
        <v/>
      </c>
      <c r="AQ7" s="15" t="str">
        <f t="shared" si="30"/>
        <v/>
      </c>
      <c r="AR7" s="15" t="str">
        <f t="shared" si="30"/>
        <v/>
      </c>
    </row>
    <row r="8" spans="1:44" ht="18.75" customHeight="1" x14ac:dyDescent="0.3">
      <c r="A8" s="14"/>
      <c r="B8" s="12" t="s">
        <v>22</v>
      </c>
      <c r="C8" s="15" t="str">
        <f t="shared" si="0"/>
        <v/>
      </c>
      <c r="D8" s="15" t="str">
        <f t="shared" si="1"/>
        <v/>
      </c>
      <c r="E8" s="15" t="str">
        <f t="shared" si="1"/>
        <v/>
      </c>
      <c r="F8" s="15">
        <f t="shared" si="1"/>
        <v>44986</v>
      </c>
      <c r="G8" s="15">
        <f t="shared" si="1"/>
        <v>44987</v>
      </c>
      <c r="H8" s="15">
        <f t="shared" si="1"/>
        <v>44988</v>
      </c>
      <c r="I8" s="15">
        <f t="shared" si="1"/>
        <v>44989</v>
      </c>
      <c r="J8" s="15">
        <f t="shared" si="2"/>
        <v>44990</v>
      </c>
      <c r="K8" s="15">
        <f t="shared" si="3"/>
        <v>44991</v>
      </c>
      <c r="L8" s="15">
        <f t="shared" si="4"/>
        <v>44992</v>
      </c>
      <c r="M8" s="15">
        <f t="shared" si="5"/>
        <v>44993</v>
      </c>
      <c r="N8" s="15">
        <f t="shared" si="6"/>
        <v>44994</v>
      </c>
      <c r="O8" s="15">
        <f t="shared" si="7"/>
        <v>44995</v>
      </c>
      <c r="P8" s="15">
        <f t="shared" si="8"/>
        <v>44996</v>
      </c>
      <c r="Q8" s="15">
        <f t="shared" si="9"/>
        <v>44997</v>
      </c>
      <c r="R8" s="15">
        <f t="shared" si="10"/>
        <v>44998</v>
      </c>
      <c r="S8" s="15">
        <f t="shared" si="11"/>
        <v>44999</v>
      </c>
      <c r="T8" s="15">
        <f t="shared" si="12"/>
        <v>45000</v>
      </c>
      <c r="U8" s="15">
        <f t="shared" si="13"/>
        <v>45001</v>
      </c>
      <c r="V8" s="15">
        <f t="shared" si="14"/>
        <v>45002</v>
      </c>
      <c r="W8" s="15">
        <f t="shared" si="15"/>
        <v>45003</v>
      </c>
      <c r="X8" s="15">
        <f t="shared" si="16"/>
        <v>45004</v>
      </c>
      <c r="Y8" s="15">
        <f t="shared" si="17"/>
        <v>45005</v>
      </c>
      <c r="Z8" s="15">
        <f t="shared" si="18"/>
        <v>45006</v>
      </c>
      <c r="AA8" s="15">
        <f t="shared" si="19"/>
        <v>45007</v>
      </c>
      <c r="AB8" s="15">
        <f t="shared" si="20"/>
        <v>45008</v>
      </c>
      <c r="AC8" s="15">
        <f t="shared" si="21"/>
        <v>45009</v>
      </c>
      <c r="AD8" s="15">
        <f t="shared" si="22"/>
        <v>45010</v>
      </c>
      <c r="AE8" s="15">
        <f t="shared" si="23"/>
        <v>45011</v>
      </c>
      <c r="AF8" s="15">
        <f t="shared" si="24"/>
        <v>45012</v>
      </c>
      <c r="AG8" s="15">
        <f t="shared" si="25"/>
        <v>45013</v>
      </c>
      <c r="AH8" s="15">
        <f t="shared" si="26"/>
        <v>45014</v>
      </c>
      <c r="AI8" s="15">
        <f t="shared" si="27"/>
        <v>45015</v>
      </c>
      <c r="AJ8" s="15">
        <f t="shared" si="28"/>
        <v>45016</v>
      </c>
      <c r="AK8" s="15">
        <f t="shared" si="29"/>
        <v>45017</v>
      </c>
      <c r="AL8" s="15" t="str">
        <f t="shared" si="30"/>
        <v/>
      </c>
      <c r="AM8" s="15" t="str">
        <f t="shared" si="30"/>
        <v/>
      </c>
      <c r="AN8" s="15" t="str">
        <f t="shared" si="30"/>
        <v/>
      </c>
      <c r="AO8" s="15" t="str">
        <f t="shared" si="30"/>
        <v/>
      </c>
      <c r="AP8" s="15" t="str">
        <f t="shared" si="30"/>
        <v/>
      </c>
      <c r="AQ8" s="15" t="str">
        <f t="shared" si="30"/>
        <v/>
      </c>
      <c r="AR8" s="15" t="str">
        <f t="shared" si="30"/>
        <v/>
      </c>
    </row>
    <row r="9" spans="1:44" ht="18.75" customHeight="1" x14ac:dyDescent="0.3">
      <c r="B9" s="12" t="s">
        <v>30</v>
      </c>
      <c r="C9" s="15" t="str">
        <f t="shared" si="0"/>
        <v/>
      </c>
      <c r="D9" s="15" t="str">
        <f t="shared" si="1"/>
        <v/>
      </c>
      <c r="E9" s="15" t="str">
        <f t="shared" si="1"/>
        <v/>
      </c>
      <c r="F9" s="15" t="str">
        <f t="shared" si="1"/>
        <v/>
      </c>
      <c r="G9" s="15" t="str">
        <f t="shared" si="1"/>
        <v/>
      </c>
      <c r="H9" s="15" t="str">
        <f t="shared" si="1"/>
        <v/>
      </c>
      <c r="I9" s="15">
        <f t="shared" si="1"/>
        <v>45017</v>
      </c>
      <c r="J9" s="15">
        <f t="shared" si="2"/>
        <v>45018</v>
      </c>
      <c r="K9" s="15">
        <f t="shared" si="3"/>
        <v>45019</v>
      </c>
      <c r="L9" s="15">
        <f t="shared" si="4"/>
        <v>45020</v>
      </c>
      <c r="M9" s="15">
        <f t="shared" si="5"/>
        <v>45021</v>
      </c>
      <c r="N9" s="15">
        <f t="shared" si="6"/>
        <v>45022</v>
      </c>
      <c r="O9" s="15">
        <f t="shared" si="7"/>
        <v>45023</v>
      </c>
      <c r="P9" s="15">
        <f t="shared" si="8"/>
        <v>45024</v>
      </c>
      <c r="Q9" s="15">
        <f t="shared" si="9"/>
        <v>45025</v>
      </c>
      <c r="R9" s="15">
        <f t="shared" si="10"/>
        <v>45026</v>
      </c>
      <c r="S9" s="15">
        <f t="shared" si="11"/>
        <v>45027</v>
      </c>
      <c r="T9" s="15">
        <f t="shared" si="12"/>
        <v>45028</v>
      </c>
      <c r="U9" s="15">
        <f t="shared" si="13"/>
        <v>45029</v>
      </c>
      <c r="V9" s="15">
        <f t="shared" si="14"/>
        <v>45030</v>
      </c>
      <c r="W9" s="15">
        <f t="shared" si="15"/>
        <v>45031</v>
      </c>
      <c r="X9" s="15">
        <f t="shared" si="16"/>
        <v>45032</v>
      </c>
      <c r="Y9" s="15">
        <f t="shared" si="17"/>
        <v>45033</v>
      </c>
      <c r="Z9" s="15">
        <f t="shared" si="18"/>
        <v>45034</v>
      </c>
      <c r="AA9" s="15">
        <f t="shared" si="19"/>
        <v>45035</v>
      </c>
      <c r="AB9" s="15">
        <f t="shared" si="20"/>
        <v>45036</v>
      </c>
      <c r="AC9" s="15">
        <f t="shared" si="21"/>
        <v>45037</v>
      </c>
      <c r="AD9" s="15">
        <f t="shared" si="22"/>
        <v>45038</v>
      </c>
      <c r="AE9" s="15">
        <f t="shared" si="23"/>
        <v>45039</v>
      </c>
      <c r="AF9" s="15">
        <f t="shared" si="24"/>
        <v>45040</v>
      </c>
      <c r="AG9" s="15">
        <f t="shared" si="25"/>
        <v>45041</v>
      </c>
      <c r="AH9" s="15">
        <f t="shared" si="26"/>
        <v>45042</v>
      </c>
      <c r="AI9" s="15">
        <f t="shared" si="27"/>
        <v>45043</v>
      </c>
      <c r="AJ9" s="15">
        <f t="shared" si="28"/>
        <v>45044</v>
      </c>
      <c r="AK9" s="15">
        <f t="shared" si="29"/>
        <v>45045</v>
      </c>
      <c r="AL9" s="15">
        <f t="shared" si="30"/>
        <v>45046</v>
      </c>
      <c r="AM9" s="15" t="str">
        <f t="shared" si="30"/>
        <v/>
      </c>
      <c r="AN9" s="15" t="str">
        <f t="shared" si="30"/>
        <v/>
      </c>
      <c r="AO9" s="15" t="str">
        <f t="shared" si="30"/>
        <v/>
      </c>
      <c r="AP9" s="15" t="str">
        <f t="shared" si="30"/>
        <v/>
      </c>
      <c r="AQ9" s="15" t="str">
        <f t="shared" si="30"/>
        <v/>
      </c>
      <c r="AR9" s="15" t="str">
        <f t="shared" si="30"/>
        <v/>
      </c>
    </row>
    <row r="10" spans="1:44" ht="18.75" customHeight="1" x14ac:dyDescent="0.3">
      <c r="B10" s="12" t="s">
        <v>31</v>
      </c>
      <c r="C10" s="15" t="str">
        <f t="shared" si="0"/>
        <v/>
      </c>
      <c r="D10" s="15">
        <f t="shared" si="1"/>
        <v>45047</v>
      </c>
      <c r="E10" s="15">
        <f t="shared" si="1"/>
        <v>45048</v>
      </c>
      <c r="F10" s="15">
        <f t="shared" si="1"/>
        <v>45049</v>
      </c>
      <c r="G10" s="15">
        <f t="shared" si="1"/>
        <v>45050</v>
      </c>
      <c r="H10" s="15">
        <f t="shared" si="1"/>
        <v>45051</v>
      </c>
      <c r="I10" s="15">
        <f t="shared" si="1"/>
        <v>45052</v>
      </c>
      <c r="J10" s="15">
        <f t="shared" si="2"/>
        <v>45053</v>
      </c>
      <c r="K10" s="15">
        <f t="shared" si="3"/>
        <v>45054</v>
      </c>
      <c r="L10" s="15">
        <f t="shared" si="4"/>
        <v>45055</v>
      </c>
      <c r="M10" s="15">
        <f t="shared" si="5"/>
        <v>45056</v>
      </c>
      <c r="N10" s="15">
        <f t="shared" si="6"/>
        <v>45057</v>
      </c>
      <c r="O10" s="15">
        <f t="shared" si="7"/>
        <v>45058</v>
      </c>
      <c r="P10" s="15">
        <f t="shared" si="8"/>
        <v>45059</v>
      </c>
      <c r="Q10" s="15">
        <f t="shared" si="9"/>
        <v>45060</v>
      </c>
      <c r="R10" s="15">
        <f t="shared" si="10"/>
        <v>45061</v>
      </c>
      <c r="S10" s="15">
        <f t="shared" si="11"/>
        <v>45062</v>
      </c>
      <c r="T10" s="15">
        <f t="shared" si="12"/>
        <v>45063</v>
      </c>
      <c r="U10" s="15">
        <f t="shared" si="13"/>
        <v>45064</v>
      </c>
      <c r="V10" s="15">
        <f t="shared" si="14"/>
        <v>45065</v>
      </c>
      <c r="W10" s="15">
        <f t="shared" si="15"/>
        <v>45066</v>
      </c>
      <c r="X10" s="15">
        <f t="shared" si="16"/>
        <v>45067</v>
      </c>
      <c r="Y10" s="15">
        <f t="shared" si="17"/>
        <v>45068</v>
      </c>
      <c r="Z10" s="15">
        <f t="shared" si="18"/>
        <v>45069</v>
      </c>
      <c r="AA10" s="15">
        <f t="shared" si="19"/>
        <v>45070</v>
      </c>
      <c r="AB10" s="15">
        <f t="shared" si="20"/>
        <v>45071</v>
      </c>
      <c r="AC10" s="15">
        <f t="shared" si="21"/>
        <v>45072</v>
      </c>
      <c r="AD10" s="15">
        <f t="shared" si="22"/>
        <v>45073</v>
      </c>
      <c r="AE10" s="15">
        <f t="shared" si="23"/>
        <v>45074</v>
      </c>
      <c r="AF10" s="15">
        <f t="shared" si="24"/>
        <v>45075</v>
      </c>
      <c r="AG10" s="15">
        <f t="shared" si="25"/>
        <v>45076</v>
      </c>
      <c r="AH10" s="15">
        <f t="shared" si="26"/>
        <v>45077</v>
      </c>
      <c r="AI10" s="15">
        <f t="shared" si="27"/>
        <v>45078</v>
      </c>
      <c r="AJ10" s="15">
        <f t="shared" si="28"/>
        <v>45079</v>
      </c>
      <c r="AK10" s="15">
        <f t="shared" si="29"/>
        <v>45080</v>
      </c>
      <c r="AL10" s="15" t="str">
        <f t="shared" si="30"/>
        <v/>
      </c>
      <c r="AM10" s="15" t="str">
        <f t="shared" si="30"/>
        <v/>
      </c>
      <c r="AN10" s="15" t="str">
        <f t="shared" si="30"/>
        <v/>
      </c>
      <c r="AO10" s="15" t="str">
        <f t="shared" si="30"/>
        <v/>
      </c>
      <c r="AP10" s="15" t="str">
        <f t="shared" si="30"/>
        <v/>
      </c>
      <c r="AQ10" s="15" t="str">
        <f t="shared" si="30"/>
        <v/>
      </c>
      <c r="AR10" s="15" t="str">
        <f t="shared" si="30"/>
        <v/>
      </c>
    </row>
    <row r="11" spans="1:44" ht="18.75" customHeight="1" x14ac:dyDescent="0.3">
      <c r="B11" s="12" t="s">
        <v>32</v>
      </c>
      <c r="C11" s="15" t="str">
        <f t="shared" si="0"/>
        <v/>
      </c>
      <c r="D11" s="15" t="str">
        <f t="shared" si="1"/>
        <v/>
      </c>
      <c r="E11" s="15" t="str">
        <f t="shared" si="1"/>
        <v/>
      </c>
      <c r="F11" s="15" t="str">
        <f t="shared" si="1"/>
        <v/>
      </c>
      <c r="G11" s="15">
        <f t="shared" si="1"/>
        <v>45078</v>
      </c>
      <c r="H11" s="15">
        <f t="shared" si="1"/>
        <v>45079</v>
      </c>
      <c r="I11" s="15">
        <f t="shared" si="1"/>
        <v>45080</v>
      </c>
      <c r="J11" s="15">
        <f t="shared" si="2"/>
        <v>45081</v>
      </c>
      <c r="K11" s="15">
        <f t="shared" si="3"/>
        <v>45082</v>
      </c>
      <c r="L11" s="15">
        <f t="shared" si="4"/>
        <v>45083</v>
      </c>
      <c r="M11" s="15">
        <f t="shared" si="5"/>
        <v>45084</v>
      </c>
      <c r="N11" s="15">
        <f t="shared" si="6"/>
        <v>45085</v>
      </c>
      <c r="O11" s="15">
        <f t="shared" si="7"/>
        <v>45086</v>
      </c>
      <c r="P11" s="15">
        <f t="shared" si="8"/>
        <v>45087</v>
      </c>
      <c r="Q11" s="15">
        <f t="shared" si="9"/>
        <v>45088</v>
      </c>
      <c r="R11" s="15">
        <f t="shared" si="10"/>
        <v>45089</v>
      </c>
      <c r="S11" s="15">
        <f t="shared" si="11"/>
        <v>45090</v>
      </c>
      <c r="T11" s="15">
        <f t="shared" si="12"/>
        <v>45091</v>
      </c>
      <c r="U11" s="15">
        <f t="shared" si="13"/>
        <v>45092</v>
      </c>
      <c r="V11" s="15">
        <f t="shared" si="14"/>
        <v>45093</v>
      </c>
      <c r="W11" s="15">
        <f t="shared" si="15"/>
        <v>45094</v>
      </c>
      <c r="X11" s="15">
        <f t="shared" si="16"/>
        <v>45095</v>
      </c>
      <c r="Y11" s="15">
        <f t="shared" si="17"/>
        <v>45096</v>
      </c>
      <c r="Z11" s="15">
        <f t="shared" si="18"/>
        <v>45097</v>
      </c>
      <c r="AA11" s="15">
        <f t="shared" si="19"/>
        <v>45098</v>
      </c>
      <c r="AB11" s="15">
        <f t="shared" si="20"/>
        <v>45099</v>
      </c>
      <c r="AC11" s="15">
        <f t="shared" si="21"/>
        <v>45100</v>
      </c>
      <c r="AD11" s="15">
        <f t="shared" si="22"/>
        <v>45101</v>
      </c>
      <c r="AE11" s="15">
        <f t="shared" si="23"/>
        <v>45102</v>
      </c>
      <c r="AF11" s="15">
        <f t="shared" si="24"/>
        <v>45103</v>
      </c>
      <c r="AG11" s="15">
        <f t="shared" si="25"/>
        <v>45104</v>
      </c>
      <c r="AH11" s="15">
        <f t="shared" si="26"/>
        <v>45105</v>
      </c>
      <c r="AI11" s="15">
        <f t="shared" si="27"/>
        <v>45106</v>
      </c>
      <c r="AJ11" s="15">
        <f t="shared" si="28"/>
        <v>45107</v>
      </c>
      <c r="AK11" s="15">
        <f t="shared" si="29"/>
        <v>45108</v>
      </c>
      <c r="AL11" s="15" t="str">
        <f t="shared" si="30"/>
        <v/>
      </c>
      <c r="AM11" s="15" t="str">
        <f t="shared" si="30"/>
        <v/>
      </c>
      <c r="AN11" s="15" t="str">
        <f t="shared" si="30"/>
        <v/>
      </c>
      <c r="AO11" s="15" t="str">
        <f t="shared" si="30"/>
        <v/>
      </c>
      <c r="AP11" s="15" t="str">
        <f t="shared" si="30"/>
        <v/>
      </c>
      <c r="AQ11" s="15" t="str">
        <f t="shared" si="30"/>
        <v/>
      </c>
      <c r="AR11" s="15" t="str">
        <f t="shared" si="30"/>
        <v/>
      </c>
    </row>
    <row r="12" spans="1:44" ht="18.75" customHeight="1" x14ac:dyDescent="0.3">
      <c r="B12" s="12" t="s">
        <v>33</v>
      </c>
      <c r="C12" s="15" t="str">
        <f t="shared" si="0"/>
        <v/>
      </c>
      <c r="D12" s="15" t="str">
        <f t="shared" si="1"/>
        <v/>
      </c>
      <c r="E12" s="15" t="str">
        <f t="shared" si="1"/>
        <v/>
      </c>
      <c r="F12" s="15" t="str">
        <f t="shared" si="1"/>
        <v/>
      </c>
      <c r="G12" s="15" t="str">
        <f t="shared" si="1"/>
        <v/>
      </c>
      <c r="H12" s="15" t="str">
        <f t="shared" si="1"/>
        <v/>
      </c>
      <c r="I12" s="15">
        <f t="shared" si="1"/>
        <v>45108</v>
      </c>
      <c r="J12" s="15">
        <f t="shared" si="2"/>
        <v>45109</v>
      </c>
      <c r="K12" s="15">
        <f t="shared" si="3"/>
        <v>45110</v>
      </c>
      <c r="L12" s="15">
        <f t="shared" si="4"/>
        <v>45111</v>
      </c>
      <c r="M12" s="15">
        <f t="shared" si="5"/>
        <v>45112</v>
      </c>
      <c r="N12" s="15">
        <f t="shared" si="6"/>
        <v>45113</v>
      </c>
      <c r="O12" s="15">
        <f t="shared" si="7"/>
        <v>45114</v>
      </c>
      <c r="P12" s="15">
        <f t="shared" si="8"/>
        <v>45115</v>
      </c>
      <c r="Q12" s="15">
        <f t="shared" si="9"/>
        <v>45116</v>
      </c>
      <c r="R12" s="15">
        <f t="shared" si="10"/>
        <v>45117</v>
      </c>
      <c r="S12" s="15">
        <f t="shared" si="11"/>
        <v>45118</v>
      </c>
      <c r="T12" s="15">
        <f t="shared" si="12"/>
        <v>45119</v>
      </c>
      <c r="U12" s="15">
        <f t="shared" si="13"/>
        <v>45120</v>
      </c>
      <c r="V12" s="15">
        <f t="shared" si="14"/>
        <v>45121</v>
      </c>
      <c r="W12" s="15">
        <f t="shared" si="15"/>
        <v>45122</v>
      </c>
      <c r="X12" s="15">
        <f t="shared" si="16"/>
        <v>45123</v>
      </c>
      <c r="Y12" s="15">
        <f t="shared" si="17"/>
        <v>45124</v>
      </c>
      <c r="Z12" s="15">
        <f t="shared" si="18"/>
        <v>45125</v>
      </c>
      <c r="AA12" s="15">
        <f t="shared" si="19"/>
        <v>45126</v>
      </c>
      <c r="AB12" s="15">
        <f t="shared" si="20"/>
        <v>45127</v>
      </c>
      <c r="AC12" s="15">
        <f t="shared" si="21"/>
        <v>45128</v>
      </c>
      <c r="AD12" s="15">
        <f t="shared" si="22"/>
        <v>45129</v>
      </c>
      <c r="AE12" s="15">
        <f t="shared" si="23"/>
        <v>45130</v>
      </c>
      <c r="AF12" s="15">
        <f t="shared" si="24"/>
        <v>45131</v>
      </c>
      <c r="AG12" s="15">
        <f t="shared" si="25"/>
        <v>45132</v>
      </c>
      <c r="AH12" s="15">
        <f t="shared" si="26"/>
        <v>45133</v>
      </c>
      <c r="AI12" s="15">
        <f t="shared" si="27"/>
        <v>45134</v>
      </c>
      <c r="AJ12" s="15">
        <f t="shared" si="28"/>
        <v>45135</v>
      </c>
      <c r="AK12" s="15">
        <f t="shared" si="29"/>
        <v>45136</v>
      </c>
      <c r="AL12" s="15">
        <f t="shared" si="30"/>
        <v>45137</v>
      </c>
      <c r="AM12" s="15">
        <f t="shared" si="30"/>
        <v>45138</v>
      </c>
      <c r="AN12" s="15" t="str">
        <f t="shared" si="30"/>
        <v/>
      </c>
      <c r="AO12" s="15" t="str">
        <f t="shared" si="30"/>
        <v/>
      </c>
      <c r="AP12" s="15" t="str">
        <f t="shared" si="30"/>
        <v/>
      </c>
      <c r="AQ12" s="15" t="str">
        <f t="shared" si="30"/>
        <v/>
      </c>
      <c r="AR12" s="15" t="str">
        <f t="shared" si="30"/>
        <v/>
      </c>
    </row>
    <row r="13" spans="1:44" ht="18.75" customHeight="1" x14ac:dyDescent="0.3">
      <c r="B13" s="12" t="s">
        <v>34</v>
      </c>
      <c r="C13" s="15" t="str">
        <f t="shared" si="0"/>
        <v/>
      </c>
      <c r="D13" s="15" t="str">
        <f t="shared" si="1"/>
        <v/>
      </c>
      <c r="E13" s="15">
        <f t="shared" si="1"/>
        <v>45139</v>
      </c>
      <c r="F13" s="15">
        <f t="shared" si="1"/>
        <v>45140</v>
      </c>
      <c r="G13" s="15">
        <f t="shared" si="1"/>
        <v>45141</v>
      </c>
      <c r="H13" s="15">
        <f t="shared" si="1"/>
        <v>45142</v>
      </c>
      <c r="I13" s="15">
        <f t="shared" si="1"/>
        <v>45143</v>
      </c>
      <c r="J13" s="15">
        <f t="shared" si="2"/>
        <v>45144</v>
      </c>
      <c r="K13" s="15">
        <f t="shared" si="3"/>
        <v>45145</v>
      </c>
      <c r="L13" s="15">
        <f t="shared" si="4"/>
        <v>45146</v>
      </c>
      <c r="M13" s="15">
        <f t="shared" si="5"/>
        <v>45147</v>
      </c>
      <c r="N13" s="15">
        <f t="shared" si="6"/>
        <v>45148</v>
      </c>
      <c r="O13" s="15">
        <f t="shared" si="7"/>
        <v>45149</v>
      </c>
      <c r="P13" s="15">
        <f t="shared" si="8"/>
        <v>45150</v>
      </c>
      <c r="Q13" s="15">
        <f t="shared" si="9"/>
        <v>45151</v>
      </c>
      <c r="R13" s="15">
        <f t="shared" si="10"/>
        <v>45152</v>
      </c>
      <c r="S13" s="15">
        <f t="shared" si="11"/>
        <v>45153</v>
      </c>
      <c r="T13" s="15">
        <f t="shared" si="12"/>
        <v>45154</v>
      </c>
      <c r="U13" s="15">
        <f t="shared" si="13"/>
        <v>45155</v>
      </c>
      <c r="V13" s="15">
        <f t="shared" si="14"/>
        <v>45156</v>
      </c>
      <c r="W13" s="15">
        <f t="shared" si="15"/>
        <v>45157</v>
      </c>
      <c r="X13" s="15">
        <f t="shared" si="16"/>
        <v>45158</v>
      </c>
      <c r="Y13" s="15">
        <f t="shared" si="17"/>
        <v>45159</v>
      </c>
      <c r="Z13" s="15">
        <f t="shared" si="18"/>
        <v>45160</v>
      </c>
      <c r="AA13" s="15">
        <f t="shared" si="19"/>
        <v>45161</v>
      </c>
      <c r="AB13" s="15">
        <f t="shared" si="20"/>
        <v>45162</v>
      </c>
      <c r="AC13" s="15">
        <f t="shared" si="21"/>
        <v>45163</v>
      </c>
      <c r="AD13" s="15">
        <f t="shared" si="22"/>
        <v>45164</v>
      </c>
      <c r="AE13" s="15">
        <f t="shared" si="23"/>
        <v>45165</v>
      </c>
      <c r="AF13" s="15">
        <f t="shared" si="24"/>
        <v>45166</v>
      </c>
      <c r="AG13" s="15">
        <f t="shared" si="25"/>
        <v>45167</v>
      </c>
      <c r="AH13" s="15">
        <f t="shared" si="26"/>
        <v>45168</v>
      </c>
      <c r="AI13" s="15">
        <f t="shared" si="27"/>
        <v>45169</v>
      </c>
      <c r="AJ13" s="15">
        <f t="shared" si="28"/>
        <v>45170</v>
      </c>
      <c r="AK13" s="15">
        <f t="shared" si="29"/>
        <v>45171</v>
      </c>
      <c r="AL13" s="15" t="str">
        <f t="shared" si="30"/>
        <v/>
      </c>
      <c r="AM13" s="15" t="str">
        <f t="shared" si="30"/>
        <v/>
      </c>
      <c r="AN13" s="15" t="str">
        <f t="shared" si="30"/>
        <v/>
      </c>
      <c r="AO13" s="15" t="str">
        <f t="shared" si="30"/>
        <v/>
      </c>
      <c r="AP13" s="15" t="str">
        <f t="shared" si="30"/>
        <v/>
      </c>
      <c r="AQ13" s="15" t="str">
        <f t="shared" si="30"/>
        <v/>
      </c>
      <c r="AR13" s="15" t="str">
        <f t="shared" si="30"/>
        <v/>
      </c>
    </row>
    <row r="14" spans="1:44" ht="18.75" customHeight="1" x14ac:dyDescent="0.3">
      <c r="B14" s="12" t="s">
        <v>35</v>
      </c>
      <c r="C14" s="15" t="str">
        <f t="shared" si="0"/>
        <v/>
      </c>
      <c r="D14" s="15" t="str">
        <f t="shared" si="1"/>
        <v/>
      </c>
      <c r="E14" s="15" t="str">
        <f t="shared" si="1"/>
        <v/>
      </c>
      <c r="F14" s="15" t="str">
        <f t="shared" si="1"/>
        <v/>
      </c>
      <c r="G14" s="15" t="str">
        <f t="shared" si="1"/>
        <v/>
      </c>
      <c r="H14" s="15">
        <f t="shared" si="1"/>
        <v>45170</v>
      </c>
      <c r="I14" s="15">
        <f t="shared" si="1"/>
        <v>45171</v>
      </c>
      <c r="J14" s="15">
        <f t="shared" si="2"/>
        <v>45172</v>
      </c>
      <c r="K14" s="15">
        <f t="shared" si="3"/>
        <v>45173</v>
      </c>
      <c r="L14" s="15">
        <f t="shared" si="4"/>
        <v>45174</v>
      </c>
      <c r="M14" s="15">
        <f t="shared" si="5"/>
        <v>45175</v>
      </c>
      <c r="N14" s="15">
        <f t="shared" si="6"/>
        <v>45176</v>
      </c>
      <c r="O14" s="15">
        <f t="shared" si="7"/>
        <v>45177</v>
      </c>
      <c r="P14" s="15">
        <f t="shared" si="8"/>
        <v>45178</v>
      </c>
      <c r="Q14" s="15">
        <f t="shared" si="9"/>
        <v>45179</v>
      </c>
      <c r="R14" s="15">
        <f t="shared" si="10"/>
        <v>45180</v>
      </c>
      <c r="S14" s="15">
        <f t="shared" si="11"/>
        <v>45181</v>
      </c>
      <c r="T14" s="15">
        <f t="shared" si="12"/>
        <v>45182</v>
      </c>
      <c r="U14" s="15">
        <f t="shared" si="13"/>
        <v>45183</v>
      </c>
      <c r="V14" s="15">
        <f t="shared" si="14"/>
        <v>45184</v>
      </c>
      <c r="W14" s="15">
        <f t="shared" si="15"/>
        <v>45185</v>
      </c>
      <c r="X14" s="15">
        <f t="shared" si="16"/>
        <v>45186</v>
      </c>
      <c r="Y14" s="15">
        <f t="shared" si="17"/>
        <v>45187</v>
      </c>
      <c r="Z14" s="15">
        <f t="shared" si="18"/>
        <v>45188</v>
      </c>
      <c r="AA14" s="15">
        <f t="shared" si="19"/>
        <v>45189</v>
      </c>
      <c r="AB14" s="15">
        <f t="shared" si="20"/>
        <v>45190</v>
      </c>
      <c r="AC14" s="15">
        <f t="shared" si="21"/>
        <v>45191</v>
      </c>
      <c r="AD14" s="15">
        <f t="shared" si="22"/>
        <v>45192</v>
      </c>
      <c r="AE14" s="15">
        <f t="shared" si="23"/>
        <v>45193</v>
      </c>
      <c r="AF14" s="15">
        <f t="shared" si="24"/>
        <v>45194</v>
      </c>
      <c r="AG14" s="15">
        <f t="shared" si="25"/>
        <v>45195</v>
      </c>
      <c r="AH14" s="15">
        <f t="shared" si="26"/>
        <v>45196</v>
      </c>
      <c r="AI14" s="15">
        <f t="shared" si="27"/>
        <v>45197</v>
      </c>
      <c r="AJ14" s="15">
        <f t="shared" si="28"/>
        <v>45198</v>
      </c>
      <c r="AK14" s="15">
        <f t="shared" si="29"/>
        <v>45199</v>
      </c>
      <c r="AL14" s="15" t="str">
        <f t="shared" si="30"/>
        <v/>
      </c>
      <c r="AM14" s="15" t="str">
        <f t="shared" si="30"/>
        <v/>
      </c>
      <c r="AN14" s="15" t="str">
        <f t="shared" si="30"/>
        <v/>
      </c>
      <c r="AO14" s="15" t="str">
        <f t="shared" si="30"/>
        <v/>
      </c>
      <c r="AP14" s="15" t="str">
        <f t="shared" si="30"/>
        <v/>
      </c>
      <c r="AQ14" s="15" t="str">
        <f t="shared" si="30"/>
        <v/>
      </c>
      <c r="AR14" s="15" t="str">
        <f t="shared" si="30"/>
        <v/>
      </c>
    </row>
    <row r="15" spans="1:44" ht="18.75" customHeight="1" x14ac:dyDescent="0.3">
      <c r="B15" s="12" t="s">
        <v>36</v>
      </c>
      <c r="C15" s="15">
        <f t="shared" si="0"/>
        <v>45200</v>
      </c>
      <c r="D15" s="15">
        <f t="shared" si="1"/>
        <v>45201</v>
      </c>
      <c r="E15" s="15">
        <f t="shared" si="1"/>
        <v>45202</v>
      </c>
      <c r="F15" s="15">
        <f t="shared" si="1"/>
        <v>45203</v>
      </c>
      <c r="G15" s="15">
        <f t="shared" si="1"/>
        <v>45204</v>
      </c>
      <c r="H15" s="15">
        <f t="shared" si="1"/>
        <v>45205</v>
      </c>
      <c r="I15" s="15">
        <f t="shared" si="1"/>
        <v>45206</v>
      </c>
      <c r="J15" s="15">
        <f t="shared" si="2"/>
        <v>45207</v>
      </c>
      <c r="K15" s="15">
        <f t="shared" si="3"/>
        <v>45208</v>
      </c>
      <c r="L15" s="15">
        <f t="shared" si="4"/>
        <v>45209</v>
      </c>
      <c r="M15" s="15">
        <f t="shared" si="5"/>
        <v>45210</v>
      </c>
      <c r="N15" s="15">
        <f t="shared" si="6"/>
        <v>45211</v>
      </c>
      <c r="O15" s="15">
        <f t="shared" si="7"/>
        <v>45212</v>
      </c>
      <c r="P15" s="15">
        <f t="shared" si="8"/>
        <v>45213</v>
      </c>
      <c r="Q15" s="15">
        <f t="shared" si="9"/>
        <v>45214</v>
      </c>
      <c r="R15" s="15">
        <f t="shared" si="10"/>
        <v>45215</v>
      </c>
      <c r="S15" s="15">
        <f t="shared" si="11"/>
        <v>45216</v>
      </c>
      <c r="T15" s="15">
        <f t="shared" si="12"/>
        <v>45217</v>
      </c>
      <c r="U15" s="15">
        <f t="shared" si="13"/>
        <v>45218</v>
      </c>
      <c r="V15" s="15">
        <f t="shared" si="14"/>
        <v>45219</v>
      </c>
      <c r="W15" s="15">
        <f t="shared" si="15"/>
        <v>45220</v>
      </c>
      <c r="X15" s="15">
        <f t="shared" si="16"/>
        <v>45221</v>
      </c>
      <c r="Y15" s="15">
        <f t="shared" si="17"/>
        <v>45222</v>
      </c>
      <c r="Z15" s="15">
        <f t="shared" si="18"/>
        <v>45223</v>
      </c>
      <c r="AA15" s="15">
        <f t="shared" si="19"/>
        <v>45224</v>
      </c>
      <c r="AB15" s="15">
        <f t="shared" si="20"/>
        <v>45225</v>
      </c>
      <c r="AC15" s="15">
        <f t="shared" si="21"/>
        <v>45226</v>
      </c>
      <c r="AD15" s="15">
        <f t="shared" si="22"/>
        <v>45227</v>
      </c>
      <c r="AE15" s="15">
        <f t="shared" si="23"/>
        <v>45228</v>
      </c>
      <c r="AF15" s="15">
        <f t="shared" si="24"/>
        <v>45229</v>
      </c>
      <c r="AG15" s="15">
        <f t="shared" si="25"/>
        <v>45230</v>
      </c>
      <c r="AH15" s="15">
        <f t="shared" si="26"/>
        <v>45231</v>
      </c>
      <c r="AI15" s="15">
        <f t="shared" si="27"/>
        <v>45232</v>
      </c>
      <c r="AJ15" s="15">
        <f t="shared" si="28"/>
        <v>45233</v>
      </c>
      <c r="AK15" s="15">
        <f t="shared" si="29"/>
        <v>45234</v>
      </c>
      <c r="AL15" s="15" t="str">
        <f t="shared" si="30"/>
        <v/>
      </c>
      <c r="AM15" s="15" t="str">
        <f t="shared" si="30"/>
        <v/>
      </c>
      <c r="AN15" s="15" t="str">
        <f t="shared" si="30"/>
        <v/>
      </c>
      <c r="AO15" s="15" t="str">
        <f t="shared" si="30"/>
        <v/>
      </c>
      <c r="AP15" s="15" t="str">
        <f t="shared" si="30"/>
        <v/>
      </c>
      <c r="AQ15" s="15" t="str">
        <f t="shared" si="30"/>
        <v/>
      </c>
      <c r="AR15" s="15" t="str">
        <f t="shared" si="30"/>
        <v/>
      </c>
    </row>
    <row r="16" spans="1:44" ht="18.75" customHeight="1" x14ac:dyDescent="0.3">
      <c r="B16" s="12" t="s">
        <v>37</v>
      </c>
      <c r="C16" s="15" t="str">
        <f t="shared" si="0"/>
        <v/>
      </c>
      <c r="D16" s="15" t="str">
        <f t="shared" si="1"/>
        <v/>
      </c>
      <c r="E16" s="15" t="str">
        <f t="shared" si="1"/>
        <v/>
      </c>
      <c r="F16" s="15">
        <f t="shared" si="1"/>
        <v>45231</v>
      </c>
      <c r="G16" s="15">
        <f t="shared" si="1"/>
        <v>45232</v>
      </c>
      <c r="H16" s="15">
        <f t="shared" si="1"/>
        <v>45233</v>
      </c>
      <c r="I16" s="15">
        <f t="shared" si="1"/>
        <v>45234</v>
      </c>
      <c r="J16" s="15">
        <f t="shared" si="2"/>
        <v>45235</v>
      </c>
      <c r="K16" s="15">
        <f t="shared" si="3"/>
        <v>45236</v>
      </c>
      <c r="L16" s="15">
        <f t="shared" si="4"/>
        <v>45237</v>
      </c>
      <c r="M16" s="15">
        <f t="shared" si="5"/>
        <v>45238</v>
      </c>
      <c r="N16" s="15">
        <f t="shared" si="6"/>
        <v>45239</v>
      </c>
      <c r="O16" s="15">
        <f t="shared" si="7"/>
        <v>45240</v>
      </c>
      <c r="P16" s="15">
        <f t="shared" si="8"/>
        <v>45241</v>
      </c>
      <c r="Q16" s="15">
        <f t="shared" si="9"/>
        <v>45242</v>
      </c>
      <c r="R16" s="15">
        <f t="shared" si="10"/>
        <v>45243</v>
      </c>
      <c r="S16" s="15">
        <f t="shared" si="11"/>
        <v>45244</v>
      </c>
      <c r="T16" s="15">
        <f t="shared" si="12"/>
        <v>45245</v>
      </c>
      <c r="U16" s="15">
        <f t="shared" si="13"/>
        <v>45246</v>
      </c>
      <c r="V16" s="15">
        <f t="shared" si="14"/>
        <v>45247</v>
      </c>
      <c r="W16" s="15">
        <f t="shared" si="15"/>
        <v>45248</v>
      </c>
      <c r="X16" s="15">
        <f t="shared" si="16"/>
        <v>45249</v>
      </c>
      <c r="Y16" s="15">
        <f t="shared" si="17"/>
        <v>45250</v>
      </c>
      <c r="Z16" s="15">
        <f t="shared" si="18"/>
        <v>45251</v>
      </c>
      <c r="AA16" s="15">
        <f t="shared" si="19"/>
        <v>45252</v>
      </c>
      <c r="AB16" s="15">
        <f t="shared" si="20"/>
        <v>45253</v>
      </c>
      <c r="AC16" s="15">
        <f t="shared" si="21"/>
        <v>45254</v>
      </c>
      <c r="AD16" s="15">
        <f t="shared" si="22"/>
        <v>45255</v>
      </c>
      <c r="AE16" s="15">
        <f t="shared" si="23"/>
        <v>45256</v>
      </c>
      <c r="AF16" s="15">
        <f t="shared" si="24"/>
        <v>45257</v>
      </c>
      <c r="AG16" s="15">
        <f t="shared" si="25"/>
        <v>45258</v>
      </c>
      <c r="AH16" s="15">
        <f t="shared" si="26"/>
        <v>45259</v>
      </c>
      <c r="AI16" s="15">
        <f t="shared" si="27"/>
        <v>45260</v>
      </c>
      <c r="AJ16" s="15">
        <f t="shared" si="28"/>
        <v>45261</v>
      </c>
      <c r="AK16" s="15">
        <f t="shared" si="29"/>
        <v>45262</v>
      </c>
      <c r="AL16" s="15" t="str">
        <f t="shared" si="30"/>
        <v/>
      </c>
      <c r="AM16" s="15" t="str">
        <f t="shared" si="30"/>
        <v/>
      </c>
      <c r="AN16" s="15" t="str">
        <f t="shared" si="30"/>
        <v/>
      </c>
      <c r="AO16" s="15" t="str">
        <f t="shared" si="30"/>
        <v/>
      </c>
      <c r="AP16" s="15" t="str">
        <f t="shared" si="30"/>
        <v/>
      </c>
      <c r="AQ16" s="15" t="str">
        <f t="shared" si="30"/>
        <v/>
      </c>
      <c r="AR16" s="15" t="str">
        <f t="shared" si="30"/>
        <v/>
      </c>
    </row>
    <row r="17" spans="2:44" ht="18.75" customHeight="1" x14ac:dyDescent="0.3">
      <c r="B17" s="12" t="s">
        <v>38</v>
      </c>
      <c r="C17" s="15" t="str">
        <f t="shared" si="0"/>
        <v/>
      </c>
      <c r="D17" s="15" t="str">
        <f t="shared" si="1"/>
        <v/>
      </c>
      <c r="E17" s="15" t="str">
        <f t="shared" si="1"/>
        <v/>
      </c>
      <c r="F17" s="15" t="str">
        <f t="shared" si="1"/>
        <v/>
      </c>
      <c r="G17" s="15" t="str">
        <f t="shared" si="1"/>
        <v/>
      </c>
      <c r="H17" s="15">
        <f t="shared" si="1"/>
        <v>45261</v>
      </c>
      <c r="I17" s="15">
        <f t="shared" si="1"/>
        <v>45262</v>
      </c>
      <c r="J17" s="15">
        <f t="shared" si="2"/>
        <v>45263</v>
      </c>
      <c r="K17" s="15">
        <f t="shared" si="3"/>
        <v>45264</v>
      </c>
      <c r="L17" s="15">
        <f t="shared" si="4"/>
        <v>45265</v>
      </c>
      <c r="M17" s="15">
        <f t="shared" si="5"/>
        <v>45266</v>
      </c>
      <c r="N17" s="15">
        <f t="shared" si="6"/>
        <v>45267</v>
      </c>
      <c r="O17" s="15">
        <f t="shared" si="7"/>
        <v>45268</v>
      </c>
      <c r="P17" s="15">
        <f t="shared" si="8"/>
        <v>45269</v>
      </c>
      <c r="Q17" s="15">
        <f t="shared" si="9"/>
        <v>45270</v>
      </c>
      <c r="R17" s="15">
        <f t="shared" si="10"/>
        <v>45271</v>
      </c>
      <c r="S17" s="15">
        <f t="shared" si="11"/>
        <v>45272</v>
      </c>
      <c r="T17" s="15">
        <f t="shared" si="12"/>
        <v>45273</v>
      </c>
      <c r="U17" s="15">
        <f t="shared" si="13"/>
        <v>45274</v>
      </c>
      <c r="V17" s="15">
        <f t="shared" si="14"/>
        <v>45275</v>
      </c>
      <c r="W17" s="15">
        <f t="shared" si="15"/>
        <v>45276</v>
      </c>
      <c r="X17" s="15">
        <f t="shared" si="16"/>
        <v>45277</v>
      </c>
      <c r="Y17" s="15">
        <f t="shared" si="17"/>
        <v>45278</v>
      </c>
      <c r="Z17" s="15">
        <f t="shared" si="18"/>
        <v>45279</v>
      </c>
      <c r="AA17" s="15">
        <f t="shared" si="19"/>
        <v>45280</v>
      </c>
      <c r="AB17" s="15">
        <f t="shared" si="20"/>
        <v>45281</v>
      </c>
      <c r="AC17" s="15">
        <f t="shared" si="21"/>
        <v>45282</v>
      </c>
      <c r="AD17" s="15">
        <f t="shared" si="22"/>
        <v>45283</v>
      </c>
      <c r="AE17" s="15">
        <f t="shared" si="23"/>
        <v>45284</v>
      </c>
      <c r="AF17" s="15">
        <f t="shared" si="24"/>
        <v>45285</v>
      </c>
      <c r="AG17" s="15">
        <f t="shared" si="25"/>
        <v>45286</v>
      </c>
      <c r="AH17" s="15">
        <f t="shared" si="26"/>
        <v>45287</v>
      </c>
      <c r="AI17" s="15">
        <f t="shared" si="27"/>
        <v>45288</v>
      </c>
      <c r="AJ17" s="15">
        <f t="shared" si="28"/>
        <v>45289</v>
      </c>
      <c r="AK17" s="15">
        <f t="shared" si="29"/>
        <v>45290</v>
      </c>
      <c r="AL17" s="15">
        <f t="shared" si="30"/>
        <v>45291</v>
      </c>
      <c r="AM17" s="15" t="str">
        <f t="shared" si="30"/>
        <v/>
      </c>
      <c r="AN17" s="15" t="str">
        <f t="shared" si="30"/>
        <v/>
      </c>
      <c r="AO17" s="15" t="str">
        <f t="shared" si="30"/>
        <v/>
      </c>
      <c r="AP17" s="15" t="str">
        <f t="shared" si="30"/>
        <v/>
      </c>
      <c r="AQ17" s="15" t="str">
        <f t="shared" si="30"/>
        <v/>
      </c>
      <c r="AR17" s="15" t="str">
        <f t="shared" si="30"/>
        <v/>
      </c>
    </row>
    <row r="18" spans="2:44" ht="39.950000000000003" customHeight="1" x14ac:dyDescent="0.3">
      <c r="B18" s="6" t="s">
        <v>15</v>
      </c>
      <c r="C18" s="1"/>
      <c r="D18" s="1"/>
      <c r="E18" s="1"/>
      <c r="F18" s="1"/>
      <c r="G18" s="2"/>
      <c r="H18" s="2"/>
      <c r="I18" s="2"/>
      <c r="J18" s="2"/>
      <c r="K18" s="2"/>
      <c r="L18" s="2"/>
      <c r="M18" s="2"/>
      <c r="N18" s="2"/>
      <c r="O18" s="2"/>
    </row>
    <row r="19" spans="2:44" ht="27.95" customHeight="1" x14ac:dyDescent="0.3">
      <c r="C19" s="66" t="s">
        <v>4</v>
      </c>
      <c r="D19" s="66"/>
      <c r="E19" s="66"/>
      <c r="F19" s="7"/>
      <c r="H19" s="70" t="s">
        <v>5</v>
      </c>
      <c r="I19" s="70"/>
      <c r="J19" s="70"/>
      <c r="K19" s="70"/>
      <c r="L19" s="7"/>
      <c r="M19" s="16"/>
      <c r="N19" s="79" t="s">
        <v>74</v>
      </c>
      <c r="O19" s="79"/>
      <c r="P19" s="79"/>
      <c r="Q19" s="7"/>
      <c r="S19" s="70" t="s">
        <v>13</v>
      </c>
      <c r="T19" s="70"/>
      <c r="U19" s="70"/>
      <c r="V19" s="7"/>
      <c r="X19" s="70" t="s">
        <v>76</v>
      </c>
      <c r="Y19" s="70"/>
      <c r="Z19" s="70"/>
      <c r="AA19" s="7"/>
      <c r="AC19" s="70" t="s">
        <v>77</v>
      </c>
      <c r="AD19" s="70"/>
      <c r="AE19" s="70"/>
      <c r="AF19" s="7"/>
      <c r="AH19" s="70" t="s">
        <v>1</v>
      </c>
      <c r="AI19" s="70"/>
      <c r="AJ19" s="70"/>
      <c r="AM19" s="70" t="s">
        <v>1023</v>
      </c>
      <c r="AN19" s="70"/>
      <c r="AO19" s="70"/>
    </row>
    <row r="20" spans="2:44" ht="54.95" customHeight="1" x14ac:dyDescent="0.3">
      <c r="B20" s="27"/>
      <c r="C20" s="67">
        <f ca="1">SUMIFS(LeaveTracker[Days],LeaveTracker[Employee Name],valSelEmployee,LeaveTracker[Start Date],"&gt;="&amp;DATE(Calendar_Year,1,1),LeaveTracker[End Date],"&lt;"&amp;DATE(Calendar_Year+1,1,1))</f>
        <v>25</v>
      </c>
      <c r="D20" s="67"/>
      <c r="E20" s="67"/>
      <c r="F20" s="7"/>
      <c r="H20" s="71">
        <f>NETWORKDAYS(DATE(Calendar_Year,1,1),EDATE(DATE(Calendar_Year,1,1),12)-1)</f>
        <v>260</v>
      </c>
      <c r="I20" s="71"/>
      <c r="J20" s="71"/>
      <c r="K20" s="71"/>
      <c r="L20" s="7"/>
      <c r="N20" s="80">
        <f ca="1">SUMIFS(LeaveTracker[Days],LeaveTracker[Employee Name],valSelEmployee,LeaveTracker[Start Date],"&gt;="&amp;DATE(Calendar_Year,1,1),LeaveTracker[End Date],"&lt;"&amp;DATE(Calendar_Year+1,1,1),LeaveTracker[Type of Leave],'Leave Types'!B4)</f>
        <v>6</v>
      </c>
      <c r="O20" s="80"/>
      <c r="P20" s="80"/>
      <c r="Q20" s="7"/>
      <c r="S20" s="81">
        <f ca="1">SUMIFS(LeaveTracker[Days],LeaveTracker[Employee Name],valSelEmployee,LeaveTracker[Start Date],"&gt;="&amp;DATE(Calendar_Year,1,1),LeaveTracker[End Date],"&lt;"&amp;DATE(Calendar_Year+1,1,1),LeaveTracker[Type of Leave],'Leave Types'!B5)</f>
        <v>19</v>
      </c>
      <c r="T20" s="81"/>
      <c r="U20" s="81"/>
      <c r="V20" s="7"/>
      <c r="X20" s="76">
        <f>SUMIFS(LeaveTracker[Days],LeaveTracker[Employee Name],valSelEmployee,LeaveTracker[Start Date],"&gt;="&amp;DATE(Calendar_Year,1,1),LeaveTracker[End Date],"&lt;"&amp;DATE(Calendar_Year+1,1,1),LeaveTracker[Type of Leave],'Leave Types'!B6)</f>
        <v>0</v>
      </c>
      <c r="Y20" s="76"/>
      <c r="Z20" s="76"/>
      <c r="AA20" s="7"/>
      <c r="AC20" s="83">
        <f>SUMIFS(LeaveTracker[Days],LeaveTracker[Employee Name],valSelEmployee,LeaveTracker[Start Date],"&gt;="&amp;DATE(Calendar_Year,1,1),LeaveTracker[End Date],"&lt;"&amp;DATE(Calendar_Year+1,1,1),LeaveTracker[Type of Leave],'Leave Types'!B7)</f>
        <v>0</v>
      </c>
      <c r="AD20" s="83"/>
      <c r="AE20" s="83"/>
      <c r="AF20" s="7"/>
      <c r="AH20" s="74">
        <f>SUMIFS(LeaveTracker[Days],LeaveTracker[Employee Name],valSelEmployee,LeaveTracker[Start Date],"&gt;="&amp;DATE(Calendar_Year,1,1),LeaveTracker[End Date],"&lt;"&amp;DATE(Calendar_Year+1,1,1),LeaveTracker[Type of Leave],'Leave Types'!B8)</f>
        <v>0</v>
      </c>
      <c r="AI20" s="74"/>
      <c r="AJ20" s="74"/>
      <c r="AM20" s="82">
        <f>SUMIFS(LeaveTracker[Days],LeaveTracker[Employee Name],valSelEmployee,LeaveTracker[Start Date],"&gt;="&amp;DATE(Calendar_Year,1,1),LeaveTracker[End Date],"&lt;"&amp;DATE(Calendar_Year+1,1,1),LeaveTracker[Type of Leave],'Leave Types'!B9)</f>
        <v>0</v>
      </c>
      <c r="AN20" s="82"/>
      <c r="AO20" s="82"/>
    </row>
    <row r="21" spans="2:44" ht="21.95" customHeight="1" x14ac:dyDescent="0.3">
      <c r="C21" s="68">
        <f ca="1">SUMIFS(LeaveTracker[Days],LeaveTracker[Employee Name],valSelEmployee,LeaveTracker[Start Date],"&gt;="&amp;DATE(Calendar_Year-1,1,1),LeaveTracker[End Date],"&lt;"&amp;DATE(Calendar_Year,1,1))</f>
        <v>10</v>
      </c>
      <c r="D21" s="68"/>
      <c r="E21" s="68"/>
      <c r="F21" s="7"/>
      <c r="G21" s="3"/>
      <c r="H21" s="69">
        <f>NETWORKDAYS(DATE(Calendar_Year-1,1,1),EDATE(DATE(Calendar_Year-1,1,1),12)-1)</f>
        <v>260</v>
      </c>
      <c r="I21" s="69"/>
      <c r="J21" s="69"/>
      <c r="K21" s="69"/>
      <c r="L21" s="7"/>
      <c r="M21" s="3"/>
      <c r="N21" s="78">
        <f ca="1">SUMIFS(LeaveTracker[Days],LeaveTracker[Employee Name],valSelEmployee,LeaveTracker[Start Date],"&gt;="&amp;DATE(Calendar_Year-1,1,1),LeaveTracker[End Date],"&lt;"&amp;DATE(Calendar_Year,1,1),LeaveTracker[Type of Leave],'Leave Types'!B4)</f>
        <v>2</v>
      </c>
      <c r="O21" s="78"/>
      <c r="P21" s="78"/>
      <c r="Q21" s="7"/>
      <c r="R21" s="3"/>
      <c r="S21" s="69">
        <f ca="1">SUMIFS(LeaveTracker[Days],LeaveTracker[Employee Name],valSelEmployee,LeaveTracker[Start Date],"&gt;="&amp;DATE(Calendar_Year-1,1,1),LeaveTracker[End Date],"&lt;"&amp;DATE(Calendar_Year,1,1),LeaveTracker[Type of Leave],'Leave Types'!B5)</f>
        <v>5</v>
      </c>
      <c r="T21" s="69"/>
      <c r="U21" s="69"/>
      <c r="V21" s="7"/>
      <c r="W21" s="3"/>
      <c r="X21" s="69">
        <f>SUMIFS(LeaveTracker[Days],LeaveTracker[Employee Name],valSelEmployee,LeaveTracker[Start Date],"&gt;="&amp;DATE(Calendar_Year-1,1,1),LeaveTracker[End Date],"&lt;"&amp;DATE(Calendar_Year,1,1),LeaveTracker[Type of Leave],'Leave Types'!B6)</f>
        <v>0</v>
      </c>
      <c r="Y21" s="69"/>
      <c r="Z21" s="69"/>
      <c r="AA21" s="7"/>
      <c r="AB21" s="3"/>
      <c r="AC21" s="69">
        <f>SUMIFS(LeaveTracker[Days],LeaveTracker[Employee Name],valSelEmployee,LeaveTracker[Start Date],"&gt;="&amp;DATE(Calendar_Year-1,1,1),LeaveTracker[End Date],"&lt;"&amp;DATE(Calendar_Year,1,1),LeaveTracker[Type of Leave],'Leave Types'!B7)</f>
        <v>0</v>
      </c>
      <c r="AD21" s="69"/>
      <c r="AE21" s="69"/>
      <c r="AF21" s="7"/>
      <c r="AG21" s="3"/>
      <c r="AH21" s="69">
        <f ca="1">SUMIFS(LeaveTracker[Days],LeaveTracker[Employee Name],valSelEmployee,LeaveTracker[Start Date],"&gt;="&amp;DATE(Calendar_Year-1,1,1),LeaveTracker[End Date],"&lt;"&amp;DATE(Calendar_Year,1,1),LeaveTracker[Type of Leave],'Leave Types'!B8)</f>
        <v>3</v>
      </c>
      <c r="AI21" s="69"/>
      <c r="AJ21" s="69"/>
      <c r="AL21" s="3"/>
      <c r="AM21" s="69">
        <f>SUMIFS(LeaveTracker[Days],LeaveTracker[Employee Name],valSelEmployee,LeaveTracker[Start Date],"&gt;="&amp;DATE(Calendar_Year-1,1,1),LeaveTracker[End Date],"&lt;"&amp;DATE(Calendar_Year,1,1),LeaveTracker[Type of Leave],'Leave Types'!B9)</f>
        <v>0</v>
      </c>
      <c r="AN21" s="69"/>
      <c r="AO21" s="69"/>
    </row>
    <row r="22" spans="2:44" ht="21.95" customHeight="1" x14ac:dyDescent="0.3">
      <c r="C22" s="65" t="str">
        <f ca="1">IFERROR(IF(C21&lt;&gt;0,IF(C20&gt;=C21,"UP ", "DOWN ")&amp;TEXT(C20/C21-1,"0%;0%"),"UP 100%"),"")</f>
        <v>UP 150%</v>
      </c>
      <c r="D22" s="65"/>
      <c r="E22" s="65"/>
      <c r="F22" s="7"/>
      <c r="G22" s="3"/>
      <c r="H22" s="77" t="str">
        <f>IFERROR(IF(H21&lt;&gt;0,IF(H20&gt;=H21,"UP ", "DOWN ")&amp;TEXT(H20/H21-1,"0%;0%"),"UP 100%"),"")</f>
        <v>UP 0%</v>
      </c>
      <c r="I22" s="77"/>
      <c r="J22" s="77"/>
      <c r="K22" s="77"/>
      <c r="L22" s="7"/>
      <c r="M22" s="3"/>
      <c r="N22" s="65" t="str">
        <f ca="1">IFERROR(IF(N21&lt;&gt;0,IF(N20&gt;=N21,"UP ", "DOWN ")&amp;TEXT(N20/N21-1,"0%;0%"),"UP 100%"),"")</f>
        <v>UP 200%</v>
      </c>
      <c r="O22" s="65"/>
      <c r="P22" s="65"/>
      <c r="Q22" s="7"/>
      <c r="R22" s="3"/>
      <c r="S22" s="65" t="str">
        <f ca="1">IFERROR(IF(S21&lt;&gt;0,IF(S20&gt;=S21,"UP ", "DOWN ")&amp;TEXT(S20/S21-1,"0%;0%"),"UP 100%"),"")</f>
        <v>UP 280%</v>
      </c>
      <c r="T22" s="65"/>
      <c r="U22" s="65"/>
      <c r="V22" s="7"/>
      <c r="W22" s="3"/>
      <c r="X22" s="65" t="str">
        <f>IFERROR(IF(X21&lt;&gt;0,IF(X20&gt;=X21,"UP ", "DOWN ")&amp;TEXT(X20/X21-1,"0%;0%"),"UP 100%"),"")</f>
        <v>UP 100%</v>
      </c>
      <c r="Y22" s="65"/>
      <c r="Z22" s="65"/>
      <c r="AA22" s="7"/>
      <c r="AB22" s="3"/>
      <c r="AC22" s="65" t="str">
        <f>IFERROR(IF(AC21&lt;&gt;0,IF(AC20&gt;=AC21,"UP ", "DOWN ")&amp;TEXT(AC20/AC21-1,"0%;0%"),"UP 100%"),"")</f>
        <v>UP 100%</v>
      </c>
      <c r="AD22" s="65"/>
      <c r="AE22" s="65"/>
      <c r="AF22" s="7"/>
      <c r="AG22" s="3"/>
      <c r="AH22" s="65" t="str">
        <f ca="1">IFERROR(IF(AH21&lt;&gt;0,IF(AH20&gt;=AH21,"UP ", "DOWN ")&amp;TEXT(AH20/AH21-1,"0%;0%"),"UP 100%"),"")</f>
        <v>DOWN 100%</v>
      </c>
      <c r="AI22" s="65"/>
      <c r="AJ22" s="65"/>
      <c r="AL22" s="3"/>
      <c r="AM22" s="65" t="str">
        <f>IFERROR(IF(AM21&lt;&gt;0,IF(AM20&gt;=AM21,"UP ", "DOWN ")&amp;TEXT(AM20/AM21-1,"0%;0%"),"UP 100%"),"")</f>
        <v>UP 100%</v>
      </c>
      <c r="AN22" s="65"/>
      <c r="AO22" s="65"/>
    </row>
  </sheetData>
  <mergeCells count="35">
    <mergeCell ref="AM19:AO19"/>
    <mergeCell ref="AM20:AO20"/>
    <mergeCell ref="AM21:AO21"/>
    <mergeCell ref="AM22:AO22"/>
    <mergeCell ref="AC21:AE21"/>
    <mergeCell ref="AC22:AE22"/>
    <mergeCell ref="AC19:AE19"/>
    <mergeCell ref="AC20:AE20"/>
    <mergeCell ref="AH22:AJ22"/>
    <mergeCell ref="X22:Z22"/>
    <mergeCell ref="H22:K22"/>
    <mergeCell ref="N21:P21"/>
    <mergeCell ref="N19:P19"/>
    <mergeCell ref="S19:U19"/>
    <mergeCell ref="N20:P20"/>
    <mergeCell ref="S20:U20"/>
    <mergeCell ref="C2:I2"/>
    <mergeCell ref="C3:I3"/>
    <mergeCell ref="AH19:AJ19"/>
    <mergeCell ref="AH20:AJ20"/>
    <mergeCell ref="AH21:AJ21"/>
    <mergeCell ref="M2:S2"/>
    <mergeCell ref="X19:Z19"/>
    <mergeCell ref="X20:Z20"/>
    <mergeCell ref="X21:Z21"/>
    <mergeCell ref="C22:E22"/>
    <mergeCell ref="N22:P22"/>
    <mergeCell ref="S22:U22"/>
    <mergeCell ref="C19:E19"/>
    <mergeCell ref="C20:E20"/>
    <mergeCell ref="C21:E21"/>
    <mergeCell ref="S21:U21"/>
    <mergeCell ref="H19:K19"/>
    <mergeCell ref="H20:K20"/>
    <mergeCell ref="H21:K21"/>
  </mergeCells>
  <conditionalFormatting sqref="C22:AJ22">
    <cfRule type="beginsWith" dxfId="19" priority="5" operator="beginsWith" text="UP">
      <formula>LEFT(C22,LEN("UP"))="UP"</formula>
    </cfRule>
  </conditionalFormatting>
  <conditionalFormatting sqref="C6:AR17">
    <cfRule type="expression" dxfId="18" priority="1">
      <formula>MONTH(C6)&lt;&gt;MONTH($B6)</formula>
    </cfRule>
    <cfRule type="expression" dxfId="17" priority="22">
      <formula>OR(LEFT(C$5,1)="S", COUNTIF(lstHolidays, C6)&gt;0)</formula>
    </cfRule>
  </conditionalFormatting>
  <conditionalFormatting sqref="AL22:AO22">
    <cfRule type="beginsWith" dxfId="16" priority="2" operator="beginsWith" text="UP">
      <formula>LEFT(AL22,LEN("UP"))="UP"</formula>
    </cfRule>
  </conditionalFormatting>
  <dataValidations xWindow="134" yWindow="412" count="16">
    <dataValidation allowBlank="1" showInputMessage="1" showErrorMessage="1" prompt="View employee annual attendance in this workbook. Select an employee and year for an overview in this worksheet" sqref="A1"/>
    <dataValidation allowBlank="1" showInputMessage="1" showErrorMessage="1" prompt="Select an employee’s name in cell AM2 on the right" sqref="J2"/>
    <dataValidation allowBlank="1" showInputMessage="1" showErrorMessage="1" prompt="Enter year in cell AM3 on the right" sqref="J3"/>
    <dataValidation allowBlank="1" showInputMessage="1" showErrorMessage="1" prompt="Worksheet title is in this cell" sqref="B1"/>
    <dataValidation allowBlank="1" showInputMessage="1" showErrorMessage="1" prompt="Key statistics title is in this cell. Navigate rows 19 through 22 to view totol number of leave days, working days and other leave related statistics" sqref="B18"/>
    <dataValidation allowBlank="1" showInputMessage="1" showErrorMessage="1" prompt="Attendance Record table is automatically updated for employee and year selected using entries from Employee Leave Tracker workheet. Months of the year are in this column" sqref="B5"/>
    <dataValidation allowBlank="1" showInputMessage="1" showErrorMessage="1" prompt="Select employee from cell at right" sqref="B2"/>
    <dataValidation allowBlank="1" showInputMessage="1" showErrorMessage="1" prompt="Enter year in cell at right" sqref="B3"/>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formula1>lstEmployees</formula1>
    </dataValidation>
    <dataValidation allowBlank="1" showInputMessage="1" showErrorMessage="1" prompt="Enter year in this cell" sqref="C3:I3"/>
    <dataValidation allowBlank="1" showInputMessage="1" showErrorMessage="1" prompt="Date for the month at left and weekday in this cell is in this column. Days are only filled in for relevant days of the month. Leave is highlighted according to legend below table" sqref="C5"/>
    <dataValidation allowBlank="1" showInputMessage="1" showErrorMessage="1" prompt="Key statistics headings are automatically calculated in this row starting at right" sqref="B19"/>
    <dataValidation allowBlank="1" showInputMessage="1" showErrorMessage="1" prompt="Key statistics values are automatically calculated in this row starting at right" sqref="B20"/>
    <dataValidation allowBlank="1" showInputMessage="1" showErrorMessage="1" prompt="Key statistics comparison to last year are automatically calculated in this row starting at right" sqref="B21"/>
    <dataValidation allowBlank="1" showInputMessage="1" showErrorMessage="1" prompt="The net change for each key statistic is in this row starting at right" sqref="B22"/>
    <dataValidation allowBlank="1" showInputMessage="1" showErrorMessage="1" prompt="Days of the week for the month in column B and weekday in this heading are in this column. Cell highlights indicate leave" sqref="D5:AR5"/>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4" id="{77486DEF-4B90-4A09-A027-C628567EDF4C}">
            <xm:f>COUNTIFS(lstEmpNames,valSelEmployee,lstSdates,"&lt;="&amp;C6,lstEDates,"&gt;="&amp;C6,lstHTypes,'Leave Types'!$B$4)&gt;0</xm:f>
            <x14:dxf>
              <font>
                <color theme="3" tint="-0.24994659260841701"/>
              </font>
              <fill>
                <patternFill>
                  <bgColor theme="4"/>
                </patternFill>
              </fill>
            </x14:dxf>
          </x14:cfRule>
          <x14:cfRule type="expression" priority="12" id="{7BA81481-452F-4533-84C8-E4B1E4D25843}">
            <xm:f>COUNTIFS(lstEmpNames,valSelEmployee,lstSdates,"&lt;="&amp;C6,lstEDates,"&gt;="&amp;C6,lstHTypes,'Leave Types'!$B$5)&gt;0</xm:f>
            <x14:dxf>
              <fill>
                <patternFill>
                  <bgColor theme="8"/>
                </patternFill>
              </fill>
            </x14:dxf>
          </x14:cfRule>
          <x14:cfRule type="expression" priority="13"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14:cfRule type="expression" priority="15" id="{A7C48A0E-C999-4855-99D7-CB190DA06740}">
            <xm:f>COUNTIFS(lstEmpNames,valSelEmployee,lstSdates,"&lt;="&amp;C6,lstEDates,"&gt;="&amp;C6,lstHTypes,'Leave Types'!$B$8)&gt;0</xm:f>
            <x14:dxf>
              <fill>
                <patternFill>
                  <bgColor theme="9" tint="0.39994506668294322"/>
                </patternFill>
              </fill>
            </x14:dxf>
          </x14:cfRule>
          <x14:cfRule type="expression" priority="21" id="{1CDA98E4-639F-4CB4-929F-B0F6A2A1EDF1}">
            <xm:f>COUNTIFS(lstEmpNames,valSelEmployee,lstSdates,"&lt;="&amp;C6,lstEDates,"&gt;="&amp;C6,lstHTypes,'Leave Types'!$B$9)&gt;0</xm:f>
            <x14:dxf>
              <font>
                <b/>
                <i val="0"/>
              </font>
              <fill>
                <patternFill>
                  <bgColor theme="9" tint="-0.24994659260841701"/>
                </patternFill>
              </fill>
            </x14:dxf>
          </x14:cfRule>
          <xm:sqref>C6:AR17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499984740745262"/>
    <pageSetUpPr autoPageBreaks="0" fitToPage="1"/>
  </sheetPr>
  <dimension ref="A1:M6381"/>
  <sheetViews>
    <sheetView showGridLines="0" tabSelected="1" zoomScale="90" zoomScaleNormal="90" zoomScaleSheetLayoutView="87" zoomScalePageLayoutView="70" workbookViewId="0">
      <pane ySplit="2550" topLeftCell="A6331" activePane="bottomLeft"/>
      <selection activeCell="O4713" sqref="O4713"/>
      <selection pane="bottomLeft" activeCell="I6340" sqref="I6340"/>
    </sheetView>
  </sheetViews>
  <sheetFormatPr defaultRowHeight="30" customHeight="1" x14ac:dyDescent="0.3"/>
  <cols>
    <col min="1" max="1" width="13.625" style="27" bestFit="1" customWidth="1"/>
    <col min="2" max="2" width="16.125" style="27" customWidth="1"/>
    <col min="3" max="3" width="16.125" style="31" customWidth="1"/>
    <col min="4" max="4" width="20.125" bestFit="1" customWidth="1"/>
    <col min="5" max="5" width="23.25" hidden="1" customWidth="1"/>
    <col min="6" max="6" width="26.5" hidden="1" customWidth="1"/>
    <col min="7" max="7" width="14.875" customWidth="1"/>
    <col min="8" max="8" width="13.75" customWidth="1"/>
    <col min="9" max="9" width="17.625" style="54" customWidth="1"/>
    <col min="10" max="10" width="18.875" style="43" customWidth="1"/>
    <col min="11" max="11" width="15.75" style="27" customWidth="1"/>
    <col min="12" max="12" width="9.75" customWidth="1"/>
    <col min="13" max="13" width="18.75" customWidth="1"/>
  </cols>
  <sheetData>
    <row r="1" spans="1:13" ht="39.950000000000003" customHeight="1" x14ac:dyDescent="0.3">
      <c r="A1" s="84" t="s">
        <v>539</v>
      </c>
      <c r="B1" s="84"/>
      <c r="C1" s="84"/>
      <c r="D1" s="84"/>
      <c r="E1" s="84"/>
      <c r="F1" s="84"/>
      <c r="G1" s="84"/>
      <c r="H1" s="84"/>
      <c r="I1" s="84"/>
      <c r="J1" s="84"/>
      <c r="K1" s="84"/>
      <c r="L1" s="84"/>
      <c r="M1" s="84"/>
    </row>
    <row r="2" spans="1:13" ht="39.950000000000003" customHeight="1" x14ac:dyDescent="0.3">
      <c r="A2" s="85" t="str">
        <f ca="1">"Employee's Leave Tracker " &amp;YEAR(TODAY())</f>
        <v>Employee's Leave Tracker 2023</v>
      </c>
      <c r="B2" s="85"/>
      <c r="C2" s="85"/>
      <c r="D2" s="85"/>
      <c r="E2" s="85"/>
      <c r="F2" s="85"/>
      <c r="G2" s="85"/>
      <c r="H2" s="85"/>
      <c r="I2" s="85"/>
      <c r="J2" s="85"/>
      <c r="K2" s="85"/>
      <c r="L2" s="85"/>
      <c r="M2" s="85"/>
    </row>
    <row r="3" spans="1:13" ht="15" customHeight="1" x14ac:dyDescent="0.3">
      <c r="J3" s="86">
        <f ca="1">TODAY()</f>
        <v>45103</v>
      </c>
      <c r="K3" s="86"/>
      <c r="L3" s="86"/>
      <c r="M3" s="86"/>
    </row>
    <row r="4" spans="1:13" ht="30" customHeight="1" x14ac:dyDescent="0.3">
      <c r="A4" s="45" t="s">
        <v>80</v>
      </c>
      <c r="B4" s="45" t="s">
        <v>92</v>
      </c>
      <c r="C4" s="57" t="s">
        <v>91</v>
      </c>
      <c r="D4" s="9" t="s">
        <v>0</v>
      </c>
      <c r="E4" s="45" t="s">
        <v>1064</v>
      </c>
      <c r="F4" s="45" t="s">
        <v>1996</v>
      </c>
      <c r="G4" s="9" t="s">
        <v>2</v>
      </c>
      <c r="H4" s="9" t="s">
        <v>3</v>
      </c>
      <c r="I4" s="45" t="s">
        <v>14</v>
      </c>
      <c r="J4" s="55" t="s">
        <v>79</v>
      </c>
      <c r="K4" s="45" t="s">
        <v>269</v>
      </c>
      <c r="L4" s="9" t="s">
        <v>7</v>
      </c>
      <c r="M4" s="9" t="s">
        <v>1334</v>
      </c>
    </row>
    <row r="5" spans="1:13" ht="30" customHeight="1" x14ac:dyDescent="0.3">
      <c r="A5" s="51" t="s">
        <v>1729</v>
      </c>
      <c r="B5" s="56">
        <v>44774</v>
      </c>
      <c r="C5" s="56">
        <v>44722</v>
      </c>
      <c r="D5" s="52" t="s">
        <v>1730</v>
      </c>
      <c r="E5" s="51" t="str">
        <f>IF(ISBLANK(LeaveTracker[[#This Row],[Employee Name]]),"-----",VLOOKUP(LeaveTracker[[#This Row],[Employee Name]],Employees[[Employee Name]:[Office]],7))</f>
        <v>LEGAL</v>
      </c>
      <c r="F5" s="51" t="str">
        <f>IF(ISBLANK(LeaveTracker[[#This Row],[Employee Name]]),"-----",VLOOKUP(LeaveTracker[[#This Row],[Employee Name]],Employees[[Employee Name]:[Office]],6))</f>
        <v>CASUAL</v>
      </c>
      <c r="G5" s="50">
        <v>44725</v>
      </c>
      <c r="H5" s="50">
        <v>44725</v>
      </c>
      <c r="I5" s="51" t="s">
        <v>82</v>
      </c>
      <c r="J5" s="53"/>
      <c r="K5" s="51" t="str">
        <f ca="1">LeaveTracker[[#This Row],[Days]]&amp;" "&amp;LeaveTracker[[#This Row],[Type of Leave]]</f>
        <v>1 VL</v>
      </c>
      <c r="L5" s="9">
        <f ca="1">NETWORKDAYS(LeaveTracker[[#This Row],[Start Date]],LeaveTracker[[#This Row],[End Date]],lstHolidays)</f>
        <v>1</v>
      </c>
      <c r="M5" s="9"/>
    </row>
    <row r="6" spans="1:13" ht="30" customHeight="1" x14ac:dyDescent="0.3">
      <c r="A6" s="51" t="s">
        <v>1729</v>
      </c>
      <c r="B6" s="56">
        <v>44774</v>
      </c>
      <c r="C6" s="56">
        <v>44722</v>
      </c>
      <c r="D6" s="52" t="s">
        <v>1730</v>
      </c>
      <c r="E6" s="51" t="str">
        <f>IF(ISBLANK(LeaveTracker[[#This Row],[Employee Name]]),"-----",VLOOKUP(LeaveTracker[[#This Row],[Employee Name]],Employees[[Employee Name]:[Office]],7))</f>
        <v>LEGAL</v>
      </c>
      <c r="F6" s="51" t="str">
        <f>IF(ISBLANK(LeaveTracker[[#This Row],[Employee Name]]),"-----",VLOOKUP(LeaveTracker[[#This Row],[Employee Name]],Employees[[Employee Name]:[Office]],6))</f>
        <v>CASUAL</v>
      </c>
      <c r="G6" s="50">
        <v>44727</v>
      </c>
      <c r="H6" s="50">
        <v>44727</v>
      </c>
      <c r="I6" s="51" t="s">
        <v>82</v>
      </c>
      <c r="J6" s="53"/>
      <c r="K6" s="51" t="str">
        <f ca="1">LeaveTracker[[#This Row],[Days]]&amp;" "&amp;LeaveTracker[[#This Row],[Type of Leave]]</f>
        <v>1 VL</v>
      </c>
      <c r="L6" s="9">
        <f ca="1">NETWORKDAYS(LeaveTracker[[#This Row],[Start Date]],LeaveTracker[[#This Row],[End Date]],lstHolidays)</f>
        <v>1</v>
      </c>
      <c r="M6" s="9"/>
    </row>
    <row r="7" spans="1:13" ht="30" customHeight="1" x14ac:dyDescent="0.3">
      <c r="A7" s="51" t="s">
        <v>1731</v>
      </c>
      <c r="B7" s="56">
        <v>44774</v>
      </c>
      <c r="C7" s="56">
        <v>44732</v>
      </c>
      <c r="D7" s="52" t="s">
        <v>1730</v>
      </c>
      <c r="E7" s="51" t="str">
        <f>IF(ISBLANK(LeaveTracker[[#This Row],[Employee Name]]),"-----",VLOOKUP(LeaveTracker[[#This Row],[Employee Name]],Employees[[Employee Name]:[Office]],7))</f>
        <v>LEGAL</v>
      </c>
      <c r="F7" s="51" t="str">
        <f>IF(ISBLANK(LeaveTracker[[#This Row],[Employee Name]]),"-----",VLOOKUP(LeaveTracker[[#This Row],[Employee Name]],Employees[[Employee Name]:[Office]],6))</f>
        <v>CASUAL</v>
      </c>
      <c r="G7" s="50">
        <v>44734</v>
      </c>
      <c r="H7" s="50">
        <v>44735</v>
      </c>
      <c r="I7" s="51" t="s">
        <v>298</v>
      </c>
      <c r="J7" s="53" t="s">
        <v>1004</v>
      </c>
      <c r="K7" s="51" t="str">
        <f ca="1">LeaveTracker[[#This Row],[Days]]&amp;" "&amp;LeaveTracker[[#This Row],[Type of Leave]]</f>
        <v>2 OTHER</v>
      </c>
      <c r="L7" s="9">
        <f ca="1">NETWORKDAYS(LeaveTracker[[#This Row],[Start Date]],LeaveTracker[[#This Row],[End Date]],lstHolidays)</f>
        <v>2</v>
      </c>
      <c r="M7" s="9"/>
    </row>
    <row r="8" spans="1:13" ht="30" customHeight="1" x14ac:dyDescent="0.3">
      <c r="A8" s="51" t="s">
        <v>1732</v>
      </c>
      <c r="B8" s="56">
        <v>44774</v>
      </c>
      <c r="C8" s="56">
        <v>44705</v>
      </c>
      <c r="D8" s="53" t="s">
        <v>1730</v>
      </c>
      <c r="E8" s="51" t="str">
        <f>IF(ISBLANK(LeaveTracker[[#This Row],[Employee Name]]),"-----",VLOOKUP(LeaveTracker[[#This Row],[Employee Name]],Employees[[Employee Name]:[Office]],7))</f>
        <v>LEGAL</v>
      </c>
      <c r="F8" s="51" t="str">
        <f>IF(ISBLANK(LeaveTracker[[#This Row],[Employee Name]]),"-----",VLOOKUP(LeaveTracker[[#This Row],[Employee Name]],Employees[[Employee Name]:[Office]],6))</f>
        <v>CASUAL</v>
      </c>
      <c r="G8" s="50">
        <v>44706</v>
      </c>
      <c r="H8" s="50">
        <v>44706</v>
      </c>
      <c r="I8" s="51" t="s">
        <v>298</v>
      </c>
      <c r="J8" s="53" t="s">
        <v>1004</v>
      </c>
      <c r="K8" s="51" t="str">
        <f ca="1">LeaveTracker[[#This Row],[Days]]&amp;" "&amp;LeaveTracker[[#This Row],[Type of Leave]]</f>
        <v>1 OTHER</v>
      </c>
      <c r="L8" s="9">
        <f ca="1">NETWORKDAYS(LeaveTracker[[#This Row],[Start Date]],LeaveTracker[[#This Row],[End Date]],lstHolidays)</f>
        <v>1</v>
      </c>
      <c r="M8" s="9"/>
    </row>
    <row r="9" spans="1:13" ht="30" customHeight="1" x14ac:dyDescent="0.3">
      <c r="A9" s="51" t="s">
        <v>1733</v>
      </c>
      <c r="B9" s="56">
        <v>44774</v>
      </c>
      <c r="C9" s="56">
        <v>44756</v>
      </c>
      <c r="D9" s="53" t="s">
        <v>1734</v>
      </c>
      <c r="E9" s="51" t="str">
        <f>IF(ISBLANK(LeaveTracker[[#This Row],[Employee Name]]),"-----",VLOOKUP(LeaveTracker[[#This Row],[Employee Name]],Employees[[Employee Name]:[Office]],7))</f>
        <v>TCIS</v>
      </c>
      <c r="F9" s="51" t="str">
        <f>IF(ISBLANK(LeaveTracker[[#This Row],[Employee Name]]),"-----",VLOOKUP(LeaveTracker[[#This Row],[Employee Name]],Employees[[Employee Name]:[Office]],6))</f>
        <v>CASUAL</v>
      </c>
      <c r="G9" s="50">
        <v>44755</v>
      </c>
      <c r="H9" s="50">
        <v>44755</v>
      </c>
      <c r="I9" s="51" t="s">
        <v>81</v>
      </c>
      <c r="J9" s="53"/>
      <c r="K9" s="51" t="str">
        <f ca="1">LeaveTracker[[#This Row],[Days]]&amp;" "&amp;LeaveTracker[[#This Row],[Type of Leave]]</f>
        <v>1 SL</v>
      </c>
      <c r="L9" s="9">
        <f ca="1">NETWORKDAYS(LeaveTracker[[#This Row],[Start Date]],LeaveTracker[[#This Row],[End Date]],lstHolidays)</f>
        <v>1</v>
      </c>
      <c r="M9" s="9"/>
    </row>
    <row r="10" spans="1:13" ht="30" customHeight="1" x14ac:dyDescent="0.3">
      <c r="A10" s="51" t="s">
        <v>1735</v>
      </c>
      <c r="B10" s="56">
        <v>44774</v>
      </c>
      <c r="C10" s="56">
        <v>44746</v>
      </c>
      <c r="D10" s="53" t="s">
        <v>1734</v>
      </c>
      <c r="E10" s="51" t="str">
        <f>IF(ISBLANK(LeaveTracker[[#This Row],[Employee Name]]),"-----",VLOOKUP(LeaveTracker[[#This Row],[Employee Name]],Employees[[Employee Name]:[Office]],7))</f>
        <v>TCIS</v>
      </c>
      <c r="F10" s="51" t="str">
        <f>IF(ISBLANK(LeaveTracker[[#This Row],[Employee Name]]),"-----",VLOOKUP(LeaveTracker[[#This Row],[Employee Name]],Employees[[Employee Name]:[Office]],6))</f>
        <v>CASUAL</v>
      </c>
      <c r="G10" s="50">
        <v>44741</v>
      </c>
      <c r="H10" s="50">
        <v>44742</v>
      </c>
      <c r="I10" s="51" t="s">
        <v>81</v>
      </c>
      <c r="J10" s="53"/>
      <c r="K10" s="51" t="str">
        <f ca="1">LeaveTracker[[#This Row],[Days]]&amp;" "&amp;LeaveTracker[[#This Row],[Type of Leave]]</f>
        <v>2 SL</v>
      </c>
      <c r="L10" s="9">
        <f ca="1">NETWORKDAYS(LeaveTracker[[#This Row],[Start Date]],LeaveTracker[[#This Row],[End Date]],lstHolidays)</f>
        <v>2</v>
      </c>
      <c r="M10" s="9"/>
    </row>
    <row r="11" spans="1:13" ht="30" customHeight="1" x14ac:dyDescent="0.3">
      <c r="A11" s="51" t="s">
        <v>1735</v>
      </c>
      <c r="B11" s="56">
        <v>44774</v>
      </c>
      <c r="C11" s="56">
        <v>44746</v>
      </c>
      <c r="D11" s="53" t="s">
        <v>1734</v>
      </c>
      <c r="E11" s="51" t="str">
        <f>IF(ISBLANK(LeaveTracker[[#This Row],[Employee Name]]),"-----",VLOOKUP(LeaveTracker[[#This Row],[Employee Name]],Employees[[Employee Name]:[Office]],7))</f>
        <v>TCIS</v>
      </c>
      <c r="F11" s="51" t="str">
        <f>IF(ISBLANK(LeaveTracker[[#This Row],[Employee Name]]),"-----",VLOOKUP(LeaveTracker[[#This Row],[Employee Name]],Employees[[Employee Name]:[Office]],6))</f>
        <v>CASUAL</v>
      </c>
      <c r="G11" s="50">
        <v>44743</v>
      </c>
      <c r="H11" s="50">
        <v>44743</v>
      </c>
      <c r="I11" s="51" t="s">
        <v>81</v>
      </c>
      <c r="J11" s="53"/>
      <c r="K11" s="51" t="str">
        <f ca="1">LeaveTracker[[#This Row],[Days]]&amp;" "&amp;LeaveTracker[[#This Row],[Type of Leave]]</f>
        <v>1 SL</v>
      </c>
      <c r="L11" s="9">
        <f ca="1">NETWORKDAYS(LeaveTracker[[#This Row],[Start Date]],LeaveTracker[[#This Row],[End Date]],lstHolidays)</f>
        <v>1</v>
      </c>
      <c r="M11" s="9"/>
    </row>
    <row r="12" spans="1:13" ht="30" customHeight="1" x14ac:dyDescent="0.3">
      <c r="A12" s="51" t="s">
        <v>1736</v>
      </c>
      <c r="B12" s="56">
        <v>44774</v>
      </c>
      <c r="C12" s="56">
        <v>44728</v>
      </c>
      <c r="D12" s="53" t="s">
        <v>1734</v>
      </c>
      <c r="E12" s="51" t="str">
        <f>IF(ISBLANK(LeaveTracker[[#This Row],[Employee Name]]),"-----",VLOOKUP(LeaveTracker[[#This Row],[Employee Name]],Employees[[Employee Name]:[Office]],7))</f>
        <v>TCIS</v>
      </c>
      <c r="F12" s="51" t="str">
        <f>IF(ISBLANK(LeaveTracker[[#This Row],[Employee Name]]),"-----",VLOOKUP(LeaveTracker[[#This Row],[Employee Name]],Employees[[Employee Name]:[Office]],6))</f>
        <v>CASUAL</v>
      </c>
      <c r="G12" s="50">
        <v>44726</v>
      </c>
      <c r="H12" s="50">
        <v>44727</v>
      </c>
      <c r="I12" s="51" t="s">
        <v>81</v>
      </c>
      <c r="J12" s="53"/>
      <c r="K12" s="51" t="str">
        <f ca="1">LeaveTracker[[#This Row],[Days]]&amp;" "&amp;LeaveTracker[[#This Row],[Type of Leave]]</f>
        <v>2 SL</v>
      </c>
      <c r="L12" s="9">
        <f ca="1">NETWORKDAYS(LeaveTracker[[#This Row],[Start Date]],LeaveTracker[[#This Row],[End Date]],lstHolidays)</f>
        <v>2</v>
      </c>
      <c r="M12" s="9"/>
    </row>
    <row r="13" spans="1:13" ht="30" customHeight="1" x14ac:dyDescent="0.3">
      <c r="A13" s="51" t="s">
        <v>1737</v>
      </c>
      <c r="B13" s="56">
        <v>44774</v>
      </c>
      <c r="C13" s="56">
        <v>44708</v>
      </c>
      <c r="D13" s="53" t="s">
        <v>1734</v>
      </c>
      <c r="E13" s="51" t="str">
        <f>IF(ISBLANK(LeaveTracker[[#This Row],[Employee Name]]),"-----",VLOOKUP(LeaveTracker[[#This Row],[Employee Name]],Employees[[Employee Name]:[Office]],7))</f>
        <v>TCIS</v>
      </c>
      <c r="F13" s="51" t="str">
        <f>IF(ISBLANK(LeaveTracker[[#This Row],[Employee Name]]),"-----",VLOOKUP(LeaveTracker[[#This Row],[Employee Name]],Employees[[Employee Name]:[Office]],6))</f>
        <v>CASUAL</v>
      </c>
      <c r="G13" s="50">
        <v>44707</v>
      </c>
      <c r="H13" s="50">
        <v>44707</v>
      </c>
      <c r="I13" s="51" t="s">
        <v>81</v>
      </c>
      <c r="J13" s="53"/>
      <c r="K13" s="51" t="str">
        <f ca="1">LeaveTracker[[#This Row],[Days]]&amp;" "&amp;LeaveTracker[[#This Row],[Type of Leave]]</f>
        <v>1 SL</v>
      </c>
      <c r="L13" s="9">
        <f ca="1">NETWORKDAYS(LeaveTracker[[#This Row],[Start Date]],LeaveTracker[[#This Row],[End Date]],lstHolidays)</f>
        <v>1</v>
      </c>
      <c r="M13" s="9"/>
    </row>
    <row r="14" spans="1:13" ht="30" customHeight="1" x14ac:dyDescent="0.3">
      <c r="A14" s="51" t="s">
        <v>1738</v>
      </c>
      <c r="B14" s="56">
        <v>44774</v>
      </c>
      <c r="C14" s="56">
        <v>44713</v>
      </c>
      <c r="D14" s="53" t="s">
        <v>1739</v>
      </c>
      <c r="E14" s="51" t="str">
        <f>IF(ISBLANK(LeaveTracker[[#This Row],[Employee Name]]),"-----",VLOOKUP(LeaveTracker[[#This Row],[Employee Name]],Employees[[Employee Name]:[Office]],7))</f>
        <v>TCNHS-ISHS</v>
      </c>
      <c r="F14" s="51" t="str">
        <f>IF(ISBLANK(LeaveTracker[[#This Row],[Employee Name]]),"-----",VLOOKUP(LeaveTracker[[#This Row],[Employee Name]],Employees[[Employee Name]:[Office]],6))</f>
        <v>CASUAL</v>
      </c>
      <c r="G14" s="50">
        <v>44712</v>
      </c>
      <c r="H14" s="50">
        <v>44712</v>
      </c>
      <c r="I14" s="51" t="s">
        <v>81</v>
      </c>
      <c r="J14" s="53"/>
      <c r="K14" s="51" t="str">
        <f ca="1">LeaveTracker[[#This Row],[Days]]&amp;" "&amp;LeaveTracker[[#This Row],[Type of Leave]]</f>
        <v>1 SL</v>
      </c>
      <c r="L14" s="9">
        <f ca="1">NETWORKDAYS(LeaveTracker[[#This Row],[Start Date]],LeaveTracker[[#This Row],[End Date]],lstHolidays)</f>
        <v>1</v>
      </c>
      <c r="M14" s="9"/>
    </row>
    <row r="15" spans="1:13" ht="30" customHeight="1" x14ac:dyDescent="0.3">
      <c r="A15" s="51" t="s">
        <v>1740</v>
      </c>
      <c r="B15" s="56">
        <v>44774</v>
      </c>
      <c r="C15" s="56">
        <v>44757</v>
      </c>
      <c r="D15" s="53" t="s">
        <v>1741</v>
      </c>
      <c r="E15" s="51" t="str">
        <f>IF(ISBLANK(LeaveTracker[[#This Row],[Employee Name]]),"-----",VLOOKUP(LeaveTracker[[#This Row],[Employee Name]],Employees[[Employee Name]:[Office]],7))</f>
        <v>ASSESSOR</v>
      </c>
      <c r="F15" s="51" t="str">
        <f>IF(ISBLANK(LeaveTracker[[#This Row],[Employee Name]]),"-----",VLOOKUP(LeaveTracker[[#This Row],[Employee Name]],Employees[[Employee Name]:[Office]],6))</f>
        <v>CASUAL</v>
      </c>
      <c r="G15" s="50">
        <v>44756</v>
      </c>
      <c r="H15" s="50">
        <v>44756</v>
      </c>
      <c r="I15" s="51" t="s">
        <v>81</v>
      </c>
      <c r="J15" s="53"/>
      <c r="K15" s="51" t="str">
        <f ca="1">LeaveTracker[[#This Row],[Days]]&amp;" "&amp;LeaveTracker[[#This Row],[Type of Leave]]</f>
        <v>1 SL</v>
      </c>
      <c r="L15" s="9">
        <f ca="1">NETWORKDAYS(LeaveTracker[[#This Row],[Start Date]],LeaveTracker[[#This Row],[End Date]],lstHolidays)</f>
        <v>1</v>
      </c>
      <c r="M15" s="9"/>
    </row>
    <row r="16" spans="1:13" ht="30" customHeight="1" x14ac:dyDescent="0.3">
      <c r="A16" s="51" t="s">
        <v>1742</v>
      </c>
      <c r="B16" s="56">
        <v>44774</v>
      </c>
      <c r="C16" s="56">
        <v>44734</v>
      </c>
      <c r="D16" s="53" t="s">
        <v>1741</v>
      </c>
      <c r="E16" s="51" t="str">
        <f>IF(ISBLANK(LeaveTracker[[#This Row],[Employee Name]]),"-----",VLOOKUP(LeaveTracker[[#This Row],[Employee Name]],Employees[[Employee Name]:[Office]],7))</f>
        <v>ASSESSOR</v>
      </c>
      <c r="F16" s="51" t="str">
        <f>IF(ISBLANK(LeaveTracker[[#This Row],[Employee Name]]),"-----",VLOOKUP(LeaveTracker[[#This Row],[Employee Name]],Employees[[Employee Name]:[Office]],6))</f>
        <v>CASUAL</v>
      </c>
      <c r="G16" s="50">
        <v>44732</v>
      </c>
      <c r="H16" s="50">
        <v>44732</v>
      </c>
      <c r="I16" s="51" t="s">
        <v>298</v>
      </c>
      <c r="J16" s="53"/>
      <c r="K16" s="51" t="str">
        <f ca="1">LeaveTracker[[#This Row],[Days]]&amp;" "&amp;LeaveTracker[[#This Row],[Type of Leave]]</f>
        <v>1 OTHER</v>
      </c>
      <c r="L16" s="9">
        <f ca="1">NETWORKDAYS(LeaveTracker[[#This Row],[Start Date]],LeaveTracker[[#This Row],[End Date]],lstHolidays)</f>
        <v>1</v>
      </c>
      <c r="M16" s="9"/>
    </row>
    <row r="17" spans="1:13" ht="30" customHeight="1" x14ac:dyDescent="0.3">
      <c r="A17" s="51" t="s">
        <v>1743</v>
      </c>
      <c r="B17" s="56">
        <v>44774</v>
      </c>
      <c r="C17" s="56">
        <v>44764</v>
      </c>
      <c r="D17" s="53" t="s">
        <v>1744</v>
      </c>
      <c r="E17" s="51" t="str">
        <f>IF(ISBLANK(LeaveTracker[[#This Row],[Employee Name]]),"-----",VLOOKUP(LeaveTracker[[#This Row],[Employee Name]],Employees[[Employee Name]:[Office]],7))</f>
        <v>LCR</v>
      </c>
      <c r="F17" s="51" t="str">
        <f>IF(ISBLANK(LeaveTracker[[#This Row],[Employee Name]]),"-----",VLOOKUP(LeaveTracker[[#This Row],[Employee Name]],Employees[[Employee Name]:[Office]],6))</f>
        <v>CASUAL</v>
      </c>
      <c r="G17" s="50">
        <v>44761</v>
      </c>
      <c r="H17" s="50">
        <v>44763</v>
      </c>
      <c r="I17" s="51" t="s">
        <v>81</v>
      </c>
      <c r="J17" s="53"/>
      <c r="K17" s="51" t="str">
        <f ca="1">LeaveTracker[[#This Row],[Days]]&amp;" "&amp;LeaveTracker[[#This Row],[Type of Leave]]</f>
        <v>3 SL</v>
      </c>
      <c r="L17" s="9">
        <f ca="1">NETWORKDAYS(LeaveTracker[[#This Row],[Start Date]],LeaveTracker[[#This Row],[End Date]],lstHolidays)</f>
        <v>3</v>
      </c>
      <c r="M17" s="9"/>
    </row>
    <row r="18" spans="1:13" ht="30" customHeight="1" x14ac:dyDescent="0.3">
      <c r="A18" s="51" t="s">
        <v>1745</v>
      </c>
      <c r="B18" s="56">
        <v>44774</v>
      </c>
      <c r="C18" s="56">
        <v>44756</v>
      </c>
      <c r="D18" s="53" t="s">
        <v>1744</v>
      </c>
      <c r="E18" s="51" t="str">
        <f>IF(ISBLANK(LeaveTracker[[#This Row],[Employee Name]]),"-----",VLOOKUP(LeaveTracker[[#This Row],[Employee Name]],Employees[[Employee Name]:[Office]],7))</f>
        <v>LCR</v>
      </c>
      <c r="F18" s="51" t="str">
        <f>IF(ISBLANK(LeaveTracker[[#This Row],[Employee Name]]),"-----",VLOOKUP(LeaveTracker[[#This Row],[Employee Name]],Employees[[Employee Name]:[Office]],6))</f>
        <v>CASUAL</v>
      </c>
      <c r="G18" s="50">
        <v>44755</v>
      </c>
      <c r="H18" s="50">
        <v>44755</v>
      </c>
      <c r="I18" s="51" t="s">
        <v>81</v>
      </c>
      <c r="J18" s="53"/>
      <c r="K18" s="51" t="str">
        <f ca="1">LeaveTracker[[#This Row],[Days]]&amp;" "&amp;LeaveTracker[[#This Row],[Type of Leave]]</f>
        <v>1 SL</v>
      </c>
      <c r="L18" s="9">
        <f ca="1">NETWORKDAYS(LeaveTracker[[#This Row],[Start Date]],LeaveTracker[[#This Row],[End Date]],lstHolidays)</f>
        <v>1</v>
      </c>
      <c r="M18" s="9"/>
    </row>
    <row r="19" spans="1:13" ht="30" customHeight="1" x14ac:dyDescent="0.3">
      <c r="A19" s="51" t="s">
        <v>1746</v>
      </c>
      <c r="B19" s="56">
        <v>44774</v>
      </c>
      <c r="C19" s="56">
        <v>44691</v>
      </c>
      <c r="D19" s="53" t="s">
        <v>1747</v>
      </c>
      <c r="E19" s="51" t="str">
        <f>IF(ISBLANK(LeaveTracker[[#This Row],[Employee Name]]),"-----",VLOOKUP(LeaveTracker[[#This Row],[Employee Name]],Employees[[Employee Name]:[Office]],7))</f>
        <v>ONT</v>
      </c>
      <c r="F19" s="51" t="str">
        <f>IF(ISBLANK(LeaveTracker[[#This Row],[Employee Name]]),"-----",VLOOKUP(LeaveTracker[[#This Row],[Employee Name]],Employees[[Employee Name]:[Office]],6))</f>
        <v>CASUAL</v>
      </c>
      <c r="G19" s="50">
        <v>44699</v>
      </c>
      <c r="H19" s="50">
        <v>44701</v>
      </c>
      <c r="I19" s="51" t="s">
        <v>82</v>
      </c>
      <c r="J19" s="53"/>
      <c r="K19" s="51" t="str">
        <f ca="1">LeaveTracker[[#This Row],[Days]]&amp;" "&amp;LeaveTracker[[#This Row],[Type of Leave]]</f>
        <v>3 VL</v>
      </c>
      <c r="L19" s="9">
        <f ca="1">NETWORKDAYS(LeaveTracker[[#This Row],[Start Date]],LeaveTracker[[#This Row],[End Date]],lstHolidays)</f>
        <v>3</v>
      </c>
      <c r="M19" s="9"/>
    </row>
    <row r="20" spans="1:13" ht="30" customHeight="1" x14ac:dyDescent="0.3">
      <c r="A20" s="51" t="s">
        <v>1748</v>
      </c>
      <c r="B20" s="56">
        <v>44774</v>
      </c>
      <c r="C20" s="56">
        <v>44697</v>
      </c>
      <c r="D20" s="53" t="s">
        <v>1749</v>
      </c>
      <c r="E20" s="51">
        <f>IF(ISBLANK(LeaveTracker[[#This Row],[Employee Name]]),"-----",VLOOKUP(LeaveTracker[[#This Row],[Employee Name]],Employees[[Employee Name]:[Office]],7))</f>
        <v>0</v>
      </c>
      <c r="F20" s="51" t="str">
        <f>IF(ISBLANK(LeaveTracker[[#This Row],[Employee Name]]),"-----",VLOOKUP(LeaveTracker[[#This Row],[Employee Name]],Employees[[Employee Name]:[Office]],6))</f>
        <v>CASUAL</v>
      </c>
      <c r="G20" s="50">
        <v>44692</v>
      </c>
      <c r="H20" s="50">
        <v>44694</v>
      </c>
      <c r="I20" s="51" t="s">
        <v>81</v>
      </c>
      <c r="J20" s="53"/>
      <c r="K20" s="51" t="str">
        <f ca="1">LeaveTracker[[#This Row],[Days]]&amp;" "&amp;LeaveTracker[[#This Row],[Type of Leave]]</f>
        <v>3 SL</v>
      </c>
      <c r="L20" s="9">
        <f ca="1">NETWORKDAYS(LeaveTracker[[#This Row],[Start Date]],LeaveTracker[[#This Row],[End Date]],lstHolidays)</f>
        <v>3</v>
      </c>
      <c r="M20" s="9"/>
    </row>
    <row r="21" spans="1:13" ht="30" customHeight="1" x14ac:dyDescent="0.3">
      <c r="A21" s="51" t="s">
        <v>1750</v>
      </c>
      <c r="B21" s="56">
        <v>44774</v>
      </c>
      <c r="C21" s="56">
        <v>44706</v>
      </c>
      <c r="D21" s="53" t="s">
        <v>1063</v>
      </c>
      <c r="E21" s="51" t="str">
        <f>IF(ISBLANK(LeaveTracker[[#This Row],[Employee Name]]),"-----",VLOOKUP(LeaveTracker[[#This Row],[Employee Name]],Employees[[Employee Name]:[Office]],7))</f>
        <v>COA</v>
      </c>
      <c r="F21" s="51" t="str">
        <f>IF(ISBLANK(LeaveTracker[[#This Row],[Employee Name]]),"-----",VLOOKUP(LeaveTracker[[#This Row],[Employee Name]],Employees[[Employee Name]:[Office]],6))</f>
        <v>REGULAR</v>
      </c>
      <c r="G21" s="50">
        <v>44713</v>
      </c>
      <c r="H21" s="50">
        <v>44713</v>
      </c>
      <c r="I21" s="51" t="s">
        <v>82</v>
      </c>
      <c r="J21" s="53"/>
      <c r="K21" s="51" t="str">
        <f ca="1">LeaveTracker[[#This Row],[Days]]&amp;" "&amp;LeaveTracker[[#This Row],[Type of Leave]]</f>
        <v>1 VL</v>
      </c>
      <c r="L21" s="9">
        <f ca="1">NETWORKDAYS(LeaveTracker[[#This Row],[Start Date]],LeaveTracker[[#This Row],[End Date]],lstHolidays)</f>
        <v>1</v>
      </c>
      <c r="M21" s="9"/>
    </row>
    <row r="22" spans="1:13" ht="30" customHeight="1" x14ac:dyDescent="0.3">
      <c r="A22" s="51" t="s">
        <v>1750</v>
      </c>
      <c r="B22" s="56">
        <v>44774</v>
      </c>
      <c r="C22" s="56">
        <v>44706</v>
      </c>
      <c r="D22" s="53" t="s">
        <v>1063</v>
      </c>
      <c r="E22" s="51" t="str">
        <f>IF(ISBLANK(LeaveTracker[[#This Row],[Employee Name]]),"-----",VLOOKUP(LeaveTracker[[#This Row],[Employee Name]],Employees[[Employee Name]:[Office]],7))</f>
        <v>COA</v>
      </c>
      <c r="F22" s="51" t="str">
        <f>IF(ISBLANK(LeaveTracker[[#This Row],[Employee Name]]),"-----",VLOOKUP(LeaveTracker[[#This Row],[Employee Name]],Employees[[Employee Name]:[Office]],6))</f>
        <v>REGULAR</v>
      </c>
      <c r="G22" s="50">
        <v>44746</v>
      </c>
      <c r="H22" s="50">
        <v>44750</v>
      </c>
      <c r="I22" s="51" t="s">
        <v>82</v>
      </c>
      <c r="J22" s="53"/>
      <c r="K22" s="51" t="str">
        <f ca="1">LeaveTracker[[#This Row],[Days]]&amp;" "&amp;LeaveTracker[[#This Row],[Type of Leave]]</f>
        <v>5 VL</v>
      </c>
      <c r="L22" s="9">
        <f ca="1">NETWORKDAYS(LeaveTracker[[#This Row],[Start Date]],LeaveTracker[[#This Row],[End Date]],lstHolidays)</f>
        <v>5</v>
      </c>
      <c r="M22" s="9"/>
    </row>
    <row r="23" spans="1:13" ht="30" customHeight="1" x14ac:dyDescent="0.3">
      <c r="A23" s="51" t="s">
        <v>1750</v>
      </c>
      <c r="B23" s="56">
        <v>44774</v>
      </c>
      <c r="C23" s="56">
        <v>44706</v>
      </c>
      <c r="D23" s="53" t="s">
        <v>1063</v>
      </c>
      <c r="E23" s="51" t="str">
        <f>IF(ISBLANK(LeaveTracker[[#This Row],[Employee Name]]),"-----",VLOOKUP(LeaveTracker[[#This Row],[Employee Name]],Employees[[Employee Name]:[Office]],7))</f>
        <v>COA</v>
      </c>
      <c r="F23" s="51" t="str">
        <f>IF(ISBLANK(LeaveTracker[[#This Row],[Employee Name]]),"-----",VLOOKUP(LeaveTracker[[#This Row],[Employee Name]],Employees[[Employee Name]:[Office]],6))</f>
        <v>REGULAR</v>
      </c>
      <c r="G23" s="50">
        <v>44753</v>
      </c>
      <c r="H23" s="50">
        <v>44757</v>
      </c>
      <c r="I23" s="51" t="s">
        <v>82</v>
      </c>
      <c r="J23" s="53"/>
      <c r="K23" s="51" t="str">
        <f ca="1">LeaveTracker[[#This Row],[Days]]&amp;" "&amp;LeaveTracker[[#This Row],[Type of Leave]]</f>
        <v>5 VL</v>
      </c>
      <c r="L23" s="9">
        <f ca="1">NETWORKDAYS(LeaveTracker[[#This Row],[Start Date]],LeaveTracker[[#This Row],[End Date]],lstHolidays)</f>
        <v>5</v>
      </c>
      <c r="M23" s="9"/>
    </row>
    <row r="24" spans="1:13" ht="30" customHeight="1" x14ac:dyDescent="0.3">
      <c r="A24" s="51" t="s">
        <v>1750</v>
      </c>
      <c r="B24" s="56">
        <v>44774</v>
      </c>
      <c r="C24" s="56">
        <v>44706</v>
      </c>
      <c r="D24" s="53" t="s">
        <v>1063</v>
      </c>
      <c r="E24" s="51" t="str">
        <f>IF(ISBLANK(LeaveTracker[[#This Row],[Employee Name]]),"-----",VLOOKUP(LeaveTracker[[#This Row],[Employee Name]],Employees[[Employee Name]:[Office]],7))</f>
        <v>COA</v>
      </c>
      <c r="F24" s="51" t="str">
        <f>IF(ISBLANK(LeaveTracker[[#This Row],[Employee Name]]),"-----",VLOOKUP(LeaveTracker[[#This Row],[Employee Name]],Employees[[Employee Name]:[Office]],6))</f>
        <v>REGULAR</v>
      </c>
      <c r="G24" s="50">
        <v>44760</v>
      </c>
      <c r="H24" s="50">
        <v>44764</v>
      </c>
      <c r="I24" s="51" t="s">
        <v>82</v>
      </c>
      <c r="J24" s="53"/>
      <c r="K24" s="51" t="str">
        <f ca="1">LeaveTracker[[#This Row],[Days]]&amp;" "&amp;LeaveTracker[[#This Row],[Type of Leave]]</f>
        <v>5 VL</v>
      </c>
      <c r="L24" s="9">
        <f ca="1">NETWORKDAYS(LeaveTracker[[#This Row],[Start Date]],LeaveTracker[[#This Row],[End Date]],lstHolidays)</f>
        <v>5</v>
      </c>
      <c r="M24" s="9"/>
    </row>
    <row r="25" spans="1:13" ht="30" customHeight="1" x14ac:dyDescent="0.3">
      <c r="A25" s="51" t="s">
        <v>1750</v>
      </c>
      <c r="B25" s="56">
        <v>44774</v>
      </c>
      <c r="C25" s="56">
        <v>44706</v>
      </c>
      <c r="D25" s="53" t="s">
        <v>1063</v>
      </c>
      <c r="E25" s="51" t="str">
        <f>IF(ISBLANK(LeaveTracker[[#This Row],[Employee Name]]),"-----",VLOOKUP(LeaveTracker[[#This Row],[Employee Name]],Employees[[Employee Name]:[Office]],7))</f>
        <v>COA</v>
      </c>
      <c r="F25" s="51" t="str">
        <f>IF(ISBLANK(LeaveTracker[[#This Row],[Employee Name]]),"-----",VLOOKUP(LeaveTracker[[#This Row],[Employee Name]],Employees[[Employee Name]:[Office]],6))</f>
        <v>REGULAR</v>
      </c>
      <c r="G25" s="50">
        <v>44767</v>
      </c>
      <c r="H25" s="50">
        <v>44771</v>
      </c>
      <c r="I25" s="51" t="s">
        <v>82</v>
      </c>
      <c r="J25" s="53"/>
      <c r="K25" s="51" t="str">
        <f ca="1">LeaveTracker[[#This Row],[Days]]&amp;" "&amp;LeaveTracker[[#This Row],[Type of Leave]]</f>
        <v>5 VL</v>
      </c>
      <c r="L25" s="9">
        <f ca="1">NETWORKDAYS(LeaveTracker[[#This Row],[Start Date]],LeaveTracker[[#This Row],[End Date]],lstHolidays)</f>
        <v>5</v>
      </c>
      <c r="M25" s="9"/>
    </row>
    <row r="26" spans="1:13" ht="30" customHeight="1" x14ac:dyDescent="0.3">
      <c r="A26" s="51" t="s">
        <v>1751</v>
      </c>
      <c r="B26" s="56">
        <v>44774</v>
      </c>
      <c r="C26" s="56">
        <v>44706</v>
      </c>
      <c r="D26" s="53" t="s">
        <v>1063</v>
      </c>
      <c r="E26" s="51" t="str">
        <f>IF(ISBLANK(LeaveTracker[[#This Row],[Employee Name]]),"-----",VLOOKUP(LeaveTracker[[#This Row],[Employee Name]],Employees[[Employee Name]:[Office]],7))</f>
        <v>COA</v>
      </c>
      <c r="F26" s="51" t="str">
        <f>IF(ISBLANK(LeaveTracker[[#This Row],[Employee Name]]),"-----",VLOOKUP(LeaveTracker[[#This Row],[Employee Name]],Employees[[Employee Name]:[Office]],6))</f>
        <v>REGULAR</v>
      </c>
      <c r="G26" s="50">
        <v>44713</v>
      </c>
      <c r="H26" s="50">
        <v>44715</v>
      </c>
      <c r="I26" s="51" t="s">
        <v>82</v>
      </c>
      <c r="J26" s="53"/>
      <c r="K26" s="51" t="str">
        <f ca="1">LeaveTracker[[#This Row],[Days]]&amp;" "&amp;LeaveTracker[[#This Row],[Type of Leave]]</f>
        <v>3 VL</v>
      </c>
      <c r="L26" s="9">
        <f ca="1">NETWORKDAYS(LeaveTracker[[#This Row],[Start Date]],LeaveTracker[[#This Row],[End Date]],lstHolidays)</f>
        <v>3</v>
      </c>
      <c r="M26" s="9"/>
    </row>
    <row r="27" spans="1:13" ht="30" customHeight="1" x14ac:dyDescent="0.3">
      <c r="A27" s="51" t="s">
        <v>1751</v>
      </c>
      <c r="B27" s="56">
        <v>44774</v>
      </c>
      <c r="C27" s="56">
        <v>44706</v>
      </c>
      <c r="D27" s="53" t="s">
        <v>1063</v>
      </c>
      <c r="E27" s="51" t="str">
        <f>IF(ISBLANK(LeaveTracker[[#This Row],[Employee Name]]),"-----",VLOOKUP(LeaveTracker[[#This Row],[Employee Name]],Employees[[Employee Name]:[Office]],7))</f>
        <v>COA</v>
      </c>
      <c r="F27" s="51" t="str">
        <f>IF(ISBLANK(LeaveTracker[[#This Row],[Employee Name]]),"-----",VLOOKUP(LeaveTracker[[#This Row],[Employee Name]],Employees[[Employee Name]:[Office]],6))</f>
        <v>REGULAR</v>
      </c>
      <c r="G27" s="50">
        <v>44718</v>
      </c>
      <c r="H27" s="50">
        <v>44722</v>
      </c>
      <c r="I27" s="51" t="s">
        <v>82</v>
      </c>
      <c r="J27" s="53"/>
      <c r="K27" s="51" t="str">
        <f ca="1">LeaveTracker[[#This Row],[Days]]&amp;" "&amp;LeaveTracker[[#This Row],[Type of Leave]]</f>
        <v>5 VL</v>
      </c>
      <c r="L27" s="9">
        <f ca="1">NETWORKDAYS(LeaveTracker[[#This Row],[Start Date]],LeaveTracker[[#This Row],[End Date]],lstHolidays)</f>
        <v>5</v>
      </c>
      <c r="M27" s="9"/>
    </row>
    <row r="28" spans="1:13" ht="30" customHeight="1" x14ac:dyDescent="0.3">
      <c r="A28" s="51" t="s">
        <v>1751</v>
      </c>
      <c r="B28" s="56">
        <v>44774</v>
      </c>
      <c r="C28" s="56">
        <v>44706</v>
      </c>
      <c r="D28" s="53" t="s">
        <v>1063</v>
      </c>
      <c r="E28" s="51" t="str">
        <f>IF(ISBLANK(LeaveTracker[[#This Row],[Employee Name]]),"-----",VLOOKUP(LeaveTracker[[#This Row],[Employee Name]],Employees[[Employee Name]:[Office]],7))</f>
        <v>COA</v>
      </c>
      <c r="F28" s="51" t="str">
        <f>IF(ISBLANK(LeaveTracker[[#This Row],[Employee Name]]),"-----",VLOOKUP(LeaveTracker[[#This Row],[Employee Name]],Employees[[Employee Name]:[Office]],6))</f>
        <v>REGULAR</v>
      </c>
      <c r="G28" s="50">
        <v>44725</v>
      </c>
      <c r="H28" s="50">
        <v>44729</v>
      </c>
      <c r="I28" s="51" t="s">
        <v>82</v>
      </c>
      <c r="J28" s="53"/>
      <c r="K28" s="51" t="str">
        <f ca="1">LeaveTracker[[#This Row],[Days]]&amp;" "&amp;LeaveTracker[[#This Row],[Type of Leave]]</f>
        <v>5 VL</v>
      </c>
      <c r="L28" s="9">
        <f ca="1">NETWORKDAYS(LeaveTracker[[#This Row],[Start Date]],LeaveTracker[[#This Row],[End Date]],lstHolidays)</f>
        <v>5</v>
      </c>
      <c r="M28" s="9"/>
    </row>
    <row r="29" spans="1:13" ht="30" customHeight="1" x14ac:dyDescent="0.3">
      <c r="A29" s="51" t="s">
        <v>1751</v>
      </c>
      <c r="B29" s="56">
        <v>44774</v>
      </c>
      <c r="C29" s="56">
        <v>44706</v>
      </c>
      <c r="D29" s="53" t="s">
        <v>1063</v>
      </c>
      <c r="E29" s="51" t="str">
        <f>IF(ISBLANK(LeaveTracker[[#This Row],[Employee Name]]),"-----",VLOOKUP(LeaveTracker[[#This Row],[Employee Name]],Employees[[Employee Name]:[Office]],7))</f>
        <v>COA</v>
      </c>
      <c r="F29" s="51" t="str">
        <f>IF(ISBLANK(LeaveTracker[[#This Row],[Employee Name]]),"-----",VLOOKUP(LeaveTracker[[#This Row],[Employee Name]],Employees[[Employee Name]:[Office]],6))</f>
        <v>REGULAR</v>
      </c>
      <c r="G29" s="50">
        <v>44732</v>
      </c>
      <c r="H29" s="50">
        <v>44736</v>
      </c>
      <c r="I29" s="51" t="s">
        <v>82</v>
      </c>
      <c r="J29" s="53"/>
      <c r="K29" s="51" t="str">
        <f ca="1">LeaveTracker[[#This Row],[Days]]&amp;" "&amp;LeaveTracker[[#This Row],[Type of Leave]]</f>
        <v>5 VL</v>
      </c>
      <c r="L29" s="9">
        <f ca="1">NETWORKDAYS(LeaveTracker[[#This Row],[Start Date]],LeaveTracker[[#This Row],[End Date]],lstHolidays)</f>
        <v>5</v>
      </c>
      <c r="M29" s="9"/>
    </row>
    <row r="30" spans="1:13" ht="30" customHeight="1" x14ac:dyDescent="0.3">
      <c r="A30" s="51" t="s">
        <v>1751</v>
      </c>
      <c r="B30" s="56">
        <v>44774</v>
      </c>
      <c r="C30" s="56">
        <v>44706</v>
      </c>
      <c r="D30" s="53" t="s">
        <v>1063</v>
      </c>
      <c r="E30" s="51" t="str">
        <f>IF(ISBLANK(LeaveTracker[[#This Row],[Employee Name]]),"-----",VLOOKUP(LeaveTracker[[#This Row],[Employee Name]],Employees[[Employee Name]:[Office]],7))</f>
        <v>COA</v>
      </c>
      <c r="F30" s="51" t="str">
        <f>IF(ISBLANK(LeaveTracker[[#This Row],[Employee Name]]),"-----",VLOOKUP(LeaveTracker[[#This Row],[Employee Name]],Employees[[Employee Name]:[Office]],6))</f>
        <v>REGULAR</v>
      </c>
      <c r="G30" s="50">
        <v>44739</v>
      </c>
      <c r="H30" s="50">
        <v>44742</v>
      </c>
      <c r="I30" s="51" t="s">
        <v>82</v>
      </c>
      <c r="J30" s="53"/>
      <c r="K30" s="51" t="str">
        <f ca="1">LeaveTracker[[#This Row],[Days]]&amp;" "&amp;LeaveTracker[[#This Row],[Type of Leave]]</f>
        <v>4 VL</v>
      </c>
      <c r="L30" s="9">
        <f ca="1">NETWORKDAYS(LeaveTracker[[#This Row],[Start Date]],LeaveTracker[[#This Row],[End Date]],lstHolidays)</f>
        <v>4</v>
      </c>
      <c r="M30" s="9"/>
    </row>
    <row r="31" spans="1:13" ht="30" customHeight="1" x14ac:dyDescent="0.3">
      <c r="A31" s="51" t="s">
        <v>1752</v>
      </c>
      <c r="B31" s="56">
        <v>44774</v>
      </c>
      <c r="C31" s="56">
        <v>44706</v>
      </c>
      <c r="D31" s="53" t="s">
        <v>1753</v>
      </c>
      <c r="E31" s="51" t="str">
        <f>IF(ISBLANK(LeaveTracker[[#This Row],[Employee Name]]),"-----",VLOOKUP(LeaveTracker[[#This Row],[Employee Name]],Employees[[Employee Name]:[Office]],7))</f>
        <v>ACCOUNTING</v>
      </c>
      <c r="F31" s="51" t="str">
        <f>IF(ISBLANK(LeaveTracker[[#This Row],[Employee Name]]),"-----",VLOOKUP(LeaveTracker[[#This Row],[Employee Name]],Employees[[Employee Name]:[Office]],6))</f>
        <v>CASUAL</v>
      </c>
      <c r="G31" s="50">
        <v>44680</v>
      </c>
      <c r="H31" s="50">
        <v>44680</v>
      </c>
      <c r="I31" s="51" t="s">
        <v>81</v>
      </c>
      <c r="J31" s="53"/>
      <c r="K31" s="51" t="str">
        <f ca="1">LeaveTracker[[#This Row],[Days]]&amp;" "&amp;LeaveTracker[[#This Row],[Type of Leave]]</f>
        <v>1 SL</v>
      </c>
      <c r="L31" s="9">
        <f ca="1">NETWORKDAYS(LeaveTracker[[#This Row],[Start Date]],LeaveTracker[[#This Row],[End Date]],lstHolidays)</f>
        <v>1</v>
      </c>
      <c r="M31" s="9"/>
    </row>
    <row r="32" spans="1:13" ht="30" customHeight="1" x14ac:dyDescent="0.3">
      <c r="A32" s="51" t="s">
        <v>1754</v>
      </c>
      <c r="B32" s="56">
        <v>44774</v>
      </c>
      <c r="C32" s="56">
        <v>44767</v>
      </c>
      <c r="D32" s="53" t="s">
        <v>1753</v>
      </c>
      <c r="E32" s="51" t="str">
        <f>IF(ISBLANK(LeaveTracker[[#This Row],[Employee Name]]),"-----",VLOOKUP(LeaveTracker[[#This Row],[Employee Name]],Employees[[Employee Name]:[Office]],7))</f>
        <v>ACCOUNTING</v>
      </c>
      <c r="F32" s="51" t="str">
        <f>IF(ISBLANK(LeaveTracker[[#This Row],[Employee Name]]),"-----",VLOOKUP(LeaveTracker[[#This Row],[Employee Name]],Employees[[Employee Name]:[Office]],6))</f>
        <v>CASUAL</v>
      </c>
      <c r="G32" s="50">
        <v>44764</v>
      </c>
      <c r="H32" s="50">
        <v>44764</v>
      </c>
      <c r="I32" s="51" t="s">
        <v>81</v>
      </c>
      <c r="J32" s="53"/>
      <c r="K32" s="51" t="str">
        <f ca="1">LeaveTracker[[#This Row],[Days]]&amp;" "&amp;LeaveTracker[[#This Row],[Type of Leave]]</f>
        <v>1 SL</v>
      </c>
      <c r="L32" s="9">
        <f ca="1">NETWORKDAYS(LeaveTracker[[#This Row],[Start Date]],LeaveTracker[[#This Row],[End Date]],lstHolidays)</f>
        <v>1</v>
      </c>
      <c r="M32" s="9"/>
    </row>
    <row r="33" spans="1:13" ht="30" customHeight="1" x14ac:dyDescent="0.3">
      <c r="A33" s="51" t="s">
        <v>1755</v>
      </c>
      <c r="B33" s="56">
        <v>44774</v>
      </c>
      <c r="C33" s="56">
        <v>44715</v>
      </c>
      <c r="D33" s="53" t="s">
        <v>1753</v>
      </c>
      <c r="E33" s="51" t="str">
        <f>IF(ISBLANK(LeaveTracker[[#This Row],[Employee Name]]),"-----",VLOOKUP(LeaveTracker[[#This Row],[Employee Name]],Employees[[Employee Name]:[Office]],7))</f>
        <v>ACCOUNTING</v>
      </c>
      <c r="F33" s="51" t="str">
        <f>IF(ISBLANK(LeaveTracker[[#This Row],[Employee Name]]),"-----",VLOOKUP(LeaveTracker[[#This Row],[Employee Name]],Employees[[Employee Name]:[Office]],6))</f>
        <v>CASUAL</v>
      </c>
      <c r="G33" s="50">
        <v>44738</v>
      </c>
      <c r="H33" s="50">
        <v>44738</v>
      </c>
      <c r="I33" s="51" t="s">
        <v>81</v>
      </c>
      <c r="J33" s="53"/>
      <c r="K33" s="51" t="str">
        <f ca="1">LeaveTracker[[#This Row],[Days]]&amp;" "&amp;LeaveTracker[[#This Row],[Type of Leave]]</f>
        <v>0 SL</v>
      </c>
      <c r="L33" s="9">
        <f ca="1">NETWORKDAYS(LeaveTracker[[#This Row],[Start Date]],LeaveTracker[[#This Row],[End Date]],lstHolidays)</f>
        <v>0</v>
      </c>
      <c r="M33" s="9"/>
    </row>
    <row r="34" spans="1:13" ht="30" customHeight="1" x14ac:dyDescent="0.3">
      <c r="A34" s="51" t="s">
        <v>1756</v>
      </c>
      <c r="B34" s="56">
        <v>44774</v>
      </c>
      <c r="C34" s="56">
        <v>44719</v>
      </c>
      <c r="D34" s="53" t="s">
        <v>1753</v>
      </c>
      <c r="E34" s="51" t="str">
        <f>IF(ISBLANK(LeaveTracker[[#This Row],[Employee Name]]),"-----",VLOOKUP(LeaveTracker[[#This Row],[Employee Name]],Employees[[Employee Name]:[Office]],7))</f>
        <v>ACCOUNTING</v>
      </c>
      <c r="F34" s="51" t="str">
        <f>IF(ISBLANK(LeaveTracker[[#This Row],[Employee Name]]),"-----",VLOOKUP(LeaveTracker[[#This Row],[Employee Name]],Employees[[Employee Name]:[Office]],6))</f>
        <v>CASUAL</v>
      </c>
      <c r="G34" s="50">
        <v>44722</v>
      </c>
      <c r="H34" s="50">
        <v>44722</v>
      </c>
      <c r="I34" s="51" t="s">
        <v>298</v>
      </c>
      <c r="J34" s="53"/>
      <c r="K34" s="51" t="str">
        <f ca="1">LeaveTracker[[#This Row],[Days]]&amp;" "&amp;LeaveTracker[[#This Row],[Type of Leave]]</f>
        <v>1 OTHER</v>
      </c>
      <c r="L34" s="9">
        <f ca="1">NETWORKDAYS(LeaveTracker[[#This Row],[Start Date]],LeaveTracker[[#This Row],[End Date]],lstHolidays)</f>
        <v>1</v>
      </c>
      <c r="M34" s="9"/>
    </row>
    <row r="35" spans="1:13" ht="30" customHeight="1" x14ac:dyDescent="0.3">
      <c r="A35" s="51">
        <v>456</v>
      </c>
      <c r="B35" s="56">
        <v>44778</v>
      </c>
      <c r="C35" s="56">
        <v>44767</v>
      </c>
      <c r="D35" s="53" t="s">
        <v>1757</v>
      </c>
      <c r="E35" s="51" t="str">
        <f>IF(ISBLANK(LeaveTracker[[#This Row],[Employee Name]]),"-----",VLOOKUP(LeaveTracker[[#This Row],[Employee Name]],Employees[[Employee Name]:[Office]],7))</f>
        <v>MAHOGANY MARKET</v>
      </c>
      <c r="F35" s="51" t="str">
        <f>IF(ISBLANK(LeaveTracker[[#This Row],[Employee Name]]),"-----",VLOOKUP(LeaveTracker[[#This Row],[Employee Name]],Employees[[Employee Name]:[Office]],6))</f>
        <v>CASUAL</v>
      </c>
      <c r="G35" s="50">
        <v>44775</v>
      </c>
      <c r="H35" s="50">
        <v>44775</v>
      </c>
      <c r="I35" s="51" t="s">
        <v>298</v>
      </c>
      <c r="J35" s="53" t="s">
        <v>158</v>
      </c>
      <c r="K35" s="51" t="str">
        <f ca="1">LeaveTracker[[#This Row],[Days]]&amp;" "&amp;LeaveTracker[[#This Row],[Type of Leave]]</f>
        <v>1 OTHER</v>
      </c>
      <c r="L35" s="9">
        <f ca="1">NETWORKDAYS(LeaveTracker[[#This Row],[Start Date]],LeaveTracker[[#This Row],[End Date]],lstHolidays)</f>
        <v>1</v>
      </c>
      <c r="M35" s="9"/>
    </row>
    <row r="36" spans="1:13" ht="30" customHeight="1" x14ac:dyDescent="0.3">
      <c r="A36" s="51">
        <v>457</v>
      </c>
      <c r="B36" s="56">
        <v>44778</v>
      </c>
      <c r="C36" s="56">
        <v>44767</v>
      </c>
      <c r="D36" s="53" t="s">
        <v>1757</v>
      </c>
      <c r="E36" s="51" t="str">
        <f>IF(ISBLANK(LeaveTracker[[#This Row],[Employee Name]]),"-----",VLOOKUP(LeaveTracker[[#This Row],[Employee Name]],Employees[[Employee Name]:[Office]],7))</f>
        <v>MAHOGANY MARKET</v>
      </c>
      <c r="F36" s="51" t="str">
        <f>IF(ISBLANK(LeaveTracker[[#This Row],[Employee Name]]),"-----",VLOOKUP(LeaveTracker[[#This Row],[Employee Name]],Employees[[Employee Name]:[Office]],6))</f>
        <v>CASUAL</v>
      </c>
      <c r="G36" s="50">
        <v>44764</v>
      </c>
      <c r="H36" s="50">
        <v>44764</v>
      </c>
      <c r="I36" s="51" t="s">
        <v>81</v>
      </c>
      <c r="J36" s="53"/>
      <c r="K36" s="51" t="str">
        <f ca="1">LeaveTracker[[#This Row],[Days]]&amp;" "&amp;LeaveTracker[[#This Row],[Type of Leave]]</f>
        <v>1 SL</v>
      </c>
      <c r="L36" s="9">
        <f ca="1">NETWORKDAYS(LeaveTracker[[#This Row],[Start Date]],LeaveTracker[[#This Row],[End Date]],lstHolidays)</f>
        <v>1</v>
      </c>
      <c r="M36" s="9"/>
    </row>
    <row r="37" spans="1:13" ht="30" customHeight="1" x14ac:dyDescent="0.3">
      <c r="A37" s="51">
        <v>458</v>
      </c>
      <c r="B37" s="56">
        <v>44778</v>
      </c>
      <c r="C37" s="56">
        <v>44704</v>
      </c>
      <c r="D37" s="53" t="s">
        <v>1758</v>
      </c>
      <c r="E37" s="51" t="str">
        <f>IF(ISBLANK(LeaveTracker[[#This Row],[Employee Name]]),"-----",VLOOKUP(LeaveTracker[[#This Row],[Employee Name]],Employees[[Employee Name]:[Office]],7))</f>
        <v>AGRICULTURE OFFICE</v>
      </c>
      <c r="F37" s="51" t="str">
        <f>IF(ISBLANK(LeaveTracker[[#This Row],[Employee Name]]),"-----",VLOOKUP(LeaveTracker[[#This Row],[Employee Name]],Employees[[Employee Name]:[Office]],6))</f>
        <v>CASUAL</v>
      </c>
      <c r="G37" s="50">
        <v>44711</v>
      </c>
      <c r="H37" s="50">
        <v>44712</v>
      </c>
      <c r="I37" s="51" t="s">
        <v>298</v>
      </c>
      <c r="J37" s="53" t="s">
        <v>1004</v>
      </c>
      <c r="K37" s="51" t="str">
        <f ca="1">LeaveTracker[[#This Row],[Days]]&amp;" "&amp;LeaveTracker[[#This Row],[Type of Leave]]</f>
        <v>2 OTHER</v>
      </c>
      <c r="L37" s="9">
        <f ca="1">NETWORKDAYS(LeaveTracker[[#This Row],[Start Date]],LeaveTracker[[#This Row],[End Date]],lstHolidays)</f>
        <v>2</v>
      </c>
      <c r="M37" s="9"/>
    </row>
    <row r="38" spans="1:13" ht="30" customHeight="1" x14ac:dyDescent="0.3">
      <c r="A38" s="51">
        <v>459</v>
      </c>
      <c r="B38" s="56">
        <v>44778</v>
      </c>
      <c r="C38" s="56">
        <v>44593</v>
      </c>
      <c r="D38" s="53" t="s">
        <v>1759</v>
      </c>
      <c r="E38" s="51" t="str">
        <f>IF(ISBLANK(LeaveTracker[[#This Row],[Employee Name]]),"-----",VLOOKUP(LeaveTracker[[#This Row],[Employee Name]],Employees[[Employee Name]:[Office]],7))</f>
        <v>ONT</v>
      </c>
      <c r="F38" s="51" t="str">
        <f>IF(ISBLANK(LeaveTracker[[#This Row],[Employee Name]]),"-----",VLOOKUP(LeaveTracker[[#This Row],[Employee Name]],Employees[[Employee Name]:[Office]],6))</f>
        <v>CASUAL</v>
      </c>
      <c r="G38" s="50">
        <v>44593</v>
      </c>
      <c r="H38" s="50">
        <v>44607</v>
      </c>
      <c r="I38" s="51" t="s">
        <v>81</v>
      </c>
      <c r="J38" s="53"/>
      <c r="K38" s="51" t="str">
        <f ca="1">LeaveTracker[[#This Row],[Days]]&amp;" "&amp;LeaveTracker[[#This Row],[Type of Leave]]</f>
        <v>11 SL</v>
      </c>
      <c r="L38" s="9">
        <f ca="1">NETWORKDAYS(LeaveTracker[[#This Row],[Start Date]],LeaveTracker[[#This Row],[End Date]],lstHolidays)</f>
        <v>11</v>
      </c>
      <c r="M38" s="9"/>
    </row>
    <row r="39" spans="1:13" ht="30" customHeight="1" x14ac:dyDescent="0.3">
      <c r="A39" s="51">
        <v>460</v>
      </c>
      <c r="B39" s="56">
        <v>44778</v>
      </c>
      <c r="C39" s="56">
        <v>44760</v>
      </c>
      <c r="D39" s="53" t="s">
        <v>1759</v>
      </c>
      <c r="E39" s="51" t="str">
        <f>IF(ISBLANK(LeaveTracker[[#This Row],[Employee Name]]),"-----",VLOOKUP(LeaveTracker[[#This Row],[Employee Name]],Employees[[Employee Name]:[Office]],7))</f>
        <v>ONT</v>
      </c>
      <c r="F39" s="51" t="str">
        <f>IF(ISBLANK(LeaveTracker[[#This Row],[Employee Name]]),"-----",VLOOKUP(LeaveTracker[[#This Row],[Employee Name]],Employees[[Employee Name]:[Office]],6))</f>
        <v>CASUAL</v>
      </c>
      <c r="G39" s="50">
        <v>44750</v>
      </c>
      <c r="H39" s="50">
        <v>44773</v>
      </c>
      <c r="I39" s="51" t="s">
        <v>81</v>
      </c>
      <c r="J39" s="53"/>
      <c r="K39" s="51" t="str">
        <f ca="1">LeaveTracker[[#This Row],[Days]]&amp;" "&amp;LeaveTracker[[#This Row],[Type of Leave]]</f>
        <v>16 SL</v>
      </c>
      <c r="L39" s="9">
        <f ca="1">NETWORKDAYS(LeaveTracker[[#This Row],[Start Date]],LeaveTracker[[#This Row],[End Date]],lstHolidays)</f>
        <v>16</v>
      </c>
      <c r="M39" s="9"/>
    </row>
    <row r="40" spans="1:13" ht="30" customHeight="1" x14ac:dyDescent="0.3">
      <c r="A40" s="51">
        <v>461</v>
      </c>
      <c r="B40" s="56">
        <v>44778</v>
      </c>
      <c r="C40" s="56">
        <v>44771</v>
      </c>
      <c r="D40" s="53" t="s">
        <v>1760</v>
      </c>
      <c r="E40" s="51" t="str">
        <f>IF(ISBLANK(LeaveTracker[[#This Row],[Employee Name]]),"-----",VLOOKUP(LeaveTracker[[#This Row],[Employee Name]],Employees[[Employee Name]:[Office]],7))</f>
        <v>BPLO</v>
      </c>
      <c r="F40" s="51" t="str">
        <f>IF(ISBLANK(LeaveTracker[[#This Row],[Employee Name]]),"-----",VLOOKUP(LeaveTracker[[#This Row],[Employee Name]],Employees[[Employee Name]:[Office]],6))</f>
        <v>CASUAL</v>
      </c>
      <c r="G40" s="50">
        <v>44769</v>
      </c>
      <c r="H40" s="50">
        <v>44770</v>
      </c>
      <c r="I40" s="51" t="s">
        <v>81</v>
      </c>
      <c r="J40" s="53"/>
      <c r="K40" s="51" t="str">
        <f ca="1">LeaveTracker[[#This Row],[Days]]&amp;" "&amp;LeaveTracker[[#This Row],[Type of Leave]]</f>
        <v>2 SL</v>
      </c>
      <c r="L40" s="9">
        <f ca="1">NETWORKDAYS(LeaveTracker[[#This Row],[Start Date]],LeaveTracker[[#This Row],[End Date]],lstHolidays)</f>
        <v>2</v>
      </c>
      <c r="M40" s="9"/>
    </row>
    <row r="41" spans="1:13" ht="30" customHeight="1" x14ac:dyDescent="0.3">
      <c r="A41" s="51">
        <v>462</v>
      </c>
      <c r="B41" s="56">
        <v>44778</v>
      </c>
      <c r="C41" s="56">
        <v>44762</v>
      </c>
      <c r="D41" s="53" t="s">
        <v>1761</v>
      </c>
      <c r="E41" s="51" t="str">
        <f>IF(ISBLANK(LeaveTracker[[#This Row],[Employee Name]]),"-----",VLOOKUP(LeaveTracker[[#This Row],[Employee Name]],Employees[[Employee Name]:[Office]],7))</f>
        <v>CSWDO</v>
      </c>
      <c r="F41" s="51" t="str">
        <f>IF(ISBLANK(LeaveTracker[[#This Row],[Employee Name]]),"-----",VLOOKUP(LeaveTracker[[#This Row],[Employee Name]],Employees[[Employee Name]:[Office]],6))</f>
        <v>CASUAL</v>
      </c>
      <c r="G41" s="50">
        <v>44760</v>
      </c>
      <c r="H41" s="50">
        <v>44761</v>
      </c>
      <c r="I41" s="51" t="s">
        <v>81</v>
      </c>
      <c r="J41" s="53"/>
      <c r="K41" s="51" t="str">
        <f ca="1">LeaveTracker[[#This Row],[Days]]&amp;" "&amp;LeaveTracker[[#This Row],[Type of Leave]]</f>
        <v>2 SL</v>
      </c>
      <c r="L41" s="9">
        <f ca="1">NETWORKDAYS(LeaveTracker[[#This Row],[Start Date]],LeaveTracker[[#This Row],[End Date]],lstHolidays)</f>
        <v>2</v>
      </c>
      <c r="M41" s="9"/>
    </row>
    <row r="42" spans="1:13" ht="30" customHeight="1" x14ac:dyDescent="0.3">
      <c r="A42" s="51">
        <v>463</v>
      </c>
      <c r="B42" s="56">
        <v>44778</v>
      </c>
      <c r="C42" s="56">
        <v>44718</v>
      </c>
      <c r="D42" s="53" t="s">
        <v>1761</v>
      </c>
      <c r="E42" s="51" t="str">
        <f>IF(ISBLANK(LeaveTracker[[#This Row],[Employee Name]]),"-----",VLOOKUP(LeaveTracker[[#This Row],[Employee Name]],Employees[[Employee Name]:[Office]],7))</f>
        <v>CSWDO</v>
      </c>
      <c r="F42" s="51" t="str">
        <f>IF(ISBLANK(LeaveTracker[[#This Row],[Employee Name]]),"-----",VLOOKUP(LeaveTracker[[#This Row],[Employee Name]],Employees[[Employee Name]:[Office]],6))</f>
        <v>CASUAL</v>
      </c>
      <c r="G42" s="50">
        <v>44755</v>
      </c>
      <c r="H42" s="50">
        <v>44755</v>
      </c>
      <c r="I42" s="51" t="s">
        <v>82</v>
      </c>
      <c r="J42" s="53"/>
      <c r="K42" s="51" t="str">
        <f ca="1">LeaveTracker[[#This Row],[Days]]&amp;" "&amp;LeaveTracker[[#This Row],[Type of Leave]]</f>
        <v>1 VL</v>
      </c>
      <c r="L42" s="9">
        <f ca="1">NETWORKDAYS(LeaveTracker[[#This Row],[Start Date]],LeaveTracker[[#This Row],[End Date]],lstHolidays)</f>
        <v>1</v>
      </c>
      <c r="M42" s="9"/>
    </row>
    <row r="43" spans="1:13" ht="30" customHeight="1" x14ac:dyDescent="0.3">
      <c r="A43" s="51">
        <v>464</v>
      </c>
      <c r="B43" s="56">
        <v>44778</v>
      </c>
      <c r="C43" s="56">
        <v>44712</v>
      </c>
      <c r="D43" s="53" t="s">
        <v>1761</v>
      </c>
      <c r="E43" s="51" t="str">
        <f>IF(ISBLANK(LeaveTracker[[#This Row],[Employee Name]]),"-----",VLOOKUP(LeaveTracker[[#This Row],[Employee Name]],Employees[[Employee Name]:[Office]],7))</f>
        <v>CSWDO</v>
      </c>
      <c r="F43" s="51" t="str">
        <f>IF(ISBLANK(LeaveTracker[[#This Row],[Employee Name]]),"-----",VLOOKUP(LeaveTracker[[#This Row],[Employee Name]],Employees[[Employee Name]:[Office]],6))</f>
        <v>CASUAL</v>
      </c>
      <c r="G43" s="50">
        <v>44708</v>
      </c>
      <c r="H43" s="50">
        <v>44708</v>
      </c>
      <c r="I43" s="51" t="s">
        <v>81</v>
      </c>
      <c r="J43" s="53"/>
      <c r="K43" s="51" t="str">
        <f ca="1">LeaveTracker[[#This Row],[Days]]&amp;" "&amp;LeaveTracker[[#This Row],[Type of Leave]]</f>
        <v>1 SL</v>
      </c>
      <c r="L43" s="9">
        <f ca="1">NETWORKDAYS(LeaveTracker[[#This Row],[Start Date]],LeaveTracker[[#This Row],[End Date]],lstHolidays)</f>
        <v>1</v>
      </c>
      <c r="M43" s="9"/>
    </row>
    <row r="44" spans="1:13" ht="30" customHeight="1" x14ac:dyDescent="0.3">
      <c r="A44" s="51">
        <v>465</v>
      </c>
      <c r="B44" s="56">
        <v>44778</v>
      </c>
      <c r="C44" s="56">
        <v>44577</v>
      </c>
      <c r="D44" s="53" t="s">
        <v>1759</v>
      </c>
      <c r="E44" s="51" t="str">
        <f>IF(ISBLANK(LeaveTracker[[#This Row],[Employee Name]]),"-----",VLOOKUP(LeaveTracker[[#This Row],[Employee Name]],Employees[[Employee Name]:[Office]],7))</f>
        <v>ONT</v>
      </c>
      <c r="F44" s="51" t="str">
        <f>IF(ISBLANK(LeaveTracker[[#This Row],[Employee Name]]),"-----",VLOOKUP(LeaveTracker[[#This Row],[Employee Name]],Employees[[Employee Name]:[Office]],6))</f>
        <v>CASUAL</v>
      </c>
      <c r="G44" s="50">
        <v>44577</v>
      </c>
      <c r="H44" s="50">
        <v>44592</v>
      </c>
      <c r="I44" s="51" t="s">
        <v>81</v>
      </c>
      <c r="J44" s="53"/>
      <c r="K44" s="51" t="str">
        <f ca="1">LeaveTracker[[#This Row],[Days]]&amp;" "&amp;LeaveTracker[[#This Row],[Type of Leave]]</f>
        <v>11 SL</v>
      </c>
      <c r="L44" s="9">
        <f ca="1">NETWORKDAYS(LeaveTracker[[#This Row],[Start Date]],LeaveTracker[[#This Row],[End Date]],lstHolidays)</f>
        <v>11</v>
      </c>
      <c r="M44" s="9"/>
    </row>
    <row r="45" spans="1:13" ht="30" customHeight="1" x14ac:dyDescent="0.3">
      <c r="A45" s="51">
        <v>466</v>
      </c>
      <c r="B45" s="56">
        <v>44778</v>
      </c>
      <c r="C45" s="56">
        <v>44720</v>
      </c>
      <c r="D45" s="53" t="s">
        <v>1759</v>
      </c>
      <c r="E45" s="51" t="str">
        <f>IF(ISBLANK(LeaveTracker[[#This Row],[Employee Name]]),"-----",VLOOKUP(LeaveTracker[[#This Row],[Employee Name]],Employees[[Employee Name]:[Office]],7))</f>
        <v>ONT</v>
      </c>
      <c r="F45" s="51" t="str">
        <f>IF(ISBLANK(LeaveTracker[[#This Row],[Employee Name]]),"-----",VLOOKUP(LeaveTracker[[#This Row],[Employee Name]],Employees[[Employee Name]:[Office]],6))</f>
        <v>CASUAL</v>
      </c>
      <c r="G45" s="50">
        <v>44713</v>
      </c>
      <c r="H45" s="50">
        <v>44714</v>
      </c>
      <c r="I45" s="51" t="s">
        <v>81</v>
      </c>
      <c r="J45" s="53"/>
      <c r="K45" s="51" t="str">
        <f ca="1">LeaveTracker[[#This Row],[Days]]&amp;" "&amp;LeaveTracker[[#This Row],[Type of Leave]]</f>
        <v>2 SL</v>
      </c>
      <c r="L45" s="9">
        <f ca="1">NETWORKDAYS(LeaveTracker[[#This Row],[Start Date]],LeaveTracker[[#This Row],[End Date]],lstHolidays)</f>
        <v>2</v>
      </c>
      <c r="M45" s="9"/>
    </row>
    <row r="46" spans="1:13" ht="30" customHeight="1" x14ac:dyDescent="0.3">
      <c r="A46" s="51">
        <v>467</v>
      </c>
      <c r="B46" s="56">
        <v>44778</v>
      </c>
      <c r="C46" s="56">
        <v>44720</v>
      </c>
      <c r="D46" s="53" t="s">
        <v>1759</v>
      </c>
      <c r="E46" s="51" t="str">
        <f>IF(ISBLANK(LeaveTracker[[#This Row],[Employee Name]]),"-----",VLOOKUP(LeaveTracker[[#This Row],[Employee Name]],Employees[[Employee Name]:[Office]],7))</f>
        <v>ONT</v>
      </c>
      <c r="F46" s="51" t="str">
        <f>IF(ISBLANK(LeaveTracker[[#This Row],[Employee Name]]),"-----",VLOOKUP(LeaveTracker[[#This Row],[Employee Name]],Employees[[Employee Name]:[Office]],6))</f>
        <v>CASUAL</v>
      </c>
      <c r="G46" s="50">
        <v>44706</v>
      </c>
      <c r="H46" s="50">
        <v>44711</v>
      </c>
      <c r="I46" s="51" t="s">
        <v>81</v>
      </c>
      <c r="J46" s="53"/>
      <c r="K46" s="51" t="str">
        <f ca="1">LeaveTracker[[#This Row],[Days]]&amp;" "&amp;LeaveTracker[[#This Row],[Type of Leave]]</f>
        <v>4 SL</v>
      </c>
      <c r="L46" s="9">
        <f ca="1">NETWORKDAYS(LeaveTracker[[#This Row],[Start Date]],LeaveTracker[[#This Row],[End Date]],lstHolidays)</f>
        <v>4</v>
      </c>
      <c r="M46" s="9"/>
    </row>
    <row r="47" spans="1:13" ht="30" customHeight="1" x14ac:dyDescent="0.3">
      <c r="A47" s="51">
        <v>468</v>
      </c>
      <c r="B47" s="56">
        <v>44778</v>
      </c>
      <c r="C47" s="56">
        <v>44629</v>
      </c>
      <c r="D47" s="53" t="s">
        <v>1757</v>
      </c>
      <c r="E47" s="51" t="str">
        <f>IF(ISBLANK(LeaveTracker[[#This Row],[Employee Name]]),"-----",VLOOKUP(LeaveTracker[[#This Row],[Employee Name]],Employees[[Employee Name]:[Office]],7))</f>
        <v>MAHOGANY MARKET</v>
      </c>
      <c r="F47" s="51" t="str">
        <f>IF(ISBLANK(LeaveTracker[[#This Row],[Employee Name]]),"-----",VLOOKUP(LeaveTracker[[#This Row],[Employee Name]],Employees[[Employee Name]:[Office]],6))</f>
        <v>CASUAL</v>
      </c>
      <c r="G47" s="50">
        <v>44638</v>
      </c>
      <c r="H47" s="50">
        <v>44638</v>
      </c>
      <c r="I47" s="51" t="s">
        <v>298</v>
      </c>
      <c r="J47" s="53" t="s">
        <v>1004</v>
      </c>
      <c r="K47" s="51" t="str">
        <f ca="1">LeaveTracker[[#This Row],[Days]]&amp;" "&amp;LeaveTracker[[#This Row],[Type of Leave]]</f>
        <v>1 OTHER</v>
      </c>
      <c r="L47" s="9">
        <f ca="1">NETWORKDAYS(LeaveTracker[[#This Row],[Start Date]],LeaveTracker[[#This Row],[End Date]],lstHolidays)</f>
        <v>1</v>
      </c>
      <c r="M47" s="9"/>
    </row>
    <row r="48" spans="1:13" ht="30" customHeight="1" x14ac:dyDescent="0.3">
      <c r="A48" s="51">
        <v>469</v>
      </c>
      <c r="B48" s="56">
        <v>44778</v>
      </c>
      <c r="C48" s="56">
        <v>44677</v>
      </c>
      <c r="D48" s="53" t="s">
        <v>1762</v>
      </c>
      <c r="E48" s="51" t="str">
        <f>IF(ISBLANK(LeaveTracker[[#This Row],[Employee Name]]),"-----",VLOOKUP(LeaveTracker[[#This Row],[Employee Name]],Employees[[Employee Name]:[Office]],7))</f>
        <v>TCIS</v>
      </c>
      <c r="F48" s="51" t="str">
        <f>IF(ISBLANK(LeaveTracker[[#This Row],[Employee Name]]),"-----",VLOOKUP(LeaveTracker[[#This Row],[Employee Name]],Employees[[Employee Name]:[Office]],6))</f>
        <v>CASUAL</v>
      </c>
      <c r="G48" s="50">
        <v>44679</v>
      </c>
      <c r="H48" s="50">
        <v>44679</v>
      </c>
      <c r="I48" s="51" t="s">
        <v>298</v>
      </c>
      <c r="J48" s="53" t="s">
        <v>1763</v>
      </c>
      <c r="K48" s="51" t="str">
        <f ca="1">LeaveTracker[[#This Row],[Days]]&amp;" "&amp;LeaveTracker[[#This Row],[Type of Leave]]</f>
        <v>1 OTHER</v>
      </c>
      <c r="L48" s="9">
        <f ca="1">NETWORKDAYS(LeaveTracker[[#This Row],[Start Date]],LeaveTracker[[#This Row],[End Date]],lstHolidays)</f>
        <v>1</v>
      </c>
      <c r="M48" s="9"/>
    </row>
    <row r="49" spans="1:13" ht="30" customHeight="1" x14ac:dyDescent="0.3">
      <c r="A49" s="51">
        <v>470</v>
      </c>
      <c r="B49" s="56">
        <v>44778</v>
      </c>
      <c r="C49" s="56">
        <v>44642</v>
      </c>
      <c r="D49" s="53" t="s">
        <v>1764</v>
      </c>
      <c r="E49" s="51" t="str">
        <f>IF(ISBLANK(LeaveTracker[[#This Row],[Employee Name]]),"-----",VLOOKUP(LeaveTracker[[#This Row],[Employee Name]],Employees[[Employee Name]:[Office]],7))</f>
        <v>SP</v>
      </c>
      <c r="F49" s="51" t="str">
        <f>IF(ISBLANK(LeaveTracker[[#This Row],[Employee Name]]),"-----",VLOOKUP(LeaveTracker[[#This Row],[Employee Name]],Employees[[Employee Name]:[Office]],6))</f>
        <v>CASUAL</v>
      </c>
      <c r="G49" s="50">
        <v>44655</v>
      </c>
      <c r="H49" s="50">
        <v>44659</v>
      </c>
      <c r="I49" s="51" t="s">
        <v>82</v>
      </c>
      <c r="J49" s="53"/>
      <c r="K49" s="51" t="str">
        <f ca="1">LeaveTracker[[#This Row],[Days]]&amp;" "&amp;LeaveTracker[[#This Row],[Type of Leave]]</f>
        <v>5 VL</v>
      </c>
      <c r="L49" s="9">
        <f ca="1">NETWORKDAYS(LeaveTracker[[#This Row],[Start Date]],LeaveTracker[[#This Row],[End Date]],lstHolidays)</f>
        <v>5</v>
      </c>
      <c r="M49" s="9"/>
    </row>
    <row r="50" spans="1:13" ht="30" customHeight="1" x14ac:dyDescent="0.3">
      <c r="A50" s="51">
        <v>471</v>
      </c>
      <c r="B50" s="56">
        <v>44778</v>
      </c>
      <c r="C50" s="56">
        <v>44754</v>
      </c>
      <c r="D50" s="53" t="s">
        <v>1765</v>
      </c>
      <c r="E50" s="51" t="str">
        <f>IF(ISBLANK(LeaveTracker[[#This Row],[Employee Name]]),"-----",VLOOKUP(LeaveTracker[[#This Row],[Employee Name]],Employees[[Employee Name]:[Office]],7))</f>
        <v>EEO/CITY MARKET</v>
      </c>
      <c r="F50" s="51" t="str">
        <f>IF(ISBLANK(LeaveTracker[[#This Row],[Employee Name]]),"-----",VLOOKUP(LeaveTracker[[#This Row],[Employee Name]],Employees[[Employee Name]:[Office]],6))</f>
        <v>CASUAL</v>
      </c>
      <c r="G50" s="50">
        <v>44761</v>
      </c>
      <c r="H50" s="50">
        <v>44761</v>
      </c>
      <c r="I50" s="51" t="s">
        <v>82</v>
      </c>
      <c r="J50" s="53"/>
      <c r="K50" s="51" t="str">
        <f ca="1">LeaveTracker[[#This Row],[Days]]&amp;" "&amp;LeaveTracker[[#This Row],[Type of Leave]]</f>
        <v>1 VL</v>
      </c>
      <c r="L50" s="9">
        <f ca="1">NETWORKDAYS(LeaveTracker[[#This Row],[Start Date]],LeaveTracker[[#This Row],[End Date]],lstHolidays)</f>
        <v>1</v>
      </c>
      <c r="M50" s="9"/>
    </row>
    <row r="51" spans="1:13" ht="30" customHeight="1" x14ac:dyDescent="0.3">
      <c r="A51" s="51">
        <v>471</v>
      </c>
      <c r="B51" s="56">
        <v>44778</v>
      </c>
      <c r="C51" s="56">
        <v>44755</v>
      </c>
      <c r="D51" s="53" t="s">
        <v>1765</v>
      </c>
      <c r="E51" s="51" t="str">
        <f>IF(ISBLANK(LeaveTracker[[#This Row],[Employee Name]]),"-----",VLOOKUP(LeaveTracker[[#This Row],[Employee Name]],Employees[[Employee Name]:[Office]],7))</f>
        <v>EEO/CITY MARKET</v>
      </c>
      <c r="F51" s="51" t="str">
        <f>IF(ISBLANK(LeaveTracker[[#This Row],[Employee Name]]),"-----",VLOOKUP(LeaveTracker[[#This Row],[Employee Name]],Employees[[Employee Name]:[Office]],6))</f>
        <v>CASUAL</v>
      </c>
      <c r="G51" s="50">
        <v>44763</v>
      </c>
      <c r="H51" s="50">
        <v>44764</v>
      </c>
      <c r="I51" s="51" t="s">
        <v>82</v>
      </c>
      <c r="J51" s="53"/>
      <c r="K51" s="51" t="str">
        <f ca="1">LeaveTracker[[#This Row],[Days]]&amp;" "&amp;LeaveTracker[[#This Row],[Type of Leave]]</f>
        <v>2 VL</v>
      </c>
      <c r="L51" s="9">
        <f ca="1">NETWORKDAYS(LeaveTracker[[#This Row],[Start Date]],LeaveTracker[[#This Row],[End Date]],lstHolidays)</f>
        <v>2</v>
      </c>
      <c r="M51" s="9"/>
    </row>
    <row r="52" spans="1:13" ht="30" customHeight="1" x14ac:dyDescent="0.3">
      <c r="A52" s="51">
        <v>472</v>
      </c>
      <c r="B52" s="56">
        <v>44778</v>
      </c>
      <c r="C52" s="56">
        <v>44691</v>
      </c>
      <c r="D52" s="53" t="s">
        <v>1765</v>
      </c>
      <c r="E52" s="51" t="str">
        <f>IF(ISBLANK(LeaveTracker[[#This Row],[Employee Name]]),"-----",VLOOKUP(LeaveTracker[[#This Row],[Employee Name]],Employees[[Employee Name]:[Office]],7))</f>
        <v>EEO/CITY MARKET</v>
      </c>
      <c r="F52" s="51" t="str">
        <f>IF(ISBLANK(LeaveTracker[[#This Row],[Employee Name]]),"-----",VLOOKUP(LeaveTracker[[#This Row],[Employee Name]],Employees[[Employee Name]:[Office]],6))</f>
        <v>CASUAL</v>
      </c>
      <c r="G52" s="50">
        <v>44705</v>
      </c>
      <c r="H52" s="50">
        <v>44705</v>
      </c>
      <c r="I52" s="51" t="s">
        <v>82</v>
      </c>
      <c r="J52" s="53"/>
      <c r="K52" s="51" t="str">
        <f ca="1">LeaveTracker[[#This Row],[Days]]&amp;" "&amp;LeaveTracker[[#This Row],[Type of Leave]]</f>
        <v>1 VL</v>
      </c>
      <c r="L52" s="9">
        <f ca="1">NETWORKDAYS(LeaveTracker[[#This Row],[Start Date]],LeaveTracker[[#This Row],[End Date]],lstHolidays)</f>
        <v>1</v>
      </c>
      <c r="M52" s="9"/>
    </row>
    <row r="53" spans="1:13" ht="30" customHeight="1" x14ac:dyDescent="0.3">
      <c r="A53" s="51">
        <v>473</v>
      </c>
      <c r="B53" s="56">
        <v>44778</v>
      </c>
      <c r="C53" s="56">
        <v>44691</v>
      </c>
      <c r="D53" s="53" t="s">
        <v>1765</v>
      </c>
      <c r="E53" s="51" t="str">
        <f>IF(ISBLANK(LeaveTracker[[#This Row],[Employee Name]]),"-----",VLOOKUP(LeaveTracker[[#This Row],[Employee Name]],Employees[[Employee Name]:[Office]],7))</f>
        <v>EEO/CITY MARKET</v>
      </c>
      <c r="F53" s="51" t="str">
        <f>IF(ISBLANK(LeaveTracker[[#This Row],[Employee Name]]),"-----",VLOOKUP(LeaveTracker[[#This Row],[Employee Name]],Employees[[Employee Name]:[Office]],6))</f>
        <v>CASUAL</v>
      </c>
      <c r="G53" s="50">
        <v>44686</v>
      </c>
      <c r="H53" s="50">
        <v>44688</v>
      </c>
      <c r="I53" s="51" t="s">
        <v>81</v>
      </c>
      <c r="J53" s="53"/>
      <c r="K53" s="51" t="str">
        <f ca="1">LeaveTracker[[#This Row],[Days]]&amp;" "&amp;LeaveTracker[[#This Row],[Type of Leave]]</f>
        <v>2 SL</v>
      </c>
      <c r="L53" s="9">
        <f ca="1">NETWORKDAYS(LeaveTracker[[#This Row],[Start Date]],LeaveTracker[[#This Row],[End Date]],lstHolidays)</f>
        <v>2</v>
      </c>
      <c r="M53" s="9"/>
    </row>
    <row r="54" spans="1:13" ht="30" customHeight="1" x14ac:dyDescent="0.3">
      <c r="A54" s="51">
        <v>474</v>
      </c>
      <c r="B54" s="56">
        <v>44778</v>
      </c>
      <c r="C54" s="56">
        <v>44755</v>
      </c>
      <c r="D54" s="53" t="s">
        <v>1766</v>
      </c>
      <c r="E54" s="51" t="str">
        <f>IF(ISBLANK(LeaveTracker[[#This Row],[Employee Name]]),"-----",VLOOKUP(LeaveTracker[[#This Row],[Employee Name]],Employees[[Employee Name]:[Office]],7))</f>
        <v>SP</v>
      </c>
      <c r="F54" s="51" t="str">
        <f>IF(ISBLANK(LeaveTracker[[#This Row],[Employee Name]]),"-----",VLOOKUP(LeaveTracker[[#This Row],[Employee Name]],Employees[[Employee Name]:[Office]],6))</f>
        <v>CASUAL</v>
      </c>
      <c r="G54" s="50">
        <v>44754</v>
      </c>
      <c r="H54" s="50">
        <v>44754</v>
      </c>
      <c r="I54" s="51" t="s">
        <v>81</v>
      </c>
      <c r="J54" s="53"/>
      <c r="K54" s="51" t="str">
        <f ca="1">LeaveTracker[[#This Row],[Days]]&amp;" "&amp;LeaveTracker[[#This Row],[Type of Leave]]</f>
        <v>1 SL</v>
      </c>
      <c r="L54" s="9">
        <f ca="1">NETWORKDAYS(LeaveTracker[[#This Row],[Start Date]],LeaveTracker[[#This Row],[End Date]],lstHolidays)</f>
        <v>1</v>
      </c>
      <c r="M54" s="9"/>
    </row>
    <row r="55" spans="1:13" ht="30" customHeight="1" x14ac:dyDescent="0.3">
      <c r="A55" s="51">
        <v>475</v>
      </c>
      <c r="B55" s="56">
        <v>44778</v>
      </c>
      <c r="C55" s="56">
        <v>44719</v>
      </c>
      <c r="D55" s="53" t="s">
        <v>1767</v>
      </c>
      <c r="E55" s="51" t="str">
        <f>IF(ISBLANK(LeaveTracker[[#This Row],[Employee Name]]),"-----",VLOOKUP(LeaveTracker[[#This Row],[Employee Name]],Employees[[Employee Name]:[Office]],7))</f>
        <v>TCIS</v>
      </c>
      <c r="F55" s="51" t="str">
        <f>IF(ISBLANK(LeaveTracker[[#This Row],[Employee Name]]),"-----",VLOOKUP(LeaveTracker[[#This Row],[Employee Name]],Employees[[Employee Name]:[Office]],6))</f>
        <v>JOBCON</v>
      </c>
      <c r="G55" s="50">
        <v>44718</v>
      </c>
      <c r="H55" s="50">
        <v>44718</v>
      </c>
      <c r="I55" s="51" t="s">
        <v>81</v>
      </c>
      <c r="J55" s="53"/>
      <c r="K55" s="51" t="str">
        <f ca="1">LeaveTracker[[#This Row],[Days]]&amp;" "&amp;LeaveTracker[[#This Row],[Type of Leave]]</f>
        <v>1 SL</v>
      </c>
      <c r="L55" s="9">
        <f ca="1">NETWORKDAYS(LeaveTracker[[#This Row],[Start Date]],LeaveTracker[[#This Row],[End Date]],lstHolidays)</f>
        <v>1</v>
      </c>
      <c r="M55" s="9"/>
    </row>
    <row r="56" spans="1:13" ht="30" customHeight="1" x14ac:dyDescent="0.3">
      <c r="A56" s="51">
        <v>476</v>
      </c>
      <c r="B56" s="56">
        <v>44778</v>
      </c>
      <c r="C56" s="56">
        <v>44725</v>
      </c>
      <c r="D56" s="53" t="s">
        <v>1767</v>
      </c>
      <c r="E56" s="51" t="str">
        <f>IF(ISBLANK(LeaveTracker[[#This Row],[Employee Name]]),"-----",VLOOKUP(LeaveTracker[[#This Row],[Employee Name]],Employees[[Employee Name]:[Office]],7))</f>
        <v>TCIS</v>
      </c>
      <c r="F56" s="51" t="str">
        <f>IF(ISBLANK(LeaveTracker[[#This Row],[Employee Name]]),"-----",VLOOKUP(LeaveTracker[[#This Row],[Employee Name]],Employees[[Employee Name]:[Office]],6))</f>
        <v>JOBCON</v>
      </c>
      <c r="G56" s="50">
        <v>44726</v>
      </c>
      <c r="H56" s="50">
        <v>44726</v>
      </c>
      <c r="I56" s="51" t="s">
        <v>81</v>
      </c>
      <c r="J56" s="53"/>
      <c r="K56" s="51" t="str">
        <f ca="1">LeaveTracker[[#This Row],[Days]]&amp;" "&amp;LeaveTracker[[#This Row],[Type of Leave]]</f>
        <v>1 SL</v>
      </c>
      <c r="L56" s="9">
        <f ca="1">NETWORKDAYS(LeaveTracker[[#This Row],[Start Date]],LeaveTracker[[#This Row],[End Date]],lstHolidays)</f>
        <v>1</v>
      </c>
      <c r="M56" s="9"/>
    </row>
    <row r="57" spans="1:13" ht="30" customHeight="1" x14ac:dyDescent="0.3">
      <c r="A57" s="51">
        <v>477</v>
      </c>
      <c r="B57" s="56">
        <v>44778</v>
      </c>
      <c r="C57" s="56">
        <v>44719</v>
      </c>
      <c r="D57" s="53" t="s">
        <v>1767</v>
      </c>
      <c r="E57" s="51" t="str">
        <f>IF(ISBLANK(LeaveTracker[[#This Row],[Employee Name]]),"-----",VLOOKUP(LeaveTracker[[#This Row],[Employee Name]],Employees[[Employee Name]:[Office]],7))</f>
        <v>TCIS</v>
      </c>
      <c r="F57" s="51" t="str">
        <f>IF(ISBLANK(LeaveTracker[[#This Row],[Employee Name]]),"-----",VLOOKUP(LeaveTracker[[#This Row],[Employee Name]],Employees[[Employee Name]:[Office]],6))</f>
        <v>JOBCON</v>
      </c>
      <c r="G57" s="50">
        <v>44713</v>
      </c>
      <c r="H57" s="50">
        <v>44715</v>
      </c>
      <c r="I57" s="51" t="s">
        <v>81</v>
      </c>
      <c r="J57" s="53"/>
      <c r="K57" s="51" t="str">
        <f ca="1">LeaveTracker[[#This Row],[Days]]&amp;" "&amp;LeaveTracker[[#This Row],[Type of Leave]]</f>
        <v>3 SL</v>
      </c>
      <c r="L57" s="9">
        <f ca="1">NETWORKDAYS(LeaveTracker[[#This Row],[Start Date]],LeaveTracker[[#This Row],[End Date]],lstHolidays)</f>
        <v>3</v>
      </c>
      <c r="M57" s="9"/>
    </row>
    <row r="58" spans="1:13" ht="30" customHeight="1" x14ac:dyDescent="0.3">
      <c r="A58" s="51">
        <v>478</v>
      </c>
      <c r="B58" s="56">
        <v>44778</v>
      </c>
      <c r="C58" s="56">
        <v>44739</v>
      </c>
      <c r="D58" s="53" t="s">
        <v>1768</v>
      </c>
      <c r="E58" s="51" t="str">
        <f>IF(ISBLANK(LeaveTracker[[#This Row],[Employee Name]]),"-----",VLOOKUP(LeaveTracker[[#This Row],[Employee Name]],Employees[[Employee Name]:[Office]],7))</f>
        <v>GSO</v>
      </c>
      <c r="F58" s="51" t="str">
        <f>IF(ISBLANK(LeaveTracker[[#This Row],[Employee Name]]),"-----",VLOOKUP(LeaveTracker[[#This Row],[Employee Name]],Employees[[Employee Name]:[Office]],6))</f>
        <v>CASUAL</v>
      </c>
      <c r="G58" s="50">
        <v>44736</v>
      </c>
      <c r="H58" s="50">
        <v>44736</v>
      </c>
      <c r="I58" s="51" t="s">
        <v>81</v>
      </c>
      <c r="J58" s="53"/>
      <c r="K58" s="51" t="str">
        <f ca="1">LeaveTracker[[#This Row],[Days]]&amp;" "&amp;LeaveTracker[[#This Row],[Type of Leave]]</f>
        <v>1 SL</v>
      </c>
      <c r="L58" s="9">
        <f ca="1">NETWORKDAYS(LeaveTracker[[#This Row],[Start Date]],LeaveTracker[[#This Row],[End Date]],lstHolidays)</f>
        <v>1</v>
      </c>
      <c r="M58" s="9"/>
    </row>
    <row r="59" spans="1:13" ht="30" customHeight="1" x14ac:dyDescent="0.3">
      <c r="A59" s="51">
        <v>479</v>
      </c>
      <c r="B59" s="56">
        <v>44778</v>
      </c>
      <c r="C59" s="56">
        <v>44728</v>
      </c>
      <c r="D59" s="53" t="s">
        <v>1769</v>
      </c>
      <c r="E59" s="51" t="str">
        <f>IF(ISBLANK(LeaveTracker[[#This Row],[Employee Name]]),"-----",VLOOKUP(LeaveTracker[[#This Row],[Employee Name]],Employees[[Employee Name]:[Office]],7))</f>
        <v>CEO</v>
      </c>
      <c r="F59" s="51" t="str">
        <f>IF(ISBLANK(LeaveTracker[[#This Row],[Employee Name]]),"-----",VLOOKUP(LeaveTracker[[#This Row],[Employee Name]],Employees[[Employee Name]:[Office]],6))</f>
        <v>CASUAL</v>
      </c>
      <c r="G59" s="50">
        <v>44728</v>
      </c>
      <c r="H59" s="50">
        <v>44728</v>
      </c>
      <c r="I59" s="51" t="s">
        <v>81</v>
      </c>
      <c r="J59" s="53"/>
      <c r="K59" s="51" t="str">
        <f ca="1">LeaveTracker[[#This Row],[Days]]&amp;" "&amp;LeaveTracker[[#This Row],[Type of Leave]]</f>
        <v>1 SL</v>
      </c>
      <c r="L59" s="9">
        <f ca="1">NETWORKDAYS(LeaveTracker[[#This Row],[Start Date]],LeaveTracker[[#This Row],[End Date]],lstHolidays)</f>
        <v>1</v>
      </c>
      <c r="M59" s="9"/>
    </row>
    <row r="60" spans="1:13" ht="30" customHeight="1" x14ac:dyDescent="0.3">
      <c r="A60" s="51">
        <v>480</v>
      </c>
      <c r="B60" s="56">
        <v>44778</v>
      </c>
      <c r="C60" s="56">
        <v>44680</v>
      </c>
      <c r="D60" s="53" t="s">
        <v>1769</v>
      </c>
      <c r="E60" s="51" t="str">
        <f>IF(ISBLANK(LeaveTracker[[#This Row],[Employee Name]]),"-----",VLOOKUP(LeaveTracker[[#This Row],[Employee Name]],Employees[[Employee Name]:[Office]],7))</f>
        <v>CEO</v>
      </c>
      <c r="F60" s="51" t="str">
        <f>IF(ISBLANK(LeaveTracker[[#This Row],[Employee Name]]),"-----",VLOOKUP(LeaveTracker[[#This Row],[Employee Name]],Employees[[Employee Name]:[Office]],6))</f>
        <v>CASUAL</v>
      </c>
      <c r="G60" s="50">
        <v>44678</v>
      </c>
      <c r="H60" s="50">
        <v>44679</v>
      </c>
      <c r="I60" s="51" t="s">
        <v>81</v>
      </c>
      <c r="J60" s="53"/>
      <c r="K60" s="51" t="str">
        <f ca="1">LeaveTracker[[#This Row],[Days]]&amp;" "&amp;LeaveTracker[[#This Row],[Type of Leave]]</f>
        <v>2 SL</v>
      </c>
      <c r="L60" s="9">
        <f ca="1">NETWORKDAYS(LeaveTracker[[#This Row],[Start Date]],LeaveTracker[[#This Row],[End Date]],lstHolidays)</f>
        <v>2</v>
      </c>
      <c r="M60" s="9"/>
    </row>
    <row r="61" spans="1:13" ht="30" customHeight="1" x14ac:dyDescent="0.3">
      <c r="A61" s="51">
        <v>481</v>
      </c>
      <c r="B61" s="56">
        <v>44778</v>
      </c>
      <c r="C61" s="56">
        <v>44763</v>
      </c>
      <c r="D61" s="53" t="s">
        <v>1770</v>
      </c>
      <c r="E61" s="51" t="str">
        <f>IF(ISBLANK(LeaveTracker[[#This Row],[Employee Name]]),"-----",VLOOKUP(LeaveTracker[[#This Row],[Employee Name]],Employees[[Employee Name]:[Office]],7))</f>
        <v>CHARACTER</v>
      </c>
      <c r="F61" s="51" t="str">
        <f>IF(ISBLANK(LeaveTracker[[#This Row],[Employee Name]]),"-----",VLOOKUP(LeaveTracker[[#This Row],[Employee Name]],Employees[[Employee Name]:[Office]],6))</f>
        <v>CASUAL</v>
      </c>
      <c r="G61" s="50">
        <v>44762</v>
      </c>
      <c r="H61" s="50">
        <v>44762</v>
      </c>
      <c r="I61" s="51" t="s">
        <v>81</v>
      </c>
      <c r="J61" s="53"/>
      <c r="K61" s="51" t="str">
        <f ca="1">LeaveTracker[[#This Row],[Days]]&amp;" "&amp;LeaveTracker[[#This Row],[Type of Leave]]</f>
        <v>1 SL</v>
      </c>
      <c r="L61" s="9">
        <f ca="1">NETWORKDAYS(LeaveTracker[[#This Row],[Start Date]],LeaveTracker[[#This Row],[End Date]],lstHolidays)</f>
        <v>1</v>
      </c>
      <c r="M61" s="9"/>
    </row>
    <row r="62" spans="1:13" ht="30" customHeight="1" x14ac:dyDescent="0.3">
      <c r="A62" s="51">
        <v>482</v>
      </c>
      <c r="B62" s="56">
        <v>44778</v>
      </c>
      <c r="C62" s="56">
        <v>44754</v>
      </c>
      <c r="D62" s="53" t="s">
        <v>1771</v>
      </c>
      <c r="E62" s="51" t="str">
        <f>IF(ISBLANK(LeaveTracker[[#This Row],[Employee Name]]),"-----",VLOOKUP(LeaveTracker[[#This Row],[Employee Name]],Employees[[Employee Name]:[Office]],7))</f>
        <v>DEPED</v>
      </c>
      <c r="F62" s="51" t="str">
        <f>IF(ISBLANK(LeaveTracker[[#This Row],[Employee Name]]),"-----",VLOOKUP(LeaveTracker[[#This Row],[Employee Name]],Employees[[Employee Name]:[Office]],6))</f>
        <v>CASUAL</v>
      </c>
      <c r="G62" s="50">
        <v>44753</v>
      </c>
      <c r="H62" s="50">
        <v>44753</v>
      </c>
      <c r="I62" s="51" t="s">
        <v>298</v>
      </c>
      <c r="J62" s="53" t="s">
        <v>1004</v>
      </c>
      <c r="K62" s="51" t="str">
        <f ca="1">LeaveTracker[[#This Row],[Days]]&amp;" "&amp;LeaveTracker[[#This Row],[Type of Leave]]</f>
        <v>1 OTHER</v>
      </c>
      <c r="L62" s="9">
        <f ca="1">NETWORKDAYS(LeaveTracker[[#This Row],[Start Date]],LeaveTracker[[#This Row],[End Date]],lstHolidays)</f>
        <v>1</v>
      </c>
      <c r="M62" s="9"/>
    </row>
    <row r="63" spans="1:13" ht="30" customHeight="1" x14ac:dyDescent="0.3">
      <c r="A63" s="51">
        <v>482</v>
      </c>
      <c r="B63" s="56">
        <v>44778</v>
      </c>
      <c r="C63" s="56">
        <v>44755</v>
      </c>
      <c r="D63" s="53" t="s">
        <v>1771</v>
      </c>
      <c r="E63" s="51" t="str">
        <f>IF(ISBLANK(LeaveTracker[[#This Row],[Employee Name]]),"-----",VLOOKUP(LeaveTracker[[#This Row],[Employee Name]],Employees[[Employee Name]:[Office]],7))</f>
        <v>DEPED</v>
      </c>
      <c r="F63" s="51" t="str">
        <f>IF(ISBLANK(LeaveTracker[[#This Row],[Employee Name]]),"-----",VLOOKUP(LeaveTracker[[#This Row],[Employee Name]],Employees[[Employee Name]:[Office]],6))</f>
        <v>CASUAL</v>
      </c>
      <c r="G63" s="50">
        <v>44760</v>
      </c>
      <c r="H63" s="50">
        <v>44761</v>
      </c>
      <c r="I63" s="51" t="s">
        <v>298</v>
      </c>
      <c r="J63" s="53" t="s">
        <v>1004</v>
      </c>
      <c r="K63" s="51" t="str">
        <f ca="1">LeaveTracker[[#This Row],[Days]]&amp;" "&amp;LeaveTracker[[#This Row],[Type of Leave]]</f>
        <v>2 OTHER</v>
      </c>
      <c r="L63" s="9">
        <f ca="1">NETWORKDAYS(LeaveTracker[[#This Row],[Start Date]],LeaveTracker[[#This Row],[End Date]],lstHolidays)</f>
        <v>2</v>
      </c>
      <c r="M63" s="9"/>
    </row>
    <row r="64" spans="1:13" ht="30" customHeight="1" x14ac:dyDescent="0.3">
      <c r="A64" s="51">
        <v>482</v>
      </c>
      <c r="B64" s="56">
        <v>44778</v>
      </c>
      <c r="C64" s="56">
        <v>44756</v>
      </c>
      <c r="D64" s="53" t="s">
        <v>1771</v>
      </c>
      <c r="E64" s="51" t="str">
        <f>IF(ISBLANK(LeaveTracker[[#This Row],[Employee Name]]),"-----",VLOOKUP(LeaveTracker[[#This Row],[Employee Name]],Employees[[Employee Name]:[Office]],7))</f>
        <v>DEPED</v>
      </c>
      <c r="F64" s="51" t="str">
        <f>IF(ISBLANK(LeaveTracker[[#This Row],[Employee Name]]),"-----",VLOOKUP(LeaveTracker[[#This Row],[Employee Name]],Employees[[Employee Name]:[Office]],6))</f>
        <v>CASUAL</v>
      </c>
      <c r="G64" s="50">
        <v>44763</v>
      </c>
      <c r="H64" s="50">
        <v>44764</v>
      </c>
      <c r="I64" s="51" t="s">
        <v>298</v>
      </c>
      <c r="J64" s="53" t="s">
        <v>1004</v>
      </c>
      <c r="K64" s="51" t="str">
        <f ca="1">LeaveTracker[[#This Row],[Days]]&amp;" "&amp;LeaveTracker[[#This Row],[Type of Leave]]</f>
        <v>2 OTHER</v>
      </c>
      <c r="L64" s="9">
        <f ca="1">NETWORKDAYS(LeaveTracker[[#This Row],[Start Date]],LeaveTracker[[#This Row],[End Date]],lstHolidays)</f>
        <v>2</v>
      </c>
      <c r="M64" s="9"/>
    </row>
    <row r="65" spans="1:13" ht="30" customHeight="1" x14ac:dyDescent="0.3">
      <c r="A65" s="51">
        <v>483</v>
      </c>
      <c r="B65" s="56">
        <v>44778</v>
      </c>
      <c r="C65" s="56">
        <v>44754</v>
      </c>
      <c r="D65" s="53" t="s">
        <v>1771</v>
      </c>
      <c r="E65" s="51" t="str">
        <f>IF(ISBLANK(LeaveTracker[[#This Row],[Employee Name]]),"-----",VLOOKUP(LeaveTracker[[#This Row],[Employee Name]],Employees[[Employee Name]:[Office]],7))</f>
        <v>DEPED</v>
      </c>
      <c r="F65" s="51" t="str">
        <f>IF(ISBLANK(LeaveTracker[[#This Row],[Employee Name]]),"-----",VLOOKUP(LeaveTracker[[#This Row],[Employee Name]],Employees[[Employee Name]:[Office]],6))</f>
        <v>CASUAL</v>
      </c>
      <c r="G65" s="50">
        <v>44762</v>
      </c>
      <c r="H65" s="50">
        <v>44762</v>
      </c>
      <c r="I65" s="51" t="s">
        <v>298</v>
      </c>
      <c r="J65" s="53" t="s">
        <v>158</v>
      </c>
      <c r="K65" s="51" t="str">
        <f ca="1">LeaveTracker[[#This Row],[Days]]&amp;" "&amp;LeaveTracker[[#This Row],[Type of Leave]]</f>
        <v>1 OTHER</v>
      </c>
      <c r="L65" s="9">
        <f ca="1">NETWORKDAYS(LeaveTracker[[#This Row],[Start Date]],LeaveTracker[[#This Row],[End Date]],lstHolidays)</f>
        <v>1</v>
      </c>
      <c r="M65" s="9"/>
    </row>
    <row r="66" spans="1:13" ht="30" customHeight="1" x14ac:dyDescent="0.3">
      <c r="A66" s="51">
        <v>484</v>
      </c>
      <c r="B66" s="56">
        <v>44778</v>
      </c>
      <c r="C66" s="56">
        <v>44774</v>
      </c>
      <c r="D66" s="53" t="s">
        <v>1772</v>
      </c>
      <c r="E66" s="51" t="str">
        <f>IF(ISBLANK(LeaveTracker[[#This Row],[Employee Name]]),"-----",VLOOKUP(LeaveTracker[[#This Row],[Employee Name]],Employees[[Employee Name]:[Office]],7))</f>
        <v>LIBRARY</v>
      </c>
      <c r="F66" s="51" t="str">
        <f>IF(ISBLANK(LeaveTracker[[#This Row],[Employee Name]]),"-----",VLOOKUP(LeaveTracker[[#This Row],[Employee Name]],Employees[[Employee Name]:[Office]],6))</f>
        <v>CASUAL</v>
      </c>
      <c r="G66" s="50">
        <v>44789</v>
      </c>
      <c r="H66" s="50">
        <v>44789</v>
      </c>
      <c r="I66" s="51" t="s">
        <v>298</v>
      </c>
      <c r="J66" s="53" t="s">
        <v>158</v>
      </c>
      <c r="K66" s="51" t="str">
        <f ca="1">LeaveTracker[[#This Row],[Days]]&amp;" "&amp;LeaveTracker[[#This Row],[Type of Leave]]</f>
        <v>1 OTHER</v>
      </c>
      <c r="L66" s="9">
        <f ca="1">NETWORKDAYS(LeaveTracker[[#This Row],[Start Date]],LeaveTracker[[#This Row],[End Date]],lstHolidays)</f>
        <v>1</v>
      </c>
      <c r="M66" s="9"/>
    </row>
    <row r="67" spans="1:13" ht="30" customHeight="1" x14ac:dyDescent="0.3">
      <c r="A67" s="51">
        <v>485</v>
      </c>
      <c r="B67" s="56">
        <v>44778</v>
      </c>
      <c r="C67" s="56">
        <v>44774</v>
      </c>
      <c r="D67" s="53" t="s">
        <v>1772</v>
      </c>
      <c r="E67" s="51" t="str">
        <f>IF(ISBLANK(LeaveTracker[[#This Row],[Employee Name]]),"-----",VLOOKUP(LeaveTracker[[#This Row],[Employee Name]],Employees[[Employee Name]:[Office]],7))</f>
        <v>LIBRARY</v>
      </c>
      <c r="F67" s="51" t="str">
        <f>IF(ISBLANK(LeaveTracker[[#This Row],[Employee Name]]),"-----",VLOOKUP(LeaveTracker[[#This Row],[Employee Name]],Employees[[Employee Name]:[Office]],6))</f>
        <v>CASUAL</v>
      </c>
      <c r="G67" s="50">
        <v>44792</v>
      </c>
      <c r="H67" s="50">
        <v>44792</v>
      </c>
      <c r="I67" s="51" t="s">
        <v>82</v>
      </c>
      <c r="J67" s="53"/>
      <c r="K67" s="51" t="str">
        <f ca="1">LeaveTracker[[#This Row],[Days]]&amp;" "&amp;LeaveTracker[[#This Row],[Type of Leave]]</f>
        <v>1 VL</v>
      </c>
      <c r="L67" s="9">
        <f ca="1">NETWORKDAYS(LeaveTracker[[#This Row],[Start Date]],LeaveTracker[[#This Row],[End Date]],lstHolidays)</f>
        <v>1</v>
      </c>
      <c r="M67" s="9"/>
    </row>
    <row r="68" spans="1:13" ht="30" customHeight="1" x14ac:dyDescent="0.3">
      <c r="A68" s="51">
        <v>486</v>
      </c>
      <c r="B68" s="56">
        <v>44778</v>
      </c>
      <c r="C68" s="56">
        <v>44750</v>
      </c>
      <c r="D68" s="53" t="s">
        <v>1772</v>
      </c>
      <c r="E68" s="51" t="str">
        <f>IF(ISBLANK(LeaveTracker[[#This Row],[Employee Name]]),"-----",VLOOKUP(LeaveTracker[[#This Row],[Employee Name]],Employees[[Employee Name]:[Office]],7))</f>
        <v>LIBRARY</v>
      </c>
      <c r="F68" s="51" t="str">
        <f>IF(ISBLANK(LeaveTracker[[#This Row],[Employee Name]]),"-----",VLOOKUP(LeaveTracker[[#This Row],[Employee Name]],Employees[[Employee Name]:[Office]],6))</f>
        <v>CASUAL</v>
      </c>
      <c r="G68" s="50">
        <v>44749</v>
      </c>
      <c r="H68" s="50">
        <v>44749</v>
      </c>
      <c r="I68" s="51" t="s">
        <v>298</v>
      </c>
      <c r="J68" s="53" t="s">
        <v>1773</v>
      </c>
      <c r="K68" s="51" t="str">
        <f ca="1">LeaveTracker[[#This Row],[Days]]&amp;" "&amp;LeaveTracker[[#This Row],[Type of Leave]]</f>
        <v>1 OTHER</v>
      </c>
      <c r="L68" s="9">
        <f ca="1">NETWORKDAYS(LeaveTracker[[#This Row],[Start Date]],LeaveTracker[[#This Row],[End Date]],lstHolidays)</f>
        <v>1</v>
      </c>
      <c r="M68" s="9"/>
    </row>
    <row r="69" spans="1:13" ht="30" customHeight="1" x14ac:dyDescent="0.3">
      <c r="A69" s="51">
        <v>487</v>
      </c>
      <c r="B69" s="56">
        <v>44778</v>
      </c>
      <c r="C69" s="56">
        <v>44692</v>
      </c>
      <c r="D69" s="53" t="s">
        <v>1772</v>
      </c>
      <c r="E69" s="51" t="str">
        <f>IF(ISBLANK(LeaveTracker[[#This Row],[Employee Name]]),"-----",VLOOKUP(LeaveTracker[[#This Row],[Employee Name]],Employees[[Employee Name]:[Office]],7))</f>
        <v>LIBRARY</v>
      </c>
      <c r="F69" s="51" t="str">
        <f>IF(ISBLANK(LeaveTracker[[#This Row],[Employee Name]]),"-----",VLOOKUP(LeaveTracker[[#This Row],[Employee Name]],Employees[[Employee Name]:[Office]],6))</f>
        <v>CASUAL</v>
      </c>
      <c r="G69" s="50">
        <v>44699</v>
      </c>
      <c r="H69" s="50">
        <v>44701</v>
      </c>
      <c r="I69" s="51" t="s">
        <v>82</v>
      </c>
      <c r="J69" s="53"/>
      <c r="K69" s="51" t="str">
        <f ca="1">LeaveTracker[[#This Row],[Days]]&amp;" "&amp;LeaveTracker[[#This Row],[Type of Leave]]</f>
        <v>3 VL</v>
      </c>
      <c r="L69" s="9">
        <f ca="1">NETWORKDAYS(LeaveTracker[[#This Row],[Start Date]],LeaveTracker[[#This Row],[End Date]],lstHolidays)</f>
        <v>3</v>
      </c>
      <c r="M69" s="9"/>
    </row>
    <row r="70" spans="1:13" ht="30" customHeight="1" x14ac:dyDescent="0.3">
      <c r="A70" s="51">
        <v>488</v>
      </c>
      <c r="B70" s="56">
        <v>44778</v>
      </c>
      <c r="C70" s="56">
        <v>44704</v>
      </c>
      <c r="D70" s="53" t="s">
        <v>1774</v>
      </c>
      <c r="E70" s="51" t="str">
        <f>IF(ISBLANK(LeaveTracker[[#This Row],[Employee Name]]),"-----",VLOOKUP(LeaveTracker[[#This Row],[Employee Name]],Employees[[Employee Name]:[Office]],7))</f>
        <v>EEO/CITY MARKET</v>
      </c>
      <c r="F70" s="51" t="str">
        <f>IF(ISBLANK(LeaveTracker[[#This Row],[Employee Name]]),"-----",VLOOKUP(LeaveTracker[[#This Row],[Employee Name]],Employees[[Employee Name]:[Office]],6))</f>
        <v>CASUAL</v>
      </c>
      <c r="G70" s="50">
        <v>44698</v>
      </c>
      <c r="H70" s="50">
        <v>44698</v>
      </c>
      <c r="I70" s="51" t="s">
        <v>81</v>
      </c>
      <c r="J70" s="53"/>
      <c r="K70" s="51" t="str">
        <f ca="1">LeaveTracker[[#This Row],[Days]]&amp;" "&amp;LeaveTracker[[#This Row],[Type of Leave]]</f>
        <v>1 SL</v>
      </c>
      <c r="L70" s="9">
        <f ca="1">NETWORKDAYS(LeaveTracker[[#This Row],[Start Date]],LeaveTracker[[#This Row],[End Date]],lstHolidays)</f>
        <v>1</v>
      </c>
      <c r="M70" s="9"/>
    </row>
    <row r="71" spans="1:13" ht="30" customHeight="1" x14ac:dyDescent="0.3">
      <c r="A71" s="51">
        <v>488</v>
      </c>
      <c r="B71" s="56">
        <v>44778</v>
      </c>
      <c r="C71" s="56">
        <v>44704</v>
      </c>
      <c r="D71" s="53" t="s">
        <v>1774</v>
      </c>
      <c r="E71" s="51" t="str">
        <f>IF(ISBLANK(LeaveTracker[[#This Row],[Employee Name]]),"-----",VLOOKUP(LeaveTracker[[#This Row],[Employee Name]],Employees[[Employee Name]:[Office]],7))</f>
        <v>EEO/CITY MARKET</v>
      </c>
      <c r="F71" s="51" t="str">
        <f>IF(ISBLANK(LeaveTracker[[#This Row],[Employee Name]]),"-----",VLOOKUP(LeaveTracker[[#This Row],[Employee Name]],Employees[[Employee Name]:[Office]],6))</f>
        <v>CASUAL</v>
      </c>
      <c r="G71" s="50">
        <v>44700</v>
      </c>
      <c r="H71" s="50">
        <v>44700</v>
      </c>
      <c r="I71" s="51" t="s">
        <v>81</v>
      </c>
      <c r="J71" s="53"/>
      <c r="K71" s="51" t="str">
        <f ca="1">LeaveTracker[[#This Row],[Days]]&amp;" "&amp;LeaveTracker[[#This Row],[Type of Leave]]</f>
        <v>1 SL</v>
      </c>
      <c r="L71" s="9">
        <f ca="1">NETWORKDAYS(LeaveTracker[[#This Row],[Start Date]],LeaveTracker[[#This Row],[End Date]],lstHolidays)</f>
        <v>1</v>
      </c>
      <c r="M71" s="9"/>
    </row>
    <row r="72" spans="1:13" ht="30" customHeight="1" x14ac:dyDescent="0.3">
      <c r="A72" s="51">
        <v>488</v>
      </c>
      <c r="B72" s="56">
        <v>44778</v>
      </c>
      <c r="C72" s="56">
        <v>44704</v>
      </c>
      <c r="D72" s="53" t="s">
        <v>1774</v>
      </c>
      <c r="E72" s="51" t="str">
        <f>IF(ISBLANK(LeaveTracker[[#This Row],[Employee Name]]),"-----",VLOOKUP(LeaveTracker[[#This Row],[Employee Name]],Employees[[Employee Name]:[Office]],7))</f>
        <v>EEO/CITY MARKET</v>
      </c>
      <c r="F72" s="51" t="str">
        <f>IF(ISBLANK(LeaveTracker[[#This Row],[Employee Name]]),"-----",VLOOKUP(LeaveTracker[[#This Row],[Employee Name]],Employees[[Employee Name]:[Office]],6))</f>
        <v>CASUAL</v>
      </c>
      <c r="G72" s="50">
        <v>44702</v>
      </c>
      <c r="H72" s="50">
        <v>44702</v>
      </c>
      <c r="I72" s="51" t="s">
        <v>81</v>
      </c>
      <c r="J72" s="53"/>
      <c r="K72" s="51" t="str">
        <f ca="1">LeaveTracker[[#This Row],[Days]]&amp;" "&amp;LeaveTracker[[#This Row],[Type of Leave]]</f>
        <v>0 SL</v>
      </c>
      <c r="L72" s="9">
        <f ca="1">NETWORKDAYS(LeaveTracker[[#This Row],[Start Date]],LeaveTracker[[#This Row],[End Date]],lstHolidays)</f>
        <v>0</v>
      </c>
      <c r="M72" s="9"/>
    </row>
    <row r="73" spans="1:13" ht="30" customHeight="1" x14ac:dyDescent="0.3">
      <c r="A73" s="51">
        <v>489</v>
      </c>
      <c r="B73" s="56">
        <v>44778</v>
      </c>
      <c r="C73" s="56">
        <v>44683</v>
      </c>
      <c r="D73" s="53" t="s">
        <v>1774</v>
      </c>
      <c r="E73" s="51" t="str">
        <f>IF(ISBLANK(LeaveTracker[[#This Row],[Employee Name]]),"-----",VLOOKUP(LeaveTracker[[#This Row],[Employee Name]],Employees[[Employee Name]:[Office]],7))</f>
        <v>EEO/CITY MARKET</v>
      </c>
      <c r="F73" s="51" t="str">
        <f>IF(ISBLANK(LeaveTracker[[#This Row],[Employee Name]]),"-----",VLOOKUP(LeaveTracker[[#This Row],[Employee Name]],Employees[[Employee Name]:[Office]],6))</f>
        <v>CASUAL</v>
      </c>
      <c r="G73" s="50">
        <v>44672</v>
      </c>
      <c r="H73" s="50">
        <v>44673</v>
      </c>
      <c r="I73" s="51" t="s">
        <v>81</v>
      </c>
      <c r="J73" s="53"/>
      <c r="K73" s="51" t="str">
        <f ca="1">LeaveTracker[[#This Row],[Days]]&amp;" "&amp;LeaveTracker[[#This Row],[Type of Leave]]</f>
        <v>2 SL</v>
      </c>
      <c r="L73" s="9">
        <f ca="1">NETWORKDAYS(LeaveTracker[[#This Row],[Start Date]],LeaveTracker[[#This Row],[End Date]],lstHolidays)</f>
        <v>2</v>
      </c>
      <c r="M73" s="9"/>
    </row>
    <row r="74" spans="1:13" ht="30" customHeight="1" x14ac:dyDescent="0.3">
      <c r="A74" s="51">
        <v>489</v>
      </c>
      <c r="B74" s="56">
        <v>44778</v>
      </c>
      <c r="C74" s="56">
        <v>44683</v>
      </c>
      <c r="D74" s="53" t="s">
        <v>1774</v>
      </c>
      <c r="E74" s="51" t="str">
        <f>IF(ISBLANK(LeaveTracker[[#This Row],[Employee Name]]),"-----",VLOOKUP(LeaveTracker[[#This Row],[Employee Name]],Employees[[Employee Name]:[Office]],7))</f>
        <v>EEO/CITY MARKET</v>
      </c>
      <c r="F74" s="51" t="str">
        <f>IF(ISBLANK(LeaveTracker[[#This Row],[Employee Name]]),"-----",VLOOKUP(LeaveTracker[[#This Row],[Employee Name]],Employees[[Employee Name]:[Office]],6))</f>
        <v>CASUAL</v>
      </c>
      <c r="G74" s="50">
        <v>44676</v>
      </c>
      <c r="H74" s="50">
        <v>44679</v>
      </c>
      <c r="I74" s="51" t="s">
        <v>81</v>
      </c>
      <c r="J74" s="53"/>
      <c r="K74" s="51" t="str">
        <f ca="1">LeaveTracker[[#This Row],[Days]]&amp;" "&amp;LeaveTracker[[#This Row],[Type of Leave]]</f>
        <v>4 SL</v>
      </c>
      <c r="L74" s="9">
        <f ca="1">NETWORKDAYS(LeaveTracker[[#This Row],[Start Date]],LeaveTracker[[#This Row],[End Date]],lstHolidays)</f>
        <v>4</v>
      </c>
      <c r="M74" s="9"/>
    </row>
    <row r="75" spans="1:13" ht="30" customHeight="1" x14ac:dyDescent="0.3">
      <c r="A75" s="51">
        <v>489</v>
      </c>
      <c r="B75" s="56">
        <v>44778</v>
      </c>
      <c r="C75" s="56">
        <v>44683</v>
      </c>
      <c r="D75" s="53" t="s">
        <v>1774</v>
      </c>
      <c r="E75" s="51" t="str">
        <f>IF(ISBLANK(LeaveTracker[[#This Row],[Employee Name]]),"-----",VLOOKUP(LeaveTracker[[#This Row],[Employee Name]],Employees[[Employee Name]:[Office]],7))</f>
        <v>EEO/CITY MARKET</v>
      </c>
      <c r="F75" s="51" t="str">
        <f>IF(ISBLANK(LeaveTracker[[#This Row],[Employee Name]]),"-----",VLOOKUP(LeaveTracker[[#This Row],[Employee Name]],Employees[[Employee Name]:[Office]],6))</f>
        <v>CASUAL</v>
      </c>
      <c r="G75" s="50">
        <v>44681</v>
      </c>
      <c r="H75" s="50">
        <v>44681</v>
      </c>
      <c r="I75" s="51" t="s">
        <v>81</v>
      </c>
      <c r="J75" s="53"/>
      <c r="K75" s="51" t="str">
        <f ca="1">LeaveTracker[[#This Row],[Days]]&amp;" "&amp;LeaveTracker[[#This Row],[Type of Leave]]</f>
        <v>0 SL</v>
      </c>
      <c r="L75" s="9">
        <f ca="1">NETWORKDAYS(LeaveTracker[[#This Row],[Start Date]],LeaveTracker[[#This Row],[End Date]],lstHolidays)</f>
        <v>0</v>
      </c>
      <c r="M75" s="9"/>
    </row>
    <row r="76" spans="1:13" ht="30" customHeight="1" x14ac:dyDescent="0.3">
      <c r="A76" s="51">
        <v>490</v>
      </c>
      <c r="B76" s="56">
        <v>44778</v>
      </c>
      <c r="C76" s="56">
        <v>44755</v>
      </c>
      <c r="D76" s="53" t="s">
        <v>1774</v>
      </c>
      <c r="E76" s="51" t="str">
        <f>IF(ISBLANK(LeaveTracker[[#This Row],[Employee Name]]),"-----",VLOOKUP(LeaveTracker[[#This Row],[Employee Name]],Employees[[Employee Name]:[Office]],7))</f>
        <v>EEO/CITY MARKET</v>
      </c>
      <c r="F76" s="51" t="str">
        <f>IF(ISBLANK(LeaveTracker[[#This Row],[Employee Name]]),"-----",VLOOKUP(LeaveTracker[[#This Row],[Employee Name]],Employees[[Employee Name]:[Office]],6))</f>
        <v>CASUAL</v>
      </c>
      <c r="G76" s="50">
        <v>44746</v>
      </c>
      <c r="H76" s="50">
        <v>44749</v>
      </c>
      <c r="I76" s="51" t="s">
        <v>81</v>
      </c>
      <c r="J76" s="53"/>
      <c r="K76" s="51" t="str">
        <f ca="1">LeaveTracker[[#This Row],[Days]]&amp;" "&amp;LeaveTracker[[#This Row],[Type of Leave]]</f>
        <v>4 SL</v>
      </c>
      <c r="L76" s="9">
        <f ca="1">NETWORKDAYS(LeaveTracker[[#This Row],[Start Date]],LeaveTracker[[#This Row],[End Date]],lstHolidays)</f>
        <v>4</v>
      </c>
      <c r="M76" s="9"/>
    </row>
    <row r="77" spans="1:13" ht="30" customHeight="1" x14ac:dyDescent="0.3">
      <c r="A77" s="51">
        <v>490</v>
      </c>
      <c r="B77" s="56">
        <v>44778</v>
      </c>
      <c r="C77" s="56">
        <v>44755</v>
      </c>
      <c r="D77" s="53" t="s">
        <v>1774</v>
      </c>
      <c r="E77" s="51" t="str">
        <f>IF(ISBLANK(LeaveTracker[[#This Row],[Employee Name]]),"-----",VLOOKUP(LeaveTracker[[#This Row],[Employee Name]],Employees[[Employee Name]:[Office]],7))</f>
        <v>EEO/CITY MARKET</v>
      </c>
      <c r="F77" s="51" t="str">
        <f>IF(ISBLANK(LeaveTracker[[#This Row],[Employee Name]]),"-----",VLOOKUP(LeaveTracker[[#This Row],[Employee Name]],Employees[[Employee Name]:[Office]],6))</f>
        <v>CASUAL</v>
      </c>
      <c r="G77" s="50">
        <v>44751</v>
      </c>
      <c r="H77" s="50">
        <v>44751</v>
      </c>
      <c r="I77" s="51" t="s">
        <v>81</v>
      </c>
      <c r="J77" s="53"/>
      <c r="K77" s="51" t="str">
        <f ca="1">LeaveTracker[[#This Row],[Days]]&amp;" "&amp;LeaveTracker[[#This Row],[Type of Leave]]</f>
        <v>0 SL</v>
      </c>
      <c r="L77" s="9">
        <f ca="1">NETWORKDAYS(LeaveTracker[[#This Row],[Start Date]],LeaveTracker[[#This Row],[End Date]],lstHolidays)</f>
        <v>0</v>
      </c>
      <c r="M77" s="9"/>
    </row>
    <row r="78" spans="1:13" ht="30" customHeight="1" x14ac:dyDescent="0.3">
      <c r="A78" s="51">
        <v>490</v>
      </c>
      <c r="B78" s="56">
        <v>44778</v>
      </c>
      <c r="C78" s="56">
        <v>44755</v>
      </c>
      <c r="D78" s="53" t="s">
        <v>1774</v>
      </c>
      <c r="E78" s="51" t="str">
        <f>IF(ISBLANK(LeaveTracker[[#This Row],[Employee Name]]),"-----",VLOOKUP(LeaveTracker[[#This Row],[Employee Name]],Employees[[Employee Name]:[Office]],7))</f>
        <v>EEO/CITY MARKET</v>
      </c>
      <c r="F78" s="51" t="str">
        <f>IF(ISBLANK(LeaveTracker[[#This Row],[Employee Name]]),"-----",VLOOKUP(LeaveTracker[[#This Row],[Employee Name]],Employees[[Employee Name]:[Office]],6))</f>
        <v>CASUAL</v>
      </c>
      <c r="G78" s="50">
        <v>44753</v>
      </c>
      <c r="H78" s="50">
        <v>44753</v>
      </c>
      <c r="I78" s="51" t="s">
        <v>81</v>
      </c>
      <c r="J78" s="53"/>
      <c r="K78" s="51" t="str">
        <f ca="1">LeaveTracker[[#This Row],[Days]]&amp;" "&amp;LeaveTracker[[#This Row],[Type of Leave]]</f>
        <v>1 SL</v>
      </c>
      <c r="L78" s="9">
        <f ca="1">NETWORKDAYS(LeaveTracker[[#This Row],[Start Date]],LeaveTracker[[#This Row],[End Date]],lstHolidays)</f>
        <v>1</v>
      </c>
      <c r="M78" s="9"/>
    </row>
    <row r="79" spans="1:13" ht="30" customHeight="1" x14ac:dyDescent="0.3">
      <c r="A79" s="51">
        <v>491</v>
      </c>
      <c r="B79" s="56">
        <v>44778</v>
      </c>
      <c r="C79" s="56">
        <v>44754</v>
      </c>
      <c r="D79" s="53" t="s">
        <v>1775</v>
      </c>
      <c r="E79" s="51" t="str">
        <f>IF(ISBLANK(LeaveTracker[[#This Row],[Employee Name]]),"-----",VLOOKUP(LeaveTracker[[#This Row],[Employee Name]],Employees[[Employee Name]:[Office]],7))</f>
        <v>GSO</v>
      </c>
      <c r="F79" s="51" t="str">
        <f>IF(ISBLANK(LeaveTracker[[#This Row],[Employee Name]]),"-----",VLOOKUP(LeaveTracker[[#This Row],[Employee Name]],Employees[[Employee Name]:[Office]],6))</f>
        <v>CASUAL</v>
      </c>
      <c r="G79" s="50">
        <v>44753</v>
      </c>
      <c r="H79" s="50">
        <v>44753</v>
      </c>
      <c r="I79" s="51" t="s">
        <v>81</v>
      </c>
      <c r="J79" s="53"/>
      <c r="K79" s="51" t="str">
        <f ca="1">LeaveTracker[[#This Row],[Days]]&amp;" "&amp;LeaveTracker[[#This Row],[Type of Leave]]</f>
        <v>1 SL</v>
      </c>
      <c r="L79" s="9">
        <f ca="1">NETWORKDAYS(LeaveTracker[[#This Row],[Start Date]],LeaveTracker[[#This Row],[End Date]],lstHolidays)</f>
        <v>1</v>
      </c>
      <c r="M79" s="9"/>
    </row>
    <row r="80" spans="1:13" ht="30" customHeight="1" x14ac:dyDescent="0.3">
      <c r="A80" s="51">
        <v>492</v>
      </c>
      <c r="B80" s="56">
        <v>44778</v>
      </c>
      <c r="C80" s="56">
        <v>44757</v>
      </c>
      <c r="D80" s="53" t="s">
        <v>1769</v>
      </c>
      <c r="E80" s="51" t="str">
        <f>IF(ISBLANK(LeaveTracker[[#This Row],[Employee Name]]),"-----",VLOOKUP(LeaveTracker[[#This Row],[Employee Name]],Employees[[Employee Name]:[Office]],7))</f>
        <v>CEO</v>
      </c>
      <c r="F80" s="51" t="str">
        <f>IF(ISBLANK(LeaveTracker[[#This Row],[Employee Name]]),"-----",VLOOKUP(LeaveTracker[[#This Row],[Employee Name]],Employees[[Employee Name]:[Office]],6))</f>
        <v>CASUAL</v>
      </c>
      <c r="G80" s="50">
        <v>44756</v>
      </c>
      <c r="H80" s="50">
        <v>44756</v>
      </c>
      <c r="I80" s="51" t="s">
        <v>81</v>
      </c>
      <c r="J80" s="53"/>
      <c r="K80" s="51" t="str">
        <f ca="1">LeaveTracker[[#This Row],[Days]]&amp;" "&amp;LeaveTracker[[#This Row],[Type of Leave]]</f>
        <v>1 SL</v>
      </c>
      <c r="L80" s="9">
        <f ca="1">NETWORKDAYS(LeaveTracker[[#This Row],[Start Date]],LeaveTracker[[#This Row],[End Date]],lstHolidays)</f>
        <v>1</v>
      </c>
      <c r="M80" s="9"/>
    </row>
    <row r="81" spans="1:13" ht="30" customHeight="1" x14ac:dyDescent="0.3">
      <c r="A81" s="51">
        <v>493</v>
      </c>
      <c r="B81" s="56">
        <v>44778</v>
      </c>
      <c r="C81" s="56">
        <v>44760</v>
      </c>
      <c r="D81" s="53" t="s">
        <v>1770</v>
      </c>
      <c r="E81" s="51" t="str">
        <f>IF(ISBLANK(LeaveTracker[[#This Row],[Employee Name]]),"-----",VLOOKUP(LeaveTracker[[#This Row],[Employee Name]],Employees[[Employee Name]:[Office]],7))</f>
        <v>CHARACTER</v>
      </c>
      <c r="F81" s="51" t="str">
        <f>IF(ISBLANK(LeaveTracker[[#This Row],[Employee Name]]),"-----",VLOOKUP(LeaveTracker[[#This Row],[Employee Name]],Employees[[Employee Name]:[Office]],6))</f>
        <v>CASUAL</v>
      </c>
      <c r="G81" s="50">
        <v>44757</v>
      </c>
      <c r="H81" s="50">
        <v>44757</v>
      </c>
      <c r="I81" s="51" t="s">
        <v>81</v>
      </c>
      <c r="J81" s="53"/>
      <c r="K81" s="51" t="str">
        <f ca="1">LeaveTracker[[#This Row],[Days]]&amp;" "&amp;LeaveTracker[[#This Row],[Type of Leave]]</f>
        <v>1 SL</v>
      </c>
      <c r="L81" s="9">
        <f ca="1">NETWORKDAYS(LeaveTracker[[#This Row],[Start Date]],LeaveTracker[[#This Row],[End Date]],lstHolidays)</f>
        <v>1</v>
      </c>
      <c r="M81" s="9"/>
    </row>
    <row r="82" spans="1:13" ht="30" customHeight="1" x14ac:dyDescent="0.3">
      <c r="A82" s="51">
        <v>494</v>
      </c>
      <c r="B82" s="56">
        <v>44778</v>
      </c>
      <c r="C82" s="56">
        <v>44661</v>
      </c>
      <c r="D82" s="53" t="s">
        <v>1770</v>
      </c>
      <c r="E82" s="51" t="str">
        <f>IF(ISBLANK(LeaveTracker[[#This Row],[Employee Name]]),"-----",VLOOKUP(LeaveTracker[[#This Row],[Employee Name]],Employees[[Employee Name]:[Office]],7))</f>
        <v>CHARACTER</v>
      </c>
      <c r="F82" s="51" t="str">
        <f>IF(ISBLANK(LeaveTracker[[#This Row],[Employee Name]]),"-----",VLOOKUP(LeaveTracker[[#This Row],[Employee Name]],Employees[[Employee Name]:[Office]],6))</f>
        <v>CASUAL</v>
      </c>
      <c r="G82" s="50">
        <v>44664</v>
      </c>
      <c r="H82" s="50">
        <v>44664</v>
      </c>
      <c r="I82" s="51" t="s">
        <v>298</v>
      </c>
      <c r="J82" s="53" t="s">
        <v>1776</v>
      </c>
      <c r="K82" s="51" t="str">
        <f ca="1">LeaveTracker[[#This Row],[Days]]&amp;" "&amp;LeaveTracker[[#This Row],[Type of Leave]]</f>
        <v>1 OTHER</v>
      </c>
      <c r="L82" s="9">
        <f ca="1">NETWORKDAYS(LeaveTracker[[#This Row],[Start Date]],LeaveTracker[[#This Row],[End Date]],lstHolidays)</f>
        <v>1</v>
      </c>
      <c r="M82" s="9"/>
    </row>
    <row r="83" spans="1:13" ht="30" customHeight="1" x14ac:dyDescent="0.3">
      <c r="A83" s="51">
        <v>495</v>
      </c>
      <c r="B83" s="56">
        <v>44778</v>
      </c>
      <c r="C83" s="56">
        <v>44676</v>
      </c>
      <c r="D83" s="53" t="s">
        <v>1775</v>
      </c>
      <c r="E83" s="51" t="str">
        <f>IF(ISBLANK(LeaveTracker[[#This Row],[Employee Name]]),"-----",VLOOKUP(LeaveTracker[[#This Row],[Employee Name]],Employees[[Employee Name]:[Office]],7))</f>
        <v>GSO</v>
      </c>
      <c r="F83" s="51" t="str">
        <f>IF(ISBLANK(LeaveTracker[[#This Row],[Employee Name]]),"-----",VLOOKUP(LeaveTracker[[#This Row],[Employee Name]],Employees[[Employee Name]:[Office]],6))</f>
        <v>CASUAL</v>
      </c>
      <c r="G83" s="50">
        <v>44673</v>
      </c>
      <c r="H83" s="50">
        <v>44673</v>
      </c>
      <c r="I83" s="51" t="s">
        <v>298</v>
      </c>
      <c r="J83" s="53" t="s">
        <v>644</v>
      </c>
      <c r="K83" s="51" t="str">
        <f ca="1">LeaveTracker[[#This Row],[Days]]&amp;" "&amp;LeaveTracker[[#This Row],[Type of Leave]]</f>
        <v>1 OTHER</v>
      </c>
      <c r="L83" s="9">
        <f ca="1">NETWORKDAYS(LeaveTracker[[#This Row],[Start Date]],LeaveTracker[[#This Row],[End Date]],lstHolidays)</f>
        <v>1</v>
      </c>
      <c r="M83" s="9"/>
    </row>
    <row r="84" spans="1:13" ht="30" customHeight="1" x14ac:dyDescent="0.3">
      <c r="A84" s="51">
        <v>496</v>
      </c>
      <c r="B84" s="56">
        <v>44778</v>
      </c>
      <c r="C84" s="56">
        <v>44655</v>
      </c>
      <c r="D84" s="53" t="s">
        <v>1775</v>
      </c>
      <c r="E84" s="51" t="str">
        <f>IF(ISBLANK(LeaveTracker[[#This Row],[Employee Name]]),"-----",VLOOKUP(LeaveTracker[[#This Row],[Employee Name]],Employees[[Employee Name]:[Office]],7))</f>
        <v>GSO</v>
      </c>
      <c r="F84" s="51" t="str">
        <f>IF(ISBLANK(LeaveTracker[[#This Row],[Employee Name]]),"-----",VLOOKUP(LeaveTracker[[#This Row],[Employee Name]],Employees[[Employee Name]:[Office]],6))</f>
        <v>CASUAL</v>
      </c>
      <c r="G84" s="50">
        <v>44652</v>
      </c>
      <c r="H84" s="50">
        <v>44652</v>
      </c>
      <c r="I84" s="51" t="s">
        <v>298</v>
      </c>
      <c r="J84" s="53" t="s">
        <v>644</v>
      </c>
      <c r="K84" s="51" t="str">
        <f ca="1">LeaveTracker[[#This Row],[Days]]&amp;" "&amp;LeaveTracker[[#This Row],[Type of Leave]]</f>
        <v>1 OTHER</v>
      </c>
      <c r="L84" s="9">
        <f ca="1">NETWORKDAYS(LeaveTracker[[#This Row],[Start Date]],LeaveTracker[[#This Row],[End Date]],lstHolidays)</f>
        <v>1</v>
      </c>
      <c r="M84" s="9"/>
    </row>
    <row r="85" spans="1:13" ht="30" customHeight="1" x14ac:dyDescent="0.3">
      <c r="A85" s="51">
        <v>497</v>
      </c>
      <c r="B85" s="56">
        <v>44778</v>
      </c>
      <c r="C85" s="56">
        <v>44662</v>
      </c>
      <c r="D85" s="53" t="s">
        <v>1777</v>
      </c>
      <c r="E85" s="51" t="str">
        <f>IF(ISBLANK(LeaveTracker[[#This Row],[Employee Name]]),"-----",VLOOKUP(LeaveTracker[[#This Row],[Employee Name]],Employees[[Employee Name]:[Office]],7))</f>
        <v>CENRO</v>
      </c>
      <c r="F85" s="51" t="str">
        <f>IF(ISBLANK(LeaveTracker[[#This Row],[Employee Name]]),"-----",VLOOKUP(LeaveTracker[[#This Row],[Employee Name]],Employees[[Employee Name]:[Office]],6))</f>
        <v>CASUAL</v>
      </c>
      <c r="G85" s="50">
        <v>44666</v>
      </c>
      <c r="H85" s="50">
        <v>44667</v>
      </c>
      <c r="I85" s="51" t="s">
        <v>81</v>
      </c>
      <c r="J85" s="53"/>
      <c r="K85" s="51" t="str">
        <f ca="1">LeaveTracker[[#This Row],[Days]]&amp;" "&amp;LeaveTracker[[#This Row],[Type of Leave]]</f>
        <v>1 SL</v>
      </c>
      <c r="L85" s="9">
        <f ca="1">NETWORKDAYS(LeaveTracker[[#This Row],[Start Date]],LeaveTracker[[#This Row],[End Date]],lstHolidays)</f>
        <v>1</v>
      </c>
      <c r="M85" s="9"/>
    </row>
    <row r="86" spans="1:13" ht="30" customHeight="1" x14ac:dyDescent="0.3">
      <c r="A86" s="51">
        <v>498</v>
      </c>
      <c r="B86" s="56">
        <v>44778</v>
      </c>
      <c r="C86" s="56">
        <v>44714</v>
      </c>
      <c r="D86" s="53" t="s">
        <v>1778</v>
      </c>
      <c r="E86" s="51" t="str">
        <f>IF(ISBLANK(LeaveTracker[[#This Row],[Employee Name]]),"-----",VLOOKUP(LeaveTracker[[#This Row],[Employee Name]],Employees[[Employee Name]:[Office]],7))</f>
        <v>ONT</v>
      </c>
      <c r="F86" s="51" t="str">
        <f>IF(ISBLANK(LeaveTracker[[#This Row],[Employee Name]]),"-----",VLOOKUP(LeaveTracker[[#This Row],[Employee Name]],Employees[[Employee Name]:[Office]],6))</f>
        <v>CASUAL</v>
      </c>
      <c r="G86" s="50">
        <v>44710</v>
      </c>
      <c r="H86" s="50">
        <v>44710</v>
      </c>
      <c r="I86" s="51" t="s">
        <v>81</v>
      </c>
      <c r="J86" s="53"/>
      <c r="K86" s="51" t="str">
        <f ca="1">LeaveTracker[[#This Row],[Days]]&amp;" "&amp;LeaveTracker[[#This Row],[Type of Leave]]</f>
        <v>0 SL</v>
      </c>
      <c r="L86" s="9">
        <f ca="1">NETWORKDAYS(LeaveTracker[[#This Row],[Start Date]],LeaveTracker[[#This Row],[End Date]],lstHolidays)</f>
        <v>0</v>
      </c>
      <c r="M86" s="9"/>
    </row>
    <row r="87" spans="1:13" ht="30" customHeight="1" x14ac:dyDescent="0.3">
      <c r="A87" s="51">
        <v>499</v>
      </c>
      <c r="B87" s="56">
        <v>44778</v>
      </c>
      <c r="C87" s="56">
        <v>44694</v>
      </c>
      <c r="D87" s="53" t="s">
        <v>1779</v>
      </c>
      <c r="E87" s="51" t="str">
        <f>IF(ISBLANK(LeaveTracker[[#This Row],[Employee Name]]),"-----",VLOOKUP(LeaveTracker[[#This Row],[Employee Name]],Employees[[Employee Name]:[Office]],7))</f>
        <v>ONT</v>
      </c>
      <c r="F87" s="51" t="str">
        <f>IF(ISBLANK(LeaveTracker[[#This Row],[Employee Name]]),"-----",VLOOKUP(LeaveTracker[[#This Row],[Employee Name]],Employees[[Employee Name]:[Office]],6))</f>
        <v>CASUAL</v>
      </c>
      <c r="G87" s="50">
        <v>44707</v>
      </c>
      <c r="H87" s="50">
        <v>44708</v>
      </c>
      <c r="I87" s="51" t="s">
        <v>82</v>
      </c>
      <c r="J87" s="53"/>
      <c r="K87" s="51" t="str">
        <f ca="1">LeaveTracker[[#This Row],[Days]]&amp;" "&amp;LeaveTracker[[#This Row],[Type of Leave]]</f>
        <v>2 VL</v>
      </c>
      <c r="L87" s="9">
        <f ca="1">NETWORKDAYS(LeaveTracker[[#This Row],[Start Date]],LeaveTracker[[#This Row],[End Date]],lstHolidays)</f>
        <v>2</v>
      </c>
      <c r="M87" s="9"/>
    </row>
    <row r="88" spans="1:13" ht="30" customHeight="1" x14ac:dyDescent="0.3">
      <c r="A88" s="51">
        <v>500</v>
      </c>
      <c r="B88" s="56">
        <v>44778</v>
      </c>
      <c r="C88" s="56">
        <v>44753</v>
      </c>
      <c r="D88" s="53" t="s">
        <v>1780</v>
      </c>
      <c r="E88" s="51" t="str">
        <f>IF(ISBLANK(LeaveTracker[[#This Row],[Employee Name]]),"-----",VLOOKUP(LeaveTracker[[#This Row],[Employee Name]],Employees[[Employee Name]:[Office]],7))</f>
        <v>GSO</v>
      </c>
      <c r="F88" s="51" t="str">
        <f>IF(ISBLANK(LeaveTracker[[#This Row],[Employee Name]]),"-----",VLOOKUP(LeaveTracker[[#This Row],[Employee Name]],Employees[[Employee Name]:[Office]],6))</f>
        <v>CASUAL</v>
      </c>
      <c r="G88" s="50">
        <v>44750</v>
      </c>
      <c r="H88" s="50">
        <v>44750</v>
      </c>
      <c r="I88" s="51" t="s">
        <v>81</v>
      </c>
      <c r="J88" s="53"/>
      <c r="K88" s="51" t="str">
        <f ca="1">LeaveTracker[[#This Row],[Days]]&amp;" "&amp;LeaveTracker[[#This Row],[Type of Leave]]</f>
        <v>1 SL</v>
      </c>
      <c r="L88" s="9">
        <f ca="1">NETWORKDAYS(LeaveTracker[[#This Row],[Start Date]],LeaveTracker[[#This Row],[End Date]],lstHolidays)</f>
        <v>1</v>
      </c>
      <c r="M88" s="9"/>
    </row>
    <row r="89" spans="1:13" ht="30" customHeight="1" x14ac:dyDescent="0.3">
      <c r="A89" s="51">
        <v>501</v>
      </c>
      <c r="B89" s="56">
        <v>44778</v>
      </c>
      <c r="C89" s="56">
        <v>44712</v>
      </c>
      <c r="D89" s="53" t="s">
        <v>1780</v>
      </c>
      <c r="E89" s="51" t="str">
        <f>IF(ISBLANK(LeaveTracker[[#This Row],[Employee Name]]),"-----",VLOOKUP(LeaveTracker[[#This Row],[Employee Name]],Employees[[Employee Name]:[Office]],7))</f>
        <v>GSO</v>
      </c>
      <c r="F89" s="51" t="str">
        <f>IF(ISBLANK(LeaveTracker[[#This Row],[Employee Name]]),"-----",VLOOKUP(LeaveTracker[[#This Row],[Employee Name]],Employees[[Employee Name]:[Office]],6))</f>
        <v>CASUAL</v>
      </c>
      <c r="G89" s="50">
        <v>44718</v>
      </c>
      <c r="H89" s="50">
        <v>44720</v>
      </c>
      <c r="I89" s="51" t="s">
        <v>82</v>
      </c>
      <c r="J89" s="53"/>
      <c r="K89" s="51" t="str">
        <f ca="1">LeaveTracker[[#This Row],[Days]]&amp;" "&amp;LeaveTracker[[#This Row],[Type of Leave]]</f>
        <v>3 VL</v>
      </c>
      <c r="L89" s="9">
        <f ca="1">NETWORKDAYS(LeaveTracker[[#This Row],[Start Date]],LeaveTracker[[#This Row],[End Date]],lstHolidays)</f>
        <v>3</v>
      </c>
      <c r="M89" s="9"/>
    </row>
    <row r="90" spans="1:13" ht="30" customHeight="1" x14ac:dyDescent="0.3">
      <c r="A90" s="51">
        <v>502</v>
      </c>
      <c r="B90" s="56">
        <v>44778</v>
      </c>
      <c r="C90" s="56">
        <v>44700</v>
      </c>
      <c r="D90" s="53" t="s">
        <v>1780</v>
      </c>
      <c r="E90" s="51" t="str">
        <f>IF(ISBLANK(LeaveTracker[[#This Row],[Employee Name]]),"-----",VLOOKUP(LeaveTracker[[#This Row],[Employee Name]],Employees[[Employee Name]:[Office]],7))</f>
        <v>GSO</v>
      </c>
      <c r="F90" s="51" t="str">
        <f>IF(ISBLANK(LeaveTracker[[#This Row],[Employee Name]]),"-----",VLOOKUP(LeaveTracker[[#This Row],[Employee Name]],Employees[[Employee Name]:[Office]],6))</f>
        <v>CASUAL</v>
      </c>
      <c r="G90" s="50">
        <v>44699</v>
      </c>
      <c r="H90" s="50">
        <v>44699</v>
      </c>
      <c r="I90" s="51" t="s">
        <v>298</v>
      </c>
      <c r="J90" s="53" t="s">
        <v>644</v>
      </c>
      <c r="K90" s="51" t="str">
        <f ca="1">LeaveTracker[[#This Row],[Days]]&amp;" "&amp;LeaveTracker[[#This Row],[Type of Leave]]</f>
        <v>1 OTHER</v>
      </c>
      <c r="L90" s="9">
        <f ca="1">NETWORKDAYS(LeaveTracker[[#This Row],[Start Date]],LeaveTracker[[#This Row],[End Date]],lstHolidays)</f>
        <v>1</v>
      </c>
      <c r="M90" s="9"/>
    </row>
    <row r="91" spans="1:13" ht="30" customHeight="1" x14ac:dyDescent="0.3">
      <c r="A91" s="51">
        <v>503</v>
      </c>
      <c r="B91" s="56">
        <v>44778</v>
      </c>
      <c r="C91" s="56">
        <v>44698</v>
      </c>
      <c r="D91" s="53" t="s">
        <v>1780</v>
      </c>
      <c r="E91" s="51" t="str">
        <f>IF(ISBLANK(LeaveTracker[[#This Row],[Employee Name]]),"-----",VLOOKUP(LeaveTracker[[#This Row],[Employee Name]],Employees[[Employee Name]:[Office]],7))</f>
        <v>GSO</v>
      </c>
      <c r="F91" s="51" t="str">
        <f>IF(ISBLANK(LeaveTracker[[#This Row],[Employee Name]]),"-----",VLOOKUP(LeaveTracker[[#This Row],[Employee Name]],Employees[[Employee Name]:[Office]],6))</f>
        <v>CASUAL</v>
      </c>
      <c r="G91" s="50">
        <v>44697</v>
      </c>
      <c r="H91" s="50">
        <v>44697</v>
      </c>
      <c r="I91" s="51" t="s">
        <v>81</v>
      </c>
      <c r="J91" s="53"/>
      <c r="K91" s="51" t="str">
        <f ca="1">LeaveTracker[[#This Row],[Days]]&amp;" "&amp;LeaveTracker[[#This Row],[Type of Leave]]</f>
        <v>1 SL</v>
      </c>
      <c r="L91" s="9">
        <f ca="1">NETWORKDAYS(LeaveTracker[[#This Row],[Start Date]],LeaveTracker[[#This Row],[End Date]],lstHolidays)</f>
        <v>1</v>
      </c>
      <c r="M91" s="9"/>
    </row>
    <row r="92" spans="1:13" ht="30" customHeight="1" x14ac:dyDescent="0.3">
      <c r="A92" s="51">
        <v>504</v>
      </c>
      <c r="B92" s="56">
        <v>44778</v>
      </c>
      <c r="C92" s="56">
        <v>44719</v>
      </c>
      <c r="D92" s="53" t="s">
        <v>1781</v>
      </c>
      <c r="E92" s="51" t="str">
        <f>IF(ISBLANK(LeaveTracker[[#This Row],[Employee Name]]),"-----",VLOOKUP(LeaveTracker[[#This Row],[Employee Name]],Employees[[Employee Name]:[Office]],7))</f>
        <v>EEO/CITY MARKET</v>
      </c>
      <c r="F92" s="51" t="str">
        <f>IF(ISBLANK(LeaveTracker[[#This Row],[Employee Name]]),"-----",VLOOKUP(LeaveTracker[[#This Row],[Employee Name]],Employees[[Employee Name]:[Office]],6))</f>
        <v>CASUAL</v>
      </c>
      <c r="G92" s="50">
        <v>44714</v>
      </c>
      <c r="H92" s="50">
        <v>44716</v>
      </c>
      <c r="I92" s="51" t="s">
        <v>81</v>
      </c>
      <c r="J92" s="53"/>
      <c r="K92" s="51" t="str">
        <f ca="1">LeaveTracker[[#This Row],[Days]]&amp;" "&amp;LeaveTracker[[#This Row],[Type of Leave]]</f>
        <v>2 SL</v>
      </c>
      <c r="L92" s="9">
        <f ca="1">NETWORKDAYS(LeaveTracker[[#This Row],[Start Date]],LeaveTracker[[#This Row],[End Date]],lstHolidays)</f>
        <v>2</v>
      </c>
      <c r="M92" s="9"/>
    </row>
    <row r="93" spans="1:13" ht="30" customHeight="1" x14ac:dyDescent="0.3">
      <c r="A93" s="51">
        <v>505</v>
      </c>
      <c r="B93" s="56">
        <v>44778</v>
      </c>
      <c r="C93" s="56">
        <v>44753</v>
      </c>
      <c r="D93" s="53" t="s">
        <v>1782</v>
      </c>
      <c r="E93" s="51" t="str">
        <f>IF(ISBLANK(LeaveTracker[[#This Row],[Employee Name]]),"-----",VLOOKUP(LeaveTracker[[#This Row],[Employee Name]],Employees[[Employee Name]:[Office]],7))</f>
        <v>CHO</v>
      </c>
      <c r="F93" s="51" t="str">
        <f>IF(ISBLANK(LeaveTracker[[#This Row],[Employee Name]]),"-----",VLOOKUP(LeaveTracker[[#This Row],[Employee Name]],Employees[[Employee Name]:[Office]],6))</f>
        <v>CASUAL</v>
      </c>
      <c r="G93" s="50">
        <v>44748</v>
      </c>
      <c r="H93" s="50">
        <v>44750</v>
      </c>
      <c r="I93" s="51" t="s">
        <v>81</v>
      </c>
      <c r="J93" s="53"/>
      <c r="K93" s="51" t="str">
        <f ca="1">LeaveTracker[[#This Row],[Days]]&amp;" "&amp;LeaveTracker[[#This Row],[Type of Leave]]</f>
        <v>3 SL</v>
      </c>
      <c r="L93" s="9">
        <f ca="1">NETWORKDAYS(LeaveTracker[[#This Row],[Start Date]],LeaveTracker[[#This Row],[End Date]],lstHolidays)</f>
        <v>3</v>
      </c>
      <c r="M93" s="9"/>
    </row>
    <row r="94" spans="1:13" ht="30" customHeight="1" x14ac:dyDescent="0.3">
      <c r="A94" s="51">
        <v>506</v>
      </c>
      <c r="B94" s="56">
        <v>44778</v>
      </c>
      <c r="C94" s="56">
        <v>44753</v>
      </c>
      <c r="D94" s="53" t="s">
        <v>1783</v>
      </c>
      <c r="E94" s="51" t="str">
        <f>IF(ISBLANK(LeaveTracker[[#This Row],[Employee Name]]),"-----",VLOOKUP(LeaveTracker[[#This Row],[Employee Name]],Employees[[Employee Name]:[Office]],7))</f>
        <v>SP/VMO</v>
      </c>
      <c r="F94" s="51" t="str">
        <f>IF(ISBLANK(LeaveTracker[[#This Row],[Employee Name]]),"-----",VLOOKUP(LeaveTracker[[#This Row],[Employee Name]],Employees[[Employee Name]:[Office]],6))</f>
        <v>CASUAL</v>
      </c>
      <c r="G94" s="50"/>
      <c r="H94" s="50"/>
      <c r="I94" s="51" t="s">
        <v>298</v>
      </c>
      <c r="J94" s="53" t="s">
        <v>691</v>
      </c>
      <c r="K94" s="51" t="str">
        <f ca="1">LeaveTracker[[#This Row],[Days]]&amp;" "&amp;LeaveTracker[[#This Row],[Type of Leave]]</f>
        <v>0 OTHER</v>
      </c>
      <c r="L94" s="9">
        <f ca="1">NETWORKDAYS(LeaveTracker[[#This Row],[Start Date]],LeaveTracker[[#This Row],[End Date]],lstHolidays)</f>
        <v>0</v>
      </c>
      <c r="M94" s="9"/>
    </row>
    <row r="95" spans="1:13" ht="30" customHeight="1" x14ac:dyDescent="0.3">
      <c r="A95" s="51">
        <v>507</v>
      </c>
      <c r="B95" s="56">
        <v>44778</v>
      </c>
      <c r="C95" s="56">
        <v>44775</v>
      </c>
      <c r="D95" s="53" t="s">
        <v>1784</v>
      </c>
      <c r="E95" s="51" t="str">
        <f>IF(ISBLANK(LeaveTracker[[#This Row],[Employee Name]]),"-----",VLOOKUP(LeaveTracker[[#This Row],[Employee Name]],Employees[[Employee Name]:[Office]],7))</f>
        <v>GSO</v>
      </c>
      <c r="F95" s="51" t="str">
        <f>IF(ISBLANK(LeaveTracker[[#This Row],[Employee Name]]),"-----",VLOOKUP(LeaveTracker[[#This Row],[Employee Name]],Employees[[Employee Name]:[Office]],6))</f>
        <v>CASUAL</v>
      </c>
      <c r="G95" s="50">
        <v>44781</v>
      </c>
      <c r="H95" s="50">
        <v>44924</v>
      </c>
      <c r="I95" s="51" t="s">
        <v>82</v>
      </c>
      <c r="J95" s="53" t="s">
        <v>1022</v>
      </c>
      <c r="K95" s="51" t="str">
        <f ca="1">LeaveTracker[[#This Row],[Days]]&amp;" "&amp;LeaveTracker[[#This Row],[Type of Leave]]</f>
        <v>100 VL</v>
      </c>
      <c r="L95" s="9">
        <f ca="1">NETWORKDAYS(LeaveTracker[[#This Row],[Start Date]],LeaveTracker[[#This Row],[End Date]],lstHolidays)</f>
        <v>100</v>
      </c>
      <c r="M95" s="9"/>
    </row>
    <row r="96" spans="1:13" ht="30" customHeight="1" x14ac:dyDescent="0.3">
      <c r="A96" s="51">
        <v>508</v>
      </c>
      <c r="B96" s="56">
        <v>44778</v>
      </c>
      <c r="C96" s="56">
        <v>44739</v>
      </c>
      <c r="D96" s="53" t="s">
        <v>1785</v>
      </c>
      <c r="E96" s="51" t="str">
        <f>IF(ISBLANK(LeaveTracker[[#This Row],[Employee Name]]),"-----",VLOOKUP(LeaveTracker[[#This Row],[Employee Name]],Employees[[Employee Name]:[Office]],7))</f>
        <v>SP</v>
      </c>
      <c r="F96" s="51" t="str">
        <f>IF(ISBLANK(LeaveTracker[[#This Row],[Employee Name]]),"-----",VLOOKUP(LeaveTracker[[#This Row],[Employee Name]],Employees[[Employee Name]:[Office]],6))</f>
        <v>CASUAL</v>
      </c>
      <c r="G96" s="50">
        <v>44734</v>
      </c>
      <c r="H96" s="50">
        <v>44735</v>
      </c>
      <c r="I96" s="51" t="s">
        <v>81</v>
      </c>
      <c r="J96" s="53"/>
      <c r="K96" s="51" t="str">
        <f ca="1">LeaveTracker[[#This Row],[Days]]&amp;" "&amp;LeaveTracker[[#This Row],[Type of Leave]]</f>
        <v>2 SL</v>
      </c>
      <c r="L96" s="9">
        <f ca="1">NETWORKDAYS(LeaveTracker[[#This Row],[Start Date]],LeaveTracker[[#This Row],[End Date]],lstHolidays)</f>
        <v>2</v>
      </c>
      <c r="M96" s="9"/>
    </row>
    <row r="97" spans="1:13" ht="30" customHeight="1" x14ac:dyDescent="0.3">
      <c r="A97" s="51">
        <v>509</v>
      </c>
      <c r="B97" s="56">
        <v>44778</v>
      </c>
      <c r="C97" s="56">
        <v>44735</v>
      </c>
      <c r="D97" s="53" t="s">
        <v>1758</v>
      </c>
      <c r="E97" s="51" t="str">
        <f>IF(ISBLANK(LeaveTracker[[#This Row],[Employee Name]]),"-----",VLOOKUP(LeaveTracker[[#This Row],[Employee Name]],Employees[[Employee Name]:[Office]],7))</f>
        <v>AGRICULTURE OFFICE</v>
      </c>
      <c r="F97" s="51" t="str">
        <f>IF(ISBLANK(LeaveTracker[[#This Row],[Employee Name]]),"-----",VLOOKUP(LeaveTracker[[#This Row],[Employee Name]],Employees[[Employee Name]:[Office]],6))</f>
        <v>CASUAL</v>
      </c>
      <c r="G97" s="50">
        <v>44742</v>
      </c>
      <c r="H97" s="50">
        <v>44742</v>
      </c>
      <c r="I97" s="51" t="s">
        <v>298</v>
      </c>
      <c r="J97" s="53" t="s">
        <v>1004</v>
      </c>
      <c r="K97" s="51" t="str">
        <f ca="1">LeaveTracker[[#This Row],[Days]]&amp;" "&amp;LeaveTracker[[#This Row],[Type of Leave]]</f>
        <v>1 OTHER</v>
      </c>
      <c r="L97" s="9">
        <f ca="1">NETWORKDAYS(LeaveTracker[[#This Row],[Start Date]],LeaveTracker[[#This Row],[End Date]],lstHolidays)</f>
        <v>1</v>
      </c>
      <c r="M97" s="9"/>
    </row>
    <row r="98" spans="1:13" ht="30" customHeight="1" x14ac:dyDescent="0.3">
      <c r="A98" s="51">
        <v>509</v>
      </c>
      <c r="B98" s="56">
        <v>44778</v>
      </c>
      <c r="C98" s="56">
        <v>44735</v>
      </c>
      <c r="D98" s="53" t="s">
        <v>1758</v>
      </c>
      <c r="E98" s="51" t="str">
        <f>IF(ISBLANK(LeaveTracker[[#This Row],[Employee Name]]),"-----",VLOOKUP(LeaveTracker[[#This Row],[Employee Name]],Employees[[Employee Name]:[Office]],7))</f>
        <v>AGRICULTURE OFFICE</v>
      </c>
      <c r="F98" s="51" t="str">
        <f>IF(ISBLANK(LeaveTracker[[#This Row],[Employee Name]]),"-----",VLOOKUP(LeaveTracker[[#This Row],[Employee Name]],Employees[[Employee Name]:[Office]],6))</f>
        <v>CASUAL</v>
      </c>
      <c r="G98" s="50">
        <v>44743</v>
      </c>
      <c r="H98" s="50">
        <v>44743</v>
      </c>
      <c r="I98" s="51" t="s">
        <v>298</v>
      </c>
      <c r="J98" s="53" t="s">
        <v>1004</v>
      </c>
      <c r="K98" s="51" t="str">
        <f ca="1">LeaveTracker[[#This Row],[Days]]&amp;" "&amp;LeaveTracker[[#This Row],[Type of Leave]]</f>
        <v>1 OTHER</v>
      </c>
      <c r="L98" s="9">
        <f ca="1">NETWORKDAYS(LeaveTracker[[#This Row],[Start Date]],LeaveTracker[[#This Row],[End Date]],lstHolidays)</f>
        <v>1</v>
      </c>
      <c r="M98" s="9"/>
    </row>
    <row r="99" spans="1:13" ht="30" customHeight="1" x14ac:dyDescent="0.3">
      <c r="A99" s="51">
        <v>509</v>
      </c>
      <c r="B99" s="56">
        <v>44778</v>
      </c>
      <c r="C99" s="56">
        <v>44735</v>
      </c>
      <c r="D99" s="53" t="s">
        <v>1758</v>
      </c>
      <c r="E99" s="51" t="str">
        <f>IF(ISBLANK(LeaveTracker[[#This Row],[Employee Name]]),"-----",VLOOKUP(LeaveTracker[[#This Row],[Employee Name]],Employees[[Employee Name]:[Office]],7))</f>
        <v>AGRICULTURE OFFICE</v>
      </c>
      <c r="F99" s="51" t="str">
        <f>IF(ISBLANK(LeaveTracker[[#This Row],[Employee Name]]),"-----",VLOOKUP(LeaveTracker[[#This Row],[Employee Name]],Employees[[Employee Name]:[Office]],6))</f>
        <v>CASUAL</v>
      </c>
      <c r="G99" s="50">
        <v>44748</v>
      </c>
      <c r="H99" s="50">
        <v>44748</v>
      </c>
      <c r="I99" s="51" t="s">
        <v>298</v>
      </c>
      <c r="J99" s="53" t="s">
        <v>1004</v>
      </c>
      <c r="K99" s="51" t="str">
        <f ca="1">LeaveTracker[[#This Row],[Days]]&amp;" "&amp;LeaveTracker[[#This Row],[Type of Leave]]</f>
        <v>1 OTHER</v>
      </c>
      <c r="L99" s="9">
        <f ca="1">NETWORKDAYS(LeaveTracker[[#This Row],[Start Date]],LeaveTracker[[#This Row],[End Date]],lstHolidays)</f>
        <v>1</v>
      </c>
      <c r="M99" s="9"/>
    </row>
    <row r="100" spans="1:13" ht="30" customHeight="1" x14ac:dyDescent="0.3">
      <c r="A100" s="51">
        <v>510</v>
      </c>
      <c r="B100" s="56">
        <v>44778</v>
      </c>
      <c r="C100" s="56">
        <v>44774</v>
      </c>
      <c r="D100" s="53" t="s">
        <v>1772</v>
      </c>
      <c r="E100" s="51" t="str">
        <f>IF(ISBLANK(LeaveTracker[[#This Row],[Employee Name]]),"-----",VLOOKUP(LeaveTracker[[#This Row],[Employee Name]],Employees[[Employee Name]:[Office]],7))</f>
        <v>LIBRARY</v>
      </c>
      <c r="F100" s="51" t="str">
        <f>IF(ISBLANK(LeaveTracker[[#This Row],[Employee Name]]),"-----",VLOOKUP(LeaveTracker[[#This Row],[Employee Name]],Employees[[Employee Name]:[Office]],6))</f>
        <v>CASUAL</v>
      </c>
      <c r="G100" s="50">
        <v>44770</v>
      </c>
      <c r="H100" s="50">
        <v>44770</v>
      </c>
      <c r="I100" s="51" t="s">
        <v>298</v>
      </c>
      <c r="J100" s="53" t="s">
        <v>1786</v>
      </c>
      <c r="K100" s="51" t="str">
        <f ca="1">LeaveTracker[[#This Row],[Days]]&amp;" "&amp;LeaveTracker[[#This Row],[Type of Leave]]</f>
        <v>1 OTHER</v>
      </c>
      <c r="L100" s="9">
        <f ca="1">NETWORKDAYS(LeaveTracker[[#This Row],[Start Date]],LeaveTracker[[#This Row],[End Date]],lstHolidays)</f>
        <v>1</v>
      </c>
      <c r="M100" s="9"/>
    </row>
    <row r="101" spans="1:13" ht="30" customHeight="1" x14ac:dyDescent="0.3">
      <c r="A101" s="51">
        <v>511</v>
      </c>
      <c r="B101" s="56">
        <v>44790</v>
      </c>
      <c r="C101" s="56">
        <v>44760</v>
      </c>
      <c r="D101" s="53" t="s">
        <v>1787</v>
      </c>
      <c r="E101" s="51" t="str">
        <f>IF(ISBLANK(LeaveTracker[[#This Row],[Employee Name]]),"-----",VLOOKUP(LeaveTracker[[#This Row],[Employee Name]],Employees[[Employee Name]:[Office]],7))</f>
        <v>MAHOGANY MARKET</v>
      </c>
      <c r="F101" s="51" t="str">
        <f>IF(ISBLANK(LeaveTracker[[#This Row],[Employee Name]]),"-----",VLOOKUP(LeaveTracker[[#This Row],[Employee Name]],Employees[[Employee Name]:[Office]],6))</f>
        <v>CASUAL</v>
      </c>
      <c r="G101" s="50">
        <v>44755</v>
      </c>
      <c r="H101" s="50">
        <v>44757</v>
      </c>
      <c r="I101" s="51" t="s">
        <v>81</v>
      </c>
      <c r="J101" s="53"/>
      <c r="K101" s="51" t="str">
        <f ca="1">LeaveTracker[[#This Row],[Days]]&amp;" "&amp;LeaveTracker[[#This Row],[Type of Leave]]</f>
        <v>3 SL</v>
      </c>
      <c r="L101" s="9">
        <f ca="1">NETWORKDAYS(LeaveTracker[[#This Row],[Start Date]],LeaveTracker[[#This Row],[End Date]],lstHolidays)</f>
        <v>3</v>
      </c>
      <c r="M101" s="9"/>
    </row>
    <row r="102" spans="1:13" ht="30" customHeight="1" x14ac:dyDescent="0.3">
      <c r="A102" s="51">
        <v>512</v>
      </c>
      <c r="B102" s="56">
        <v>44790</v>
      </c>
      <c r="C102" s="56">
        <v>44760</v>
      </c>
      <c r="D102" s="53" t="s">
        <v>1788</v>
      </c>
      <c r="E102" s="51" t="str">
        <f>IF(ISBLANK(LeaveTracker[[#This Row],[Employee Name]]),"-----",VLOOKUP(LeaveTracker[[#This Row],[Employee Name]],Employees[[Employee Name]:[Office]],7))</f>
        <v>PICNIC GROVE</v>
      </c>
      <c r="F102" s="51" t="str">
        <f>IF(ISBLANK(LeaveTracker[[#This Row],[Employee Name]]),"-----",VLOOKUP(LeaveTracker[[#This Row],[Employee Name]],Employees[[Employee Name]:[Office]],6))</f>
        <v>CASUAL</v>
      </c>
      <c r="G102" s="50">
        <v>44767</v>
      </c>
      <c r="H102" s="50">
        <v>44767</v>
      </c>
      <c r="I102" s="51" t="s">
        <v>298</v>
      </c>
      <c r="J102" s="53" t="s">
        <v>1004</v>
      </c>
      <c r="K102" s="51" t="str">
        <f ca="1">LeaveTracker[[#This Row],[Days]]&amp;" "&amp;LeaveTracker[[#This Row],[Type of Leave]]</f>
        <v>1 OTHER</v>
      </c>
      <c r="L102" s="9">
        <f ca="1">NETWORKDAYS(LeaveTracker[[#This Row],[Start Date]],LeaveTracker[[#This Row],[End Date]],lstHolidays)</f>
        <v>1</v>
      </c>
      <c r="M102" s="9"/>
    </row>
    <row r="103" spans="1:13" ht="30" customHeight="1" x14ac:dyDescent="0.3">
      <c r="A103" s="51">
        <v>512</v>
      </c>
      <c r="B103" s="56">
        <v>44790</v>
      </c>
      <c r="C103" s="56">
        <v>44760</v>
      </c>
      <c r="D103" s="53" t="s">
        <v>1788</v>
      </c>
      <c r="E103" s="51" t="str">
        <f>IF(ISBLANK(LeaveTracker[[#This Row],[Employee Name]]),"-----",VLOOKUP(LeaveTracker[[#This Row],[Employee Name]],Employees[[Employee Name]:[Office]],7))</f>
        <v>PICNIC GROVE</v>
      </c>
      <c r="F103" s="51" t="str">
        <f>IF(ISBLANK(LeaveTracker[[#This Row],[Employee Name]]),"-----",VLOOKUP(LeaveTracker[[#This Row],[Employee Name]],Employees[[Employee Name]:[Office]],6))</f>
        <v>CASUAL</v>
      </c>
      <c r="G103" s="50">
        <v>44769</v>
      </c>
      <c r="H103" s="50">
        <v>44769</v>
      </c>
      <c r="I103" s="51" t="s">
        <v>298</v>
      </c>
      <c r="J103" s="53" t="s">
        <v>1004</v>
      </c>
      <c r="K103" s="51" t="str">
        <f ca="1">LeaveTracker[[#This Row],[Days]]&amp;" "&amp;LeaveTracker[[#This Row],[Type of Leave]]</f>
        <v>1 OTHER</v>
      </c>
      <c r="L103" s="9">
        <f ca="1">NETWORKDAYS(LeaveTracker[[#This Row],[Start Date]],LeaveTracker[[#This Row],[End Date]],lstHolidays)</f>
        <v>1</v>
      </c>
      <c r="M103" s="9"/>
    </row>
    <row r="104" spans="1:13" ht="30" customHeight="1" x14ac:dyDescent="0.3">
      <c r="A104" s="51">
        <v>512</v>
      </c>
      <c r="B104" s="56">
        <v>44790</v>
      </c>
      <c r="C104" s="56">
        <v>44760</v>
      </c>
      <c r="D104" s="53" t="s">
        <v>1788</v>
      </c>
      <c r="E104" s="51" t="str">
        <f>IF(ISBLANK(LeaveTracker[[#This Row],[Employee Name]]),"-----",VLOOKUP(LeaveTracker[[#This Row],[Employee Name]],Employees[[Employee Name]:[Office]],7))</f>
        <v>PICNIC GROVE</v>
      </c>
      <c r="F104" s="51" t="str">
        <f>IF(ISBLANK(LeaveTracker[[#This Row],[Employee Name]]),"-----",VLOOKUP(LeaveTracker[[#This Row],[Employee Name]],Employees[[Employee Name]:[Office]],6))</f>
        <v>CASUAL</v>
      </c>
      <c r="G104" s="50">
        <v>44771</v>
      </c>
      <c r="H104" s="50">
        <v>44771</v>
      </c>
      <c r="I104" s="51" t="s">
        <v>298</v>
      </c>
      <c r="J104" s="53" t="s">
        <v>1004</v>
      </c>
      <c r="K104" s="51" t="str">
        <f ca="1">LeaveTracker[[#This Row],[Days]]&amp;" "&amp;LeaveTracker[[#This Row],[Type of Leave]]</f>
        <v>1 OTHER</v>
      </c>
      <c r="L104" s="9">
        <f ca="1">NETWORKDAYS(LeaveTracker[[#This Row],[Start Date]],LeaveTracker[[#This Row],[End Date]],lstHolidays)</f>
        <v>1</v>
      </c>
      <c r="M104" s="9"/>
    </row>
    <row r="105" spans="1:13" ht="30" customHeight="1" x14ac:dyDescent="0.3">
      <c r="A105" s="51">
        <v>513</v>
      </c>
      <c r="B105" s="56">
        <v>44790</v>
      </c>
      <c r="C105" s="56">
        <v>44762</v>
      </c>
      <c r="D105" s="53" t="s">
        <v>1789</v>
      </c>
      <c r="E105" s="51" t="str">
        <f>IF(ISBLANK(LeaveTracker[[#This Row],[Employee Name]]),"-----",VLOOKUP(LeaveTracker[[#This Row],[Employee Name]],Employees[[Employee Name]:[Office]],7))</f>
        <v>PICNIC GROVE</v>
      </c>
      <c r="F105" s="51" t="str">
        <f>IF(ISBLANK(LeaveTracker[[#This Row],[Employee Name]]),"-----",VLOOKUP(LeaveTracker[[#This Row],[Employee Name]],Employees[[Employee Name]:[Office]],6))</f>
        <v>CASUAL</v>
      </c>
      <c r="G105" s="50">
        <v>44683</v>
      </c>
      <c r="H105" s="50">
        <v>44757</v>
      </c>
      <c r="I105" s="51" t="s">
        <v>81</v>
      </c>
      <c r="J105" s="53"/>
      <c r="K105" s="51" t="str">
        <f ca="1">LeaveTracker[[#This Row],[Days]]&amp;" "&amp;LeaveTracker[[#This Row],[Type of Leave]]</f>
        <v>55 SL</v>
      </c>
      <c r="L105" s="9">
        <f ca="1">NETWORKDAYS(LeaveTracker[[#This Row],[Start Date]],LeaveTracker[[#This Row],[End Date]],lstHolidays)</f>
        <v>55</v>
      </c>
      <c r="M105" s="9"/>
    </row>
    <row r="106" spans="1:13" ht="30" customHeight="1" x14ac:dyDescent="0.3">
      <c r="A106" s="51">
        <v>514</v>
      </c>
      <c r="B106" s="56">
        <v>44790</v>
      </c>
      <c r="C106" s="56">
        <v>44665</v>
      </c>
      <c r="D106" s="53" t="s">
        <v>1790</v>
      </c>
      <c r="E106" s="51" t="str">
        <f>IF(ISBLANK(LeaveTracker[[#This Row],[Employee Name]]),"-----",VLOOKUP(LeaveTracker[[#This Row],[Employee Name]],Employees[[Employee Name]:[Office]],7))</f>
        <v>PICNIC GROVE</v>
      </c>
      <c r="F106" s="51" t="str">
        <f>IF(ISBLANK(LeaveTracker[[#This Row],[Employee Name]]),"-----",VLOOKUP(LeaveTracker[[#This Row],[Employee Name]],Employees[[Employee Name]:[Office]],6))</f>
        <v>CASUAL</v>
      </c>
      <c r="G106" s="50">
        <v>44665</v>
      </c>
      <c r="H106" s="50">
        <v>44756</v>
      </c>
      <c r="I106" s="51" t="s">
        <v>76</v>
      </c>
      <c r="J106" s="53"/>
      <c r="K106" s="51" t="str">
        <f ca="1">LeaveTracker[[#This Row],[Days]]&amp;" "&amp;LeaveTracker[[#This Row],[Type of Leave]]</f>
        <v>66 Maternity</v>
      </c>
      <c r="L106" s="9">
        <f ca="1">NETWORKDAYS(LeaveTracker[[#This Row],[Start Date]],LeaveTracker[[#This Row],[End Date]],lstHolidays)</f>
        <v>66</v>
      </c>
      <c r="M106" s="9"/>
    </row>
    <row r="107" spans="1:13" ht="30" customHeight="1" x14ac:dyDescent="0.3">
      <c r="A107" s="51">
        <v>515</v>
      </c>
      <c r="B107" s="56">
        <v>44790</v>
      </c>
      <c r="C107" s="56">
        <v>44751</v>
      </c>
      <c r="D107" s="53" t="s">
        <v>1791</v>
      </c>
      <c r="E107" s="51" t="str">
        <f>IF(ISBLANK(LeaveTracker[[#This Row],[Employee Name]]),"-----",VLOOKUP(LeaveTracker[[#This Row],[Employee Name]],Employees[[Employee Name]:[Office]],7))</f>
        <v>NUTRITION OFFICE</v>
      </c>
      <c r="F107" s="51" t="str">
        <f>IF(ISBLANK(LeaveTracker[[#This Row],[Employee Name]]),"-----",VLOOKUP(LeaveTracker[[#This Row],[Employee Name]],Employees[[Employee Name]:[Office]],6))</f>
        <v>REGULAR</v>
      </c>
      <c r="G107" s="50">
        <v>44743</v>
      </c>
      <c r="H107" s="50">
        <v>44748</v>
      </c>
      <c r="I107" s="51" t="s">
        <v>298</v>
      </c>
      <c r="J107" s="53" t="s">
        <v>299</v>
      </c>
      <c r="K107" s="51" t="str">
        <f ca="1">LeaveTracker[[#This Row],[Days]]&amp;" "&amp;LeaveTracker[[#This Row],[Type of Leave]]</f>
        <v>4 OTHER</v>
      </c>
      <c r="L107" s="9">
        <f ca="1">NETWORKDAYS(LeaveTracker[[#This Row],[Start Date]],LeaveTracker[[#This Row],[End Date]],lstHolidays)</f>
        <v>4</v>
      </c>
      <c r="M107" s="9"/>
    </row>
    <row r="108" spans="1:13" ht="30" customHeight="1" x14ac:dyDescent="0.3">
      <c r="A108" s="51">
        <v>516</v>
      </c>
      <c r="B108" s="56">
        <v>44790</v>
      </c>
      <c r="C108" s="56">
        <v>44713</v>
      </c>
      <c r="D108" s="53" t="s">
        <v>1792</v>
      </c>
      <c r="E108" s="51" t="str">
        <f>IF(ISBLANK(LeaveTracker[[#This Row],[Employee Name]]),"-----",VLOOKUP(LeaveTracker[[#This Row],[Employee Name]],Employees[[Employee Name]:[Office]],7))</f>
        <v>PICNIC GROVE</v>
      </c>
      <c r="F108" s="51" t="str">
        <f>IF(ISBLANK(LeaveTracker[[#This Row],[Employee Name]]),"-----",VLOOKUP(LeaveTracker[[#This Row],[Employee Name]],Employees[[Employee Name]:[Office]],6))</f>
        <v>CASUAL</v>
      </c>
      <c r="G108" s="50">
        <v>44718</v>
      </c>
      <c r="H108" s="50">
        <v>44763</v>
      </c>
      <c r="I108" s="51" t="s">
        <v>82</v>
      </c>
      <c r="J108" s="53"/>
      <c r="K108" s="51" t="str">
        <f ca="1">LeaveTracker[[#This Row],[Days]]&amp;" "&amp;LeaveTracker[[#This Row],[Type of Leave]]</f>
        <v>34 VL</v>
      </c>
      <c r="L108" s="9">
        <f ca="1">NETWORKDAYS(LeaveTracker[[#This Row],[Start Date]],LeaveTracker[[#This Row],[End Date]],lstHolidays)</f>
        <v>34</v>
      </c>
      <c r="M108" s="9"/>
    </row>
    <row r="109" spans="1:13" ht="30" customHeight="1" x14ac:dyDescent="0.3">
      <c r="A109" s="51">
        <v>517</v>
      </c>
      <c r="B109" s="56">
        <v>44790</v>
      </c>
      <c r="C109" s="56">
        <v>44716</v>
      </c>
      <c r="D109" s="53" t="s">
        <v>1792</v>
      </c>
      <c r="E109" s="51" t="str">
        <f>IF(ISBLANK(LeaveTracker[[#This Row],[Employee Name]]),"-----",VLOOKUP(LeaveTracker[[#This Row],[Employee Name]],Employees[[Employee Name]:[Office]],7))</f>
        <v>PICNIC GROVE</v>
      </c>
      <c r="F109" s="51" t="str">
        <f>IF(ISBLANK(LeaveTracker[[#This Row],[Employee Name]]),"-----",VLOOKUP(LeaveTracker[[#This Row],[Employee Name]],Employees[[Employee Name]:[Office]],6))</f>
        <v>CASUAL</v>
      </c>
      <c r="G109" s="50">
        <v>44713</v>
      </c>
      <c r="H109" s="50">
        <v>44715</v>
      </c>
      <c r="I109" s="51" t="s">
        <v>81</v>
      </c>
      <c r="J109" s="53"/>
      <c r="K109" s="51" t="str">
        <f ca="1">LeaveTracker[[#This Row],[Days]]&amp;" "&amp;LeaveTracker[[#This Row],[Type of Leave]]</f>
        <v>3 SL</v>
      </c>
      <c r="L109" s="9">
        <f ca="1">NETWORKDAYS(LeaveTracker[[#This Row],[Start Date]],LeaveTracker[[#This Row],[End Date]],lstHolidays)</f>
        <v>3</v>
      </c>
      <c r="M109" s="9"/>
    </row>
    <row r="110" spans="1:13" ht="30" customHeight="1" x14ac:dyDescent="0.3">
      <c r="A110" s="51">
        <v>518</v>
      </c>
      <c r="B110" s="56">
        <v>44790</v>
      </c>
      <c r="C110" s="56">
        <v>44712</v>
      </c>
      <c r="D110" s="53" t="s">
        <v>1793</v>
      </c>
      <c r="E110" s="51" t="str">
        <f>IF(ISBLANK(LeaveTracker[[#This Row],[Employee Name]]),"-----",VLOOKUP(LeaveTracker[[#This Row],[Employee Name]],Employees[[Employee Name]:[Office]],7))</f>
        <v>NUTRITION OFFICE</v>
      </c>
      <c r="F110" s="51" t="str">
        <f>IF(ISBLANK(LeaveTracker[[#This Row],[Employee Name]]),"-----",VLOOKUP(LeaveTracker[[#This Row],[Employee Name]],Employees[[Employee Name]:[Office]],6))</f>
        <v>REGULAR</v>
      </c>
      <c r="G110" s="50">
        <v>44714</v>
      </c>
      <c r="H110" s="50">
        <v>44714</v>
      </c>
      <c r="I110" s="51" t="s">
        <v>298</v>
      </c>
      <c r="J110" s="53" t="s">
        <v>644</v>
      </c>
      <c r="K110" s="51" t="str">
        <f ca="1">LeaveTracker[[#This Row],[Days]]&amp;" "&amp;LeaveTracker[[#This Row],[Type of Leave]]</f>
        <v>1 OTHER</v>
      </c>
      <c r="L110" s="9">
        <f ca="1">NETWORKDAYS(LeaveTracker[[#This Row],[Start Date]],LeaveTracker[[#This Row],[End Date]],lstHolidays)</f>
        <v>1</v>
      </c>
      <c r="M110" s="9"/>
    </row>
    <row r="111" spans="1:13" ht="30" customHeight="1" x14ac:dyDescent="0.3">
      <c r="A111" s="51">
        <v>519</v>
      </c>
      <c r="B111" s="56">
        <v>44790</v>
      </c>
      <c r="C111" s="56">
        <v>44734</v>
      </c>
      <c r="D111" s="53" t="s">
        <v>1794</v>
      </c>
      <c r="E111" s="51" t="str">
        <f>IF(ISBLANK(LeaveTracker[[#This Row],[Employee Name]]),"-----",VLOOKUP(LeaveTracker[[#This Row],[Employee Name]],Employees[[Employee Name]:[Office]],7))</f>
        <v>PICNIC GROVE</v>
      </c>
      <c r="F111" s="51" t="str">
        <f>IF(ISBLANK(LeaveTracker[[#This Row],[Employee Name]]),"-----",VLOOKUP(LeaveTracker[[#This Row],[Employee Name]],Employees[[Employee Name]:[Office]],6))</f>
        <v>CASUAL</v>
      </c>
      <c r="G111" s="50">
        <v>44731</v>
      </c>
      <c r="H111" s="50">
        <v>44732</v>
      </c>
      <c r="I111" s="51" t="s">
        <v>81</v>
      </c>
      <c r="J111" s="53"/>
      <c r="K111" s="51" t="str">
        <f ca="1">LeaveTracker[[#This Row],[Days]]&amp;" "&amp;LeaveTracker[[#This Row],[Type of Leave]]</f>
        <v>1 SL</v>
      </c>
      <c r="L111" s="9">
        <f ca="1">NETWORKDAYS(LeaveTracker[[#This Row],[Start Date]],LeaveTracker[[#This Row],[End Date]],lstHolidays)</f>
        <v>1</v>
      </c>
      <c r="M111" s="9"/>
    </row>
    <row r="112" spans="1:13" ht="30" customHeight="1" x14ac:dyDescent="0.3">
      <c r="A112" s="51">
        <v>520</v>
      </c>
      <c r="B112" s="56">
        <v>44790</v>
      </c>
      <c r="C112" s="56">
        <v>44712</v>
      </c>
      <c r="D112" s="53" t="s">
        <v>1795</v>
      </c>
      <c r="E112" s="51" t="str">
        <f>IF(ISBLANK(LeaveTracker[[#This Row],[Employee Name]]),"-----",VLOOKUP(LeaveTracker[[#This Row],[Employee Name]],Employees[[Employee Name]:[Office]],7))</f>
        <v>PICNIC GROVE</v>
      </c>
      <c r="F112" s="51" t="str">
        <f>IF(ISBLANK(LeaveTracker[[#This Row],[Employee Name]]),"-----",VLOOKUP(LeaveTracker[[#This Row],[Employee Name]],Employees[[Employee Name]:[Office]],6))</f>
        <v>CASUAL</v>
      </c>
      <c r="G112" s="50"/>
      <c r="H112" s="50"/>
      <c r="I112" s="51" t="s">
        <v>298</v>
      </c>
      <c r="J112" s="53" t="s">
        <v>691</v>
      </c>
      <c r="K112" s="51" t="str">
        <f ca="1">LeaveTracker[[#This Row],[Days]]&amp;" "&amp;LeaveTracker[[#This Row],[Type of Leave]]</f>
        <v>0 OTHER</v>
      </c>
      <c r="L112" s="9">
        <f ca="1">NETWORKDAYS(LeaveTracker[[#This Row],[Start Date]],LeaveTracker[[#This Row],[End Date]],lstHolidays)</f>
        <v>0</v>
      </c>
      <c r="M112" s="9"/>
    </row>
    <row r="113" spans="1:13" ht="30" customHeight="1" x14ac:dyDescent="0.3">
      <c r="A113" s="51">
        <v>521</v>
      </c>
      <c r="B113" s="56">
        <v>44790</v>
      </c>
      <c r="C113" s="56">
        <v>44671</v>
      </c>
      <c r="D113" s="53" t="s">
        <v>1796</v>
      </c>
      <c r="E113" s="51" t="str">
        <f>IF(ISBLANK(LeaveTracker[[#This Row],[Employee Name]]),"-----",VLOOKUP(LeaveTracker[[#This Row],[Employee Name]],Employees[[Employee Name]:[Office]],7))</f>
        <v>PICNIC GROVE</v>
      </c>
      <c r="F113" s="51" t="str">
        <f>IF(ISBLANK(LeaveTracker[[#This Row],[Employee Name]]),"-----",VLOOKUP(LeaveTracker[[#This Row],[Employee Name]],Employees[[Employee Name]:[Office]],6))</f>
        <v>CASUAL</v>
      </c>
      <c r="G113" s="50">
        <v>44669</v>
      </c>
      <c r="H113" s="50">
        <v>44673</v>
      </c>
      <c r="I113" s="51" t="s">
        <v>81</v>
      </c>
      <c r="J113" s="53"/>
      <c r="K113" s="51" t="str">
        <f ca="1">LeaveTracker[[#This Row],[Days]]&amp;" "&amp;LeaveTracker[[#This Row],[Type of Leave]]</f>
        <v>5 SL</v>
      </c>
      <c r="L113" s="9">
        <f ca="1">NETWORKDAYS(LeaveTracker[[#This Row],[Start Date]],LeaveTracker[[#This Row],[End Date]],lstHolidays)</f>
        <v>5</v>
      </c>
      <c r="M113" s="9"/>
    </row>
    <row r="114" spans="1:13" ht="30" customHeight="1" x14ac:dyDescent="0.3">
      <c r="A114" s="51">
        <v>522</v>
      </c>
      <c r="B114" s="56">
        <v>44790</v>
      </c>
      <c r="C114" s="56">
        <v>44709</v>
      </c>
      <c r="D114" s="53" t="s">
        <v>1796</v>
      </c>
      <c r="E114" s="51" t="str">
        <f>IF(ISBLANK(LeaveTracker[[#This Row],[Employee Name]]),"-----",VLOOKUP(LeaveTracker[[#This Row],[Employee Name]],Employees[[Employee Name]:[Office]],7))</f>
        <v>PICNIC GROVE</v>
      </c>
      <c r="F114" s="51" t="str">
        <f>IF(ISBLANK(LeaveTracker[[#This Row],[Employee Name]]),"-----",VLOOKUP(LeaveTracker[[#This Row],[Employee Name]],Employees[[Employee Name]:[Office]],6))</f>
        <v>CASUAL</v>
      </c>
      <c r="G114" s="50">
        <v>44699</v>
      </c>
      <c r="H114" s="50">
        <v>44699</v>
      </c>
      <c r="I114" s="51" t="s">
        <v>81</v>
      </c>
      <c r="J114" s="53"/>
      <c r="K114" s="51" t="str">
        <f ca="1">LeaveTracker[[#This Row],[Days]]&amp;" "&amp;LeaveTracker[[#This Row],[Type of Leave]]</f>
        <v>1 SL</v>
      </c>
      <c r="L114" s="9">
        <f ca="1">NETWORKDAYS(LeaveTracker[[#This Row],[Start Date]],LeaveTracker[[#This Row],[End Date]],lstHolidays)</f>
        <v>1</v>
      </c>
      <c r="M114" s="9"/>
    </row>
    <row r="115" spans="1:13" ht="30" customHeight="1" x14ac:dyDescent="0.3">
      <c r="A115" s="51">
        <v>523</v>
      </c>
      <c r="B115" s="56">
        <v>44790</v>
      </c>
      <c r="C115" s="56">
        <v>44683</v>
      </c>
      <c r="D115" s="53" t="s">
        <v>1796</v>
      </c>
      <c r="E115" s="51" t="str">
        <f>IF(ISBLANK(LeaveTracker[[#This Row],[Employee Name]]),"-----",VLOOKUP(LeaveTracker[[#This Row],[Employee Name]],Employees[[Employee Name]:[Office]],7))</f>
        <v>PICNIC GROVE</v>
      </c>
      <c r="F115" s="51" t="str">
        <f>IF(ISBLANK(LeaveTracker[[#This Row],[Employee Name]]),"-----",VLOOKUP(LeaveTracker[[#This Row],[Employee Name]],Employees[[Employee Name]:[Office]],6))</f>
        <v>CASUAL</v>
      </c>
      <c r="G115" s="50">
        <v>44676</v>
      </c>
      <c r="H115" s="50">
        <v>44680</v>
      </c>
      <c r="I115" s="51" t="s">
        <v>81</v>
      </c>
      <c r="J115" s="53"/>
      <c r="K115" s="51" t="str">
        <f ca="1">LeaveTracker[[#This Row],[Days]]&amp;" "&amp;LeaveTracker[[#This Row],[Type of Leave]]</f>
        <v>5 SL</v>
      </c>
      <c r="L115" s="9">
        <f ca="1">NETWORKDAYS(LeaveTracker[[#This Row],[Start Date]],LeaveTracker[[#This Row],[End Date]],lstHolidays)</f>
        <v>5</v>
      </c>
      <c r="M115" s="9"/>
    </row>
    <row r="116" spans="1:13" ht="30" customHeight="1" x14ac:dyDescent="0.3">
      <c r="A116" s="51">
        <v>524</v>
      </c>
      <c r="B116" s="56">
        <v>44790</v>
      </c>
      <c r="C116" s="56">
        <v>44725</v>
      </c>
      <c r="D116" s="53" t="s">
        <v>1797</v>
      </c>
      <c r="E116" s="51" t="str">
        <f>IF(ISBLANK(LeaveTracker[[#This Row],[Employee Name]]),"-----",VLOOKUP(LeaveTracker[[#This Row],[Employee Name]],Employees[[Employee Name]:[Office]],7))</f>
        <v>ONT</v>
      </c>
      <c r="F116" s="51" t="str">
        <f>IF(ISBLANK(LeaveTracker[[#This Row],[Employee Name]]),"-----",VLOOKUP(LeaveTracker[[#This Row],[Employee Name]],Employees[[Employee Name]:[Office]],6))</f>
        <v>CASUAL</v>
      </c>
      <c r="G116" s="50">
        <v>44742</v>
      </c>
      <c r="H116" s="50">
        <v>44742</v>
      </c>
      <c r="I116" s="51" t="s">
        <v>298</v>
      </c>
      <c r="J116" s="53" t="s">
        <v>1004</v>
      </c>
      <c r="K116" s="51" t="str">
        <f ca="1">LeaveTracker[[#This Row],[Days]]&amp;" "&amp;LeaveTracker[[#This Row],[Type of Leave]]</f>
        <v>1 OTHER</v>
      </c>
      <c r="L116" s="9">
        <f ca="1">NETWORKDAYS(LeaveTracker[[#This Row],[Start Date]],LeaveTracker[[#This Row],[End Date]],lstHolidays)</f>
        <v>1</v>
      </c>
      <c r="M116" s="9"/>
    </row>
    <row r="117" spans="1:13" ht="30" customHeight="1" x14ac:dyDescent="0.3">
      <c r="A117" s="51">
        <v>524</v>
      </c>
      <c r="B117" s="56">
        <v>44790</v>
      </c>
      <c r="C117" s="56">
        <v>44725</v>
      </c>
      <c r="D117" s="53" t="s">
        <v>1797</v>
      </c>
      <c r="E117" s="51" t="str">
        <f>IF(ISBLANK(LeaveTracker[[#This Row],[Employee Name]]),"-----",VLOOKUP(LeaveTracker[[#This Row],[Employee Name]],Employees[[Employee Name]:[Office]],7))</f>
        <v>ONT</v>
      </c>
      <c r="F117" s="51" t="str">
        <f>IF(ISBLANK(LeaveTracker[[#This Row],[Employee Name]]),"-----",VLOOKUP(LeaveTracker[[#This Row],[Employee Name]],Employees[[Employee Name]:[Office]],6))</f>
        <v>CASUAL</v>
      </c>
      <c r="G117" s="50">
        <v>44743</v>
      </c>
      <c r="H117" s="50">
        <v>44743</v>
      </c>
      <c r="I117" s="51" t="s">
        <v>298</v>
      </c>
      <c r="J117" s="53" t="s">
        <v>1004</v>
      </c>
      <c r="K117" s="51" t="str">
        <f ca="1">LeaveTracker[[#This Row],[Days]]&amp;" "&amp;LeaveTracker[[#This Row],[Type of Leave]]</f>
        <v>1 OTHER</v>
      </c>
      <c r="L117" s="9">
        <f ca="1">NETWORKDAYS(LeaveTracker[[#This Row],[Start Date]],LeaveTracker[[#This Row],[End Date]],lstHolidays)</f>
        <v>1</v>
      </c>
      <c r="M117" s="9"/>
    </row>
    <row r="118" spans="1:13" ht="30" customHeight="1" x14ac:dyDescent="0.3">
      <c r="A118" s="51">
        <v>525</v>
      </c>
      <c r="B118" s="56">
        <v>44790</v>
      </c>
      <c r="C118" s="56">
        <v>44688</v>
      </c>
      <c r="D118" s="53" t="s">
        <v>1797</v>
      </c>
      <c r="E118" s="51" t="str">
        <f>IF(ISBLANK(LeaveTracker[[#This Row],[Employee Name]]),"-----",VLOOKUP(LeaveTracker[[#This Row],[Employee Name]],Employees[[Employee Name]:[Office]],7))</f>
        <v>ONT</v>
      </c>
      <c r="F118" s="51" t="str">
        <f>IF(ISBLANK(LeaveTracker[[#This Row],[Employee Name]]),"-----",VLOOKUP(LeaveTracker[[#This Row],[Employee Name]],Employees[[Employee Name]:[Office]],6))</f>
        <v>CASUAL</v>
      </c>
      <c r="G118" s="50">
        <v>44699</v>
      </c>
      <c r="H118" s="50">
        <v>44701</v>
      </c>
      <c r="I118" s="51" t="s">
        <v>298</v>
      </c>
      <c r="J118" s="53" t="s">
        <v>1004</v>
      </c>
      <c r="K118" s="51" t="str">
        <f ca="1">LeaveTracker[[#This Row],[Days]]&amp;" "&amp;LeaveTracker[[#This Row],[Type of Leave]]</f>
        <v>3 OTHER</v>
      </c>
      <c r="L118" s="9">
        <f ca="1">NETWORKDAYS(LeaveTracker[[#This Row],[Start Date]],LeaveTracker[[#This Row],[End Date]],lstHolidays)</f>
        <v>3</v>
      </c>
      <c r="M118" s="9"/>
    </row>
    <row r="119" spans="1:13" ht="30" customHeight="1" x14ac:dyDescent="0.3">
      <c r="A119" s="51">
        <v>526</v>
      </c>
      <c r="B119" s="56">
        <v>44790</v>
      </c>
      <c r="C119" s="56">
        <v>44732</v>
      </c>
      <c r="D119" s="53" t="s">
        <v>1798</v>
      </c>
      <c r="E119" s="51" t="str">
        <f>IF(ISBLANK(LeaveTracker[[#This Row],[Employee Name]]),"-----",VLOOKUP(LeaveTracker[[#This Row],[Employee Name]],Employees[[Employee Name]:[Office]],7))</f>
        <v>CTO-LICENSE</v>
      </c>
      <c r="F119" s="51" t="str">
        <f>IF(ISBLANK(LeaveTracker[[#This Row],[Employee Name]]),"-----",VLOOKUP(LeaveTracker[[#This Row],[Employee Name]],Employees[[Employee Name]:[Office]],6))</f>
        <v>CASUAL</v>
      </c>
      <c r="G119" s="50">
        <v>44729</v>
      </c>
      <c r="H119" s="50">
        <v>44729</v>
      </c>
      <c r="I119" s="51" t="s">
        <v>82</v>
      </c>
      <c r="J119" s="53"/>
      <c r="K119" s="51" t="str">
        <f ca="1">LeaveTracker[[#This Row],[Days]]&amp;" "&amp;LeaveTracker[[#This Row],[Type of Leave]]</f>
        <v>1 VL</v>
      </c>
      <c r="L119" s="9">
        <f ca="1">NETWORKDAYS(LeaveTracker[[#This Row],[Start Date]],LeaveTracker[[#This Row],[End Date]],lstHolidays)</f>
        <v>1</v>
      </c>
      <c r="M119" s="9"/>
    </row>
    <row r="120" spans="1:13" ht="30" customHeight="1" x14ac:dyDescent="0.3">
      <c r="A120" s="51">
        <v>527</v>
      </c>
      <c r="B120" s="56">
        <v>44790</v>
      </c>
      <c r="C120" s="56">
        <v>44719</v>
      </c>
      <c r="D120" s="53" t="s">
        <v>1798</v>
      </c>
      <c r="E120" s="51" t="str">
        <f>IF(ISBLANK(LeaveTracker[[#This Row],[Employee Name]]),"-----",VLOOKUP(LeaveTracker[[#This Row],[Employee Name]],Employees[[Employee Name]:[Office]],7))</f>
        <v>CTO-LICENSE</v>
      </c>
      <c r="F120" s="51" t="str">
        <f>IF(ISBLANK(LeaveTracker[[#This Row],[Employee Name]]),"-----",VLOOKUP(LeaveTracker[[#This Row],[Employee Name]],Employees[[Employee Name]:[Office]],6))</f>
        <v>CASUAL</v>
      </c>
      <c r="G120" s="50">
        <v>44718</v>
      </c>
      <c r="H120" s="50">
        <v>44718</v>
      </c>
      <c r="I120" s="51" t="s">
        <v>82</v>
      </c>
      <c r="J120" s="53"/>
      <c r="K120" s="51" t="str">
        <f ca="1">LeaveTracker[[#This Row],[Days]]&amp;" "&amp;LeaveTracker[[#This Row],[Type of Leave]]</f>
        <v>1 VL</v>
      </c>
      <c r="L120" s="9">
        <f ca="1">NETWORKDAYS(LeaveTracker[[#This Row],[Start Date]],LeaveTracker[[#This Row],[End Date]],lstHolidays)</f>
        <v>1</v>
      </c>
      <c r="M120" s="9"/>
    </row>
    <row r="121" spans="1:13" ht="30" customHeight="1" x14ac:dyDescent="0.3">
      <c r="A121" s="51">
        <v>528</v>
      </c>
      <c r="B121" s="56">
        <v>44790</v>
      </c>
      <c r="C121" s="56">
        <v>44718</v>
      </c>
      <c r="D121" s="53" t="s">
        <v>1799</v>
      </c>
      <c r="E121" s="51" t="str">
        <f>IF(ISBLANK(LeaveTracker[[#This Row],[Employee Name]]),"-----",VLOOKUP(LeaveTracker[[#This Row],[Employee Name]],Employees[[Employee Name]:[Office]],7))</f>
        <v>CENRO</v>
      </c>
      <c r="F121" s="51" t="str">
        <f>IF(ISBLANK(LeaveTracker[[#This Row],[Employee Name]]),"-----",VLOOKUP(LeaveTracker[[#This Row],[Employee Name]],Employees[[Employee Name]:[Office]],6))</f>
        <v>CASUAL</v>
      </c>
      <c r="G121" s="50">
        <v>44749</v>
      </c>
      <c r="H121" s="50">
        <v>44750</v>
      </c>
      <c r="I121" s="51" t="s">
        <v>298</v>
      </c>
      <c r="J121" s="53" t="s">
        <v>1003</v>
      </c>
      <c r="K121" s="51" t="str">
        <f ca="1">LeaveTracker[[#This Row],[Days]]&amp;" "&amp;LeaveTracker[[#This Row],[Type of Leave]]</f>
        <v>2 OTHER</v>
      </c>
      <c r="L121" s="9">
        <f ca="1">NETWORKDAYS(LeaveTracker[[#This Row],[Start Date]],LeaveTracker[[#This Row],[End Date]],lstHolidays)</f>
        <v>2</v>
      </c>
      <c r="M121" s="9"/>
    </row>
    <row r="122" spans="1:13" ht="30" customHeight="1" x14ac:dyDescent="0.3">
      <c r="A122" s="51">
        <v>529</v>
      </c>
      <c r="B122" s="56">
        <v>44790</v>
      </c>
      <c r="C122" s="56">
        <v>44741</v>
      </c>
      <c r="D122" s="53" t="s">
        <v>1800</v>
      </c>
      <c r="E122" s="51" t="str">
        <f>IF(ISBLANK(LeaveTracker[[#This Row],[Employee Name]]),"-----",VLOOKUP(LeaveTracker[[#This Row],[Employee Name]],Employees[[Employee Name]:[Office]],7))</f>
        <v>GSO</v>
      </c>
      <c r="F122" s="51" t="str">
        <f>IF(ISBLANK(LeaveTracker[[#This Row],[Employee Name]]),"-----",VLOOKUP(LeaveTracker[[#This Row],[Employee Name]],Employees[[Employee Name]:[Office]],6))</f>
        <v>CASUAL</v>
      </c>
      <c r="G122" s="50">
        <v>44740</v>
      </c>
      <c r="H122" s="50">
        <v>44740</v>
      </c>
      <c r="I122" s="51" t="s">
        <v>81</v>
      </c>
      <c r="J122" s="53"/>
      <c r="K122" s="51" t="str">
        <f ca="1">LeaveTracker[[#This Row],[Days]]&amp;" "&amp;LeaveTracker[[#This Row],[Type of Leave]]</f>
        <v>1 SL</v>
      </c>
      <c r="L122" s="9">
        <f ca="1">NETWORKDAYS(LeaveTracker[[#This Row],[Start Date]],LeaveTracker[[#This Row],[End Date]],lstHolidays)</f>
        <v>1</v>
      </c>
      <c r="M122" s="9"/>
    </row>
    <row r="123" spans="1:13" ht="30" customHeight="1" x14ac:dyDescent="0.3">
      <c r="A123" s="51">
        <v>530</v>
      </c>
      <c r="B123" s="56">
        <v>44790</v>
      </c>
      <c r="C123" s="56">
        <v>44732</v>
      </c>
      <c r="D123" s="53" t="s">
        <v>1801</v>
      </c>
      <c r="E123" s="51" t="str">
        <f>IF(ISBLANK(LeaveTracker[[#This Row],[Employee Name]]),"-----",VLOOKUP(LeaveTracker[[#This Row],[Employee Name]],Employees[[Employee Name]:[Office]],7))</f>
        <v>CENRO</v>
      </c>
      <c r="F123" s="51" t="str">
        <f>IF(ISBLANK(LeaveTracker[[#This Row],[Employee Name]]),"-----",VLOOKUP(LeaveTracker[[#This Row],[Employee Name]],Employees[[Employee Name]:[Office]],6))</f>
        <v>CASUAL</v>
      </c>
      <c r="G123" s="50">
        <v>44732</v>
      </c>
      <c r="H123" s="50">
        <v>44736</v>
      </c>
      <c r="I123" s="51" t="s">
        <v>81</v>
      </c>
      <c r="J123" s="53"/>
      <c r="K123" s="51" t="str">
        <f ca="1">LeaveTracker[[#This Row],[Days]]&amp;" "&amp;LeaveTracker[[#This Row],[Type of Leave]]</f>
        <v>5 SL</v>
      </c>
      <c r="L123" s="9">
        <f ca="1">NETWORKDAYS(LeaveTracker[[#This Row],[Start Date]],LeaveTracker[[#This Row],[End Date]],lstHolidays)</f>
        <v>5</v>
      </c>
      <c r="M123" s="9"/>
    </row>
    <row r="124" spans="1:13" ht="30" customHeight="1" x14ac:dyDescent="0.3">
      <c r="A124" s="51">
        <v>530</v>
      </c>
      <c r="B124" s="56">
        <v>44790</v>
      </c>
      <c r="C124" s="56">
        <v>44732</v>
      </c>
      <c r="D124" s="53" t="s">
        <v>1801</v>
      </c>
      <c r="E124" s="51" t="str">
        <f>IF(ISBLANK(LeaveTracker[[#This Row],[Employee Name]]),"-----",VLOOKUP(LeaveTracker[[#This Row],[Employee Name]],Employees[[Employee Name]:[Office]],7))</f>
        <v>CENRO</v>
      </c>
      <c r="F124" s="51" t="str">
        <f>IF(ISBLANK(LeaveTracker[[#This Row],[Employee Name]]),"-----",VLOOKUP(LeaveTracker[[#This Row],[Employee Name]],Employees[[Employee Name]:[Office]],6))</f>
        <v>CASUAL</v>
      </c>
      <c r="G124" s="50">
        <v>44739</v>
      </c>
      <c r="H124" s="50">
        <v>44742</v>
      </c>
      <c r="I124" s="51" t="s">
        <v>81</v>
      </c>
      <c r="J124" s="53"/>
      <c r="K124" s="51" t="str">
        <f ca="1">LeaveTracker[[#This Row],[Days]]&amp;" "&amp;LeaveTracker[[#This Row],[Type of Leave]]</f>
        <v>4 SL</v>
      </c>
      <c r="L124" s="9">
        <f ca="1">NETWORKDAYS(LeaveTracker[[#This Row],[Start Date]],LeaveTracker[[#This Row],[End Date]],lstHolidays)</f>
        <v>4</v>
      </c>
      <c r="M124" s="9"/>
    </row>
    <row r="125" spans="1:13" ht="30" customHeight="1" x14ac:dyDescent="0.3">
      <c r="A125" s="51">
        <v>530</v>
      </c>
      <c r="B125" s="56">
        <v>44790</v>
      </c>
      <c r="C125" s="56">
        <v>44732</v>
      </c>
      <c r="D125" s="53" t="s">
        <v>1801</v>
      </c>
      <c r="E125" s="51" t="str">
        <f>IF(ISBLANK(LeaveTracker[[#This Row],[Employee Name]]),"-----",VLOOKUP(LeaveTracker[[#This Row],[Employee Name]],Employees[[Employee Name]:[Office]],7))</f>
        <v>CENRO</v>
      </c>
      <c r="F125" s="51" t="str">
        <f>IF(ISBLANK(LeaveTracker[[#This Row],[Employee Name]]),"-----",VLOOKUP(LeaveTracker[[#This Row],[Employee Name]],Employees[[Employee Name]:[Office]],6))</f>
        <v>CASUAL</v>
      </c>
      <c r="G125" s="50">
        <v>44743</v>
      </c>
      <c r="H125" s="50">
        <v>44749</v>
      </c>
      <c r="I125" s="51" t="s">
        <v>81</v>
      </c>
      <c r="J125" s="53"/>
      <c r="K125" s="51" t="str">
        <f ca="1">LeaveTracker[[#This Row],[Days]]&amp;" "&amp;LeaveTracker[[#This Row],[Type of Leave]]</f>
        <v>5 SL</v>
      </c>
      <c r="L125" s="9">
        <f ca="1">NETWORKDAYS(LeaveTracker[[#This Row],[Start Date]],LeaveTracker[[#This Row],[End Date]],lstHolidays)</f>
        <v>5</v>
      </c>
      <c r="M125" s="9"/>
    </row>
    <row r="126" spans="1:13" ht="30" customHeight="1" x14ac:dyDescent="0.3">
      <c r="A126" s="51">
        <v>531</v>
      </c>
      <c r="B126" s="56">
        <v>44790</v>
      </c>
      <c r="C126" s="56">
        <v>44732</v>
      </c>
      <c r="D126" s="53" t="s">
        <v>1801</v>
      </c>
      <c r="E126" s="51" t="str">
        <f>IF(ISBLANK(LeaveTracker[[#This Row],[Employee Name]]),"-----",VLOOKUP(LeaveTracker[[#This Row],[Employee Name]],Employees[[Employee Name]:[Office]],7))</f>
        <v>CENRO</v>
      </c>
      <c r="F126" s="51" t="str">
        <f>IF(ISBLANK(LeaveTracker[[#This Row],[Employee Name]]),"-----",VLOOKUP(LeaveTracker[[#This Row],[Employee Name]],Employees[[Employee Name]:[Office]],6))</f>
        <v>CASUAL</v>
      </c>
      <c r="G126" s="50">
        <v>44723</v>
      </c>
      <c r="H126" s="50">
        <v>44723</v>
      </c>
      <c r="I126" s="51" t="s">
        <v>81</v>
      </c>
      <c r="J126" s="53"/>
      <c r="K126" s="51" t="str">
        <f ca="1">LeaveTracker[[#This Row],[Days]]&amp;" "&amp;LeaveTracker[[#This Row],[Type of Leave]]</f>
        <v>0 SL</v>
      </c>
      <c r="L126" s="9">
        <f ca="1">NETWORKDAYS(LeaveTracker[[#This Row],[Start Date]],LeaveTracker[[#This Row],[End Date]],lstHolidays)</f>
        <v>0</v>
      </c>
      <c r="M126" s="9"/>
    </row>
    <row r="127" spans="1:13" ht="30" customHeight="1" x14ac:dyDescent="0.3">
      <c r="A127" s="51">
        <v>531</v>
      </c>
      <c r="B127" s="56">
        <v>44790</v>
      </c>
      <c r="C127" s="56">
        <v>44732</v>
      </c>
      <c r="D127" s="53" t="s">
        <v>1801</v>
      </c>
      <c r="E127" s="51" t="str">
        <f>IF(ISBLANK(LeaveTracker[[#This Row],[Employee Name]]),"-----",VLOOKUP(LeaveTracker[[#This Row],[Employee Name]],Employees[[Employee Name]:[Office]],7))</f>
        <v>CENRO</v>
      </c>
      <c r="F127" s="51" t="str">
        <f>IF(ISBLANK(LeaveTracker[[#This Row],[Employee Name]]),"-----",VLOOKUP(LeaveTracker[[#This Row],[Employee Name]],Employees[[Employee Name]:[Office]],6))</f>
        <v>CASUAL</v>
      </c>
      <c r="G127" s="50">
        <v>44725</v>
      </c>
      <c r="H127" s="50">
        <v>44730</v>
      </c>
      <c r="I127" s="51"/>
      <c r="J127" s="53"/>
      <c r="K127" s="51" t="str">
        <f ca="1">LeaveTracker[[#This Row],[Days]]&amp;" "&amp;LeaveTracker[[#This Row],[Type of Leave]]</f>
        <v xml:space="preserve">5 </v>
      </c>
      <c r="L127" s="9">
        <f ca="1">NETWORKDAYS(LeaveTracker[[#This Row],[Start Date]],LeaveTracker[[#This Row],[End Date]],lstHolidays)</f>
        <v>5</v>
      </c>
      <c r="M127" s="9"/>
    </row>
    <row r="128" spans="1:13" ht="30" customHeight="1" x14ac:dyDescent="0.3">
      <c r="A128" s="51">
        <v>532</v>
      </c>
      <c r="B128" s="56">
        <v>44790</v>
      </c>
      <c r="C128" s="56">
        <v>44753</v>
      </c>
      <c r="D128" s="53" t="s">
        <v>1802</v>
      </c>
      <c r="E128" s="51" t="str">
        <f>IF(ISBLANK(LeaveTracker[[#This Row],[Employee Name]]),"-----",VLOOKUP(LeaveTracker[[#This Row],[Employee Name]],Employees[[Employee Name]:[Office]],7))</f>
        <v>CENRO</v>
      </c>
      <c r="F128" s="51" t="str">
        <f>IF(ISBLANK(LeaveTracker[[#This Row],[Employee Name]]),"-----",VLOOKUP(LeaveTracker[[#This Row],[Employee Name]],Employees[[Employee Name]:[Office]],6))</f>
        <v>CASUAL</v>
      </c>
      <c r="G128" s="50">
        <v>44750</v>
      </c>
      <c r="H128" s="50">
        <v>44751</v>
      </c>
      <c r="I128" s="51" t="s">
        <v>81</v>
      </c>
      <c r="J128" s="53"/>
      <c r="K128" s="51" t="str">
        <f ca="1">LeaveTracker[[#This Row],[Days]]&amp;" "&amp;LeaveTracker[[#This Row],[Type of Leave]]</f>
        <v>1 SL</v>
      </c>
      <c r="L128" s="9">
        <f ca="1">NETWORKDAYS(LeaveTracker[[#This Row],[Start Date]],LeaveTracker[[#This Row],[End Date]],lstHolidays)</f>
        <v>1</v>
      </c>
      <c r="M128" s="9"/>
    </row>
    <row r="129" spans="1:13" ht="30" customHeight="1" x14ac:dyDescent="0.3">
      <c r="A129" s="51">
        <v>533</v>
      </c>
      <c r="B129" s="56">
        <v>44790</v>
      </c>
      <c r="C129" s="56">
        <v>44753</v>
      </c>
      <c r="D129" s="53" t="s">
        <v>1803</v>
      </c>
      <c r="E129" s="51" t="str">
        <f>IF(ISBLANK(LeaveTracker[[#This Row],[Employee Name]]),"-----",VLOOKUP(LeaveTracker[[#This Row],[Employee Name]],Employees[[Employee Name]:[Office]],7))</f>
        <v>CENRO</v>
      </c>
      <c r="F129" s="51" t="str">
        <f>IF(ISBLANK(LeaveTracker[[#This Row],[Employee Name]]),"-----",VLOOKUP(LeaveTracker[[#This Row],[Employee Name]],Employees[[Employee Name]:[Office]],6))</f>
        <v>CASUAL</v>
      </c>
      <c r="G129" s="50">
        <v>44760</v>
      </c>
      <c r="H129" s="50">
        <v>44765</v>
      </c>
      <c r="I129" s="51" t="s">
        <v>81</v>
      </c>
      <c r="J129" s="53"/>
      <c r="K129" s="51" t="str">
        <f ca="1">LeaveTracker[[#This Row],[Days]]&amp;" "&amp;LeaveTracker[[#This Row],[Type of Leave]]</f>
        <v>5 SL</v>
      </c>
      <c r="L129" s="9">
        <f ca="1">NETWORKDAYS(LeaveTracker[[#This Row],[Start Date]],LeaveTracker[[#This Row],[End Date]],lstHolidays)</f>
        <v>5</v>
      </c>
      <c r="M129" s="9"/>
    </row>
    <row r="130" spans="1:13" ht="30" customHeight="1" x14ac:dyDescent="0.3">
      <c r="A130" s="51">
        <v>533</v>
      </c>
      <c r="B130" s="56">
        <v>44790</v>
      </c>
      <c r="C130" s="56">
        <v>44753</v>
      </c>
      <c r="D130" s="53" t="s">
        <v>1803</v>
      </c>
      <c r="E130" s="51" t="str">
        <f>IF(ISBLANK(LeaveTracker[[#This Row],[Employee Name]]),"-----",VLOOKUP(LeaveTracker[[#This Row],[Employee Name]],Employees[[Employee Name]:[Office]],7))</f>
        <v>CENRO</v>
      </c>
      <c r="F130" s="51" t="str">
        <f>IF(ISBLANK(LeaveTracker[[#This Row],[Employee Name]]),"-----",VLOOKUP(LeaveTracker[[#This Row],[Employee Name]],Employees[[Employee Name]:[Office]],6))</f>
        <v>CASUAL</v>
      </c>
      <c r="G130" s="50">
        <v>44767</v>
      </c>
      <c r="H130" s="50">
        <v>44772</v>
      </c>
      <c r="I130" s="51" t="s">
        <v>81</v>
      </c>
      <c r="J130" s="53"/>
      <c r="K130" s="51" t="str">
        <f ca="1">LeaveTracker[[#This Row],[Days]]&amp;" "&amp;LeaveTracker[[#This Row],[Type of Leave]]</f>
        <v>5 SL</v>
      </c>
      <c r="L130" s="9">
        <f ca="1">NETWORKDAYS(LeaveTracker[[#This Row],[Start Date]],LeaveTracker[[#This Row],[End Date]],lstHolidays)</f>
        <v>5</v>
      </c>
      <c r="M130" s="9"/>
    </row>
    <row r="131" spans="1:13" ht="30" customHeight="1" x14ac:dyDescent="0.3">
      <c r="A131" s="51">
        <v>533</v>
      </c>
      <c r="B131" s="56">
        <v>44790</v>
      </c>
      <c r="C131" s="56">
        <v>44753</v>
      </c>
      <c r="D131" s="53" t="s">
        <v>1803</v>
      </c>
      <c r="E131" s="51" t="str">
        <f>IF(ISBLANK(LeaveTracker[[#This Row],[Employee Name]]),"-----",VLOOKUP(LeaveTracker[[#This Row],[Employee Name]],Employees[[Employee Name]:[Office]],7))</f>
        <v>CENRO</v>
      </c>
      <c r="F131" s="51" t="str">
        <f>IF(ISBLANK(LeaveTracker[[#This Row],[Employee Name]]),"-----",VLOOKUP(LeaveTracker[[#This Row],[Employee Name]],Employees[[Employee Name]:[Office]],6))</f>
        <v>CASUAL</v>
      </c>
      <c r="G131" s="50">
        <v>44774</v>
      </c>
      <c r="H131" s="50">
        <v>44775</v>
      </c>
      <c r="I131" s="51"/>
      <c r="J131" s="53"/>
      <c r="K131" s="51" t="str">
        <f ca="1">LeaveTracker[[#This Row],[Days]]&amp;" "&amp;LeaveTracker[[#This Row],[Type of Leave]]</f>
        <v xml:space="preserve">2 </v>
      </c>
      <c r="L131" s="9">
        <f ca="1">NETWORKDAYS(LeaveTracker[[#This Row],[Start Date]],LeaveTracker[[#This Row],[End Date]],lstHolidays)</f>
        <v>2</v>
      </c>
      <c r="M131" s="9"/>
    </row>
    <row r="132" spans="1:13" ht="30" customHeight="1" x14ac:dyDescent="0.3">
      <c r="A132" s="51">
        <v>534</v>
      </c>
      <c r="B132" s="56">
        <v>44790</v>
      </c>
      <c r="C132" s="56">
        <v>44720</v>
      </c>
      <c r="D132" s="53" t="s">
        <v>1804</v>
      </c>
      <c r="E132" s="51" t="str">
        <f>IF(ISBLANK(LeaveTracker[[#This Row],[Employee Name]]),"-----",VLOOKUP(LeaveTracker[[#This Row],[Employee Name]],Employees[[Employee Name]:[Office]],7))</f>
        <v>CENRO</v>
      </c>
      <c r="F132" s="51" t="str">
        <f>IF(ISBLANK(LeaveTracker[[#This Row],[Employee Name]]),"-----",VLOOKUP(LeaveTracker[[#This Row],[Employee Name]],Employees[[Employee Name]:[Office]],6))</f>
        <v>CASUAL</v>
      </c>
      <c r="G132" s="50">
        <v>44718</v>
      </c>
      <c r="H132" s="50">
        <v>44718</v>
      </c>
      <c r="I132" s="51" t="s">
        <v>81</v>
      </c>
      <c r="J132" s="53"/>
      <c r="K132" s="51" t="str">
        <f ca="1">LeaveTracker[[#This Row],[Days]]&amp;" "&amp;LeaveTracker[[#This Row],[Type of Leave]]</f>
        <v>1 SL</v>
      </c>
      <c r="L132" s="9">
        <f ca="1">NETWORKDAYS(LeaveTracker[[#This Row],[Start Date]],LeaveTracker[[#This Row],[End Date]],lstHolidays)</f>
        <v>1</v>
      </c>
      <c r="M132" s="9"/>
    </row>
    <row r="133" spans="1:13" ht="30" customHeight="1" x14ac:dyDescent="0.3">
      <c r="A133" s="51">
        <v>535</v>
      </c>
      <c r="B133" s="56">
        <v>44790</v>
      </c>
      <c r="C133" s="56">
        <v>44757</v>
      </c>
      <c r="D133" s="53" t="s">
        <v>1805</v>
      </c>
      <c r="E133" s="51" t="str">
        <f>IF(ISBLANK(LeaveTracker[[#This Row],[Employee Name]]),"-----",VLOOKUP(LeaveTracker[[#This Row],[Employee Name]],Employees[[Employee Name]:[Office]],7))</f>
        <v>CENRO</v>
      </c>
      <c r="F133" s="51" t="str">
        <f>IF(ISBLANK(LeaveTracker[[#This Row],[Employee Name]]),"-----",VLOOKUP(LeaveTracker[[#This Row],[Employee Name]],Employees[[Employee Name]:[Office]],6))</f>
        <v>CASUAL</v>
      </c>
      <c r="G133" s="50">
        <v>44755</v>
      </c>
      <c r="H133" s="50">
        <v>44756</v>
      </c>
      <c r="I133" s="51" t="s">
        <v>81</v>
      </c>
      <c r="J133" s="53"/>
      <c r="K133" s="51" t="str">
        <f ca="1">LeaveTracker[[#This Row],[Days]]&amp;" "&amp;LeaveTracker[[#This Row],[Type of Leave]]</f>
        <v>2 SL</v>
      </c>
      <c r="L133" s="9">
        <f ca="1">NETWORKDAYS(LeaveTracker[[#This Row],[Start Date]],LeaveTracker[[#This Row],[End Date]],lstHolidays)</f>
        <v>2</v>
      </c>
      <c r="M133" s="9"/>
    </row>
    <row r="134" spans="1:13" ht="30" customHeight="1" x14ac:dyDescent="0.3">
      <c r="A134" s="51">
        <v>535</v>
      </c>
      <c r="B134" s="56">
        <v>44790</v>
      </c>
      <c r="C134" s="56">
        <v>44757</v>
      </c>
      <c r="D134" s="53" t="s">
        <v>1805</v>
      </c>
      <c r="E134" s="51" t="str">
        <f>IF(ISBLANK(LeaveTracker[[#This Row],[Employee Name]]),"-----",VLOOKUP(LeaveTracker[[#This Row],[Employee Name]],Employees[[Employee Name]:[Office]],7))</f>
        <v>CENRO</v>
      </c>
      <c r="F134" s="51" t="str">
        <f>IF(ISBLANK(LeaveTracker[[#This Row],[Employee Name]]),"-----",VLOOKUP(LeaveTracker[[#This Row],[Employee Name]],Employees[[Employee Name]:[Office]],6))</f>
        <v>CASUAL</v>
      </c>
      <c r="G134" s="50">
        <v>44758</v>
      </c>
      <c r="H134" s="50">
        <v>44763</v>
      </c>
      <c r="I134" s="51" t="s">
        <v>81</v>
      </c>
      <c r="J134" s="53"/>
      <c r="K134" s="51" t="str">
        <f ca="1">LeaveTracker[[#This Row],[Days]]&amp;" "&amp;LeaveTracker[[#This Row],[Type of Leave]]</f>
        <v>4 SL</v>
      </c>
      <c r="L134" s="9">
        <f ca="1">NETWORKDAYS(LeaveTracker[[#This Row],[Start Date]],LeaveTracker[[#This Row],[End Date]],lstHolidays)</f>
        <v>4</v>
      </c>
      <c r="M134" s="9"/>
    </row>
    <row r="135" spans="1:13" ht="30" customHeight="1" x14ac:dyDescent="0.3">
      <c r="A135" s="51">
        <v>535</v>
      </c>
      <c r="B135" s="56">
        <v>44790</v>
      </c>
      <c r="C135" s="56">
        <v>44757</v>
      </c>
      <c r="D135" s="53" t="s">
        <v>1805</v>
      </c>
      <c r="E135" s="51" t="str">
        <f>IF(ISBLANK(LeaveTracker[[#This Row],[Employee Name]]),"-----",VLOOKUP(LeaveTracker[[#This Row],[Employee Name]],Employees[[Employee Name]:[Office]],7))</f>
        <v>CENRO</v>
      </c>
      <c r="F135" s="51" t="str">
        <f>IF(ISBLANK(LeaveTracker[[#This Row],[Employee Name]]),"-----",VLOOKUP(LeaveTracker[[#This Row],[Employee Name]],Employees[[Employee Name]:[Office]],6))</f>
        <v>CASUAL</v>
      </c>
      <c r="G135" s="50">
        <v>44765</v>
      </c>
      <c r="H135" s="50">
        <v>44766</v>
      </c>
      <c r="I135" s="51" t="s">
        <v>81</v>
      </c>
      <c r="J135" s="53"/>
      <c r="K135" s="51" t="str">
        <f ca="1">LeaveTracker[[#This Row],[Days]]&amp;" "&amp;LeaveTracker[[#This Row],[Type of Leave]]</f>
        <v>0 SL</v>
      </c>
      <c r="L135" s="9">
        <f ca="1">NETWORKDAYS(LeaveTracker[[#This Row],[Start Date]],LeaveTracker[[#This Row],[End Date]],lstHolidays)</f>
        <v>0</v>
      </c>
      <c r="M135" s="9"/>
    </row>
    <row r="136" spans="1:13" ht="30" customHeight="1" x14ac:dyDescent="0.3">
      <c r="A136" s="51">
        <v>536</v>
      </c>
      <c r="B136" s="56">
        <v>44790</v>
      </c>
      <c r="C136" s="56">
        <v>44760</v>
      </c>
      <c r="D136" s="53" t="s">
        <v>1806</v>
      </c>
      <c r="E136" s="51" t="str">
        <f>IF(ISBLANK(LeaveTracker[[#This Row],[Employee Name]]),"-----",VLOOKUP(LeaveTracker[[#This Row],[Employee Name]],Employees[[Employee Name]:[Office]],7))</f>
        <v>CENRO</v>
      </c>
      <c r="F136" s="51" t="str">
        <f>IF(ISBLANK(LeaveTracker[[#This Row],[Employee Name]]),"-----",VLOOKUP(LeaveTracker[[#This Row],[Employee Name]],Employees[[Employee Name]:[Office]],6))</f>
        <v>CASUAL</v>
      </c>
      <c r="G136" s="50">
        <v>44756</v>
      </c>
      <c r="H136" s="50">
        <v>44757</v>
      </c>
      <c r="I136" s="51" t="s">
        <v>81</v>
      </c>
      <c r="J136" s="53"/>
      <c r="K136" s="51" t="str">
        <f ca="1">LeaveTracker[[#This Row],[Days]]&amp;" "&amp;LeaveTracker[[#This Row],[Type of Leave]]</f>
        <v>2 SL</v>
      </c>
      <c r="L136" s="9">
        <f ca="1">NETWORKDAYS(LeaveTracker[[#This Row],[Start Date]],LeaveTracker[[#This Row],[End Date]],lstHolidays)</f>
        <v>2</v>
      </c>
      <c r="M136" s="9"/>
    </row>
    <row r="137" spans="1:13" ht="30" customHeight="1" x14ac:dyDescent="0.3">
      <c r="A137" s="51">
        <v>537</v>
      </c>
      <c r="B137" s="56">
        <v>44790</v>
      </c>
      <c r="C137" s="56">
        <v>44753</v>
      </c>
      <c r="D137" s="53" t="s">
        <v>1807</v>
      </c>
      <c r="E137" s="51" t="str">
        <f>IF(ISBLANK(LeaveTracker[[#This Row],[Employee Name]]),"-----",VLOOKUP(LeaveTracker[[#This Row],[Employee Name]],Employees[[Employee Name]:[Office]],7))</f>
        <v>CENRO</v>
      </c>
      <c r="F137" s="51" t="str">
        <f>IF(ISBLANK(LeaveTracker[[#This Row],[Employee Name]]),"-----",VLOOKUP(LeaveTracker[[#This Row],[Employee Name]],Employees[[Employee Name]:[Office]],6))</f>
        <v>CASUAL</v>
      </c>
      <c r="G137" s="50">
        <v>44749</v>
      </c>
      <c r="H137" s="50">
        <v>44751</v>
      </c>
      <c r="I137" s="51" t="s">
        <v>81</v>
      </c>
      <c r="J137" s="53"/>
      <c r="K137" s="51" t="str">
        <f ca="1">LeaveTracker[[#This Row],[Days]]&amp;" "&amp;LeaveTracker[[#This Row],[Type of Leave]]</f>
        <v>2 SL</v>
      </c>
      <c r="L137" s="9">
        <f ca="1">NETWORKDAYS(LeaveTracker[[#This Row],[Start Date]],LeaveTracker[[#This Row],[End Date]],lstHolidays)</f>
        <v>2</v>
      </c>
      <c r="M137" s="9"/>
    </row>
    <row r="138" spans="1:13" ht="30" customHeight="1" x14ac:dyDescent="0.3">
      <c r="A138" s="51">
        <v>538</v>
      </c>
      <c r="B138" s="56">
        <v>44790</v>
      </c>
      <c r="C138" s="56">
        <v>44732</v>
      </c>
      <c r="D138" s="53" t="s">
        <v>1808</v>
      </c>
      <c r="E138" s="51" t="str">
        <f>IF(ISBLANK(LeaveTracker[[#This Row],[Employee Name]]),"-----",VLOOKUP(LeaveTracker[[#This Row],[Employee Name]],Employees[[Employee Name]:[Office]],7))</f>
        <v>CENRO</v>
      </c>
      <c r="F138" s="51" t="str">
        <f>IF(ISBLANK(LeaveTracker[[#This Row],[Employee Name]]),"-----",VLOOKUP(LeaveTracker[[#This Row],[Employee Name]],Employees[[Employee Name]:[Office]],6))</f>
        <v>CASUAL</v>
      </c>
      <c r="G138" s="50">
        <v>44740</v>
      </c>
      <c r="H138" s="50">
        <v>44742</v>
      </c>
      <c r="I138" s="51" t="s">
        <v>81</v>
      </c>
      <c r="J138" s="53"/>
      <c r="K138" s="51" t="str">
        <f ca="1">LeaveTracker[[#This Row],[Days]]&amp;" "&amp;LeaveTracker[[#This Row],[Type of Leave]]</f>
        <v>3 SL</v>
      </c>
      <c r="L138" s="9">
        <f ca="1">NETWORKDAYS(LeaveTracker[[#This Row],[Start Date]],LeaveTracker[[#This Row],[End Date]],lstHolidays)</f>
        <v>3</v>
      </c>
      <c r="M138" s="9"/>
    </row>
    <row r="139" spans="1:13" ht="30" customHeight="1" x14ac:dyDescent="0.3">
      <c r="A139" s="51">
        <v>539</v>
      </c>
      <c r="B139" s="56">
        <v>44790</v>
      </c>
      <c r="C139" s="56">
        <v>44733</v>
      </c>
      <c r="D139" s="53" t="s">
        <v>1809</v>
      </c>
      <c r="E139" s="51" t="str">
        <f>IF(ISBLANK(LeaveTracker[[#This Row],[Employee Name]]),"-----",VLOOKUP(LeaveTracker[[#This Row],[Employee Name]],Employees[[Employee Name]:[Office]],7))</f>
        <v>CENRO</v>
      </c>
      <c r="F139" s="51" t="str">
        <f>IF(ISBLANK(LeaveTracker[[#This Row],[Employee Name]]),"-----",VLOOKUP(LeaveTracker[[#This Row],[Employee Name]],Employees[[Employee Name]:[Office]],6))</f>
        <v>CASUAL</v>
      </c>
      <c r="G139" s="50">
        <v>44734</v>
      </c>
      <c r="H139" s="50">
        <v>44734</v>
      </c>
      <c r="I139" s="51" t="s">
        <v>298</v>
      </c>
      <c r="J139" s="53" t="s">
        <v>1003</v>
      </c>
      <c r="K139" s="51" t="str">
        <f ca="1">LeaveTracker[[#This Row],[Days]]&amp;" "&amp;LeaveTracker[[#This Row],[Type of Leave]]</f>
        <v>1 OTHER</v>
      </c>
      <c r="L139" s="9">
        <f ca="1">NETWORKDAYS(LeaveTracker[[#This Row],[Start Date]],LeaveTracker[[#This Row],[End Date]],lstHolidays)</f>
        <v>1</v>
      </c>
      <c r="M139" s="9"/>
    </row>
    <row r="140" spans="1:13" ht="30" customHeight="1" x14ac:dyDescent="0.3">
      <c r="A140" s="51">
        <v>540</v>
      </c>
      <c r="B140" s="56">
        <v>44790</v>
      </c>
      <c r="C140" s="56">
        <v>44727</v>
      </c>
      <c r="D140" s="53" t="s">
        <v>1810</v>
      </c>
      <c r="E140" s="51" t="str">
        <f>IF(ISBLANK(LeaveTracker[[#This Row],[Employee Name]]),"-----",VLOOKUP(LeaveTracker[[#This Row],[Employee Name]],Employees[[Employee Name]:[Office]],7))</f>
        <v>CENRO</v>
      </c>
      <c r="F140" s="51" t="str">
        <f>IF(ISBLANK(LeaveTracker[[#This Row],[Employee Name]]),"-----",VLOOKUP(LeaveTracker[[#This Row],[Employee Name]],Employees[[Employee Name]:[Office]],6))</f>
        <v>CASUAL</v>
      </c>
      <c r="G140" s="50">
        <v>44712</v>
      </c>
      <c r="H140" s="50">
        <v>44717</v>
      </c>
      <c r="I140" s="51" t="s">
        <v>81</v>
      </c>
      <c r="J140" s="53"/>
      <c r="K140" s="51" t="str">
        <f ca="1">LeaveTracker[[#This Row],[Days]]&amp;" "&amp;LeaveTracker[[#This Row],[Type of Leave]]</f>
        <v>4 SL</v>
      </c>
      <c r="L140" s="9">
        <f ca="1">NETWORKDAYS(LeaveTracker[[#This Row],[Start Date]],LeaveTracker[[#This Row],[End Date]],lstHolidays)</f>
        <v>4</v>
      </c>
      <c r="M140" s="9"/>
    </row>
    <row r="141" spans="1:13" ht="30" customHeight="1" x14ac:dyDescent="0.3">
      <c r="A141" s="51">
        <v>540</v>
      </c>
      <c r="B141" s="56">
        <v>44790</v>
      </c>
      <c r="C141" s="56">
        <v>44727</v>
      </c>
      <c r="D141" s="53" t="s">
        <v>1810</v>
      </c>
      <c r="E141" s="51" t="str">
        <f>IF(ISBLANK(LeaveTracker[[#This Row],[Employee Name]]),"-----",VLOOKUP(LeaveTracker[[#This Row],[Employee Name]],Employees[[Employee Name]:[Office]],7))</f>
        <v>CENRO</v>
      </c>
      <c r="F141" s="51" t="str">
        <f>IF(ISBLANK(LeaveTracker[[#This Row],[Employee Name]]),"-----",VLOOKUP(LeaveTracker[[#This Row],[Employee Name]],Employees[[Employee Name]:[Office]],6))</f>
        <v>CASUAL</v>
      </c>
      <c r="G141" s="50">
        <v>44719</v>
      </c>
      <c r="H141" s="50">
        <v>44724</v>
      </c>
      <c r="I141" s="51" t="s">
        <v>81</v>
      </c>
      <c r="J141" s="53"/>
      <c r="K141" s="51" t="str">
        <f ca="1">LeaveTracker[[#This Row],[Days]]&amp;" "&amp;LeaveTracker[[#This Row],[Type of Leave]]</f>
        <v>4 SL</v>
      </c>
      <c r="L141" s="9">
        <f ca="1">NETWORKDAYS(LeaveTracker[[#This Row],[Start Date]],LeaveTracker[[#This Row],[End Date]],lstHolidays)</f>
        <v>4</v>
      </c>
      <c r="M141" s="9"/>
    </row>
    <row r="142" spans="1:13" ht="30" customHeight="1" x14ac:dyDescent="0.3">
      <c r="A142" s="51">
        <v>540</v>
      </c>
      <c r="B142" s="56">
        <v>44790</v>
      </c>
      <c r="C142" s="56">
        <v>44727</v>
      </c>
      <c r="D142" s="53" t="s">
        <v>1810</v>
      </c>
      <c r="E142" s="51" t="str">
        <f>IF(ISBLANK(LeaveTracker[[#This Row],[Employee Name]]),"-----",VLOOKUP(LeaveTracker[[#This Row],[Employee Name]],Employees[[Employee Name]:[Office]],7))</f>
        <v>CENRO</v>
      </c>
      <c r="F142" s="51" t="str">
        <f>IF(ISBLANK(LeaveTracker[[#This Row],[Employee Name]]),"-----",VLOOKUP(LeaveTracker[[#This Row],[Employee Name]],Employees[[Employee Name]:[Office]],6))</f>
        <v>CASUAL</v>
      </c>
      <c r="G142" s="50">
        <v>44726</v>
      </c>
      <c r="H142" s="50">
        <v>44726</v>
      </c>
      <c r="I142" s="51" t="s">
        <v>81</v>
      </c>
      <c r="J142" s="53"/>
      <c r="K142" s="51" t="str">
        <f ca="1">LeaveTracker[[#This Row],[Days]]&amp;" "&amp;LeaveTracker[[#This Row],[Type of Leave]]</f>
        <v>1 SL</v>
      </c>
      <c r="L142" s="9">
        <f ca="1">NETWORKDAYS(LeaveTracker[[#This Row],[Start Date]],LeaveTracker[[#This Row],[End Date]],lstHolidays)</f>
        <v>1</v>
      </c>
      <c r="M142" s="9"/>
    </row>
    <row r="143" spans="1:13" ht="30" customHeight="1" x14ac:dyDescent="0.3">
      <c r="A143" s="51">
        <v>541</v>
      </c>
      <c r="B143" s="56">
        <v>44804</v>
      </c>
      <c r="C143" s="56">
        <v>44719</v>
      </c>
      <c r="D143" s="53" t="s">
        <v>1811</v>
      </c>
      <c r="E143" s="51" t="str">
        <f>IF(ISBLANK(LeaveTracker[[#This Row],[Employee Name]]),"-----",VLOOKUP(LeaveTracker[[#This Row],[Employee Name]],Employees[[Employee Name]:[Office]],7))</f>
        <v>TCNHS</v>
      </c>
      <c r="F143" s="51" t="str">
        <f>IF(ISBLANK(LeaveTracker[[#This Row],[Employee Name]]),"-----",VLOOKUP(LeaveTracker[[#This Row],[Employee Name]],Employees[[Employee Name]:[Office]],6))</f>
        <v>CASUAL</v>
      </c>
      <c r="G143" s="50">
        <v>44719</v>
      </c>
      <c r="H143" s="50">
        <v>44721</v>
      </c>
      <c r="I143" s="51" t="s">
        <v>81</v>
      </c>
      <c r="J143" s="53"/>
      <c r="K143" s="51" t="str">
        <f ca="1">LeaveTracker[[#This Row],[Days]]&amp;" "&amp;LeaveTracker[[#This Row],[Type of Leave]]</f>
        <v>3 SL</v>
      </c>
      <c r="L143" s="9">
        <f ca="1">NETWORKDAYS(LeaveTracker[[#This Row],[Start Date]],LeaveTracker[[#This Row],[End Date]],lstHolidays)</f>
        <v>3</v>
      </c>
      <c r="M143" s="9"/>
    </row>
    <row r="144" spans="1:13" ht="30" customHeight="1" x14ac:dyDescent="0.3">
      <c r="A144" s="51">
        <v>542</v>
      </c>
      <c r="B144" s="56">
        <v>44804</v>
      </c>
      <c r="C144" s="56">
        <v>44693</v>
      </c>
      <c r="D144" s="53" t="s">
        <v>1811</v>
      </c>
      <c r="E144" s="51" t="str">
        <f>IF(ISBLANK(LeaveTracker[[#This Row],[Employee Name]]),"-----",VLOOKUP(LeaveTracker[[#This Row],[Employee Name]],Employees[[Employee Name]:[Office]],7))</f>
        <v>TCNHS</v>
      </c>
      <c r="F144" s="51" t="str">
        <f>IF(ISBLANK(LeaveTracker[[#This Row],[Employee Name]]),"-----",VLOOKUP(LeaveTracker[[#This Row],[Employee Name]],Employees[[Employee Name]:[Office]],6))</f>
        <v>CASUAL</v>
      </c>
      <c r="G144" s="50">
        <v>44704</v>
      </c>
      <c r="H144" s="50">
        <v>44708</v>
      </c>
      <c r="I144" s="51" t="s">
        <v>82</v>
      </c>
      <c r="J144" s="53"/>
      <c r="K144" s="51" t="str">
        <f ca="1">LeaveTracker[[#This Row],[Days]]&amp;" "&amp;LeaveTracker[[#This Row],[Type of Leave]]</f>
        <v>5 VL</v>
      </c>
      <c r="L144" s="9">
        <f ca="1">NETWORKDAYS(LeaveTracker[[#This Row],[Start Date]],LeaveTracker[[#This Row],[End Date]],lstHolidays)</f>
        <v>5</v>
      </c>
      <c r="M144" s="9"/>
    </row>
    <row r="145" spans="1:13" ht="30" customHeight="1" x14ac:dyDescent="0.3">
      <c r="A145" s="51">
        <v>543</v>
      </c>
      <c r="B145" s="56">
        <v>44804</v>
      </c>
      <c r="C145" s="56">
        <v>44699</v>
      </c>
      <c r="D145" s="53" t="s">
        <v>1812</v>
      </c>
      <c r="E145" s="51" t="str">
        <f>IF(ISBLANK(LeaveTracker[[#This Row],[Employee Name]]),"-----",VLOOKUP(LeaveTracker[[#This Row],[Employee Name]],Employees[[Employee Name]:[Office]],7))</f>
        <v>TICC</v>
      </c>
      <c r="F145" s="51" t="str">
        <f>IF(ISBLANK(LeaveTracker[[#This Row],[Employee Name]]),"-----",VLOOKUP(LeaveTracker[[#This Row],[Employee Name]],Employees[[Employee Name]:[Office]],6))</f>
        <v>CASUAL</v>
      </c>
      <c r="G145" s="50">
        <v>44701</v>
      </c>
      <c r="H145" s="50">
        <v>44701</v>
      </c>
      <c r="I145" s="51" t="s">
        <v>1022</v>
      </c>
      <c r="J145" s="53" t="s">
        <v>1022</v>
      </c>
      <c r="K145" s="51" t="str">
        <f ca="1">LeaveTracker[[#This Row],[Days]]&amp;" "&amp;LeaveTracker[[#This Row],[Type of Leave]]</f>
        <v>1 WITHOUTPAY</v>
      </c>
      <c r="L145" s="9">
        <f ca="1">NETWORKDAYS(LeaveTracker[[#This Row],[Start Date]],LeaveTracker[[#This Row],[End Date]],lstHolidays)</f>
        <v>1</v>
      </c>
      <c r="M145" s="9"/>
    </row>
    <row r="146" spans="1:13" ht="30" customHeight="1" x14ac:dyDescent="0.3">
      <c r="A146" s="51">
        <v>544</v>
      </c>
      <c r="B146" s="56">
        <v>44804</v>
      </c>
      <c r="C146" s="56">
        <v>44728</v>
      </c>
      <c r="D146" s="53" t="s">
        <v>1811</v>
      </c>
      <c r="E146" s="51" t="str">
        <f>IF(ISBLANK(LeaveTracker[[#This Row],[Employee Name]]),"-----",VLOOKUP(LeaveTracker[[#This Row],[Employee Name]],Employees[[Employee Name]:[Office]],7))</f>
        <v>TCNHS</v>
      </c>
      <c r="F146" s="51" t="str">
        <f>IF(ISBLANK(LeaveTracker[[#This Row],[Employee Name]]),"-----",VLOOKUP(LeaveTracker[[#This Row],[Employee Name]],Employees[[Employee Name]:[Office]],6))</f>
        <v>CASUAL</v>
      </c>
      <c r="G146" s="50">
        <v>44726</v>
      </c>
      <c r="H146" s="50">
        <v>44727</v>
      </c>
      <c r="I146" s="51" t="s">
        <v>81</v>
      </c>
      <c r="J146" s="53"/>
      <c r="K146" s="51" t="str">
        <f ca="1">LeaveTracker[[#This Row],[Days]]&amp;" "&amp;LeaveTracker[[#This Row],[Type of Leave]]</f>
        <v>2 SL</v>
      </c>
      <c r="L146" s="9">
        <f ca="1">NETWORKDAYS(LeaveTracker[[#This Row],[Start Date]],LeaveTracker[[#This Row],[End Date]],lstHolidays)</f>
        <v>2</v>
      </c>
      <c r="M146" s="9"/>
    </row>
    <row r="147" spans="1:13" ht="30" customHeight="1" x14ac:dyDescent="0.3">
      <c r="A147" s="51">
        <v>545</v>
      </c>
      <c r="B147" s="56">
        <v>44804</v>
      </c>
      <c r="C147" s="56">
        <v>44726</v>
      </c>
      <c r="D147" s="53" t="s">
        <v>1811</v>
      </c>
      <c r="E147" s="51" t="str">
        <f>IF(ISBLANK(LeaveTracker[[#This Row],[Employee Name]]),"-----",VLOOKUP(LeaveTracker[[#This Row],[Employee Name]],Employees[[Employee Name]:[Office]],7))</f>
        <v>TCNHS</v>
      </c>
      <c r="F147" s="51" t="str">
        <f>IF(ISBLANK(LeaveTracker[[#This Row],[Employee Name]]),"-----",VLOOKUP(LeaveTracker[[#This Row],[Employee Name]],Employees[[Employee Name]:[Office]],6))</f>
        <v>CASUAL</v>
      </c>
      <c r="G147" s="50">
        <v>44722</v>
      </c>
      <c r="H147" s="50">
        <v>44722</v>
      </c>
      <c r="I147" s="51" t="s">
        <v>81</v>
      </c>
      <c r="J147" s="53"/>
      <c r="K147" s="51" t="str">
        <f ca="1">LeaveTracker[[#This Row],[Days]]&amp;" "&amp;LeaveTracker[[#This Row],[Type of Leave]]</f>
        <v>1 SL</v>
      </c>
      <c r="L147" s="9">
        <f ca="1">NETWORKDAYS(LeaveTracker[[#This Row],[Start Date]],LeaveTracker[[#This Row],[End Date]],lstHolidays)</f>
        <v>1</v>
      </c>
      <c r="M147" s="9"/>
    </row>
    <row r="148" spans="1:13" ht="30" customHeight="1" x14ac:dyDescent="0.3">
      <c r="A148" s="51">
        <v>545</v>
      </c>
      <c r="B148" s="56">
        <v>44804</v>
      </c>
      <c r="C148" s="56">
        <v>44726</v>
      </c>
      <c r="D148" s="53" t="s">
        <v>1811</v>
      </c>
      <c r="E148" s="51" t="str">
        <f>IF(ISBLANK(LeaveTracker[[#This Row],[Employee Name]]),"-----",VLOOKUP(LeaveTracker[[#This Row],[Employee Name]],Employees[[Employee Name]:[Office]],7))</f>
        <v>TCNHS</v>
      </c>
      <c r="F148" s="51" t="str">
        <f>IF(ISBLANK(LeaveTracker[[#This Row],[Employee Name]]),"-----",VLOOKUP(LeaveTracker[[#This Row],[Employee Name]],Employees[[Employee Name]:[Office]],6))</f>
        <v>CASUAL</v>
      </c>
      <c r="G148" s="50">
        <v>44725</v>
      </c>
      <c r="H148" s="50">
        <v>44725</v>
      </c>
      <c r="I148" s="51" t="s">
        <v>81</v>
      </c>
      <c r="J148" s="53"/>
      <c r="K148" s="51" t="str">
        <f ca="1">LeaveTracker[[#This Row],[Days]]&amp;" "&amp;LeaveTracker[[#This Row],[Type of Leave]]</f>
        <v>1 SL</v>
      </c>
      <c r="L148" s="9">
        <f ca="1">NETWORKDAYS(LeaveTracker[[#This Row],[Start Date]],LeaveTracker[[#This Row],[End Date]],lstHolidays)</f>
        <v>1</v>
      </c>
      <c r="M148" s="9"/>
    </row>
    <row r="149" spans="1:13" ht="30" customHeight="1" x14ac:dyDescent="0.3">
      <c r="A149" s="51">
        <v>546</v>
      </c>
      <c r="B149" s="56">
        <v>44804</v>
      </c>
      <c r="C149" s="56">
        <v>44798</v>
      </c>
      <c r="D149" s="53" t="s">
        <v>1813</v>
      </c>
      <c r="E149" s="51" t="str">
        <f>IF(ISBLANK(LeaveTracker[[#This Row],[Employee Name]]),"-----",VLOOKUP(LeaveTracker[[#This Row],[Employee Name]],Employees[[Employee Name]:[Office]],7))</f>
        <v>CSWDO</v>
      </c>
      <c r="F149" s="51" t="str">
        <f>IF(ISBLANK(LeaveTracker[[#This Row],[Employee Name]]),"-----",VLOOKUP(LeaveTracker[[#This Row],[Employee Name]],Employees[[Employee Name]:[Office]],6))</f>
        <v>REGULAR</v>
      </c>
      <c r="G149" s="50">
        <v>44799</v>
      </c>
      <c r="H149" s="50">
        <v>44799</v>
      </c>
      <c r="I149" s="51" t="s">
        <v>81</v>
      </c>
      <c r="J149" s="53"/>
      <c r="K149" s="51" t="str">
        <f ca="1">LeaveTracker[[#This Row],[Days]]&amp;" "&amp;LeaveTracker[[#This Row],[Type of Leave]]</f>
        <v>1 SL</v>
      </c>
      <c r="L149" s="9">
        <f ca="1">NETWORKDAYS(LeaveTracker[[#This Row],[Start Date]],LeaveTracker[[#This Row],[End Date]],lstHolidays)</f>
        <v>1</v>
      </c>
      <c r="M149" s="9"/>
    </row>
    <row r="150" spans="1:13" ht="30" customHeight="1" x14ac:dyDescent="0.3">
      <c r="A150" s="51">
        <v>547</v>
      </c>
      <c r="B150" s="56">
        <v>44804</v>
      </c>
      <c r="C150" s="56">
        <v>44761</v>
      </c>
      <c r="D150" s="53" t="s">
        <v>1814</v>
      </c>
      <c r="E150" s="51" t="str">
        <f>IF(ISBLANK(LeaveTracker[[#This Row],[Employee Name]]),"-----",VLOOKUP(LeaveTracker[[#This Row],[Employee Name]],Employees[[Employee Name]:[Office]],7))</f>
        <v>HOUSING</v>
      </c>
      <c r="F150" s="51" t="str">
        <f>IF(ISBLANK(LeaveTracker[[#This Row],[Employee Name]]),"-----",VLOOKUP(LeaveTracker[[#This Row],[Employee Name]],Employees[[Employee Name]:[Office]],6))</f>
        <v>CASUAL</v>
      </c>
      <c r="G150" s="50">
        <v>44726</v>
      </c>
      <c r="H150" s="50">
        <v>44726</v>
      </c>
      <c r="I150" s="51" t="s">
        <v>81</v>
      </c>
      <c r="J150" s="53"/>
      <c r="K150" s="51" t="str">
        <f ca="1">LeaveTracker[[#This Row],[Days]]&amp;" "&amp;LeaveTracker[[#This Row],[Type of Leave]]</f>
        <v>1 SL</v>
      </c>
      <c r="L150" s="9">
        <f ca="1">NETWORKDAYS(LeaveTracker[[#This Row],[Start Date]],LeaveTracker[[#This Row],[End Date]],lstHolidays)</f>
        <v>1</v>
      </c>
      <c r="M150" s="9"/>
    </row>
    <row r="151" spans="1:13" ht="30" customHeight="1" x14ac:dyDescent="0.3">
      <c r="A151" s="51">
        <v>548</v>
      </c>
      <c r="B151" s="56">
        <v>44804</v>
      </c>
      <c r="C151" s="56">
        <v>44755</v>
      </c>
      <c r="D151" s="53" t="s">
        <v>1815</v>
      </c>
      <c r="E151" s="51" t="str">
        <f>IF(ISBLANK(LeaveTracker[[#This Row],[Employee Name]]),"-----",VLOOKUP(LeaveTracker[[#This Row],[Employee Name]],Employees[[Employee Name]:[Office]],7))</f>
        <v>CSWDO</v>
      </c>
      <c r="F151" s="51" t="str">
        <f>IF(ISBLANK(LeaveTracker[[#This Row],[Employee Name]]),"-----",VLOOKUP(LeaveTracker[[#This Row],[Employee Name]],Employees[[Employee Name]:[Office]],6))</f>
        <v>CASUAL</v>
      </c>
      <c r="G151" s="50">
        <v>44754</v>
      </c>
      <c r="H151" s="50">
        <v>44754</v>
      </c>
      <c r="I151" s="51" t="s">
        <v>81</v>
      </c>
      <c r="J151" s="53"/>
      <c r="K151" s="51" t="str">
        <f ca="1">LeaveTracker[[#This Row],[Days]]&amp;" "&amp;LeaveTracker[[#This Row],[Type of Leave]]</f>
        <v>1 SL</v>
      </c>
      <c r="L151" s="9">
        <f ca="1">NETWORKDAYS(LeaveTracker[[#This Row],[Start Date]],LeaveTracker[[#This Row],[End Date]],lstHolidays)</f>
        <v>1</v>
      </c>
      <c r="M151" s="9"/>
    </row>
    <row r="152" spans="1:13" ht="30" customHeight="1" x14ac:dyDescent="0.3">
      <c r="A152" s="51">
        <v>549</v>
      </c>
      <c r="B152" s="56">
        <v>44804</v>
      </c>
      <c r="C152" s="56">
        <v>44734</v>
      </c>
      <c r="D152" s="53" t="s">
        <v>1815</v>
      </c>
      <c r="E152" s="51" t="str">
        <f>IF(ISBLANK(LeaveTracker[[#This Row],[Employee Name]]),"-----",VLOOKUP(LeaveTracker[[#This Row],[Employee Name]],Employees[[Employee Name]:[Office]],7))</f>
        <v>CSWDO</v>
      </c>
      <c r="F152" s="51" t="str">
        <f>IF(ISBLANK(LeaveTracker[[#This Row],[Employee Name]]),"-----",VLOOKUP(LeaveTracker[[#This Row],[Employee Name]],Employees[[Employee Name]:[Office]],6))</f>
        <v>CASUAL</v>
      </c>
      <c r="G152" s="50">
        <v>44732</v>
      </c>
      <c r="H152" s="50">
        <v>44732</v>
      </c>
      <c r="I152" s="51" t="s">
        <v>81</v>
      </c>
      <c r="J152" s="53"/>
      <c r="K152" s="51" t="str">
        <f ca="1">LeaveTracker[[#This Row],[Days]]&amp;" "&amp;LeaveTracker[[#This Row],[Type of Leave]]</f>
        <v>1 SL</v>
      </c>
      <c r="L152" s="9">
        <f ca="1">NETWORKDAYS(LeaveTracker[[#This Row],[Start Date]],LeaveTracker[[#This Row],[End Date]],lstHolidays)</f>
        <v>1</v>
      </c>
      <c r="M152" s="9"/>
    </row>
    <row r="153" spans="1:13" ht="30" customHeight="1" x14ac:dyDescent="0.3">
      <c r="A153" s="51">
        <v>550</v>
      </c>
      <c r="B153" s="56">
        <v>44804</v>
      </c>
      <c r="C153" s="56">
        <v>44726</v>
      </c>
      <c r="D153" s="53" t="s">
        <v>1816</v>
      </c>
      <c r="E153" s="51" t="str">
        <f>IF(ISBLANK(LeaveTracker[[#This Row],[Employee Name]]),"-----",VLOOKUP(LeaveTracker[[#This Row],[Employee Name]],Employees[[Employee Name]:[Office]],7))</f>
        <v>CHO</v>
      </c>
      <c r="F153" s="51" t="str">
        <f>IF(ISBLANK(LeaveTracker[[#This Row],[Employee Name]]),"-----",VLOOKUP(LeaveTracker[[#This Row],[Employee Name]],Employees[[Employee Name]:[Office]],6))</f>
        <v>CASUAL</v>
      </c>
      <c r="G153" s="50">
        <v>44729</v>
      </c>
      <c r="H153" s="50">
        <v>44729</v>
      </c>
      <c r="I153" s="51" t="s">
        <v>298</v>
      </c>
      <c r="J153" s="53" t="s">
        <v>158</v>
      </c>
      <c r="K153" s="51" t="str">
        <f ca="1">LeaveTracker[[#This Row],[Days]]&amp;" "&amp;LeaveTracker[[#This Row],[Type of Leave]]</f>
        <v>1 OTHER</v>
      </c>
      <c r="L153" s="9">
        <f ca="1">NETWORKDAYS(LeaveTracker[[#This Row],[Start Date]],LeaveTracker[[#This Row],[End Date]],lstHolidays)</f>
        <v>1</v>
      </c>
      <c r="M153" s="9"/>
    </row>
    <row r="154" spans="1:13" ht="30" customHeight="1" x14ac:dyDescent="0.3">
      <c r="A154" s="51">
        <v>551</v>
      </c>
      <c r="B154" s="56">
        <v>44804</v>
      </c>
      <c r="C154" s="56">
        <v>44725</v>
      </c>
      <c r="D154" s="53" t="s">
        <v>1816</v>
      </c>
      <c r="E154" s="51" t="str">
        <f>IF(ISBLANK(LeaveTracker[[#This Row],[Employee Name]]),"-----",VLOOKUP(LeaveTracker[[#This Row],[Employee Name]],Employees[[Employee Name]:[Office]],7))</f>
        <v>CHO</v>
      </c>
      <c r="F154" s="51" t="str">
        <f>IF(ISBLANK(LeaveTracker[[#This Row],[Employee Name]]),"-----",VLOOKUP(LeaveTracker[[#This Row],[Employee Name]],Employees[[Employee Name]:[Office]],6))</f>
        <v>CASUAL</v>
      </c>
      <c r="G154" s="50">
        <v>44732</v>
      </c>
      <c r="H154" s="50">
        <v>44736</v>
      </c>
      <c r="I154" s="51" t="s">
        <v>82</v>
      </c>
      <c r="J154" s="53"/>
      <c r="K154" s="51" t="str">
        <f ca="1">LeaveTracker[[#This Row],[Days]]&amp;" "&amp;LeaveTracker[[#This Row],[Type of Leave]]</f>
        <v>5 VL</v>
      </c>
      <c r="L154" s="9">
        <f ca="1">NETWORKDAYS(LeaveTracker[[#This Row],[Start Date]],LeaveTracker[[#This Row],[End Date]],lstHolidays)</f>
        <v>5</v>
      </c>
      <c r="M154" s="9"/>
    </row>
    <row r="155" spans="1:13" ht="30" customHeight="1" x14ac:dyDescent="0.3">
      <c r="A155" s="51">
        <v>552</v>
      </c>
      <c r="B155" s="56">
        <v>44804</v>
      </c>
      <c r="C155" s="56">
        <v>44706</v>
      </c>
      <c r="D155" s="53" t="s">
        <v>1817</v>
      </c>
      <c r="E155" s="51" t="str">
        <f>IF(ISBLANK(LeaveTracker[[#This Row],[Employee Name]]),"-----",VLOOKUP(LeaveTracker[[#This Row],[Employee Name]],Employees[[Employee Name]:[Office]],7))</f>
        <v>TCNHS</v>
      </c>
      <c r="F155" s="51" t="str">
        <f>IF(ISBLANK(LeaveTracker[[#This Row],[Employee Name]]),"-----",VLOOKUP(LeaveTracker[[#This Row],[Employee Name]],Employees[[Employee Name]:[Office]],6))</f>
        <v>CASUAL</v>
      </c>
      <c r="G155" s="50">
        <v>44705</v>
      </c>
      <c r="H155" s="50">
        <v>44705</v>
      </c>
      <c r="I155" s="51" t="s">
        <v>81</v>
      </c>
      <c r="J155" s="53"/>
      <c r="K155" s="51" t="str">
        <f ca="1">LeaveTracker[[#This Row],[Days]]&amp;" "&amp;LeaveTracker[[#This Row],[Type of Leave]]</f>
        <v>1 SL</v>
      </c>
      <c r="L155" s="9">
        <f ca="1">NETWORKDAYS(LeaveTracker[[#This Row],[Start Date]],LeaveTracker[[#This Row],[End Date]],lstHolidays)</f>
        <v>1</v>
      </c>
      <c r="M155" s="9"/>
    </row>
    <row r="156" spans="1:13" ht="30" customHeight="1" x14ac:dyDescent="0.3">
      <c r="A156" s="51">
        <v>553</v>
      </c>
      <c r="B156" s="56">
        <v>44804</v>
      </c>
      <c r="C156" s="56">
        <v>44697</v>
      </c>
      <c r="D156" s="53" t="s">
        <v>255</v>
      </c>
      <c r="E156" s="51" t="str">
        <f>IF(ISBLANK(LeaveTracker[[#This Row],[Employee Name]]),"-----",VLOOKUP(LeaveTracker[[#This Row],[Employee Name]],Employees[[Employee Name]:[Office]],7))</f>
        <v>DA</v>
      </c>
      <c r="F156" s="51" t="str">
        <f>IF(ISBLANK(LeaveTracker[[#This Row],[Employee Name]]),"-----",VLOOKUP(LeaveTracker[[#This Row],[Employee Name]],Employees[[Employee Name]:[Office]],6))</f>
        <v>REGULAR</v>
      </c>
      <c r="G156" s="50">
        <v>44694</v>
      </c>
      <c r="H156" s="50">
        <v>44694</v>
      </c>
      <c r="I156" s="51" t="s">
        <v>298</v>
      </c>
      <c r="J156" s="53" t="s">
        <v>1003</v>
      </c>
      <c r="K156" s="51" t="str">
        <f ca="1">LeaveTracker[[#This Row],[Days]]&amp;" "&amp;LeaveTracker[[#This Row],[Type of Leave]]</f>
        <v>1 OTHER</v>
      </c>
      <c r="L156" s="9">
        <f ca="1">NETWORKDAYS(LeaveTracker[[#This Row],[Start Date]],LeaveTracker[[#This Row],[End Date]],lstHolidays)</f>
        <v>1</v>
      </c>
      <c r="M156" s="9"/>
    </row>
    <row r="157" spans="1:13" ht="30" customHeight="1" x14ac:dyDescent="0.3">
      <c r="A157" s="51">
        <v>554</v>
      </c>
      <c r="B157" s="56">
        <v>44804</v>
      </c>
      <c r="C157" s="56">
        <v>44714</v>
      </c>
      <c r="D157" s="53" t="s">
        <v>1818</v>
      </c>
      <c r="E157" s="51" t="str">
        <f>IF(ISBLANK(LeaveTracker[[#This Row],[Employee Name]]),"-----",VLOOKUP(LeaveTracker[[#This Row],[Employee Name]],Employees[[Employee Name]:[Office]],7))</f>
        <v>ONT</v>
      </c>
      <c r="F157" s="51" t="str">
        <f>IF(ISBLANK(LeaveTracker[[#This Row],[Employee Name]]),"-----",VLOOKUP(LeaveTracker[[#This Row],[Employee Name]],Employees[[Employee Name]:[Office]],6))</f>
        <v>CASUAL</v>
      </c>
      <c r="G157" s="50">
        <v>44700</v>
      </c>
      <c r="H157" s="50">
        <v>44701</v>
      </c>
      <c r="I157" s="51" t="s">
        <v>81</v>
      </c>
      <c r="J157" s="53"/>
      <c r="K157" s="51" t="str">
        <f ca="1">LeaveTracker[[#This Row],[Days]]&amp;" "&amp;LeaveTracker[[#This Row],[Type of Leave]]</f>
        <v>2 SL</v>
      </c>
      <c r="L157" s="9">
        <f ca="1">NETWORKDAYS(LeaveTracker[[#This Row],[Start Date]],LeaveTracker[[#This Row],[End Date]],lstHolidays)</f>
        <v>2</v>
      </c>
      <c r="M157" s="9"/>
    </row>
    <row r="158" spans="1:13" ht="30" customHeight="1" x14ac:dyDescent="0.3">
      <c r="A158" s="51">
        <v>554</v>
      </c>
      <c r="B158" s="56">
        <v>44804</v>
      </c>
      <c r="C158" s="56">
        <v>44714</v>
      </c>
      <c r="D158" s="53" t="s">
        <v>1818</v>
      </c>
      <c r="E158" s="51" t="str">
        <f>IF(ISBLANK(LeaveTracker[[#This Row],[Employee Name]]),"-----",VLOOKUP(LeaveTracker[[#This Row],[Employee Name]],Employees[[Employee Name]:[Office]],7))</f>
        <v>ONT</v>
      </c>
      <c r="F158" s="51" t="str">
        <f>IF(ISBLANK(LeaveTracker[[#This Row],[Employee Name]]),"-----",VLOOKUP(LeaveTracker[[#This Row],[Employee Name]],Employees[[Employee Name]:[Office]],6))</f>
        <v>CASUAL</v>
      </c>
      <c r="G158" s="50">
        <v>44704</v>
      </c>
      <c r="H158" s="50">
        <v>44708</v>
      </c>
      <c r="I158" s="51" t="s">
        <v>81</v>
      </c>
      <c r="J158" s="53"/>
      <c r="K158" s="51" t="str">
        <f ca="1">LeaveTracker[[#This Row],[Days]]&amp;" "&amp;LeaveTracker[[#This Row],[Type of Leave]]</f>
        <v>5 SL</v>
      </c>
      <c r="L158" s="9">
        <f ca="1">NETWORKDAYS(LeaveTracker[[#This Row],[Start Date]],LeaveTracker[[#This Row],[End Date]],lstHolidays)</f>
        <v>5</v>
      </c>
      <c r="M158" s="9"/>
    </row>
    <row r="159" spans="1:13" ht="30" customHeight="1" x14ac:dyDescent="0.3">
      <c r="A159" s="51">
        <v>554</v>
      </c>
      <c r="B159" s="56">
        <v>44804</v>
      </c>
      <c r="C159" s="56">
        <v>44714</v>
      </c>
      <c r="D159" s="53" t="s">
        <v>1818</v>
      </c>
      <c r="E159" s="51" t="str">
        <f>IF(ISBLANK(LeaveTracker[[#This Row],[Employee Name]]),"-----",VLOOKUP(LeaveTracker[[#This Row],[Employee Name]],Employees[[Employee Name]:[Office]],7))</f>
        <v>ONT</v>
      </c>
      <c r="F159" s="51" t="str">
        <f>IF(ISBLANK(LeaveTracker[[#This Row],[Employee Name]]),"-----",VLOOKUP(LeaveTracker[[#This Row],[Employee Name]],Employees[[Employee Name]:[Office]],6))</f>
        <v>CASUAL</v>
      </c>
      <c r="G159" s="50">
        <v>44711</v>
      </c>
      <c r="H159" s="50">
        <v>44712</v>
      </c>
      <c r="I159" s="51" t="s">
        <v>81</v>
      </c>
      <c r="J159" s="53"/>
      <c r="K159" s="51" t="str">
        <f ca="1">LeaveTracker[[#This Row],[Days]]&amp;" "&amp;LeaveTracker[[#This Row],[Type of Leave]]</f>
        <v>2 SL</v>
      </c>
      <c r="L159" s="9">
        <f ca="1">NETWORKDAYS(LeaveTracker[[#This Row],[Start Date]],LeaveTracker[[#This Row],[End Date]],lstHolidays)</f>
        <v>2</v>
      </c>
      <c r="M159" s="9"/>
    </row>
    <row r="160" spans="1:13" ht="30" customHeight="1" x14ac:dyDescent="0.3">
      <c r="A160" s="51">
        <v>555</v>
      </c>
      <c r="B160" s="56">
        <v>44804</v>
      </c>
      <c r="C160" s="56">
        <v>44746</v>
      </c>
      <c r="D160" s="53" t="s">
        <v>1819</v>
      </c>
      <c r="E160" s="51" t="str">
        <f>IF(ISBLANK(LeaveTracker[[#This Row],[Employee Name]]),"-----",VLOOKUP(LeaveTracker[[#This Row],[Employee Name]],Employees[[Employee Name]:[Office]],7))</f>
        <v>TICC</v>
      </c>
      <c r="F160" s="51" t="str">
        <f>IF(ISBLANK(LeaveTracker[[#This Row],[Employee Name]]),"-----",VLOOKUP(LeaveTracker[[#This Row],[Employee Name]],Employees[[Employee Name]:[Office]],6))</f>
        <v>CASUAL</v>
      </c>
      <c r="G160" s="50">
        <v>44753</v>
      </c>
      <c r="H160" s="50">
        <v>44754</v>
      </c>
      <c r="I160" s="51" t="s">
        <v>82</v>
      </c>
      <c r="J160" s="53"/>
      <c r="K160" s="51" t="str">
        <f ca="1">LeaveTracker[[#This Row],[Days]]&amp;" "&amp;LeaveTracker[[#This Row],[Type of Leave]]</f>
        <v>2 VL</v>
      </c>
      <c r="L160" s="9">
        <f ca="1">NETWORKDAYS(LeaveTracker[[#This Row],[Start Date]],LeaveTracker[[#This Row],[End Date]],lstHolidays)</f>
        <v>2</v>
      </c>
      <c r="M160" s="9"/>
    </row>
    <row r="161" spans="1:13" ht="30" customHeight="1" x14ac:dyDescent="0.3">
      <c r="A161" s="51">
        <v>556</v>
      </c>
      <c r="B161" s="56">
        <v>44804</v>
      </c>
      <c r="C161" s="56">
        <v>44746</v>
      </c>
      <c r="D161" s="53" t="s">
        <v>1819</v>
      </c>
      <c r="E161" s="51" t="str">
        <f>IF(ISBLANK(LeaveTracker[[#This Row],[Employee Name]]),"-----",VLOOKUP(LeaveTracker[[#This Row],[Employee Name]],Employees[[Employee Name]:[Office]],7))</f>
        <v>TICC</v>
      </c>
      <c r="F161" s="51" t="str">
        <f>IF(ISBLANK(LeaveTracker[[#This Row],[Employee Name]]),"-----",VLOOKUP(LeaveTracker[[#This Row],[Employee Name]],Employees[[Employee Name]:[Office]],6))</f>
        <v>CASUAL</v>
      </c>
      <c r="G161" s="50">
        <v>44743</v>
      </c>
      <c r="H161" s="50">
        <v>44743</v>
      </c>
      <c r="I161" s="51" t="s">
        <v>81</v>
      </c>
      <c r="J161" s="53"/>
      <c r="K161" s="51" t="str">
        <f ca="1">LeaveTracker[[#This Row],[Days]]&amp;" "&amp;LeaveTracker[[#This Row],[Type of Leave]]</f>
        <v>1 SL</v>
      </c>
      <c r="L161" s="9">
        <f ca="1">NETWORKDAYS(LeaveTracker[[#This Row],[Start Date]],LeaveTracker[[#This Row],[End Date]],lstHolidays)</f>
        <v>1</v>
      </c>
      <c r="M161" s="9"/>
    </row>
    <row r="162" spans="1:13" ht="30" customHeight="1" x14ac:dyDescent="0.3">
      <c r="A162" s="51">
        <v>557</v>
      </c>
      <c r="B162" s="56">
        <v>44804</v>
      </c>
      <c r="C162" s="56">
        <v>44741</v>
      </c>
      <c r="D162" s="53" t="s">
        <v>1820</v>
      </c>
      <c r="E162" s="51" t="str">
        <f>IF(ISBLANK(LeaveTracker[[#This Row],[Employee Name]]),"-----",VLOOKUP(LeaveTracker[[#This Row],[Employee Name]],Employees[[Employee Name]:[Office]],7))</f>
        <v>TICC</v>
      </c>
      <c r="F162" s="51" t="str">
        <f>IF(ISBLANK(LeaveTracker[[#This Row],[Employee Name]]),"-----",VLOOKUP(LeaveTracker[[#This Row],[Employee Name]],Employees[[Employee Name]:[Office]],6))</f>
        <v>JOBCON</v>
      </c>
      <c r="G162" s="50">
        <v>44739</v>
      </c>
      <c r="H162" s="50">
        <v>44740</v>
      </c>
      <c r="I162" s="51" t="s">
        <v>81</v>
      </c>
      <c r="J162" s="53"/>
      <c r="K162" s="51" t="str">
        <f ca="1">LeaveTracker[[#This Row],[Days]]&amp;" "&amp;LeaveTracker[[#This Row],[Type of Leave]]</f>
        <v>2 SL</v>
      </c>
      <c r="L162" s="9">
        <f ca="1">NETWORKDAYS(LeaveTracker[[#This Row],[Start Date]],LeaveTracker[[#This Row],[End Date]],lstHolidays)</f>
        <v>2</v>
      </c>
      <c r="M162" s="9"/>
    </row>
    <row r="163" spans="1:13" ht="30" customHeight="1" x14ac:dyDescent="0.3">
      <c r="A163" s="51">
        <v>558</v>
      </c>
      <c r="B163" s="56">
        <v>44804</v>
      </c>
      <c r="C163" s="56">
        <v>44743</v>
      </c>
      <c r="D163" s="53" t="s">
        <v>1821</v>
      </c>
      <c r="E163" s="51" t="str">
        <f>IF(ISBLANK(LeaveTracker[[#This Row],[Employee Name]]),"-----",VLOOKUP(LeaveTracker[[#This Row],[Employee Name]],Employees[[Employee Name]:[Office]],7))</f>
        <v>TICC/TCCH</v>
      </c>
      <c r="F163" s="51" t="str">
        <f>IF(ISBLANK(LeaveTracker[[#This Row],[Employee Name]]),"-----",VLOOKUP(LeaveTracker[[#This Row],[Employee Name]],Employees[[Employee Name]:[Office]],6))</f>
        <v>CASUAL</v>
      </c>
      <c r="G163" s="50">
        <v>44741</v>
      </c>
      <c r="H163" s="50">
        <v>44741</v>
      </c>
      <c r="I163" s="51" t="s">
        <v>81</v>
      </c>
      <c r="J163" s="53"/>
      <c r="K163" s="51" t="str">
        <f ca="1">LeaveTracker[[#This Row],[Days]]&amp;" "&amp;LeaveTracker[[#This Row],[Type of Leave]]</f>
        <v>1 SL</v>
      </c>
      <c r="L163" s="9">
        <f ca="1">NETWORKDAYS(LeaveTracker[[#This Row],[Start Date]],LeaveTracker[[#This Row],[End Date]],lstHolidays)</f>
        <v>1</v>
      </c>
      <c r="M163" s="9"/>
    </row>
    <row r="164" spans="1:13" ht="30" customHeight="1" x14ac:dyDescent="0.3">
      <c r="A164" s="51">
        <v>559</v>
      </c>
      <c r="B164" s="56">
        <v>44804</v>
      </c>
      <c r="C164" s="56">
        <v>44746</v>
      </c>
      <c r="D164" s="53" t="s">
        <v>1822</v>
      </c>
      <c r="E164" s="51" t="str">
        <f>IF(ISBLANK(LeaveTracker[[#This Row],[Employee Name]]),"-----",VLOOKUP(LeaveTracker[[#This Row],[Employee Name]],Employees[[Employee Name]:[Office]],7))</f>
        <v>TICC</v>
      </c>
      <c r="F164" s="51" t="str">
        <f>IF(ISBLANK(LeaveTracker[[#This Row],[Employee Name]]),"-----",VLOOKUP(LeaveTracker[[#This Row],[Employee Name]],Employees[[Employee Name]:[Office]],6))</f>
        <v>CASUAL</v>
      </c>
      <c r="G164" s="50">
        <v>44740</v>
      </c>
      <c r="H164" s="50">
        <v>44741</v>
      </c>
      <c r="I164" s="51" t="s">
        <v>81</v>
      </c>
      <c r="J164" s="53"/>
      <c r="K164" s="51" t="str">
        <f ca="1">LeaveTracker[[#This Row],[Days]]&amp;" "&amp;LeaveTracker[[#This Row],[Type of Leave]]</f>
        <v>2 SL</v>
      </c>
      <c r="L164" s="9">
        <f ca="1">NETWORKDAYS(LeaveTracker[[#This Row],[Start Date]],LeaveTracker[[#This Row],[End Date]],lstHolidays)</f>
        <v>2</v>
      </c>
      <c r="M164" s="9"/>
    </row>
    <row r="165" spans="1:13" ht="30" customHeight="1" x14ac:dyDescent="0.3">
      <c r="A165" s="51">
        <v>560</v>
      </c>
      <c r="B165" s="56">
        <v>44804</v>
      </c>
      <c r="C165" s="56">
        <v>44741</v>
      </c>
      <c r="D165" s="53" t="s">
        <v>1823</v>
      </c>
      <c r="E165" s="51" t="str">
        <f>IF(ISBLANK(LeaveTracker[[#This Row],[Employee Name]]),"-----",VLOOKUP(LeaveTracker[[#This Row],[Employee Name]],Employees[[Employee Name]:[Office]],7))</f>
        <v>TICC</v>
      </c>
      <c r="F165" s="51" t="str">
        <f>IF(ISBLANK(LeaveTracker[[#This Row],[Employee Name]]),"-----",VLOOKUP(LeaveTracker[[#This Row],[Employee Name]],Employees[[Employee Name]:[Office]],6))</f>
        <v>CASUAL</v>
      </c>
      <c r="G165" s="50">
        <v>44739</v>
      </c>
      <c r="H165" s="50">
        <v>44740</v>
      </c>
      <c r="I165" s="51" t="s">
        <v>81</v>
      </c>
      <c r="J165" s="53"/>
      <c r="K165" s="51" t="str">
        <f ca="1">LeaveTracker[[#This Row],[Days]]&amp;" "&amp;LeaveTracker[[#This Row],[Type of Leave]]</f>
        <v>2 SL</v>
      </c>
      <c r="L165" s="9">
        <f ca="1">NETWORKDAYS(LeaveTracker[[#This Row],[Start Date]],LeaveTracker[[#This Row],[End Date]],lstHolidays)</f>
        <v>2</v>
      </c>
      <c r="M165" s="9"/>
    </row>
    <row r="166" spans="1:13" ht="30" customHeight="1" x14ac:dyDescent="0.3">
      <c r="A166" s="51">
        <v>561</v>
      </c>
      <c r="B166" s="56">
        <v>44804</v>
      </c>
      <c r="C166" s="56">
        <v>44739</v>
      </c>
      <c r="D166" s="53" t="s">
        <v>1824</v>
      </c>
      <c r="E166" s="51" t="str">
        <f>IF(ISBLANK(LeaveTracker[[#This Row],[Employee Name]]),"-----",VLOOKUP(LeaveTracker[[#This Row],[Employee Name]],Employees[[Employee Name]:[Office]],7))</f>
        <v>TICC</v>
      </c>
      <c r="F166" s="51" t="str">
        <f>IF(ISBLANK(LeaveTracker[[#This Row],[Employee Name]]),"-----",VLOOKUP(LeaveTracker[[#This Row],[Employee Name]],Employees[[Employee Name]:[Office]],6))</f>
        <v>JOBCON</v>
      </c>
      <c r="G166" s="50">
        <v>44739</v>
      </c>
      <c r="H166" s="50">
        <v>44739</v>
      </c>
      <c r="I166" s="51" t="s">
        <v>81</v>
      </c>
      <c r="J166" s="53"/>
      <c r="K166" s="51" t="str">
        <f ca="1">LeaveTracker[[#This Row],[Days]]&amp;" "&amp;LeaveTracker[[#This Row],[Type of Leave]]</f>
        <v>1 SL</v>
      </c>
      <c r="L166" s="9">
        <f ca="1">NETWORKDAYS(LeaveTracker[[#This Row],[Start Date]],LeaveTracker[[#This Row],[End Date]],lstHolidays)</f>
        <v>1</v>
      </c>
      <c r="M166" s="9"/>
    </row>
    <row r="167" spans="1:13" ht="30" customHeight="1" x14ac:dyDescent="0.3">
      <c r="A167" s="51">
        <v>562</v>
      </c>
      <c r="B167" s="56">
        <v>44804</v>
      </c>
      <c r="C167" s="56">
        <v>44738</v>
      </c>
      <c r="D167" s="53" t="s">
        <v>1825</v>
      </c>
      <c r="E167" s="51" t="str">
        <f>IF(ISBLANK(LeaveTracker[[#This Row],[Employee Name]]),"-----",VLOOKUP(LeaveTracker[[#This Row],[Employee Name]],Employees[[Employee Name]:[Office]],7))</f>
        <v>TICC</v>
      </c>
      <c r="F167" s="51" t="str">
        <f>IF(ISBLANK(LeaveTracker[[#This Row],[Employee Name]]),"-----",VLOOKUP(LeaveTracker[[#This Row],[Employee Name]],Employees[[Employee Name]:[Office]],6))</f>
        <v>JOBCON</v>
      </c>
      <c r="G167" s="50">
        <v>44739</v>
      </c>
      <c r="H167" s="50">
        <v>44739</v>
      </c>
      <c r="I167" s="51" t="s">
        <v>81</v>
      </c>
      <c r="J167" s="53"/>
      <c r="K167" s="51" t="str">
        <f ca="1">LeaveTracker[[#This Row],[Days]]&amp;" "&amp;LeaveTracker[[#This Row],[Type of Leave]]</f>
        <v>1 SL</v>
      </c>
      <c r="L167" s="9">
        <f ca="1">NETWORKDAYS(LeaveTracker[[#This Row],[Start Date]],LeaveTracker[[#This Row],[End Date]],lstHolidays)</f>
        <v>1</v>
      </c>
      <c r="M167" s="9"/>
    </row>
    <row r="168" spans="1:13" ht="30" customHeight="1" x14ac:dyDescent="0.3">
      <c r="A168" s="51">
        <v>563</v>
      </c>
      <c r="B168" s="56">
        <v>44804</v>
      </c>
      <c r="C168" s="56">
        <v>44739</v>
      </c>
      <c r="D168" s="53" t="s">
        <v>344</v>
      </c>
      <c r="E168" s="51" t="str">
        <f>IF(ISBLANK(LeaveTracker[[#This Row],[Employee Name]]),"-----",VLOOKUP(LeaveTracker[[#This Row],[Employee Name]],Employees[[Employee Name]:[Office]],7))</f>
        <v>ONT</v>
      </c>
      <c r="F168" s="51" t="str">
        <f>IF(ISBLANK(LeaveTracker[[#This Row],[Employee Name]]),"-----",VLOOKUP(LeaveTracker[[#This Row],[Employee Name]],Employees[[Employee Name]:[Office]],6))</f>
        <v>REGULAR</v>
      </c>
      <c r="G168" s="50">
        <v>44763</v>
      </c>
      <c r="H168" s="50">
        <v>44763</v>
      </c>
      <c r="I168" s="51" t="s">
        <v>81</v>
      </c>
      <c r="J168" s="53"/>
      <c r="K168" s="51" t="str">
        <f ca="1">LeaveTracker[[#This Row],[Days]]&amp;" "&amp;LeaveTracker[[#This Row],[Type of Leave]]</f>
        <v>1 SL</v>
      </c>
      <c r="L168" s="9">
        <f ca="1">NETWORKDAYS(LeaveTracker[[#This Row],[Start Date]],LeaveTracker[[#This Row],[End Date]],lstHolidays)</f>
        <v>1</v>
      </c>
      <c r="M168" s="9"/>
    </row>
    <row r="169" spans="1:13" ht="30" customHeight="1" x14ac:dyDescent="0.3">
      <c r="A169" s="51">
        <v>564</v>
      </c>
      <c r="B169" s="56">
        <v>44804</v>
      </c>
      <c r="C169" s="56">
        <v>44764</v>
      </c>
      <c r="D169" s="53" t="s">
        <v>1052</v>
      </c>
      <c r="E169" s="51" t="str">
        <f>IF(ISBLANK(LeaveTracker[[#This Row],[Employee Name]]),"-----",VLOOKUP(LeaveTracker[[#This Row],[Employee Name]],Employees[[Employee Name]:[Office]],7))</f>
        <v>CHO</v>
      </c>
      <c r="F169" s="51" t="str">
        <f>IF(ISBLANK(LeaveTracker[[#This Row],[Employee Name]]),"-----",VLOOKUP(LeaveTracker[[#This Row],[Employee Name]],Employees[[Employee Name]:[Office]],6))</f>
        <v>CASUAL</v>
      </c>
      <c r="G169" s="50">
        <v>44761</v>
      </c>
      <c r="H169" s="50">
        <v>44762</v>
      </c>
      <c r="I169" s="51" t="s">
        <v>81</v>
      </c>
      <c r="J169" s="53"/>
      <c r="K169" s="51" t="str">
        <f ca="1">LeaveTracker[[#This Row],[Days]]&amp;" "&amp;LeaveTracker[[#This Row],[Type of Leave]]</f>
        <v>2 SL</v>
      </c>
      <c r="L169" s="9">
        <f ca="1">NETWORKDAYS(LeaveTracker[[#This Row],[Start Date]],LeaveTracker[[#This Row],[End Date]],lstHolidays)</f>
        <v>2</v>
      </c>
      <c r="M169" s="9"/>
    </row>
    <row r="170" spans="1:13" ht="30" customHeight="1" x14ac:dyDescent="0.3">
      <c r="A170" s="51">
        <v>565</v>
      </c>
      <c r="B170" s="56">
        <v>44806</v>
      </c>
      <c r="C170" s="56">
        <v>44742</v>
      </c>
      <c r="D170" s="53" t="s">
        <v>1798</v>
      </c>
      <c r="E170" s="51" t="str">
        <f>IF(ISBLANK(LeaveTracker[[#This Row],[Employee Name]]),"-----",VLOOKUP(LeaveTracker[[#This Row],[Employee Name]],Employees[[Employee Name]:[Office]],7))</f>
        <v>CTO-LICENSE</v>
      </c>
      <c r="F170" s="51" t="str">
        <f>IF(ISBLANK(LeaveTracker[[#This Row],[Employee Name]]),"-----",VLOOKUP(LeaveTracker[[#This Row],[Employee Name]],Employees[[Employee Name]:[Office]],6))</f>
        <v>CASUAL</v>
      </c>
      <c r="G170" s="50">
        <v>44750</v>
      </c>
      <c r="H170" s="50">
        <v>44750</v>
      </c>
      <c r="I170" s="51" t="s">
        <v>298</v>
      </c>
      <c r="J170" s="53" t="s">
        <v>1003</v>
      </c>
      <c r="K170" s="51" t="str">
        <f ca="1">LeaveTracker[[#This Row],[Days]]&amp;" "&amp;LeaveTracker[[#This Row],[Type of Leave]]</f>
        <v>1 OTHER</v>
      </c>
      <c r="L170" s="9">
        <f ca="1">NETWORKDAYS(LeaveTracker[[#This Row],[Start Date]],LeaveTracker[[#This Row],[End Date]],lstHolidays)</f>
        <v>1</v>
      </c>
      <c r="M170" s="9"/>
    </row>
    <row r="171" spans="1:13" ht="30" customHeight="1" x14ac:dyDescent="0.3">
      <c r="A171" s="51">
        <v>566</v>
      </c>
      <c r="B171" s="56">
        <v>44806</v>
      </c>
      <c r="C171" s="56">
        <v>44748</v>
      </c>
      <c r="D171" s="53" t="s">
        <v>1826</v>
      </c>
      <c r="E171" s="51" t="str">
        <f>IF(ISBLANK(LeaveTracker[[#This Row],[Employee Name]]),"-----",VLOOKUP(LeaveTracker[[#This Row],[Employee Name]],Employees[[Employee Name]:[Office]],7))</f>
        <v>CHO</v>
      </c>
      <c r="F171" s="51" t="str">
        <f>IF(ISBLANK(LeaveTracker[[#This Row],[Employee Name]]),"-----",VLOOKUP(LeaveTracker[[#This Row],[Employee Name]],Employees[[Employee Name]:[Office]],6))</f>
        <v>CASUAL</v>
      </c>
      <c r="G171" s="50">
        <v>44757</v>
      </c>
      <c r="H171" s="50">
        <v>44757</v>
      </c>
      <c r="I171" s="51" t="s">
        <v>82</v>
      </c>
      <c r="J171" s="53"/>
      <c r="K171" s="51" t="str">
        <f ca="1">LeaveTracker[[#This Row],[Days]]&amp;" "&amp;LeaveTracker[[#This Row],[Type of Leave]]</f>
        <v>1 VL</v>
      </c>
      <c r="L171" s="9">
        <f ca="1">NETWORKDAYS(LeaveTracker[[#This Row],[Start Date]],LeaveTracker[[#This Row],[End Date]],lstHolidays)</f>
        <v>1</v>
      </c>
      <c r="M171" s="9"/>
    </row>
    <row r="172" spans="1:13" ht="30" customHeight="1" x14ac:dyDescent="0.3">
      <c r="A172" s="51">
        <v>567</v>
      </c>
      <c r="B172" s="56">
        <v>44806</v>
      </c>
      <c r="C172" s="56">
        <v>44673</v>
      </c>
      <c r="D172" s="53" t="s">
        <v>1827</v>
      </c>
      <c r="E172" s="51" t="str">
        <f>IF(ISBLANK(LeaveTracker[[#This Row],[Employee Name]]),"-----",VLOOKUP(LeaveTracker[[#This Row],[Employee Name]],Employees[[Employee Name]:[Office]],7))</f>
        <v>ONT</v>
      </c>
      <c r="F172" s="51" t="str">
        <f>IF(ISBLANK(LeaveTracker[[#This Row],[Employee Name]]),"-----",VLOOKUP(LeaveTracker[[#This Row],[Employee Name]],Employees[[Employee Name]:[Office]],6))</f>
        <v>CASUAL</v>
      </c>
      <c r="G172" s="50">
        <v>44683</v>
      </c>
      <c r="H172" s="50">
        <v>44693</v>
      </c>
      <c r="I172" s="51" t="s">
        <v>82</v>
      </c>
      <c r="J172" s="53"/>
      <c r="K172" s="51" t="str">
        <f ca="1">LeaveTracker[[#This Row],[Days]]&amp;" "&amp;LeaveTracker[[#This Row],[Type of Leave]]</f>
        <v>9 VL</v>
      </c>
      <c r="L172" s="9">
        <f ca="1">NETWORKDAYS(LeaveTracker[[#This Row],[Start Date]],LeaveTracker[[#This Row],[End Date]],lstHolidays)</f>
        <v>9</v>
      </c>
      <c r="M172" s="9"/>
    </row>
    <row r="173" spans="1:13" ht="30" customHeight="1" x14ac:dyDescent="0.3">
      <c r="A173" s="51">
        <v>568</v>
      </c>
      <c r="B173" s="56">
        <v>44806</v>
      </c>
      <c r="C173" s="56">
        <v>44713</v>
      </c>
      <c r="D173" s="53" t="s">
        <v>1828</v>
      </c>
      <c r="E173" s="51" t="str">
        <f>IF(ISBLANK(LeaveTracker[[#This Row],[Employee Name]]),"-----",VLOOKUP(LeaveTracker[[#This Row],[Employee Name]],Employees[[Employee Name]:[Office]],7))</f>
        <v>ONT</v>
      </c>
      <c r="F173" s="51" t="str">
        <f>IF(ISBLANK(LeaveTracker[[#This Row],[Employee Name]]),"-----",VLOOKUP(LeaveTracker[[#This Row],[Employee Name]],Employees[[Employee Name]:[Office]],6))</f>
        <v>CASUAL</v>
      </c>
      <c r="G173" s="50">
        <v>44712</v>
      </c>
      <c r="H173" s="50">
        <v>44712</v>
      </c>
      <c r="I173" s="51" t="s">
        <v>81</v>
      </c>
      <c r="J173" s="53"/>
      <c r="K173" s="51" t="str">
        <f ca="1">LeaveTracker[[#This Row],[Days]]&amp;" "&amp;LeaveTracker[[#This Row],[Type of Leave]]</f>
        <v>1 SL</v>
      </c>
      <c r="L173" s="9">
        <f ca="1">NETWORKDAYS(LeaveTracker[[#This Row],[Start Date]],LeaveTracker[[#This Row],[End Date]],lstHolidays)</f>
        <v>1</v>
      </c>
      <c r="M173" s="9"/>
    </row>
    <row r="174" spans="1:13" ht="30" customHeight="1" x14ac:dyDescent="0.3">
      <c r="A174" s="51">
        <v>569</v>
      </c>
      <c r="B174" s="56">
        <v>44806</v>
      </c>
      <c r="C174" s="56">
        <v>44711</v>
      </c>
      <c r="D174" s="53" t="s">
        <v>1828</v>
      </c>
      <c r="E174" s="51" t="str">
        <f>IF(ISBLANK(LeaveTracker[[#This Row],[Employee Name]]),"-----",VLOOKUP(LeaveTracker[[#This Row],[Employee Name]],Employees[[Employee Name]:[Office]],7))</f>
        <v>ONT</v>
      </c>
      <c r="F174" s="51" t="str">
        <f>IF(ISBLANK(LeaveTracker[[#This Row],[Employee Name]]),"-----",VLOOKUP(LeaveTracker[[#This Row],[Employee Name]],Employees[[Employee Name]:[Office]],6))</f>
        <v>CASUAL</v>
      </c>
      <c r="G174" s="50">
        <v>44708</v>
      </c>
      <c r="H174" s="50">
        <v>44709</v>
      </c>
      <c r="I174" s="51" t="s">
        <v>81</v>
      </c>
      <c r="J174" s="53"/>
      <c r="K174" s="51" t="str">
        <f ca="1">LeaveTracker[[#This Row],[Days]]&amp;" "&amp;LeaveTracker[[#This Row],[Type of Leave]]</f>
        <v>1 SL</v>
      </c>
      <c r="L174" s="9">
        <f ca="1">NETWORKDAYS(LeaveTracker[[#This Row],[Start Date]],LeaveTracker[[#This Row],[End Date]],lstHolidays)</f>
        <v>1</v>
      </c>
      <c r="M174" s="9"/>
    </row>
    <row r="175" spans="1:13" ht="30" customHeight="1" x14ac:dyDescent="0.3">
      <c r="A175" s="51">
        <v>570</v>
      </c>
      <c r="B175" s="56">
        <v>44806</v>
      </c>
      <c r="C175" s="56">
        <v>44763</v>
      </c>
      <c r="D175" s="53" t="s">
        <v>1829</v>
      </c>
      <c r="E175" s="51" t="str">
        <f>IF(ISBLANK(LeaveTracker[[#This Row],[Employee Name]]),"-----",VLOOKUP(LeaveTracker[[#This Row],[Employee Name]],Employees[[Employee Name]:[Office]],7))</f>
        <v>CSWDO</v>
      </c>
      <c r="F175" s="51" t="str">
        <f>IF(ISBLANK(LeaveTracker[[#This Row],[Employee Name]]),"-----",VLOOKUP(LeaveTracker[[#This Row],[Employee Name]],Employees[[Employee Name]:[Office]],6))</f>
        <v>CASUAL</v>
      </c>
      <c r="G175" s="50">
        <v>44762</v>
      </c>
      <c r="H175" s="50">
        <v>44762</v>
      </c>
      <c r="I175" s="51" t="s">
        <v>81</v>
      </c>
      <c r="J175" s="53"/>
      <c r="K175" s="51" t="str">
        <f ca="1">LeaveTracker[[#This Row],[Days]]&amp;" "&amp;LeaveTracker[[#This Row],[Type of Leave]]</f>
        <v>1 SL</v>
      </c>
      <c r="L175" s="9">
        <f ca="1">NETWORKDAYS(LeaveTracker[[#This Row],[Start Date]],LeaveTracker[[#This Row],[End Date]],lstHolidays)</f>
        <v>1</v>
      </c>
      <c r="M175" s="9"/>
    </row>
    <row r="176" spans="1:13" ht="30" customHeight="1" x14ac:dyDescent="0.3">
      <c r="A176" s="51">
        <v>571</v>
      </c>
      <c r="B176" s="56">
        <v>44806</v>
      </c>
      <c r="C176" s="56">
        <v>44734</v>
      </c>
      <c r="D176" s="53" t="s">
        <v>1829</v>
      </c>
      <c r="E176" s="51" t="str">
        <f>IF(ISBLANK(LeaveTracker[[#This Row],[Employee Name]]),"-----",VLOOKUP(LeaveTracker[[#This Row],[Employee Name]],Employees[[Employee Name]:[Office]],7))</f>
        <v>CSWDO</v>
      </c>
      <c r="F176" s="51" t="str">
        <f>IF(ISBLANK(LeaveTracker[[#This Row],[Employee Name]]),"-----",VLOOKUP(LeaveTracker[[#This Row],[Employee Name]],Employees[[Employee Name]:[Office]],6))</f>
        <v>CASUAL</v>
      </c>
      <c r="G176" s="50">
        <v>44742</v>
      </c>
      <c r="H176" s="50">
        <v>44742</v>
      </c>
      <c r="I176" s="51" t="s">
        <v>298</v>
      </c>
      <c r="J176" s="53" t="s">
        <v>1003</v>
      </c>
      <c r="K176" s="51" t="str">
        <f ca="1">LeaveTracker[[#This Row],[Days]]&amp;" "&amp;LeaveTracker[[#This Row],[Type of Leave]]</f>
        <v>1 OTHER</v>
      </c>
      <c r="L176" s="9">
        <f ca="1">NETWORKDAYS(LeaveTracker[[#This Row],[Start Date]],LeaveTracker[[#This Row],[End Date]],lstHolidays)</f>
        <v>1</v>
      </c>
      <c r="M176" s="9"/>
    </row>
    <row r="177" spans="1:13" ht="30" customHeight="1" x14ac:dyDescent="0.3">
      <c r="A177" s="51">
        <v>572</v>
      </c>
      <c r="B177" s="56">
        <v>44806</v>
      </c>
      <c r="C177" s="56">
        <v>44767</v>
      </c>
      <c r="D177" s="53" t="s">
        <v>1828</v>
      </c>
      <c r="E177" s="51" t="str">
        <f>IF(ISBLANK(LeaveTracker[[#This Row],[Employee Name]]),"-----",VLOOKUP(LeaveTracker[[#This Row],[Employee Name]],Employees[[Employee Name]:[Office]],7))</f>
        <v>ONT</v>
      </c>
      <c r="F177" s="51" t="str">
        <f>IF(ISBLANK(LeaveTracker[[#This Row],[Employee Name]]),"-----",VLOOKUP(LeaveTracker[[#This Row],[Employee Name]],Employees[[Employee Name]:[Office]],6))</f>
        <v>CASUAL</v>
      </c>
      <c r="G177" s="50">
        <v>44751</v>
      </c>
      <c r="H177" s="50">
        <v>44751</v>
      </c>
      <c r="I177" s="51" t="s">
        <v>81</v>
      </c>
      <c r="J177" s="53"/>
      <c r="K177" s="51" t="str">
        <f ca="1">LeaveTracker[[#This Row],[Days]]&amp;" "&amp;LeaveTracker[[#This Row],[Type of Leave]]</f>
        <v>0 SL</v>
      </c>
      <c r="L177" s="9">
        <f ca="1">NETWORKDAYS(LeaveTracker[[#This Row],[Start Date]],LeaveTracker[[#This Row],[End Date]],lstHolidays)</f>
        <v>0</v>
      </c>
      <c r="M177" s="9"/>
    </row>
    <row r="178" spans="1:13" ht="30" customHeight="1" x14ac:dyDescent="0.3">
      <c r="A178" s="51">
        <v>572</v>
      </c>
      <c r="B178" s="56">
        <v>44806</v>
      </c>
      <c r="C178" s="56">
        <v>44767</v>
      </c>
      <c r="D178" s="53" t="s">
        <v>1828</v>
      </c>
      <c r="E178" s="51" t="str">
        <f>IF(ISBLANK(LeaveTracker[[#This Row],[Employee Name]]),"-----",VLOOKUP(LeaveTracker[[#This Row],[Employee Name]],Employees[[Employee Name]:[Office]],7))</f>
        <v>ONT</v>
      </c>
      <c r="F178" s="51" t="str">
        <f>IF(ISBLANK(LeaveTracker[[#This Row],[Employee Name]]),"-----",VLOOKUP(LeaveTracker[[#This Row],[Employee Name]],Employees[[Employee Name]:[Office]],6))</f>
        <v>CASUAL</v>
      </c>
      <c r="G178" s="50">
        <v>44758</v>
      </c>
      <c r="H178" s="50">
        <v>44758</v>
      </c>
      <c r="I178" s="51" t="s">
        <v>81</v>
      </c>
      <c r="J178" s="53"/>
      <c r="K178" s="51" t="str">
        <f ca="1">LeaveTracker[[#This Row],[Days]]&amp;" "&amp;LeaveTracker[[#This Row],[Type of Leave]]</f>
        <v>0 SL</v>
      </c>
      <c r="L178" s="9">
        <f ca="1">NETWORKDAYS(LeaveTracker[[#This Row],[Start Date]],LeaveTracker[[#This Row],[End Date]],lstHolidays)</f>
        <v>0</v>
      </c>
      <c r="M178" s="9"/>
    </row>
    <row r="179" spans="1:13" ht="30" customHeight="1" x14ac:dyDescent="0.3">
      <c r="A179" s="51">
        <v>572</v>
      </c>
      <c r="B179" s="56">
        <v>44806</v>
      </c>
      <c r="C179" s="56">
        <v>44767</v>
      </c>
      <c r="D179" s="53" t="s">
        <v>1828</v>
      </c>
      <c r="E179" s="51" t="str">
        <f>IF(ISBLANK(LeaveTracker[[#This Row],[Employee Name]]),"-----",VLOOKUP(LeaveTracker[[#This Row],[Employee Name]],Employees[[Employee Name]:[Office]],7))</f>
        <v>ONT</v>
      </c>
      <c r="F179" s="51" t="str">
        <f>IF(ISBLANK(LeaveTracker[[#This Row],[Employee Name]]),"-----",VLOOKUP(LeaveTracker[[#This Row],[Employee Name]],Employees[[Employee Name]:[Office]],6))</f>
        <v>CASUAL</v>
      </c>
      <c r="G179" s="50">
        <v>44765</v>
      </c>
      <c r="H179" s="50">
        <v>44765</v>
      </c>
      <c r="I179" s="51" t="s">
        <v>81</v>
      </c>
      <c r="J179" s="53"/>
      <c r="K179" s="51" t="str">
        <f ca="1">LeaveTracker[[#This Row],[Days]]&amp;" "&amp;LeaveTracker[[#This Row],[Type of Leave]]</f>
        <v>0 SL</v>
      </c>
      <c r="L179" s="9">
        <f ca="1">NETWORKDAYS(LeaveTracker[[#This Row],[Start Date]],LeaveTracker[[#This Row],[End Date]],lstHolidays)</f>
        <v>0</v>
      </c>
      <c r="M179" s="9"/>
    </row>
    <row r="180" spans="1:13" ht="30" customHeight="1" x14ac:dyDescent="0.3">
      <c r="A180" s="51">
        <v>573</v>
      </c>
      <c r="B180" s="56">
        <v>44806</v>
      </c>
      <c r="C180" s="56">
        <v>44706</v>
      </c>
      <c r="D180" s="53" t="s">
        <v>1828</v>
      </c>
      <c r="E180" s="51" t="str">
        <f>IF(ISBLANK(LeaveTracker[[#This Row],[Employee Name]]),"-----",VLOOKUP(LeaveTracker[[#This Row],[Employee Name]],Employees[[Employee Name]:[Office]],7))</f>
        <v>ONT</v>
      </c>
      <c r="F180" s="51" t="str">
        <f>IF(ISBLANK(LeaveTracker[[#This Row],[Employee Name]]),"-----",VLOOKUP(LeaveTracker[[#This Row],[Employee Name]],Employees[[Employee Name]:[Office]],6))</f>
        <v>CASUAL</v>
      </c>
      <c r="G180" s="50">
        <v>44697</v>
      </c>
      <c r="H180" s="50">
        <v>44697</v>
      </c>
      <c r="I180" s="51" t="s">
        <v>81</v>
      </c>
      <c r="J180" s="53"/>
      <c r="K180" s="51" t="str">
        <f ca="1">LeaveTracker[[#This Row],[Days]]&amp;" "&amp;LeaveTracker[[#This Row],[Type of Leave]]</f>
        <v>1 SL</v>
      </c>
      <c r="L180" s="9">
        <f ca="1">NETWORKDAYS(LeaveTracker[[#This Row],[Start Date]],LeaveTracker[[#This Row],[End Date]],lstHolidays)</f>
        <v>1</v>
      </c>
      <c r="M180" s="9"/>
    </row>
    <row r="181" spans="1:13" ht="30" customHeight="1" x14ac:dyDescent="0.3">
      <c r="A181" s="51">
        <v>573</v>
      </c>
      <c r="B181" s="56">
        <v>44806</v>
      </c>
      <c r="C181" s="56">
        <v>44706</v>
      </c>
      <c r="D181" s="53" t="s">
        <v>1828</v>
      </c>
      <c r="E181" s="51" t="str">
        <f>IF(ISBLANK(LeaveTracker[[#This Row],[Employee Name]]),"-----",VLOOKUP(LeaveTracker[[#This Row],[Employee Name]],Employees[[Employee Name]:[Office]],7))</f>
        <v>ONT</v>
      </c>
      <c r="F181" s="51" t="str">
        <f>IF(ISBLANK(LeaveTracker[[#This Row],[Employee Name]]),"-----",VLOOKUP(LeaveTracker[[#This Row],[Employee Name]],Employees[[Employee Name]:[Office]],6))</f>
        <v>CASUAL</v>
      </c>
      <c r="G181" s="50">
        <v>44702</v>
      </c>
      <c r="H181" s="50">
        <v>44702</v>
      </c>
      <c r="I181" s="51" t="s">
        <v>81</v>
      </c>
      <c r="J181" s="53"/>
      <c r="K181" s="51" t="str">
        <f ca="1">LeaveTracker[[#This Row],[Days]]&amp;" "&amp;LeaveTracker[[#This Row],[Type of Leave]]</f>
        <v>0 SL</v>
      </c>
      <c r="L181" s="9">
        <f ca="1">NETWORKDAYS(LeaveTracker[[#This Row],[Start Date]],LeaveTracker[[#This Row],[End Date]],lstHolidays)</f>
        <v>0</v>
      </c>
      <c r="M181" s="9"/>
    </row>
    <row r="182" spans="1:13" ht="30" customHeight="1" x14ac:dyDescent="0.3">
      <c r="A182" s="51">
        <v>574</v>
      </c>
      <c r="B182" s="56">
        <v>44806</v>
      </c>
      <c r="C182" s="56">
        <v>44740</v>
      </c>
      <c r="D182" s="53" t="s">
        <v>1787</v>
      </c>
      <c r="E182" s="51" t="str">
        <f>IF(ISBLANK(LeaveTracker[[#This Row],[Employee Name]]),"-----",VLOOKUP(LeaveTracker[[#This Row],[Employee Name]],Employees[[Employee Name]:[Office]],7))</f>
        <v>MAHOGANY MARKET</v>
      </c>
      <c r="F182" s="51" t="str">
        <f>IF(ISBLANK(LeaveTracker[[#This Row],[Employee Name]]),"-----",VLOOKUP(LeaveTracker[[#This Row],[Employee Name]],Employees[[Employee Name]:[Office]],6))</f>
        <v>CASUAL</v>
      </c>
      <c r="G182" s="50">
        <v>44734</v>
      </c>
      <c r="H182" s="50">
        <v>44735</v>
      </c>
      <c r="I182" s="51" t="s">
        <v>81</v>
      </c>
      <c r="J182" s="53"/>
      <c r="K182" s="51" t="str">
        <f ca="1">LeaveTracker[[#This Row],[Days]]&amp;" "&amp;LeaveTracker[[#This Row],[Type of Leave]]</f>
        <v>2 SL</v>
      </c>
      <c r="L182" s="9">
        <f ca="1">NETWORKDAYS(LeaveTracker[[#This Row],[Start Date]],LeaveTracker[[#This Row],[End Date]],lstHolidays)</f>
        <v>2</v>
      </c>
      <c r="M182" s="9"/>
    </row>
    <row r="183" spans="1:13" ht="30" customHeight="1" x14ac:dyDescent="0.3">
      <c r="A183" s="51">
        <v>575</v>
      </c>
      <c r="B183" s="56">
        <v>44806</v>
      </c>
      <c r="C183" s="56">
        <v>44739</v>
      </c>
      <c r="D183" s="53" t="s">
        <v>1830</v>
      </c>
      <c r="E183" s="51" t="str">
        <f>IF(ISBLANK(LeaveTracker[[#This Row],[Employee Name]]),"-----",VLOOKUP(LeaveTracker[[#This Row],[Employee Name]],Employees[[Employee Name]:[Office]],7))</f>
        <v>CHO</v>
      </c>
      <c r="F183" s="51" t="str">
        <f>IF(ISBLANK(LeaveTracker[[#This Row],[Employee Name]]),"-----",VLOOKUP(LeaveTracker[[#This Row],[Employee Name]],Employees[[Employee Name]:[Office]],6))</f>
        <v>CASUAL</v>
      </c>
      <c r="G183" s="50">
        <v>44747</v>
      </c>
      <c r="H183" s="50">
        <v>44747</v>
      </c>
      <c r="I183" s="51" t="s">
        <v>82</v>
      </c>
      <c r="J183" s="53"/>
      <c r="K183" s="51" t="str">
        <f ca="1">LeaveTracker[[#This Row],[Days]]&amp;" "&amp;LeaveTracker[[#This Row],[Type of Leave]]</f>
        <v>1 VL</v>
      </c>
      <c r="L183" s="9">
        <f ca="1">NETWORKDAYS(LeaveTracker[[#This Row],[Start Date]],LeaveTracker[[#This Row],[End Date]],lstHolidays)</f>
        <v>1</v>
      </c>
      <c r="M183" s="9"/>
    </row>
    <row r="184" spans="1:13" ht="30" customHeight="1" x14ac:dyDescent="0.3">
      <c r="A184" s="51">
        <v>576</v>
      </c>
      <c r="B184" s="56">
        <v>44806</v>
      </c>
      <c r="C184" s="56">
        <v>44699</v>
      </c>
      <c r="D184" s="53" t="s">
        <v>1831</v>
      </c>
      <c r="E184" s="51" t="str">
        <f>IF(ISBLANK(LeaveTracker[[#This Row],[Employee Name]]),"-----",VLOOKUP(LeaveTracker[[#This Row],[Employee Name]],Employees[[Employee Name]:[Office]],7))</f>
        <v>CENRO</v>
      </c>
      <c r="F184" s="51" t="str">
        <f>IF(ISBLANK(LeaveTracker[[#This Row],[Employee Name]]),"-----",VLOOKUP(LeaveTracker[[#This Row],[Employee Name]],Employees[[Employee Name]:[Office]],6))</f>
        <v>CASUAL</v>
      </c>
      <c r="G184" s="50">
        <v>44697</v>
      </c>
      <c r="H184" s="50">
        <v>44698</v>
      </c>
      <c r="I184" s="51" t="s">
        <v>81</v>
      </c>
      <c r="J184" s="53"/>
      <c r="K184" s="51" t="str">
        <f ca="1">LeaveTracker[[#This Row],[Days]]&amp;" "&amp;LeaveTracker[[#This Row],[Type of Leave]]</f>
        <v>2 SL</v>
      </c>
      <c r="L184" s="9">
        <f ca="1">NETWORKDAYS(LeaveTracker[[#This Row],[Start Date]],LeaveTracker[[#This Row],[End Date]],lstHolidays)</f>
        <v>2</v>
      </c>
      <c r="M184" s="9"/>
    </row>
    <row r="185" spans="1:13" ht="30" customHeight="1" x14ac:dyDescent="0.3">
      <c r="A185" s="51">
        <v>577</v>
      </c>
      <c r="B185" s="56">
        <v>44806</v>
      </c>
      <c r="C185" s="56">
        <v>44760</v>
      </c>
      <c r="D185" s="53" t="s">
        <v>1832</v>
      </c>
      <c r="E185" s="51" t="str">
        <f>IF(ISBLANK(LeaveTracker[[#This Row],[Employee Name]]),"-----",VLOOKUP(LeaveTracker[[#This Row],[Employee Name]],Employees[[Employee Name]:[Office]],7))</f>
        <v>CCT</v>
      </c>
      <c r="F185" s="51" t="str">
        <f>IF(ISBLANK(LeaveTracker[[#This Row],[Employee Name]]),"-----",VLOOKUP(LeaveTracker[[#This Row],[Employee Name]],Employees[[Employee Name]:[Office]],6))</f>
        <v>CASUAL</v>
      </c>
      <c r="G185" s="50">
        <v>44766</v>
      </c>
      <c r="H185" s="50">
        <v>44767</v>
      </c>
      <c r="I185" s="51" t="s">
        <v>82</v>
      </c>
      <c r="J185" s="53"/>
      <c r="K185" s="51" t="str">
        <f ca="1">LeaveTracker[[#This Row],[Days]]&amp;" "&amp;LeaveTracker[[#This Row],[Type of Leave]]</f>
        <v>1 VL</v>
      </c>
      <c r="L185" s="9">
        <f ca="1">NETWORKDAYS(LeaveTracker[[#This Row],[Start Date]],LeaveTracker[[#This Row],[End Date]],lstHolidays)</f>
        <v>1</v>
      </c>
      <c r="M185" s="9"/>
    </row>
    <row r="186" spans="1:13" ht="30" customHeight="1" x14ac:dyDescent="0.3">
      <c r="A186" s="51">
        <v>578</v>
      </c>
      <c r="B186" s="56">
        <v>44806</v>
      </c>
      <c r="C186" s="56">
        <v>44755</v>
      </c>
      <c r="D186" s="53" t="s">
        <v>1832</v>
      </c>
      <c r="E186" s="51" t="str">
        <f>IF(ISBLANK(LeaveTracker[[#This Row],[Employee Name]]),"-----",VLOOKUP(LeaveTracker[[#This Row],[Employee Name]],Employees[[Employee Name]:[Office]],7))</f>
        <v>CCT</v>
      </c>
      <c r="F186" s="51" t="str">
        <f>IF(ISBLANK(LeaveTracker[[#This Row],[Employee Name]]),"-----",VLOOKUP(LeaveTracker[[#This Row],[Employee Name]],Employees[[Employee Name]:[Office]],6))</f>
        <v>CASUAL</v>
      </c>
      <c r="G186" s="50">
        <v>44754</v>
      </c>
      <c r="H186" s="50">
        <v>44754</v>
      </c>
      <c r="I186" s="51" t="s">
        <v>81</v>
      </c>
      <c r="J186" s="53"/>
      <c r="K186" s="51" t="str">
        <f ca="1">LeaveTracker[[#This Row],[Days]]&amp;" "&amp;LeaveTracker[[#This Row],[Type of Leave]]</f>
        <v>1 SL</v>
      </c>
      <c r="L186" s="9">
        <f ca="1">NETWORKDAYS(LeaveTracker[[#This Row],[Start Date]],LeaveTracker[[#This Row],[End Date]],lstHolidays)</f>
        <v>1</v>
      </c>
      <c r="M186" s="9"/>
    </row>
    <row r="187" spans="1:13" ht="30" customHeight="1" x14ac:dyDescent="0.3">
      <c r="A187" s="51">
        <v>579</v>
      </c>
      <c r="B187" s="56">
        <v>44806</v>
      </c>
      <c r="C187" s="56">
        <v>44747</v>
      </c>
      <c r="D187" s="53" t="s">
        <v>1811</v>
      </c>
      <c r="E187" s="51" t="str">
        <f>IF(ISBLANK(LeaveTracker[[#This Row],[Employee Name]]),"-----",VLOOKUP(LeaveTracker[[#This Row],[Employee Name]],Employees[[Employee Name]:[Office]],7))</f>
        <v>TCNHS</v>
      </c>
      <c r="F187" s="51" t="str">
        <f>IF(ISBLANK(LeaveTracker[[#This Row],[Employee Name]]),"-----",VLOOKUP(LeaveTracker[[#This Row],[Employee Name]],Employees[[Employee Name]:[Office]],6))</f>
        <v>CASUAL</v>
      </c>
      <c r="G187" s="50">
        <v>44739</v>
      </c>
      <c r="H187" s="50">
        <v>44741</v>
      </c>
      <c r="I187" s="51" t="s">
        <v>82</v>
      </c>
      <c r="J187" s="53"/>
      <c r="K187" s="51" t="str">
        <f ca="1">LeaveTracker[[#This Row],[Days]]&amp;" "&amp;LeaveTracker[[#This Row],[Type of Leave]]</f>
        <v>3 VL</v>
      </c>
      <c r="L187" s="9">
        <f ca="1">NETWORKDAYS(LeaveTracker[[#This Row],[Start Date]],LeaveTracker[[#This Row],[End Date]],lstHolidays)</f>
        <v>3</v>
      </c>
      <c r="M187" s="9"/>
    </row>
    <row r="188" spans="1:13" ht="30" customHeight="1" x14ac:dyDescent="0.3">
      <c r="A188" s="51">
        <v>580</v>
      </c>
      <c r="B188" s="56">
        <v>44806</v>
      </c>
      <c r="C188" s="56">
        <v>44748</v>
      </c>
      <c r="D188" s="53" t="s">
        <v>1811</v>
      </c>
      <c r="E188" s="51" t="str">
        <f>IF(ISBLANK(LeaveTracker[[#This Row],[Employee Name]]),"-----",VLOOKUP(LeaveTracker[[#This Row],[Employee Name]],Employees[[Employee Name]:[Office]],7))</f>
        <v>TCNHS</v>
      </c>
      <c r="F188" s="51" t="str">
        <f>IF(ISBLANK(LeaveTracker[[#This Row],[Employee Name]]),"-----",VLOOKUP(LeaveTracker[[#This Row],[Employee Name]],Employees[[Employee Name]:[Office]],6))</f>
        <v>CASUAL</v>
      </c>
      <c r="G188" s="50">
        <v>44732</v>
      </c>
      <c r="H188" s="50">
        <v>44732</v>
      </c>
      <c r="I188" s="51" t="s">
        <v>81</v>
      </c>
      <c r="J188" s="53"/>
      <c r="K188" s="51" t="str">
        <f ca="1">LeaveTracker[[#This Row],[Days]]&amp;" "&amp;LeaveTracker[[#This Row],[Type of Leave]]</f>
        <v>1 SL</v>
      </c>
      <c r="L188" s="9">
        <f ca="1">NETWORKDAYS(LeaveTracker[[#This Row],[Start Date]],LeaveTracker[[#This Row],[End Date]],lstHolidays)</f>
        <v>1</v>
      </c>
      <c r="M188" s="9"/>
    </row>
    <row r="189" spans="1:13" ht="30" customHeight="1" x14ac:dyDescent="0.3">
      <c r="A189" s="51">
        <v>581</v>
      </c>
      <c r="B189" s="56">
        <v>44806</v>
      </c>
      <c r="C189" s="56">
        <v>44747</v>
      </c>
      <c r="D189" s="53" t="s">
        <v>1833</v>
      </c>
      <c r="E189" s="51" t="str">
        <f>IF(ISBLANK(LeaveTracker[[#This Row],[Employee Name]]),"-----",VLOOKUP(LeaveTracker[[#This Row],[Employee Name]],Employees[[Employee Name]:[Office]],7))</f>
        <v>CHO</v>
      </c>
      <c r="F189" s="51" t="str">
        <f>IF(ISBLANK(LeaveTracker[[#This Row],[Employee Name]]),"-----",VLOOKUP(LeaveTracker[[#This Row],[Employee Name]],Employees[[Employee Name]:[Office]],6))</f>
        <v>CASUAL</v>
      </c>
      <c r="G189" s="50">
        <v>44753</v>
      </c>
      <c r="H189" s="50">
        <v>44757</v>
      </c>
      <c r="I189" s="51" t="s">
        <v>82</v>
      </c>
      <c r="J189" s="53"/>
      <c r="K189" s="51" t="str">
        <f ca="1">LeaveTracker[[#This Row],[Days]]&amp;" "&amp;LeaveTracker[[#This Row],[Type of Leave]]</f>
        <v>5 VL</v>
      </c>
      <c r="L189" s="9">
        <f ca="1">NETWORKDAYS(LeaveTracker[[#This Row],[Start Date]],LeaveTracker[[#This Row],[End Date]],lstHolidays)</f>
        <v>5</v>
      </c>
      <c r="M189" s="9"/>
    </row>
    <row r="190" spans="1:13" ht="30" customHeight="1" x14ac:dyDescent="0.3">
      <c r="A190" s="51">
        <v>582</v>
      </c>
      <c r="B190" s="56">
        <v>44806</v>
      </c>
      <c r="C190" s="56">
        <v>44748</v>
      </c>
      <c r="D190" s="53" t="s">
        <v>1834</v>
      </c>
      <c r="E190" s="51" t="str">
        <f>IF(ISBLANK(LeaveTracker[[#This Row],[Employee Name]]),"-----",VLOOKUP(LeaveTracker[[#This Row],[Employee Name]],Employees[[Employee Name]:[Office]],7))</f>
        <v>EEO/CITY MARKET</v>
      </c>
      <c r="F190" s="51" t="str">
        <f>IF(ISBLANK(LeaveTracker[[#This Row],[Employee Name]]),"-----",VLOOKUP(LeaveTracker[[#This Row],[Employee Name]],Employees[[Employee Name]:[Office]],6))</f>
        <v>CASUAL</v>
      </c>
      <c r="G190" s="50">
        <v>44746</v>
      </c>
      <c r="H190" s="50">
        <v>44747</v>
      </c>
      <c r="I190" s="51" t="s">
        <v>81</v>
      </c>
      <c r="J190" s="53"/>
      <c r="K190" s="51" t="str">
        <f ca="1">LeaveTracker[[#This Row],[Days]]&amp;" "&amp;LeaveTracker[[#This Row],[Type of Leave]]</f>
        <v>2 SL</v>
      </c>
      <c r="L190" s="9">
        <f ca="1">NETWORKDAYS(LeaveTracker[[#This Row],[Start Date]],LeaveTracker[[#This Row],[End Date]],lstHolidays)</f>
        <v>2</v>
      </c>
      <c r="M190" s="9"/>
    </row>
    <row r="191" spans="1:13" ht="30" customHeight="1" x14ac:dyDescent="0.3">
      <c r="A191" s="51">
        <v>583</v>
      </c>
      <c r="B191" s="56">
        <v>44806</v>
      </c>
      <c r="C191" s="56">
        <v>44747</v>
      </c>
      <c r="D191" s="53" t="s">
        <v>1817</v>
      </c>
      <c r="E191" s="51" t="str">
        <f>IF(ISBLANK(LeaveTracker[[#This Row],[Employee Name]]),"-----",VLOOKUP(LeaveTracker[[#This Row],[Employee Name]],Employees[[Employee Name]:[Office]],7))</f>
        <v>TCNHS</v>
      </c>
      <c r="F191" s="51" t="str">
        <f>IF(ISBLANK(LeaveTracker[[#This Row],[Employee Name]]),"-----",VLOOKUP(LeaveTracker[[#This Row],[Employee Name]],Employees[[Employee Name]:[Office]],6))</f>
        <v>CASUAL</v>
      </c>
      <c r="G191" s="50">
        <v>44746</v>
      </c>
      <c r="H191" s="50">
        <v>44746</v>
      </c>
      <c r="I191" s="51" t="s">
        <v>81</v>
      </c>
      <c r="J191" s="53"/>
      <c r="K191" s="51" t="str">
        <f ca="1">LeaveTracker[[#This Row],[Days]]&amp;" "&amp;LeaveTracker[[#This Row],[Type of Leave]]</f>
        <v>1 SL</v>
      </c>
      <c r="L191" s="9">
        <f ca="1">NETWORKDAYS(LeaveTracker[[#This Row],[Start Date]],LeaveTracker[[#This Row],[End Date]],lstHolidays)</f>
        <v>1</v>
      </c>
      <c r="M191" s="9"/>
    </row>
    <row r="192" spans="1:13" ht="30" customHeight="1" x14ac:dyDescent="0.3">
      <c r="A192" s="51">
        <v>584</v>
      </c>
      <c r="B192" s="56">
        <v>44806</v>
      </c>
      <c r="C192" s="56">
        <v>44753</v>
      </c>
      <c r="D192" s="53" t="s">
        <v>1835</v>
      </c>
      <c r="E192" s="51" t="str">
        <f>IF(ISBLANK(LeaveTracker[[#This Row],[Employee Name]]),"-----",VLOOKUP(LeaveTracker[[#This Row],[Employee Name]],Employees[[Employee Name]:[Office]],7))</f>
        <v>EEO/CITY MARKET</v>
      </c>
      <c r="F192" s="51" t="str">
        <f>IF(ISBLANK(LeaveTracker[[#This Row],[Employee Name]]),"-----",VLOOKUP(LeaveTracker[[#This Row],[Employee Name]],Employees[[Employee Name]:[Office]],6))</f>
        <v>CASUAL</v>
      </c>
      <c r="G192" s="50">
        <v>44751</v>
      </c>
      <c r="H192" s="50">
        <v>44752</v>
      </c>
      <c r="I192" s="51" t="s">
        <v>81</v>
      </c>
      <c r="J192" s="53"/>
      <c r="K192" s="51" t="str">
        <f ca="1">LeaveTracker[[#This Row],[Days]]&amp;" "&amp;LeaveTracker[[#This Row],[Type of Leave]]</f>
        <v>0 SL</v>
      </c>
      <c r="L192" s="9">
        <f ca="1">NETWORKDAYS(LeaveTracker[[#This Row],[Start Date]],LeaveTracker[[#This Row],[End Date]],lstHolidays)</f>
        <v>0</v>
      </c>
      <c r="M192" s="9"/>
    </row>
    <row r="193" spans="1:13" ht="30" customHeight="1" x14ac:dyDescent="0.3">
      <c r="A193" s="51">
        <v>585</v>
      </c>
      <c r="B193" s="56">
        <v>44806</v>
      </c>
      <c r="C193" s="56">
        <v>44686</v>
      </c>
      <c r="D193" s="53" t="s">
        <v>1833</v>
      </c>
      <c r="E193" s="51" t="str">
        <f>IF(ISBLANK(LeaveTracker[[#This Row],[Employee Name]]),"-----",VLOOKUP(LeaveTracker[[#This Row],[Employee Name]],Employees[[Employee Name]:[Office]],7))</f>
        <v>CHO</v>
      </c>
      <c r="F193" s="51" t="str">
        <f>IF(ISBLANK(LeaveTracker[[#This Row],[Employee Name]]),"-----",VLOOKUP(LeaveTracker[[#This Row],[Employee Name]],Employees[[Employee Name]:[Office]],6))</f>
        <v>CASUAL</v>
      </c>
      <c r="G193" s="50">
        <v>44685</v>
      </c>
      <c r="H193" s="50">
        <v>44685</v>
      </c>
      <c r="I193" s="51" t="s">
        <v>81</v>
      </c>
      <c r="J193" s="53"/>
      <c r="K193" s="51" t="str">
        <f ca="1">LeaveTracker[[#This Row],[Days]]&amp;" "&amp;LeaveTracker[[#This Row],[Type of Leave]]</f>
        <v>1 SL</v>
      </c>
      <c r="L193" s="9">
        <f ca="1">NETWORKDAYS(LeaveTracker[[#This Row],[Start Date]],LeaveTracker[[#This Row],[End Date]],lstHolidays)</f>
        <v>1</v>
      </c>
      <c r="M193" s="9"/>
    </row>
    <row r="194" spans="1:13" ht="30" customHeight="1" x14ac:dyDescent="0.3">
      <c r="A194" s="51">
        <v>586</v>
      </c>
      <c r="B194" s="56">
        <v>44806</v>
      </c>
      <c r="C194" s="56">
        <v>44725</v>
      </c>
      <c r="D194" s="53" t="s">
        <v>1832</v>
      </c>
      <c r="E194" s="51" t="str">
        <f>IF(ISBLANK(LeaveTracker[[#This Row],[Employee Name]]),"-----",VLOOKUP(LeaveTracker[[#This Row],[Employee Name]],Employees[[Employee Name]:[Office]],7))</f>
        <v>CCT</v>
      </c>
      <c r="F194" s="51" t="str">
        <f>IF(ISBLANK(LeaveTracker[[#This Row],[Employee Name]]),"-----",VLOOKUP(LeaveTracker[[#This Row],[Employee Name]],Employees[[Employee Name]:[Office]],6))</f>
        <v>CASUAL</v>
      </c>
      <c r="G194" s="50">
        <v>44722</v>
      </c>
      <c r="H194" s="50">
        <v>44722</v>
      </c>
      <c r="I194" s="51" t="s">
        <v>81</v>
      </c>
      <c r="J194" s="53"/>
      <c r="K194" s="51" t="str">
        <f ca="1">LeaveTracker[[#This Row],[Days]]&amp;" "&amp;LeaveTracker[[#This Row],[Type of Leave]]</f>
        <v>1 SL</v>
      </c>
      <c r="L194" s="9">
        <f ca="1">NETWORKDAYS(LeaveTracker[[#This Row],[Start Date]],LeaveTracker[[#This Row],[End Date]],lstHolidays)</f>
        <v>1</v>
      </c>
      <c r="M194" s="9"/>
    </row>
    <row r="195" spans="1:13" ht="30" customHeight="1" x14ac:dyDescent="0.3">
      <c r="A195" s="51">
        <v>587</v>
      </c>
      <c r="B195" s="56">
        <v>44806</v>
      </c>
      <c r="C195" s="56">
        <v>44746</v>
      </c>
      <c r="D195" s="53" t="s">
        <v>1836</v>
      </c>
      <c r="E195" s="51" t="str">
        <f>IF(ISBLANK(LeaveTracker[[#This Row],[Employee Name]]),"-----",VLOOKUP(LeaveTracker[[#This Row],[Employee Name]],Employees[[Employee Name]:[Office]],7))</f>
        <v>GSO</v>
      </c>
      <c r="F195" s="51" t="str">
        <f>IF(ISBLANK(LeaveTracker[[#This Row],[Employee Name]]),"-----",VLOOKUP(LeaveTracker[[#This Row],[Employee Name]],Employees[[Employee Name]:[Office]],6))</f>
        <v>CASUAL</v>
      </c>
      <c r="G195" s="50">
        <v>44718</v>
      </c>
      <c r="H195" s="50">
        <v>44743</v>
      </c>
      <c r="I195" s="51" t="s">
        <v>81</v>
      </c>
      <c r="J195" s="53"/>
      <c r="K195" s="51" t="str">
        <f ca="1">LeaveTracker[[#This Row],[Days]]&amp;" "&amp;LeaveTracker[[#This Row],[Type of Leave]]</f>
        <v>20 SL</v>
      </c>
      <c r="L195" s="9">
        <f ca="1">NETWORKDAYS(LeaveTracker[[#This Row],[Start Date]],LeaveTracker[[#This Row],[End Date]],lstHolidays)</f>
        <v>20</v>
      </c>
      <c r="M195" s="9"/>
    </row>
    <row r="196" spans="1:13" ht="30" customHeight="1" x14ac:dyDescent="0.3">
      <c r="A196" s="51">
        <v>588</v>
      </c>
      <c r="B196" s="56">
        <v>44806</v>
      </c>
      <c r="C196" s="56">
        <v>44767</v>
      </c>
      <c r="D196" s="53" t="s">
        <v>1837</v>
      </c>
      <c r="E196" s="51" t="str">
        <f>IF(ISBLANK(LeaveTracker[[#This Row],[Employee Name]]),"-----",VLOOKUP(LeaveTracker[[#This Row],[Employee Name]],Employees[[Employee Name]:[Office]],7))</f>
        <v>SP</v>
      </c>
      <c r="F196" s="51" t="str">
        <f>IF(ISBLANK(LeaveTracker[[#This Row],[Employee Name]]),"-----",VLOOKUP(LeaveTracker[[#This Row],[Employee Name]],Employees[[Employee Name]:[Office]],6))</f>
        <v>CASUAL</v>
      </c>
      <c r="G196" s="50">
        <v>44753</v>
      </c>
      <c r="H196" s="50">
        <v>44757</v>
      </c>
      <c r="I196" s="51" t="s">
        <v>81</v>
      </c>
      <c r="J196" s="53"/>
      <c r="K196" s="51" t="str">
        <f ca="1">LeaveTracker[[#This Row],[Days]]&amp;" "&amp;LeaveTracker[[#This Row],[Type of Leave]]</f>
        <v>5 SL</v>
      </c>
      <c r="L196" s="9">
        <f ca="1">NETWORKDAYS(LeaveTracker[[#This Row],[Start Date]],LeaveTracker[[#This Row],[End Date]],lstHolidays)</f>
        <v>5</v>
      </c>
      <c r="M196" s="9"/>
    </row>
    <row r="197" spans="1:13" ht="30" customHeight="1" x14ac:dyDescent="0.3">
      <c r="A197" s="51">
        <v>588</v>
      </c>
      <c r="B197" s="56">
        <v>44806</v>
      </c>
      <c r="C197" s="56">
        <v>44767</v>
      </c>
      <c r="D197" s="53" t="s">
        <v>1837</v>
      </c>
      <c r="E197" s="51" t="str">
        <f>IF(ISBLANK(LeaveTracker[[#This Row],[Employee Name]]),"-----",VLOOKUP(LeaveTracker[[#This Row],[Employee Name]],Employees[[Employee Name]:[Office]],7))</f>
        <v>SP</v>
      </c>
      <c r="F197" s="51" t="str">
        <f>IF(ISBLANK(LeaveTracker[[#This Row],[Employee Name]]),"-----",VLOOKUP(LeaveTracker[[#This Row],[Employee Name]],Employees[[Employee Name]:[Office]],6))</f>
        <v>CASUAL</v>
      </c>
      <c r="G197" s="50">
        <v>44760</v>
      </c>
      <c r="H197" s="50">
        <v>44764</v>
      </c>
      <c r="I197" s="51" t="s">
        <v>81</v>
      </c>
      <c r="J197" s="53"/>
      <c r="K197" s="51" t="str">
        <f ca="1">LeaveTracker[[#This Row],[Days]]&amp;" "&amp;LeaveTracker[[#This Row],[Type of Leave]]</f>
        <v>5 SL</v>
      </c>
      <c r="L197" s="9">
        <f ca="1">NETWORKDAYS(LeaveTracker[[#This Row],[Start Date]],LeaveTracker[[#This Row],[End Date]],lstHolidays)</f>
        <v>5</v>
      </c>
      <c r="M197" s="9"/>
    </row>
    <row r="198" spans="1:13" ht="30" customHeight="1" x14ac:dyDescent="0.3">
      <c r="A198" s="51">
        <v>589</v>
      </c>
      <c r="B198" s="56">
        <v>44806</v>
      </c>
      <c r="C198" s="56">
        <v>44756</v>
      </c>
      <c r="D198" s="53" t="s">
        <v>1785</v>
      </c>
      <c r="E198" s="51" t="str">
        <f>IF(ISBLANK(LeaveTracker[[#This Row],[Employee Name]]),"-----",VLOOKUP(LeaveTracker[[#This Row],[Employee Name]],Employees[[Employee Name]:[Office]],7))</f>
        <v>SP</v>
      </c>
      <c r="F198" s="51" t="str">
        <f>IF(ISBLANK(LeaveTracker[[#This Row],[Employee Name]]),"-----",VLOOKUP(LeaveTracker[[#This Row],[Employee Name]],Employees[[Employee Name]:[Office]],6))</f>
        <v>CASUAL</v>
      </c>
      <c r="G198" s="50">
        <v>44755</v>
      </c>
      <c r="H198" s="50">
        <v>44755</v>
      </c>
      <c r="I198" s="51" t="s">
        <v>81</v>
      </c>
      <c r="J198" s="53"/>
      <c r="K198" s="51" t="str">
        <f ca="1">LeaveTracker[[#This Row],[Days]]&amp;" "&amp;LeaveTracker[[#This Row],[Type of Leave]]</f>
        <v>1 SL</v>
      </c>
      <c r="L198" s="9">
        <f ca="1">NETWORKDAYS(LeaveTracker[[#This Row],[Start Date]],LeaveTracker[[#This Row],[End Date]],lstHolidays)</f>
        <v>1</v>
      </c>
      <c r="M198" s="9"/>
    </row>
    <row r="199" spans="1:13" ht="30" customHeight="1" x14ac:dyDescent="0.3">
      <c r="A199" s="51">
        <v>590</v>
      </c>
      <c r="B199" s="56">
        <v>44806</v>
      </c>
      <c r="C199" s="56">
        <v>44767</v>
      </c>
      <c r="D199" s="53" t="s">
        <v>1838</v>
      </c>
      <c r="E199" s="51" t="str">
        <f>IF(ISBLANK(LeaveTracker[[#This Row],[Employee Name]]),"-----",VLOOKUP(LeaveTracker[[#This Row],[Employee Name]],Employees[[Employee Name]:[Office]],7))</f>
        <v>SP</v>
      </c>
      <c r="F199" s="51" t="str">
        <f>IF(ISBLANK(LeaveTracker[[#This Row],[Employee Name]]),"-----",VLOOKUP(LeaveTracker[[#This Row],[Employee Name]],Employees[[Employee Name]:[Office]],6))</f>
        <v>CASUAL</v>
      </c>
      <c r="G199" s="50">
        <v>44760</v>
      </c>
      <c r="H199" s="50">
        <v>44763</v>
      </c>
      <c r="I199" s="51" t="s">
        <v>81</v>
      </c>
      <c r="J199" s="53"/>
      <c r="K199" s="51" t="str">
        <f ca="1">LeaveTracker[[#This Row],[Days]]&amp;" "&amp;LeaveTracker[[#This Row],[Type of Leave]]</f>
        <v>4 SL</v>
      </c>
      <c r="L199" s="9">
        <f ca="1">NETWORKDAYS(LeaveTracker[[#This Row],[Start Date]],LeaveTracker[[#This Row],[End Date]],lstHolidays)</f>
        <v>4</v>
      </c>
      <c r="M199" s="9"/>
    </row>
    <row r="200" spans="1:13" ht="30" customHeight="1" x14ac:dyDescent="0.3">
      <c r="A200" s="51">
        <v>591</v>
      </c>
      <c r="B200" s="56">
        <v>44806</v>
      </c>
      <c r="C200" s="56">
        <v>44727</v>
      </c>
      <c r="D200" s="53" t="s">
        <v>1839</v>
      </c>
      <c r="E200" s="51" t="str">
        <f>IF(ISBLANK(LeaveTracker[[#This Row],[Employee Name]]),"-----",VLOOKUP(LeaveTracker[[#This Row],[Employee Name]],Employees[[Employee Name]:[Office]],7))</f>
        <v>TCIS</v>
      </c>
      <c r="F200" s="51" t="str">
        <f>IF(ISBLANK(LeaveTracker[[#This Row],[Employee Name]]),"-----",VLOOKUP(LeaveTracker[[#This Row],[Employee Name]],Employees[[Employee Name]:[Office]],6))</f>
        <v>CASUAL</v>
      </c>
      <c r="G200" s="50">
        <v>44725</v>
      </c>
      <c r="H200" s="50">
        <v>44726</v>
      </c>
      <c r="I200" s="51" t="s">
        <v>81</v>
      </c>
      <c r="J200" s="53"/>
      <c r="K200" s="51" t="str">
        <f ca="1">LeaveTracker[[#This Row],[Days]]&amp;" "&amp;LeaveTracker[[#This Row],[Type of Leave]]</f>
        <v>2 SL</v>
      </c>
      <c r="L200" s="9">
        <f ca="1">NETWORKDAYS(LeaveTracker[[#This Row],[Start Date]],LeaveTracker[[#This Row],[End Date]],lstHolidays)</f>
        <v>2</v>
      </c>
      <c r="M200" s="9"/>
    </row>
    <row r="201" spans="1:13" ht="30" customHeight="1" x14ac:dyDescent="0.3">
      <c r="A201" s="51">
        <v>592</v>
      </c>
      <c r="B201" s="56">
        <v>44806</v>
      </c>
      <c r="C201" s="56">
        <v>44677</v>
      </c>
      <c r="D201" s="53" t="s">
        <v>1839</v>
      </c>
      <c r="E201" s="51" t="str">
        <f>IF(ISBLANK(LeaveTracker[[#This Row],[Employee Name]]),"-----",VLOOKUP(LeaveTracker[[#This Row],[Employee Name]],Employees[[Employee Name]:[Office]],7))</f>
        <v>TCIS</v>
      </c>
      <c r="F201" s="51" t="str">
        <f>IF(ISBLANK(LeaveTracker[[#This Row],[Employee Name]]),"-----",VLOOKUP(LeaveTracker[[#This Row],[Employee Name]],Employees[[Employee Name]:[Office]],6))</f>
        <v>CASUAL</v>
      </c>
      <c r="G201" s="50">
        <v>44669</v>
      </c>
      <c r="H201" s="50">
        <v>44673</v>
      </c>
      <c r="I201" s="51" t="s">
        <v>81</v>
      </c>
      <c r="J201" s="53"/>
      <c r="K201" s="51" t="str">
        <f ca="1">LeaveTracker[[#This Row],[Days]]&amp;" "&amp;LeaveTracker[[#This Row],[Type of Leave]]</f>
        <v>5 SL</v>
      </c>
      <c r="L201" s="9">
        <f ca="1">NETWORKDAYS(LeaveTracker[[#This Row],[Start Date]],LeaveTracker[[#This Row],[End Date]],lstHolidays)</f>
        <v>5</v>
      </c>
      <c r="M201" s="9"/>
    </row>
    <row r="202" spans="1:13" ht="30" customHeight="1" x14ac:dyDescent="0.3">
      <c r="A202" s="51">
        <v>593</v>
      </c>
      <c r="B202" s="56">
        <v>44806</v>
      </c>
      <c r="C202" s="56">
        <v>44748</v>
      </c>
      <c r="D202" s="53" t="s">
        <v>1840</v>
      </c>
      <c r="E202" s="51" t="str">
        <f>IF(ISBLANK(LeaveTracker[[#This Row],[Employee Name]]),"-----",VLOOKUP(LeaveTracker[[#This Row],[Employee Name]],Employees[[Employee Name]:[Office]],7))</f>
        <v>ONT</v>
      </c>
      <c r="F202" s="51" t="str">
        <f>IF(ISBLANK(LeaveTracker[[#This Row],[Employee Name]]),"-----",VLOOKUP(LeaveTracker[[#This Row],[Employee Name]],Employees[[Employee Name]:[Office]],6))</f>
        <v>CASUAL</v>
      </c>
      <c r="G202" s="50">
        <v>44762</v>
      </c>
      <c r="H202" s="50">
        <v>44763</v>
      </c>
      <c r="I202" s="51" t="s">
        <v>298</v>
      </c>
      <c r="J202" s="53" t="s">
        <v>1004</v>
      </c>
      <c r="K202" s="51" t="str">
        <f ca="1">LeaveTracker[[#This Row],[Days]]&amp;" "&amp;LeaveTracker[[#This Row],[Type of Leave]]</f>
        <v>2 OTHER</v>
      </c>
      <c r="L202" s="9">
        <f ca="1">NETWORKDAYS(LeaveTracker[[#This Row],[Start Date]],LeaveTracker[[#This Row],[End Date]],lstHolidays)</f>
        <v>2</v>
      </c>
      <c r="M202" s="9"/>
    </row>
    <row r="203" spans="1:13" ht="30" customHeight="1" x14ac:dyDescent="0.3">
      <c r="A203" s="51">
        <v>594</v>
      </c>
      <c r="B203" s="56">
        <v>44806</v>
      </c>
      <c r="C203" s="56">
        <v>44697</v>
      </c>
      <c r="D203" s="53" t="s">
        <v>1840</v>
      </c>
      <c r="E203" s="51" t="str">
        <f>IF(ISBLANK(LeaveTracker[[#This Row],[Employee Name]]),"-----",VLOOKUP(LeaveTracker[[#This Row],[Employee Name]],Employees[[Employee Name]:[Office]],7))</f>
        <v>ONT</v>
      </c>
      <c r="F203" s="51" t="str">
        <f>IF(ISBLANK(LeaveTracker[[#This Row],[Employee Name]]),"-----",VLOOKUP(LeaveTracker[[#This Row],[Employee Name]],Employees[[Employee Name]:[Office]],6))</f>
        <v>CASUAL</v>
      </c>
      <c r="G203" s="50">
        <v>44737</v>
      </c>
      <c r="H203" s="50">
        <v>44737</v>
      </c>
      <c r="I203" s="51" t="s">
        <v>298</v>
      </c>
      <c r="J203" s="53" t="s">
        <v>1003</v>
      </c>
      <c r="K203" s="51" t="str">
        <f ca="1">LeaveTracker[[#This Row],[Days]]&amp;" "&amp;LeaveTracker[[#This Row],[Type of Leave]]</f>
        <v>0 OTHER</v>
      </c>
      <c r="L203" s="9">
        <f ca="1">NETWORKDAYS(LeaveTracker[[#This Row],[Start Date]],LeaveTracker[[#This Row],[End Date]],lstHolidays)</f>
        <v>0</v>
      </c>
      <c r="M203" s="9"/>
    </row>
    <row r="204" spans="1:13" ht="30" customHeight="1" x14ac:dyDescent="0.3">
      <c r="A204" s="51">
        <v>595</v>
      </c>
      <c r="B204" s="56">
        <v>44806</v>
      </c>
      <c r="C204" s="56">
        <v>44697</v>
      </c>
      <c r="D204" s="53" t="s">
        <v>1840</v>
      </c>
      <c r="E204" s="51" t="str">
        <f>IF(ISBLANK(LeaveTracker[[#This Row],[Employee Name]]),"-----",VLOOKUP(LeaveTracker[[#This Row],[Employee Name]],Employees[[Employee Name]:[Office]],7))</f>
        <v>ONT</v>
      </c>
      <c r="F204" s="51" t="str">
        <f>IF(ISBLANK(LeaveTracker[[#This Row],[Employee Name]]),"-----",VLOOKUP(LeaveTracker[[#This Row],[Employee Name]],Employees[[Employee Name]:[Office]],6))</f>
        <v>CASUAL</v>
      </c>
      <c r="G204" s="50">
        <v>44713</v>
      </c>
      <c r="H204" s="50">
        <v>44715</v>
      </c>
      <c r="I204" s="51" t="s">
        <v>298</v>
      </c>
      <c r="J204" s="53" t="s">
        <v>1004</v>
      </c>
      <c r="K204" s="51" t="str">
        <f ca="1">LeaveTracker[[#This Row],[Days]]&amp;" "&amp;LeaveTracker[[#This Row],[Type of Leave]]</f>
        <v>3 OTHER</v>
      </c>
      <c r="L204" s="9">
        <f ca="1">NETWORKDAYS(LeaveTracker[[#This Row],[Start Date]],LeaveTracker[[#This Row],[End Date]],lstHolidays)</f>
        <v>3</v>
      </c>
      <c r="M204" s="9"/>
    </row>
    <row r="205" spans="1:13" ht="30" customHeight="1" x14ac:dyDescent="0.3">
      <c r="A205" s="51">
        <v>596</v>
      </c>
      <c r="B205" s="56">
        <v>44806</v>
      </c>
      <c r="C205" s="56">
        <v>44677</v>
      </c>
      <c r="D205" s="53" t="s">
        <v>1841</v>
      </c>
      <c r="E205" s="51" t="str">
        <f>IF(ISBLANK(LeaveTracker[[#This Row],[Employee Name]]),"-----",VLOOKUP(LeaveTracker[[#This Row],[Employee Name]],Employees[[Employee Name]:[Office]],7))</f>
        <v>ONT</v>
      </c>
      <c r="F205" s="51" t="str">
        <f>IF(ISBLANK(LeaveTracker[[#This Row],[Employee Name]]),"-----",VLOOKUP(LeaveTracker[[#This Row],[Employee Name]],Employees[[Employee Name]:[Office]],6))</f>
        <v>CASUAL</v>
      </c>
      <c r="G205" s="50">
        <v>44693</v>
      </c>
      <c r="H205" s="50">
        <v>44694</v>
      </c>
      <c r="I205" s="51" t="s">
        <v>298</v>
      </c>
      <c r="J205" s="53" t="s">
        <v>1004</v>
      </c>
      <c r="K205" s="51" t="str">
        <f ca="1">LeaveTracker[[#This Row],[Days]]&amp;" "&amp;LeaveTracker[[#This Row],[Type of Leave]]</f>
        <v>2 OTHER</v>
      </c>
      <c r="L205" s="9">
        <f ca="1">NETWORKDAYS(LeaveTracker[[#This Row],[Start Date]],LeaveTracker[[#This Row],[End Date]],lstHolidays)</f>
        <v>2</v>
      </c>
      <c r="M205" s="9"/>
    </row>
    <row r="206" spans="1:13" ht="30" customHeight="1" x14ac:dyDescent="0.3">
      <c r="A206" s="51">
        <v>596</v>
      </c>
      <c r="B206" s="56">
        <v>44806</v>
      </c>
      <c r="C206" s="56">
        <v>44677</v>
      </c>
      <c r="D206" s="53" t="s">
        <v>1841</v>
      </c>
      <c r="E206" s="51" t="str">
        <f>IF(ISBLANK(LeaveTracker[[#This Row],[Employee Name]]),"-----",VLOOKUP(LeaveTracker[[#This Row],[Employee Name]],Employees[[Employee Name]:[Office]],7))</f>
        <v>ONT</v>
      </c>
      <c r="F206" s="51" t="str">
        <f>IF(ISBLANK(LeaveTracker[[#This Row],[Employee Name]]),"-----",VLOOKUP(LeaveTracker[[#This Row],[Employee Name]],Employees[[Employee Name]:[Office]],6))</f>
        <v>CASUAL</v>
      </c>
      <c r="G206" s="50">
        <v>44697</v>
      </c>
      <c r="H206" s="50">
        <v>44699</v>
      </c>
      <c r="I206" s="51" t="s">
        <v>298</v>
      </c>
      <c r="J206" s="53" t="s">
        <v>1004</v>
      </c>
      <c r="K206" s="51" t="str">
        <f ca="1">LeaveTracker[[#This Row],[Days]]&amp;" "&amp;LeaveTracker[[#This Row],[Type of Leave]]</f>
        <v>3 OTHER</v>
      </c>
      <c r="L206" s="9">
        <f ca="1">NETWORKDAYS(LeaveTracker[[#This Row],[Start Date]],LeaveTracker[[#This Row],[End Date]],lstHolidays)</f>
        <v>3</v>
      </c>
      <c r="M206" s="9"/>
    </row>
    <row r="207" spans="1:13" ht="30" customHeight="1" x14ac:dyDescent="0.3">
      <c r="A207" s="51">
        <v>597</v>
      </c>
      <c r="B207" s="56">
        <v>44806</v>
      </c>
      <c r="C207" s="56">
        <v>44753</v>
      </c>
      <c r="D207" s="53" t="s">
        <v>1842</v>
      </c>
      <c r="E207" s="51" t="str">
        <f>IF(ISBLANK(LeaveTracker[[#This Row],[Employee Name]]),"-----",VLOOKUP(LeaveTracker[[#This Row],[Employee Name]],Employees[[Employee Name]:[Office]],7))</f>
        <v>CPDO</v>
      </c>
      <c r="F207" s="51" t="str">
        <f>IF(ISBLANK(LeaveTracker[[#This Row],[Employee Name]]),"-----",VLOOKUP(LeaveTracker[[#This Row],[Employee Name]],Employees[[Employee Name]:[Office]],6))</f>
        <v>CASUAL</v>
      </c>
      <c r="G207" s="50">
        <v>44753</v>
      </c>
      <c r="H207" s="50">
        <v>44753</v>
      </c>
      <c r="I207" s="51" t="s">
        <v>298</v>
      </c>
      <c r="J207" s="53" t="s">
        <v>1035</v>
      </c>
      <c r="K207" s="51" t="str">
        <f ca="1">LeaveTracker[[#This Row],[Days]]&amp;" "&amp;LeaveTracker[[#This Row],[Type of Leave]]</f>
        <v>1 OTHER</v>
      </c>
      <c r="L207" s="9">
        <f ca="1">NETWORKDAYS(LeaveTracker[[#This Row],[Start Date]],LeaveTracker[[#This Row],[End Date]],lstHolidays)</f>
        <v>1</v>
      </c>
      <c r="M207" s="9"/>
    </row>
    <row r="208" spans="1:13" ht="30" customHeight="1" x14ac:dyDescent="0.3">
      <c r="A208" s="51">
        <v>598</v>
      </c>
      <c r="B208" s="56">
        <v>44806</v>
      </c>
      <c r="C208" s="56">
        <v>44739</v>
      </c>
      <c r="D208" s="53" t="s">
        <v>1838</v>
      </c>
      <c r="E208" s="51" t="str">
        <f>IF(ISBLANK(LeaveTracker[[#This Row],[Employee Name]]),"-----",VLOOKUP(LeaveTracker[[#This Row],[Employee Name]],Employees[[Employee Name]:[Office]],7))</f>
        <v>SP</v>
      </c>
      <c r="F208" s="51" t="str">
        <f>IF(ISBLANK(LeaveTracker[[#This Row],[Employee Name]]),"-----",VLOOKUP(LeaveTracker[[#This Row],[Employee Name]],Employees[[Employee Name]:[Office]],6))</f>
        <v>CASUAL</v>
      </c>
      <c r="G208" s="50">
        <v>44739</v>
      </c>
      <c r="H208" s="50">
        <v>44740</v>
      </c>
      <c r="I208" s="51" t="s">
        <v>81</v>
      </c>
      <c r="J208" s="53"/>
      <c r="K208" s="51" t="str">
        <f ca="1">LeaveTracker[[#This Row],[Days]]&amp;" "&amp;LeaveTracker[[#This Row],[Type of Leave]]</f>
        <v>2 SL</v>
      </c>
      <c r="L208" s="9">
        <f ca="1">NETWORKDAYS(LeaveTracker[[#This Row],[Start Date]],LeaveTracker[[#This Row],[End Date]],lstHolidays)</f>
        <v>2</v>
      </c>
      <c r="M208" s="9"/>
    </row>
    <row r="209" spans="1:13" ht="30" customHeight="1" x14ac:dyDescent="0.3">
      <c r="A209" s="51">
        <v>599</v>
      </c>
      <c r="B209" s="56">
        <v>44806</v>
      </c>
      <c r="C209" s="56">
        <v>44755</v>
      </c>
      <c r="D209" s="53" t="s">
        <v>1843</v>
      </c>
      <c r="E209" s="51" t="str">
        <f>IF(ISBLANK(LeaveTracker[[#This Row],[Employee Name]]),"-----",VLOOKUP(LeaveTracker[[#This Row],[Employee Name]],Employees[[Employee Name]:[Office]],7))</f>
        <v>CSWDO</v>
      </c>
      <c r="F209" s="51" t="str">
        <f>IF(ISBLANK(LeaveTracker[[#This Row],[Employee Name]]),"-----",VLOOKUP(LeaveTracker[[#This Row],[Employee Name]],Employees[[Employee Name]:[Office]],6))</f>
        <v>CASUAL</v>
      </c>
      <c r="G209" s="50">
        <v>44755</v>
      </c>
      <c r="H209" s="50">
        <v>44755</v>
      </c>
      <c r="I209" s="51" t="s">
        <v>298</v>
      </c>
      <c r="J209" s="53" t="s">
        <v>1003</v>
      </c>
      <c r="K209" s="51" t="str">
        <f ca="1">LeaveTracker[[#This Row],[Days]]&amp;" "&amp;LeaveTracker[[#This Row],[Type of Leave]]</f>
        <v>1 OTHER</v>
      </c>
      <c r="L209" s="9">
        <f ca="1">NETWORKDAYS(LeaveTracker[[#This Row],[Start Date]],LeaveTracker[[#This Row],[End Date]],lstHolidays)</f>
        <v>1</v>
      </c>
      <c r="M209" s="9"/>
    </row>
    <row r="210" spans="1:13" ht="30" customHeight="1" x14ac:dyDescent="0.3">
      <c r="A210" s="51">
        <v>600</v>
      </c>
      <c r="B210" s="56">
        <v>44806</v>
      </c>
      <c r="C210" s="56">
        <v>44757</v>
      </c>
      <c r="D210" s="53" t="s">
        <v>1838</v>
      </c>
      <c r="E210" s="51" t="str">
        <f>IF(ISBLANK(LeaveTracker[[#This Row],[Employee Name]]),"-----",VLOOKUP(LeaveTracker[[#This Row],[Employee Name]],Employees[[Employee Name]:[Office]],7))</f>
        <v>SP</v>
      </c>
      <c r="F210" s="51" t="str">
        <f>IF(ISBLANK(LeaveTracker[[#This Row],[Employee Name]]),"-----",VLOOKUP(LeaveTracker[[#This Row],[Employee Name]],Employees[[Employee Name]:[Office]],6))</f>
        <v>CASUAL</v>
      </c>
      <c r="G210" s="50">
        <v>44763</v>
      </c>
      <c r="H210" s="50">
        <v>44764</v>
      </c>
      <c r="I210" s="51" t="s">
        <v>298</v>
      </c>
      <c r="J210" s="53" t="s">
        <v>1003</v>
      </c>
      <c r="K210" s="51" t="str">
        <f ca="1">LeaveTracker[[#This Row],[Days]]&amp;" "&amp;LeaveTracker[[#This Row],[Type of Leave]]</f>
        <v>2 OTHER</v>
      </c>
      <c r="L210" s="9">
        <f ca="1">NETWORKDAYS(LeaveTracker[[#This Row],[Start Date]],LeaveTracker[[#This Row],[End Date]],lstHolidays)</f>
        <v>2</v>
      </c>
      <c r="M210" s="9"/>
    </row>
    <row r="211" spans="1:13" ht="30" customHeight="1" x14ac:dyDescent="0.3">
      <c r="A211" s="51">
        <v>601</v>
      </c>
      <c r="B211" s="56">
        <v>44806</v>
      </c>
      <c r="C211" s="56">
        <v>44719</v>
      </c>
      <c r="D211" s="53" t="s">
        <v>1838</v>
      </c>
      <c r="E211" s="51" t="str">
        <f>IF(ISBLANK(LeaveTracker[[#This Row],[Employee Name]]),"-----",VLOOKUP(LeaveTracker[[#This Row],[Employee Name]],Employees[[Employee Name]:[Office]],7))</f>
        <v>SP</v>
      </c>
      <c r="F211" s="51" t="str">
        <f>IF(ISBLANK(LeaveTracker[[#This Row],[Employee Name]]),"-----",VLOOKUP(LeaveTracker[[#This Row],[Employee Name]],Employees[[Employee Name]:[Office]],6))</f>
        <v>CASUAL</v>
      </c>
      <c r="G211" s="50">
        <v>44714</v>
      </c>
      <c r="H211" s="50">
        <v>44715</v>
      </c>
      <c r="I211" s="51" t="s">
        <v>81</v>
      </c>
      <c r="J211" s="53"/>
      <c r="K211" s="51" t="str">
        <f ca="1">LeaveTracker[[#This Row],[Days]]&amp;" "&amp;LeaveTracker[[#This Row],[Type of Leave]]</f>
        <v>2 SL</v>
      </c>
      <c r="L211" s="9">
        <f ca="1">NETWORKDAYS(LeaveTracker[[#This Row],[Start Date]],LeaveTracker[[#This Row],[End Date]],lstHolidays)</f>
        <v>2</v>
      </c>
      <c r="M211" s="9"/>
    </row>
    <row r="212" spans="1:13" ht="30" customHeight="1" x14ac:dyDescent="0.3">
      <c r="A212" s="51">
        <v>602</v>
      </c>
      <c r="B212" s="56">
        <v>44806</v>
      </c>
      <c r="C212" s="56">
        <v>44756</v>
      </c>
      <c r="D212" s="53" t="s">
        <v>1843</v>
      </c>
      <c r="E212" s="51" t="str">
        <f>IF(ISBLANK(LeaveTracker[[#This Row],[Employee Name]]),"-----",VLOOKUP(LeaveTracker[[#This Row],[Employee Name]],Employees[[Employee Name]:[Office]],7))</f>
        <v>CSWDO</v>
      </c>
      <c r="F212" s="51" t="str">
        <f>IF(ISBLANK(LeaveTracker[[#This Row],[Employee Name]]),"-----",VLOOKUP(LeaveTracker[[#This Row],[Employee Name]],Employees[[Employee Name]:[Office]],6))</f>
        <v>CASUAL</v>
      </c>
      <c r="G212" s="50">
        <v>44754</v>
      </c>
      <c r="H212" s="50">
        <v>44754</v>
      </c>
      <c r="I212" s="51" t="s">
        <v>81</v>
      </c>
      <c r="J212" s="53"/>
      <c r="K212" s="51" t="str">
        <f ca="1">LeaveTracker[[#This Row],[Days]]&amp;" "&amp;LeaveTracker[[#This Row],[Type of Leave]]</f>
        <v>1 SL</v>
      </c>
      <c r="L212" s="9">
        <f ca="1">NETWORKDAYS(LeaveTracker[[#This Row],[Start Date]],LeaveTracker[[#This Row],[End Date]],lstHolidays)</f>
        <v>1</v>
      </c>
      <c r="M212" s="9"/>
    </row>
    <row r="213" spans="1:13" ht="30" customHeight="1" x14ac:dyDescent="0.3">
      <c r="A213" s="51">
        <v>603</v>
      </c>
      <c r="B213" s="56">
        <v>44806</v>
      </c>
      <c r="C213" s="56">
        <v>44705</v>
      </c>
      <c r="D213" s="53" t="s">
        <v>1844</v>
      </c>
      <c r="E213" s="51" t="str">
        <f>IF(ISBLANK(LeaveTracker[[#This Row],[Employee Name]]),"-----",VLOOKUP(LeaveTracker[[#This Row],[Employee Name]],Employees[[Employee Name]:[Office]],7))</f>
        <v>DA</v>
      </c>
      <c r="F213" s="51" t="str">
        <f>IF(ISBLANK(LeaveTracker[[#This Row],[Employee Name]]),"-----",VLOOKUP(LeaveTracker[[#This Row],[Employee Name]],Employees[[Employee Name]:[Office]],6))</f>
        <v>CASUAL</v>
      </c>
      <c r="G213" s="50">
        <v>44697</v>
      </c>
      <c r="H213" s="50">
        <v>44700</v>
      </c>
      <c r="I213" s="51" t="s">
        <v>81</v>
      </c>
      <c r="J213" s="53"/>
      <c r="K213" s="51" t="str">
        <f ca="1">LeaveTracker[[#This Row],[Days]]&amp;" "&amp;LeaveTracker[[#This Row],[Type of Leave]]</f>
        <v>4 SL</v>
      </c>
      <c r="L213" s="9">
        <f ca="1">NETWORKDAYS(LeaveTracker[[#This Row],[Start Date]],LeaveTracker[[#This Row],[End Date]],lstHolidays)</f>
        <v>4</v>
      </c>
      <c r="M213" s="9"/>
    </row>
    <row r="214" spans="1:13" ht="30" customHeight="1" x14ac:dyDescent="0.3">
      <c r="A214" s="51">
        <v>604</v>
      </c>
      <c r="B214" s="56">
        <v>44806</v>
      </c>
      <c r="C214" s="56">
        <v>44751</v>
      </c>
      <c r="D214" s="53" t="s">
        <v>1845</v>
      </c>
      <c r="E214" s="51" t="str">
        <f>IF(ISBLANK(LeaveTracker[[#This Row],[Employee Name]]),"-----",VLOOKUP(LeaveTracker[[#This Row],[Employee Name]],Employees[[Employee Name]:[Office]],7))</f>
        <v>EEO/CITY MARKET</v>
      </c>
      <c r="F214" s="51" t="str">
        <f>IF(ISBLANK(LeaveTracker[[#This Row],[Employee Name]]),"-----",VLOOKUP(LeaveTracker[[#This Row],[Employee Name]],Employees[[Employee Name]:[Office]],6))</f>
        <v>CASUAL</v>
      </c>
      <c r="G214" s="50">
        <v>44747</v>
      </c>
      <c r="H214" s="50">
        <v>44749</v>
      </c>
      <c r="I214" s="51" t="s">
        <v>81</v>
      </c>
      <c r="J214" s="53"/>
      <c r="K214" s="51" t="str">
        <f ca="1">LeaveTracker[[#This Row],[Days]]&amp;" "&amp;LeaveTracker[[#This Row],[Type of Leave]]</f>
        <v>3 SL</v>
      </c>
      <c r="L214" s="9">
        <f ca="1">NETWORKDAYS(LeaveTracker[[#This Row],[Start Date]],LeaveTracker[[#This Row],[End Date]],lstHolidays)</f>
        <v>3</v>
      </c>
      <c r="M214" s="9"/>
    </row>
    <row r="215" spans="1:13" ht="30" customHeight="1" x14ac:dyDescent="0.3">
      <c r="A215" s="51">
        <v>605</v>
      </c>
      <c r="B215" s="56">
        <v>44806</v>
      </c>
      <c r="C215" s="56">
        <v>44755</v>
      </c>
      <c r="D215" s="53" t="s">
        <v>1846</v>
      </c>
      <c r="E215" s="51" t="str">
        <f>IF(ISBLANK(LeaveTracker[[#This Row],[Employee Name]]),"-----",VLOOKUP(LeaveTracker[[#This Row],[Employee Name]],Employees[[Employee Name]:[Office]],7))</f>
        <v>ACCOUNTING</v>
      </c>
      <c r="F215" s="51" t="str">
        <f>IF(ISBLANK(LeaveTracker[[#This Row],[Employee Name]]),"-----",VLOOKUP(LeaveTracker[[#This Row],[Employee Name]],Employees[[Employee Name]:[Office]],6))</f>
        <v>CASUAL</v>
      </c>
      <c r="G215" s="50">
        <v>44753</v>
      </c>
      <c r="H215" s="50">
        <v>44753</v>
      </c>
      <c r="I215" s="51" t="s">
        <v>81</v>
      </c>
      <c r="J215" s="53"/>
      <c r="K215" s="51" t="str">
        <f ca="1">LeaveTracker[[#This Row],[Days]]&amp;" "&amp;LeaveTracker[[#This Row],[Type of Leave]]</f>
        <v>1 SL</v>
      </c>
      <c r="L215" s="9">
        <f ca="1">NETWORKDAYS(LeaveTracker[[#This Row],[Start Date]],LeaveTracker[[#This Row],[End Date]],lstHolidays)</f>
        <v>1</v>
      </c>
      <c r="M215" s="9"/>
    </row>
    <row r="216" spans="1:13" ht="30" customHeight="1" x14ac:dyDescent="0.3">
      <c r="A216" s="51">
        <v>606</v>
      </c>
      <c r="B216" s="56">
        <v>44806</v>
      </c>
      <c r="C216" s="56">
        <v>44701</v>
      </c>
      <c r="D216" s="53" t="s">
        <v>1832</v>
      </c>
      <c r="E216" s="51" t="str">
        <f>IF(ISBLANK(LeaveTracker[[#This Row],[Employee Name]]),"-----",VLOOKUP(LeaveTracker[[#This Row],[Employee Name]],Employees[[Employee Name]:[Office]],7))</f>
        <v>CCT</v>
      </c>
      <c r="F216" s="51" t="str">
        <f>IF(ISBLANK(LeaveTracker[[#This Row],[Employee Name]]),"-----",VLOOKUP(LeaveTracker[[#This Row],[Employee Name]],Employees[[Employee Name]:[Office]],6))</f>
        <v>CASUAL</v>
      </c>
      <c r="G216" s="50">
        <v>44707</v>
      </c>
      <c r="H216" s="50">
        <v>44707</v>
      </c>
      <c r="I216" s="51" t="s">
        <v>298</v>
      </c>
      <c r="J216" s="53" t="s">
        <v>1003</v>
      </c>
      <c r="K216" s="51" t="str">
        <f ca="1">LeaveTracker[[#This Row],[Days]]&amp;" "&amp;LeaveTracker[[#This Row],[Type of Leave]]</f>
        <v>1 OTHER</v>
      </c>
      <c r="L216" s="9">
        <f ca="1">NETWORKDAYS(LeaveTracker[[#This Row],[Start Date]],LeaveTracker[[#This Row],[End Date]],lstHolidays)</f>
        <v>1</v>
      </c>
      <c r="M216" s="9"/>
    </row>
    <row r="217" spans="1:13" ht="30" customHeight="1" x14ac:dyDescent="0.3">
      <c r="A217" s="51">
        <v>607</v>
      </c>
      <c r="B217" s="56">
        <v>44806</v>
      </c>
      <c r="C217" s="56">
        <v>44683</v>
      </c>
      <c r="D217" s="53" t="s">
        <v>1832</v>
      </c>
      <c r="E217" s="51" t="str">
        <f>IF(ISBLANK(LeaveTracker[[#This Row],[Employee Name]]),"-----",VLOOKUP(LeaveTracker[[#This Row],[Employee Name]],Employees[[Employee Name]:[Office]],7))</f>
        <v>CCT</v>
      </c>
      <c r="F217" s="51" t="str">
        <f>IF(ISBLANK(LeaveTracker[[#This Row],[Employee Name]]),"-----",VLOOKUP(LeaveTracker[[#This Row],[Employee Name]],Employees[[Employee Name]:[Office]],6))</f>
        <v>CASUAL</v>
      </c>
      <c r="G217" s="50">
        <v>44677</v>
      </c>
      <c r="H217" s="50">
        <v>44679</v>
      </c>
      <c r="I217" s="51" t="s">
        <v>81</v>
      </c>
      <c r="J217" s="53"/>
      <c r="K217" s="51" t="str">
        <f ca="1">LeaveTracker[[#This Row],[Days]]&amp;" "&amp;LeaveTracker[[#This Row],[Type of Leave]]</f>
        <v>3 SL</v>
      </c>
      <c r="L217" s="9">
        <f ca="1">NETWORKDAYS(LeaveTracker[[#This Row],[Start Date]],LeaveTracker[[#This Row],[End Date]],lstHolidays)</f>
        <v>3</v>
      </c>
      <c r="M217" s="9"/>
    </row>
    <row r="218" spans="1:13" ht="30" customHeight="1" x14ac:dyDescent="0.3">
      <c r="A218" s="51">
        <v>608</v>
      </c>
      <c r="B218" s="56">
        <v>44811</v>
      </c>
      <c r="C218" s="56">
        <v>44670</v>
      </c>
      <c r="D218" s="53" t="s">
        <v>1784</v>
      </c>
      <c r="E218" s="51" t="str">
        <f>IF(ISBLANK(LeaveTracker[[#This Row],[Employee Name]]),"-----",VLOOKUP(LeaveTracker[[#This Row],[Employee Name]],Employees[[Employee Name]:[Office]],7))</f>
        <v>GSO</v>
      </c>
      <c r="F218" s="51" t="str">
        <f>IF(ISBLANK(LeaveTracker[[#This Row],[Employee Name]]),"-----",VLOOKUP(LeaveTracker[[#This Row],[Employee Name]],Employees[[Employee Name]:[Office]],6))</f>
        <v>CASUAL</v>
      </c>
      <c r="G218" s="50">
        <v>44676</v>
      </c>
      <c r="H218" s="50">
        <v>44771</v>
      </c>
      <c r="I218" s="51" t="s">
        <v>82</v>
      </c>
      <c r="J218" s="53"/>
      <c r="K218" s="51" t="str">
        <f ca="1">LeaveTracker[[#This Row],[Days]]&amp;" "&amp;LeaveTracker[[#This Row],[Type of Leave]]</f>
        <v>70 VL</v>
      </c>
      <c r="L218" s="9">
        <f ca="1">NETWORKDAYS(LeaveTracker[[#This Row],[Start Date]],LeaveTracker[[#This Row],[End Date]],lstHolidays)</f>
        <v>70</v>
      </c>
      <c r="M218" s="9"/>
    </row>
    <row r="219" spans="1:13" ht="30" customHeight="1" x14ac:dyDescent="0.3">
      <c r="A219" s="51">
        <v>609</v>
      </c>
      <c r="B219" s="56">
        <v>44811</v>
      </c>
      <c r="C219" s="56">
        <v>44589</v>
      </c>
      <c r="D219" s="53" t="s">
        <v>1772</v>
      </c>
      <c r="E219" s="51" t="str">
        <f>IF(ISBLANK(LeaveTracker[[#This Row],[Employee Name]]),"-----",VLOOKUP(LeaveTracker[[#This Row],[Employee Name]],Employees[[Employee Name]:[Office]],7))</f>
        <v>LIBRARY</v>
      </c>
      <c r="F219" s="51" t="str">
        <f>IF(ISBLANK(LeaveTracker[[#This Row],[Employee Name]]),"-----",VLOOKUP(LeaveTracker[[#This Row],[Employee Name]],Employees[[Employee Name]:[Office]],6))</f>
        <v>CASUAL</v>
      </c>
      <c r="G219" s="50">
        <v>44739</v>
      </c>
      <c r="H219" s="50">
        <v>44739</v>
      </c>
      <c r="I219" s="51" t="s">
        <v>298</v>
      </c>
      <c r="J219" s="53" t="s">
        <v>1003</v>
      </c>
      <c r="K219" s="51" t="str">
        <f ca="1">LeaveTracker[[#This Row],[Days]]&amp;" "&amp;LeaveTracker[[#This Row],[Type of Leave]]</f>
        <v>1 OTHER</v>
      </c>
      <c r="L219" s="9">
        <f ca="1">NETWORKDAYS(LeaveTracker[[#This Row],[Start Date]],LeaveTracker[[#This Row],[End Date]],lstHolidays)</f>
        <v>1</v>
      </c>
      <c r="M219" s="9"/>
    </row>
    <row r="220" spans="1:13" ht="30" customHeight="1" x14ac:dyDescent="0.3">
      <c r="A220" s="51">
        <v>610</v>
      </c>
      <c r="B220" s="56">
        <v>44811</v>
      </c>
      <c r="C220" s="56">
        <v>44750</v>
      </c>
      <c r="D220" s="53" t="s">
        <v>1770</v>
      </c>
      <c r="E220" s="51" t="str">
        <f>IF(ISBLANK(LeaveTracker[[#This Row],[Employee Name]]),"-----",VLOOKUP(LeaveTracker[[#This Row],[Employee Name]],Employees[[Employee Name]:[Office]],7))</f>
        <v>CHARACTER</v>
      </c>
      <c r="F220" s="51" t="str">
        <f>IF(ISBLANK(LeaveTracker[[#This Row],[Employee Name]]),"-----",VLOOKUP(LeaveTracker[[#This Row],[Employee Name]],Employees[[Employee Name]:[Office]],6))</f>
        <v>CASUAL</v>
      </c>
      <c r="G220" s="50">
        <v>44748</v>
      </c>
      <c r="H220" s="50">
        <v>44748</v>
      </c>
      <c r="I220" s="51" t="s">
        <v>81</v>
      </c>
      <c r="J220" s="53"/>
      <c r="K220" s="51" t="str">
        <f ca="1">LeaveTracker[[#This Row],[Days]]&amp;" "&amp;LeaveTracker[[#This Row],[Type of Leave]]</f>
        <v>1 SL</v>
      </c>
      <c r="L220" s="9">
        <f ca="1">NETWORKDAYS(LeaveTracker[[#This Row],[Start Date]],LeaveTracker[[#This Row],[End Date]],lstHolidays)</f>
        <v>1</v>
      </c>
      <c r="M220" s="9"/>
    </row>
    <row r="221" spans="1:13" ht="30" customHeight="1" x14ac:dyDescent="0.3">
      <c r="A221" s="51">
        <v>611</v>
      </c>
      <c r="B221" s="56">
        <v>44811</v>
      </c>
      <c r="C221" s="56">
        <v>44741</v>
      </c>
      <c r="D221" s="53" t="s">
        <v>1770</v>
      </c>
      <c r="E221" s="51" t="str">
        <f>IF(ISBLANK(LeaveTracker[[#This Row],[Employee Name]]),"-----",VLOOKUP(LeaveTracker[[#This Row],[Employee Name]],Employees[[Employee Name]:[Office]],7))</f>
        <v>CHARACTER</v>
      </c>
      <c r="F221" s="51" t="str">
        <f>IF(ISBLANK(LeaveTracker[[#This Row],[Employee Name]]),"-----",VLOOKUP(LeaveTracker[[#This Row],[Employee Name]],Employees[[Employee Name]:[Office]],6))</f>
        <v>CASUAL</v>
      </c>
      <c r="G221" s="50">
        <v>44740</v>
      </c>
      <c r="H221" s="50">
        <v>44740</v>
      </c>
      <c r="I221" s="51" t="s">
        <v>81</v>
      </c>
      <c r="J221" s="53"/>
      <c r="K221" s="51" t="str">
        <f ca="1">LeaveTracker[[#This Row],[Days]]&amp;" "&amp;LeaveTracker[[#This Row],[Type of Leave]]</f>
        <v>1 SL</v>
      </c>
      <c r="L221" s="9">
        <f ca="1">NETWORKDAYS(LeaveTracker[[#This Row],[Start Date]],LeaveTracker[[#This Row],[End Date]],lstHolidays)</f>
        <v>1</v>
      </c>
      <c r="M221" s="9"/>
    </row>
    <row r="222" spans="1:13" ht="30" customHeight="1" x14ac:dyDescent="0.3">
      <c r="A222" s="51">
        <v>612</v>
      </c>
      <c r="B222" s="56">
        <v>44811</v>
      </c>
      <c r="C222" s="56">
        <v>44746</v>
      </c>
      <c r="D222" s="53" t="s">
        <v>1131</v>
      </c>
      <c r="E222" s="51" t="str">
        <f>IF(ISBLANK(LeaveTracker[[#This Row],[Employee Name]]),"-----",VLOOKUP(LeaveTracker[[#This Row],[Employee Name]],Employees[[Employee Name]:[Office]],7))</f>
        <v>PICNIC GROVE</v>
      </c>
      <c r="F222" s="51" t="str">
        <f>IF(ISBLANK(LeaveTracker[[#This Row],[Employee Name]]),"-----",VLOOKUP(LeaveTracker[[#This Row],[Employee Name]],Employees[[Employee Name]:[Office]],6))</f>
        <v>CASUAL</v>
      </c>
      <c r="G222" s="50">
        <v>44737</v>
      </c>
      <c r="H222" s="50">
        <v>44741</v>
      </c>
      <c r="I222" s="51" t="s">
        <v>81</v>
      </c>
      <c r="J222" s="53"/>
      <c r="K222" s="51" t="str">
        <f ca="1">LeaveTracker[[#This Row],[Days]]&amp;" "&amp;LeaveTracker[[#This Row],[Type of Leave]]</f>
        <v>3 SL</v>
      </c>
      <c r="L222" s="9">
        <f ca="1">NETWORKDAYS(LeaveTracker[[#This Row],[Start Date]],LeaveTracker[[#This Row],[End Date]],lstHolidays)</f>
        <v>3</v>
      </c>
      <c r="M222" s="9"/>
    </row>
    <row r="223" spans="1:13" ht="30" customHeight="1" x14ac:dyDescent="0.3">
      <c r="A223" s="51">
        <v>612</v>
      </c>
      <c r="B223" s="56">
        <v>44811</v>
      </c>
      <c r="C223" s="56">
        <v>44746</v>
      </c>
      <c r="D223" s="53" t="s">
        <v>1131</v>
      </c>
      <c r="E223" s="51" t="str">
        <f>IF(ISBLANK(LeaveTracker[[#This Row],[Employee Name]]),"-----",VLOOKUP(LeaveTracker[[#This Row],[Employee Name]],Employees[[Employee Name]:[Office]],7))</f>
        <v>PICNIC GROVE</v>
      </c>
      <c r="F223" s="51" t="str">
        <f>IF(ISBLANK(LeaveTracker[[#This Row],[Employee Name]]),"-----",VLOOKUP(LeaveTracker[[#This Row],[Employee Name]],Employees[[Employee Name]:[Office]],6))</f>
        <v>CASUAL</v>
      </c>
      <c r="G223" s="50">
        <v>44743</v>
      </c>
      <c r="H223" s="50">
        <v>44743</v>
      </c>
      <c r="I223" s="51" t="s">
        <v>81</v>
      </c>
      <c r="J223" s="53"/>
      <c r="K223" s="51" t="str">
        <f ca="1">LeaveTracker[[#This Row],[Days]]&amp;" "&amp;LeaveTracker[[#This Row],[Type of Leave]]</f>
        <v>1 SL</v>
      </c>
      <c r="L223" s="9">
        <f ca="1">NETWORKDAYS(LeaveTracker[[#This Row],[Start Date]],LeaveTracker[[#This Row],[End Date]],lstHolidays)</f>
        <v>1</v>
      </c>
      <c r="M223" s="9"/>
    </row>
    <row r="224" spans="1:13" ht="30" customHeight="1" x14ac:dyDescent="0.3">
      <c r="A224" s="51">
        <v>613</v>
      </c>
      <c r="B224" s="56">
        <v>44811</v>
      </c>
      <c r="C224" s="56">
        <v>44740</v>
      </c>
      <c r="D224" s="53" t="s">
        <v>1730</v>
      </c>
      <c r="E224" s="51" t="str">
        <f>IF(ISBLANK(LeaveTracker[[#This Row],[Employee Name]]),"-----",VLOOKUP(LeaveTracker[[#This Row],[Employee Name]],Employees[[Employee Name]:[Office]],7))</f>
        <v>LEGAL</v>
      </c>
      <c r="F224" s="51" t="str">
        <f>IF(ISBLANK(LeaveTracker[[#This Row],[Employee Name]]),"-----",VLOOKUP(LeaveTracker[[#This Row],[Employee Name]],Employees[[Employee Name]:[Office]],6))</f>
        <v>CASUAL</v>
      </c>
      <c r="G224" s="50">
        <v>44742</v>
      </c>
      <c r="H224" s="50">
        <v>44743</v>
      </c>
      <c r="I224" s="51" t="s">
        <v>298</v>
      </c>
      <c r="J224" s="53" t="s">
        <v>1004</v>
      </c>
      <c r="K224" s="51" t="str">
        <f ca="1">LeaveTracker[[#This Row],[Days]]&amp;" "&amp;LeaveTracker[[#This Row],[Type of Leave]]</f>
        <v>2 OTHER</v>
      </c>
      <c r="L224" s="9">
        <f ca="1">NETWORKDAYS(LeaveTracker[[#This Row],[Start Date]],LeaveTracker[[#This Row],[End Date]],lstHolidays)</f>
        <v>2</v>
      </c>
      <c r="M224" s="9"/>
    </row>
    <row r="225" spans="1:13" ht="30" customHeight="1" x14ac:dyDescent="0.3">
      <c r="A225" s="51">
        <v>614</v>
      </c>
      <c r="B225" s="56">
        <v>44811</v>
      </c>
      <c r="C225" s="56">
        <v>44742</v>
      </c>
      <c r="D225" s="53" t="s">
        <v>1847</v>
      </c>
      <c r="E225" s="51" t="str">
        <f>IF(ISBLANK(LeaveTracker[[#This Row],[Employee Name]]),"-----",VLOOKUP(LeaveTracker[[#This Row],[Employee Name]],Employees[[Employee Name]:[Office]],7))</f>
        <v>TICC</v>
      </c>
      <c r="F225" s="51" t="str">
        <f>IF(ISBLANK(LeaveTracker[[#This Row],[Employee Name]]),"-----",VLOOKUP(LeaveTracker[[#This Row],[Employee Name]],Employees[[Employee Name]:[Office]],6))</f>
        <v>CASUAL</v>
      </c>
      <c r="G225" s="50">
        <v>44754</v>
      </c>
      <c r="H225" s="50">
        <v>44756</v>
      </c>
      <c r="I225" s="51" t="s">
        <v>298</v>
      </c>
      <c r="J225" s="53" t="s">
        <v>1004</v>
      </c>
      <c r="K225" s="51" t="str">
        <f ca="1">LeaveTracker[[#This Row],[Days]]&amp;" "&amp;LeaveTracker[[#This Row],[Type of Leave]]</f>
        <v>3 OTHER</v>
      </c>
      <c r="L225" s="9">
        <f ca="1">NETWORKDAYS(LeaveTracker[[#This Row],[Start Date]],LeaveTracker[[#This Row],[End Date]],lstHolidays)</f>
        <v>3</v>
      </c>
      <c r="M225" s="9"/>
    </row>
    <row r="226" spans="1:13" ht="30" customHeight="1" x14ac:dyDescent="0.3">
      <c r="A226" s="51">
        <v>615</v>
      </c>
      <c r="B226" s="56">
        <v>44811</v>
      </c>
      <c r="C226" s="56">
        <v>44753</v>
      </c>
      <c r="D226" s="53" t="s">
        <v>1848</v>
      </c>
      <c r="E226" s="51" t="str">
        <f>IF(ISBLANK(LeaveTracker[[#This Row],[Employee Name]]),"-----",VLOOKUP(LeaveTracker[[#This Row],[Employee Name]],Employees[[Employee Name]:[Office]],7))</f>
        <v>ONT</v>
      </c>
      <c r="F226" s="51" t="str">
        <f>IF(ISBLANK(LeaveTracker[[#This Row],[Employee Name]]),"-----",VLOOKUP(LeaveTracker[[#This Row],[Employee Name]],Employees[[Employee Name]:[Office]],6))</f>
        <v>CASUAL</v>
      </c>
      <c r="G226" s="50">
        <v>44753</v>
      </c>
      <c r="H226" s="50">
        <v>44755</v>
      </c>
      <c r="I226" s="51" t="s">
        <v>298</v>
      </c>
      <c r="J226" s="53" t="s">
        <v>1003</v>
      </c>
      <c r="K226" s="51" t="str">
        <f ca="1">LeaveTracker[[#This Row],[Days]]&amp;" "&amp;LeaveTracker[[#This Row],[Type of Leave]]</f>
        <v>3 OTHER</v>
      </c>
      <c r="L226" s="9">
        <f ca="1">NETWORKDAYS(LeaveTracker[[#This Row],[Start Date]],LeaveTracker[[#This Row],[End Date]],lstHolidays)</f>
        <v>3</v>
      </c>
      <c r="M226" s="9"/>
    </row>
    <row r="227" spans="1:13" ht="30" customHeight="1" x14ac:dyDescent="0.3">
      <c r="A227" s="51">
        <v>616</v>
      </c>
      <c r="B227" s="56">
        <v>44811</v>
      </c>
      <c r="C227" s="56">
        <v>44749</v>
      </c>
      <c r="D227" s="53" t="s">
        <v>1849</v>
      </c>
      <c r="E227" s="51" t="str">
        <f>IF(ISBLANK(LeaveTracker[[#This Row],[Employee Name]]),"-----",VLOOKUP(LeaveTracker[[#This Row],[Employee Name]],Employees[[Employee Name]:[Office]],7))</f>
        <v>CCR</v>
      </c>
      <c r="F227" s="51" t="str">
        <f>IF(ISBLANK(LeaveTracker[[#This Row],[Employee Name]]),"-----",VLOOKUP(LeaveTracker[[#This Row],[Employee Name]],Employees[[Employee Name]:[Office]],6))</f>
        <v>CASUAL</v>
      </c>
      <c r="G227" s="50">
        <v>44753</v>
      </c>
      <c r="H227" s="50">
        <v>44757</v>
      </c>
      <c r="I227" s="51" t="s">
        <v>82</v>
      </c>
      <c r="J227" s="53"/>
      <c r="K227" s="51" t="str">
        <f ca="1">LeaveTracker[[#This Row],[Days]]&amp;" "&amp;LeaveTracker[[#This Row],[Type of Leave]]</f>
        <v>5 VL</v>
      </c>
      <c r="L227" s="9">
        <f ca="1">NETWORKDAYS(LeaveTracker[[#This Row],[Start Date]],LeaveTracker[[#This Row],[End Date]],lstHolidays)</f>
        <v>5</v>
      </c>
      <c r="M227" s="9"/>
    </row>
    <row r="228" spans="1:13" ht="30" customHeight="1" x14ac:dyDescent="0.3">
      <c r="A228" s="51">
        <v>617</v>
      </c>
      <c r="B228" s="56">
        <v>44811</v>
      </c>
      <c r="C228" s="56">
        <v>44750</v>
      </c>
      <c r="D228" s="53" t="s">
        <v>1850</v>
      </c>
      <c r="E228" s="51" t="str">
        <f>IF(ISBLANK(LeaveTracker[[#This Row],[Employee Name]]),"-----",VLOOKUP(LeaveTracker[[#This Row],[Employee Name]],Employees[[Employee Name]:[Office]],7))</f>
        <v>CENRO</v>
      </c>
      <c r="F228" s="51" t="str">
        <f>IF(ISBLANK(LeaveTracker[[#This Row],[Employee Name]]),"-----",VLOOKUP(LeaveTracker[[#This Row],[Employee Name]],Employees[[Employee Name]:[Office]],6))</f>
        <v>CASUAL</v>
      </c>
      <c r="G228" s="50">
        <v>44748</v>
      </c>
      <c r="H228" s="50">
        <v>44749</v>
      </c>
      <c r="I228" s="51" t="s">
        <v>81</v>
      </c>
      <c r="J228" s="53"/>
      <c r="K228" s="51" t="str">
        <f ca="1">LeaveTracker[[#This Row],[Days]]&amp;" "&amp;LeaveTracker[[#This Row],[Type of Leave]]</f>
        <v>2 SL</v>
      </c>
      <c r="L228" s="9">
        <f ca="1">NETWORKDAYS(LeaveTracker[[#This Row],[Start Date]],LeaveTracker[[#This Row],[End Date]],lstHolidays)</f>
        <v>2</v>
      </c>
      <c r="M228" s="9"/>
    </row>
    <row r="229" spans="1:13" ht="30" customHeight="1" x14ac:dyDescent="0.3">
      <c r="A229" s="51">
        <v>618</v>
      </c>
      <c r="B229" s="56">
        <v>44811</v>
      </c>
      <c r="C229" s="56">
        <v>44718</v>
      </c>
      <c r="D229" s="53" t="s">
        <v>1843</v>
      </c>
      <c r="E229" s="51" t="str">
        <f>IF(ISBLANK(LeaveTracker[[#This Row],[Employee Name]]),"-----",VLOOKUP(LeaveTracker[[#This Row],[Employee Name]],Employees[[Employee Name]:[Office]],7))</f>
        <v>CSWDO</v>
      </c>
      <c r="F229" s="51" t="str">
        <f>IF(ISBLANK(LeaveTracker[[#This Row],[Employee Name]]),"-----",VLOOKUP(LeaveTracker[[#This Row],[Employee Name]],Employees[[Employee Name]:[Office]],6))</f>
        <v>CASUAL</v>
      </c>
      <c r="G229" s="50">
        <v>44715</v>
      </c>
      <c r="H229" s="50">
        <v>44715</v>
      </c>
      <c r="I229" s="51" t="s">
        <v>81</v>
      </c>
      <c r="J229" s="53"/>
      <c r="K229" s="51" t="str">
        <f ca="1">LeaveTracker[[#This Row],[Days]]&amp;" "&amp;LeaveTracker[[#This Row],[Type of Leave]]</f>
        <v>1 SL</v>
      </c>
      <c r="L229" s="9">
        <f ca="1">NETWORKDAYS(LeaveTracker[[#This Row],[Start Date]],LeaveTracker[[#This Row],[End Date]],lstHolidays)</f>
        <v>1</v>
      </c>
      <c r="M229" s="9"/>
    </row>
    <row r="230" spans="1:13" ht="30" customHeight="1" x14ac:dyDescent="0.3">
      <c r="A230" s="51">
        <v>619</v>
      </c>
      <c r="B230" s="56">
        <v>44811</v>
      </c>
      <c r="C230" s="56">
        <v>44799</v>
      </c>
      <c r="D230" s="53" t="s">
        <v>1851</v>
      </c>
      <c r="E230" s="51" t="str">
        <f>IF(ISBLANK(LeaveTracker[[#This Row],[Employee Name]]),"-----",VLOOKUP(LeaveTracker[[#This Row],[Employee Name]],Employees[[Employee Name]:[Office]],7))</f>
        <v>BIR</v>
      </c>
      <c r="F230" s="51" t="str">
        <f>IF(ISBLANK(LeaveTracker[[#This Row],[Employee Name]]),"-----",VLOOKUP(LeaveTracker[[#This Row],[Employee Name]],Employees[[Employee Name]:[Office]],6))</f>
        <v>CASUAL</v>
      </c>
      <c r="G230" s="50">
        <v>44796</v>
      </c>
      <c r="H230" s="50">
        <v>44796</v>
      </c>
      <c r="I230" s="51" t="s">
        <v>81</v>
      </c>
      <c r="J230" s="53"/>
      <c r="K230" s="51" t="str">
        <f ca="1">LeaveTracker[[#This Row],[Days]]&amp;" "&amp;LeaveTracker[[#This Row],[Type of Leave]]</f>
        <v>1 SL</v>
      </c>
      <c r="L230" s="9">
        <f ca="1">NETWORKDAYS(LeaveTracker[[#This Row],[Start Date]],LeaveTracker[[#This Row],[End Date]],lstHolidays)</f>
        <v>1</v>
      </c>
      <c r="M230" s="9"/>
    </row>
    <row r="231" spans="1:13" ht="30" customHeight="1" x14ac:dyDescent="0.3">
      <c r="A231" s="51">
        <v>619</v>
      </c>
      <c r="B231" s="56">
        <v>44811</v>
      </c>
      <c r="C231" s="56">
        <v>44799</v>
      </c>
      <c r="D231" s="53" t="s">
        <v>1851</v>
      </c>
      <c r="E231" s="51" t="str">
        <f>IF(ISBLANK(LeaveTracker[[#This Row],[Employee Name]]),"-----",VLOOKUP(LeaveTracker[[#This Row],[Employee Name]],Employees[[Employee Name]:[Office]],7))</f>
        <v>BIR</v>
      </c>
      <c r="F231" s="51" t="str">
        <f>IF(ISBLANK(LeaveTracker[[#This Row],[Employee Name]]),"-----",VLOOKUP(LeaveTracker[[#This Row],[Employee Name]],Employees[[Employee Name]:[Office]],6))</f>
        <v>CASUAL</v>
      </c>
      <c r="G231" s="50">
        <v>44798</v>
      </c>
      <c r="H231" s="50">
        <v>44798</v>
      </c>
      <c r="I231" s="51" t="s">
        <v>81</v>
      </c>
      <c r="J231" s="53"/>
      <c r="K231" s="51" t="str">
        <f ca="1">LeaveTracker[[#This Row],[Days]]&amp;" "&amp;LeaveTracker[[#This Row],[Type of Leave]]</f>
        <v>1 SL</v>
      </c>
      <c r="L231" s="9">
        <f ca="1">NETWORKDAYS(LeaveTracker[[#This Row],[Start Date]],LeaveTracker[[#This Row],[End Date]],lstHolidays)</f>
        <v>1</v>
      </c>
      <c r="M231" s="9"/>
    </row>
    <row r="232" spans="1:13" ht="30" customHeight="1" x14ac:dyDescent="0.3">
      <c r="A232" s="51">
        <v>620</v>
      </c>
      <c r="B232" s="56">
        <v>44811</v>
      </c>
      <c r="C232" s="56">
        <v>44692</v>
      </c>
      <c r="D232" s="53" t="s">
        <v>1851</v>
      </c>
      <c r="E232" s="51" t="str">
        <f>IF(ISBLANK(LeaveTracker[[#This Row],[Employee Name]]),"-----",VLOOKUP(LeaveTracker[[#This Row],[Employee Name]],Employees[[Employee Name]:[Office]],7))</f>
        <v>BIR</v>
      </c>
      <c r="F232" s="51" t="str">
        <f>IF(ISBLANK(LeaveTracker[[#This Row],[Employee Name]]),"-----",VLOOKUP(LeaveTracker[[#This Row],[Employee Name]],Employees[[Employee Name]:[Office]],6))</f>
        <v>CASUAL</v>
      </c>
      <c r="G232" s="50">
        <v>44686</v>
      </c>
      <c r="H232" s="50">
        <v>44686</v>
      </c>
      <c r="I232" s="51" t="s">
        <v>81</v>
      </c>
      <c r="J232" s="53"/>
      <c r="K232" s="51" t="str">
        <f ca="1">LeaveTracker[[#This Row],[Days]]&amp;" "&amp;LeaveTracker[[#This Row],[Type of Leave]]</f>
        <v>1 SL</v>
      </c>
      <c r="L232" s="9">
        <f ca="1">NETWORKDAYS(LeaveTracker[[#This Row],[Start Date]],LeaveTracker[[#This Row],[End Date]],lstHolidays)</f>
        <v>1</v>
      </c>
      <c r="M232" s="9"/>
    </row>
    <row r="233" spans="1:13" ht="30" customHeight="1" x14ac:dyDescent="0.3">
      <c r="A233" s="51">
        <v>621</v>
      </c>
      <c r="B233" s="56">
        <v>44811</v>
      </c>
      <c r="C233" s="56">
        <v>44781</v>
      </c>
      <c r="D233" s="53" t="s">
        <v>1782</v>
      </c>
      <c r="E233" s="51" t="str">
        <f>IF(ISBLANK(LeaveTracker[[#This Row],[Employee Name]]),"-----",VLOOKUP(LeaveTracker[[#This Row],[Employee Name]],Employees[[Employee Name]:[Office]],7))</f>
        <v>CHO</v>
      </c>
      <c r="F233" s="51" t="str">
        <f>IF(ISBLANK(LeaveTracker[[#This Row],[Employee Name]]),"-----",VLOOKUP(LeaveTracker[[#This Row],[Employee Name]],Employees[[Employee Name]:[Office]],6))</f>
        <v>CASUAL</v>
      </c>
      <c r="G233" s="50">
        <v>44771</v>
      </c>
      <c r="H233" s="50">
        <v>44771</v>
      </c>
      <c r="I233" s="51" t="s">
        <v>81</v>
      </c>
      <c r="J233" s="53"/>
      <c r="K233" s="51" t="str">
        <f ca="1">LeaveTracker[[#This Row],[Days]]&amp;" "&amp;LeaveTracker[[#This Row],[Type of Leave]]</f>
        <v>1 SL</v>
      </c>
      <c r="L233" s="9">
        <f ca="1">NETWORKDAYS(LeaveTracker[[#This Row],[Start Date]],LeaveTracker[[#This Row],[End Date]],lstHolidays)</f>
        <v>1</v>
      </c>
      <c r="M233" s="9"/>
    </row>
    <row r="234" spans="1:13" ht="30" customHeight="1" x14ac:dyDescent="0.3">
      <c r="A234" s="51">
        <v>621</v>
      </c>
      <c r="B234" s="56">
        <v>44811</v>
      </c>
      <c r="C234" s="56">
        <v>44781</v>
      </c>
      <c r="D234" s="53" t="s">
        <v>1782</v>
      </c>
      <c r="E234" s="51" t="str">
        <f>IF(ISBLANK(LeaveTracker[[#This Row],[Employee Name]]),"-----",VLOOKUP(LeaveTracker[[#This Row],[Employee Name]],Employees[[Employee Name]:[Office]],7))</f>
        <v>CHO</v>
      </c>
      <c r="F234" s="51" t="str">
        <f>IF(ISBLANK(LeaveTracker[[#This Row],[Employee Name]]),"-----",VLOOKUP(LeaveTracker[[#This Row],[Employee Name]],Employees[[Employee Name]:[Office]],6))</f>
        <v>CASUAL</v>
      </c>
      <c r="G234" s="50">
        <v>44774</v>
      </c>
      <c r="H234" s="50">
        <v>44774</v>
      </c>
      <c r="I234" s="51" t="s">
        <v>81</v>
      </c>
      <c r="J234" s="53"/>
      <c r="K234" s="51" t="str">
        <f ca="1">LeaveTracker[[#This Row],[Days]]&amp;" "&amp;LeaveTracker[[#This Row],[Type of Leave]]</f>
        <v>1 SL</v>
      </c>
      <c r="L234" s="9">
        <f ca="1">NETWORKDAYS(LeaveTracker[[#This Row],[Start Date]],LeaveTracker[[#This Row],[End Date]],lstHolidays)</f>
        <v>1</v>
      </c>
      <c r="M234" s="9"/>
    </row>
    <row r="235" spans="1:13" ht="30" customHeight="1" x14ac:dyDescent="0.3">
      <c r="A235" s="51">
        <v>622</v>
      </c>
      <c r="B235" s="56">
        <v>44811</v>
      </c>
      <c r="C235" s="56">
        <v>44777</v>
      </c>
      <c r="D235" s="53" t="s">
        <v>735</v>
      </c>
      <c r="E235" s="51" t="str">
        <f>IF(ISBLANK(LeaveTracker[[#This Row],[Employee Name]]),"-----",VLOOKUP(LeaveTracker[[#This Row],[Employee Name]],Employees[[Employee Name]:[Office]],7))</f>
        <v>SP</v>
      </c>
      <c r="F235" s="51" t="str">
        <f>IF(ISBLANK(LeaveTracker[[#This Row],[Employee Name]]),"-----",VLOOKUP(LeaveTracker[[#This Row],[Employee Name]],Employees[[Employee Name]:[Office]],6))</f>
        <v>REGULAR</v>
      </c>
      <c r="G235" s="50">
        <v>44789</v>
      </c>
      <c r="H235" s="50">
        <v>44789</v>
      </c>
      <c r="I235" s="51" t="s">
        <v>298</v>
      </c>
      <c r="J235" s="53" t="s">
        <v>1003</v>
      </c>
      <c r="K235" s="51" t="str">
        <f ca="1">LeaveTracker[[#This Row],[Days]]&amp;" "&amp;LeaveTracker[[#This Row],[Type of Leave]]</f>
        <v>1 OTHER</v>
      </c>
      <c r="L235" s="9">
        <f ca="1">NETWORKDAYS(LeaveTracker[[#This Row],[Start Date]],LeaveTracker[[#This Row],[End Date]],lstHolidays)</f>
        <v>1</v>
      </c>
      <c r="M235" s="9"/>
    </row>
    <row r="236" spans="1:13" ht="30" customHeight="1" x14ac:dyDescent="0.3">
      <c r="A236" s="51">
        <v>623</v>
      </c>
      <c r="B236" s="56">
        <v>44811</v>
      </c>
      <c r="C236" s="56">
        <v>44757</v>
      </c>
      <c r="D236" s="53" t="s">
        <v>1852</v>
      </c>
      <c r="E236" s="51" t="str">
        <f>IF(ISBLANK(LeaveTracker[[#This Row],[Employee Name]]),"-----",VLOOKUP(LeaveTracker[[#This Row],[Employee Name]],Employees[[Employee Name]:[Office]],7))</f>
        <v>CCT</v>
      </c>
      <c r="F236" s="51" t="str">
        <f>IF(ISBLANK(LeaveTracker[[#This Row],[Employee Name]]),"-----",VLOOKUP(LeaveTracker[[#This Row],[Employee Name]],Employees[[Employee Name]:[Office]],6))</f>
        <v>CASUAL</v>
      </c>
      <c r="G236" s="50">
        <v>44754</v>
      </c>
      <c r="H236" s="50">
        <v>44756</v>
      </c>
      <c r="I236" s="51" t="s">
        <v>81</v>
      </c>
      <c r="J236" s="53"/>
      <c r="K236" s="51" t="str">
        <f ca="1">LeaveTracker[[#This Row],[Days]]&amp;" "&amp;LeaveTracker[[#This Row],[Type of Leave]]</f>
        <v>3 SL</v>
      </c>
      <c r="L236" s="9">
        <f ca="1">NETWORKDAYS(LeaveTracker[[#This Row],[Start Date]],LeaveTracker[[#This Row],[End Date]],lstHolidays)</f>
        <v>3</v>
      </c>
      <c r="M236" s="9"/>
    </row>
    <row r="237" spans="1:13" ht="30" customHeight="1" x14ac:dyDescent="0.3">
      <c r="A237" s="51">
        <v>624</v>
      </c>
      <c r="B237" s="56">
        <v>44811</v>
      </c>
      <c r="C237" s="56">
        <v>44776</v>
      </c>
      <c r="D237" s="53" t="s">
        <v>1853</v>
      </c>
      <c r="E237" s="51" t="str">
        <f>IF(ISBLANK(LeaveTracker[[#This Row],[Employee Name]]),"-----",VLOOKUP(LeaveTracker[[#This Row],[Employee Name]],Employees[[Employee Name]:[Office]],7))</f>
        <v>VMO/SP</v>
      </c>
      <c r="F237" s="51" t="str">
        <f>IF(ISBLANK(LeaveTracker[[#This Row],[Employee Name]]),"-----",VLOOKUP(LeaveTracker[[#This Row],[Employee Name]],Employees[[Employee Name]:[Office]],6))</f>
        <v>CASUAL</v>
      </c>
      <c r="G237" s="50">
        <v>44775</v>
      </c>
      <c r="H237" s="50">
        <v>44775</v>
      </c>
      <c r="I237" s="51" t="s">
        <v>81</v>
      </c>
      <c r="J237" s="53"/>
      <c r="K237" s="51" t="str">
        <f ca="1">LeaveTracker[[#This Row],[Days]]&amp;" "&amp;LeaveTracker[[#This Row],[Type of Leave]]</f>
        <v>1 SL</v>
      </c>
      <c r="L237" s="9">
        <f ca="1">NETWORKDAYS(LeaveTracker[[#This Row],[Start Date]],LeaveTracker[[#This Row],[End Date]],lstHolidays)</f>
        <v>1</v>
      </c>
      <c r="M237" s="9"/>
    </row>
    <row r="238" spans="1:13" ht="30" customHeight="1" x14ac:dyDescent="0.3">
      <c r="A238" s="51">
        <v>625</v>
      </c>
      <c r="B238" s="56">
        <v>44811</v>
      </c>
      <c r="C238" s="56">
        <v>44741</v>
      </c>
      <c r="D238" s="53" t="s">
        <v>1854</v>
      </c>
      <c r="E238" s="51" t="str">
        <f>IF(ISBLANK(LeaveTracker[[#This Row],[Employee Name]]),"-----",VLOOKUP(LeaveTracker[[#This Row],[Employee Name]],Employees[[Employee Name]:[Office]],7))</f>
        <v>EEO/CITY MARKET</v>
      </c>
      <c r="F238" s="51" t="str">
        <f>IF(ISBLANK(LeaveTracker[[#This Row],[Employee Name]]),"-----",VLOOKUP(LeaveTracker[[#This Row],[Employee Name]],Employees[[Employee Name]:[Office]],6))</f>
        <v>CASUAL</v>
      </c>
      <c r="G238" s="50">
        <v>44740</v>
      </c>
      <c r="H238" s="50">
        <v>44740</v>
      </c>
      <c r="I238" s="51" t="s">
        <v>81</v>
      </c>
      <c r="J238" s="53"/>
      <c r="K238" s="51" t="str">
        <f ca="1">LeaveTracker[[#This Row],[Days]]&amp;" "&amp;LeaveTracker[[#This Row],[Type of Leave]]</f>
        <v>1 SL</v>
      </c>
      <c r="L238" s="9">
        <f ca="1">NETWORKDAYS(LeaveTracker[[#This Row],[Start Date]],LeaveTracker[[#This Row],[End Date]],lstHolidays)</f>
        <v>1</v>
      </c>
      <c r="M238" s="9"/>
    </row>
    <row r="239" spans="1:13" ht="30" customHeight="1" x14ac:dyDescent="0.3">
      <c r="A239" s="51">
        <v>626</v>
      </c>
      <c r="B239" s="56">
        <v>44811</v>
      </c>
      <c r="C239" s="56">
        <v>44747</v>
      </c>
      <c r="D239" s="53" t="s">
        <v>1855</v>
      </c>
      <c r="E239" s="51" t="str">
        <f>IF(ISBLANK(LeaveTracker[[#This Row],[Employee Name]]),"-----",VLOOKUP(LeaveTracker[[#This Row],[Employee Name]],Employees[[Employee Name]:[Office]],7))</f>
        <v>SUNGAY ELEM SCH</v>
      </c>
      <c r="F239" s="51" t="str">
        <f>IF(ISBLANK(LeaveTracker[[#This Row],[Employee Name]]),"-----",VLOOKUP(LeaveTracker[[#This Row],[Employee Name]],Employees[[Employee Name]:[Office]],6))</f>
        <v>CASUAL</v>
      </c>
      <c r="G239" s="50">
        <v>44747</v>
      </c>
      <c r="H239" s="50">
        <v>44753</v>
      </c>
      <c r="I239" s="51" t="s">
        <v>82</v>
      </c>
      <c r="J239" s="53"/>
      <c r="K239" s="51" t="str">
        <f ca="1">LeaveTracker[[#This Row],[Days]]&amp;" "&amp;LeaveTracker[[#This Row],[Type of Leave]]</f>
        <v>5 VL</v>
      </c>
      <c r="L239" s="9">
        <f ca="1">NETWORKDAYS(LeaveTracker[[#This Row],[Start Date]],LeaveTracker[[#This Row],[End Date]],lstHolidays)</f>
        <v>5</v>
      </c>
      <c r="M239" s="9"/>
    </row>
    <row r="240" spans="1:13" ht="30" customHeight="1" x14ac:dyDescent="0.3">
      <c r="A240" s="51">
        <v>627</v>
      </c>
      <c r="B240" s="56">
        <v>44811</v>
      </c>
      <c r="C240" s="56">
        <v>44785</v>
      </c>
      <c r="D240" s="53" t="s">
        <v>1838</v>
      </c>
      <c r="E240" s="51" t="str">
        <f>IF(ISBLANK(LeaveTracker[[#This Row],[Employee Name]]),"-----",VLOOKUP(LeaveTracker[[#This Row],[Employee Name]],Employees[[Employee Name]:[Office]],7))</f>
        <v>SP</v>
      </c>
      <c r="F240" s="51" t="str">
        <f>IF(ISBLANK(LeaveTracker[[#This Row],[Employee Name]]),"-----",VLOOKUP(LeaveTracker[[#This Row],[Employee Name]],Employees[[Employee Name]:[Office]],6))</f>
        <v>CASUAL</v>
      </c>
      <c r="G240" s="50">
        <v>44777</v>
      </c>
      <c r="H240" s="50">
        <v>44778</v>
      </c>
      <c r="I240" s="51" t="s">
        <v>81</v>
      </c>
      <c r="J240" s="53"/>
      <c r="K240" s="51" t="str">
        <f ca="1">LeaveTracker[[#This Row],[Days]]&amp;" "&amp;LeaveTracker[[#This Row],[Type of Leave]]</f>
        <v>2 SL</v>
      </c>
      <c r="L240" s="9">
        <f ca="1">NETWORKDAYS(LeaveTracker[[#This Row],[Start Date]],LeaveTracker[[#This Row],[End Date]],lstHolidays)</f>
        <v>2</v>
      </c>
      <c r="M240" s="9"/>
    </row>
    <row r="241" spans="1:13" ht="30" customHeight="1" x14ac:dyDescent="0.3">
      <c r="A241" s="51">
        <v>628</v>
      </c>
      <c r="B241" s="56">
        <v>44811</v>
      </c>
      <c r="C241" s="56">
        <v>44781</v>
      </c>
      <c r="D241" s="53" t="s">
        <v>1838</v>
      </c>
      <c r="E241" s="51" t="str">
        <f>IF(ISBLANK(LeaveTracker[[#This Row],[Employee Name]]),"-----",VLOOKUP(LeaveTracker[[#This Row],[Employee Name]],Employees[[Employee Name]:[Office]],7))</f>
        <v>SP</v>
      </c>
      <c r="F241" s="51" t="str">
        <f>IF(ISBLANK(LeaveTracker[[#This Row],[Employee Name]]),"-----",VLOOKUP(LeaveTracker[[#This Row],[Employee Name]],Employees[[Employee Name]:[Office]],6))</f>
        <v>CASUAL</v>
      </c>
      <c r="G241" s="50">
        <v>44775</v>
      </c>
      <c r="H241" s="50">
        <v>44776</v>
      </c>
      <c r="I241" s="51" t="s">
        <v>81</v>
      </c>
      <c r="J241" s="53"/>
      <c r="K241" s="51" t="str">
        <f ca="1">LeaveTracker[[#This Row],[Days]]&amp;" "&amp;LeaveTracker[[#This Row],[Type of Leave]]</f>
        <v>2 SL</v>
      </c>
      <c r="L241" s="9">
        <f ca="1">NETWORKDAYS(LeaveTracker[[#This Row],[Start Date]],LeaveTracker[[#This Row],[End Date]],lstHolidays)</f>
        <v>2</v>
      </c>
      <c r="M241" s="9"/>
    </row>
    <row r="242" spans="1:13" ht="30" customHeight="1" x14ac:dyDescent="0.3">
      <c r="A242" s="51">
        <v>629</v>
      </c>
      <c r="B242" s="56">
        <v>44819</v>
      </c>
      <c r="C242" s="56">
        <v>44783</v>
      </c>
      <c r="D242" s="53" t="s">
        <v>1856</v>
      </c>
      <c r="E242" s="51" t="str">
        <f>IF(ISBLANK(LeaveTracker[[#This Row],[Employee Name]]),"-----",VLOOKUP(LeaveTracker[[#This Row],[Employee Name]],Employees[[Employee Name]:[Office]],7))</f>
        <v>SP</v>
      </c>
      <c r="F242" s="51" t="str">
        <f>IF(ISBLANK(LeaveTracker[[#This Row],[Employee Name]]),"-----",VLOOKUP(LeaveTracker[[#This Row],[Employee Name]],Employees[[Employee Name]:[Office]],6))</f>
        <v>CASUAL</v>
      </c>
      <c r="G242" s="50"/>
      <c r="H242" s="50"/>
      <c r="I242" s="51" t="s">
        <v>298</v>
      </c>
      <c r="J242" s="53" t="s">
        <v>691</v>
      </c>
      <c r="K242" s="51" t="str">
        <f ca="1">LeaveTracker[[#This Row],[Days]]&amp;" "&amp;LeaveTracker[[#This Row],[Type of Leave]]</f>
        <v>0 OTHER</v>
      </c>
      <c r="L242" s="9">
        <f ca="1">NETWORKDAYS(LeaveTracker[[#This Row],[Start Date]],LeaveTracker[[#This Row],[End Date]],lstHolidays)</f>
        <v>0</v>
      </c>
      <c r="M242" s="9"/>
    </row>
    <row r="243" spans="1:13" ht="30" customHeight="1" x14ac:dyDescent="0.3">
      <c r="A243" s="51">
        <v>630</v>
      </c>
      <c r="B243" s="56">
        <v>44831</v>
      </c>
      <c r="C243" s="56">
        <v>44826</v>
      </c>
      <c r="D243" s="53" t="s">
        <v>1063</v>
      </c>
      <c r="E243" s="51" t="str">
        <f>IF(ISBLANK(LeaveTracker[[#This Row],[Employee Name]]),"-----",VLOOKUP(LeaveTracker[[#This Row],[Employee Name]],Employees[[Employee Name]:[Office]],7))</f>
        <v>COA</v>
      </c>
      <c r="F243" s="51" t="str">
        <f>IF(ISBLANK(LeaveTracker[[#This Row],[Employee Name]]),"-----",VLOOKUP(LeaveTracker[[#This Row],[Employee Name]],Employees[[Employee Name]:[Office]],6))</f>
        <v>REGULAR</v>
      </c>
      <c r="G243" s="50"/>
      <c r="H243" s="50"/>
      <c r="I243" s="51" t="s">
        <v>298</v>
      </c>
      <c r="J243" s="53" t="s">
        <v>691</v>
      </c>
      <c r="K243" s="51" t="str">
        <f ca="1">LeaveTracker[[#This Row],[Days]]&amp;" "&amp;LeaveTracker[[#This Row],[Type of Leave]]</f>
        <v>0 OTHER</v>
      </c>
      <c r="L243" s="9">
        <f ca="1">NETWORKDAYS(LeaveTracker[[#This Row],[Start Date]],LeaveTracker[[#This Row],[End Date]],lstHolidays)</f>
        <v>0</v>
      </c>
      <c r="M243" s="9"/>
    </row>
    <row r="244" spans="1:13" ht="30" customHeight="1" x14ac:dyDescent="0.3">
      <c r="A244" s="51">
        <v>631</v>
      </c>
      <c r="B244" s="56">
        <v>44838</v>
      </c>
      <c r="C244" s="56">
        <v>44757</v>
      </c>
      <c r="D244" s="53" t="s">
        <v>1764</v>
      </c>
      <c r="E244" s="51" t="str">
        <f>IF(ISBLANK(LeaveTracker[[#This Row],[Employee Name]]),"-----",VLOOKUP(LeaveTracker[[#This Row],[Employee Name]],Employees[[Employee Name]:[Office]],7))</f>
        <v>SP</v>
      </c>
      <c r="F244" s="51" t="str">
        <f>IF(ISBLANK(LeaveTracker[[#This Row],[Employee Name]]),"-----",VLOOKUP(LeaveTracker[[#This Row],[Employee Name]],Employees[[Employee Name]:[Office]],6))</f>
        <v>CASUAL</v>
      </c>
      <c r="G244" s="50">
        <v>44762</v>
      </c>
      <c r="H244" s="50">
        <v>44764</v>
      </c>
      <c r="I244" s="51" t="s">
        <v>82</v>
      </c>
      <c r="J244" s="53"/>
      <c r="K244" s="51" t="str">
        <f ca="1">LeaveTracker[[#This Row],[Days]]&amp;" "&amp;LeaveTracker[[#This Row],[Type of Leave]]</f>
        <v>3 VL</v>
      </c>
      <c r="L244" s="9">
        <f ca="1">NETWORKDAYS(LeaveTracker[[#This Row],[Start Date]],LeaveTracker[[#This Row],[End Date]],lstHolidays)</f>
        <v>3</v>
      </c>
      <c r="M244" s="9"/>
    </row>
    <row r="245" spans="1:13" ht="30" customHeight="1" x14ac:dyDescent="0.3">
      <c r="A245" s="51">
        <v>632</v>
      </c>
      <c r="B245" s="56">
        <v>44838</v>
      </c>
      <c r="C245" s="56">
        <v>44770</v>
      </c>
      <c r="D245" s="53" t="s">
        <v>1764</v>
      </c>
      <c r="E245" s="51" t="str">
        <f>IF(ISBLANK(LeaveTracker[[#This Row],[Employee Name]]),"-----",VLOOKUP(LeaveTracker[[#This Row],[Employee Name]],Employees[[Employee Name]:[Office]],7))</f>
        <v>SP</v>
      </c>
      <c r="F245" s="51" t="str">
        <f>IF(ISBLANK(LeaveTracker[[#This Row],[Employee Name]]),"-----",VLOOKUP(LeaveTracker[[#This Row],[Employee Name]],Employees[[Employee Name]:[Office]],6))</f>
        <v>CASUAL</v>
      </c>
      <c r="G245" s="50">
        <v>44767</v>
      </c>
      <c r="H245" s="50">
        <v>44769</v>
      </c>
      <c r="I245" s="51" t="s">
        <v>81</v>
      </c>
      <c r="J245" s="53"/>
      <c r="K245" s="51" t="str">
        <f ca="1">LeaveTracker[[#This Row],[Days]]&amp;" "&amp;LeaveTracker[[#This Row],[Type of Leave]]</f>
        <v>3 SL</v>
      </c>
      <c r="L245" s="9">
        <f ca="1">NETWORKDAYS(LeaveTracker[[#This Row],[Start Date]],LeaveTracker[[#This Row],[End Date]],lstHolidays)</f>
        <v>3</v>
      </c>
      <c r="M245" s="9"/>
    </row>
    <row r="246" spans="1:13" ht="30" customHeight="1" x14ac:dyDescent="0.3">
      <c r="A246" s="51">
        <v>633</v>
      </c>
      <c r="B246" s="56">
        <v>44838</v>
      </c>
      <c r="C246" s="56">
        <v>44833</v>
      </c>
      <c r="D246" s="53" t="s">
        <v>1764</v>
      </c>
      <c r="E246" s="51" t="str">
        <f>IF(ISBLANK(LeaveTracker[[#This Row],[Employee Name]]),"-----",VLOOKUP(LeaveTracker[[#This Row],[Employee Name]],Employees[[Employee Name]:[Office]],7))</f>
        <v>SP</v>
      </c>
      <c r="F246" s="51" t="str">
        <f>IF(ISBLANK(LeaveTracker[[#This Row],[Employee Name]]),"-----",VLOOKUP(LeaveTracker[[#This Row],[Employee Name]],Employees[[Employee Name]:[Office]],6))</f>
        <v>CASUAL</v>
      </c>
      <c r="G246" s="50">
        <v>44832</v>
      </c>
      <c r="H246" s="50">
        <v>44832</v>
      </c>
      <c r="I246" s="51" t="s">
        <v>81</v>
      </c>
      <c r="J246" s="53"/>
      <c r="K246" s="51" t="str">
        <f ca="1">LeaveTracker[[#This Row],[Days]]&amp;" "&amp;LeaveTracker[[#This Row],[Type of Leave]]</f>
        <v>1 SL</v>
      </c>
      <c r="L246" s="9">
        <f ca="1">NETWORKDAYS(LeaveTracker[[#This Row],[Start Date]],LeaveTracker[[#This Row],[End Date]],lstHolidays)</f>
        <v>1</v>
      </c>
      <c r="M246" s="9"/>
    </row>
    <row r="247" spans="1:13" ht="30" customHeight="1" x14ac:dyDescent="0.3">
      <c r="A247" s="51">
        <v>634</v>
      </c>
      <c r="B247" s="56">
        <v>44838</v>
      </c>
      <c r="C247" s="56">
        <v>44774</v>
      </c>
      <c r="D247" s="53" t="s">
        <v>1283</v>
      </c>
      <c r="E247" s="51" t="str">
        <f>IF(ISBLANK(LeaveTracker[[#This Row],[Employee Name]]),"-----",VLOOKUP(LeaveTracker[[#This Row],[Employee Name]],Employees[[Employee Name]:[Office]],7))</f>
        <v>MO</v>
      </c>
      <c r="F247" s="51" t="str">
        <f>IF(ISBLANK(LeaveTracker[[#This Row],[Employee Name]]),"-----",VLOOKUP(LeaveTracker[[#This Row],[Employee Name]],Employees[[Employee Name]:[Office]],6))</f>
        <v>REGULAR</v>
      </c>
      <c r="G247" s="50">
        <v>44770</v>
      </c>
      <c r="H247" s="50">
        <v>44771</v>
      </c>
      <c r="I247" s="51" t="s">
        <v>81</v>
      </c>
      <c r="J247" s="53"/>
      <c r="K247" s="51" t="str">
        <f ca="1">LeaveTracker[[#This Row],[Days]]&amp;" "&amp;LeaveTracker[[#This Row],[Type of Leave]]</f>
        <v>2 SL</v>
      </c>
      <c r="L247" s="9">
        <f ca="1">NETWORKDAYS(LeaveTracker[[#This Row],[Start Date]],LeaveTracker[[#This Row],[End Date]],lstHolidays)</f>
        <v>2</v>
      </c>
      <c r="M247" s="9"/>
    </row>
    <row r="248" spans="1:13" ht="30" customHeight="1" x14ac:dyDescent="0.3">
      <c r="A248" s="51">
        <v>635</v>
      </c>
      <c r="B248" s="56">
        <v>44838</v>
      </c>
      <c r="C248" s="56">
        <v>44795</v>
      </c>
      <c r="D248" s="53" t="s">
        <v>1857</v>
      </c>
      <c r="E248" s="51" t="str">
        <f>IF(ISBLANK(LeaveTracker[[#This Row],[Employee Name]]),"-----",VLOOKUP(LeaveTracker[[#This Row],[Employee Name]],Employees[[Employee Name]:[Office]],7))</f>
        <v>SP</v>
      </c>
      <c r="F248" s="51" t="str">
        <f>IF(ISBLANK(LeaveTracker[[#This Row],[Employee Name]]),"-----",VLOOKUP(LeaveTracker[[#This Row],[Employee Name]],Employees[[Employee Name]:[Office]],6))</f>
        <v>CASUAL</v>
      </c>
      <c r="G248" s="50">
        <v>44790</v>
      </c>
      <c r="H248" s="50">
        <v>44790</v>
      </c>
      <c r="I248" s="51" t="s">
        <v>81</v>
      </c>
      <c r="J248" s="53"/>
      <c r="K248" s="51" t="str">
        <f ca="1">LeaveTracker[[#This Row],[Days]]&amp;" "&amp;LeaveTracker[[#This Row],[Type of Leave]]</f>
        <v>1 SL</v>
      </c>
      <c r="L248" s="9">
        <f ca="1">NETWORKDAYS(LeaveTracker[[#This Row],[Start Date]],LeaveTracker[[#This Row],[End Date]],lstHolidays)</f>
        <v>1</v>
      </c>
      <c r="M248" s="9"/>
    </row>
    <row r="249" spans="1:13" ht="30" customHeight="1" x14ac:dyDescent="0.3">
      <c r="A249" s="51">
        <v>636</v>
      </c>
      <c r="B249" s="56">
        <v>44838</v>
      </c>
      <c r="C249" s="56">
        <v>44795</v>
      </c>
      <c r="D249" s="53" t="s">
        <v>1857</v>
      </c>
      <c r="E249" s="51" t="str">
        <f>IF(ISBLANK(LeaveTracker[[#This Row],[Employee Name]]),"-----",VLOOKUP(LeaveTracker[[#This Row],[Employee Name]],Employees[[Employee Name]:[Office]],7))</f>
        <v>SP</v>
      </c>
      <c r="F249" s="51" t="str">
        <f>IF(ISBLANK(LeaveTracker[[#This Row],[Employee Name]]),"-----",VLOOKUP(LeaveTracker[[#This Row],[Employee Name]],Employees[[Employee Name]:[Office]],6))</f>
        <v>CASUAL</v>
      </c>
      <c r="G249" s="50">
        <v>44792</v>
      </c>
      <c r="H249" s="50">
        <v>44792</v>
      </c>
      <c r="I249" s="51" t="s">
        <v>81</v>
      </c>
      <c r="J249" s="53"/>
      <c r="K249" s="51" t="str">
        <f ca="1">LeaveTracker[[#This Row],[Days]]&amp;" "&amp;LeaveTracker[[#This Row],[Type of Leave]]</f>
        <v>1 SL</v>
      </c>
      <c r="L249" s="9">
        <f ca="1">NETWORKDAYS(LeaveTracker[[#This Row],[Start Date]],LeaveTracker[[#This Row],[End Date]],lstHolidays)</f>
        <v>1</v>
      </c>
      <c r="M249" s="9"/>
    </row>
    <row r="250" spans="1:13" ht="30" customHeight="1" x14ac:dyDescent="0.3">
      <c r="A250" s="51">
        <v>637</v>
      </c>
      <c r="B250" s="56">
        <v>44838</v>
      </c>
      <c r="C250" s="56">
        <v>44809</v>
      </c>
      <c r="D250" s="53" t="s">
        <v>1857</v>
      </c>
      <c r="E250" s="51" t="str">
        <f>IF(ISBLANK(LeaveTracker[[#This Row],[Employee Name]]),"-----",VLOOKUP(LeaveTracker[[#This Row],[Employee Name]],Employees[[Employee Name]:[Office]],7))</f>
        <v>SP</v>
      </c>
      <c r="F250" s="51" t="str">
        <f>IF(ISBLANK(LeaveTracker[[#This Row],[Employee Name]]),"-----",VLOOKUP(LeaveTracker[[#This Row],[Employee Name]],Employees[[Employee Name]:[Office]],6))</f>
        <v>CASUAL</v>
      </c>
      <c r="G250" s="50">
        <v>44806</v>
      </c>
      <c r="H250" s="50">
        <v>44806</v>
      </c>
      <c r="I250" s="51" t="s">
        <v>81</v>
      </c>
      <c r="J250" s="53"/>
      <c r="K250" s="51" t="str">
        <f ca="1">LeaveTracker[[#This Row],[Days]]&amp;" "&amp;LeaveTracker[[#This Row],[Type of Leave]]</f>
        <v>1 SL</v>
      </c>
      <c r="L250" s="9">
        <f ca="1">NETWORKDAYS(LeaveTracker[[#This Row],[Start Date]],LeaveTracker[[#This Row],[End Date]],lstHolidays)</f>
        <v>1</v>
      </c>
      <c r="M250" s="9"/>
    </row>
    <row r="251" spans="1:13" ht="30" customHeight="1" x14ac:dyDescent="0.3">
      <c r="A251" s="51">
        <v>638</v>
      </c>
      <c r="B251" s="56">
        <v>44838</v>
      </c>
      <c r="C251" s="56">
        <v>44811</v>
      </c>
      <c r="D251" s="53" t="s">
        <v>1858</v>
      </c>
      <c r="E251" s="51" t="str">
        <f>IF(ISBLANK(LeaveTracker[[#This Row],[Employee Name]]),"-----",VLOOKUP(LeaveTracker[[#This Row],[Employee Name]],Employees[[Employee Name]:[Office]],7))</f>
        <v>SP</v>
      </c>
      <c r="F251" s="51" t="str">
        <f>IF(ISBLANK(LeaveTracker[[#This Row],[Employee Name]]),"-----",VLOOKUP(LeaveTracker[[#This Row],[Employee Name]],Employees[[Employee Name]:[Office]],6))</f>
        <v>CASUAL</v>
      </c>
      <c r="G251" s="50">
        <v>44809</v>
      </c>
      <c r="H251" s="50">
        <v>44810</v>
      </c>
      <c r="I251" s="51" t="s">
        <v>81</v>
      </c>
      <c r="J251" s="53"/>
      <c r="K251" s="51" t="str">
        <f ca="1">LeaveTracker[[#This Row],[Days]]&amp;" "&amp;LeaveTracker[[#This Row],[Type of Leave]]</f>
        <v>2 SL</v>
      </c>
      <c r="L251" s="9">
        <f ca="1">NETWORKDAYS(LeaveTracker[[#This Row],[Start Date]],LeaveTracker[[#This Row],[End Date]],lstHolidays)</f>
        <v>2</v>
      </c>
      <c r="M251" s="9"/>
    </row>
    <row r="252" spans="1:13" ht="30" customHeight="1" x14ac:dyDescent="0.3">
      <c r="A252" s="51">
        <v>639</v>
      </c>
      <c r="B252" s="56">
        <v>44838</v>
      </c>
      <c r="C252" s="56">
        <v>44803</v>
      </c>
      <c r="D252" s="53" t="s">
        <v>1766</v>
      </c>
      <c r="E252" s="51" t="str">
        <f>IF(ISBLANK(LeaveTracker[[#This Row],[Employee Name]]),"-----",VLOOKUP(LeaveTracker[[#This Row],[Employee Name]],Employees[[Employee Name]:[Office]],7))</f>
        <v>SP</v>
      </c>
      <c r="F252" s="51" t="str">
        <f>IF(ISBLANK(LeaveTracker[[#This Row],[Employee Name]]),"-----",VLOOKUP(LeaveTracker[[#This Row],[Employee Name]],Employees[[Employee Name]:[Office]],6))</f>
        <v>CASUAL</v>
      </c>
      <c r="G252" s="50">
        <v>44799</v>
      </c>
      <c r="H252" s="50">
        <v>44799</v>
      </c>
      <c r="I252" s="51" t="s">
        <v>81</v>
      </c>
      <c r="J252" s="53"/>
      <c r="K252" s="51" t="str">
        <f ca="1">LeaveTracker[[#This Row],[Days]]&amp;" "&amp;LeaveTracker[[#This Row],[Type of Leave]]</f>
        <v>1 SL</v>
      </c>
      <c r="L252" s="9">
        <f ca="1">NETWORKDAYS(LeaveTracker[[#This Row],[Start Date]],LeaveTracker[[#This Row],[End Date]],lstHolidays)</f>
        <v>1</v>
      </c>
      <c r="M252" s="9"/>
    </row>
    <row r="253" spans="1:13" ht="30" customHeight="1" x14ac:dyDescent="0.3">
      <c r="A253" s="51">
        <v>640</v>
      </c>
      <c r="B253" s="56">
        <v>44838</v>
      </c>
      <c r="C253" s="56">
        <v>44811</v>
      </c>
      <c r="D253" s="53" t="s">
        <v>1859</v>
      </c>
      <c r="E253" s="51" t="str">
        <f>IF(ISBLANK(LeaveTracker[[#This Row],[Employee Name]]),"-----",VLOOKUP(LeaveTracker[[#This Row],[Employee Name]],Employees[[Employee Name]:[Office]],7))</f>
        <v>TCNHS-ISHS</v>
      </c>
      <c r="F253" s="51" t="str">
        <f>IF(ISBLANK(LeaveTracker[[#This Row],[Employee Name]]),"-----",VLOOKUP(LeaveTracker[[#This Row],[Employee Name]],Employees[[Employee Name]:[Office]],6))</f>
        <v>CASUAL</v>
      </c>
      <c r="G253" s="50">
        <v>44812</v>
      </c>
      <c r="H253" s="50">
        <v>44813</v>
      </c>
      <c r="I253" s="51" t="s">
        <v>1022</v>
      </c>
      <c r="J253" s="53" t="s">
        <v>1022</v>
      </c>
      <c r="K253" s="51" t="str">
        <f ca="1">LeaveTracker[[#This Row],[Days]]&amp;" "&amp;LeaveTracker[[#This Row],[Type of Leave]]</f>
        <v>2 WITHOUTPAY</v>
      </c>
      <c r="L253" s="9">
        <f ca="1">NETWORKDAYS(LeaveTracker[[#This Row],[Start Date]],LeaveTracker[[#This Row],[End Date]],lstHolidays)</f>
        <v>2</v>
      </c>
      <c r="M253" s="9"/>
    </row>
    <row r="254" spans="1:13" ht="30" customHeight="1" x14ac:dyDescent="0.3">
      <c r="A254" s="51">
        <v>641</v>
      </c>
      <c r="B254" s="56">
        <v>44838</v>
      </c>
      <c r="C254" s="56">
        <v>44769</v>
      </c>
      <c r="D254" s="53" t="s">
        <v>1747</v>
      </c>
      <c r="E254" s="51" t="str">
        <f>IF(ISBLANK(LeaveTracker[[#This Row],[Employee Name]]),"-----",VLOOKUP(LeaveTracker[[#This Row],[Employee Name]],Employees[[Employee Name]:[Office]],7))</f>
        <v>ONT</v>
      </c>
      <c r="F254" s="51" t="str">
        <f>IF(ISBLANK(LeaveTracker[[#This Row],[Employee Name]]),"-----",VLOOKUP(LeaveTracker[[#This Row],[Employee Name]],Employees[[Employee Name]:[Office]],6))</f>
        <v>CASUAL</v>
      </c>
      <c r="G254" s="50">
        <v>44762</v>
      </c>
      <c r="H254" s="50">
        <v>44762</v>
      </c>
      <c r="I254" s="51" t="s">
        <v>81</v>
      </c>
      <c r="J254" s="53"/>
      <c r="K254" s="51" t="str">
        <f ca="1">LeaveTracker[[#This Row],[Days]]&amp;" "&amp;LeaveTracker[[#This Row],[Type of Leave]]</f>
        <v>1 SL</v>
      </c>
      <c r="L254" s="9">
        <f ca="1">NETWORKDAYS(LeaveTracker[[#This Row],[Start Date]],LeaveTracker[[#This Row],[End Date]],lstHolidays)</f>
        <v>1</v>
      </c>
      <c r="M254" s="9"/>
    </row>
    <row r="255" spans="1:13" ht="30" customHeight="1" x14ac:dyDescent="0.3">
      <c r="A255" s="51">
        <v>642</v>
      </c>
      <c r="B255" s="56">
        <v>44838</v>
      </c>
      <c r="C255" s="56">
        <v>44770</v>
      </c>
      <c r="D255" s="53" t="s">
        <v>1798</v>
      </c>
      <c r="E255" s="51" t="str">
        <f>IF(ISBLANK(LeaveTracker[[#This Row],[Employee Name]]),"-----",VLOOKUP(LeaveTracker[[#This Row],[Employee Name]],Employees[[Employee Name]:[Office]],7))</f>
        <v>CTO-LICENSE</v>
      </c>
      <c r="F255" s="51" t="str">
        <f>IF(ISBLANK(LeaveTracker[[#This Row],[Employee Name]]),"-----",VLOOKUP(LeaveTracker[[#This Row],[Employee Name]],Employees[[Employee Name]:[Office]],6))</f>
        <v>CASUAL</v>
      </c>
      <c r="G255" s="50">
        <v>44769</v>
      </c>
      <c r="H255" s="50">
        <v>44769</v>
      </c>
      <c r="I255" s="51" t="s">
        <v>82</v>
      </c>
      <c r="J255" s="53"/>
      <c r="K255" s="51" t="str">
        <f ca="1">LeaveTracker[[#This Row],[Days]]&amp;" "&amp;LeaveTracker[[#This Row],[Type of Leave]]</f>
        <v>1 VL</v>
      </c>
      <c r="L255" s="9">
        <f ca="1">NETWORKDAYS(LeaveTracker[[#This Row],[Start Date]],LeaveTracker[[#This Row],[End Date]],lstHolidays)</f>
        <v>1</v>
      </c>
      <c r="M255" s="9"/>
    </row>
    <row r="256" spans="1:13" ht="30" customHeight="1" x14ac:dyDescent="0.3">
      <c r="A256" s="51">
        <v>643</v>
      </c>
      <c r="B256" s="56">
        <v>44838</v>
      </c>
      <c r="C256" s="56">
        <v>44767</v>
      </c>
      <c r="D256" s="53" t="s">
        <v>1793</v>
      </c>
      <c r="E256" s="51" t="str">
        <f>IF(ISBLANK(LeaveTracker[[#This Row],[Employee Name]]),"-----",VLOOKUP(LeaveTracker[[#This Row],[Employee Name]],Employees[[Employee Name]:[Office]],7))</f>
        <v>NUTRITION OFFICE</v>
      </c>
      <c r="F256" s="51" t="str">
        <f>IF(ISBLANK(LeaveTracker[[#This Row],[Employee Name]]),"-----",VLOOKUP(LeaveTracker[[#This Row],[Employee Name]],Employees[[Employee Name]:[Office]],6))</f>
        <v>REGULAR</v>
      </c>
      <c r="G256" s="50">
        <v>44774</v>
      </c>
      <c r="H256" s="50">
        <v>44777</v>
      </c>
      <c r="I256" s="51" t="s">
        <v>82</v>
      </c>
      <c r="J256" s="53"/>
      <c r="K256" s="51" t="str">
        <f ca="1">LeaveTracker[[#This Row],[Days]]&amp;" "&amp;LeaveTracker[[#This Row],[Type of Leave]]</f>
        <v>4 VL</v>
      </c>
      <c r="L256" s="9">
        <f ca="1">NETWORKDAYS(LeaveTracker[[#This Row],[Start Date]],LeaveTracker[[#This Row],[End Date]],lstHolidays)</f>
        <v>4</v>
      </c>
      <c r="M256" s="9"/>
    </row>
    <row r="257" spans="1:13" ht="30" customHeight="1" x14ac:dyDescent="0.3">
      <c r="A257" s="51">
        <v>643</v>
      </c>
      <c r="B257" s="56">
        <v>44838</v>
      </c>
      <c r="C257" s="56">
        <v>44768</v>
      </c>
      <c r="D257" s="53" t="s">
        <v>1793</v>
      </c>
      <c r="E257" s="51" t="str">
        <f>IF(ISBLANK(LeaveTracker[[#This Row],[Employee Name]]),"-----",VLOOKUP(LeaveTracker[[#This Row],[Employee Name]],Employees[[Employee Name]:[Office]],7))</f>
        <v>NUTRITION OFFICE</v>
      </c>
      <c r="F257" s="51" t="str">
        <f>IF(ISBLANK(LeaveTracker[[#This Row],[Employee Name]]),"-----",VLOOKUP(LeaveTracker[[#This Row],[Employee Name]],Employees[[Employee Name]:[Office]],6))</f>
        <v>REGULAR</v>
      </c>
      <c r="G257" s="50">
        <v>44779</v>
      </c>
      <c r="H257" s="50">
        <v>44779</v>
      </c>
      <c r="I257" s="51" t="s">
        <v>82</v>
      </c>
      <c r="J257" s="53"/>
      <c r="K257" s="51" t="str">
        <f ca="1">LeaveTracker[[#This Row],[Days]]&amp;" "&amp;LeaveTracker[[#This Row],[Type of Leave]]</f>
        <v>0 VL</v>
      </c>
      <c r="L257" s="9">
        <f ca="1">NETWORKDAYS(LeaveTracker[[#This Row],[Start Date]],LeaveTracker[[#This Row],[End Date]],lstHolidays)</f>
        <v>0</v>
      </c>
      <c r="M257" s="9"/>
    </row>
    <row r="258" spans="1:13" ht="30" customHeight="1" x14ac:dyDescent="0.3">
      <c r="A258" s="51">
        <v>644</v>
      </c>
      <c r="B258" s="56">
        <v>44838</v>
      </c>
      <c r="C258" s="56">
        <v>44768</v>
      </c>
      <c r="D258" s="53" t="s">
        <v>1741</v>
      </c>
      <c r="E258" s="51" t="str">
        <f>IF(ISBLANK(LeaveTracker[[#This Row],[Employee Name]]),"-----",VLOOKUP(LeaveTracker[[#This Row],[Employee Name]],Employees[[Employee Name]:[Office]],7))</f>
        <v>ASSESSOR</v>
      </c>
      <c r="F258" s="51" t="str">
        <f>IF(ISBLANK(LeaveTracker[[#This Row],[Employee Name]]),"-----",VLOOKUP(LeaveTracker[[#This Row],[Employee Name]],Employees[[Employee Name]:[Office]],6))</f>
        <v>CASUAL</v>
      </c>
      <c r="G258" s="50">
        <v>44767</v>
      </c>
      <c r="H258" s="50">
        <v>44767</v>
      </c>
      <c r="I258" s="51" t="s">
        <v>81</v>
      </c>
      <c r="J258" s="53"/>
      <c r="K258" s="51" t="str">
        <f ca="1">LeaveTracker[[#This Row],[Days]]&amp;" "&amp;LeaveTracker[[#This Row],[Type of Leave]]</f>
        <v>1 SL</v>
      </c>
      <c r="L258" s="9">
        <f ca="1">NETWORKDAYS(LeaveTracker[[#This Row],[Start Date]],LeaveTracker[[#This Row],[End Date]],lstHolidays)</f>
        <v>1</v>
      </c>
      <c r="M258" s="9"/>
    </row>
    <row r="259" spans="1:13" ht="30" customHeight="1" x14ac:dyDescent="0.3">
      <c r="A259" s="51">
        <v>645</v>
      </c>
      <c r="B259" s="56">
        <v>44838</v>
      </c>
      <c r="C259" s="56">
        <v>44763</v>
      </c>
      <c r="D259" s="53" t="s">
        <v>1741</v>
      </c>
      <c r="E259" s="51" t="str">
        <f>IF(ISBLANK(LeaveTracker[[#This Row],[Employee Name]]),"-----",VLOOKUP(LeaveTracker[[#This Row],[Employee Name]],Employees[[Employee Name]:[Office]],7))</f>
        <v>ASSESSOR</v>
      </c>
      <c r="F259" s="51" t="str">
        <f>IF(ISBLANK(LeaveTracker[[#This Row],[Employee Name]]),"-----",VLOOKUP(LeaveTracker[[#This Row],[Employee Name]],Employees[[Employee Name]:[Office]],6))</f>
        <v>CASUAL</v>
      </c>
      <c r="G259" s="50">
        <v>44762</v>
      </c>
      <c r="H259" s="50">
        <v>44762</v>
      </c>
      <c r="I259" s="51" t="s">
        <v>81</v>
      </c>
      <c r="J259" s="53"/>
      <c r="K259" s="51" t="str">
        <f ca="1">LeaveTracker[[#This Row],[Days]]&amp;" "&amp;LeaveTracker[[#This Row],[Type of Leave]]</f>
        <v>1 SL</v>
      </c>
      <c r="L259" s="9">
        <f ca="1">NETWORKDAYS(LeaveTracker[[#This Row],[Start Date]],LeaveTracker[[#This Row],[End Date]],lstHolidays)</f>
        <v>1</v>
      </c>
      <c r="M259" s="9"/>
    </row>
    <row r="260" spans="1:13" ht="30" customHeight="1" x14ac:dyDescent="0.3">
      <c r="A260" s="51">
        <v>646</v>
      </c>
      <c r="B260" s="56">
        <v>44838</v>
      </c>
      <c r="C260" s="56">
        <v>44739</v>
      </c>
      <c r="D260" s="53" t="s">
        <v>1860</v>
      </c>
      <c r="E260" s="51" t="str">
        <f>IF(ISBLANK(LeaveTracker[[#This Row],[Employee Name]]),"-----",VLOOKUP(LeaveTracker[[#This Row],[Employee Name]],Employees[[Employee Name]:[Office]],7))</f>
        <v>ASSESSOR</v>
      </c>
      <c r="F260" s="51" t="str">
        <f>IF(ISBLANK(LeaveTracker[[#This Row],[Employee Name]]),"-----",VLOOKUP(LeaveTracker[[#This Row],[Employee Name]],Employees[[Employee Name]:[Office]],6))</f>
        <v>CASUAL</v>
      </c>
      <c r="G260" s="50">
        <v>44736</v>
      </c>
      <c r="H260" s="50">
        <v>44736</v>
      </c>
      <c r="I260" s="51" t="s">
        <v>81</v>
      </c>
      <c r="J260" s="53"/>
      <c r="K260" s="51" t="str">
        <f ca="1">LeaveTracker[[#This Row],[Days]]&amp;" "&amp;LeaveTracker[[#This Row],[Type of Leave]]</f>
        <v>1 SL</v>
      </c>
      <c r="L260" s="9">
        <f ca="1">NETWORKDAYS(LeaveTracker[[#This Row],[Start Date]],LeaveTracker[[#This Row],[End Date]],lstHolidays)</f>
        <v>1</v>
      </c>
      <c r="M260" s="9"/>
    </row>
    <row r="261" spans="1:13" ht="30" customHeight="1" x14ac:dyDescent="0.3">
      <c r="A261" s="51">
        <v>647</v>
      </c>
      <c r="B261" s="56">
        <v>44838</v>
      </c>
      <c r="C261" s="56">
        <v>44718</v>
      </c>
      <c r="D261" s="53" t="s">
        <v>1860</v>
      </c>
      <c r="E261" s="51" t="str">
        <f>IF(ISBLANK(LeaveTracker[[#This Row],[Employee Name]]),"-----",VLOOKUP(LeaveTracker[[#This Row],[Employee Name]],Employees[[Employee Name]:[Office]],7))</f>
        <v>ASSESSOR</v>
      </c>
      <c r="F261" s="51" t="str">
        <f>IF(ISBLANK(LeaveTracker[[#This Row],[Employee Name]]),"-----",VLOOKUP(LeaveTracker[[#This Row],[Employee Name]],Employees[[Employee Name]:[Office]],6))</f>
        <v>CASUAL</v>
      </c>
      <c r="G261" s="50">
        <v>44694</v>
      </c>
      <c r="H261" s="50">
        <v>44697</v>
      </c>
      <c r="I261" s="51" t="s">
        <v>82</v>
      </c>
      <c r="J261" s="53"/>
      <c r="K261" s="51" t="str">
        <f ca="1">LeaveTracker[[#This Row],[Days]]&amp;" "&amp;LeaveTracker[[#This Row],[Type of Leave]]</f>
        <v>2 VL</v>
      </c>
      <c r="L261" s="9">
        <f ca="1">NETWORKDAYS(LeaveTracker[[#This Row],[Start Date]],LeaveTracker[[#This Row],[End Date]],lstHolidays)</f>
        <v>2</v>
      </c>
      <c r="M261" s="9"/>
    </row>
    <row r="262" spans="1:13" ht="30" customHeight="1" x14ac:dyDescent="0.3">
      <c r="A262" s="51">
        <v>648</v>
      </c>
      <c r="B262" s="56">
        <v>44838</v>
      </c>
      <c r="C262" s="56">
        <v>44767</v>
      </c>
      <c r="D262" s="53" t="s">
        <v>1860</v>
      </c>
      <c r="E262" s="51" t="str">
        <f>IF(ISBLANK(LeaveTracker[[#This Row],[Employee Name]]),"-----",VLOOKUP(LeaveTracker[[#This Row],[Employee Name]],Employees[[Employee Name]:[Office]],7))</f>
        <v>ASSESSOR</v>
      </c>
      <c r="F262" s="51" t="str">
        <f>IF(ISBLANK(LeaveTracker[[#This Row],[Employee Name]]),"-----",VLOOKUP(LeaveTracker[[#This Row],[Employee Name]],Employees[[Employee Name]:[Office]],6))</f>
        <v>CASUAL</v>
      </c>
      <c r="G262" s="50">
        <v>44771</v>
      </c>
      <c r="H262" s="50">
        <v>44771</v>
      </c>
      <c r="I262" s="51" t="s">
        <v>298</v>
      </c>
      <c r="J262" s="53" t="s">
        <v>158</v>
      </c>
      <c r="K262" s="51" t="str">
        <f ca="1">LeaveTracker[[#This Row],[Days]]&amp;" "&amp;LeaveTracker[[#This Row],[Type of Leave]]</f>
        <v>1 OTHER</v>
      </c>
      <c r="L262" s="9">
        <f ca="1">NETWORKDAYS(LeaveTracker[[#This Row],[Start Date]],LeaveTracker[[#This Row],[End Date]],lstHolidays)</f>
        <v>1</v>
      </c>
      <c r="M262" s="9"/>
    </row>
    <row r="263" spans="1:13" ht="30" customHeight="1" x14ac:dyDescent="0.3">
      <c r="A263" s="51">
        <v>649</v>
      </c>
      <c r="B263" s="56">
        <v>44838</v>
      </c>
      <c r="C263" s="56">
        <v>44770</v>
      </c>
      <c r="D263" s="53" t="s">
        <v>1775</v>
      </c>
      <c r="E263" s="51" t="str">
        <f>IF(ISBLANK(LeaveTracker[[#This Row],[Employee Name]]),"-----",VLOOKUP(LeaveTracker[[#This Row],[Employee Name]],Employees[[Employee Name]:[Office]],7))</f>
        <v>GSO</v>
      </c>
      <c r="F263" s="51" t="str">
        <f>IF(ISBLANK(LeaveTracker[[#This Row],[Employee Name]]),"-----",VLOOKUP(LeaveTracker[[#This Row],[Employee Name]],Employees[[Employee Name]:[Office]],6))</f>
        <v>CASUAL</v>
      </c>
      <c r="G263" s="50">
        <v>44768</v>
      </c>
      <c r="H263" s="50">
        <v>44769</v>
      </c>
      <c r="I263" s="51" t="s">
        <v>81</v>
      </c>
      <c r="J263" s="53"/>
      <c r="K263" s="51" t="str">
        <f ca="1">LeaveTracker[[#This Row],[Days]]&amp;" "&amp;LeaveTracker[[#This Row],[Type of Leave]]</f>
        <v>2 SL</v>
      </c>
      <c r="L263" s="9">
        <f ca="1">NETWORKDAYS(LeaveTracker[[#This Row],[Start Date]],LeaveTracker[[#This Row],[End Date]],lstHolidays)</f>
        <v>2</v>
      </c>
      <c r="M263" s="9"/>
    </row>
    <row r="264" spans="1:13" ht="30" customHeight="1" x14ac:dyDescent="0.3">
      <c r="A264" s="51">
        <v>650</v>
      </c>
      <c r="B264" s="56">
        <v>44838</v>
      </c>
      <c r="C264" s="56">
        <v>44770</v>
      </c>
      <c r="D264" s="53" t="s">
        <v>1766</v>
      </c>
      <c r="E264" s="51" t="str">
        <f>IF(ISBLANK(LeaveTracker[[#This Row],[Employee Name]]),"-----",VLOOKUP(LeaveTracker[[#This Row],[Employee Name]],Employees[[Employee Name]:[Office]],7))</f>
        <v>SP</v>
      </c>
      <c r="F264" s="51" t="str">
        <f>IF(ISBLANK(LeaveTracker[[#This Row],[Employee Name]]),"-----",VLOOKUP(LeaveTracker[[#This Row],[Employee Name]],Employees[[Employee Name]:[Office]],6))</f>
        <v>CASUAL</v>
      </c>
      <c r="G264" s="50">
        <v>44769</v>
      </c>
      <c r="H264" s="50">
        <v>44769</v>
      </c>
      <c r="I264" s="51" t="s">
        <v>81</v>
      </c>
      <c r="J264" s="53"/>
      <c r="K264" s="51" t="str">
        <f ca="1">LeaveTracker[[#This Row],[Days]]&amp;" "&amp;LeaveTracker[[#This Row],[Type of Leave]]</f>
        <v>1 SL</v>
      </c>
      <c r="L264" s="9">
        <f ca="1">NETWORKDAYS(LeaveTracker[[#This Row],[Start Date]],LeaveTracker[[#This Row],[End Date]],lstHolidays)</f>
        <v>1</v>
      </c>
      <c r="M264" s="9"/>
    </row>
    <row r="265" spans="1:13" ht="30" customHeight="1" x14ac:dyDescent="0.3">
      <c r="A265" s="51">
        <v>651</v>
      </c>
      <c r="B265" s="56">
        <v>44838</v>
      </c>
      <c r="C265" s="56">
        <v>44812</v>
      </c>
      <c r="D265" s="53" t="s">
        <v>1860</v>
      </c>
      <c r="E265" s="51" t="str">
        <f>IF(ISBLANK(LeaveTracker[[#This Row],[Employee Name]]),"-----",VLOOKUP(LeaveTracker[[#This Row],[Employee Name]],Employees[[Employee Name]:[Office]],7))</f>
        <v>ASSESSOR</v>
      </c>
      <c r="F265" s="51" t="str">
        <f>IF(ISBLANK(LeaveTracker[[#This Row],[Employee Name]]),"-----",VLOOKUP(LeaveTracker[[#This Row],[Employee Name]],Employees[[Employee Name]:[Office]],6))</f>
        <v>CASUAL</v>
      </c>
      <c r="G265" s="50">
        <v>44810</v>
      </c>
      <c r="H265" s="50">
        <v>44811</v>
      </c>
      <c r="I265" s="51" t="s">
        <v>81</v>
      </c>
      <c r="J265" s="53"/>
      <c r="K265" s="51" t="str">
        <f ca="1">LeaveTracker[[#This Row],[Days]]&amp;" "&amp;LeaveTracker[[#This Row],[Type of Leave]]</f>
        <v>2 SL</v>
      </c>
      <c r="L265" s="9">
        <f ca="1">NETWORKDAYS(LeaveTracker[[#This Row],[Start Date]],LeaveTracker[[#This Row],[End Date]],lstHolidays)</f>
        <v>2</v>
      </c>
      <c r="M265" s="9"/>
    </row>
    <row r="266" spans="1:13" ht="30" customHeight="1" x14ac:dyDescent="0.3">
      <c r="A266" s="51">
        <v>652</v>
      </c>
      <c r="B266" s="56">
        <v>44838</v>
      </c>
      <c r="C266" s="56">
        <v>44811</v>
      </c>
      <c r="D266" s="53" t="s">
        <v>302</v>
      </c>
      <c r="E266" s="51" t="str">
        <f>IF(ISBLANK(LeaveTracker[[#This Row],[Employee Name]]),"-----",VLOOKUP(LeaveTracker[[#This Row],[Employee Name]],Employees[[Employee Name]:[Office]],7))</f>
        <v>TOPS (ADMIN CSU)</v>
      </c>
      <c r="F266" s="51" t="str">
        <f>IF(ISBLANK(LeaveTracker[[#This Row],[Employee Name]]),"-----",VLOOKUP(LeaveTracker[[#This Row],[Employee Name]],Employees[[Employee Name]:[Office]],6))</f>
        <v>REGULAR</v>
      </c>
      <c r="G266" s="50">
        <v>44809</v>
      </c>
      <c r="H266" s="50">
        <v>44810</v>
      </c>
      <c r="I266" s="51" t="s">
        <v>81</v>
      </c>
      <c r="J266" s="53"/>
      <c r="K266" s="51" t="str">
        <f ca="1">LeaveTracker[[#This Row],[Days]]&amp;" "&amp;LeaveTracker[[#This Row],[Type of Leave]]</f>
        <v>2 SL</v>
      </c>
      <c r="L266" s="9">
        <f ca="1">NETWORKDAYS(LeaveTracker[[#This Row],[Start Date]],LeaveTracker[[#This Row],[End Date]],lstHolidays)</f>
        <v>2</v>
      </c>
      <c r="M266" s="9"/>
    </row>
    <row r="267" spans="1:13" ht="30" customHeight="1" x14ac:dyDescent="0.3">
      <c r="A267" s="51">
        <v>653</v>
      </c>
      <c r="B267" s="56">
        <v>44838</v>
      </c>
      <c r="C267" s="56">
        <v>44743</v>
      </c>
      <c r="D267" s="53" t="s">
        <v>1861</v>
      </c>
      <c r="E267" s="51" t="str">
        <f>IF(ISBLANK(LeaveTracker[[#This Row],[Employee Name]]),"-----",VLOOKUP(LeaveTracker[[#This Row],[Employee Name]],Employees[[Employee Name]:[Office]],7))</f>
        <v>ONT</v>
      </c>
      <c r="F267" s="51" t="str">
        <f>IF(ISBLANK(LeaveTracker[[#This Row],[Employee Name]]),"-----",VLOOKUP(LeaveTracker[[#This Row],[Employee Name]],Employees[[Employee Name]:[Office]],6))</f>
        <v>CASUAL</v>
      </c>
      <c r="G267" s="50">
        <v>44760</v>
      </c>
      <c r="H267" s="50">
        <v>44764</v>
      </c>
      <c r="I267" s="51" t="s">
        <v>82</v>
      </c>
      <c r="J267" s="53"/>
      <c r="K267" s="51" t="str">
        <f ca="1">LeaveTracker[[#This Row],[Days]]&amp;" "&amp;LeaveTracker[[#This Row],[Type of Leave]]</f>
        <v>5 VL</v>
      </c>
      <c r="L267" s="9">
        <f ca="1">NETWORKDAYS(LeaveTracker[[#This Row],[Start Date]],LeaveTracker[[#This Row],[End Date]],lstHolidays)</f>
        <v>5</v>
      </c>
      <c r="M267" s="9"/>
    </row>
    <row r="268" spans="1:13" ht="30" customHeight="1" x14ac:dyDescent="0.3">
      <c r="A268" s="51">
        <v>654</v>
      </c>
      <c r="B268" s="56">
        <v>44838</v>
      </c>
      <c r="C268" s="56">
        <v>44795</v>
      </c>
      <c r="D268" s="53" t="s">
        <v>1862</v>
      </c>
      <c r="E268" s="51" t="str">
        <f>IF(ISBLANK(LeaveTracker[[#This Row],[Employee Name]]),"-----",VLOOKUP(LeaveTracker[[#This Row],[Employee Name]],Employees[[Employee Name]:[Office]],7))</f>
        <v>ONT</v>
      </c>
      <c r="F268" s="51" t="str">
        <f>IF(ISBLANK(LeaveTracker[[#This Row],[Employee Name]]),"-----",VLOOKUP(LeaveTracker[[#This Row],[Employee Name]],Employees[[Employee Name]:[Office]],6))</f>
        <v>CASUAL</v>
      </c>
      <c r="G268" s="50">
        <v>44796</v>
      </c>
      <c r="H268" s="50">
        <v>44799</v>
      </c>
      <c r="I268" s="51" t="s">
        <v>298</v>
      </c>
      <c r="J268" s="53" t="s">
        <v>299</v>
      </c>
      <c r="K268" s="51" t="str">
        <f ca="1">LeaveTracker[[#This Row],[Days]]&amp;" "&amp;LeaveTracker[[#This Row],[Type of Leave]]</f>
        <v>4 OTHER</v>
      </c>
      <c r="L268" s="9">
        <f ca="1">NETWORKDAYS(LeaveTracker[[#This Row],[Start Date]],LeaveTracker[[#This Row],[End Date]],lstHolidays)</f>
        <v>4</v>
      </c>
      <c r="M268" s="9"/>
    </row>
    <row r="269" spans="1:13" ht="30" customHeight="1" x14ac:dyDescent="0.3">
      <c r="A269" s="51">
        <v>655</v>
      </c>
      <c r="B269" s="56">
        <v>44838</v>
      </c>
      <c r="C269" s="56">
        <v>44797</v>
      </c>
      <c r="D269" s="53" t="s">
        <v>1863</v>
      </c>
      <c r="E269" s="51" t="str">
        <f>IF(ISBLANK(LeaveTracker[[#This Row],[Employee Name]]),"-----",VLOOKUP(LeaveTracker[[#This Row],[Employee Name]],Employees[[Employee Name]:[Office]],7))</f>
        <v>ONT</v>
      </c>
      <c r="F269" s="51" t="str">
        <f>IF(ISBLANK(LeaveTracker[[#This Row],[Employee Name]]),"-----",VLOOKUP(LeaveTracker[[#This Row],[Employee Name]],Employees[[Employee Name]:[Office]],6))</f>
        <v>REGULAR</v>
      </c>
      <c r="G269" s="50">
        <v>44790</v>
      </c>
      <c r="H269" s="50">
        <v>44790</v>
      </c>
      <c r="I269" s="51" t="s">
        <v>81</v>
      </c>
      <c r="J269" s="53"/>
      <c r="K269" s="51" t="str">
        <f ca="1">LeaveTracker[[#This Row],[Days]]&amp;" "&amp;LeaveTracker[[#This Row],[Type of Leave]]</f>
        <v>1 SL</v>
      </c>
      <c r="L269" s="9">
        <f ca="1">NETWORKDAYS(LeaveTracker[[#This Row],[Start Date]],LeaveTracker[[#This Row],[End Date]],lstHolidays)</f>
        <v>1</v>
      </c>
      <c r="M269" s="9"/>
    </row>
    <row r="270" spans="1:13" ht="30" customHeight="1" x14ac:dyDescent="0.3">
      <c r="A270" s="51">
        <v>656</v>
      </c>
      <c r="B270" s="56">
        <v>44838</v>
      </c>
      <c r="C270" s="56">
        <v>44797</v>
      </c>
      <c r="D270" s="53" t="s">
        <v>708</v>
      </c>
      <c r="E270" s="51" t="str">
        <f>IF(ISBLANK(LeaveTracker[[#This Row],[Employee Name]]),"-----",VLOOKUP(LeaveTracker[[#This Row],[Employee Name]],Employees[[Employee Name]:[Office]],7))</f>
        <v>ONT</v>
      </c>
      <c r="F270" s="51" t="str">
        <f>IF(ISBLANK(LeaveTracker[[#This Row],[Employee Name]]),"-----",VLOOKUP(LeaveTracker[[#This Row],[Employee Name]],Employees[[Employee Name]:[Office]],6))</f>
        <v>CASUAL</v>
      </c>
      <c r="G270" s="50">
        <v>44787</v>
      </c>
      <c r="H270" s="50">
        <v>44788</v>
      </c>
      <c r="I270" s="51" t="s">
        <v>81</v>
      </c>
      <c r="J270" s="53"/>
      <c r="K270" s="51" t="str">
        <f ca="1">LeaveTracker[[#This Row],[Days]]&amp;" "&amp;LeaveTracker[[#This Row],[Type of Leave]]</f>
        <v>1 SL</v>
      </c>
      <c r="L270" s="9">
        <f ca="1">NETWORKDAYS(LeaveTracker[[#This Row],[Start Date]],LeaveTracker[[#This Row],[End Date]],lstHolidays)</f>
        <v>1</v>
      </c>
      <c r="M270" s="9"/>
    </row>
    <row r="271" spans="1:13" ht="30" customHeight="1" x14ac:dyDescent="0.3">
      <c r="A271" s="51">
        <v>656</v>
      </c>
      <c r="B271" s="56">
        <v>44838</v>
      </c>
      <c r="C271" s="56">
        <v>44797</v>
      </c>
      <c r="D271" s="53" t="s">
        <v>708</v>
      </c>
      <c r="E271" s="51" t="str">
        <f>IF(ISBLANK(LeaveTracker[[#This Row],[Employee Name]]),"-----",VLOOKUP(LeaveTracker[[#This Row],[Employee Name]],Employees[[Employee Name]:[Office]],7))</f>
        <v>ONT</v>
      </c>
      <c r="F271" s="51" t="str">
        <f>IF(ISBLANK(LeaveTracker[[#This Row],[Employee Name]]),"-----",VLOOKUP(LeaveTracker[[#This Row],[Employee Name]],Employees[[Employee Name]:[Office]],6))</f>
        <v>CASUAL</v>
      </c>
      <c r="G271" s="50">
        <v>44791</v>
      </c>
      <c r="H271" s="50">
        <v>44792</v>
      </c>
      <c r="I271" s="51" t="s">
        <v>81</v>
      </c>
      <c r="J271" s="53"/>
      <c r="K271" s="51" t="str">
        <f ca="1">LeaveTracker[[#This Row],[Days]]&amp;" "&amp;LeaveTracker[[#This Row],[Type of Leave]]</f>
        <v>2 SL</v>
      </c>
      <c r="L271" s="9">
        <f ca="1">NETWORKDAYS(LeaveTracker[[#This Row],[Start Date]],LeaveTracker[[#This Row],[End Date]],lstHolidays)</f>
        <v>2</v>
      </c>
      <c r="M271" s="9"/>
    </row>
    <row r="272" spans="1:13" ht="30" customHeight="1" x14ac:dyDescent="0.3">
      <c r="A272" s="51">
        <v>657</v>
      </c>
      <c r="B272" s="56">
        <v>44844</v>
      </c>
      <c r="C272" s="56">
        <v>44769</v>
      </c>
      <c r="D272" s="53" t="s">
        <v>1761</v>
      </c>
      <c r="E272" s="51" t="str">
        <f>IF(ISBLANK(LeaveTracker[[#This Row],[Employee Name]]),"-----",VLOOKUP(LeaveTracker[[#This Row],[Employee Name]],Employees[[Employee Name]:[Office]],7))</f>
        <v>CSWDO</v>
      </c>
      <c r="F272" s="51" t="str">
        <f>IF(ISBLANK(LeaveTracker[[#This Row],[Employee Name]]),"-----",VLOOKUP(LeaveTracker[[#This Row],[Employee Name]],Employees[[Employee Name]:[Office]],6))</f>
        <v>CASUAL</v>
      </c>
      <c r="G272" s="50">
        <v>44768</v>
      </c>
      <c r="H272" s="50">
        <v>44768</v>
      </c>
      <c r="I272" s="51" t="s">
        <v>81</v>
      </c>
      <c r="J272" s="53"/>
      <c r="K272" s="51" t="str">
        <f ca="1">LeaveTracker[[#This Row],[Days]]&amp;" "&amp;LeaveTracker[[#This Row],[Type of Leave]]</f>
        <v>1 SL</v>
      </c>
      <c r="L272" s="9">
        <f ca="1">NETWORKDAYS(LeaveTracker[[#This Row],[Start Date]],LeaveTracker[[#This Row],[End Date]],lstHolidays)</f>
        <v>1</v>
      </c>
      <c r="M272" s="9"/>
    </row>
    <row r="273" spans="1:13" ht="30" customHeight="1" x14ac:dyDescent="0.3">
      <c r="A273" s="51">
        <v>658</v>
      </c>
      <c r="B273" s="56">
        <v>44844</v>
      </c>
      <c r="C273" s="56">
        <v>44768</v>
      </c>
      <c r="D273" s="53" t="s">
        <v>1851</v>
      </c>
      <c r="E273" s="51" t="str">
        <f>IF(ISBLANK(LeaveTracker[[#This Row],[Employee Name]]),"-----",VLOOKUP(LeaveTracker[[#This Row],[Employee Name]],Employees[[Employee Name]:[Office]],7))</f>
        <v>BIR</v>
      </c>
      <c r="F273" s="51" t="str">
        <f>IF(ISBLANK(LeaveTracker[[#This Row],[Employee Name]]),"-----",VLOOKUP(LeaveTracker[[#This Row],[Employee Name]],Employees[[Employee Name]:[Office]],6))</f>
        <v>CASUAL</v>
      </c>
      <c r="G273" s="50">
        <v>44762</v>
      </c>
      <c r="H273" s="50">
        <v>44762</v>
      </c>
      <c r="I273" s="51" t="s">
        <v>298</v>
      </c>
      <c r="J273" s="53" t="s">
        <v>1003</v>
      </c>
      <c r="K273" s="51" t="str">
        <f ca="1">LeaveTracker[[#This Row],[Days]]&amp;" "&amp;LeaveTracker[[#This Row],[Type of Leave]]</f>
        <v>1 OTHER</v>
      </c>
      <c r="L273" s="9">
        <f ca="1">NETWORKDAYS(LeaveTracker[[#This Row],[Start Date]],LeaveTracker[[#This Row],[End Date]],lstHolidays)</f>
        <v>1</v>
      </c>
      <c r="M273" s="9"/>
    </row>
    <row r="274" spans="1:13" ht="30" customHeight="1" x14ac:dyDescent="0.3">
      <c r="A274" s="51">
        <v>658</v>
      </c>
      <c r="B274" s="56">
        <v>44844</v>
      </c>
      <c r="C274" s="56">
        <v>44768</v>
      </c>
      <c r="D274" s="53" t="s">
        <v>1851</v>
      </c>
      <c r="E274" s="51" t="str">
        <f>IF(ISBLANK(LeaveTracker[[#This Row],[Employee Name]]),"-----",VLOOKUP(LeaveTracker[[#This Row],[Employee Name]],Employees[[Employee Name]:[Office]],7))</f>
        <v>BIR</v>
      </c>
      <c r="F274" s="51" t="str">
        <f>IF(ISBLANK(LeaveTracker[[#This Row],[Employee Name]]),"-----",VLOOKUP(LeaveTracker[[#This Row],[Employee Name]],Employees[[Employee Name]:[Office]],6))</f>
        <v>CASUAL</v>
      </c>
      <c r="G274" s="50">
        <v>44770</v>
      </c>
      <c r="H274" s="50">
        <v>44770</v>
      </c>
      <c r="I274" s="51" t="s">
        <v>298</v>
      </c>
      <c r="J274" s="53" t="s">
        <v>1003</v>
      </c>
      <c r="K274" s="51" t="str">
        <f ca="1">LeaveTracker[[#This Row],[Days]]&amp;" "&amp;LeaveTracker[[#This Row],[Type of Leave]]</f>
        <v>1 OTHER</v>
      </c>
      <c r="L274" s="9">
        <f ca="1">NETWORKDAYS(LeaveTracker[[#This Row],[Start Date]],LeaveTracker[[#This Row],[End Date]],lstHolidays)</f>
        <v>1</v>
      </c>
      <c r="M274" s="9"/>
    </row>
    <row r="275" spans="1:13" ht="30" customHeight="1" x14ac:dyDescent="0.3">
      <c r="A275" s="51">
        <v>659</v>
      </c>
      <c r="B275" s="56">
        <v>44844</v>
      </c>
      <c r="C275" s="56">
        <v>44767</v>
      </c>
      <c r="D275" s="53" t="s">
        <v>1864</v>
      </c>
      <c r="E275" s="51" t="str">
        <f>IF(ISBLANK(LeaveTracker[[#This Row],[Employee Name]]),"-----",VLOOKUP(LeaveTracker[[#This Row],[Employee Name]],Employees[[Employee Name]:[Office]],7))</f>
        <v>TICC</v>
      </c>
      <c r="F275" s="51" t="str">
        <f>IF(ISBLANK(LeaveTracker[[#This Row],[Employee Name]]),"-----",VLOOKUP(LeaveTracker[[#This Row],[Employee Name]],Employees[[Employee Name]:[Office]],6))</f>
        <v>CASUAL</v>
      </c>
      <c r="G275" s="50">
        <v>44778</v>
      </c>
      <c r="H275" s="50">
        <v>44778</v>
      </c>
      <c r="I275" s="51" t="s">
        <v>82</v>
      </c>
      <c r="J275" s="53"/>
      <c r="K275" s="51" t="str">
        <f ca="1">LeaveTracker[[#This Row],[Days]]&amp;" "&amp;LeaveTracker[[#This Row],[Type of Leave]]</f>
        <v>1 VL</v>
      </c>
      <c r="L275" s="9">
        <f ca="1">NETWORKDAYS(LeaveTracker[[#This Row],[Start Date]],LeaveTracker[[#This Row],[End Date]],lstHolidays)</f>
        <v>1</v>
      </c>
      <c r="M275" s="9"/>
    </row>
    <row r="276" spans="1:13" ht="30" customHeight="1" x14ac:dyDescent="0.3">
      <c r="A276" s="51">
        <v>660</v>
      </c>
      <c r="B276" s="56">
        <v>44844</v>
      </c>
      <c r="C276" s="56">
        <v>44767</v>
      </c>
      <c r="D276" s="53" t="s">
        <v>1865</v>
      </c>
      <c r="E276" s="51" t="str">
        <f>IF(ISBLANK(LeaveTracker[[#This Row],[Employee Name]]),"-----",VLOOKUP(LeaveTracker[[#This Row],[Employee Name]],Employees[[Employee Name]:[Office]],7))</f>
        <v>TICC</v>
      </c>
      <c r="F276" s="51" t="str">
        <f>IF(ISBLANK(LeaveTracker[[#This Row],[Employee Name]]),"-----",VLOOKUP(LeaveTracker[[#This Row],[Employee Name]],Employees[[Employee Name]:[Office]],6))</f>
        <v>CASUAL</v>
      </c>
      <c r="G276" s="50">
        <v>44763</v>
      </c>
      <c r="H276" s="50">
        <v>44764</v>
      </c>
      <c r="I276" s="51" t="s">
        <v>81</v>
      </c>
      <c r="J276" s="53"/>
      <c r="K276" s="51" t="str">
        <f ca="1">LeaveTracker[[#This Row],[Days]]&amp;" "&amp;LeaveTracker[[#This Row],[Type of Leave]]</f>
        <v>2 SL</v>
      </c>
      <c r="L276" s="9">
        <f ca="1">NETWORKDAYS(LeaveTracker[[#This Row],[Start Date]],LeaveTracker[[#This Row],[End Date]],lstHolidays)</f>
        <v>2</v>
      </c>
      <c r="M276" s="9"/>
    </row>
    <row r="277" spans="1:13" ht="30" customHeight="1" x14ac:dyDescent="0.3">
      <c r="A277" s="51">
        <v>661</v>
      </c>
      <c r="B277" s="56">
        <v>44844</v>
      </c>
      <c r="C277" s="56">
        <v>44767</v>
      </c>
      <c r="D277" s="53" t="s">
        <v>1806</v>
      </c>
      <c r="E277" s="51" t="str">
        <f>IF(ISBLANK(LeaveTracker[[#This Row],[Employee Name]]),"-----",VLOOKUP(LeaveTracker[[#This Row],[Employee Name]],Employees[[Employee Name]:[Office]],7))</f>
        <v>CENRO</v>
      </c>
      <c r="F277" s="51" t="str">
        <f>IF(ISBLANK(LeaveTracker[[#This Row],[Employee Name]]),"-----",VLOOKUP(LeaveTracker[[#This Row],[Employee Name]],Employees[[Employee Name]:[Office]],6))</f>
        <v>CASUAL</v>
      </c>
      <c r="G277" s="50">
        <v>44774</v>
      </c>
      <c r="H277" s="50">
        <v>44774</v>
      </c>
      <c r="I277" s="51" t="s">
        <v>298</v>
      </c>
      <c r="J277" s="53" t="s">
        <v>1004</v>
      </c>
      <c r="K277" s="51" t="str">
        <f ca="1">LeaveTracker[[#This Row],[Days]]&amp;" "&amp;LeaveTracker[[#This Row],[Type of Leave]]</f>
        <v>1 OTHER</v>
      </c>
      <c r="L277" s="9">
        <f ca="1">NETWORKDAYS(LeaveTracker[[#This Row],[Start Date]],LeaveTracker[[#This Row],[End Date]],lstHolidays)</f>
        <v>1</v>
      </c>
      <c r="M277" s="9"/>
    </row>
    <row r="278" spans="1:13" ht="30" customHeight="1" x14ac:dyDescent="0.3">
      <c r="A278" s="51">
        <v>662</v>
      </c>
      <c r="B278" s="56">
        <v>44844</v>
      </c>
      <c r="C278" s="56">
        <v>44769</v>
      </c>
      <c r="D278" s="53" t="s">
        <v>1801</v>
      </c>
      <c r="E278" s="51" t="str">
        <f>IF(ISBLANK(LeaveTracker[[#This Row],[Employee Name]]),"-----",VLOOKUP(LeaveTracker[[#This Row],[Employee Name]],Employees[[Employee Name]:[Office]],7))</f>
        <v>CENRO</v>
      </c>
      <c r="F278" s="51" t="str">
        <f>IF(ISBLANK(LeaveTracker[[#This Row],[Employee Name]]),"-----",VLOOKUP(LeaveTracker[[#This Row],[Employee Name]],Employees[[Employee Name]:[Office]],6))</f>
        <v>CASUAL</v>
      </c>
      <c r="G278" s="50">
        <v>44767</v>
      </c>
      <c r="H278" s="50">
        <v>44768</v>
      </c>
      <c r="I278" s="51" t="s">
        <v>81</v>
      </c>
      <c r="J278" s="53"/>
      <c r="K278" s="51" t="str">
        <f ca="1">LeaveTracker[[#This Row],[Days]]&amp;" "&amp;LeaveTracker[[#This Row],[Type of Leave]]</f>
        <v>2 SL</v>
      </c>
      <c r="L278" s="9">
        <f ca="1">NETWORKDAYS(LeaveTracker[[#This Row],[Start Date]],LeaveTracker[[#This Row],[End Date]],lstHolidays)</f>
        <v>2</v>
      </c>
      <c r="M278" s="9"/>
    </row>
    <row r="279" spans="1:13" ht="30" customHeight="1" x14ac:dyDescent="0.3">
      <c r="A279" s="51">
        <v>663</v>
      </c>
      <c r="B279" s="56">
        <v>44844</v>
      </c>
      <c r="C279" s="56">
        <v>44770</v>
      </c>
      <c r="D279" s="53" t="s">
        <v>1802</v>
      </c>
      <c r="E279" s="51" t="str">
        <f>IF(ISBLANK(LeaveTracker[[#This Row],[Employee Name]]),"-----",VLOOKUP(LeaveTracker[[#This Row],[Employee Name]],Employees[[Employee Name]:[Office]],7))</f>
        <v>CENRO</v>
      </c>
      <c r="F279" s="51" t="str">
        <f>IF(ISBLANK(LeaveTracker[[#This Row],[Employee Name]]),"-----",VLOOKUP(LeaveTracker[[#This Row],[Employee Name]],Employees[[Employee Name]:[Office]],6))</f>
        <v>CASUAL</v>
      </c>
      <c r="G279" s="50">
        <v>44768</v>
      </c>
      <c r="H279" s="50">
        <v>44769</v>
      </c>
      <c r="I279" s="51" t="s">
        <v>82</v>
      </c>
      <c r="J279" s="53"/>
      <c r="K279" s="51" t="str">
        <f ca="1">LeaveTracker[[#This Row],[Days]]&amp;" "&amp;LeaveTracker[[#This Row],[Type of Leave]]</f>
        <v>2 VL</v>
      </c>
      <c r="L279" s="9">
        <f ca="1">NETWORKDAYS(LeaveTracker[[#This Row],[Start Date]],LeaveTracker[[#This Row],[End Date]],lstHolidays)</f>
        <v>2</v>
      </c>
      <c r="M279" s="9"/>
    </row>
    <row r="280" spans="1:13" ht="30" customHeight="1" x14ac:dyDescent="0.3">
      <c r="A280" s="51">
        <v>664</v>
      </c>
      <c r="B280" s="56">
        <v>44844</v>
      </c>
      <c r="C280" s="56">
        <v>44767</v>
      </c>
      <c r="D280" s="53" t="s">
        <v>1803</v>
      </c>
      <c r="E280" s="51" t="str">
        <f>IF(ISBLANK(LeaveTracker[[#This Row],[Employee Name]]),"-----",VLOOKUP(LeaveTracker[[#This Row],[Employee Name]],Employees[[Employee Name]:[Office]],7))</f>
        <v>CENRO</v>
      </c>
      <c r="F280" s="51" t="str">
        <f>IF(ISBLANK(LeaveTracker[[#This Row],[Employee Name]]),"-----",VLOOKUP(LeaveTracker[[#This Row],[Employee Name]],Employees[[Employee Name]:[Office]],6))</f>
        <v>CASUAL</v>
      </c>
      <c r="G280" s="50">
        <v>44774</v>
      </c>
      <c r="H280" s="50">
        <v>44778</v>
      </c>
      <c r="I280" s="51" t="s">
        <v>82</v>
      </c>
      <c r="J280" s="53"/>
      <c r="K280" s="51" t="str">
        <f ca="1">LeaveTracker[[#This Row],[Days]]&amp;" "&amp;LeaveTracker[[#This Row],[Type of Leave]]</f>
        <v>5 VL</v>
      </c>
      <c r="L280" s="9">
        <f ca="1">NETWORKDAYS(LeaveTracker[[#This Row],[Start Date]],LeaveTracker[[#This Row],[End Date]],lstHolidays)</f>
        <v>5</v>
      </c>
      <c r="M280" s="9"/>
    </row>
    <row r="281" spans="1:13" ht="30" customHeight="1" x14ac:dyDescent="0.3">
      <c r="A281" s="51">
        <v>664</v>
      </c>
      <c r="B281" s="56">
        <v>44844</v>
      </c>
      <c r="C281" s="56">
        <v>44767</v>
      </c>
      <c r="D281" s="53" t="s">
        <v>1803</v>
      </c>
      <c r="E281" s="51" t="str">
        <f>IF(ISBLANK(LeaveTracker[[#This Row],[Employee Name]]),"-----",VLOOKUP(LeaveTracker[[#This Row],[Employee Name]],Employees[[Employee Name]:[Office]],7))</f>
        <v>CENRO</v>
      </c>
      <c r="F281" s="51" t="str">
        <f>IF(ISBLANK(LeaveTracker[[#This Row],[Employee Name]]),"-----",VLOOKUP(LeaveTracker[[#This Row],[Employee Name]],Employees[[Employee Name]:[Office]],6))</f>
        <v>CASUAL</v>
      </c>
      <c r="G281" s="50">
        <v>44781</v>
      </c>
      <c r="H281" s="50">
        <v>44785</v>
      </c>
      <c r="I281" s="51" t="s">
        <v>82</v>
      </c>
      <c r="J281" s="53"/>
      <c r="K281" s="51" t="str">
        <f ca="1">LeaveTracker[[#This Row],[Days]]&amp;" "&amp;LeaveTracker[[#This Row],[Type of Leave]]</f>
        <v>5 VL</v>
      </c>
      <c r="L281" s="9">
        <f ca="1">NETWORKDAYS(LeaveTracker[[#This Row],[Start Date]],LeaveTracker[[#This Row],[End Date]],lstHolidays)</f>
        <v>5</v>
      </c>
      <c r="M281" s="9"/>
    </row>
    <row r="282" spans="1:13" ht="30" customHeight="1" x14ac:dyDescent="0.3">
      <c r="A282" s="51">
        <v>664</v>
      </c>
      <c r="B282" s="56">
        <v>44844</v>
      </c>
      <c r="C282" s="56">
        <v>44768</v>
      </c>
      <c r="D282" s="53" t="s">
        <v>1803</v>
      </c>
      <c r="E282" s="51" t="str">
        <f>IF(ISBLANK(LeaveTracker[[#This Row],[Employee Name]]),"-----",VLOOKUP(LeaveTracker[[#This Row],[Employee Name]],Employees[[Employee Name]:[Office]],7))</f>
        <v>CENRO</v>
      </c>
      <c r="F282" s="51" t="str">
        <f>IF(ISBLANK(LeaveTracker[[#This Row],[Employee Name]]),"-----",VLOOKUP(LeaveTracker[[#This Row],[Employee Name]],Employees[[Employee Name]:[Office]],6))</f>
        <v>CASUAL</v>
      </c>
      <c r="G282" s="50">
        <v>44788</v>
      </c>
      <c r="H282" s="50">
        <v>44791</v>
      </c>
      <c r="I282" s="51" t="s">
        <v>82</v>
      </c>
      <c r="J282" s="53"/>
      <c r="K282" s="51" t="str">
        <f ca="1">LeaveTracker[[#This Row],[Days]]&amp;" "&amp;LeaveTracker[[#This Row],[Type of Leave]]</f>
        <v>4 VL</v>
      </c>
      <c r="L282" s="9">
        <f ca="1">NETWORKDAYS(LeaveTracker[[#This Row],[Start Date]],LeaveTracker[[#This Row],[End Date]],lstHolidays)</f>
        <v>4</v>
      </c>
      <c r="M282" s="9"/>
    </row>
    <row r="283" spans="1:13" ht="30" customHeight="1" x14ac:dyDescent="0.3">
      <c r="A283" s="51">
        <v>665</v>
      </c>
      <c r="B283" s="56">
        <v>44844</v>
      </c>
      <c r="C283" s="56">
        <v>44767</v>
      </c>
      <c r="D283" s="53" t="s">
        <v>1768</v>
      </c>
      <c r="E283" s="51" t="str">
        <f>IF(ISBLANK(LeaveTracker[[#This Row],[Employee Name]]),"-----",VLOOKUP(LeaveTracker[[#This Row],[Employee Name]],Employees[[Employee Name]:[Office]],7))</f>
        <v>GSO</v>
      </c>
      <c r="F283" s="51" t="str">
        <f>IF(ISBLANK(LeaveTracker[[#This Row],[Employee Name]]),"-----",VLOOKUP(LeaveTracker[[#This Row],[Employee Name]],Employees[[Employee Name]:[Office]],6))</f>
        <v>CASUAL</v>
      </c>
      <c r="G283" s="50">
        <v>44771</v>
      </c>
      <c r="H283" s="50">
        <v>44771</v>
      </c>
      <c r="I283" s="51" t="s">
        <v>82</v>
      </c>
      <c r="J283" s="53"/>
      <c r="K283" s="51" t="str">
        <f ca="1">LeaveTracker[[#This Row],[Days]]&amp;" "&amp;LeaveTracker[[#This Row],[Type of Leave]]</f>
        <v>1 VL</v>
      </c>
      <c r="L283" s="9">
        <f ca="1">NETWORKDAYS(LeaveTracker[[#This Row],[Start Date]],LeaveTracker[[#This Row],[End Date]],lstHolidays)</f>
        <v>1</v>
      </c>
      <c r="M283" s="9"/>
    </row>
    <row r="284" spans="1:13" ht="30" customHeight="1" x14ac:dyDescent="0.3">
      <c r="A284" s="51">
        <v>666</v>
      </c>
      <c r="B284" s="56">
        <v>44844</v>
      </c>
      <c r="C284" s="56">
        <v>44769</v>
      </c>
      <c r="D284" s="53" t="s">
        <v>1840</v>
      </c>
      <c r="E284" s="51" t="str">
        <f>IF(ISBLANK(LeaveTracker[[#This Row],[Employee Name]]),"-----",VLOOKUP(LeaveTracker[[#This Row],[Employee Name]],Employees[[Employee Name]:[Office]],7))</f>
        <v>ONT</v>
      </c>
      <c r="F284" s="51" t="str">
        <f>IF(ISBLANK(LeaveTracker[[#This Row],[Employee Name]]),"-----",VLOOKUP(LeaveTracker[[#This Row],[Employee Name]],Employees[[Employee Name]:[Office]],6))</f>
        <v>CASUAL</v>
      </c>
      <c r="G284" s="50">
        <v>44783</v>
      </c>
      <c r="H284" s="50">
        <v>44783</v>
      </c>
      <c r="I284" s="51" t="s">
        <v>298</v>
      </c>
      <c r="J284" s="53" t="s">
        <v>1003</v>
      </c>
      <c r="K284" s="51" t="str">
        <f ca="1">LeaveTracker[[#This Row],[Days]]&amp;" "&amp;LeaveTracker[[#This Row],[Type of Leave]]</f>
        <v>1 OTHER</v>
      </c>
      <c r="L284" s="9">
        <f ca="1">NETWORKDAYS(LeaveTracker[[#This Row],[Start Date]],LeaveTracker[[#This Row],[End Date]],lstHolidays)</f>
        <v>1</v>
      </c>
      <c r="M284" s="9"/>
    </row>
    <row r="285" spans="1:13" ht="30" customHeight="1" x14ac:dyDescent="0.3">
      <c r="A285" s="51">
        <v>667</v>
      </c>
      <c r="B285" s="56">
        <v>44844</v>
      </c>
      <c r="C285" s="56">
        <v>44708</v>
      </c>
      <c r="D285" s="53" t="s">
        <v>1866</v>
      </c>
      <c r="E285" s="51" t="str">
        <f>IF(ISBLANK(LeaveTracker[[#This Row],[Employee Name]]),"-----",VLOOKUP(LeaveTracker[[#This Row],[Employee Name]],Employees[[Employee Name]:[Office]],7))</f>
        <v>GSO</v>
      </c>
      <c r="F285" s="51" t="str">
        <f>IF(ISBLANK(LeaveTracker[[#This Row],[Employee Name]]),"-----",VLOOKUP(LeaveTracker[[#This Row],[Employee Name]],Employees[[Employee Name]:[Office]],6))</f>
        <v>CASUAL</v>
      </c>
      <c r="G285" s="50">
        <v>44712</v>
      </c>
      <c r="H285" s="50">
        <v>44742</v>
      </c>
      <c r="I285" s="51" t="s">
        <v>1022</v>
      </c>
      <c r="J285" s="53" t="s">
        <v>1022</v>
      </c>
      <c r="K285" s="51" t="str">
        <f ca="1">LeaveTracker[[#This Row],[Days]]&amp;" "&amp;LeaveTracker[[#This Row],[Type of Leave]]</f>
        <v>23 WITHOUTPAY</v>
      </c>
      <c r="L285" s="9">
        <f ca="1">NETWORKDAYS(LeaveTracker[[#This Row],[Start Date]],LeaveTracker[[#This Row],[End Date]],lstHolidays)</f>
        <v>23</v>
      </c>
      <c r="M285" s="9"/>
    </row>
    <row r="286" spans="1:13" ht="30" customHeight="1" x14ac:dyDescent="0.3">
      <c r="A286" s="51">
        <v>668</v>
      </c>
      <c r="B286" s="56">
        <v>44844</v>
      </c>
      <c r="C286" s="56">
        <v>44768</v>
      </c>
      <c r="D286" s="53" t="s">
        <v>1834</v>
      </c>
      <c r="E286" s="51" t="str">
        <f>IF(ISBLANK(LeaveTracker[[#This Row],[Employee Name]]),"-----",VLOOKUP(LeaveTracker[[#This Row],[Employee Name]],Employees[[Employee Name]:[Office]],7))</f>
        <v>EEO/CITY MARKET</v>
      </c>
      <c r="F286" s="51" t="str">
        <f>IF(ISBLANK(LeaveTracker[[#This Row],[Employee Name]]),"-----",VLOOKUP(LeaveTracker[[#This Row],[Employee Name]],Employees[[Employee Name]:[Office]],6))</f>
        <v>CASUAL</v>
      </c>
      <c r="G286" s="50">
        <v>44767</v>
      </c>
      <c r="H286" s="50">
        <v>44767</v>
      </c>
      <c r="I286" s="51" t="s">
        <v>81</v>
      </c>
      <c r="J286" s="53"/>
      <c r="K286" s="51" t="str">
        <f ca="1">LeaveTracker[[#This Row],[Days]]&amp;" "&amp;LeaveTracker[[#This Row],[Type of Leave]]</f>
        <v>1 SL</v>
      </c>
      <c r="L286" s="9">
        <f ca="1">NETWORKDAYS(LeaveTracker[[#This Row],[Start Date]],LeaveTracker[[#This Row],[End Date]],lstHolidays)</f>
        <v>1</v>
      </c>
      <c r="M286" s="9"/>
    </row>
    <row r="287" spans="1:13" ht="30" customHeight="1" x14ac:dyDescent="0.3">
      <c r="A287" s="51">
        <v>669</v>
      </c>
      <c r="B287" s="56">
        <v>44844</v>
      </c>
      <c r="C287" s="56">
        <v>44770</v>
      </c>
      <c r="D287" s="53" t="s">
        <v>1836</v>
      </c>
      <c r="E287" s="51" t="str">
        <f>IF(ISBLANK(LeaveTracker[[#This Row],[Employee Name]]),"-----",VLOOKUP(LeaveTracker[[#This Row],[Employee Name]],Employees[[Employee Name]:[Office]],7))</f>
        <v>GSO</v>
      </c>
      <c r="F287" s="51" t="str">
        <f>IF(ISBLANK(LeaveTracker[[#This Row],[Employee Name]]),"-----",VLOOKUP(LeaveTracker[[#This Row],[Employee Name]],Employees[[Employee Name]:[Office]],6))</f>
        <v>CASUAL</v>
      </c>
      <c r="G287" s="50">
        <v>44764</v>
      </c>
      <c r="H287" s="50">
        <v>44764</v>
      </c>
      <c r="I287" s="51" t="s">
        <v>81</v>
      </c>
      <c r="J287" s="53"/>
      <c r="K287" s="51" t="str">
        <f ca="1">LeaveTracker[[#This Row],[Days]]&amp;" "&amp;LeaveTracker[[#This Row],[Type of Leave]]</f>
        <v>1 SL</v>
      </c>
      <c r="L287" s="9">
        <f ca="1">NETWORKDAYS(LeaveTracker[[#This Row],[Start Date]],LeaveTracker[[#This Row],[End Date]],lstHolidays)</f>
        <v>1</v>
      </c>
      <c r="M287" s="9"/>
    </row>
    <row r="288" spans="1:13" ht="30" customHeight="1" x14ac:dyDescent="0.3">
      <c r="A288" s="51">
        <v>669</v>
      </c>
      <c r="B288" s="56">
        <v>44844</v>
      </c>
      <c r="C288" s="56">
        <v>44770</v>
      </c>
      <c r="D288" s="53" t="s">
        <v>1836</v>
      </c>
      <c r="E288" s="51" t="str">
        <f>IF(ISBLANK(LeaveTracker[[#This Row],[Employee Name]]),"-----",VLOOKUP(LeaveTracker[[#This Row],[Employee Name]],Employees[[Employee Name]:[Office]],7))</f>
        <v>GSO</v>
      </c>
      <c r="F288" s="51" t="str">
        <f>IF(ISBLANK(LeaveTracker[[#This Row],[Employee Name]]),"-----",VLOOKUP(LeaveTracker[[#This Row],[Employee Name]],Employees[[Employee Name]:[Office]],6))</f>
        <v>CASUAL</v>
      </c>
      <c r="G288" s="50">
        <v>44767</v>
      </c>
      <c r="H288" s="50">
        <v>44769</v>
      </c>
      <c r="I288" s="51" t="s">
        <v>81</v>
      </c>
      <c r="J288" s="53"/>
      <c r="K288" s="51" t="str">
        <f ca="1">LeaveTracker[[#This Row],[Days]]&amp;" "&amp;LeaveTracker[[#This Row],[Type of Leave]]</f>
        <v>3 SL</v>
      </c>
      <c r="L288" s="9">
        <f ca="1">NETWORKDAYS(LeaveTracker[[#This Row],[Start Date]],LeaveTracker[[#This Row],[End Date]],lstHolidays)</f>
        <v>3</v>
      </c>
      <c r="M288" s="9"/>
    </row>
    <row r="289" spans="1:13" ht="30" customHeight="1" x14ac:dyDescent="0.3">
      <c r="A289" s="51">
        <v>670</v>
      </c>
      <c r="B289" s="56">
        <v>44844</v>
      </c>
      <c r="C289" s="56">
        <v>44767</v>
      </c>
      <c r="D289" s="53" t="s">
        <v>1845</v>
      </c>
      <c r="E289" s="51" t="str">
        <f>IF(ISBLANK(LeaveTracker[[#This Row],[Employee Name]]),"-----",VLOOKUP(LeaveTracker[[#This Row],[Employee Name]],Employees[[Employee Name]:[Office]],7))</f>
        <v>EEO/CITY MARKET</v>
      </c>
      <c r="F289" s="51" t="str">
        <f>IF(ISBLANK(LeaveTracker[[#This Row],[Employee Name]]),"-----",VLOOKUP(LeaveTracker[[#This Row],[Employee Name]],Employees[[Employee Name]:[Office]],6))</f>
        <v>CASUAL</v>
      </c>
      <c r="G289" s="50">
        <v>44756</v>
      </c>
      <c r="H289" s="50">
        <v>44756</v>
      </c>
      <c r="I289" s="51" t="s">
        <v>81</v>
      </c>
      <c r="J289" s="53"/>
      <c r="K289" s="51" t="str">
        <f ca="1">LeaveTracker[[#This Row],[Days]]&amp;" "&amp;LeaveTracker[[#This Row],[Type of Leave]]</f>
        <v>1 SL</v>
      </c>
      <c r="L289" s="9">
        <f ca="1">NETWORKDAYS(LeaveTracker[[#This Row],[Start Date]],LeaveTracker[[#This Row],[End Date]],lstHolidays)</f>
        <v>1</v>
      </c>
      <c r="M289" s="9"/>
    </row>
    <row r="290" spans="1:13" ht="30" customHeight="1" x14ac:dyDescent="0.3">
      <c r="A290" s="51">
        <v>671</v>
      </c>
      <c r="B290" s="56">
        <v>44844</v>
      </c>
      <c r="C290" s="56">
        <v>44760</v>
      </c>
      <c r="D290" s="53" t="s">
        <v>1842</v>
      </c>
      <c r="E290" s="51" t="str">
        <f>IF(ISBLANK(LeaveTracker[[#This Row],[Employee Name]]),"-----",VLOOKUP(LeaveTracker[[#This Row],[Employee Name]],Employees[[Employee Name]:[Office]],7))</f>
        <v>CPDO</v>
      </c>
      <c r="F290" s="51" t="str">
        <f>IF(ISBLANK(LeaveTracker[[#This Row],[Employee Name]]),"-----",VLOOKUP(LeaveTracker[[#This Row],[Employee Name]],Employees[[Employee Name]:[Office]],6))</f>
        <v>CASUAL</v>
      </c>
      <c r="G290" s="50">
        <v>44764</v>
      </c>
      <c r="H290" s="50">
        <v>44764</v>
      </c>
      <c r="I290" s="51" t="s">
        <v>82</v>
      </c>
      <c r="J290" s="53"/>
      <c r="K290" s="51" t="str">
        <f ca="1">LeaveTracker[[#This Row],[Days]]&amp;" "&amp;LeaveTracker[[#This Row],[Type of Leave]]</f>
        <v>1 VL</v>
      </c>
      <c r="L290" s="9">
        <f ca="1">NETWORKDAYS(LeaveTracker[[#This Row],[Start Date]],LeaveTracker[[#This Row],[End Date]],lstHolidays)</f>
        <v>1</v>
      </c>
      <c r="M290" s="9"/>
    </row>
    <row r="291" spans="1:13" ht="30" customHeight="1" x14ac:dyDescent="0.3">
      <c r="A291" s="51">
        <v>671</v>
      </c>
      <c r="B291" s="56">
        <v>44844</v>
      </c>
      <c r="C291" s="56">
        <v>44760</v>
      </c>
      <c r="D291" s="53" t="s">
        <v>1842</v>
      </c>
      <c r="E291" s="51" t="str">
        <f>IF(ISBLANK(LeaveTracker[[#This Row],[Employee Name]]),"-----",VLOOKUP(LeaveTracker[[#This Row],[Employee Name]],Employees[[Employee Name]:[Office]],7))</f>
        <v>CPDO</v>
      </c>
      <c r="F291" s="51" t="str">
        <f>IF(ISBLANK(LeaveTracker[[#This Row],[Employee Name]]),"-----",VLOOKUP(LeaveTracker[[#This Row],[Employee Name]],Employees[[Employee Name]:[Office]],6))</f>
        <v>CASUAL</v>
      </c>
      <c r="G291" s="50">
        <v>44767</v>
      </c>
      <c r="H291" s="50">
        <v>44767</v>
      </c>
      <c r="I291" s="51" t="s">
        <v>82</v>
      </c>
      <c r="J291" s="53"/>
      <c r="K291" s="51" t="str">
        <f ca="1">LeaveTracker[[#This Row],[Days]]&amp;" "&amp;LeaveTracker[[#This Row],[Type of Leave]]</f>
        <v>1 VL</v>
      </c>
      <c r="L291" s="9">
        <f ca="1">NETWORKDAYS(LeaveTracker[[#This Row],[Start Date]],LeaveTracker[[#This Row],[End Date]],lstHolidays)</f>
        <v>1</v>
      </c>
      <c r="M291" s="9"/>
    </row>
    <row r="292" spans="1:13" ht="30" customHeight="1" x14ac:dyDescent="0.3">
      <c r="A292" s="51">
        <v>672</v>
      </c>
      <c r="B292" s="56">
        <v>44845</v>
      </c>
      <c r="C292" s="56">
        <v>44676</v>
      </c>
      <c r="D292" s="53" t="s">
        <v>1867</v>
      </c>
      <c r="E292" s="51" t="str">
        <f>IF(ISBLANK(LeaveTracker[[#This Row],[Employee Name]]),"-----",VLOOKUP(LeaveTracker[[#This Row],[Employee Name]],Employees[[Employee Name]:[Office]],7))</f>
        <v>TCSNHS-ISHS</v>
      </c>
      <c r="F292" s="51" t="str">
        <f>IF(ISBLANK(LeaveTracker[[#This Row],[Employee Name]]),"-----",VLOOKUP(LeaveTracker[[#This Row],[Employee Name]],Employees[[Employee Name]:[Office]],6))</f>
        <v>CASUAL</v>
      </c>
      <c r="G292" s="50">
        <v>44669</v>
      </c>
      <c r="H292" s="50">
        <v>44670</v>
      </c>
      <c r="I292" s="51" t="s">
        <v>81</v>
      </c>
      <c r="J292" s="53"/>
      <c r="K292" s="51" t="str">
        <f ca="1">LeaveTracker[[#This Row],[Days]]&amp;" "&amp;LeaveTracker[[#This Row],[Type of Leave]]</f>
        <v>2 SL</v>
      </c>
      <c r="L292" s="9">
        <f ca="1">NETWORKDAYS(LeaveTracker[[#This Row],[Start Date]],LeaveTracker[[#This Row],[End Date]],lstHolidays)</f>
        <v>2</v>
      </c>
      <c r="M292" s="9"/>
    </row>
    <row r="293" spans="1:13" ht="30" customHeight="1" x14ac:dyDescent="0.3">
      <c r="A293" s="51">
        <v>673</v>
      </c>
      <c r="B293" s="56">
        <v>44845</v>
      </c>
      <c r="C293" s="56">
        <v>44793</v>
      </c>
      <c r="D293" s="53" t="s">
        <v>1850</v>
      </c>
      <c r="E293" s="51" t="str">
        <f>IF(ISBLANK(LeaveTracker[[#This Row],[Employee Name]]),"-----",VLOOKUP(LeaveTracker[[#This Row],[Employee Name]],Employees[[Employee Name]:[Office]],7))</f>
        <v>CENRO</v>
      </c>
      <c r="F293" s="51" t="str">
        <f>IF(ISBLANK(LeaveTracker[[#This Row],[Employee Name]]),"-----",VLOOKUP(LeaveTracker[[#This Row],[Employee Name]],Employees[[Employee Name]:[Office]],6))</f>
        <v>CASUAL</v>
      </c>
      <c r="G293" s="50">
        <v>44774</v>
      </c>
      <c r="H293" s="50">
        <v>44774</v>
      </c>
      <c r="I293" s="51" t="s">
        <v>298</v>
      </c>
      <c r="J293" s="53" t="s">
        <v>1003</v>
      </c>
      <c r="K293" s="51" t="str">
        <f ca="1">LeaveTracker[[#This Row],[Days]]&amp;" "&amp;LeaveTracker[[#This Row],[Type of Leave]]</f>
        <v>1 OTHER</v>
      </c>
      <c r="L293" s="9">
        <f ca="1">NETWORKDAYS(LeaveTracker[[#This Row],[Start Date]],LeaveTracker[[#This Row],[End Date]],lstHolidays)</f>
        <v>1</v>
      </c>
      <c r="M293" s="9"/>
    </row>
    <row r="294" spans="1:13" ht="30" customHeight="1" x14ac:dyDescent="0.3">
      <c r="A294" s="51">
        <v>674</v>
      </c>
      <c r="B294" s="56">
        <v>44845</v>
      </c>
      <c r="C294" s="56">
        <v>44775</v>
      </c>
      <c r="D294" s="53" t="s">
        <v>1774</v>
      </c>
      <c r="E294" s="51" t="str">
        <f>IF(ISBLANK(LeaveTracker[[#This Row],[Employee Name]]),"-----",VLOOKUP(LeaveTracker[[#This Row],[Employee Name]],Employees[[Employee Name]:[Office]],7))</f>
        <v>EEO/CITY MARKET</v>
      </c>
      <c r="F294" s="51" t="str">
        <f>IF(ISBLANK(LeaveTracker[[#This Row],[Employee Name]]),"-----",VLOOKUP(LeaveTracker[[#This Row],[Employee Name]],Employees[[Employee Name]:[Office]],6))</f>
        <v>CASUAL</v>
      </c>
      <c r="G294" s="50">
        <v>44777</v>
      </c>
      <c r="H294" s="50">
        <v>44777</v>
      </c>
      <c r="I294" s="51" t="s">
        <v>82</v>
      </c>
      <c r="J294" s="53"/>
      <c r="K294" s="51" t="str">
        <f ca="1">LeaveTracker[[#This Row],[Days]]&amp;" "&amp;LeaveTracker[[#This Row],[Type of Leave]]</f>
        <v>1 VL</v>
      </c>
      <c r="L294" s="9">
        <f ca="1">NETWORKDAYS(LeaveTracker[[#This Row],[Start Date]],LeaveTracker[[#This Row],[End Date]],lstHolidays)</f>
        <v>1</v>
      </c>
      <c r="M294" s="9"/>
    </row>
    <row r="295" spans="1:13" ht="30" customHeight="1" x14ac:dyDescent="0.3">
      <c r="A295" s="51">
        <v>674</v>
      </c>
      <c r="B295" s="56">
        <v>44845</v>
      </c>
      <c r="C295" s="56">
        <v>44775</v>
      </c>
      <c r="D295" s="53" t="s">
        <v>1774</v>
      </c>
      <c r="E295" s="51" t="str">
        <f>IF(ISBLANK(LeaveTracker[[#This Row],[Employee Name]]),"-----",VLOOKUP(LeaveTracker[[#This Row],[Employee Name]],Employees[[Employee Name]:[Office]],7))</f>
        <v>EEO/CITY MARKET</v>
      </c>
      <c r="F295" s="51" t="str">
        <f>IF(ISBLANK(LeaveTracker[[#This Row],[Employee Name]]),"-----",VLOOKUP(LeaveTracker[[#This Row],[Employee Name]],Employees[[Employee Name]:[Office]],6))</f>
        <v>CASUAL</v>
      </c>
      <c r="G295" s="50">
        <v>44783</v>
      </c>
      <c r="H295" s="50">
        <v>44784</v>
      </c>
      <c r="I295" s="51" t="s">
        <v>82</v>
      </c>
      <c r="J295" s="53"/>
      <c r="K295" s="51" t="str">
        <f ca="1">LeaveTracker[[#This Row],[Days]]&amp;" "&amp;LeaveTracker[[#This Row],[Type of Leave]]</f>
        <v>2 VL</v>
      </c>
      <c r="L295" s="9">
        <f ca="1">NETWORKDAYS(LeaveTracker[[#This Row],[Start Date]],LeaveTracker[[#This Row],[End Date]],lstHolidays)</f>
        <v>2</v>
      </c>
      <c r="M295" s="9"/>
    </row>
    <row r="296" spans="1:13" ht="30" customHeight="1" x14ac:dyDescent="0.3">
      <c r="A296" s="51">
        <v>675</v>
      </c>
      <c r="B296" s="56">
        <v>44845</v>
      </c>
      <c r="C296" s="56">
        <v>44775</v>
      </c>
      <c r="D296" s="53" t="s">
        <v>1765</v>
      </c>
      <c r="E296" s="51" t="str">
        <f>IF(ISBLANK(LeaveTracker[[#This Row],[Employee Name]]),"-----",VLOOKUP(LeaveTracker[[#This Row],[Employee Name]],Employees[[Employee Name]:[Office]],7))</f>
        <v>EEO/CITY MARKET</v>
      </c>
      <c r="F296" s="51" t="str">
        <f>IF(ISBLANK(LeaveTracker[[#This Row],[Employee Name]]),"-----",VLOOKUP(LeaveTracker[[#This Row],[Employee Name]],Employees[[Employee Name]:[Office]],6))</f>
        <v>CASUAL</v>
      </c>
      <c r="G296" s="50">
        <v>44783</v>
      </c>
      <c r="H296" s="50">
        <v>44783</v>
      </c>
      <c r="I296" s="51" t="s">
        <v>82</v>
      </c>
      <c r="J296" s="53"/>
      <c r="K296" s="51" t="str">
        <f ca="1">LeaveTracker[[#This Row],[Days]]&amp;" "&amp;LeaveTracker[[#This Row],[Type of Leave]]</f>
        <v>1 VL</v>
      </c>
      <c r="L296" s="9">
        <f ca="1">NETWORKDAYS(LeaveTracker[[#This Row],[Start Date]],LeaveTracker[[#This Row],[End Date]],lstHolidays)</f>
        <v>1</v>
      </c>
      <c r="M296" s="9"/>
    </row>
    <row r="297" spans="1:13" ht="30" customHeight="1" x14ac:dyDescent="0.3">
      <c r="A297" s="51">
        <v>675</v>
      </c>
      <c r="B297" s="56">
        <v>44845</v>
      </c>
      <c r="C297" s="56">
        <v>44775</v>
      </c>
      <c r="D297" s="53" t="s">
        <v>1765</v>
      </c>
      <c r="E297" s="51" t="str">
        <f>IF(ISBLANK(LeaveTracker[[#This Row],[Employee Name]]),"-----",VLOOKUP(LeaveTracker[[#This Row],[Employee Name]],Employees[[Employee Name]:[Office]],7))</f>
        <v>EEO/CITY MARKET</v>
      </c>
      <c r="F297" s="51" t="str">
        <f>IF(ISBLANK(LeaveTracker[[#This Row],[Employee Name]]),"-----",VLOOKUP(LeaveTracker[[#This Row],[Employee Name]],Employees[[Employee Name]:[Office]],6))</f>
        <v>CASUAL</v>
      </c>
      <c r="G297" s="50">
        <v>44791</v>
      </c>
      <c r="H297" s="50">
        <v>44792</v>
      </c>
      <c r="I297" s="51" t="s">
        <v>82</v>
      </c>
      <c r="J297" s="53"/>
      <c r="K297" s="51" t="str">
        <f ca="1">LeaveTracker[[#This Row],[Days]]&amp;" "&amp;LeaveTracker[[#This Row],[Type of Leave]]</f>
        <v>2 VL</v>
      </c>
      <c r="L297" s="9">
        <f ca="1">NETWORKDAYS(LeaveTracker[[#This Row],[Start Date]],LeaveTracker[[#This Row],[End Date]],lstHolidays)</f>
        <v>2</v>
      </c>
      <c r="M297" s="9"/>
    </row>
    <row r="298" spans="1:13" ht="30" customHeight="1" x14ac:dyDescent="0.3">
      <c r="A298" s="51">
        <v>676</v>
      </c>
      <c r="B298" s="56">
        <v>44845</v>
      </c>
      <c r="C298" s="56">
        <v>44754</v>
      </c>
      <c r="D298" s="53" t="s">
        <v>1836</v>
      </c>
      <c r="E298" s="51" t="str">
        <f>IF(ISBLANK(LeaveTracker[[#This Row],[Employee Name]]),"-----",VLOOKUP(LeaveTracker[[#This Row],[Employee Name]],Employees[[Employee Name]:[Office]],7))</f>
        <v>GSO</v>
      </c>
      <c r="F298" s="51" t="str">
        <f>IF(ISBLANK(LeaveTracker[[#This Row],[Employee Name]]),"-----",VLOOKUP(LeaveTracker[[#This Row],[Employee Name]],Employees[[Employee Name]:[Office]],6))</f>
        <v>CASUAL</v>
      </c>
      <c r="G298" s="50">
        <v>44753</v>
      </c>
      <c r="H298" s="50">
        <v>44753</v>
      </c>
      <c r="I298" s="51" t="s">
        <v>81</v>
      </c>
      <c r="J298" s="53"/>
      <c r="K298" s="51" t="str">
        <f ca="1">LeaveTracker[[#This Row],[Days]]&amp;" "&amp;LeaveTracker[[#This Row],[Type of Leave]]</f>
        <v>1 SL</v>
      </c>
      <c r="L298" s="9">
        <f ca="1">NETWORKDAYS(LeaveTracker[[#This Row],[Start Date]],LeaveTracker[[#This Row],[End Date]],lstHolidays)</f>
        <v>1</v>
      </c>
      <c r="M298" s="9"/>
    </row>
    <row r="299" spans="1:13" ht="30" customHeight="1" x14ac:dyDescent="0.3">
      <c r="A299" s="51">
        <v>677</v>
      </c>
      <c r="B299" s="56">
        <v>44845</v>
      </c>
      <c r="C299" s="56">
        <v>44685</v>
      </c>
      <c r="D299" s="53" t="s">
        <v>1836</v>
      </c>
      <c r="E299" s="51" t="str">
        <f>IF(ISBLANK(LeaveTracker[[#This Row],[Employee Name]]),"-----",VLOOKUP(LeaveTracker[[#This Row],[Employee Name]],Employees[[Employee Name]:[Office]],7))</f>
        <v>GSO</v>
      </c>
      <c r="F299" s="51" t="str">
        <f>IF(ISBLANK(LeaveTracker[[#This Row],[Employee Name]]),"-----",VLOOKUP(LeaveTracker[[#This Row],[Employee Name]],Employees[[Employee Name]:[Office]],6))</f>
        <v>CASUAL</v>
      </c>
      <c r="G299" s="50">
        <v>44691</v>
      </c>
      <c r="H299" s="50">
        <v>44712</v>
      </c>
      <c r="I299" s="51" t="s">
        <v>1022</v>
      </c>
      <c r="J299" s="53" t="s">
        <v>1022</v>
      </c>
      <c r="K299" s="51" t="str">
        <f ca="1">LeaveTracker[[#This Row],[Days]]&amp;" "&amp;LeaveTracker[[#This Row],[Type of Leave]]</f>
        <v>16 WITHOUTPAY</v>
      </c>
      <c r="L299" s="9">
        <f ca="1">NETWORKDAYS(LeaveTracker[[#This Row],[Start Date]],LeaveTracker[[#This Row],[End Date]],lstHolidays)</f>
        <v>16</v>
      </c>
      <c r="M299" s="9"/>
    </row>
    <row r="300" spans="1:13" ht="30" customHeight="1" x14ac:dyDescent="0.3">
      <c r="A300" s="51">
        <v>678</v>
      </c>
      <c r="B300" s="56">
        <v>44845</v>
      </c>
      <c r="C300" s="56">
        <v>44762</v>
      </c>
      <c r="D300" s="53" t="s">
        <v>1836</v>
      </c>
      <c r="E300" s="51" t="str">
        <f>IF(ISBLANK(LeaveTracker[[#This Row],[Employee Name]]),"-----",VLOOKUP(LeaveTracker[[#This Row],[Employee Name]],Employees[[Employee Name]:[Office]],7))</f>
        <v>GSO</v>
      </c>
      <c r="F300" s="51" t="str">
        <f>IF(ISBLANK(LeaveTracker[[#This Row],[Employee Name]]),"-----",VLOOKUP(LeaveTracker[[#This Row],[Employee Name]],Employees[[Employee Name]:[Office]],6))</f>
        <v>CASUAL</v>
      </c>
      <c r="G300" s="50">
        <v>44756</v>
      </c>
      <c r="H300" s="50">
        <v>44757</v>
      </c>
      <c r="I300" s="51" t="s">
        <v>1022</v>
      </c>
      <c r="J300" s="53" t="s">
        <v>1022</v>
      </c>
      <c r="K300" s="51" t="str">
        <f ca="1">LeaveTracker[[#This Row],[Days]]&amp;" "&amp;LeaveTracker[[#This Row],[Type of Leave]]</f>
        <v>2 WITHOUTPAY</v>
      </c>
      <c r="L300" s="9">
        <f ca="1">NETWORKDAYS(LeaveTracker[[#This Row],[Start Date]],LeaveTracker[[#This Row],[End Date]],lstHolidays)</f>
        <v>2</v>
      </c>
      <c r="M300" s="9"/>
    </row>
    <row r="301" spans="1:13" ht="30" customHeight="1" x14ac:dyDescent="0.3">
      <c r="A301" s="51">
        <v>678</v>
      </c>
      <c r="B301" s="56">
        <v>44845</v>
      </c>
      <c r="C301" s="56">
        <v>44762</v>
      </c>
      <c r="D301" s="53" t="s">
        <v>1836</v>
      </c>
      <c r="E301" s="51" t="str">
        <f>IF(ISBLANK(LeaveTracker[[#This Row],[Employee Name]]),"-----",VLOOKUP(LeaveTracker[[#This Row],[Employee Name]],Employees[[Employee Name]:[Office]],7))</f>
        <v>GSO</v>
      </c>
      <c r="F301" s="51" t="str">
        <f>IF(ISBLANK(LeaveTracker[[#This Row],[Employee Name]]),"-----",VLOOKUP(LeaveTracker[[#This Row],[Employee Name]],Employees[[Employee Name]:[Office]],6))</f>
        <v>CASUAL</v>
      </c>
      <c r="G301" s="50">
        <v>44760</v>
      </c>
      <c r="H301" s="50">
        <v>44761</v>
      </c>
      <c r="I301" s="51" t="s">
        <v>1022</v>
      </c>
      <c r="J301" s="53" t="s">
        <v>1868</v>
      </c>
      <c r="K301" s="51" t="str">
        <f ca="1">LeaveTracker[[#This Row],[Days]]&amp;" "&amp;LeaveTracker[[#This Row],[Type of Leave]]</f>
        <v>2 WITHOUTPAY</v>
      </c>
      <c r="L301" s="9">
        <f ca="1">NETWORKDAYS(LeaveTracker[[#This Row],[Start Date]],LeaveTracker[[#This Row],[End Date]],lstHolidays)</f>
        <v>2</v>
      </c>
      <c r="M301" s="9"/>
    </row>
    <row r="302" spans="1:13" ht="30" customHeight="1" x14ac:dyDescent="0.3">
      <c r="A302" s="51">
        <v>679</v>
      </c>
      <c r="B302" s="56">
        <v>44845</v>
      </c>
      <c r="C302" s="56">
        <v>44782</v>
      </c>
      <c r="D302" s="53" t="s">
        <v>1798</v>
      </c>
      <c r="E302" s="51" t="str">
        <f>IF(ISBLANK(LeaveTracker[[#This Row],[Employee Name]]),"-----",VLOOKUP(LeaveTracker[[#This Row],[Employee Name]],Employees[[Employee Name]:[Office]],7))</f>
        <v>CTO-LICENSE</v>
      </c>
      <c r="F302" s="51" t="str">
        <f>IF(ISBLANK(LeaveTracker[[#This Row],[Employee Name]]),"-----",VLOOKUP(LeaveTracker[[#This Row],[Employee Name]],Employees[[Employee Name]:[Office]],6))</f>
        <v>CASUAL</v>
      </c>
      <c r="G302" s="50">
        <v>44781</v>
      </c>
      <c r="H302" s="50">
        <v>44781</v>
      </c>
      <c r="I302" s="51" t="s">
        <v>298</v>
      </c>
      <c r="J302" s="53" t="s">
        <v>1003</v>
      </c>
      <c r="K302" s="51" t="str">
        <f ca="1">LeaveTracker[[#This Row],[Days]]&amp;" "&amp;LeaveTracker[[#This Row],[Type of Leave]]</f>
        <v>1 OTHER</v>
      </c>
      <c r="L302" s="9">
        <f ca="1">NETWORKDAYS(LeaveTracker[[#This Row],[Start Date]],LeaveTracker[[#This Row],[End Date]],lstHolidays)</f>
        <v>1</v>
      </c>
      <c r="M302" s="9"/>
    </row>
    <row r="303" spans="1:13" ht="30" customHeight="1" x14ac:dyDescent="0.3">
      <c r="A303" s="51">
        <v>680</v>
      </c>
      <c r="B303" s="56">
        <v>44845</v>
      </c>
      <c r="C303" s="56">
        <v>44670</v>
      </c>
      <c r="D303" s="53" t="s">
        <v>1836</v>
      </c>
      <c r="E303" s="51" t="str">
        <f>IF(ISBLANK(LeaveTracker[[#This Row],[Employee Name]]),"-----",VLOOKUP(LeaveTracker[[#This Row],[Employee Name]],Employees[[Employee Name]:[Office]],7))</f>
        <v>GSO</v>
      </c>
      <c r="F303" s="51" t="str">
        <f>IF(ISBLANK(LeaveTracker[[#This Row],[Employee Name]]),"-----",VLOOKUP(LeaveTracker[[#This Row],[Employee Name]],Employees[[Employee Name]:[Office]],6))</f>
        <v>CASUAL</v>
      </c>
      <c r="G303" s="50">
        <v>44677</v>
      </c>
      <c r="H303" s="50">
        <v>44680</v>
      </c>
      <c r="I303" s="51" t="s">
        <v>1022</v>
      </c>
      <c r="J303" s="53" t="s">
        <v>1022</v>
      </c>
      <c r="K303" s="51" t="str">
        <f ca="1">LeaveTracker[[#This Row],[Days]]&amp;" "&amp;LeaveTracker[[#This Row],[Type of Leave]]</f>
        <v>4 WITHOUTPAY</v>
      </c>
      <c r="L303" s="9">
        <f ca="1">NETWORKDAYS(LeaveTracker[[#This Row],[Start Date]],LeaveTracker[[#This Row],[End Date]],lstHolidays)</f>
        <v>4</v>
      </c>
      <c r="M303" s="9"/>
    </row>
    <row r="304" spans="1:13" ht="30" customHeight="1" x14ac:dyDescent="0.3">
      <c r="A304" s="51">
        <v>680</v>
      </c>
      <c r="B304" s="56">
        <v>44845</v>
      </c>
      <c r="C304" s="56">
        <v>44670</v>
      </c>
      <c r="D304" s="53" t="s">
        <v>1836</v>
      </c>
      <c r="E304" s="51" t="str">
        <f>IF(ISBLANK(LeaveTracker[[#This Row],[Employee Name]]),"-----",VLOOKUP(LeaveTracker[[#This Row],[Employee Name]],Employees[[Employee Name]:[Office]],7))</f>
        <v>GSO</v>
      </c>
      <c r="F304" s="51" t="str">
        <f>IF(ISBLANK(LeaveTracker[[#This Row],[Employee Name]]),"-----",VLOOKUP(LeaveTracker[[#This Row],[Employee Name]],Employees[[Employee Name]:[Office]],6))</f>
        <v>CASUAL</v>
      </c>
      <c r="G304" s="50">
        <v>44683</v>
      </c>
      <c r="H304" s="50">
        <v>44687</v>
      </c>
      <c r="I304" s="51" t="s">
        <v>1022</v>
      </c>
      <c r="J304" s="53" t="s">
        <v>1022</v>
      </c>
      <c r="K304" s="51" t="str">
        <f ca="1">LeaveTracker[[#This Row],[Days]]&amp;" "&amp;LeaveTracker[[#This Row],[Type of Leave]]</f>
        <v>5 WITHOUTPAY</v>
      </c>
      <c r="L304" s="9">
        <f ca="1">NETWORKDAYS(LeaveTracker[[#This Row],[Start Date]],LeaveTracker[[#This Row],[End Date]],lstHolidays)</f>
        <v>5</v>
      </c>
      <c r="M304" s="9"/>
    </row>
    <row r="305" spans="1:13" ht="30" customHeight="1" x14ac:dyDescent="0.3">
      <c r="A305" s="51">
        <v>681</v>
      </c>
      <c r="B305" s="56">
        <v>44845</v>
      </c>
      <c r="C305" s="56">
        <v>44781</v>
      </c>
      <c r="D305" s="53" t="s">
        <v>1869</v>
      </c>
      <c r="E305" s="51" t="str">
        <f>IF(ISBLANK(LeaveTracker[[#This Row],[Employee Name]]),"-----",VLOOKUP(LeaveTracker[[#This Row],[Employee Name]],Employees[[Employee Name]:[Office]],7))</f>
        <v>CHO</v>
      </c>
      <c r="F305" s="51" t="str">
        <f>IF(ISBLANK(LeaveTracker[[#This Row],[Employee Name]]),"-----",VLOOKUP(LeaveTracker[[#This Row],[Employee Name]],Employees[[Employee Name]:[Office]],6))</f>
        <v>CASUAL</v>
      </c>
      <c r="G305" s="50">
        <v>44774</v>
      </c>
      <c r="H305" s="50">
        <v>44776</v>
      </c>
      <c r="I305" s="51" t="s">
        <v>81</v>
      </c>
      <c r="J305" s="53"/>
      <c r="K305" s="51" t="str">
        <f ca="1">LeaveTracker[[#This Row],[Days]]&amp;" "&amp;LeaveTracker[[#This Row],[Type of Leave]]</f>
        <v>3 SL</v>
      </c>
      <c r="L305" s="9">
        <f ca="1">NETWORKDAYS(LeaveTracker[[#This Row],[Start Date]],LeaveTracker[[#This Row],[End Date]],lstHolidays)</f>
        <v>3</v>
      </c>
      <c r="M305" s="9"/>
    </row>
    <row r="306" spans="1:13" ht="30" customHeight="1" x14ac:dyDescent="0.3">
      <c r="A306" s="51">
        <v>681</v>
      </c>
      <c r="B306" s="56">
        <v>44845</v>
      </c>
      <c r="C306" s="56">
        <v>44781</v>
      </c>
      <c r="D306" s="53" t="s">
        <v>1869</v>
      </c>
      <c r="E306" s="51" t="str">
        <f>IF(ISBLANK(LeaveTracker[[#This Row],[Employee Name]]),"-----",VLOOKUP(LeaveTracker[[#This Row],[Employee Name]],Employees[[Employee Name]:[Office]],7))</f>
        <v>CHO</v>
      </c>
      <c r="F306" s="51" t="str">
        <f>IF(ISBLANK(LeaveTracker[[#This Row],[Employee Name]]),"-----",VLOOKUP(LeaveTracker[[#This Row],[Employee Name]],Employees[[Employee Name]:[Office]],6))</f>
        <v>CASUAL</v>
      </c>
      <c r="G306" s="50">
        <v>44778</v>
      </c>
      <c r="H306" s="50">
        <v>44778</v>
      </c>
      <c r="I306" s="51" t="s">
        <v>298</v>
      </c>
      <c r="J306" s="53" t="s">
        <v>158</v>
      </c>
      <c r="K306" s="51" t="str">
        <f ca="1">LeaveTracker[[#This Row],[Days]]&amp;" "&amp;LeaveTracker[[#This Row],[Type of Leave]]</f>
        <v>1 OTHER</v>
      </c>
      <c r="L306" s="9">
        <f ca="1">NETWORKDAYS(LeaveTracker[[#This Row],[Start Date]],LeaveTracker[[#This Row],[End Date]],lstHolidays)</f>
        <v>1</v>
      </c>
      <c r="M306" s="9"/>
    </row>
    <row r="307" spans="1:13" ht="30" customHeight="1" x14ac:dyDescent="0.3">
      <c r="A307" s="51">
        <v>682</v>
      </c>
      <c r="B307" s="56">
        <v>44845</v>
      </c>
      <c r="C307" s="56">
        <v>44776</v>
      </c>
      <c r="D307" s="53" t="s">
        <v>1870</v>
      </c>
      <c r="E307" s="51" t="str">
        <f>IF(ISBLANK(LeaveTracker[[#This Row],[Employee Name]]),"-----",VLOOKUP(LeaveTracker[[#This Row],[Employee Name]],Employees[[Employee Name]:[Office]],7))</f>
        <v>CHO</v>
      </c>
      <c r="F307" s="51" t="str">
        <f>IF(ISBLANK(LeaveTracker[[#This Row],[Employee Name]]),"-----",VLOOKUP(LeaveTracker[[#This Row],[Employee Name]],Employees[[Employee Name]:[Office]],6))</f>
        <v>CASUAL</v>
      </c>
      <c r="G307" s="50">
        <v>44776</v>
      </c>
      <c r="H307" s="50">
        <v>44776</v>
      </c>
      <c r="I307" s="51" t="s">
        <v>81</v>
      </c>
      <c r="J307" s="53"/>
      <c r="K307" s="51" t="str">
        <f ca="1">LeaveTracker[[#This Row],[Days]]&amp;" "&amp;LeaveTracker[[#This Row],[Type of Leave]]</f>
        <v>1 SL</v>
      </c>
      <c r="L307" s="9">
        <f ca="1">NETWORKDAYS(LeaveTracker[[#This Row],[Start Date]],LeaveTracker[[#This Row],[End Date]],lstHolidays)</f>
        <v>1</v>
      </c>
      <c r="M307" s="9"/>
    </row>
    <row r="308" spans="1:13" ht="30" customHeight="1" x14ac:dyDescent="0.3">
      <c r="A308" s="51">
        <v>683</v>
      </c>
      <c r="B308" s="56">
        <v>44845</v>
      </c>
      <c r="C308" s="56">
        <v>44685</v>
      </c>
      <c r="D308" s="53" t="s">
        <v>1871</v>
      </c>
      <c r="E308" s="51" t="str">
        <f>IF(ISBLANK(LeaveTracker[[#This Row],[Employee Name]]),"-----",VLOOKUP(LeaveTracker[[#This Row],[Employee Name]],Employees[[Employee Name]:[Office]],7))</f>
        <v>CTO</v>
      </c>
      <c r="F308" s="51" t="str">
        <f>IF(ISBLANK(LeaveTracker[[#This Row],[Employee Name]]),"-----",VLOOKUP(LeaveTracker[[#This Row],[Employee Name]],Employees[[Employee Name]:[Office]],6))</f>
        <v>CASUAL</v>
      </c>
      <c r="G308" s="50">
        <v>44683</v>
      </c>
      <c r="H308" s="50">
        <v>44683</v>
      </c>
      <c r="I308" s="51" t="s">
        <v>81</v>
      </c>
      <c r="J308" s="53"/>
      <c r="K308" s="51" t="str">
        <f ca="1">LeaveTracker[[#This Row],[Days]]&amp;" "&amp;LeaveTracker[[#This Row],[Type of Leave]]</f>
        <v>1 SL</v>
      </c>
      <c r="L308" s="9">
        <f ca="1">NETWORKDAYS(LeaveTracker[[#This Row],[Start Date]],LeaveTracker[[#This Row],[End Date]],lstHolidays)</f>
        <v>1</v>
      </c>
      <c r="M308" s="9"/>
    </row>
    <row r="309" spans="1:13" ht="30" customHeight="1" x14ac:dyDescent="0.3">
      <c r="A309" s="51">
        <v>684</v>
      </c>
      <c r="B309" s="56">
        <v>44845</v>
      </c>
      <c r="C309" s="56">
        <v>44719</v>
      </c>
      <c r="D309" s="53" t="s">
        <v>1871</v>
      </c>
      <c r="E309" s="51" t="str">
        <f>IF(ISBLANK(LeaveTracker[[#This Row],[Employee Name]]),"-----",VLOOKUP(LeaveTracker[[#This Row],[Employee Name]],Employees[[Employee Name]:[Office]],7))</f>
        <v>CTO</v>
      </c>
      <c r="F309" s="51" t="str">
        <f>IF(ISBLANK(LeaveTracker[[#This Row],[Employee Name]]),"-----",VLOOKUP(LeaveTracker[[#This Row],[Employee Name]],Employees[[Employee Name]:[Office]],6))</f>
        <v>CASUAL</v>
      </c>
      <c r="G309" s="50">
        <v>44718</v>
      </c>
      <c r="H309" s="50">
        <v>44718</v>
      </c>
      <c r="I309" s="51" t="s">
        <v>81</v>
      </c>
      <c r="J309" s="53"/>
      <c r="K309" s="51" t="str">
        <f ca="1">LeaveTracker[[#This Row],[Days]]&amp;" "&amp;LeaveTracker[[#This Row],[Type of Leave]]</f>
        <v>1 SL</v>
      </c>
      <c r="L309" s="9">
        <f ca="1">NETWORKDAYS(LeaveTracker[[#This Row],[Start Date]],LeaveTracker[[#This Row],[End Date]],lstHolidays)</f>
        <v>1</v>
      </c>
      <c r="M309" s="9"/>
    </row>
    <row r="310" spans="1:13" ht="30" customHeight="1" x14ac:dyDescent="0.3">
      <c r="A310" s="51">
        <v>685</v>
      </c>
      <c r="B310" s="56">
        <v>44845</v>
      </c>
      <c r="C310" s="56">
        <v>44700</v>
      </c>
      <c r="D310" s="53" t="s">
        <v>1872</v>
      </c>
      <c r="E310" s="51" t="str">
        <f>IF(ISBLANK(LeaveTracker[[#This Row],[Employee Name]]),"-----",VLOOKUP(LeaveTracker[[#This Row],[Employee Name]],Employees[[Employee Name]:[Office]],7))</f>
        <v>BPLO</v>
      </c>
      <c r="F310" s="51" t="str">
        <f>IF(ISBLANK(LeaveTracker[[#This Row],[Employee Name]]),"-----",VLOOKUP(LeaveTracker[[#This Row],[Employee Name]],Employees[[Employee Name]:[Office]],6))</f>
        <v>CASUAL</v>
      </c>
      <c r="G310" s="50">
        <v>44699</v>
      </c>
      <c r="H310" s="50">
        <v>44699</v>
      </c>
      <c r="I310" s="51" t="s">
        <v>81</v>
      </c>
      <c r="J310" s="53"/>
      <c r="K310" s="51" t="str">
        <f ca="1">LeaveTracker[[#This Row],[Days]]&amp;" "&amp;LeaveTracker[[#This Row],[Type of Leave]]</f>
        <v>1 SL</v>
      </c>
      <c r="L310" s="9">
        <f ca="1">NETWORKDAYS(LeaveTracker[[#This Row],[Start Date]],LeaveTracker[[#This Row],[End Date]],lstHolidays)</f>
        <v>1</v>
      </c>
      <c r="M310" s="9"/>
    </row>
    <row r="311" spans="1:13" ht="30" customHeight="1" x14ac:dyDescent="0.3">
      <c r="A311" s="51">
        <v>686</v>
      </c>
      <c r="B311" s="56">
        <v>44845</v>
      </c>
      <c r="C311" s="56">
        <v>44774</v>
      </c>
      <c r="D311" s="53" t="s">
        <v>1872</v>
      </c>
      <c r="E311" s="51" t="str">
        <f>IF(ISBLANK(LeaveTracker[[#This Row],[Employee Name]]),"-----",VLOOKUP(LeaveTracker[[#This Row],[Employee Name]],Employees[[Employee Name]:[Office]],7))</f>
        <v>BPLO</v>
      </c>
      <c r="F311" s="51" t="str">
        <f>IF(ISBLANK(LeaveTracker[[#This Row],[Employee Name]]),"-----",VLOOKUP(LeaveTracker[[#This Row],[Employee Name]],Employees[[Employee Name]:[Office]],6))</f>
        <v>CASUAL</v>
      </c>
      <c r="G311" s="50">
        <v>44781</v>
      </c>
      <c r="H311" s="50">
        <v>44781</v>
      </c>
      <c r="I311" s="51" t="s">
        <v>298</v>
      </c>
      <c r="J311" s="53" t="s">
        <v>1003</v>
      </c>
      <c r="K311" s="51" t="str">
        <f ca="1">LeaveTracker[[#This Row],[Days]]&amp;" "&amp;LeaveTracker[[#This Row],[Type of Leave]]</f>
        <v>1 OTHER</v>
      </c>
      <c r="L311" s="9">
        <f ca="1">NETWORKDAYS(LeaveTracker[[#This Row],[Start Date]],LeaveTracker[[#This Row],[End Date]],lstHolidays)</f>
        <v>1</v>
      </c>
      <c r="M311" s="9"/>
    </row>
    <row r="312" spans="1:13" ht="30" customHeight="1" x14ac:dyDescent="0.3">
      <c r="A312" s="51">
        <v>687</v>
      </c>
      <c r="B312" s="56">
        <v>44845</v>
      </c>
      <c r="C312" s="56">
        <v>44692</v>
      </c>
      <c r="D312" s="53" t="s">
        <v>1873</v>
      </c>
      <c r="E312" s="51" t="str">
        <f>IF(ISBLANK(LeaveTracker[[#This Row],[Employee Name]]),"-----",VLOOKUP(LeaveTracker[[#This Row],[Employee Name]],Employees[[Employee Name]:[Office]],7))</f>
        <v>MO</v>
      </c>
      <c r="F312" s="51" t="str">
        <f>IF(ISBLANK(LeaveTracker[[#This Row],[Employee Name]]),"-----",VLOOKUP(LeaveTracker[[#This Row],[Employee Name]],Employees[[Employee Name]:[Office]],6))</f>
        <v>CASUAL</v>
      </c>
      <c r="G312" s="50">
        <v>44697</v>
      </c>
      <c r="H312" s="50">
        <v>44697</v>
      </c>
      <c r="I312" s="51" t="s">
        <v>298</v>
      </c>
      <c r="J312" s="53" t="s">
        <v>1004</v>
      </c>
      <c r="K312" s="51" t="str">
        <f ca="1">LeaveTracker[[#This Row],[Days]]&amp;" "&amp;LeaveTracker[[#This Row],[Type of Leave]]</f>
        <v>1 OTHER</v>
      </c>
      <c r="L312" s="9">
        <f ca="1">NETWORKDAYS(LeaveTracker[[#This Row],[Start Date]],LeaveTracker[[#This Row],[End Date]],lstHolidays)</f>
        <v>1</v>
      </c>
      <c r="M312" s="9"/>
    </row>
    <row r="313" spans="1:13" ht="30" customHeight="1" x14ac:dyDescent="0.3">
      <c r="A313" s="51">
        <v>688</v>
      </c>
      <c r="B313" s="56">
        <v>44845</v>
      </c>
      <c r="C313" s="56">
        <v>44774</v>
      </c>
      <c r="D313" s="53" t="s">
        <v>1873</v>
      </c>
      <c r="E313" s="51" t="str">
        <f>IF(ISBLANK(LeaveTracker[[#This Row],[Employee Name]]),"-----",VLOOKUP(LeaveTracker[[#This Row],[Employee Name]],Employees[[Employee Name]:[Office]],7))</f>
        <v>MO</v>
      </c>
      <c r="F313" s="51" t="str">
        <f>IF(ISBLANK(LeaveTracker[[#This Row],[Employee Name]]),"-----",VLOOKUP(LeaveTracker[[#This Row],[Employee Name]],Employees[[Employee Name]:[Office]],6))</f>
        <v>CASUAL</v>
      </c>
      <c r="G313" s="50">
        <v>44770</v>
      </c>
      <c r="H313" s="50">
        <v>44771</v>
      </c>
      <c r="I313" s="51" t="s">
        <v>81</v>
      </c>
      <c r="J313" s="53"/>
      <c r="K313" s="51" t="str">
        <f ca="1">LeaveTracker[[#This Row],[Days]]&amp;" "&amp;LeaveTracker[[#This Row],[Type of Leave]]</f>
        <v>2 SL</v>
      </c>
      <c r="L313" s="9">
        <f ca="1">NETWORKDAYS(LeaveTracker[[#This Row],[Start Date]],LeaveTracker[[#This Row],[End Date]],lstHolidays)</f>
        <v>2</v>
      </c>
      <c r="M313" s="9"/>
    </row>
    <row r="314" spans="1:13" ht="30" customHeight="1" x14ac:dyDescent="0.3">
      <c r="A314" s="51">
        <v>689</v>
      </c>
      <c r="B314" s="56">
        <v>44845</v>
      </c>
      <c r="C314" s="56">
        <v>44824</v>
      </c>
      <c r="D314" s="53" t="s">
        <v>1836</v>
      </c>
      <c r="E314" s="51" t="str">
        <f>IF(ISBLANK(LeaveTracker[[#This Row],[Employee Name]]),"-----",VLOOKUP(LeaveTracker[[#This Row],[Employee Name]],Employees[[Employee Name]:[Office]],7))</f>
        <v>GSO</v>
      </c>
      <c r="F314" s="51" t="str">
        <f>IF(ISBLANK(LeaveTracker[[#This Row],[Employee Name]]),"-----",VLOOKUP(LeaveTracker[[#This Row],[Employee Name]],Employees[[Employee Name]:[Office]],6))</f>
        <v>CASUAL</v>
      </c>
      <c r="G314" s="50">
        <v>44823</v>
      </c>
      <c r="H314" s="50">
        <v>44823</v>
      </c>
      <c r="I314" s="51" t="s">
        <v>81</v>
      </c>
      <c r="J314" s="53"/>
      <c r="K314" s="51" t="str">
        <f ca="1">LeaveTracker[[#This Row],[Days]]&amp;" "&amp;LeaveTracker[[#This Row],[Type of Leave]]</f>
        <v>1 SL</v>
      </c>
      <c r="L314" s="9">
        <f ca="1">NETWORKDAYS(LeaveTracker[[#This Row],[Start Date]],LeaveTracker[[#This Row],[End Date]],lstHolidays)</f>
        <v>1</v>
      </c>
      <c r="M314" s="9"/>
    </row>
    <row r="315" spans="1:13" ht="30" customHeight="1" x14ac:dyDescent="0.3">
      <c r="A315" s="51">
        <v>690</v>
      </c>
      <c r="B315" s="56">
        <v>44845</v>
      </c>
      <c r="C315" s="56">
        <v>44795</v>
      </c>
      <c r="D315" s="53" t="s">
        <v>1836</v>
      </c>
      <c r="E315" s="51" t="str">
        <f>IF(ISBLANK(LeaveTracker[[#This Row],[Employee Name]]),"-----",VLOOKUP(LeaveTracker[[#This Row],[Employee Name]],Employees[[Employee Name]:[Office]],7))</f>
        <v>GSO</v>
      </c>
      <c r="F315" s="51" t="str">
        <f>IF(ISBLANK(LeaveTracker[[#This Row],[Employee Name]]),"-----",VLOOKUP(LeaveTracker[[#This Row],[Employee Name]],Employees[[Employee Name]:[Office]],6))</f>
        <v>CASUAL</v>
      </c>
      <c r="G315" s="50">
        <v>44816</v>
      </c>
      <c r="H315" s="50">
        <v>44820</v>
      </c>
      <c r="I315" s="51" t="s">
        <v>82</v>
      </c>
      <c r="J315" s="53"/>
      <c r="K315" s="51" t="str">
        <f ca="1">LeaveTracker[[#This Row],[Days]]&amp;" "&amp;LeaveTracker[[#This Row],[Type of Leave]]</f>
        <v>5 VL</v>
      </c>
      <c r="L315" s="9">
        <f ca="1">NETWORKDAYS(LeaveTracker[[#This Row],[Start Date]],LeaveTracker[[#This Row],[End Date]],lstHolidays)</f>
        <v>5</v>
      </c>
      <c r="M315" s="9"/>
    </row>
    <row r="316" spans="1:13" ht="30" customHeight="1" x14ac:dyDescent="0.3">
      <c r="A316" s="51">
        <v>691</v>
      </c>
      <c r="B316" s="56">
        <v>44845</v>
      </c>
      <c r="C316" s="56">
        <v>44841</v>
      </c>
      <c r="D316" s="53" t="s">
        <v>1874</v>
      </c>
      <c r="E316" s="51" t="str">
        <f>IF(ISBLANK(LeaveTracker[[#This Row],[Employee Name]]),"-----",VLOOKUP(LeaveTracker[[#This Row],[Employee Name]],Employees[[Employee Name]:[Office]],7))</f>
        <v>ONT</v>
      </c>
      <c r="F316" s="51" t="str">
        <f>IF(ISBLANK(LeaveTracker[[#This Row],[Employee Name]]),"-----",VLOOKUP(LeaveTracker[[#This Row],[Employee Name]],Employees[[Employee Name]:[Office]],6))</f>
        <v>CASUAL</v>
      </c>
      <c r="G316" s="50">
        <v>44860</v>
      </c>
      <c r="H316" s="50">
        <v>44862</v>
      </c>
      <c r="I316" s="51" t="s">
        <v>298</v>
      </c>
      <c r="J316" s="53" t="s">
        <v>1004</v>
      </c>
      <c r="K316" s="51" t="str">
        <f ca="1">LeaveTracker[[#This Row],[Days]]&amp;" "&amp;LeaveTracker[[#This Row],[Type of Leave]]</f>
        <v>3 OTHER</v>
      </c>
      <c r="L316" s="9">
        <f ca="1">NETWORKDAYS(LeaveTracker[[#This Row],[Start Date]],LeaveTracker[[#This Row],[End Date]],lstHolidays)</f>
        <v>3</v>
      </c>
      <c r="M316" s="9"/>
    </row>
    <row r="317" spans="1:13" ht="30" customHeight="1" x14ac:dyDescent="0.3">
      <c r="A317" s="51">
        <v>692</v>
      </c>
      <c r="B317" s="56">
        <v>44845</v>
      </c>
      <c r="C317" s="56">
        <v>44841</v>
      </c>
      <c r="D317" s="53" t="s">
        <v>1874</v>
      </c>
      <c r="E317" s="51" t="str">
        <f>IF(ISBLANK(LeaveTracker[[#This Row],[Employee Name]]),"-----",VLOOKUP(LeaveTracker[[#This Row],[Employee Name]],Employees[[Employee Name]:[Office]],7))</f>
        <v>ONT</v>
      </c>
      <c r="F317" s="51" t="str">
        <f>IF(ISBLANK(LeaveTracker[[#This Row],[Employee Name]]),"-----",VLOOKUP(LeaveTracker[[#This Row],[Employee Name]],Employees[[Employee Name]:[Office]],6))</f>
        <v>CASUAL</v>
      </c>
      <c r="G317" s="50">
        <v>44855</v>
      </c>
      <c r="H317" s="50">
        <v>44855</v>
      </c>
      <c r="I317" s="51" t="s">
        <v>298</v>
      </c>
      <c r="J317" s="53" t="s">
        <v>1003</v>
      </c>
      <c r="K317" s="51" t="str">
        <f ca="1">LeaveTracker[[#This Row],[Days]]&amp;" "&amp;LeaveTracker[[#This Row],[Type of Leave]]</f>
        <v>1 OTHER</v>
      </c>
      <c r="L317" s="9">
        <f ca="1">NETWORKDAYS(LeaveTracker[[#This Row],[Start Date]],LeaveTracker[[#This Row],[End Date]],lstHolidays)</f>
        <v>1</v>
      </c>
      <c r="M317" s="9"/>
    </row>
    <row r="318" spans="1:13" ht="30" customHeight="1" x14ac:dyDescent="0.3">
      <c r="A318" s="51">
        <v>693</v>
      </c>
      <c r="B318" s="56">
        <v>44845</v>
      </c>
      <c r="C318" s="56">
        <v>44844</v>
      </c>
      <c r="D318" s="53" t="s">
        <v>1875</v>
      </c>
      <c r="E318" s="51" t="str">
        <f>IF(ISBLANK(LeaveTracker[[#This Row],[Employee Name]]),"-----",VLOOKUP(LeaveTracker[[#This Row],[Employee Name]],Employees[[Employee Name]:[Office]],7))</f>
        <v>TCIS</v>
      </c>
      <c r="F318" s="51" t="str">
        <f>IF(ISBLANK(LeaveTracker[[#This Row],[Employee Name]]),"-----",VLOOKUP(LeaveTracker[[#This Row],[Employee Name]],Employees[[Employee Name]:[Office]],6))</f>
        <v>JOBCON</v>
      </c>
      <c r="G318" s="50">
        <v>44847</v>
      </c>
      <c r="H318" s="50">
        <v>44848</v>
      </c>
      <c r="I318" s="51" t="s">
        <v>1022</v>
      </c>
      <c r="J318" s="53" t="s">
        <v>1897</v>
      </c>
      <c r="K318" s="51" t="str">
        <f ca="1">LeaveTracker[[#This Row],[Days]]&amp;" "&amp;LeaveTracker[[#This Row],[Type of Leave]]</f>
        <v>2 WITHOUTPAY</v>
      </c>
      <c r="L318" s="9">
        <f ca="1">NETWORKDAYS(LeaveTracker[[#This Row],[Start Date]],LeaveTracker[[#This Row],[End Date]],lstHolidays)</f>
        <v>2</v>
      </c>
      <c r="M318" s="9"/>
    </row>
    <row r="319" spans="1:13" ht="30" customHeight="1" x14ac:dyDescent="0.3">
      <c r="A319" s="51">
        <v>693</v>
      </c>
      <c r="B319" s="56">
        <v>44845</v>
      </c>
      <c r="C319" s="56">
        <v>44844</v>
      </c>
      <c r="D319" s="53" t="s">
        <v>1875</v>
      </c>
      <c r="E319" s="51" t="str">
        <f>IF(ISBLANK(LeaveTracker[[#This Row],[Employee Name]]),"-----",VLOOKUP(LeaveTracker[[#This Row],[Employee Name]],Employees[[Employee Name]:[Office]],7))</f>
        <v>TCIS</v>
      </c>
      <c r="F319" s="51" t="str">
        <f>IF(ISBLANK(LeaveTracker[[#This Row],[Employee Name]]),"-----",VLOOKUP(LeaveTracker[[#This Row],[Employee Name]],Employees[[Employee Name]:[Office]],6))</f>
        <v>JOBCON</v>
      </c>
      <c r="G319" s="50">
        <v>44851</v>
      </c>
      <c r="H319" s="50">
        <v>44855</v>
      </c>
      <c r="I319" s="51" t="s">
        <v>1022</v>
      </c>
      <c r="J319" s="53" t="s">
        <v>1897</v>
      </c>
      <c r="K319" s="51" t="str">
        <f ca="1">LeaveTracker[[#This Row],[Days]]&amp;" "&amp;LeaveTracker[[#This Row],[Type of Leave]]</f>
        <v>5 WITHOUTPAY</v>
      </c>
      <c r="L319" s="9">
        <f ca="1">NETWORKDAYS(LeaveTracker[[#This Row],[Start Date]],LeaveTracker[[#This Row],[End Date]],lstHolidays)</f>
        <v>5</v>
      </c>
      <c r="M319" s="9"/>
    </row>
    <row r="320" spans="1:13" ht="30" customHeight="1" x14ac:dyDescent="0.3">
      <c r="A320" s="51">
        <v>693</v>
      </c>
      <c r="B320" s="56">
        <v>44845</v>
      </c>
      <c r="C320" s="56">
        <v>44844</v>
      </c>
      <c r="D320" s="53" t="s">
        <v>1875</v>
      </c>
      <c r="E320" s="51" t="str">
        <f>IF(ISBLANK(LeaveTracker[[#This Row],[Employee Name]]),"-----",VLOOKUP(LeaveTracker[[#This Row],[Employee Name]],Employees[[Employee Name]:[Office]],7))</f>
        <v>TCIS</v>
      </c>
      <c r="F320" s="51" t="str">
        <f>IF(ISBLANK(LeaveTracker[[#This Row],[Employee Name]]),"-----",VLOOKUP(LeaveTracker[[#This Row],[Employee Name]],Employees[[Employee Name]:[Office]],6))</f>
        <v>JOBCON</v>
      </c>
      <c r="G320" s="50">
        <v>44858</v>
      </c>
      <c r="H320" s="50">
        <v>44862</v>
      </c>
      <c r="I320" s="51" t="s">
        <v>1022</v>
      </c>
      <c r="J320" s="53" t="s">
        <v>1897</v>
      </c>
      <c r="K320" s="51" t="str">
        <f ca="1">LeaveTracker[[#This Row],[Days]]&amp;" "&amp;LeaveTracker[[#This Row],[Type of Leave]]</f>
        <v>5 WITHOUTPAY</v>
      </c>
      <c r="L320" s="9">
        <f ca="1">NETWORKDAYS(LeaveTracker[[#This Row],[Start Date]],LeaveTracker[[#This Row],[End Date]],lstHolidays)</f>
        <v>5</v>
      </c>
      <c r="M320" s="9"/>
    </row>
    <row r="321" spans="1:13" ht="30" customHeight="1" x14ac:dyDescent="0.3">
      <c r="A321" s="51">
        <v>693</v>
      </c>
      <c r="B321" s="56">
        <v>44845</v>
      </c>
      <c r="C321" s="56">
        <v>44844</v>
      </c>
      <c r="D321" s="53" t="s">
        <v>1875</v>
      </c>
      <c r="E321" s="51" t="str">
        <f>IF(ISBLANK(LeaveTracker[[#This Row],[Employee Name]]),"-----",VLOOKUP(LeaveTracker[[#This Row],[Employee Name]],Employees[[Employee Name]:[Office]],7))</f>
        <v>TCIS</v>
      </c>
      <c r="F321" s="51" t="str">
        <f>IF(ISBLANK(LeaveTracker[[#This Row],[Employee Name]]),"-----",VLOOKUP(LeaveTracker[[#This Row],[Employee Name]],Employees[[Employee Name]:[Office]],6))</f>
        <v>JOBCON</v>
      </c>
      <c r="G321" s="50">
        <v>44865</v>
      </c>
      <c r="H321" s="50">
        <v>44865</v>
      </c>
      <c r="I321" s="51" t="s">
        <v>1022</v>
      </c>
      <c r="J321" s="53" t="s">
        <v>1897</v>
      </c>
      <c r="K321" s="51" t="str">
        <f ca="1">LeaveTracker[[#This Row],[Days]]&amp;" "&amp;LeaveTracker[[#This Row],[Type of Leave]]</f>
        <v>1 WITHOUTPAY</v>
      </c>
      <c r="L321" s="9">
        <f ca="1">NETWORKDAYS(LeaveTracker[[#This Row],[Start Date]],LeaveTracker[[#This Row],[End Date]],lstHolidays)</f>
        <v>1</v>
      </c>
      <c r="M321" s="9"/>
    </row>
    <row r="322" spans="1:13" ht="30" customHeight="1" x14ac:dyDescent="0.3">
      <c r="A322" s="51">
        <v>694</v>
      </c>
      <c r="B322" s="56">
        <v>44846</v>
      </c>
      <c r="C322" s="56">
        <v>44827</v>
      </c>
      <c r="D322" s="53" t="s">
        <v>1808</v>
      </c>
      <c r="E322" s="51" t="str">
        <f>IF(ISBLANK(LeaveTracker[[#This Row],[Employee Name]]),"-----",VLOOKUP(LeaveTracker[[#This Row],[Employee Name]],Employees[[Employee Name]:[Office]],7))</f>
        <v>CENRO</v>
      </c>
      <c r="F322" s="51" t="str">
        <f>IF(ISBLANK(LeaveTracker[[#This Row],[Employee Name]]),"-----",VLOOKUP(LeaveTracker[[#This Row],[Employee Name]],Employees[[Employee Name]:[Office]],6))</f>
        <v>CASUAL</v>
      </c>
      <c r="G322" s="50">
        <v>44825</v>
      </c>
      <c r="H322" s="50">
        <v>44826</v>
      </c>
      <c r="I322" s="51" t="s">
        <v>81</v>
      </c>
      <c r="J322" s="53"/>
      <c r="K322" s="51" t="str">
        <f ca="1">LeaveTracker[[#This Row],[Days]]&amp;" "&amp;LeaveTracker[[#This Row],[Type of Leave]]</f>
        <v>2 SL</v>
      </c>
      <c r="L322" s="9">
        <f ca="1">NETWORKDAYS(LeaveTracker[[#This Row],[Start Date]],LeaveTracker[[#This Row],[End Date]],lstHolidays)</f>
        <v>2</v>
      </c>
      <c r="M322" s="9"/>
    </row>
    <row r="323" spans="1:13" ht="30" customHeight="1" x14ac:dyDescent="0.3">
      <c r="A323" s="51">
        <v>695</v>
      </c>
      <c r="B323" s="56">
        <v>44846</v>
      </c>
      <c r="C323" s="56">
        <v>44804</v>
      </c>
      <c r="D323" s="53" t="s">
        <v>1826</v>
      </c>
      <c r="E323" s="51" t="str">
        <f>IF(ISBLANK(LeaveTracker[[#This Row],[Employee Name]]),"-----",VLOOKUP(LeaveTracker[[#This Row],[Employee Name]],Employees[[Employee Name]:[Office]],7))</f>
        <v>CHO</v>
      </c>
      <c r="F323" s="51" t="str">
        <f>IF(ISBLANK(LeaveTracker[[#This Row],[Employee Name]]),"-----",VLOOKUP(LeaveTracker[[#This Row],[Employee Name]],Employees[[Employee Name]:[Office]],6))</f>
        <v>CASUAL</v>
      </c>
      <c r="G323" s="50">
        <v>44812</v>
      </c>
      <c r="H323" s="50">
        <v>44812</v>
      </c>
      <c r="I323" s="51" t="s">
        <v>82</v>
      </c>
      <c r="J323" s="53"/>
      <c r="K323" s="51" t="str">
        <f ca="1">LeaveTracker[[#This Row],[Days]]&amp;" "&amp;LeaveTracker[[#This Row],[Type of Leave]]</f>
        <v>1 VL</v>
      </c>
      <c r="L323" s="9">
        <f ca="1">NETWORKDAYS(LeaveTracker[[#This Row],[Start Date]],LeaveTracker[[#This Row],[End Date]],lstHolidays)</f>
        <v>1</v>
      </c>
      <c r="M323" s="9"/>
    </row>
    <row r="324" spans="1:13" ht="30" customHeight="1" x14ac:dyDescent="0.3">
      <c r="A324" s="51">
        <v>696</v>
      </c>
      <c r="B324" s="56">
        <v>44846</v>
      </c>
      <c r="C324" s="56">
        <v>44831</v>
      </c>
      <c r="D324" s="53" t="s">
        <v>1739</v>
      </c>
      <c r="E324" s="51" t="str">
        <f>IF(ISBLANK(LeaveTracker[[#This Row],[Employee Name]]),"-----",VLOOKUP(LeaveTracker[[#This Row],[Employee Name]],Employees[[Employee Name]:[Office]],7))</f>
        <v>TCNHS-ISHS</v>
      </c>
      <c r="F324" s="51" t="str">
        <f>IF(ISBLANK(LeaveTracker[[#This Row],[Employee Name]]),"-----",VLOOKUP(LeaveTracker[[#This Row],[Employee Name]],Employees[[Employee Name]:[Office]],6))</f>
        <v>CASUAL</v>
      </c>
      <c r="G324" s="50">
        <v>44811</v>
      </c>
      <c r="H324" s="50">
        <v>44811</v>
      </c>
      <c r="I324" s="51" t="s">
        <v>82</v>
      </c>
      <c r="J324" s="53"/>
      <c r="K324" s="51" t="str">
        <f ca="1">LeaveTracker[[#This Row],[Days]]&amp;" "&amp;LeaveTracker[[#This Row],[Type of Leave]]</f>
        <v>1 VL</v>
      </c>
      <c r="L324" s="9">
        <f ca="1">NETWORKDAYS(LeaveTracker[[#This Row],[Start Date]],LeaveTracker[[#This Row],[End Date]],lstHolidays)</f>
        <v>1</v>
      </c>
      <c r="M324" s="9"/>
    </row>
    <row r="325" spans="1:13" ht="30" customHeight="1" x14ac:dyDescent="0.3">
      <c r="A325" s="51">
        <v>697</v>
      </c>
      <c r="B325" s="56">
        <v>44846</v>
      </c>
      <c r="C325" s="56">
        <v>44774</v>
      </c>
      <c r="D325" s="53" t="s">
        <v>1876</v>
      </c>
      <c r="E325" s="51" t="str">
        <f>IF(ISBLANK(LeaveTracker[[#This Row],[Employee Name]]),"-----",VLOOKUP(LeaveTracker[[#This Row],[Employee Name]],Employees[[Employee Name]:[Office]],7))</f>
        <v>CENRO</v>
      </c>
      <c r="F325" s="51" t="str">
        <f>IF(ISBLANK(LeaveTracker[[#This Row],[Employee Name]]),"-----",VLOOKUP(LeaveTracker[[#This Row],[Employee Name]],Employees[[Employee Name]:[Office]],6))</f>
        <v>CASUAL</v>
      </c>
      <c r="G325" s="50">
        <v>44770</v>
      </c>
      <c r="H325" s="50">
        <v>44771</v>
      </c>
      <c r="I325" s="51" t="s">
        <v>81</v>
      </c>
      <c r="J325" s="53"/>
      <c r="K325" s="51" t="str">
        <f ca="1">LeaveTracker[[#This Row],[Days]]&amp;" "&amp;LeaveTracker[[#This Row],[Type of Leave]]</f>
        <v>2 SL</v>
      </c>
      <c r="L325" s="9">
        <f ca="1">NETWORKDAYS(LeaveTracker[[#This Row],[Start Date]],LeaveTracker[[#This Row],[End Date]],lstHolidays)</f>
        <v>2</v>
      </c>
      <c r="M325" s="9"/>
    </row>
    <row r="326" spans="1:13" ht="30" customHeight="1" x14ac:dyDescent="0.3">
      <c r="A326" s="51">
        <v>698</v>
      </c>
      <c r="B326" s="56">
        <v>44846</v>
      </c>
      <c r="C326" s="56">
        <v>44777</v>
      </c>
      <c r="D326" s="53" t="s">
        <v>1761</v>
      </c>
      <c r="E326" s="51" t="str">
        <f>IF(ISBLANK(LeaveTracker[[#This Row],[Employee Name]]),"-----",VLOOKUP(LeaveTracker[[#This Row],[Employee Name]],Employees[[Employee Name]:[Office]],7))</f>
        <v>CSWDO</v>
      </c>
      <c r="F326" s="51" t="str">
        <f>IF(ISBLANK(LeaveTracker[[#This Row],[Employee Name]]),"-----",VLOOKUP(LeaveTracker[[#This Row],[Employee Name]],Employees[[Employee Name]:[Office]],6))</f>
        <v>CASUAL</v>
      </c>
      <c r="G326" s="50">
        <v>44783</v>
      </c>
      <c r="H326" s="50">
        <v>44783</v>
      </c>
      <c r="I326" s="51" t="s">
        <v>298</v>
      </c>
      <c r="J326" s="53" t="s">
        <v>1003</v>
      </c>
      <c r="K326" s="51" t="str">
        <f ca="1">LeaveTracker[[#This Row],[Days]]&amp;" "&amp;LeaveTracker[[#This Row],[Type of Leave]]</f>
        <v>1 OTHER</v>
      </c>
      <c r="L326" s="9">
        <f ca="1">NETWORKDAYS(LeaveTracker[[#This Row],[Start Date]],LeaveTracker[[#This Row],[End Date]],lstHolidays)</f>
        <v>1</v>
      </c>
      <c r="M326" s="9"/>
    </row>
    <row r="327" spans="1:13" ht="30" customHeight="1" x14ac:dyDescent="0.3">
      <c r="A327" s="51">
        <v>699</v>
      </c>
      <c r="B327" s="56">
        <v>44846</v>
      </c>
      <c r="C327" s="56">
        <v>44777</v>
      </c>
      <c r="D327" s="53" t="s">
        <v>1819</v>
      </c>
      <c r="E327" s="51" t="str">
        <f>IF(ISBLANK(LeaveTracker[[#This Row],[Employee Name]]),"-----",VLOOKUP(LeaveTracker[[#This Row],[Employee Name]],Employees[[Employee Name]:[Office]],7))</f>
        <v>TICC</v>
      </c>
      <c r="F327" s="51" t="str">
        <f>IF(ISBLANK(LeaveTracker[[#This Row],[Employee Name]]),"-----",VLOOKUP(LeaveTracker[[#This Row],[Employee Name]],Employees[[Employee Name]:[Office]],6))</f>
        <v>CASUAL</v>
      </c>
      <c r="G327" s="50">
        <v>44763</v>
      </c>
      <c r="H327" s="50">
        <v>44764</v>
      </c>
      <c r="I327" s="51" t="s">
        <v>81</v>
      </c>
      <c r="J327" s="53"/>
      <c r="K327" s="51" t="str">
        <f ca="1">LeaveTracker[[#This Row],[Days]]&amp;" "&amp;LeaveTracker[[#This Row],[Type of Leave]]</f>
        <v>2 SL</v>
      </c>
      <c r="L327" s="9">
        <f ca="1">NETWORKDAYS(LeaveTracker[[#This Row],[Start Date]],LeaveTracker[[#This Row],[End Date]],lstHolidays)</f>
        <v>2</v>
      </c>
      <c r="M327" s="9"/>
    </row>
    <row r="328" spans="1:13" ht="30" customHeight="1" x14ac:dyDescent="0.3">
      <c r="A328" s="51">
        <v>699</v>
      </c>
      <c r="B328" s="56">
        <v>44846</v>
      </c>
      <c r="C328" s="56">
        <v>44777</v>
      </c>
      <c r="D328" s="53" t="s">
        <v>1819</v>
      </c>
      <c r="E328" s="51" t="str">
        <f>IF(ISBLANK(LeaveTracker[[#This Row],[Employee Name]]),"-----",VLOOKUP(LeaveTracker[[#This Row],[Employee Name]],Employees[[Employee Name]:[Office]],7))</f>
        <v>TICC</v>
      </c>
      <c r="F328" s="51" t="str">
        <f>IF(ISBLANK(LeaveTracker[[#This Row],[Employee Name]]),"-----",VLOOKUP(LeaveTracker[[#This Row],[Employee Name]],Employees[[Employee Name]:[Office]],6))</f>
        <v>CASUAL</v>
      </c>
      <c r="G328" s="50">
        <v>44766</v>
      </c>
      <c r="H328" s="50">
        <v>44766</v>
      </c>
      <c r="I328" s="51" t="s">
        <v>81</v>
      </c>
      <c r="J328" s="53"/>
      <c r="K328" s="51" t="str">
        <f ca="1">LeaveTracker[[#This Row],[Days]]&amp;" "&amp;LeaveTracker[[#This Row],[Type of Leave]]</f>
        <v>0 SL</v>
      </c>
      <c r="L328" s="9">
        <f ca="1">NETWORKDAYS(LeaveTracker[[#This Row],[Start Date]],LeaveTracker[[#This Row],[End Date]],lstHolidays)</f>
        <v>0</v>
      </c>
      <c r="M328" s="9"/>
    </row>
    <row r="329" spans="1:13" ht="30" customHeight="1" x14ac:dyDescent="0.3">
      <c r="A329" s="51">
        <v>700</v>
      </c>
      <c r="B329" s="56">
        <v>44846</v>
      </c>
      <c r="C329" s="56">
        <v>44777</v>
      </c>
      <c r="D329" s="53" t="s">
        <v>1877</v>
      </c>
      <c r="E329" s="51" t="str">
        <f>IF(ISBLANK(LeaveTracker[[#This Row],[Employee Name]]),"-----",VLOOKUP(LeaveTracker[[#This Row],[Employee Name]],Employees[[Employee Name]:[Office]],7))</f>
        <v>TICC</v>
      </c>
      <c r="F329" s="51" t="str">
        <f>IF(ISBLANK(LeaveTracker[[#This Row],[Employee Name]]),"-----",VLOOKUP(LeaveTracker[[#This Row],[Employee Name]],Employees[[Employee Name]:[Office]],6))</f>
        <v>CASUAL</v>
      </c>
      <c r="G329" s="50">
        <v>44783</v>
      </c>
      <c r="H329" s="50">
        <v>44783</v>
      </c>
      <c r="I329" s="51" t="s">
        <v>298</v>
      </c>
      <c r="J329" s="53" t="s">
        <v>1003</v>
      </c>
      <c r="K329" s="51" t="str">
        <f ca="1">LeaveTracker[[#This Row],[Days]]&amp;" "&amp;LeaveTracker[[#This Row],[Type of Leave]]</f>
        <v>1 OTHER</v>
      </c>
      <c r="L329" s="9">
        <f ca="1">NETWORKDAYS(LeaveTracker[[#This Row],[Start Date]],LeaveTracker[[#This Row],[End Date]],lstHolidays)</f>
        <v>1</v>
      </c>
      <c r="M329" s="9"/>
    </row>
    <row r="330" spans="1:13" ht="30" customHeight="1" x14ac:dyDescent="0.3">
      <c r="A330" s="51">
        <v>701</v>
      </c>
      <c r="B330" s="56">
        <v>44846</v>
      </c>
      <c r="C330" s="56">
        <v>44776</v>
      </c>
      <c r="D330" s="53" t="s">
        <v>1878</v>
      </c>
      <c r="E330" s="51" t="str">
        <f>IF(ISBLANK(LeaveTracker[[#This Row],[Employee Name]]),"-----",VLOOKUP(LeaveTracker[[#This Row],[Employee Name]],Employees[[Employee Name]:[Office]],7))</f>
        <v>TICC</v>
      </c>
      <c r="F330" s="51" t="str">
        <f>IF(ISBLANK(LeaveTracker[[#This Row],[Employee Name]]),"-----",VLOOKUP(LeaveTracker[[#This Row],[Employee Name]],Employees[[Employee Name]:[Office]],6))</f>
        <v>CASUAL</v>
      </c>
      <c r="G330" s="50">
        <v>44771</v>
      </c>
      <c r="H330" s="50">
        <v>44771</v>
      </c>
      <c r="I330" s="51" t="s">
        <v>298</v>
      </c>
      <c r="J330" s="53" t="s">
        <v>1003</v>
      </c>
      <c r="K330" s="51" t="str">
        <f ca="1">LeaveTracker[[#This Row],[Days]]&amp;" "&amp;LeaveTracker[[#This Row],[Type of Leave]]</f>
        <v>1 OTHER</v>
      </c>
      <c r="L330" s="9">
        <f ca="1">NETWORKDAYS(LeaveTracker[[#This Row],[Start Date]],LeaveTracker[[#This Row],[End Date]],lstHolidays)</f>
        <v>1</v>
      </c>
      <c r="M330" s="9"/>
    </row>
    <row r="331" spans="1:13" ht="30" customHeight="1" x14ac:dyDescent="0.3">
      <c r="A331" s="51">
        <v>702</v>
      </c>
      <c r="B331" s="56">
        <v>44846</v>
      </c>
      <c r="C331" s="56">
        <v>44776</v>
      </c>
      <c r="D331" s="53" t="s">
        <v>1878</v>
      </c>
      <c r="E331" s="51" t="str">
        <f>IF(ISBLANK(LeaveTracker[[#This Row],[Employee Name]]),"-----",VLOOKUP(LeaveTracker[[#This Row],[Employee Name]],Employees[[Employee Name]:[Office]],7))</f>
        <v>TICC</v>
      </c>
      <c r="F331" s="51" t="str">
        <f>IF(ISBLANK(LeaveTracker[[#This Row],[Employee Name]]),"-----",VLOOKUP(LeaveTracker[[#This Row],[Employee Name]],Employees[[Employee Name]:[Office]],6))</f>
        <v>CASUAL</v>
      </c>
      <c r="G331" s="50">
        <v>44774</v>
      </c>
      <c r="H331" s="50">
        <v>44774</v>
      </c>
      <c r="I331" s="51" t="s">
        <v>81</v>
      </c>
      <c r="J331" s="53"/>
      <c r="K331" s="51" t="str">
        <f ca="1">LeaveTracker[[#This Row],[Days]]&amp;" "&amp;LeaveTracker[[#This Row],[Type of Leave]]</f>
        <v>1 SL</v>
      </c>
      <c r="L331" s="9">
        <f ca="1">NETWORKDAYS(LeaveTracker[[#This Row],[Start Date]],LeaveTracker[[#This Row],[End Date]],lstHolidays)</f>
        <v>1</v>
      </c>
      <c r="M331" s="9"/>
    </row>
    <row r="332" spans="1:13" ht="30" customHeight="1" x14ac:dyDescent="0.3">
      <c r="A332" s="51">
        <v>703</v>
      </c>
      <c r="B332" s="56">
        <v>44846</v>
      </c>
      <c r="C332" s="56">
        <v>44774</v>
      </c>
      <c r="D332" s="53" t="s">
        <v>1823</v>
      </c>
      <c r="E332" s="51" t="str">
        <f>IF(ISBLANK(LeaveTracker[[#This Row],[Employee Name]]),"-----",VLOOKUP(LeaveTracker[[#This Row],[Employee Name]],Employees[[Employee Name]:[Office]],7))</f>
        <v>TICC</v>
      </c>
      <c r="F332" s="51" t="str">
        <f>IF(ISBLANK(LeaveTracker[[#This Row],[Employee Name]]),"-----",VLOOKUP(LeaveTracker[[#This Row],[Employee Name]],Employees[[Employee Name]:[Office]],6))</f>
        <v>CASUAL</v>
      </c>
      <c r="G332" s="50">
        <v>44773</v>
      </c>
      <c r="H332" s="50">
        <v>44773</v>
      </c>
      <c r="I332" s="51" t="s">
        <v>81</v>
      </c>
      <c r="J332" s="53"/>
      <c r="K332" s="51" t="str">
        <f ca="1">LeaveTracker[[#This Row],[Days]]&amp;" "&amp;LeaveTracker[[#This Row],[Type of Leave]]</f>
        <v>0 SL</v>
      </c>
      <c r="L332" s="9">
        <f ca="1">NETWORKDAYS(LeaveTracker[[#This Row],[Start Date]],LeaveTracker[[#This Row],[End Date]],lstHolidays)</f>
        <v>0</v>
      </c>
      <c r="M332" s="9"/>
    </row>
    <row r="333" spans="1:13" ht="30" customHeight="1" x14ac:dyDescent="0.3">
      <c r="A333" s="51">
        <v>704</v>
      </c>
      <c r="B333" s="56">
        <v>44846</v>
      </c>
      <c r="C333" s="56">
        <v>44774</v>
      </c>
      <c r="D333" s="53" t="s">
        <v>1811</v>
      </c>
      <c r="E333" s="51" t="str">
        <f>IF(ISBLANK(LeaveTracker[[#This Row],[Employee Name]]),"-----",VLOOKUP(LeaveTracker[[#This Row],[Employee Name]],Employees[[Employee Name]:[Office]],7))</f>
        <v>TCNHS</v>
      </c>
      <c r="F333" s="51" t="str">
        <f>IF(ISBLANK(LeaveTracker[[#This Row],[Employee Name]]),"-----",VLOOKUP(LeaveTracker[[#This Row],[Employee Name]],Employees[[Employee Name]:[Office]],6))</f>
        <v>CASUAL</v>
      </c>
      <c r="G333" s="50">
        <v>44767</v>
      </c>
      <c r="H333" s="50">
        <v>44769</v>
      </c>
      <c r="I333" s="51" t="s">
        <v>81</v>
      </c>
      <c r="J333" s="53"/>
      <c r="K333" s="51" t="str">
        <f ca="1">LeaveTracker[[#This Row],[Days]]&amp;" "&amp;LeaveTracker[[#This Row],[Type of Leave]]</f>
        <v>3 SL</v>
      </c>
      <c r="L333" s="9">
        <f ca="1">NETWORKDAYS(LeaveTracker[[#This Row],[Start Date]],LeaveTracker[[#This Row],[End Date]],lstHolidays)</f>
        <v>3</v>
      </c>
      <c r="M333" s="9"/>
    </row>
    <row r="334" spans="1:13" ht="30" customHeight="1" x14ac:dyDescent="0.3">
      <c r="A334" s="51">
        <v>705</v>
      </c>
      <c r="B334" s="56">
        <v>44846</v>
      </c>
      <c r="C334" s="56">
        <v>44769</v>
      </c>
      <c r="D334" s="53" t="s">
        <v>1867</v>
      </c>
      <c r="E334" s="51" t="str">
        <f>IF(ISBLANK(LeaveTracker[[#This Row],[Employee Name]]),"-----",VLOOKUP(LeaveTracker[[#This Row],[Employee Name]],Employees[[Employee Name]:[Office]],7))</f>
        <v>TCSNHS-ISHS</v>
      </c>
      <c r="F334" s="51" t="str">
        <f>IF(ISBLANK(LeaveTracker[[#This Row],[Employee Name]]),"-----",VLOOKUP(LeaveTracker[[#This Row],[Employee Name]],Employees[[Employee Name]:[Office]],6))</f>
        <v>CASUAL</v>
      </c>
      <c r="G334" s="50">
        <v>44767</v>
      </c>
      <c r="H334" s="50">
        <v>44769</v>
      </c>
      <c r="I334" s="51" t="s">
        <v>298</v>
      </c>
      <c r="J334" s="53" t="s">
        <v>158</v>
      </c>
      <c r="K334" s="51" t="str">
        <f ca="1">LeaveTracker[[#This Row],[Days]]&amp;" "&amp;LeaveTracker[[#This Row],[Type of Leave]]</f>
        <v>3 OTHER</v>
      </c>
      <c r="L334" s="9">
        <f ca="1">NETWORKDAYS(LeaveTracker[[#This Row],[Start Date]],LeaveTracker[[#This Row],[End Date]],lstHolidays)</f>
        <v>3</v>
      </c>
      <c r="M334" s="9"/>
    </row>
    <row r="335" spans="1:13" ht="30" customHeight="1" x14ac:dyDescent="0.3">
      <c r="A335" s="51">
        <v>706</v>
      </c>
      <c r="B335" s="56">
        <v>44846</v>
      </c>
      <c r="C335" s="56">
        <v>44774</v>
      </c>
      <c r="D335" s="53" t="s">
        <v>1879</v>
      </c>
      <c r="E335" s="51" t="str">
        <f>IF(ISBLANK(LeaveTracker[[#This Row],[Employee Name]]),"-----",VLOOKUP(LeaveTracker[[#This Row],[Employee Name]],Employees[[Employee Name]:[Office]],7))</f>
        <v>TICC</v>
      </c>
      <c r="F335" s="51" t="str">
        <f>IF(ISBLANK(LeaveTracker[[#This Row],[Employee Name]]),"-----",VLOOKUP(LeaveTracker[[#This Row],[Employee Name]],Employees[[Employee Name]:[Office]],6))</f>
        <v>CASUAL</v>
      </c>
      <c r="G335" s="50">
        <v>44770</v>
      </c>
      <c r="H335" s="50">
        <v>44770</v>
      </c>
      <c r="I335" s="51" t="s">
        <v>81</v>
      </c>
      <c r="J335" s="53"/>
      <c r="K335" s="51" t="str">
        <f ca="1">LeaveTracker[[#This Row],[Days]]&amp;" "&amp;LeaveTracker[[#This Row],[Type of Leave]]</f>
        <v>1 SL</v>
      </c>
      <c r="L335" s="9">
        <f ca="1">NETWORKDAYS(LeaveTracker[[#This Row],[Start Date]],LeaveTracker[[#This Row],[End Date]],lstHolidays)</f>
        <v>1</v>
      </c>
      <c r="M335" s="9"/>
    </row>
    <row r="336" spans="1:13" ht="30" customHeight="1" x14ac:dyDescent="0.3">
      <c r="A336" s="51">
        <v>706</v>
      </c>
      <c r="B336" s="56">
        <v>44846</v>
      </c>
      <c r="C336" s="56">
        <v>44774</v>
      </c>
      <c r="D336" s="53" t="s">
        <v>1879</v>
      </c>
      <c r="E336" s="51" t="str">
        <f>IF(ISBLANK(LeaveTracker[[#This Row],[Employee Name]]),"-----",VLOOKUP(LeaveTracker[[#This Row],[Employee Name]],Employees[[Employee Name]:[Office]],7))</f>
        <v>TICC</v>
      </c>
      <c r="F336" s="51" t="str">
        <f>IF(ISBLANK(LeaveTracker[[#This Row],[Employee Name]]),"-----",VLOOKUP(LeaveTracker[[#This Row],[Employee Name]],Employees[[Employee Name]:[Office]],6))</f>
        <v>CASUAL</v>
      </c>
      <c r="G336" s="50">
        <v>44772</v>
      </c>
      <c r="H336" s="50">
        <v>44772</v>
      </c>
      <c r="I336" s="51" t="s">
        <v>81</v>
      </c>
      <c r="J336" s="53"/>
      <c r="K336" s="51" t="str">
        <f ca="1">LeaveTracker[[#This Row],[Days]]&amp;" "&amp;LeaveTracker[[#This Row],[Type of Leave]]</f>
        <v>0 SL</v>
      </c>
      <c r="L336" s="9">
        <f ca="1">NETWORKDAYS(LeaveTracker[[#This Row],[Start Date]],LeaveTracker[[#This Row],[End Date]],lstHolidays)</f>
        <v>0</v>
      </c>
      <c r="M336" s="9"/>
    </row>
    <row r="337" spans="1:13" ht="30" customHeight="1" x14ac:dyDescent="0.3">
      <c r="A337" s="51">
        <v>707</v>
      </c>
      <c r="B337" s="56">
        <v>44846</v>
      </c>
      <c r="C337" s="56">
        <v>44774</v>
      </c>
      <c r="D337" s="53" t="s">
        <v>1880</v>
      </c>
      <c r="E337" s="51" t="str">
        <f>IF(ISBLANK(LeaveTracker[[#This Row],[Employee Name]]),"-----",VLOOKUP(LeaveTracker[[#This Row],[Employee Name]],Employees[[Employee Name]:[Office]],7))</f>
        <v>TICC</v>
      </c>
      <c r="F337" s="51" t="str">
        <f>IF(ISBLANK(LeaveTracker[[#This Row],[Employee Name]]),"-----",VLOOKUP(LeaveTracker[[#This Row],[Employee Name]],Employees[[Employee Name]:[Office]],6))</f>
        <v>CASUAL</v>
      </c>
      <c r="G337" s="50">
        <v>44769</v>
      </c>
      <c r="H337" s="50">
        <v>44769</v>
      </c>
      <c r="I337" s="51" t="s">
        <v>81</v>
      </c>
      <c r="J337" s="53"/>
      <c r="K337" s="51" t="str">
        <f ca="1">LeaveTracker[[#This Row],[Days]]&amp;" "&amp;LeaveTracker[[#This Row],[Type of Leave]]</f>
        <v>1 SL</v>
      </c>
      <c r="L337" s="9">
        <f ca="1">NETWORKDAYS(LeaveTracker[[#This Row],[Start Date]],LeaveTracker[[#This Row],[End Date]],lstHolidays)</f>
        <v>1</v>
      </c>
      <c r="M337" s="9"/>
    </row>
    <row r="338" spans="1:13" ht="30" customHeight="1" x14ac:dyDescent="0.3">
      <c r="A338" s="51">
        <v>708</v>
      </c>
      <c r="B338" s="56">
        <v>44846</v>
      </c>
      <c r="C338" s="56">
        <v>44774</v>
      </c>
      <c r="D338" s="53" t="s">
        <v>1881</v>
      </c>
      <c r="E338" s="51" t="str">
        <f>IF(ISBLANK(LeaveTracker[[#This Row],[Employee Name]]),"-----",VLOOKUP(LeaveTracker[[#This Row],[Employee Name]],Employees[[Employee Name]:[Office]],7))</f>
        <v>MO</v>
      </c>
      <c r="F338" s="51" t="str">
        <f>IF(ISBLANK(LeaveTracker[[#This Row],[Employee Name]]),"-----",VLOOKUP(LeaveTracker[[#This Row],[Employee Name]],Employees[[Employee Name]:[Office]],6))</f>
        <v>CASUAL</v>
      </c>
      <c r="G338" s="50">
        <v>44770</v>
      </c>
      <c r="H338" s="50">
        <v>44771</v>
      </c>
      <c r="I338" s="51" t="s">
        <v>81</v>
      </c>
      <c r="J338" s="53"/>
      <c r="K338" s="51" t="str">
        <f ca="1">LeaveTracker[[#This Row],[Days]]&amp;" "&amp;LeaveTracker[[#This Row],[Type of Leave]]</f>
        <v>2 SL</v>
      </c>
      <c r="L338" s="9">
        <f ca="1">NETWORKDAYS(LeaveTracker[[#This Row],[Start Date]],LeaveTracker[[#This Row],[End Date]],lstHolidays)</f>
        <v>2</v>
      </c>
      <c r="M338" s="9"/>
    </row>
    <row r="339" spans="1:13" ht="30" customHeight="1" x14ac:dyDescent="0.3">
      <c r="A339" s="51">
        <v>709</v>
      </c>
      <c r="B339" s="56">
        <v>44846</v>
      </c>
      <c r="C339" s="56">
        <v>44774</v>
      </c>
      <c r="D339" s="53" t="s">
        <v>1882</v>
      </c>
      <c r="E339" s="51" t="str">
        <f>IF(ISBLANK(LeaveTracker[[#This Row],[Employee Name]]),"-----",VLOOKUP(LeaveTracker[[#This Row],[Employee Name]],Employees[[Employee Name]:[Office]],7))</f>
        <v>MO</v>
      </c>
      <c r="F339" s="51" t="str">
        <f>IF(ISBLANK(LeaveTracker[[#This Row],[Employee Name]]),"-----",VLOOKUP(LeaveTracker[[#This Row],[Employee Name]],Employees[[Employee Name]:[Office]],6))</f>
        <v>CASUAL</v>
      </c>
      <c r="G339" s="50">
        <v>44767</v>
      </c>
      <c r="H339" s="50">
        <v>44767</v>
      </c>
      <c r="I339" s="51" t="s">
        <v>82</v>
      </c>
      <c r="J339" s="53"/>
      <c r="K339" s="51" t="str">
        <f ca="1">LeaveTracker[[#This Row],[Days]]&amp;" "&amp;LeaveTracker[[#This Row],[Type of Leave]]</f>
        <v>1 VL</v>
      </c>
      <c r="L339" s="9">
        <f ca="1">NETWORKDAYS(LeaveTracker[[#This Row],[Start Date]],LeaveTracker[[#This Row],[End Date]],lstHolidays)</f>
        <v>1</v>
      </c>
      <c r="M339" s="9"/>
    </row>
    <row r="340" spans="1:13" ht="30" customHeight="1" x14ac:dyDescent="0.3">
      <c r="A340" s="51">
        <v>710</v>
      </c>
      <c r="B340" s="56">
        <v>44846</v>
      </c>
      <c r="C340" s="56">
        <v>44774</v>
      </c>
      <c r="D340" s="53" t="s">
        <v>1882</v>
      </c>
      <c r="E340" s="51" t="str">
        <f>IF(ISBLANK(LeaveTracker[[#This Row],[Employee Name]]),"-----",VLOOKUP(LeaveTracker[[#This Row],[Employee Name]],Employees[[Employee Name]:[Office]],7))</f>
        <v>MO</v>
      </c>
      <c r="F340" s="51" t="str">
        <f>IF(ISBLANK(LeaveTracker[[#This Row],[Employee Name]]),"-----",VLOOKUP(LeaveTracker[[#This Row],[Employee Name]],Employees[[Employee Name]:[Office]],6))</f>
        <v>CASUAL</v>
      </c>
      <c r="G340" s="50">
        <v>44770</v>
      </c>
      <c r="H340" s="50">
        <v>44771</v>
      </c>
      <c r="I340" s="51" t="s">
        <v>81</v>
      </c>
      <c r="J340" s="53"/>
      <c r="K340" s="51" t="str">
        <f ca="1">LeaveTracker[[#This Row],[Days]]&amp;" "&amp;LeaveTracker[[#This Row],[Type of Leave]]</f>
        <v>2 SL</v>
      </c>
      <c r="L340" s="9">
        <f ca="1">NETWORKDAYS(LeaveTracker[[#This Row],[Start Date]],LeaveTracker[[#This Row],[End Date]],lstHolidays)</f>
        <v>2</v>
      </c>
      <c r="M340" s="9"/>
    </row>
    <row r="341" spans="1:13" ht="30" customHeight="1" x14ac:dyDescent="0.3">
      <c r="A341" s="51">
        <v>711</v>
      </c>
      <c r="B341" s="56">
        <v>44846</v>
      </c>
      <c r="C341" s="56">
        <v>44775</v>
      </c>
      <c r="D341" s="53" t="s">
        <v>1883</v>
      </c>
      <c r="E341" s="51" t="str">
        <f>IF(ISBLANK(LeaveTracker[[#This Row],[Employee Name]]),"-----",VLOOKUP(LeaveTracker[[#This Row],[Employee Name]],Employees[[Employee Name]:[Office]],7))</f>
        <v>CENRO</v>
      </c>
      <c r="F341" s="51" t="str">
        <f>IF(ISBLANK(LeaveTracker[[#This Row],[Employee Name]]),"-----",VLOOKUP(LeaveTracker[[#This Row],[Employee Name]],Employees[[Employee Name]:[Office]],6))</f>
        <v>CASUAL</v>
      </c>
      <c r="G341" s="50">
        <v>44770</v>
      </c>
      <c r="H341" s="50">
        <v>44770</v>
      </c>
      <c r="I341" s="51" t="s">
        <v>81</v>
      </c>
      <c r="J341" s="53"/>
      <c r="K341" s="51" t="str">
        <f ca="1">LeaveTracker[[#This Row],[Days]]&amp;" "&amp;LeaveTracker[[#This Row],[Type of Leave]]</f>
        <v>1 SL</v>
      </c>
      <c r="L341" s="9">
        <f ca="1">NETWORKDAYS(LeaveTracker[[#This Row],[Start Date]],LeaveTracker[[#This Row],[End Date]],lstHolidays)</f>
        <v>1</v>
      </c>
      <c r="M341" s="9"/>
    </row>
    <row r="342" spans="1:13" ht="30" customHeight="1" x14ac:dyDescent="0.3">
      <c r="A342" s="51">
        <v>712</v>
      </c>
      <c r="B342" s="56">
        <v>44846</v>
      </c>
      <c r="C342" s="56">
        <v>44771</v>
      </c>
      <c r="D342" s="53" t="s">
        <v>1741</v>
      </c>
      <c r="E342" s="51" t="str">
        <f>IF(ISBLANK(LeaveTracker[[#This Row],[Employee Name]]),"-----",VLOOKUP(LeaveTracker[[#This Row],[Employee Name]],Employees[[Employee Name]:[Office]],7))</f>
        <v>ASSESSOR</v>
      </c>
      <c r="F342" s="51" t="str">
        <f>IF(ISBLANK(LeaveTracker[[#This Row],[Employee Name]]),"-----",VLOOKUP(LeaveTracker[[#This Row],[Employee Name]],Employees[[Employee Name]:[Office]],6))</f>
        <v>CASUAL</v>
      </c>
      <c r="G342" s="50">
        <v>44778</v>
      </c>
      <c r="H342" s="50">
        <v>44778</v>
      </c>
      <c r="I342" s="51" t="s">
        <v>82</v>
      </c>
      <c r="J342" s="53"/>
      <c r="K342" s="51" t="str">
        <f ca="1">LeaveTracker[[#This Row],[Days]]&amp;" "&amp;LeaveTracker[[#This Row],[Type of Leave]]</f>
        <v>1 VL</v>
      </c>
      <c r="L342" s="9">
        <f ca="1">NETWORKDAYS(LeaveTracker[[#This Row],[Start Date]],LeaveTracker[[#This Row],[End Date]],lstHolidays)</f>
        <v>1</v>
      </c>
      <c r="M342" s="9"/>
    </row>
    <row r="343" spans="1:13" ht="30" customHeight="1" x14ac:dyDescent="0.3">
      <c r="A343" s="51">
        <v>713</v>
      </c>
      <c r="B343" s="56">
        <v>44846</v>
      </c>
      <c r="C343" s="56">
        <v>44770</v>
      </c>
      <c r="D343" s="53" t="s">
        <v>1864</v>
      </c>
      <c r="E343" s="51" t="str">
        <f>IF(ISBLANK(LeaveTracker[[#This Row],[Employee Name]]),"-----",VLOOKUP(LeaveTracker[[#This Row],[Employee Name]],Employees[[Employee Name]:[Office]],7))</f>
        <v>TICC</v>
      </c>
      <c r="F343" s="51" t="str">
        <f>IF(ISBLANK(LeaveTracker[[#This Row],[Employee Name]]),"-----",VLOOKUP(LeaveTracker[[#This Row],[Employee Name]],Employees[[Employee Name]:[Office]],6))</f>
        <v>CASUAL</v>
      </c>
      <c r="G343" s="50">
        <v>44769</v>
      </c>
      <c r="H343" s="50">
        <v>44769</v>
      </c>
      <c r="I343" s="51" t="s">
        <v>81</v>
      </c>
      <c r="J343" s="53"/>
      <c r="K343" s="51" t="str">
        <f ca="1">LeaveTracker[[#This Row],[Days]]&amp;" "&amp;LeaveTracker[[#This Row],[Type of Leave]]</f>
        <v>1 SL</v>
      </c>
      <c r="L343" s="9">
        <f ca="1">NETWORKDAYS(LeaveTracker[[#This Row],[Start Date]],LeaveTracker[[#This Row],[End Date]],lstHolidays)</f>
        <v>1</v>
      </c>
      <c r="M343" s="9"/>
    </row>
    <row r="344" spans="1:13" ht="30" customHeight="1" x14ac:dyDescent="0.3">
      <c r="A344" s="51">
        <v>714</v>
      </c>
      <c r="B344" s="56">
        <v>44846</v>
      </c>
      <c r="C344" s="56">
        <v>44776</v>
      </c>
      <c r="D344" s="53" t="s">
        <v>1775</v>
      </c>
      <c r="E344" s="51" t="str">
        <f>IF(ISBLANK(LeaveTracker[[#This Row],[Employee Name]]),"-----",VLOOKUP(LeaveTracker[[#This Row],[Employee Name]],Employees[[Employee Name]:[Office]],7))</f>
        <v>GSO</v>
      </c>
      <c r="F344" s="51" t="str">
        <f>IF(ISBLANK(LeaveTracker[[#This Row],[Employee Name]]),"-----",VLOOKUP(LeaveTracker[[#This Row],[Employee Name]],Employees[[Employee Name]:[Office]],6))</f>
        <v>CASUAL</v>
      </c>
      <c r="G344" s="50">
        <v>44775</v>
      </c>
      <c r="H344" s="50">
        <v>44775</v>
      </c>
      <c r="I344" s="51" t="s">
        <v>81</v>
      </c>
      <c r="J344" s="53"/>
      <c r="K344" s="51" t="str">
        <f ca="1">LeaveTracker[[#This Row],[Days]]&amp;" "&amp;LeaveTracker[[#This Row],[Type of Leave]]</f>
        <v>1 SL</v>
      </c>
      <c r="L344" s="9">
        <f ca="1">NETWORKDAYS(LeaveTracker[[#This Row],[Start Date]],LeaveTracker[[#This Row],[End Date]],lstHolidays)</f>
        <v>1</v>
      </c>
      <c r="M344" s="9"/>
    </row>
    <row r="345" spans="1:13" ht="30" customHeight="1" x14ac:dyDescent="0.3">
      <c r="A345" s="51">
        <v>715</v>
      </c>
      <c r="B345" s="56">
        <v>44846</v>
      </c>
      <c r="C345" s="56">
        <v>44705</v>
      </c>
      <c r="D345" s="53" t="s">
        <v>1884</v>
      </c>
      <c r="E345" s="51" t="str">
        <f>IF(ISBLANK(LeaveTracker[[#This Row],[Employee Name]]),"-----",VLOOKUP(LeaveTracker[[#This Row],[Employee Name]],Employees[[Employee Name]:[Office]],7))</f>
        <v>PICNIC GROVE</v>
      </c>
      <c r="F345" s="51" t="str">
        <f>IF(ISBLANK(LeaveTracker[[#This Row],[Employee Name]]),"-----",VLOOKUP(LeaveTracker[[#This Row],[Employee Name]],Employees[[Employee Name]:[Office]],6))</f>
        <v>CASUAL</v>
      </c>
      <c r="G345" s="50">
        <v>44702</v>
      </c>
      <c r="H345" s="50">
        <v>44704</v>
      </c>
      <c r="I345" s="51" t="s">
        <v>81</v>
      </c>
      <c r="J345" s="53"/>
      <c r="K345" s="51" t="str">
        <f ca="1">LeaveTracker[[#This Row],[Days]]&amp;" "&amp;LeaveTracker[[#This Row],[Type of Leave]]</f>
        <v>1 SL</v>
      </c>
      <c r="L345" s="9">
        <f ca="1">NETWORKDAYS(LeaveTracker[[#This Row],[Start Date]],LeaveTracker[[#This Row],[End Date]],lstHolidays)</f>
        <v>1</v>
      </c>
      <c r="M345" s="9"/>
    </row>
    <row r="346" spans="1:13" ht="30" customHeight="1" x14ac:dyDescent="0.3">
      <c r="A346" s="51">
        <v>716</v>
      </c>
      <c r="B346" s="56">
        <v>44846</v>
      </c>
      <c r="C346" s="56">
        <v>44774</v>
      </c>
      <c r="D346" s="53" t="s">
        <v>1777</v>
      </c>
      <c r="E346" s="51" t="str">
        <f>IF(ISBLANK(LeaveTracker[[#This Row],[Employee Name]]),"-----",VLOOKUP(LeaveTracker[[#This Row],[Employee Name]],Employees[[Employee Name]:[Office]],7))</f>
        <v>CENRO</v>
      </c>
      <c r="F346" s="51" t="str">
        <f>IF(ISBLANK(LeaveTracker[[#This Row],[Employee Name]]),"-----",VLOOKUP(LeaveTracker[[#This Row],[Employee Name]],Employees[[Employee Name]:[Office]],6))</f>
        <v>CASUAL</v>
      </c>
      <c r="G346" s="50">
        <v>44781</v>
      </c>
      <c r="H346" s="50">
        <v>44783</v>
      </c>
      <c r="I346" s="51" t="s">
        <v>298</v>
      </c>
      <c r="J346" s="53" t="s">
        <v>1004</v>
      </c>
      <c r="K346" s="51" t="str">
        <f ca="1">LeaveTracker[[#This Row],[Days]]&amp;" "&amp;LeaveTracker[[#This Row],[Type of Leave]]</f>
        <v>3 OTHER</v>
      </c>
      <c r="L346" s="9">
        <f ca="1">NETWORKDAYS(LeaveTracker[[#This Row],[Start Date]],LeaveTracker[[#This Row],[End Date]],lstHolidays)</f>
        <v>3</v>
      </c>
      <c r="M346" s="9"/>
    </row>
    <row r="347" spans="1:13" ht="30" customHeight="1" x14ac:dyDescent="0.3">
      <c r="A347" s="51">
        <v>717</v>
      </c>
      <c r="B347" s="56">
        <v>44846</v>
      </c>
      <c r="C347" s="56">
        <v>44774</v>
      </c>
      <c r="D347" s="53" t="s">
        <v>1769</v>
      </c>
      <c r="E347" s="51" t="str">
        <f>IF(ISBLANK(LeaveTracker[[#This Row],[Employee Name]]),"-----",VLOOKUP(LeaveTracker[[#This Row],[Employee Name]],Employees[[Employee Name]:[Office]],7))</f>
        <v>CEO</v>
      </c>
      <c r="F347" s="51" t="str">
        <f>IF(ISBLANK(LeaveTracker[[#This Row],[Employee Name]]),"-----",VLOOKUP(LeaveTracker[[#This Row],[Employee Name]],Employees[[Employee Name]:[Office]],6))</f>
        <v>CASUAL</v>
      </c>
      <c r="G347" s="50">
        <v>44771</v>
      </c>
      <c r="H347" s="50">
        <v>44771</v>
      </c>
      <c r="I347" s="51" t="s">
        <v>81</v>
      </c>
      <c r="J347" s="53"/>
      <c r="K347" s="51" t="str">
        <f ca="1">LeaveTracker[[#This Row],[Days]]&amp;" "&amp;LeaveTracker[[#This Row],[Type of Leave]]</f>
        <v>1 SL</v>
      </c>
      <c r="L347" s="9">
        <f ca="1">NETWORKDAYS(LeaveTracker[[#This Row],[Start Date]],LeaveTracker[[#This Row],[End Date]],lstHolidays)</f>
        <v>1</v>
      </c>
      <c r="M347" s="9"/>
    </row>
    <row r="348" spans="1:13" ht="30" customHeight="1" x14ac:dyDescent="0.3">
      <c r="A348" s="51">
        <v>718</v>
      </c>
      <c r="B348" s="56">
        <v>44846</v>
      </c>
      <c r="C348" s="56">
        <v>44777</v>
      </c>
      <c r="D348" s="53" t="s">
        <v>1885</v>
      </c>
      <c r="E348" s="51" t="str">
        <f>IF(ISBLANK(LeaveTracker[[#This Row],[Employee Name]]),"-----",VLOOKUP(LeaveTracker[[#This Row],[Employee Name]],Employees[[Employee Name]:[Office]],7))</f>
        <v>CSWDO</v>
      </c>
      <c r="F348" s="51" t="str">
        <f>IF(ISBLANK(LeaveTracker[[#This Row],[Employee Name]]),"-----",VLOOKUP(LeaveTracker[[#This Row],[Employee Name]],Employees[[Employee Name]:[Office]],6))</f>
        <v>CASUAL</v>
      </c>
      <c r="G348" s="50">
        <v>44771</v>
      </c>
      <c r="H348" s="50">
        <v>44771</v>
      </c>
      <c r="I348" s="51" t="s">
        <v>81</v>
      </c>
      <c r="J348" s="53"/>
      <c r="K348" s="51" t="str">
        <f ca="1">LeaveTracker[[#This Row],[Days]]&amp;" "&amp;LeaveTracker[[#This Row],[Type of Leave]]</f>
        <v>1 SL</v>
      </c>
      <c r="L348" s="9">
        <f ca="1">NETWORKDAYS(LeaveTracker[[#This Row],[Start Date]],LeaveTracker[[#This Row],[End Date]],lstHolidays)</f>
        <v>1</v>
      </c>
      <c r="M348" s="9"/>
    </row>
    <row r="349" spans="1:13" ht="30" customHeight="1" x14ac:dyDescent="0.3">
      <c r="A349" s="51">
        <v>718</v>
      </c>
      <c r="B349" s="56">
        <v>44846</v>
      </c>
      <c r="C349" s="56">
        <v>44777</v>
      </c>
      <c r="D349" s="53" t="s">
        <v>1885</v>
      </c>
      <c r="E349" s="51" t="str">
        <f>IF(ISBLANK(LeaveTracker[[#This Row],[Employee Name]]),"-----",VLOOKUP(LeaveTracker[[#This Row],[Employee Name]],Employees[[Employee Name]:[Office]],7))</f>
        <v>CSWDO</v>
      </c>
      <c r="F349" s="51" t="str">
        <f>IF(ISBLANK(LeaveTracker[[#This Row],[Employee Name]]),"-----",VLOOKUP(LeaveTracker[[#This Row],[Employee Name]],Employees[[Employee Name]:[Office]],6))</f>
        <v>CASUAL</v>
      </c>
      <c r="G349" s="50">
        <v>44774</v>
      </c>
      <c r="H349" s="50">
        <v>44776</v>
      </c>
      <c r="I349" s="51" t="s">
        <v>81</v>
      </c>
      <c r="J349" s="53"/>
      <c r="K349" s="51" t="str">
        <f ca="1">LeaveTracker[[#This Row],[Days]]&amp;" "&amp;LeaveTracker[[#This Row],[Type of Leave]]</f>
        <v>3 SL</v>
      </c>
      <c r="L349" s="9">
        <f ca="1">NETWORKDAYS(LeaveTracker[[#This Row],[Start Date]],LeaveTracker[[#This Row],[End Date]],lstHolidays)</f>
        <v>3</v>
      </c>
      <c r="M349" s="9"/>
    </row>
    <row r="350" spans="1:13" ht="30" customHeight="1" x14ac:dyDescent="0.3">
      <c r="A350" s="51">
        <v>719</v>
      </c>
      <c r="B350" s="56">
        <v>44846</v>
      </c>
      <c r="C350" s="56">
        <v>44790</v>
      </c>
      <c r="D350" s="53" t="s">
        <v>1885</v>
      </c>
      <c r="E350" s="51" t="str">
        <f>IF(ISBLANK(LeaveTracker[[#This Row],[Employee Name]]),"-----",VLOOKUP(LeaveTracker[[#This Row],[Employee Name]],Employees[[Employee Name]:[Office]],7))</f>
        <v>CSWDO</v>
      </c>
      <c r="F350" s="51" t="str">
        <f>IF(ISBLANK(LeaveTracker[[#This Row],[Employee Name]]),"-----",VLOOKUP(LeaveTracker[[#This Row],[Employee Name]],Employees[[Employee Name]:[Office]],6))</f>
        <v>CASUAL</v>
      </c>
      <c r="G350" s="50">
        <v>44785</v>
      </c>
      <c r="H350" s="50">
        <v>44785</v>
      </c>
      <c r="I350" s="51" t="s">
        <v>81</v>
      </c>
      <c r="J350" s="53"/>
      <c r="K350" s="51" t="str">
        <f ca="1">LeaveTracker[[#This Row],[Days]]&amp;" "&amp;LeaveTracker[[#This Row],[Type of Leave]]</f>
        <v>1 SL</v>
      </c>
      <c r="L350" s="9">
        <f ca="1">NETWORKDAYS(LeaveTracker[[#This Row],[Start Date]],LeaveTracker[[#This Row],[End Date]],lstHolidays)</f>
        <v>1</v>
      </c>
      <c r="M350" s="9"/>
    </row>
    <row r="351" spans="1:13" ht="30" customHeight="1" x14ac:dyDescent="0.3">
      <c r="A351" s="51">
        <v>719</v>
      </c>
      <c r="B351" s="56">
        <v>44846</v>
      </c>
      <c r="C351" s="56">
        <v>44790</v>
      </c>
      <c r="D351" s="53" t="s">
        <v>1885</v>
      </c>
      <c r="E351" s="51" t="str">
        <f>IF(ISBLANK(LeaveTracker[[#This Row],[Employee Name]]),"-----",VLOOKUP(LeaveTracker[[#This Row],[Employee Name]],Employees[[Employee Name]:[Office]],7))</f>
        <v>CSWDO</v>
      </c>
      <c r="F351" s="51" t="str">
        <f>IF(ISBLANK(LeaveTracker[[#This Row],[Employee Name]]),"-----",VLOOKUP(LeaveTracker[[#This Row],[Employee Name]],Employees[[Employee Name]:[Office]],6))</f>
        <v>CASUAL</v>
      </c>
      <c r="G351" s="50">
        <v>44788</v>
      </c>
      <c r="H351" s="50">
        <v>44789</v>
      </c>
      <c r="I351" s="51" t="s">
        <v>81</v>
      </c>
      <c r="J351" s="53"/>
      <c r="K351" s="51" t="str">
        <f ca="1">LeaveTracker[[#This Row],[Days]]&amp;" "&amp;LeaveTracker[[#This Row],[Type of Leave]]</f>
        <v>2 SL</v>
      </c>
      <c r="L351" s="9">
        <f ca="1">NETWORKDAYS(LeaveTracker[[#This Row],[Start Date]],LeaveTracker[[#This Row],[End Date]],lstHolidays)</f>
        <v>2</v>
      </c>
      <c r="M351" s="9"/>
    </row>
    <row r="352" spans="1:13" ht="30" customHeight="1" x14ac:dyDescent="0.3">
      <c r="A352" s="51">
        <v>720</v>
      </c>
      <c r="B352" s="56">
        <v>44846</v>
      </c>
      <c r="C352" s="56">
        <v>44767</v>
      </c>
      <c r="D352" s="53" t="s">
        <v>1774</v>
      </c>
      <c r="E352" s="51" t="str">
        <f>IF(ISBLANK(LeaveTracker[[#This Row],[Employee Name]]),"-----",VLOOKUP(LeaveTracker[[#This Row],[Employee Name]],Employees[[Employee Name]:[Office]],7))</f>
        <v>EEO/CITY MARKET</v>
      </c>
      <c r="F352" s="51" t="str">
        <f>IF(ISBLANK(LeaveTracker[[#This Row],[Employee Name]]),"-----",VLOOKUP(LeaveTracker[[#This Row],[Employee Name]],Employees[[Employee Name]:[Office]],6))</f>
        <v>CASUAL</v>
      </c>
      <c r="G352" s="50">
        <v>44756</v>
      </c>
      <c r="H352" s="50">
        <v>44756</v>
      </c>
      <c r="I352" s="51" t="s">
        <v>81</v>
      </c>
      <c r="J352" s="53"/>
      <c r="K352" s="51" t="str">
        <f ca="1">LeaveTracker[[#This Row],[Days]]&amp;" "&amp;LeaveTracker[[#This Row],[Type of Leave]]</f>
        <v>1 SL</v>
      </c>
      <c r="L352" s="9">
        <f ca="1">NETWORKDAYS(LeaveTracker[[#This Row],[Start Date]],LeaveTracker[[#This Row],[End Date]],lstHolidays)</f>
        <v>1</v>
      </c>
      <c r="M352" s="9"/>
    </row>
    <row r="353" spans="1:13" ht="30" customHeight="1" x14ac:dyDescent="0.3">
      <c r="A353" s="51">
        <v>720</v>
      </c>
      <c r="B353" s="56">
        <v>44846</v>
      </c>
      <c r="C353" s="56">
        <v>44767</v>
      </c>
      <c r="D353" s="53" t="s">
        <v>1774</v>
      </c>
      <c r="E353" s="51" t="str">
        <f>IF(ISBLANK(LeaveTracker[[#This Row],[Employee Name]]),"-----",VLOOKUP(LeaveTracker[[#This Row],[Employee Name]],Employees[[Employee Name]:[Office]],7))</f>
        <v>EEO/CITY MARKET</v>
      </c>
      <c r="F353" s="51" t="str">
        <f>IF(ISBLANK(LeaveTracker[[#This Row],[Employee Name]]),"-----",VLOOKUP(LeaveTracker[[#This Row],[Employee Name]],Employees[[Employee Name]:[Office]],6))</f>
        <v>CASUAL</v>
      </c>
      <c r="G353" s="50">
        <v>44758</v>
      </c>
      <c r="H353" s="50">
        <v>44758</v>
      </c>
      <c r="I353" s="51" t="s">
        <v>81</v>
      </c>
      <c r="J353" s="53"/>
      <c r="K353" s="51" t="str">
        <f ca="1">LeaveTracker[[#This Row],[Days]]&amp;" "&amp;LeaveTracker[[#This Row],[Type of Leave]]</f>
        <v>0 SL</v>
      </c>
      <c r="L353" s="9">
        <f ca="1">NETWORKDAYS(LeaveTracker[[#This Row],[Start Date]],LeaveTracker[[#This Row],[End Date]],lstHolidays)</f>
        <v>0</v>
      </c>
      <c r="M353" s="9"/>
    </row>
    <row r="354" spans="1:13" ht="30" customHeight="1" x14ac:dyDescent="0.3">
      <c r="A354" s="51">
        <v>720</v>
      </c>
      <c r="B354" s="56">
        <v>44846</v>
      </c>
      <c r="C354" s="56">
        <v>44767</v>
      </c>
      <c r="D354" s="53" t="s">
        <v>1774</v>
      </c>
      <c r="E354" s="51" t="str">
        <f>IF(ISBLANK(LeaveTracker[[#This Row],[Employee Name]]),"-----",VLOOKUP(LeaveTracker[[#This Row],[Employee Name]],Employees[[Employee Name]:[Office]],7))</f>
        <v>EEO/CITY MARKET</v>
      </c>
      <c r="F354" s="51" t="str">
        <f>IF(ISBLANK(LeaveTracker[[#This Row],[Employee Name]]),"-----",VLOOKUP(LeaveTracker[[#This Row],[Employee Name]],Employees[[Employee Name]:[Office]],6))</f>
        <v>CASUAL</v>
      </c>
      <c r="G354" s="50">
        <v>44760</v>
      </c>
      <c r="H354" s="50">
        <v>44763</v>
      </c>
      <c r="I354" s="51" t="s">
        <v>81</v>
      </c>
      <c r="J354" s="53"/>
      <c r="K354" s="51" t="str">
        <f ca="1">LeaveTracker[[#This Row],[Days]]&amp;" "&amp;LeaveTracker[[#This Row],[Type of Leave]]</f>
        <v>4 SL</v>
      </c>
      <c r="L354" s="9">
        <f ca="1">NETWORKDAYS(LeaveTracker[[#This Row],[Start Date]],LeaveTracker[[#This Row],[End Date]],lstHolidays)</f>
        <v>4</v>
      </c>
      <c r="M354" s="9"/>
    </row>
    <row r="355" spans="1:13" ht="30" customHeight="1" x14ac:dyDescent="0.3">
      <c r="A355" s="51">
        <v>720</v>
      </c>
      <c r="B355" s="56">
        <v>44846</v>
      </c>
      <c r="C355" s="56">
        <v>44767</v>
      </c>
      <c r="D355" s="53" t="s">
        <v>1774</v>
      </c>
      <c r="E355" s="51" t="str">
        <f>IF(ISBLANK(LeaveTracker[[#This Row],[Employee Name]]),"-----",VLOOKUP(LeaveTracker[[#This Row],[Employee Name]],Employees[[Employee Name]:[Office]],7))</f>
        <v>EEO/CITY MARKET</v>
      </c>
      <c r="F355" s="51" t="str">
        <f>IF(ISBLANK(LeaveTracker[[#This Row],[Employee Name]]),"-----",VLOOKUP(LeaveTracker[[#This Row],[Employee Name]],Employees[[Employee Name]:[Office]],6))</f>
        <v>CASUAL</v>
      </c>
      <c r="G355" s="50">
        <v>44769</v>
      </c>
      <c r="H355" s="50">
        <v>44770</v>
      </c>
      <c r="I355" s="51" t="s">
        <v>81</v>
      </c>
      <c r="J355" s="53"/>
      <c r="K355" s="51" t="str">
        <f ca="1">LeaveTracker[[#This Row],[Days]]&amp;" "&amp;LeaveTracker[[#This Row],[Type of Leave]]</f>
        <v>2 SL</v>
      </c>
      <c r="L355" s="9">
        <f ca="1">NETWORKDAYS(LeaveTracker[[#This Row],[Start Date]],LeaveTracker[[#This Row],[End Date]],lstHolidays)</f>
        <v>2</v>
      </c>
      <c r="M355" s="9"/>
    </row>
    <row r="356" spans="1:13" ht="30" customHeight="1" x14ac:dyDescent="0.3">
      <c r="A356" s="51">
        <v>721</v>
      </c>
      <c r="B356" s="56">
        <v>44846</v>
      </c>
      <c r="C356" s="56">
        <v>44756</v>
      </c>
      <c r="D356" s="53" t="s">
        <v>1867</v>
      </c>
      <c r="E356" s="51" t="str">
        <f>IF(ISBLANK(LeaveTracker[[#This Row],[Employee Name]]),"-----",VLOOKUP(LeaveTracker[[#This Row],[Employee Name]],Employees[[Employee Name]:[Office]],7))</f>
        <v>TCSNHS-ISHS</v>
      </c>
      <c r="F356" s="51" t="str">
        <f>IF(ISBLANK(LeaveTracker[[#This Row],[Employee Name]]),"-----",VLOOKUP(LeaveTracker[[#This Row],[Employee Name]],Employees[[Employee Name]:[Office]],6))</f>
        <v>CASUAL</v>
      </c>
      <c r="G356" s="50">
        <v>44753</v>
      </c>
      <c r="H356" s="50">
        <v>44755</v>
      </c>
      <c r="I356" s="51" t="s">
        <v>81</v>
      </c>
      <c r="J356" s="53"/>
      <c r="K356" s="51" t="str">
        <f ca="1">LeaveTracker[[#This Row],[Days]]&amp;" "&amp;LeaveTracker[[#This Row],[Type of Leave]]</f>
        <v>3 SL</v>
      </c>
      <c r="L356" s="9">
        <f ca="1">NETWORKDAYS(LeaveTracker[[#This Row],[Start Date]],LeaveTracker[[#This Row],[End Date]],lstHolidays)</f>
        <v>3</v>
      </c>
      <c r="M356" s="9"/>
    </row>
    <row r="357" spans="1:13" ht="30" customHeight="1" x14ac:dyDescent="0.3">
      <c r="A357" s="51">
        <v>722</v>
      </c>
      <c r="B357" s="56">
        <v>44846</v>
      </c>
      <c r="C357" s="56">
        <v>44750</v>
      </c>
      <c r="D357" s="53" t="s">
        <v>1854</v>
      </c>
      <c r="E357" s="51" t="str">
        <f>IF(ISBLANK(LeaveTracker[[#This Row],[Employee Name]]),"-----",VLOOKUP(LeaveTracker[[#This Row],[Employee Name]],Employees[[Employee Name]:[Office]],7))</f>
        <v>EEO/CITY MARKET</v>
      </c>
      <c r="F357" s="51" t="str">
        <f>IF(ISBLANK(LeaveTracker[[#This Row],[Employee Name]]),"-----",VLOOKUP(LeaveTracker[[#This Row],[Employee Name]],Employees[[Employee Name]:[Office]],6))</f>
        <v>CASUAL</v>
      </c>
      <c r="G357" s="50">
        <v>44746</v>
      </c>
      <c r="H357" s="50">
        <v>44748</v>
      </c>
      <c r="I357" s="51" t="s">
        <v>81</v>
      </c>
      <c r="J357" s="53"/>
      <c r="K357" s="51" t="str">
        <f ca="1">LeaveTracker[[#This Row],[Days]]&amp;" "&amp;LeaveTracker[[#This Row],[Type of Leave]]</f>
        <v>3 SL</v>
      </c>
      <c r="L357" s="9">
        <f ca="1">NETWORKDAYS(LeaveTracker[[#This Row],[Start Date]],LeaveTracker[[#This Row],[End Date]],lstHolidays)</f>
        <v>3</v>
      </c>
      <c r="M357" s="9"/>
    </row>
    <row r="358" spans="1:13" ht="30" customHeight="1" x14ac:dyDescent="0.3">
      <c r="A358" s="51">
        <v>723</v>
      </c>
      <c r="B358" s="56">
        <v>44846</v>
      </c>
      <c r="C358" s="56">
        <v>44712</v>
      </c>
      <c r="D358" s="53" t="s">
        <v>1767</v>
      </c>
      <c r="E358" s="51" t="str">
        <f>IF(ISBLANK(LeaveTracker[[#This Row],[Employee Name]]),"-----",VLOOKUP(LeaveTracker[[#This Row],[Employee Name]],Employees[[Employee Name]:[Office]],7))</f>
        <v>TCIS</v>
      </c>
      <c r="F358" s="51" t="str">
        <f>IF(ISBLANK(LeaveTracker[[#This Row],[Employee Name]]),"-----",VLOOKUP(LeaveTracker[[#This Row],[Employee Name]],Employees[[Employee Name]:[Office]],6))</f>
        <v>JOBCON</v>
      </c>
      <c r="G358" s="50">
        <v>44711</v>
      </c>
      <c r="H358" s="50">
        <v>44711</v>
      </c>
      <c r="I358" s="51" t="s">
        <v>81</v>
      </c>
      <c r="J358" s="53"/>
      <c r="K358" s="51" t="str">
        <f ca="1">LeaveTracker[[#This Row],[Days]]&amp;" "&amp;LeaveTracker[[#This Row],[Type of Leave]]</f>
        <v>1 SL</v>
      </c>
      <c r="L358" s="9">
        <f ca="1">NETWORKDAYS(LeaveTracker[[#This Row],[Start Date]],LeaveTracker[[#This Row],[End Date]],lstHolidays)</f>
        <v>1</v>
      </c>
      <c r="M358" s="9"/>
    </row>
    <row r="359" spans="1:13" ht="30" customHeight="1" x14ac:dyDescent="0.3">
      <c r="A359" s="51">
        <v>724</v>
      </c>
      <c r="B359" s="56">
        <v>44846</v>
      </c>
      <c r="C359" s="56">
        <v>44706</v>
      </c>
      <c r="D359" s="53" t="s">
        <v>1768</v>
      </c>
      <c r="E359" s="51" t="str">
        <f>IF(ISBLANK(LeaveTracker[[#This Row],[Employee Name]]),"-----",VLOOKUP(LeaveTracker[[#This Row],[Employee Name]],Employees[[Employee Name]:[Office]],7))</f>
        <v>GSO</v>
      </c>
      <c r="F359" s="51" t="str">
        <f>IF(ISBLANK(LeaveTracker[[#This Row],[Employee Name]]),"-----",VLOOKUP(LeaveTracker[[#This Row],[Employee Name]],Employees[[Employee Name]:[Office]],6))</f>
        <v>CASUAL</v>
      </c>
      <c r="G359" s="50">
        <v>44705</v>
      </c>
      <c r="H359" s="50">
        <v>44705</v>
      </c>
      <c r="I359" s="51" t="s">
        <v>298</v>
      </c>
      <c r="J359" s="53" t="s">
        <v>644</v>
      </c>
      <c r="K359" s="51" t="str">
        <f ca="1">LeaveTracker[[#This Row],[Days]]&amp;" "&amp;LeaveTracker[[#This Row],[Type of Leave]]</f>
        <v>1 OTHER</v>
      </c>
      <c r="L359" s="9">
        <f ca="1">NETWORKDAYS(LeaveTracker[[#This Row],[Start Date]],LeaveTracker[[#This Row],[End Date]],lstHolidays)</f>
        <v>1</v>
      </c>
      <c r="M359" s="9"/>
    </row>
    <row r="360" spans="1:13" ht="30" customHeight="1" x14ac:dyDescent="0.3">
      <c r="A360" s="51">
        <v>725</v>
      </c>
      <c r="B360" s="56">
        <v>44846</v>
      </c>
      <c r="C360" s="56">
        <v>44775</v>
      </c>
      <c r="D360" s="53" t="s">
        <v>1815</v>
      </c>
      <c r="E360" s="51" t="str">
        <f>IF(ISBLANK(LeaveTracker[[#This Row],[Employee Name]]),"-----",VLOOKUP(LeaveTracker[[#This Row],[Employee Name]],Employees[[Employee Name]:[Office]],7))</f>
        <v>CSWDO</v>
      </c>
      <c r="F360" s="51" t="str">
        <f>IF(ISBLANK(LeaveTracker[[#This Row],[Employee Name]]),"-----",VLOOKUP(LeaveTracker[[#This Row],[Employee Name]],Employees[[Employee Name]:[Office]],6))</f>
        <v>CASUAL</v>
      </c>
      <c r="G360" s="50">
        <v>44774</v>
      </c>
      <c r="H360" s="50">
        <v>44774</v>
      </c>
      <c r="I360" s="51" t="s">
        <v>81</v>
      </c>
      <c r="J360" s="53"/>
      <c r="K360" s="51" t="str">
        <f ca="1">LeaveTracker[[#This Row],[Days]]&amp;" "&amp;LeaveTracker[[#This Row],[Type of Leave]]</f>
        <v>1 SL</v>
      </c>
      <c r="L360" s="9">
        <f ca="1">NETWORKDAYS(LeaveTracker[[#This Row],[Start Date]],LeaveTracker[[#This Row],[End Date]],lstHolidays)</f>
        <v>1</v>
      </c>
      <c r="M360" s="9"/>
    </row>
    <row r="361" spans="1:13" ht="30" customHeight="1" x14ac:dyDescent="0.3">
      <c r="A361" s="51">
        <v>726</v>
      </c>
      <c r="B361" s="56">
        <v>44846</v>
      </c>
      <c r="C361" s="56">
        <v>44685</v>
      </c>
      <c r="D361" s="53" t="s">
        <v>1886</v>
      </c>
      <c r="E361" s="51" t="str">
        <f>IF(ISBLANK(LeaveTracker[[#This Row],[Employee Name]]),"-----",VLOOKUP(LeaveTracker[[#This Row],[Employee Name]],Employees[[Employee Name]:[Office]],7))</f>
        <v>CEO</v>
      </c>
      <c r="F361" s="51" t="str">
        <f>IF(ISBLANK(LeaveTracker[[#This Row],[Employee Name]]),"-----",VLOOKUP(LeaveTracker[[#This Row],[Employee Name]],Employees[[Employee Name]:[Office]],6))</f>
        <v>CASUAL</v>
      </c>
      <c r="G361" s="50">
        <v>44685</v>
      </c>
      <c r="H361" s="50">
        <v>44687</v>
      </c>
      <c r="I361" s="51" t="s">
        <v>77</v>
      </c>
      <c r="J361" s="53"/>
      <c r="K361" s="51" t="str">
        <f ca="1">LeaveTracker[[#This Row],[Days]]&amp;" "&amp;LeaveTracker[[#This Row],[Type of Leave]]</f>
        <v>3 Paternity</v>
      </c>
      <c r="L361" s="9">
        <f ca="1">NETWORKDAYS(LeaveTracker[[#This Row],[Start Date]],LeaveTracker[[#This Row],[End Date]],lstHolidays)</f>
        <v>3</v>
      </c>
      <c r="M361" s="9"/>
    </row>
    <row r="362" spans="1:13" ht="30" customHeight="1" x14ac:dyDescent="0.3">
      <c r="A362" s="51">
        <v>726</v>
      </c>
      <c r="B362" s="56">
        <v>44846</v>
      </c>
      <c r="C362" s="56">
        <v>44685</v>
      </c>
      <c r="D362" s="53" t="s">
        <v>1886</v>
      </c>
      <c r="E362" s="51" t="str">
        <f>IF(ISBLANK(LeaveTracker[[#This Row],[Employee Name]]),"-----",VLOOKUP(LeaveTracker[[#This Row],[Employee Name]],Employees[[Employee Name]:[Office]],7))</f>
        <v>CEO</v>
      </c>
      <c r="F362" s="51" t="str">
        <f>IF(ISBLANK(LeaveTracker[[#This Row],[Employee Name]]),"-----",VLOOKUP(LeaveTracker[[#This Row],[Employee Name]],Employees[[Employee Name]:[Office]],6))</f>
        <v>CASUAL</v>
      </c>
      <c r="G362" s="50">
        <v>44691</v>
      </c>
      <c r="H362" s="50">
        <v>44694</v>
      </c>
      <c r="I362" s="51" t="s">
        <v>77</v>
      </c>
      <c r="J362" s="53"/>
      <c r="K362" s="51" t="str">
        <f ca="1">LeaveTracker[[#This Row],[Days]]&amp;" "&amp;LeaveTracker[[#This Row],[Type of Leave]]</f>
        <v>4 Paternity</v>
      </c>
      <c r="L362" s="9">
        <f ca="1">NETWORKDAYS(LeaveTracker[[#This Row],[Start Date]],LeaveTracker[[#This Row],[End Date]],lstHolidays)</f>
        <v>4</v>
      </c>
      <c r="M362" s="9"/>
    </row>
    <row r="363" spans="1:13" ht="30" customHeight="1" x14ac:dyDescent="0.3">
      <c r="A363" s="51">
        <v>727</v>
      </c>
      <c r="B363" s="56">
        <v>44846</v>
      </c>
      <c r="C363" s="56">
        <v>44713</v>
      </c>
      <c r="D363" s="53" t="s">
        <v>1886</v>
      </c>
      <c r="E363" s="51" t="str">
        <f>IF(ISBLANK(LeaveTracker[[#This Row],[Employee Name]]),"-----",VLOOKUP(LeaveTracker[[#This Row],[Employee Name]],Employees[[Employee Name]:[Office]],7))</f>
        <v>CEO</v>
      </c>
      <c r="F363" s="51" t="str">
        <f>IF(ISBLANK(LeaveTracker[[#This Row],[Employee Name]]),"-----",VLOOKUP(LeaveTracker[[#This Row],[Employee Name]],Employees[[Employee Name]:[Office]],6))</f>
        <v>CASUAL</v>
      </c>
      <c r="G363" s="50">
        <v>44721</v>
      </c>
      <c r="H363" s="50">
        <v>44721</v>
      </c>
      <c r="I363" s="51" t="s">
        <v>298</v>
      </c>
      <c r="J363" s="53" t="s">
        <v>1003</v>
      </c>
      <c r="K363" s="51" t="str">
        <f ca="1">LeaveTracker[[#This Row],[Days]]&amp;" "&amp;LeaveTracker[[#This Row],[Type of Leave]]</f>
        <v>1 OTHER</v>
      </c>
      <c r="L363" s="9">
        <f ca="1">NETWORKDAYS(LeaveTracker[[#This Row],[Start Date]],LeaveTracker[[#This Row],[End Date]],lstHolidays)</f>
        <v>1</v>
      </c>
      <c r="M363" s="9"/>
    </row>
    <row r="364" spans="1:13" ht="30" customHeight="1" x14ac:dyDescent="0.3">
      <c r="A364" s="51">
        <v>728</v>
      </c>
      <c r="B364" s="56">
        <v>44846</v>
      </c>
      <c r="C364" s="56">
        <v>44845</v>
      </c>
      <c r="D364" s="53" t="s">
        <v>1887</v>
      </c>
      <c r="E364" s="51" t="str">
        <f>IF(ISBLANK(LeaveTracker[[#This Row],[Employee Name]]),"-----",VLOOKUP(LeaveTracker[[#This Row],[Employee Name]],Employees[[Employee Name]:[Office]],7))</f>
        <v>GSO</v>
      </c>
      <c r="F364" s="51" t="str">
        <f>IF(ISBLANK(LeaveTracker[[#This Row],[Employee Name]]),"-----",VLOOKUP(LeaveTracker[[#This Row],[Employee Name]],Employees[[Employee Name]:[Office]],6))</f>
        <v>CASUAL</v>
      </c>
      <c r="G364" s="50">
        <v>44840</v>
      </c>
      <c r="H364" s="50">
        <v>44841</v>
      </c>
      <c r="I364" s="51" t="s">
        <v>81</v>
      </c>
      <c r="J364" s="53"/>
      <c r="K364" s="51" t="str">
        <f ca="1">LeaveTracker[[#This Row],[Days]]&amp;" "&amp;LeaveTracker[[#This Row],[Type of Leave]]</f>
        <v>2 SL</v>
      </c>
      <c r="L364" s="9">
        <f ca="1">NETWORKDAYS(LeaveTracker[[#This Row],[Start Date]],LeaveTracker[[#This Row],[End Date]],lstHolidays)</f>
        <v>2</v>
      </c>
      <c r="M364" s="9"/>
    </row>
    <row r="365" spans="1:13" ht="30" customHeight="1" x14ac:dyDescent="0.3">
      <c r="A365" s="51">
        <v>729</v>
      </c>
      <c r="B365" s="56">
        <v>44846</v>
      </c>
      <c r="C365" s="56">
        <v>44844</v>
      </c>
      <c r="D365" s="53" t="s">
        <v>1836</v>
      </c>
      <c r="E365" s="51" t="str">
        <f>IF(ISBLANK(LeaveTracker[[#This Row],[Employee Name]]),"-----",VLOOKUP(LeaveTracker[[#This Row],[Employee Name]],Employees[[Employee Name]:[Office]],7))</f>
        <v>GSO</v>
      </c>
      <c r="F365" s="51" t="str">
        <f>IF(ISBLANK(LeaveTracker[[#This Row],[Employee Name]]),"-----",VLOOKUP(LeaveTracker[[#This Row],[Employee Name]],Employees[[Employee Name]:[Office]],6))</f>
        <v>CASUAL</v>
      </c>
      <c r="G365" s="50">
        <v>44838</v>
      </c>
      <c r="H365" s="50">
        <v>44841</v>
      </c>
      <c r="I365" s="51" t="s">
        <v>81</v>
      </c>
      <c r="J365" s="53"/>
      <c r="K365" s="51" t="str">
        <f ca="1">LeaveTracker[[#This Row],[Days]]&amp;" "&amp;LeaveTracker[[#This Row],[Type of Leave]]</f>
        <v>4 SL</v>
      </c>
      <c r="L365" s="9">
        <f ca="1">NETWORKDAYS(LeaveTracker[[#This Row],[Start Date]],LeaveTracker[[#This Row],[End Date]],lstHolidays)</f>
        <v>4</v>
      </c>
      <c r="M365" s="9"/>
    </row>
    <row r="366" spans="1:13" ht="30" customHeight="1" x14ac:dyDescent="0.3">
      <c r="A366" s="51">
        <v>730</v>
      </c>
      <c r="B366" s="56">
        <v>44846</v>
      </c>
      <c r="C366" s="56">
        <v>44816</v>
      </c>
      <c r="D366" s="53" t="s">
        <v>1753</v>
      </c>
      <c r="E366" s="51" t="str">
        <f>IF(ISBLANK(LeaveTracker[[#This Row],[Employee Name]]),"-----",VLOOKUP(LeaveTracker[[#This Row],[Employee Name]],Employees[[Employee Name]:[Office]],7))</f>
        <v>ACCOUNTING</v>
      </c>
      <c r="F366" s="51" t="str">
        <f>IF(ISBLANK(LeaveTracker[[#This Row],[Employee Name]]),"-----",VLOOKUP(LeaveTracker[[#This Row],[Employee Name]],Employees[[Employee Name]:[Office]],6))</f>
        <v>CASUAL</v>
      </c>
      <c r="G366" s="50">
        <v>44811</v>
      </c>
      <c r="H366" s="50">
        <v>44811</v>
      </c>
      <c r="I366" s="51" t="s">
        <v>81</v>
      </c>
      <c r="J366" s="53"/>
      <c r="K366" s="51" t="str">
        <f ca="1">LeaveTracker[[#This Row],[Days]]&amp;" "&amp;LeaveTracker[[#This Row],[Type of Leave]]</f>
        <v>1 SL</v>
      </c>
      <c r="L366" s="9">
        <f ca="1">NETWORKDAYS(LeaveTracker[[#This Row],[Start Date]],LeaveTracker[[#This Row],[End Date]],lstHolidays)</f>
        <v>1</v>
      </c>
      <c r="M366" s="9"/>
    </row>
    <row r="367" spans="1:13" ht="30" customHeight="1" x14ac:dyDescent="0.3">
      <c r="A367" s="51">
        <v>731</v>
      </c>
      <c r="B367" s="56">
        <v>44846</v>
      </c>
      <c r="C367" s="56">
        <v>44850</v>
      </c>
      <c r="D367" s="53" t="s">
        <v>1888</v>
      </c>
      <c r="E367" s="51" t="str">
        <f>IF(ISBLANK(LeaveTracker[[#This Row],[Employee Name]]),"-----",VLOOKUP(LeaveTracker[[#This Row],[Employee Name]],Employees[[Employee Name]:[Office]],7))</f>
        <v>CHO</v>
      </c>
      <c r="F367" s="51" t="str">
        <f>IF(ISBLANK(LeaveTracker[[#This Row],[Employee Name]]),"-----",VLOOKUP(LeaveTracker[[#This Row],[Employee Name]],Employees[[Employee Name]:[Office]],6))</f>
        <v>CASUAL</v>
      </c>
      <c r="G367" s="50">
        <v>44784</v>
      </c>
      <c r="H367" s="50">
        <v>44784</v>
      </c>
      <c r="I367" s="51" t="s">
        <v>81</v>
      </c>
      <c r="J367" s="53"/>
      <c r="K367" s="51" t="str">
        <f ca="1">LeaveTracker[[#This Row],[Days]]&amp;" "&amp;LeaveTracker[[#This Row],[Type of Leave]]</f>
        <v>1 SL</v>
      </c>
      <c r="L367" s="9">
        <f ca="1">NETWORKDAYS(LeaveTracker[[#This Row],[Start Date]],LeaveTracker[[#This Row],[End Date]],lstHolidays)</f>
        <v>1</v>
      </c>
      <c r="M367" s="9"/>
    </row>
    <row r="368" spans="1:13" ht="30" customHeight="1" x14ac:dyDescent="0.3">
      <c r="A368" s="51">
        <v>732</v>
      </c>
      <c r="B368" s="56">
        <v>44846</v>
      </c>
      <c r="C368" s="56">
        <v>44785</v>
      </c>
      <c r="D368" s="53" t="s">
        <v>1889</v>
      </c>
      <c r="E368" s="51" t="str">
        <f>IF(ISBLANK(LeaveTracker[[#This Row],[Employee Name]]),"-----",VLOOKUP(LeaveTracker[[#This Row],[Employee Name]],Employees[[Employee Name]:[Office]],7))</f>
        <v>CENRO</v>
      </c>
      <c r="F368" s="51" t="str">
        <f>IF(ISBLANK(LeaveTracker[[#This Row],[Employee Name]]),"-----",VLOOKUP(LeaveTracker[[#This Row],[Employee Name]],Employees[[Employee Name]:[Office]],6))</f>
        <v>CASUAL</v>
      </c>
      <c r="G368" s="50">
        <v>44782</v>
      </c>
      <c r="H368" s="50">
        <v>44782</v>
      </c>
      <c r="I368" s="51" t="s">
        <v>81</v>
      </c>
      <c r="J368" s="53"/>
      <c r="K368" s="51" t="str">
        <f ca="1">LeaveTracker[[#This Row],[Days]]&amp;" "&amp;LeaveTracker[[#This Row],[Type of Leave]]</f>
        <v>1 SL</v>
      </c>
      <c r="L368" s="9">
        <f ca="1">NETWORKDAYS(LeaveTracker[[#This Row],[Start Date]],LeaveTracker[[#This Row],[End Date]],lstHolidays)</f>
        <v>1</v>
      </c>
      <c r="M368" s="9"/>
    </row>
    <row r="369" spans="1:13" ht="30" customHeight="1" x14ac:dyDescent="0.3">
      <c r="A369" s="51">
        <v>733</v>
      </c>
      <c r="B369" s="56">
        <v>44846</v>
      </c>
      <c r="C369" s="56">
        <v>44785</v>
      </c>
      <c r="D369" s="53" t="s">
        <v>1734</v>
      </c>
      <c r="E369" s="51" t="str">
        <f>IF(ISBLANK(LeaveTracker[[#This Row],[Employee Name]]),"-----",VLOOKUP(LeaveTracker[[#This Row],[Employee Name]],Employees[[Employee Name]:[Office]],7))</f>
        <v>TCIS</v>
      </c>
      <c r="F369" s="51" t="str">
        <f>IF(ISBLANK(LeaveTracker[[#This Row],[Employee Name]]),"-----",VLOOKUP(LeaveTracker[[#This Row],[Employee Name]],Employees[[Employee Name]:[Office]],6))</f>
        <v>CASUAL</v>
      </c>
      <c r="G369" s="50">
        <v>44788</v>
      </c>
      <c r="H369" s="50">
        <v>44788</v>
      </c>
      <c r="I369" s="51" t="s">
        <v>82</v>
      </c>
      <c r="J369" s="53"/>
      <c r="K369" s="51" t="str">
        <f ca="1">LeaveTracker[[#This Row],[Days]]&amp;" "&amp;LeaveTracker[[#This Row],[Type of Leave]]</f>
        <v>1 VL</v>
      </c>
      <c r="L369" s="9">
        <f ca="1">NETWORKDAYS(LeaveTracker[[#This Row],[Start Date]],LeaveTracker[[#This Row],[End Date]],lstHolidays)</f>
        <v>1</v>
      </c>
      <c r="M369" s="9"/>
    </row>
    <row r="370" spans="1:13" ht="30" customHeight="1" x14ac:dyDescent="0.3">
      <c r="A370" s="51">
        <v>734</v>
      </c>
      <c r="B370" s="56">
        <v>44846</v>
      </c>
      <c r="C370" s="56">
        <v>44777</v>
      </c>
      <c r="D370" s="53" t="s">
        <v>1843</v>
      </c>
      <c r="E370" s="51" t="str">
        <f>IF(ISBLANK(LeaveTracker[[#This Row],[Employee Name]]),"-----",VLOOKUP(LeaveTracker[[#This Row],[Employee Name]],Employees[[Employee Name]:[Office]],7))</f>
        <v>CSWDO</v>
      </c>
      <c r="F370" s="51" t="str">
        <f>IF(ISBLANK(LeaveTracker[[#This Row],[Employee Name]]),"-----",VLOOKUP(LeaveTracker[[#This Row],[Employee Name]],Employees[[Employee Name]:[Office]],6))</f>
        <v>CASUAL</v>
      </c>
      <c r="G370" s="50">
        <v>44782</v>
      </c>
      <c r="H370" s="50">
        <v>44782</v>
      </c>
      <c r="I370" s="51" t="s">
        <v>298</v>
      </c>
      <c r="J370" s="53" t="s">
        <v>1003</v>
      </c>
      <c r="K370" s="51" t="str">
        <f ca="1">LeaveTracker[[#This Row],[Days]]&amp;" "&amp;LeaveTracker[[#This Row],[Type of Leave]]</f>
        <v>1 OTHER</v>
      </c>
      <c r="L370" s="9">
        <f ca="1">NETWORKDAYS(LeaveTracker[[#This Row],[Start Date]],LeaveTracker[[#This Row],[End Date]],lstHolidays)</f>
        <v>1</v>
      </c>
      <c r="M370" s="9"/>
    </row>
    <row r="371" spans="1:13" ht="30" customHeight="1" x14ac:dyDescent="0.3">
      <c r="A371" s="51">
        <v>735</v>
      </c>
      <c r="B371" s="56">
        <v>44846</v>
      </c>
      <c r="C371" s="56">
        <v>44715</v>
      </c>
      <c r="D371" s="53" t="s">
        <v>1882</v>
      </c>
      <c r="E371" s="51" t="str">
        <f>IF(ISBLANK(LeaveTracker[[#This Row],[Employee Name]]),"-----",VLOOKUP(LeaveTracker[[#This Row],[Employee Name]],Employees[[Employee Name]:[Office]],7))</f>
        <v>MO</v>
      </c>
      <c r="F371" s="51" t="str">
        <f>IF(ISBLANK(LeaveTracker[[#This Row],[Employee Name]]),"-----",VLOOKUP(LeaveTracker[[#This Row],[Employee Name]],Employees[[Employee Name]:[Office]],6))</f>
        <v>CASUAL</v>
      </c>
      <c r="G371" s="50">
        <v>44720</v>
      </c>
      <c r="H371" s="50">
        <v>44720</v>
      </c>
      <c r="I371" s="51" t="s">
        <v>298</v>
      </c>
      <c r="J371" s="53" t="s">
        <v>1003</v>
      </c>
      <c r="K371" s="51" t="str">
        <f ca="1">LeaveTracker[[#This Row],[Days]]&amp;" "&amp;LeaveTracker[[#This Row],[Type of Leave]]</f>
        <v>1 OTHER</v>
      </c>
      <c r="L371" s="9">
        <f ca="1">NETWORKDAYS(LeaveTracker[[#This Row],[Start Date]],LeaveTracker[[#This Row],[End Date]],lstHolidays)</f>
        <v>1</v>
      </c>
      <c r="M371" s="9"/>
    </row>
    <row r="372" spans="1:13" ht="30" customHeight="1" x14ac:dyDescent="0.3">
      <c r="A372" s="51">
        <v>736</v>
      </c>
      <c r="B372" s="56">
        <v>44846</v>
      </c>
      <c r="C372" s="56">
        <v>44820</v>
      </c>
      <c r="D372" s="53" t="s">
        <v>1814</v>
      </c>
      <c r="E372" s="51" t="str">
        <f>IF(ISBLANK(LeaveTracker[[#This Row],[Employee Name]]),"-----",VLOOKUP(LeaveTracker[[#This Row],[Employee Name]],Employees[[Employee Name]:[Office]],7))</f>
        <v>HOUSING</v>
      </c>
      <c r="F372" s="51" t="str">
        <f>IF(ISBLANK(LeaveTracker[[#This Row],[Employee Name]]),"-----",VLOOKUP(LeaveTracker[[#This Row],[Employee Name]],Employees[[Employee Name]:[Office]],6))</f>
        <v>CASUAL</v>
      </c>
      <c r="G372" s="50">
        <v>44817</v>
      </c>
      <c r="H372" s="50">
        <v>44819</v>
      </c>
      <c r="I372" s="51" t="s">
        <v>81</v>
      </c>
      <c r="J372" s="53"/>
      <c r="K372" s="51" t="str">
        <f ca="1">LeaveTracker[[#This Row],[Days]]&amp;" "&amp;LeaveTracker[[#This Row],[Type of Leave]]</f>
        <v>3 SL</v>
      </c>
      <c r="L372" s="9">
        <f ca="1">NETWORKDAYS(LeaveTracker[[#This Row],[Start Date]],LeaveTracker[[#This Row],[End Date]],lstHolidays)</f>
        <v>3</v>
      </c>
      <c r="M372" s="9"/>
    </row>
    <row r="373" spans="1:13" ht="30" customHeight="1" x14ac:dyDescent="0.3">
      <c r="A373" s="51">
        <v>737</v>
      </c>
      <c r="B373" s="56">
        <v>44846</v>
      </c>
      <c r="C373" s="56">
        <v>44806</v>
      </c>
      <c r="D373" s="53" t="s">
        <v>1890</v>
      </c>
      <c r="E373" s="51" t="str">
        <f>IF(ISBLANK(LeaveTracker[[#This Row],[Employee Name]]),"-----",VLOOKUP(LeaveTracker[[#This Row],[Employee Name]],Employees[[Employee Name]:[Office]],7))</f>
        <v>TICC</v>
      </c>
      <c r="F373" s="51" t="str">
        <f>IF(ISBLANK(LeaveTracker[[#This Row],[Employee Name]]),"-----",VLOOKUP(LeaveTracker[[#This Row],[Employee Name]],Employees[[Employee Name]:[Office]],6))</f>
        <v>JOBCON</v>
      </c>
      <c r="G373" s="50">
        <v>44805</v>
      </c>
      <c r="H373" s="50">
        <v>44805</v>
      </c>
      <c r="I373" s="51" t="s">
        <v>1022</v>
      </c>
      <c r="J373" s="53" t="s">
        <v>1022</v>
      </c>
      <c r="K373" s="51" t="str">
        <f ca="1">LeaveTracker[[#This Row],[Days]]&amp;" "&amp;LeaveTracker[[#This Row],[Type of Leave]]</f>
        <v>1 WITHOUTPAY</v>
      </c>
      <c r="L373" s="9">
        <f ca="1">NETWORKDAYS(LeaveTracker[[#This Row],[Start Date]],LeaveTracker[[#This Row],[End Date]],lstHolidays)</f>
        <v>1</v>
      </c>
      <c r="M373" s="9"/>
    </row>
    <row r="374" spans="1:13" ht="30" customHeight="1" x14ac:dyDescent="0.3">
      <c r="A374" s="51">
        <v>738</v>
      </c>
      <c r="B374" s="56">
        <v>44846</v>
      </c>
      <c r="C374" s="56">
        <v>44806</v>
      </c>
      <c r="D374" s="53" t="s">
        <v>1820</v>
      </c>
      <c r="E374" s="51" t="str">
        <f>IF(ISBLANK(LeaveTracker[[#This Row],[Employee Name]]),"-----",VLOOKUP(LeaveTracker[[#This Row],[Employee Name]],Employees[[Employee Name]:[Office]],7))</f>
        <v>TICC</v>
      </c>
      <c r="F374" s="51" t="str">
        <f>IF(ISBLANK(LeaveTracker[[#This Row],[Employee Name]]),"-----",VLOOKUP(LeaveTracker[[#This Row],[Employee Name]],Employees[[Employee Name]:[Office]],6))</f>
        <v>JOBCON</v>
      </c>
      <c r="G374" s="50">
        <v>44809</v>
      </c>
      <c r="H374" s="50">
        <v>44809</v>
      </c>
      <c r="I374" s="51" t="s">
        <v>1022</v>
      </c>
      <c r="J374" s="53" t="s">
        <v>1897</v>
      </c>
      <c r="K374" s="51" t="str">
        <f ca="1">LeaveTracker[[#This Row],[Days]]&amp;" "&amp;LeaveTracker[[#This Row],[Type of Leave]]</f>
        <v>1 WITHOUTPAY</v>
      </c>
      <c r="L374" s="9">
        <f ca="1">NETWORKDAYS(LeaveTracker[[#This Row],[Start Date]],LeaveTracker[[#This Row],[End Date]],lstHolidays)</f>
        <v>1</v>
      </c>
      <c r="M374" s="9"/>
    </row>
    <row r="375" spans="1:13" ht="30" customHeight="1" x14ac:dyDescent="0.3">
      <c r="A375" s="51">
        <v>739</v>
      </c>
      <c r="B375" s="56">
        <v>44846</v>
      </c>
      <c r="C375" s="56">
        <v>44806</v>
      </c>
      <c r="D375" s="53" t="s">
        <v>1825</v>
      </c>
      <c r="E375" s="51" t="str">
        <f>IF(ISBLANK(LeaveTracker[[#This Row],[Employee Name]]),"-----",VLOOKUP(LeaveTracker[[#This Row],[Employee Name]],Employees[[Employee Name]:[Office]],7))</f>
        <v>TICC</v>
      </c>
      <c r="F375" s="51" t="str">
        <f>IF(ISBLANK(LeaveTracker[[#This Row],[Employee Name]]),"-----",VLOOKUP(LeaveTracker[[#This Row],[Employee Name]],Employees[[Employee Name]:[Office]],6))</f>
        <v>JOBCON</v>
      </c>
      <c r="G375" s="50">
        <v>44809</v>
      </c>
      <c r="H375" s="50">
        <v>44809</v>
      </c>
      <c r="I375" s="51" t="s">
        <v>1022</v>
      </c>
      <c r="J375" s="53" t="s">
        <v>1897</v>
      </c>
      <c r="K375" s="51" t="str">
        <f ca="1">LeaveTracker[[#This Row],[Days]]&amp;" "&amp;LeaveTracker[[#This Row],[Type of Leave]]</f>
        <v>1 WITHOUTPAY</v>
      </c>
      <c r="L375" s="9">
        <f ca="1">NETWORKDAYS(LeaveTracker[[#This Row],[Start Date]],LeaveTracker[[#This Row],[End Date]],lstHolidays)</f>
        <v>1</v>
      </c>
      <c r="M375" s="9"/>
    </row>
    <row r="376" spans="1:13" ht="30" customHeight="1" x14ac:dyDescent="0.3">
      <c r="A376" s="51">
        <v>740</v>
      </c>
      <c r="B376" s="56">
        <v>44846</v>
      </c>
      <c r="C376" s="56">
        <v>44795</v>
      </c>
      <c r="D376" s="53" t="s">
        <v>1811</v>
      </c>
      <c r="E376" s="51" t="str">
        <f>IF(ISBLANK(LeaveTracker[[#This Row],[Employee Name]]),"-----",VLOOKUP(LeaveTracker[[#This Row],[Employee Name]],Employees[[Employee Name]:[Office]],7))</f>
        <v>TCNHS</v>
      </c>
      <c r="F376" s="51" t="str">
        <f>IF(ISBLANK(LeaveTracker[[#This Row],[Employee Name]]),"-----",VLOOKUP(LeaveTracker[[#This Row],[Employee Name]],Employees[[Employee Name]:[Office]],6))</f>
        <v>CASUAL</v>
      </c>
      <c r="G376" s="50">
        <v>44784</v>
      </c>
      <c r="H376" s="50">
        <v>44785</v>
      </c>
      <c r="I376" s="51" t="s">
        <v>81</v>
      </c>
      <c r="J376" s="53"/>
      <c r="K376" s="51" t="str">
        <f ca="1">LeaveTracker[[#This Row],[Days]]&amp;" "&amp;LeaveTracker[[#This Row],[Type of Leave]]</f>
        <v>2 SL</v>
      </c>
      <c r="L376" s="9">
        <f ca="1">NETWORKDAYS(LeaveTracker[[#This Row],[Start Date]],LeaveTracker[[#This Row],[End Date]],lstHolidays)</f>
        <v>2</v>
      </c>
      <c r="M376" s="9"/>
    </row>
    <row r="377" spans="1:13" ht="30" customHeight="1" x14ac:dyDescent="0.3">
      <c r="A377" s="51">
        <v>741</v>
      </c>
      <c r="B377" s="56">
        <v>44846</v>
      </c>
      <c r="C377" s="56">
        <v>44831</v>
      </c>
      <c r="D377" s="53" t="s">
        <v>1811</v>
      </c>
      <c r="E377" s="51" t="str">
        <f>IF(ISBLANK(LeaveTracker[[#This Row],[Employee Name]]),"-----",VLOOKUP(LeaveTracker[[#This Row],[Employee Name]],Employees[[Employee Name]:[Office]],7))</f>
        <v>TCNHS</v>
      </c>
      <c r="F377" s="51" t="str">
        <f>IF(ISBLANK(LeaveTracker[[#This Row],[Employee Name]]),"-----",VLOOKUP(LeaveTracker[[#This Row],[Employee Name]],Employees[[Employee Name]:[Office]],6))</f>
        <v>CASUAL</v>
      </c>
      <c r="G377" s="50">
        <v>44825</v>
      </c>
      <c r="H377" s="50">
        <v>44826</v>
      </c>
      <c r="I377" s="51" t="s">
        <v>81</v>
      </c>
      <c r="J377" s="53"/>
      <c r="K377" s="51" t="str">
        <f ca="1">LeaveTracker[[#This Row],[Days]]&amp;" "&amp;LeaveTracker[[#This Row],[Type of Leave]]</f>
        <v>2 SL</v>
      </c>
      <c r="L377" s="9">
        <f ca="1">NETWORKDAYS(LeaveTracker[[#This Row],[Start Date]],LeaveTracker[[#This Row],[End Date]],lstHolidays)</f>
        <v>2</v>
      </c>
      <c r="M377" s="9"/>
    </row>
    <row r="378" spans="1:13" ht="30" customHeight="1" x14ac:dyDescent="0.3">
      <c r="A378" s="51">
        <v>742</v>
      </c>
      <c r="B378" s="56">
        <v>44846</v>
      </c>
      <c r="C378" s="56">
        <v>44795</v>
      </c>
      <c r="D378" s="53" t="s">
        <v>1811</v>
      </c>
      <c r="E378" s="51" t="str">
        <f>IF(ISBLANK(LeaveTracker[[#This Row],[Employee Name]]),"-----",VLOOKUP(LeaveTracker[[#This Row],[Employee Name]],Employees[[Employee Name]:[Office]],7))</f>
        <v>TCNHS</v>
      </c>
      <c r="F378" s="51" t="str">
        <f>IF(ISBLANK(LeaveTracker[[#This Row],[Employee Name]]),"-----",VLOOKUP(LeaveTracker[[#This Row],[Employee Name]],Employees[[Employee Name]:[Office]],6))</f>
        <v>CASUAL</v>
      </c>
      <c r="G378" s="50">
        <v>44782</v>
      </c>
      <c r="H378" s="50">
        <v>44783</v>
      </c>
      <c r="I378" s="51" t="s">
        <v>81</v>
      </c>
      <c r="J378" s="53"/>
      <c r="K378" s="51" t="str">
        <f ca="1">LeaveTracker[[#This Row],[Days]]&amp;" "&amp;LeaveTracker[[#This Row],[Type of Leave]]</f>
        <v>2 SL</v>
      </c>
      <c r="L378" s="9">
        <f ca="1">NETWORKDAYS(LeaveTracker[[#This Row],[Start Date]],LeaveTracker[[#This Row],[End Date]],lstHolidays)</f>
        <v>2</v>
      </c>
      <c r="M378" s="9"/>
    </row>
    <row r="379" spans="1:13" ht="30" customHeight="1" x14ac:dyDescent="0.3">
      <c r="A379" s="51">
        <v>743</v>
      </c>
      <c r="B379" s="56">
        <v>44846</v>
      </c>
      <c r="C379" s="56">
        <v>44831</v>
      </c>
      <c r="D379" s="53" t="s">
        <v>1817</v>
      </c>
      <c r="E379" s="51" t="str">
        <f>IF(ISBLANK(LeaveTracker[[#This Row],[Employee Name]]),"-----",VLOOKUP(LeaveTracker[[#This Row],[Employee Name]],Employees[[Employee Name]:[Office]],7))</f>
        <v>TCNHS</v>
      </c>
      <c r="F379" s="51" t="str">
        <f>IF(ISBLANK(LeaveTracker[[#This Row],[Employee Name]]),"-----",VLOOKUP(LeaveTracker[[#This Row],[Employee Name]],Employees[[Employee Name]:[Office]],6))</f>
        <v>CASUAL</v>
      </c>
      <c r="G379" s="50">
        <v>44825</v>
      </c>
      <c r="H379" s="50">
        <v>44826</v>
      </c>
      <c r="I379" s="51" t="s">
        <v>81</v>
      </c>
      <c r="J379" s="53"/>
      <c r="K379" s="51" t="str">
        <f ca="1">LeaveTracker[[#This Row],[Days]]&amp;" "&amp;LeaveTracker[[#This Row],[Type of Leave]]</f>
        <v>2 SL</v>
      </c>
      <c r="L379" s="9">
        <f ca="1">NETWORKDAYS(LeaveTracker[[#This Row],[Start Date]],LeaveTracker[[#This Row],[End Date]],lstHolidays)</f>
        <v>2</v>
      </c>
      <c r="M379" s="9"/>
    </row>
    <row r="380" spans="1:13" ht="30" customHeight="1" x14ac:dyDescent="0.3">
      <c r="A380" s="51">
        <v>744</v>
      </c>
      <c r="B380" s="56">
        <v>44846</v>
      </c>
      <c r="C380" s="56">
        <v>44832</v>
      </c>
      <c r="D380" s="53" t="s">
        <v>1891</v>
      </c>
      <c r="E380" s="51" t="str">
        <f>IF(ISBLANK(LeaveTracker[[#This Row],[Employee Name]]),"-----",VLOOKUP(LeaveTracker[[#This Row],[Employee Name]],Employees[[Employee Name]:[Office]],7))</f>
        <v>PICNIC GROVE</v>
      </c>
      <c r="F380" s="51" t="str">
        <f>IF(ISBLANK(LeaveTracker[[#This Row],[Employee Name]]),"-----",VLOOKUP(LeaveTracker[[#This Row],[Employee Name]],Employees[[Employee Name]:[Office]],6))</f>
        <v>CASUAL</v>
      </c>
      <c r="G380" s="50">
        <v>44809</v>
      </c>
      <c r="H380" s="50">
        <v>44813</v>
      </c>
      <c r="I380" s="51" t="s">
        <v>81</v>
      </c>
      <c r="J380" s="53"/>
      <c r="K380" s="51" t="str">
        <f ca="1">LeaveTracker[[#This Row],[Days]]&amp;" "&amp;LeaveTracker[[#This Row],[Type of Leave]]</f>
        <v>5 SL</v>
      </c>
      <c r="L380" s="9">
        <f ca="1">NETWORKDAYS(LeaveTracker[[#This Row],[Start Date]],LeaveTracker[[#This Row],[End Date]],lstHolidays)</f>
        <v>5</v>
      </c>
      <c r="M380" s="9"/>
    </row>
    <row r="381" spans="1:13" ht="30" customHeight="1" x14ac:dyDescent="0.3">
      <c r="A381" s="51">
        <v>744</v>
      </c>
      <c r="B381" s="56">
        <v>44846</v>
      </c>
      <c r="C381" s="56">
        <v>44832</v>
      </c>
      <c r="D381" s="53" t="s">
        <v>1891</v>
      </c>
      <c r="E381" s="51" t="str">
        <f>IF(ISBLANK(LeaveTracker[[#This Row],[Employee Name]]),"-----",VLOOKUP(LeaveTracker[[#This Row],[Employee Name]],Employees[[Employee Name]:[Office]],7))</f>
        <v>PICNIC GROVE</v>
      </c>
      <c r="F381" s="51" t="str">
        <f>IF(ISBLANK(LeaveTracker[[#This Row],[Employee Name]]),"-----",VLOOKUP(LeaveTracker[[#This Row],[Employee Name]],Employees[[Employee Name]:[Office]],6))</f>
        <v>CASUAL</v>
      </c>
      <c r="G381" s="50">
        <v>44816</v>
      </c>
      <c r="H381" s="50">
        <v>44818</v>
      </c>
      <c r="I381" s="51" t="s">
        <v>81</v>
      </c>
      <c r="J381" s="53"/>
      <c r="K381" s="51" t="str">
        <f ca="1">LeaveTracker[[#This Row],[Days]]&amp;" "&amp;LeaveTracker[[#This Row],[Type of Leave]]</f>
        <v>3 SL</v>
      </c>
      <c r="L381" s="9">
        <f ca="1">NETWORKDAYS(LeaveTracker[[#This Row],[Start Date]],LeaveTracker[[#This Row],[End Date]],lstHolidays)</f>
        <v>3</v>
      </c>
      <c r="M381" s="9"/>
    </row>
    <row r="382" spans="1:13" ht="30" customHeight="1" x14ac:dyDescent="0.3">
      <c r="A382" s="51">
        <v>745</v>
      </c>
      <c r="B382" s="56">
        <v>44846</v>
      </c>
      <c r="C382" s="56">
        <v>44832</v>
      </c>
      <c r="D382" s="53" t="s">
        <v>1891</v>
      </c>
      <c r="E382" s="51" t="str">
        <f>IF(ISBLANK(LeaveTracker[[#This Row],[Employee Name]]),"-----",VLOOKUP(LeaveTracker[[#This Row],[Employee Name]],Employees[[Employee Name]:[Office]],7))</f>
        <v>PICNIC GROVE</v>
      </c>
      <c r="F382" s="51" t="str">
        <f>IF(ISBLANK(LeaveTracker[[#This Row],[Employee Name]]),"-----",VLOOKUP(LeaveTracker[[#This Row],[Employee Name]],Employees[[Employee Name]:[Office]],6))</f>
        <v>CASUAL</v>
      </c>
      <c r="G382" s="50">
        <v>44819</v>
      </c>
      <c r="H382" s="50">
        <v>44820</v>
      </c>
      <c r="I382" s="51" t="s">
        <v>82</v>
      </c>
      <c r="J382" s="53"/>
      <c r="K382" s="51" t="str">
        <f ca="1">LeaveTracker[[#This Row],[Days]]&amp;" "&amp;LeaveTracker[[#This Row],[Type of Leave]]</f>
        <v>2 VL</v>
      </c>
      <c r="L382" s="9">
        <f ca="1">NETWORKDAYS(LeaveTracker[[#This Row],[Start Date]],LeaveTracker[[#This Row],[End Date]],lstHolidays)</f>
        <v>2</v>
      </c>
      <c r="M382" s="9"/>
    </row>
    <row r="383" spans="1:13" ht="30" customHeight="1" x14ac:dyDescent="0.3">
      <c r="A383" s="51">
        <v>745</v>
      </c>
      <c r="B383" s="56">
        <v>44846</v>
      </c>
      <c r="C383" s="56">
        <v>44832</v>
      </c>
      <c r="D383" s="53" t="s">
        <v>1891</v>
      </c>
      <c r="E383" s="51" t="str">
        <f>IF(ISBLANK(LeaveTracker[[#This Row],[Employee Name]]),"-----",VLOOKUP(LeaveTracker[[#This Row],[Employee Name]],Employees[[Employee Name]:[Office]],7))</f>
        <v>PICNIC GROVE</v>
      </c>
      <c r="F383" s="51" t="str">
        <f>IF(ISBLANK(LeaveTracker[[#This Row],[Employee Name]]),"-----",VLOOKUP(LeaveTracker[[#This Row],[Employee Name]],Employees[[Employee Name]:[Office]],6))</f>
        <v>CASUAL</v>
      </c>
      <c r="G383" s="50">
        <v>44823</v>
      </c>
      <c r="H383" s="50">
        <v>44827</v>
      </c>
      <c r="I383" s="51" t="s">
        <v>82</v>
      </c>
      <c r="J383" s="53"/>
      <c r="K383" s="51" t="str">
        <f ca="1">LeaveTracker[[#This Row],[Days]]&amp;" "&amp;LeaveTracker[[#This Row],[Type of Leave]]</f>
        <v>5 VL</v>
      </c>
      <c r="L383" s="9">
        <f ca="1">NETWORKDAYS(LeaveTracker[[#This Row],[Start Date]],LeaveTracker[[#This Row],[End Date]],lstHolidays)</f>
        <v>5</v>
      </c>
      <c r="M383" s="9"/>
    </row>
    <row r="384" spans="1:13" ht="30" customHeight="1" x14ac:dyDescent="0.3">
      <c r="A384" s="51">
        <v>745</v>
      </c>
      <c r="B384" s="56">
        <v>44846</v>
      </c>
      <c r="C384" s="56">
        <v>44832</v>
      </c>
      <c r="D384" s="53" t="s">
        <v>1891</v>
      </c>
      <c r="E384" s="51" t="str">
        <f>IF(ISBLANK(LeaveTracker[[#This Row],[Employee Name]]),"-----",VLOOKUP(LeaveTracker[[#This Row],[Employee Name]],Employees[[Employee Name]:[Office]],7))</f>
        <v>PICNIC GROVE</v>
      </c>
      <c r="F384" s="51" t="str">
        <f>IF(ISBLANK(LeaveTracker[[#This Row],[Employee Name]]),"-----",VLOOKUP(LeaveTracker[[#This Row],[Employee Name]],Employees[[Employee Name]:[Office]],6))</f>
        <v>CASUAL</v>
      </c>
      <c r="G384" s="50">
        <v>44830</v>
      </c>
      <c r="H384" s="50">
        <v>44831</v>
      </c>
      <c r="I384" s="51" t="s">
        <v>82</v>
      </c>
      <c r="J384" s="53"/>
      <c r="K384" s="51" t="str">
        <f ca="1">LeaveTracker[[#This Row],[Days]]&amp;" "&amp;LeaveTracker[[#This Row],[Type of Leave]]</f>
        <v>2 VL</v>
      </c>
      <c r="L384" s="9">
        <f ca="1">NETWORKDAYS(LeaveTracker[[#This Row],[Start Date]],LeaveTracker[[#This Row],[End Date]],lstHolidays)</f>
        <v>2</v>
      </c>
      <c r="M384" s="9"/>
    </row>
    <row r="385" spans="1:13" ht="30" customHeight="1" x14ac:dyDescent="0.3">
      <c r="A385" s="51">
        <v>746</v>
      </c>
      <c r="B385" s="56">
        <v>44846</v>
      </c>
      <c r="C385" s="56">
        <v>44832</v>
      </c>
      <c r="D385" s="53" t="s">
        <v>1747</v>
      </c>
      <c r="E385" s="51" t="str">
        <f>IF(ISBLANK(LeaveTracker[[#This Row],[Employee Name]]),"-----",VLOOKUP(LeaveTracker[[#This Row],[Employee Name]],Employees[[Employee Name]:[Office]],7))</f>
        <v>ONT</v>
      </c>
      <c r="F385" s="51" t="str">
        <f>IF(ISBLANK(LeaveTracker[[#This Row],[Employee Name]]),"-----",VLOOKUP(LeaveTracker[[#This Row],[Employee Name]],Employees[[Employee Name]:[Office]],6))</f>
        <v>CASUAL</v>
      </c>
      <c r="G385" s="50">
        <v>44820</v>
      </c>
      <c r="H385" s="50">
        <v>44820</v>
      </c>
      <c r="I385" s="51" t="s">
        <v>81</v>
      </c>
      <c r="J385" s="53"/>
      <c r="K385" s="51" t="str">
        <f ca="1">LeaveTracker[[#This Row],[Days]]&amp;" "&amp;LeaveTracker[[#This Row],[Type of Leave]]</f>
        <v>1 SL</v>
      </c>
      <c r="L385" s="9">
        <f ca="1">NETWORKDAYS(LeaveTracker[[#This Row],[Start Date]],LeaveTracker[[#This Row],[End Date]],lstHolidays)</f>
        <v>1</v>
      </c>
      <c r="M385" s="9"/>
    </row>
    <row r="386" spans="1:13" ht="30" customHeight="1" x14ac:dyDescent="0.3">
      <c r="A386" s="51">
        <v>747</v>
      </c>
      <c r="B386" s="56">
        <v>44846</v>
      </c>
      <c r="C386" s="56">
        <v>44832</v>
      </c>
      <c r="D386" s="53" t="s">
        <v>1734</v>
      </c>
      <c r="E386" s="51" t="str">
        <f>IF(ISBLANK(LeaveTracker[[#This Row],[Employee Name]]),"-----",VLOOKUP(LeaveTracker[[#This Row],[Employee Name]],Employees[[Employee Name]:[Office]],7))</f>
        <v>TCIS</v>
      </c>
      <c r="F386" s="51" t="str">
        <f>IF(ISBLANK(LeaveTracker[[#This Row],[Employee Name]]),"-----",VLOOKUP(LeaveTracker[[#This Row],[Employee Name]],Employees[[Employee Name]:[Office]],6))</f>
        <v>CASUAL</v>
      </c>
      <c r="G386" s="50">
        <v>44826</v>
      </c>
      <c r="H386" s="50">
        <v>44826</v>
      </c>
      <c r="I386" s="51" t="s">
        <v>81</v>
      </c>
      <c r="J386" s="53"/>
      <c r="K386" s="51" t="str">
        <f ca="1">LeaveTracker[[#This Row],[Days]]&amp;" "&amp;LeaveTracker[[#This Row],[Type of Leave]]</f>
        <v>1 SL</v>
      </c>
      <c r="L386" s="9">
        <f ca="1">NETWORKDAYS(LeaveTracker[[#This Row],[Start Date]],LeaveTracker[[#This Row],[End Date]],lstHolidays)</f>
        <v>1</v>
      </c>
      <c r="M386" s="9"/>
    </row>
    <row r="387" spans="1:13" ht="30" customHeight="1" x14ac:dyDescent="0.3">
      <c r="A387" s="51">
        <v>748</v>
      </c>
      <c r="B387" s="56">
        <v>44846</v>
      </c>
      <c r="C387" s="56">
        <v>44832</v>
      </c>
      <c r="D387" s="53" t="s">
        <v>1762</v>
      </c>
      <c r="E387" s="51" t="str">
        <f>IF(ISBLANK(LeaveTracker[[#This Row],[Employee Name]]),"-----",VLOOKUP(LeaveTracker[[#This Row],[Employee Name]],Employees[[Employee Name]:[Office]],7))</f>
        <v>TCIS</v>
      </c>
      <c r="F387" s="51" t="str">
        <f>IF(ISBLANK(LeaveTracker[[#This Row],[Employee Name]]),"-----",VLOOKUP(LeaveTracker[[#This Row],[Employee Name]],Employees[[Employee Name]:[Office]],6))</f>
        <v>CASUAL</v>
      </c>
      <c r="G387" s="50">
        <v>44833</v>
      </c>
      <c r="H387" s="50">
        <v>44834</v>
      </c>
      <c r="I387" s="51" t="s">
        <v>82</v>
      </c>
      <c r="J387" s="53" t="s">
        <v>1301</v>
      </c>
      <c r="K387" s="51" t="str">
        <f ca="1">LeaveTracker[[#This Row],[Days]]&amp;" "&amp;LeaveTracker[[#This Row],[Type of Leave]]</f>
        <v>2 VL</v>
      </c>
      <c r="L387" s="9">
        <f ca="1">NETWORKDAYS(LeaveTracker[[#This Row],[Start Date]],LeaveTracker[[#This Row],[End Date]],lstHolidays)</f>
        <v>2</v>
      </c>
      <c r="M387" s="9"/>
    </row>
    <row r="388" spans="1:13" ht="30" customHeight="1" x14ac:dyDescent="0.3">
      <c r="A388" s="51">
        <v>748</v>
      </c>
      <c r="B388" s="56">
        <v>44846</v>
      </c>
      <c r="C388" s="56">
        <v>44832</v>
      </c>
      <c r="D388" s="53" t="s">
        <v>1762</v>
      </c>
      <c r="E388" s="51" t="str">
        <f>IF(ISBLANK(LeaveTracker[[#This Row],[Employee Name]]),"-----",VLOOKUP(LeaveTracker[[#This Row],[Employee Name]],Employees[[Employee Name]:[Office]],7))</f>
        <v>TCIS</v>
      </c>
      <c r="F388" s="51" t="str">
        <f>IF(ISBLANK(LeaveTracker[[#This Row],[Employee Name]]),"-----",VLOOKUP(LeaveTracker[[#This Row],[Employee Name]],Employees[[Employee Name]:[Office]],6))</f>
        <v>CASUAL</v>
      </c>
      <c r="G388" s="50">
        <v>44837</v>
      </c>
      <c r="H388" s="50">
        <v>44837</v>
      </c>
      <c r="I388" s="51" t="s">
        <v>82</v>
      </c>
      <c r="J388" s="53" t="s">
        <v>1301</v>
      </c>
      <c r="K388" s="51" t="str">
        <f ca="1">LeaveTracker[[#This Row],[Days]]&amp;" "&amp;LeaveTracker[[#This Row],[Type of Leave]]</f>
        <v>1 VL</v>
      </c>
      <c r="L388" s="9">
        <f ca="1">NETWORKDAYS(LeaveTracker[[#This Row],[Start Date]],LeaveTracker[[#This Row],[End Date]],lstHolidays)</f>
        <v>1</v>
      </c>
      <c r="M388" s="9"/>
    </row>
    <row r="389" spans="1:13" ht="30" customHeight="1" x14ac:dyDescent="0.3">
      <c r="A389" s="51">
        <v>749</v>
      </c>
      <c r="B389" s="56">
        <v>44846</v>
      </c>
      <c r="C389" s="56">
        <v>44832</v>
      </c>
      <c r="D389" s="53" t="s">
        <v>1892</v>
      </c>
      <c r="E389" s="51" t="str">
        <f>IF(ISBLANK(LeaveTracker[[#This Row],[Employee Name]]),"-----",VLOOKUP(LeaveTracker[[#This Row],[Employee Name]],Employees[[Employee Name]:[Office]],7))</f>
        <v>TCIS</v>
      </c>
      <c r="F389" s="51" t="str">
        <f>IF(ISBLANK(LeaveTracker[[#This Row],[Employee Name]]),"-----",VLOOKUP(LeaveTracker[[#This Row],[Employee Name]],Employees[[Employee Name]:[Office]],6))</f>
        <v>CASUAL</v>
      </c>
      <c r="G389" s="50">
        <v>44833</v>
      </c>
      <c r="H389" s="50">
        <v>44834</v>
      </c>
      <c r="I389" s="51" t="s">
        <v>82</v>
      </c>
      <c r="J389" s="53"/>
      <c r="K389" s="51" t="str">
        <f ca="1">LeaveTracker[[#This Row],[Days]]&amp;" "&amp;LeaveTracker[[#This Row],[Type of Leave]]</f>
        <v>2 VL</v>
      </c>
      <c r="L389" s="9">
        <f ca="1">NETWORKDAYS(LeaveTracker[[#This Row],[Start Date]],LeaveTracker[[#This Row],[End Date]],lstHolidays)</f>
        <v>2</v>
      </c>
      <c r="M389" s="9"/>
    </row>
    <row r="390" spans="1:13" ht="30" customHeight="1" x14ac:dyDescent="0.3">
      <c r="A390" s="51">
        <v>749</v>
      </c>
      <c r="B390" s="56">
        <v>44846</v>
      </c>
      <c r="C390" s="56">
        <v>44832</v>
      </c>
      <c r="D390" s="53" t="s">
        <v>1892</v>
      </c>
      <c r="E390" s="51" t="str">
        <f>IF(ISBLANK(LeaveTracker[[#This Row],[Employee Name]]),"-----",VLOOKUP(LeaveTracker[[#This Row],[Employee Name]],Employees[[Employee Name]:[Office]],7))</f>
        <v>TCIS</v>
      </c>
      <c r="F390" s="51" t="str">
        <f>IF(ISBLANK(LeaveTracker[[#This Row],[Employee Name]]),"-----",VLOOKUP(LeaveTracker[[#This Row],[Employee Name]],Employees[[Employee Name]:[Office]],6))</f>
        <v>CASUAL</v>
      </c>
      <c r="G390" s="50">
        <v>44837</v>
      </c>
      <c r="H390" s="50">
        <v>44837</v>
      </c>
      <c r="I390" s="51" t="s">
        <v>82</v>
      </c>
      <c r="J390" s="53"/>
      <c r="K390" s="51" t="str">
        <f ca="1">LeaveTracker[[#This Row],[Days]]&amp;" "&amp;LeaveTracker[[#This Row],[Type of Leave]]</f>
        <v>1 VL</v>
      </c>
      <c r="L390" s="9">
        <f ca="1">NETWORKDAYS(LeaveTracker[[#This Row],[Start Date]],LeaveTracker[[#This Row],[End Date]],lstHolidays)</f>
        <v>1</v>
      </c>
      <c r="M390" s="9"/>
    </row>
    <row r="391" spans="1:13" ht="30" customHeight="1" x14ac:dyDescent="0.3">
      <c r="A391" s="51">
        <v>750</v>
      </c>
      <c r="B391" s="56">
        <v>44846</v>
      </c>
      <c r="C391" s="56">
        <v>44830</v>
      </c>
      <c r="D391" s="53" t="s">
        <v>1839</v>
      </c>
      <c r="E391" s="51" t="str">
        <f>IF(ISBLANK(LeaveTracker[[#This Row],[Employee Name]]),"-----",VLOOKUP(LeaveTracker[[#This Row],[Employee Name]],Employees[[Employee Name]:[Office]],7))</f>
        <v>TCIS</v>
      </c>
      <c r="F391" s="51" t="str">
        <f>IF(ISBLANK(LeaveTracker[[#This Row],[Employee Name]]),"-----",VLOOKUP(LeaveTracker[[#This Row],[Employee Name]],Employees[[Employee Name]:[Office]],6))</f>
        <v>CASUAL</v>
      </c>
      <c r="G391" s="50">
        <v>44824</v>
      </c>
      <c r="H391" s="50">
        <v>44826</v>
      </c>
      <c r="I391" s="51" t="s">
        <v>81</v>
      </c>
      <c r="J391" s="53"/>
      <c r="K391" s="51" t="str">
        <f ca="1">LeaveTracker[[#This Row],[Days]]&amp;" "&amp;LeaveTracker[[#This Row],[Type of Leave]]</f>
        <v>3 SL</v>
      </c>
      <c r="L391" s="9">
        <f ca="1">NETWORKDAYS(LeaveTracker[[#This Row],[Start Date]],LeaveTracker[[#This Row],[End Date]],lstHolidays)</f>
        <v>3</v>
      </c>
      <c r="M391" s="9"/>
    </row>
    <row r="392" spans="1:13" ht="30" customHeight="1" x14ac:dyDescent="0.3">
      <c r="A392" s="51">
        <v>751</v>
      </c>
      <c r="B392" s="56">
        <v>44846</v>
      </c>
      <c r="C392" s="56">
        <v>44832</v>
      </c>
      <c r="D392" s="53" t="s">
        <v>1831</v>
      </c>
      <c r="E392" s="51" t="str">
        <f>IF(ISBLANK(LeaveTracker[[#This Row],[Employee Name]]),"-----",VLOOKUP(LeaveTracker[[#This Row],[Employee Name]],Employees[[Employee Name]:[Office]],7))</f>
        <v>CENRO</v>
      </c>
      <c r="F392" s="51" t="str">
        <f>IF(ISBLANK(LeaveTracker[[#This Row],[Employee Name]]),"-----",VLOOKUP(LeaveTracker[[#This Row],[Employee Name]],Employees[[Employee Name]:[Office]],6))</f>
        <v>CASUAL</v>
      </c>
      <c r="G392" s="50">
        <v>44833</v>
      </c>
      <c r="H392" s="50">
        <v>44833</v>
      </c>
      <c r="I392" s="51" t="s">
        <v>298</v>
      </c>
      <c r="J392" s="53" t="s">
        <v>1003</v>
      </c>
      <c r="K392" s="51" t="str">
        <f ca="1">LeaveTracker[[#This Row],[Days]]&amp;" "&amp;LeaveTracker[[#This Row],[Type of Leave]]</f>
        <v>1 OTHER</v>
      </c>
      <c r="L392" s="9">
        <f ca="1">NETWORKDAYS(LeaveTracker[[#This Row],[Start Date]],LeaveTracker[[#This Row],[End Date]],lstHolidays)</f>
        <v>1</v>
      </c>
      <c r="M392" s="9"/>
    </row>
    <row r="393" spans="1:13" ht="30" customHeight="1" x14ac:dyDescent="0.3">
      <c r="A393" s="51">
        <v>752</v>
      </c>
      <c r="B393" s="56">
        <v>44846</v>
      </c>
      <c r="C393" s="56">
        <v>44825</v>
      </c>
      <c r="D393" s="53" t="s">
        <v>1765</v>
      </c>
      <c r="E393" s="51" t="str">
        <f>IF(ISBLANK(LeaveTracker[[#This Row],[Employee Name]]),"-----",VLOOKUP(LeaveTracker[[#This Row],[Employee Name]],Employees[[Employee Name]:[Office]],7))</f>
        <v>EEO/CITY MARKET</v>
      </c>
      <c r="F393" s="51" t="str">
        <f>IF(ISBLANK(LeaveTracker[[#This Row],[Employee Name]]),"-----",VLOOKUP(LeaveTracker[[#This Row],[Employee Name]],Employees[[Employee Name]:[Office]],6))</f>
        <v>CASUAL</v>
      </c>
      <c r="G393" s="50">
        <v>44833</v>
      </c>
      <c r="H393" s="50">
        <v>44834</v>
      </c>
      <c r="I393" s="51" t="s">
        <v>82</v>
      </c>
      <c r="J393" s="53"/>
      <c r="K393" s="51" t="str">
        <f ca="1">LeaveTracker[[#This Row],[Days]]&amp;" "&amp;LeaveTracker[[#This Row],[Type of Leave]]</f>
        <v>2 VL</v>
      </c>
      <c r="L393" s="9">
        <f ca="1">NETWORKDAYS(LeaveTracker[[#This Row],[Start Date]],LeaveTracker[[#This Row],[End Date]],lstHolidays)</f>
        <v>2</v>
      </c>
      <c r="M393" s="9"/>
    </row>
    <row r="394" spans="1:13" ht="30" customHeight="1" x14ac:dyDescent="0.3">
      <c r="A394" s="51">
        <v>753</v>
      </c>
      <c r="B394" s="56">
        <v>44846</v>
      </c>
      <c r="C394" s="56">
        <v>44832</v>
      </c>
      <c r="D394" s="53" t="s">
        <v>1845</v>
      </c>
      <c r="E394" s="51" t="str">
        <f>IF(ISBLANK(LeaveTracker[[#This Row],[Employee Name]]),"-----",VLOOKUP(LeaveTracker[[#This Row],[Employee Name]],Employees[[Employee Name]:[Office]],7))</f>
        <v>EEO/CITY MARKET</v>
      </c>
      <c r="F394" s="51" t="str">
        <f>IF(ISBLANK(LeaveTracker[[#This Row],[Employee Name]]),"-----",VLOOKUP(LeaveTracker[[#This Row],[Employee Name]],Employees[[Employee Name]:[Office]],6))</f>
        <v>CASUAL</v>
      </c>
      <c r="G394" s="50">
        <v>44833</v>
      </c>
      <c r="H394" s="50">
        <v>44833</v>
      </c>
      <c r="I394" s="51" t="s">
        <v>298</v>
      </c>
      <c r="J394" s="53" t="s">
        <v>1003</v>
      </c>
      <c r="K394" s="51" t="str">
        <f ca="1">LeaveTracker[[#This Row],[Days]]&amp;" "&amp;LeaveTracker[[#This Row],[Type of Leave]]</f>
        <v>1 OTHER</v>
      </c>
      <c r="L394" s="9">
        <f ca="1">NETWORKDAYS(LeaveTracker[[#This Row],[Start Date]],LeaveTracker[[#This Row],[End Date]],lstHolidays)</f>
        <v>1</v>
      </c>
      <c r="M394" s="9"/>
    </row>
    <row r="395" spans="1:13" ht="30" customHeight="1" x14ac:dyDescent="0.3">
      <c r="A395" s="51">
        <v>753</v>
      </c>
      <c r="B395" s="56">
        <v>44846</v>
      </c>
      <c r="C395" s="56">
        <v>44832</v>
      </c>
      <c r="D395" s="53" t="s">
        <v>1845</v>
      </c>
      <c r="E395" s="51" t="str">
        <f>IF(ISBLANK(LeaveTracker[[#This Row],[Employee Name]]),"-----",VLOOKUP(LeaveTracker[[#This Row],[Employee Name]],Employees[[Employee Name]:[Office]],7))</f>
        <v>EEO/CITY MARKET</v>
      </c>
      <c r="F395" s="51" t="str">
        <f>IF(ISBLANK(LeaveTracker[[#This Row],[Employee Name]]),"-----",VLOOKUP(LeaveTracker[[#This Row],[Employee Name]],Employees[[Employee Name]:[Office]],6))</f>
        <v>CASUAL</v>
      </c>
      <c r="G395" s="50">
        <v>44835</v>
      </c>
      <c r="H395" s="50">
        <v>44835</v>
      </c>
      <c r="I395" s="51" t="s">
        <v>298</v>
      </c>
      <c r="J395" s="53" t="s">
        <v>1003</v>
      </c>
      <c r="K395" s="51" t="str">
        <f ca="1">LeaveTracker[[#This Row],[Days]]&amp;" "&amp;LeaveTracker[[#This Row],[Type of Leave]]</f>
        <v>0 OTHER</v>
      </c>
      <c r="L395" s="9">
        <f ca="1">NETWORKDAYS(LeaveTracker[[#This Row],[Start Date]],LeaveTracker[[#This Row],[End Date]],lstHolidays)</f>
        <v>0</v>
      </c>
      <c r="M395" s="9"/>
    </row>
    <row r="396" spans="1:13" ht="30" customHeight="1" x14ac:dyDescent="0.3">
      <c r="A396" s="51">
        <v>753</v>
      </c>
      <c r="B396" s="56">
        <v>44846</v>
      </c>
      <c r="C396" s="56">
        <v>44832</v>
      </c>
      <c r="D396" s="53" t="s">
        <v>1845</v>
      </c>
      <c r="E396" s="51" t="str">
        <f>IF(ISBLANK(LeaveTracker[[#This Row],[Employee Name]]),"-----",VLOOKUP(LeaveTracker[[#This Row],[Employee Name]],Employees[[Employee Name]:[Office]],7))</f>
        <v>EEO/CITY MARKET</v>
      </c>
      <c r="F396" s="51" t="str">
        <f>IF(ISBLANK(LeaveTracker[[#This Row],[Employee Name]]),"-----",VLOOKUP(LeaveTracker[[#This Row],[Employee Name]],Employees[[Employee Name]:[Office]],6))</f>
        <v>CASUAL</v>
      </c>
      <c r="G396" s="50">
        <v>44837</v>
      </c>
      <c r="H396" s="50">
        <v>44837</v>
      </c>
      <c r="I396" s="51" t="s">
        <v>298</v>
      </c>
      <c r="J396" s="53" t="s">
        <v>1003</v>
      </c>
      <c r="K396" s="51" t="str">
        <f ca="1">LeaveTracker[[#This Row],[Days]]&amp;" "&amp;LeaveTracker[[#This Row],[Type of Leave]]</f>
        <v>1 OTHER</v>
      </c>
      <c r="L396" s="9">
        <f ca="1">NETWORKDAYS(LeaveTracker[[#This Row],[Start Date]],LeaveTracker[[#This Row],[End Date]],lstHolidays)</f>
        <v>1</v>
      </c>
      <c r="M396" s="9"/>
    </row>
    <row r="397" spans="1:13" ht="30" customHeight="1" x14ac:dyDescent="0.3">
      <c r="A397" s="51">
        <v>754</v>
      </c>
      <c r="B397" s="56">
        <v>44846</v>
      </c>
      <c r="C397" s="56">
        <v>44832</v>
      </c>
      <c r="D397" s="53" t="s">
        <v>1829</v>
      </c>
      <c r="E397" s="51" t="str">
        <f>IF(ISBLANK(LeaveTracker[[#This Row],[Employee Name]]),"-----",VLOOKUP(LeaveTracker[[#This Row],[Employee Name]],Employees[[Employee Name]:[Office]],7))</f>
        <v>CSWDO</v>
      </c>
      <c r="F397" s="51" t="str">
        <f>IF(ISBLANK(LeaveTracker[[#This Row],[Employee Name]]),"-----",VLOOKUP(LeaveTracker[[#This Row],[Employee Name]],Employees[[Employee Name]:[Office]],6))</f>
        <v>CASUAL</v>
      </c>
      <c r="G397" s="50">
        <v>44831</v>
      </c>
      <c r="H397" s="50">
        <v>44831</v>
      </c>
      <c r="I397" s="51" t="s">
        <v>81</v>
      </c>
      <c r="J397" s="53"/>
      <c r="K397" s="51" t="str">
        <f ca="1">LeaveTracker[[#This Row],[Days]]&amp;" "&amp;LeaveTracker[[#This Row],[Type of Leave]]</f>
        <v>1 SL</v>
      </c>
      <c r="L397" s="9">
        <f ca="1">NETWORKDAYS(LeaveTracker[[#This Row],[Start Date]],LeaveTracker[[#This Row],[End Date]],lstHolidays)</f>
        <v>1</v>
      </c>
      <c r="M397" s="9"/>
    </row>
    <row r="398" spans="1:13" ht="30" customHeight="1" x14ac:dyDescent="0.3">
      <c r="A398" s="51">
        <v>755</v>
      </c>
      <c r="B398" s="56">
        <v>44846</v>
      </c>
      <c r="C398" s="56">
        <v>44831</v>
      </c>
      <c r="D398" s="53" t="s">
        <v>1862</v>
      </c>
      <c r="E398" s="51" t="str">
        <f>IF(ISBLANK(LeaveTracker[[#This Row],[Employee Name]]),"-----",VLOOKUP(LeaveTracker[[#This Row],[Employee Name]],Employees[[Employee Name]:[Office]],7))</f>
        <v>ONT</v>
      </c>
      <c r="F398" s="51" t="str">
        <f>IF(ISBLANK(LeaveTracker[[#This Row],[Employee Name]]),"-----",VLOOKUP(LeaveTracker[[#This Row],[Employee Name]],Employees[[Employee Name]:[Office]],6))</f>
        <v>CASUAL</v>
      </c>
      <c r="G398" s="50">
        <v>44827</v>
      </c>
      <c r="H398" s="50">
        <v>44827</v>
      </c>
      <c r="I398" s="51" t="s">
        <v>81</v>
      </c>
      <c r="J398" s="53"/>
      <c r="K398" s="51" t="str">
        <f ca="1">LeaveTracker[[#This Row],[Days]]&amp;" "&amp;LeaveTracker[[#This Row],[Type of Leave]]</f>
        <v>1 SL</v>
      </c>
      <c r="L398" s="9">
        <f ca="1">NETWORKDAYS(LeaveTracker[[#This Row],[Start Date]],LeaveTracker[[#This Row],[End Date]],lstHolidays)</f>
        <v>1</v>
      </c>
      <c r="M398" s="9"/>
    </row>
    <row r="399" spans="1:13" ht="30" customHeight="1" x14ac:dyDescent="0.3">
      <c r="A399" s="51">
        <v>756</v>
      </c>
      <c r="B399" s="56">
        <v>44846</v>
      </c>
      <c r="C399" s="56">
        <v>44830</v>
      </c>
      <c r="D399" s="53" t="s">
        <v>1878</v>
      </c>
      <c r="E399" s="51" t="str">
        <f>IF(ISBLANK(LeaveTracker[[#This Row],[Employee Name]]),"-----",VLOOKUP(LeaveTracker[[#This Row],[Employee Name]],Employees[[Employee Name]:[Office]],7))</f>
        <v>TICC</v>
      </c>
      <c r="F399" s="51" t="str">
        <f>IF(ISBLANK(LeaveTracker[[#This Row],[Employee Name]]),"-----",VLOOKUP(LeaveTracker[[#This Row],[Employee Name]],Employees[[Employee Name]:[Office]],6))</f>
        <v>CASUAL</v>
      </c>
      <c r="G399" s="50">
        <v>44824</v>
      </c>
      <c r="H399" s="50">
        <v>44825</v>
      </c>
      <c r="I399" s="51" t="s">
        <v>81</v>
      </c>
      <c r="J399" s="53"/>
      <c r="K399" s="51" t="str">
        <f ca="1">LeaveTracker[[#This Row],[Days]]&amp;" "&amp;LeaveTracker[[#This Row],[Type of Leave]]</f>
        <v>2 SL</v>
      </c>
      <c r="L399" s="9">
        <f ca="1">NETWORKDAYS(LeaveTracker[[#This Row],[Start Date]],LeaveTracker[[#This Row],[End Date]],lstHolidays)</f>
        <v>2</v>
      </c>
      <c r="M399" s="9"/>
    </row>
    <row r="400" spans="1:13" ht="30" customHeight="1" x14ac:dyDescent="0.3">
      <c r="A400" s="51">
        <v>757</v>
      </c>
      <c r="B400" s="56">
        <v>44846</v>
      </c>
      <c r="C400" s="56">
        <v>44827</v>
      </c>
      <c r="D400" s="53" t="s">
        <v>1880</v>
      </c>
      <c r="E400" s="51" t="str">
        <f>IF(ISBLANK(LeaveTracker[[#This Row],[Employee Name]]),"-----",VLOOKUP(LeaveTracker[[#This Row],[Employee Name]],Employees[[Employee Name]:[Office]],7))</f>
        <v>TICC</v>
      </c>
      <c r="F400" s="51" t="str">
        <f>IF(ISBLANK(LeaveTracker[[#This Row],[Employee Name]]),"-----",VLOOKUP(LeaveTracker[[#This Row],[Employee Name]],Employees[[Employee Name]:[Office]],6))</f>
        <v>CASUAL</v>
      </c>
      <c r="G400" s="50">
        <v>44826</v>
      </c>
      <c r="H400" s="50">
        <v>44826</v>
      </c>
      <c r="I400" s="51" t="s">
        <v>81</v>
      </c>
      <c r="J400" s="53"/>
      <c r="K400" s="51" t="str">
        <f ca="1">LeaveTracker[[#This Row],[Days]]&amp;" "&amp;LeaveTracker[[#This Row],[Type of Leave]]</f>
        <v>1 SL</v>
      </c>
      <c r="L400" s="9">
        <f ca="1">NETWORKDAYS(LeaveTracker[[#This Row],[Start Date]],LeaveTracker[[#This Row],[End Date]],lstHolidays)</f>
        <v>1</v>
      </c>
      <c r="M400" s="9"/>
    </row>
    <row r="401" spans="1:13" ht="30" customHeight="1" x14ac:dyDescent="0.3">
      <c r="A401" s="51">
        <v>758</v>
      </c>
      <c r="B401" s="56">
        <v>44846</v>
      </c>
      <c r="C401" s="56">
        <v>44831</v>
      </c>
      <c r="D401" s="53" t="s">
        <v>1819</v>
      </c>
      <c r="E401" s="51" t="str">
        <f>IF(ISBLANK(LeaveTracker[[#This Row],[Employee Name]]),"-----",VLOOKUP(LeaveTracker[[#This Row],[Employee Name]],Employees[[Employee Name]:[Office]],7))</f>
        <v>TICC</v>
      </c>
      <c r="F401" s="51" t="str">
        <f>IF(ISBLANK(LeaveTracker[[#This Row],[Employee Name]]),"-----",VLOOKUP(LeaveTracker[[#This Row],[Employee Name]],Employees[[Employee Name]:[Office]],6))</f>
        <v>CASUAL</v>
      </c>
      <c r="G401" s="50">
        <v>44826</v>
      </c>
      <c r="H401" s="50">
        <v>44827</v>
      </c>
      <c r="I401" s="51" t="s">
        <v>81</v>
      </c>
      <c r="J401" s="53"/>
      <c r="K401" s="51" t="str">
        <f ca="1">LeaveTracker[[#This Row],[Days]]&amp;" "&amp;LeaveTracker[[#This Row],[Type of Leave]]</f>
        <v>2 SL</v>
      </c>
      <c r="L401" s="9">
        <f ca="1">NETWORKDAYS(LeaveTracker[[#This Row],[Start Date]],LeaveTracker[[#This Row],[End Date]],lstHolidays)</f>
        <v>2</v>
      </c>
      <c r="M401" s="9"/>
    </row>
    <row r="402" spans="1:13" ht="30" customHeight="1" x14ac:dyDescent="0.3">
      <c r="A402" s="51">
        <v>759</v>
      </c>
      <c r="B402" s="56">
        <v>44846</v>
      </c>
      <c r="C402" s="56">
        <v>44831</v>
      </c>
      <c r="D402" s="53" t="s">
        <v>1820</v>
      </c>
      <c r="E402" s="51" t="str">
        <f>IF(ISBLANK(LeaveTracker[[#This Row],[Employee Name]]),"-----",VLOOKUP(LeaveTracker[[#This Row],[Employee Name]],Employees[[Employee Name]:[Office]],7))</f>
        <v>TICC</v>
      </c>
      <c r="F402" s="51" t="str">
        <f>IF(ISBLANK(LeaveTracker[[#This Row],[Employee Name]]),"-----",VLOOKUP(LeaveTracker[[#This Row],[Employee Name]],Employees[[Employee Name]:[Office]],6))</f>
        <v>JOBCON</v>
      </c>
      <c r="G402" s="50">
        <v>44827</v>
      </c>
      <c r="H402" s="50">
        <v>44828</v>
      </c>
      <c r="I402" s="51" t="s">
        <v>81</v>
      </c>
      <c r="J402" s="53"/>
      <c r="K402" s="51" t="str">
        <f ca="1">LeaveTracker[[#This Row],[Days]]&amp;" "&amp;LeaveTracker[[#This Row],[Type of Leave]]</f>
        <v>1 SL</v>
      </c>
      <c r="L402" s="9">
        <f ca="1">NETWORKDAYS(LeaveTracker[[#This Row],[Start Date]],LeaveTracker[[#This Row],[End Date]],lstHolidays)</f>
        <v>1</v>
      </c>
      <c r="M402" s="9"/>
    </row>
    <row r="403" spans="1:13" ht="30" customHeight="1" x14ac:dyDescent="0.3">
      <c r="A403" s="51">
        <v>760</v>
      </c>
      <c r="B403" s="56">
        <v>44846</v>
      </c>
      <c r="C403" s="56">
        <v>44831</v>
      </c>
      <c r="D403" s="53" t="s">
        <v>1864</v>
      </c>
      <c r="E403" s="51" t="str">
        <f>IF(ISBLANK(LeaveTracker[[#This Row],[Employee Name]]),"-----",VLOOKUP(LeaveTracker[[#This Row],[Employee Name]],Employees[[Employee Name]:[Office]],7))</f>
        <v>TICC</v>
      </c>
      <c r="F403" s="51" t="str">
        <f>IF(ISBLANK(LeaveTracker[[#This Row],[Employee Name]]),"-----",VLOOKUP(LeaveTracker[[#This Row],[Employee Name]],Employees[[Employee Name]:[Office]],6))</f>
        <v>CASUAL</v>
      </c>
      <c r="G403" s="50">
        <v>44827</v>
      </c>
      <c r="H403" s="50">
        <v>44827</v>
      </c>
      <c r="I403" s="51" t="s">
        <v>81</v>
      </c>
      <c r="J403" s="53"/>
      <c r="K403" s="51" t="str">
        <f ca="1">LeaveTracker[[#This Row],[Days]]&amp;" "&amp;LeaveTracker[[#This Row],[Type of Leave]]</f>
        <v>1 SL</v>
      </c>
      <c r="L403" s="9">
        <f ca="1">NETWORKDAYS(LeaveTracker[[#This Row],[Start Date]],LeaveTracker[[#This Row],[End Date]],lstHolidays)</f>
        <v>1</v>
      </c>
      <c r="M403" s="9"/>
    </row>
    <row r="404" spans="1:13" ht="30" customHeight="1" x14ac:dyDescent="0.3">
      <c r="A404" s="51">
        <v>761</v>
      </c>
      <c r="B404" s="56">
        <v>44846</v>
      </c>
      <c r="C404" s="56">
        <v>44827</v>
      </c>
      <c r="D404" s="53" t="s">
        <v>1833</v>
      </c>
      <c r="E404" s="51" t="str">
        <f>IF(ISBLANK(LeaveTracker[[#This Row],[Employee Name]]),"-----",VLOOKUP(LeaveTracker[[#This Row],[Employee Name]],Employees[[Employee Name]:[Office]],7))</f>
        <v>CHO</v>
      </c>
      <c r="F404" s="51" t="str">
        <f>IF(ISBLANK(LeaveTracker[[#This Row],[Employee Name]]),"-----",VLOOKUP(LeaveTracker[[#This Row],[Employee Name]],Employees[[Employee Name]:[Office]],6))</f>
        <v>CASUAL</v>
      </c>
      <c r="G404" s="50">
        <v>44826</v>
      </c>
      <c r="H404" s="50">
        <v>44826</v>
      </c>
      <c r="I404" s="51" t="s">
        <v>81</v>
      </c>
      <c r="J404" s="53"/>
      <c r="K404" s="51" t="str">
        <f ca="1">LeaveTracker[[#This Row],[Days]]&amp;" "&amp;LeaveTracker[[#This Row],[Type of Leave]]</f>
        <v>1 SL</v>
      </c>
      <c r="L404" s="9">
        <f ca="1">NETWORKDAYS(LeaveTracker[[#This Row],[Start Date]],LeaveTracker[[#This Row],[End Date]],lstHolidays)</f>
        <v>1</v>
      </c>
      <c r="M404" s="9"/>
    </row>
    <row r="405" spans="1:13" ht="30" customHeight="1" x14ac:dyDescent="0.3">
      <c r="A405" s="51">
        <v>762</v>
      </c>
      <c r="B405" s="56">
        <v>44846</v>
      </c>
      <c r="C405" s="56">
        <v>44827</v>
      </c>
      <c r="D405" s="53" t="s">
        <v>1833</v>
      </c>
      <c r="E405" s="51" t="str">
        <f>IF(ISBLANK(LeaveTracker[[#This Row],[Employee Name]]),"-----",VLOOKUP(LeaveTracker[[#This Row],[Employee Name]],Employees[[Employee Name]:[Office]],7))</f>
        <v>CHO</v>
      </c>
      <c r="F405" s="51" t="str">
        <f>IF(ISBLANK(LeaveTracker[[#This Row],[Employee Name]]),"-----",VLOOKUP(LeaveTracker[[#This Row],[Employee Name]],Employees[[Employee Name]:[Office]],6))</f>
        <v>CASUAL</v>
      </c>
      <c r="G405" s="50">
        <v>44819</v>
      </c>
      <c r="H405" s="50">
        <v>44819</v>
      </c>
      <c r="I405" s="51" t="s">
        <v>81</v>
      </c>
      <c r="J405" s="53"/>
      <c r="K405" s="51" t="str">
        <f ca="1">LeaveTracker[[#This Row],[Days]]&amp;" "&amp;LeaveTracker[[#This Row],[Type of Leave]]</f>
        <v>1 SL</v>
      </c>
      <c r="L405" s="9">
        <f ca="1">NETWORKDAYS(LeaveTracker[[#This Row],[Start Date]],LeaveTracker[[#This Row],[End Date]],lstHolidays)</f>
        <v>1</v>
      </c>
      <c r="M405" s="9"/>
    </row>
    <row r="406" spans="1:13" ht="30" customHeight="1" x14ac:dyDescent="0.3">
      <c r="A406" s="51">
        <v>763</v>
      </c>
      <c r="B406" s="56">
        <v>44846</v>
      </c>
      <c r="C406" s="56">
        <v>44830</v>
      </c>
      <c r="D406" s="53" t="s">
        <v>1794</v>
      </c>
      <c r="E406" s="51" t="str">
        <f>IF(ISBLANK(LeaveTracker[[#This Row],[Employee Name]]),"-----",VLOOKUP(LeaveTracker[[#This Row],[Employee Name]],Employees[[Employee Name]:[Office]],7))</f>
        <v>PICNIC GROVE</v>
      </c>
      <c r="F406" s="51" t="str">
        <f>IF(ISBLANK(LeaveTracker[[#This Row],[Employee Name]]),"-----",VLOOKUP(LeaveTracker[[#This Row],[Employee Name]],Employees[[Employee Name]:[Office]],6))</f>
        <v>CASUAL</v>
      </c>
      <c r="G406" s="50">
        <v>44821</v>
      </c>
      <c r="H406" s="50">
        <v>44825</v>
      </c>
      <c r="I406" s="51" t="s">
        <v>81</v>
      </c>
      <c r="J406" s="53"/>
      <c r="K406" s="51" t="str">
        <f ca="1">LeaveTracker[[#This Row],[Days]]&amp;" "&amp;LeaveTracker[[#This Row],[Type of Leave]]</f>
        <v>3 SL</v>
      </c>
      <c r="L406" s="9">
        <f ca="1">NETWORKDAYS(LeaveTracker[[#This Row],[Start Date]],LeaveTracker[[#This Row],[End Date]],lstHolidays)</f>
        <v>3</v>
      </c>
      <c r="M406" s="9"/>
    </row>
    <row r="407" spans="1:13" ht="30" customHeight="1" x14ac:dyDescent="0.3">
      <c r="A407" s="51">
        <v>764</v>
      </c>
      <c r="B407" s="56">
        <v>44846</v>
      </c>
      <c r="C407" s="56">
        <v>44830</v>
      </c>
      <c r="D407" s="53" t="s">
        <v>1893</v>
      </c>
      <c r="E407" s="51" t="str">
        <f>IF(ISBLANK(LeaveTracker[[#This Row],[Employee Name]]),"-----",VLOOKUP(LeaveTracker[[#This Row],[Employee Name]],Employees[[Employee Name]:[Office]],7))</f>
        <v>CHO</v>
      </c>
      <c r="F407" s="51" t="str">
        <f>IF(ISBLANK(LeaveTracker[[#This Row],[Employee Name]]),"-----",VLOOKUP(LeaveTracker[[#This Row],[Employee Name]],Employees[[Employee Name]:[Office]],6))</f>
        <v>CASUAL</v>
      </c>
      <c r="G407" s="50">
        <v>44825</v>
      </c>
      <c r="H407" s="50">
        <v>44827</v>
      </c>
      <c r="I407" s="51" t="s">
        <v>81</v>
      </c>
      <c r="J407" s="53"/>
      <c r="K407" s="51" t="str">
        <f ca="1">LeaveTracker[[#This Row],[Days]]&amp;" "&amp;LeaveTracker[[#This Row],[Type of Leave]]</f>
        <v>3 SL</v>
      </c>
      <c r="L407" s="9">
        <f ca="1">NETWORKDAYS(LeaveTracker[[#This Row],[Start Date]],LeaveTracker[[#This Row],[End Date]],lstHolidays)</f>
        <v>3</v>
      </c>
      <c r="M407" s="9"/>
    </row>
    <row r="408" spans="1:13" ht="30" customHeight="1" x14ac:dyDescent="0.3">
      <c r="A408" s="51">
        <v>765</v>
      </c>
      <c r="B408" s="56">
        <v>44846</v>
      </c>
      <c r="C408" s="56">
        <v>44844</v>
      </c>
      <c r="D408" s="53" t="s">
        <v>1894</v>
      </c>
      <c r="E408" s="51" t="str">
        <f>IF(ISBLANK(LeaveTracker[[#This Row],[Employee Name]]),"-----",VLOOKUP(LeaveTracker[[#This Row],[Employee Name]],Employees[[Employee Name]:[Office]],7))</f>
        <v>VMO/SP</v>
      </c>
      <c r="F408" s="51" t="str">
        <f>IF(ISBLANK(LeaveTracker[[#This Row],[Employee Name]]),"-----",VLOOKUP(LeaveTracker[[#This Row],[Employee Name]],Employees[[Employee Name]:[Office]],6))</f>
        <v>CASUAL</v>
      </c>
      <c r="G408" s="50">
        <v>44851</v>
      </c>
      <c r="H408" s="50">
        <v>44855</v>
      </c>
      <c r="I408" s="51" t="s">
        <v>82</v>
      </c>
      <c r="J408" s="53"/>
      <c r="K408" s="51" t="str">
        <f ca="1">LeaveTracker[[#This Row],[Days]]&amp;" "&amp;LeaveTracker[[#This Row],[Type of Leave]]</f>
        <v>5 VL</v>
      </c>
      <c r="L408" s="9">
        <f ca="1">NETWORKDAYS(LeaveTracker[[#This Row],[Start Date]],LeaveTracker[[#This Row],[End Date]],lstHolidays)</f>
        <v>5</v>
      </c>
      <c r="M408" s="9"/>
    </row>
    <row r="409" spans="1:13" ht="30" customHeight="1" x14ac:dyDescent="0.3">
      <c r="A409" s="51">
        <v>765</v>
      </c>
      <c r="B409" s="56">
        <v>44846</v>
      </c>
      <c r="C409" s="56">
        <v>44844</v>
      </c>
      <c r="D409" s="53" t="s">
        <v>1894</v>
      </c>
      <c r="E409" s="51" t="str">
        <f>IF(ISBLANK(LeaveTracker[[#This Row],[Employee Name]]),"-----",VLOOKUP(LeaveTracker[[#This Row],[Employee Name]],Employees[[Employee Name]:[Office]],7))</f>
        <v>VMO/SP</v>
      </c>
      <c r="F409" s="51" t="str">
        <f>IF(ISBLANK(LeaveTracker[[#This Row],[Employee Name]]),"-----",VLOOKUP(LeaveTracker[[#This Row],[Employee Name]],Employees[[Employee Name]:[Office]],6))</f>
        <v>CASUAL</v>
      </c>
      <c r="G409" s="50">
        <v>44858</v>
      </c>
      <c r="H409" s="50">
        <v>44862</v>
      </c>
      <c r="I409" s="51" t="s">
        <v>82</v>
      </c>
      <c r="J409" s="53"/>
      <c r="K409" s="51" t="str">
        <f ca="1">LeaveTracker[[#This Row],[Days]]&amp;" "&amp;LeaveTracker[[#This Row],[Type of Leave]]</f>
        <v>5 VL</v>
      </c>
      <c r="L409" s="9">
        <f ca="1">NETWORKDAYS(LeaveTracker[[#This Row],[Start Date]],LeaveTracker[[#This Row],[End Date]],lstHolidays)</f>
        <v>5</v>
      </c>
      <c r="M409" s="9"/>
    </row>
    <row r="410" spans="1:13" ht="30" customHeight="1" x14ac:dyDescent="0.3">
      <c r="A410" s="51">
        <v>766</v>
      </c>
      <c r="B410" s="56">
        <v>44846</v>
      </c>
      <c r="C410" s="56">
        <v>44805</v>
      </c>
      <c r="D410" s="53" t="s">
        <v>1895</v>
      </c>
      <c r="E410" s="51" t="str">
        <f>IF(ISBLANK(LeaveTracker[[#This Row],[Employee Name]]),"-----",VLOOKUP(LeaveTracker[[#This Row],[Employee Name]],Employees[[Employee Name]:[Office]],7))</f>
        <v>CTO-LICENSE</v>
      </c>
      <c r="F410" s="51" t="str">
        <f>IF(ISBLANK(LeaveTracker[[#This Row],[Employee Name]]),"-----",VLOOKUP(LeaveTracker[[#This Row],[Employee Name]],Employees[[Employee Name]:[Office]],6))</f>
        <v>CASUAL</v>
      </c>
      <c r="G410" s="50">
        <v>44803</v>
      </c>
      <c r="H410" s="50">
        <v>44803</v>
      </c>
      <c r="I410" s="51" t="s">
        <v>81</v>
      </c>
      <c r="J410" s="53"/>
      <c r="K410" s="51" t="str">
        <f ca="1">LeaveTracker[[#This Row],[Days]]&amp;" "&amp;LeaveTracker[[#This Row],[Type of Leave]]</f>
        <v>1 SL</v>
      </c>
      <c r="L410" s="9">
        <f ca="1">NETWORKDAYS(LeaveTracker[[#This Row],[Start Date]],LeaveTracker[[#This Row],[End Date]],lstHolidays)</f>
        <v>1</v>
      </c>
      <c r="M410" s="9"/>
    </row>
    <row r="411" spans="1:13" ht="30" customHeight="1" x14ac:dyDescent="0.3">
      <c r="A411" s="51">
        <v>767</v>
      </c>
      <c r="B411" s="56">
        <v>44858</v>
      </c>
      <c r="C411" s="56">
        <v>44743</v>
      </c>
      <c r="D411" s="53" t="s">
        <v>1896</v>
      </c>
      <c r="E411" s="51" t="str">
        <f>IF(ISBLANK(LeaveTracker[[#This Row],[Employee Name]]),"-----",VLOOKUP(LeaveTracker[[#This Row],[Employee Name]],Employees[[Employee Name]:[Office]],7))</f>
        <v>CTO</v>
      </c>
      <c r="F411" s="51" t="str">
        <f>IF(ISBLANK(LeaveTracker[[#This Row],[Employee Name]]),"-----",VLOOKUP(LeaveTracker[[#This Row],[Employee Name]],Employees[[Employee Name]:[Office]],6))</f>
        <v>JOBCON</v>
      </c>
      <c r="G411" s="50">
        <v>44732</v>
      </c>
      <c r="H411" s="50">
        <v>44735</v>
      </c>
      <c r="I411" s="51" t="s">
        <v>1022</v>
      </c>
      <c r="J411" s="53" t="s">
        <v>1897</v>
      </c>
      <c r="K411" s="51" t="str">
        <f ca="1">LeaveTracker[[#This Row],[Days]]&amp;" "&amp;LeaveTracker[[#This Row],[Type of Leave]]</f>
        <v>4 WITHOUTPAY</v>
      </c>
      <c r="L411" s="9">
        <f ca="1">NETWORKDAYS(LeaveTracker[[#This Row],[Start Date]],LeaveTracker[[#This Row],[End Date]],lstHolidays)</f>
        <v>4</v>
      </c>
      <c r="M411" s="9"/>
    </row>
    <row r="412" spans="1:13" ht="30" customHeight="1" x14ac:dyDescent="0.3">
      <c r="A412" s="51">
        <v>768</v>
      </c>
      <c r="B412" s="56">
        <v>44858</v>
      </c>
      <c r="C412" s="56">
        <v>44743</v>
      </c>
      <c r="D412" s="53" t="s">
        <v>1896</v>
      </c>
      <c r="E412" s="51" t="str">
        <f>IF(ISBLANK(LeaveTracker[[#This Row],[Employee Name]]),"-----",VLOOKUP(LeaveTracker[[#This Row],[Employee Name]],Employees[[Employee Name]:[Office]],7))</f>
        <v>CTO</v>
      </c>
      <c r="F412" s="51" t="str">
        <f>IF(ISBLANK(LeaveTracker[[#This Row],[Employee Name]]),"-----",VLOOKUP(LeaveTracker[[#This Row],[Employee Name]],Employees[[Employee Name]:[Office]],6))</f>
        <v>JOBCON</v>
      </c>
      <c r="G412" s="50">
        <v>44742</v>
      </c>
      <c r="H412" s="50">
        <v>44742</v>
      </c>
      <c r="I412" s="51" t="s">
        <v>1022</v>
      </c>
      <c r="J412" s="53" t="s">
        <v>1897</v>
      </c>
      <c r="K412" s="51" t="str">
        <f ca="1">LeaveTracker[[#This Row],[Days]]&amp;" "&amp;LeaveTracker[[#This Row],[Type of Leave]]</f>
        <v>1 WITHOUTPAY</v>
      </c>
      <c r="L412" s="9">
        <f ca="1">NETWORKDAYS(LeaveTracker[[#This Row],[Start Date]],LeaveTracker[[#This Row],[End Date]],lstHolidays)</f>
        <v>1</v>
      </c>
      <c r="M412" s="9"/>
    </row>
    <row r="413" spans="1:13" ht="30" customHeight="1" x14ac:dyDescent="0.3">
      <c r="A413" s="51">
        <v>768</v>
      </c>
      <c r="B413" s="56">
        <v>44858</v>
      </c>
      <c r="C413" s="56">
        <v>44679</v>
      </c>
      <c r="D413" s="53" t="s">
        <v>1819</v>
      </c>
      <c r="E413" s="51" t="str">
        <f>IF(ISBLANK(LeaveTracker[[#This Row],[Employee Name]]),"-----",VLOOKUP(LeaveTracker[[#This Row],[Employee Name]],Employees[[Employee Name]:[Office]],7))</f>
        <v>TICC</v>
      </c>
      <c r="F413" s="51" t="str">
        <f>IF(ISBLANK(LeaveTracker[[#This Row],[Employee Name]]),"-----",VLOOKUP(LeaveTracker[[#This Row],[Employee Name]],Employees[[Employee Name]:[Office]],6))</f>
        <v>CASUAL</v>
      </c>
      <c r="G413" s="50">
        <v>44678</v>
      </c>
      <c r="H413" s="50">
        <v>44678</v>
      </c>
      <c r="I413" s="51" t="s">
        <v>81</v>
      </c>
      <c r="J413" s="53"/>
      <c r="K413" s="51" t="str">
        <f ca="1">LeaveTracker[[#This Row],[Days]]&amp;" "&amp;LeaveTracker[[#This Row],[Type of Leave]]</f>
        <v>1 SL</v>
      </c>
      <c r="L413" s="9">
        <f ca="1">NETWORKDAYS(LeaveTracker[[#This Row],[Start Date]],LeaveTracker[[#This Row],[End Date]],lstHolidays)</f>
        <v>1</v>
      </c>
      <c r="M413" s="9"/>
    </row>
    <row r="414" spans="1:13" ht="30" customHeight="1" x14ac:dyDescent="0.3">
      <c r="A414" s="51">
        <v>769</v>
      </c>
      <c r="B414" s="56">
        <v>44858</v>
      </c>
      <c r="C414" s="56">
        <v>44707</v>
      </c>
      <c r="D414" s="53" t="s">
        <v>1819</v>
      </c>
      <c r="E414" s="51" t="str">
        <f>IF(ISBLANK(LeaveTracker[[#This Row],[Employee Name]]),"-----",VLOOKUP(LeaveTracker[[#This Row],[Employee Name]],Employees[[Employee Name]:[Office]],7))</f>
        <v>TICC</v>
      </c>
      <c r="F414" s="51" t="str">
        <f>IF(ISBLANK(LeaveTracker[[#This Row],[Employee Name]]),"-----",VLOOKUP(LeaveTracker[[#This Row],[Employee Name]],Employees[[Employee Name]:[Office]],6))</f>
        <v>CASUAL</v>
      </c>
      <c r="G414" s="50">
        <v>44706</v>
      </c>
      <c r="H414" s="50">
        <v>44706</v>
      </c>
      <c r="I414" s="51" t="s">
        <v>81</v>
      </c>
      <c r="J414" s="53"/>
      <c r="K414" s="51" t="str">
        <f ca="1">LeaveTracker[[#This Row],[Days]]&amp;" "&amp;LeaveTracker[[#This Row],[Type of Leave]]</f>
        <v>1 SL</v>
      </c>
      <c r="L414" s="9">
        <f ca="1">NETWORKDAYS(LeaveTracker[[#This Row],[Start Date]],LeaveTracker[[#This Row],[End Date]],lstHolidays)</f>
        <v>1</v>
      </c>
      <c r="M414" s="9"/>
    </row>
    <row r="415" spans="1:13" ht="30" customHeight="1" x14ac:dyDescent="0.3">
      <c r="A415" s="51">
        <v>770</v>
      </c>
      <c r="B415" s="56">
        <v>44858</v>
      </c>
      <c r="C415" s="56">
        <v>44713</v>
      </c>
      <c r="D415" s="53" t="s">
        <v>1819</v>
      </c>
      <c r="E415" s="51" t="str">
        <f>IF(ISBLANK(LeaveTracker[[#This Row],[Employee Name]]),"-----",VLOOKUP(LeaveTracker[[#This Row],[Employee Name]],Employees[[Employee Name]:[Office]],7))</f>
        <v>TICC</v>
      </c>
      <c r="F415" s="51" t="str">
        <f>IF(ISBLANK(LeaveTracker[[#This Row],[Employee Name]]),"-----",VLOOKUP(LeaveTracker[[#This Row],[Employee Name]],Employees[[Employee Name]:[Office]],6))</f>
        <v>CASUAL</v>
      </c>
      <c r="G415" s="50">
        <v>44720</v>
      </c>
      <c r="H415" s="50">
        <v>44720</v>
      </c>
      <c r="I415" s="51" t="s">
        <v>82</v>
      </c>
      <c r="J415" s="53"/>
      <c r="K415" s="51" t="str">
        <f ca="1">LeaveTracker[[#This Row],[Days]]&amp;" "&amp;LeaveTracker[[#This Row],[Type of Leave]]</f>
        <v>1 VL</v>
      </c>
      <c r="L415" s="9">
        <f ca="1">NETWORKDAYS(LeaveTracker[[#This Row],[Start Date]],LeaveTracker[[#This Row],[End Date]],lstHolidays)</f>
        <v>1</v>
      </c>
      <c r="M415" s="9"/>
    </row>
    <row r="416" spans="1:13" ht="30" customHeight="1" x14ac:dyDescent="0.3">
      <c r="A416" s="51">
        <v>771</v>
      </c>
      <c r="B416" s="56">
        <v>44858</v>
      </c>
      <c r="C416" s="56">
        <v>44767</v>
      </c>
      <c r="D416" s="53" t="s">
        <v>1819</v>
      </c>
      <c r="E416" s="51" t="str">
        <f>IF(ISBLANK(LeaveTracker[[#This Row],[Employee Name]]),"-----",VLOOKUP(LeaveTracker[[#This Row],[Employee Name]],Employees[[Employee Name]:[Office]],7))</f>
        <v>TICC</v>
      </c>
      <c r="F416" s="51" t="str">
        <f>IF(ISBLANK(LeaveTracker[[#This Row],[Employee Name]]),"-----",VLOOKUP(LeaveTracker[[#This Row],[Employee Name]],Employees[[Employee Name]:[Office]],6))</f>
        <v>CASUAL</v>
      </c>
      <c r="G416" s="50">
        <v>44760</v>
      </c>
      <c r="H416" s="50">
        <v>44762</v>
      </c>
      <c r="I416" s="51" t="s">
        <v>81</v>
      </c>
      <c r="J416" s="53"/>
      <c r="K416" s="51" t="str">
        <f ca="1">LeaveTracker[[#This Row],[Days]]&amp;" "&amp;LeaveTracker[[#This Row],[Type of Leave]]</f>
        <v>3 SL</v>
      </c>
      <c r="L416" s="9">
        <f ca="1">NETWORKDAYS(LeaveTracker[[#This Row],[Start Date]],LeaveTracker[[#This Row],[End Date]],lstHolidays)</f>
        <v>3</v>
      </c>
      <c r="M416" s="9"/>
    </row>
    <row r="417" spans="1:13" ht="30" customHeight="1" x14ac:dyDescent="0.3">
      <c r="A417" s="51">
        <v>772</v>
      </c>
      <c r="B417" s="56">
        <v>44858</v>
      </c>
      <c r="C417" s="56">
        <v>44742</v>
      </c>
      <c r="D417" s="53" t="s">
        <v>1898</v>
      </c>
      <c r="E417" s="51" t="str">
        <f>IF(ISBLANK(LeaveTracker[[#This Row],[Employee Name]]),"-----",VLOOKUP(LeaveTracker[[#This Row],[Employee Name]],Employees[[Employee Name]:[Office]],7))</f>
        <v>VMO/SP</v>
      </c>
      <c r="F417" s="51" t="str">
        <f>IF(ISBLANK(LeaveTracker[[#This Row],[Employee Name]]),"-----",VLOOKUP(LeaveTracker[[#This Row],[Employee Name]],Employees[[Employee Name]:[Office]],6))</f>
        <v>CASUAL</v>
      </c>
      <c r="G417" s="50"/>
      <c r="H417" s="50"/>
      <c r="I417" s="51" t="s">
        <v>298</v>
      </c>
      <c r="J417" s="53" t="s">
        <v>691</v>
      </c>
      <c r="K417" s="51" t="str">
        <f ca="1">LeaveTracker[[#This Row],[Days]]&amp;" "&amp;LeaveTracker[[#This Row],[Type of Leave]]</f>
        <v>0 OTHER</v>
      </c>
      <c r="L417" s="9">
        <f ca="1">NETWORKDAYS(LeaveTracker[[#This Row],[Start Date]],LeaveTracker[[#This Row],[End Date]],lstHolidays)</f>
        <v>0</v>
      </c>
      <c r="M417" s="9"/>
    </row>
    <row r="418" spans="1:13" ht="30" customHeight="1" x14ac:dyDescent="0.3">
      <c r="A418" s="51">
        <v>773</v>
      </c>
      <c r="B418" s="56">
        <v>44858</v>
      </c>
      <c r="C418" s="56">
        <v>44649</v>
      </c>
      <c r="D418" s="53" t="s">
        <v>1899</v>
      </c>
      <c r="E418" s="51" t="str">
        <f>IF(ISBLANK(LeaveTracker[[#This Row],[Employee Name]]),"-----",VLOOKUP(LeaveTracker[[#This Row],[Employee Name]],Employees[[Employee Name]:[Office]],7))</f>
        <v>CENRO</v>
      </c>
      <c r="F418" s="51" t="str">
        <f>IF(ISBLANK(LeaveTracker[[#This Row],[Employee Name]]),"-----",VLOOKUP(LeaveTracker[[#This Row],[Employee Name]],Employees[[Employee Name]:[Office]],6))</f>
        <v>CASUAL</v>
      </c>
      <c r="G418" s="50"/>
      <c r="H418" s="50"/>
      <c r="I418" s="51" t="s">
        <v>298</v>
      </c>
      <c r="J418" s="53" t="s">
        <v>691</v>
      </c>
      <c r="K418" s="51" t="str">
        <f ca="1">LeaveTracker[[#This Row],[Days]]&amp;" "&amp;LeaveTracker[[#This Row],[Type of Leave]]</f>
        <v>0 OTHER</v>
      </c>
      <c r="L418" s="9">
        <f ca="1">NETWORKDAYS(LeaveTracker[[#This Row],[Start Date]],LeaveTracker[[#This Row],[End Date]],lstHolidays)</f>
        <v>0</v>
      </c>
      <c r="M418" s="9"/>
    </row>
    <row r="419" spans="1:13" ht="30" customHeight="1" x14ac:dyDescent="0.3">
      <c r="A419" s="51">
        <v>774</v>
      </c>
      <c r="B419" s="56">
        <v>44859</v>
      </c>
      <c r="C419" s="56">
        <v>44683</v>
      </c>
      <c r="D419" s="53" t="s">
        <v>1734</v>
      </c>
      <c r="E419" s="51" t="str">
        <f>IF(ISBLANK(LeaveTracker[[#This Row],[Employee Name]]),"-----",VLOOKUP(LeaveTracker[[#This Row],[Employee Name]],Employees[[Employee Name]:[Office]],7))</f>
        <v>TCIS</v>
      </c>
      <c r="F419" s="51" t="str">
        <f>IF(ISBLANK(LeaveTracker[[#This Row],[Employee Name]]),"-----",VLOOKUP(LeaveTracker[[#This Row],[Employee Name]],Employees[[Employee Name]:[Office]],6))</f>
        <v>CASUAL</v>
      </c>
      <c r="G419" s="50">
        <v>44678</v>
      </c>
      <c r="H419" s="50">
        <v>44678</v>
      </c>
      <c r="I419" s="51" t="s">
        <v>82</v>
      </c>
      <c r="J419" s="53"/>
      <c r="K419" s="51" t="str">
        <f ca="1">LeaveTracker[[#This Row],[Days]]&amp;" "&amp;LeaveTracker[[#This Row],[Type of Leave]]</f>
        <v>1 VL</v>
      </c>
      <c r="L419" s="9">
        <f ca="1">NETWORKDAYS(LeaveTracker[[#This Row],[Start Date]],LeaveTracker[[#This Row],[End Date]],lstHolidays)</f>
        <v>1</v>
      </c>
      <c r="M419" s="9"/>
    </row>
    <row r="420" spans="1:13" ht="30" customHeight="1" x14ac:dyDescent="0.3">
      <c r="A420" s="51">
        <v>774</v>
      </c>
      <c r="B420" s="56">
        <v>44859</v>
      </c>
      <c r="C420" s="56">
        <v>44683</v>
      </c>
      <c r="D420" s="53" t="s">
        <v>1734</v>
      </c>
      <c r="E420" s="51" t="str">
        <f>IF(ISBLANK(LeaveTracker[[#This Row],[Employee Name]]),"-----",VLOOKUP(LeaveTracker[[#This Row],[Employee Name]],Employees[[Employee Name]:[Office]],7))</f>
        <v>TCIS</v>
      </c>
      <c r="F420" s="51" t="str">
        <f>IF(ISBLANK(LeaveTracker[[#This Row],[Employee Name]]),"-----",VLOOKUP(LeaveTracker[[#This Row],[Employee Name]],Employees[[Employee Name]:[Office]],6))</f>
        <v>CASUAL</v>
      </c>
      <c r="G420" s="50">
        <v>44680</v>
      </c>
      <c r="H420" s="50">
        <v>44680</v>
      </c>
      <c r="I420" s="51" t="s">
        <v>82</v>
      </c>
      <c r="J420" s="53"/>
      <c r="K420" s="51" t="str">
        <f ca="1">LeaveTracker[[#This Row],[Days]]&amp;" "&amp;LeaveTracker[[#This Row],[Type of Leave]]</f>
        <v>1 VL</v>
      </c>
      <c r="L420" s="9">
        <f ca="1">NETWORKDAYS(LeaveTracker[[#This Row],[Start Date]],LeaveTracker[[#This Row],[End Date]],lstHolidays)</f>
        <v>1</v>
      </c>
      <c r="M420" s="9"/>
    </row>
    <row r="421" spans="1:13" ht="30" customHeight="1" x14ac:dyDescent="0.3">
      <c r="A421" s="51">
        <v>775</v>
      </c>
      <c r="B421" s="56">
        <v>44859</v>
      </c>
      <c r="C421" s="56">
        <v>44761</v>
      </c>
      <c r="D421" s="53" t="s">
        <v>1777</v>
      </c>
      <c r="E421" s="51" t="str">
        <f>IF(ISBLANK(LeaveTracker[[#This Row],[Employee Name]]),"-----",VLOOKUP(LeaveTracker[[#This Row],[Employee Name]],Employees[[Employee Name]:[Office]],7))</f>
        <v>CENRO</v>
      </c>
      <c r="F421" s="51" t="str">
        <f>IF(ISBLANK(LeaveTracker[[#This Row],[Employee Name]]),"-----",VLOOKUP(LeaveTracker[[#This Row],[Employee Name]],Employees[[Employee Name]:[Office]],6))</f>
        <v>CASUAL</v>
      </c>
      <c r="G421" s="50">
        <v>44760</v>
      </c>
      <c r="H421" s="50">
        <v>44760</v>
      </c>
      <c r="I421" s="51" t="s">
        <v>82</v>
      </c>
      <c r="J421" s="53"/>
      <c r="K421" s="51" t="str">
        <f ca="1">LeaveTracker[[#This Row],[Days]]&amp;" "&amp;LeaveTracker[[#This Row],[Type of Leave]]</f>
        <v>1 VL</v>
      </c>
      <c r="L421" s="9">
        <f ca="1">NETWORKDAYS(LeaveTracker[[#This Row],[Start Date]],LeaveTracker[[#This Row],[End Date]],lstHolidays)</f>
        <v>1</v>
      </c>
      <c r="M421" s="9"/>
    </row>
    <row r="422" spans="1:13" ht="30" customHeight="1" x14ac:dyDescent="0.3">
      <c r="A422" s="51">
        <v>776</v>
      </c>
      <c r="B422" s="56">
        <v>44859</v>
      </c>
      <c r="C422" s="56">
        <v>44694</v>
      </c>
      <c r="D422" s="53" t="s">
        <v>1900</v>
      </c>
      <c r="E422" s="51" t="str">
        <f>IF(ISBLANK(LeaveTracker[[#This Row],[Employee Name]]),"-----",VLOOKUP(LeaveTracker[[#This Row],[Employee Name]],Employees[[Employee Name]:[Office]],7))</f>
        <v>TICC</v>
      </c>
      <c r="F422" s="51" t="str">
        <f>IF(ISBLANK(LeaveTracker[[#This Row],[Employee Name]]),"-----",VLOOKUP(LeaveTracker[[#This Row],[Employee Name]],Employees[[Employee Name]:[Office]],6))</f>
        <v>CASUAL</v>
      </c>
      <c r="G422" s="50">
        <v>44698</v>
      </c>
      <c r="H422" s="50">
        <v>44698</v>
      </c>
      <c r="I422" s="51" t="s">
        <v>298</v>
      </c>
      <c r="J422" s="53" t="s">
        <v>1003</v>
      </c>
      <c r="K422" s="51" t="str">
        <f ca="1">LeaveTracker[[#This Row],[Days]]&amp;" "&amp;LeaveTracker[[#This Row],[Type of Leave]]</f>
        <v>1 OTHER</v>
      </c>
      <c r="L422" s="9">
        <f ca="1">NETWORKDAYS(LeaveTracker[[#This Row],[Start Date]],LeaveTracker[[#This Row],[End Date]],lstHolidays)</f>
        <v>1</v>
      </c>
      <c r="M422" s="9"/>
    </row>
    <row r="423" spans="1:13" ht="30" customHeight="1" x14ac:dyDescent="0.3">
      <c r="A423" s="51">
        <v>777</v>
      </c>
      <c r="B423" s="56">
        <v>44859</v>
      </c>
      <c r="C423" s="56">
        <v>44699</v>
      </c>
      <c r="D423" s="53" t="s">
        <v>1777</v>
      </c>
      <c r="E423" s="51" t="str">
        <f>IF(ISBLANK(LeaveTracker[[#This Row],[Employee Name]]),"-----",VLOOKUP(LeaveTracker[[#This Row],[Employee Name]],Employees[[Employee Name]:[Office]],7))</f>
        <v>CENRO</v>
      </c>
      <c r="F423" s="51" t="str">
        <f>IF(ISBLANK(LeaveTracker[[#This Row],[Employee Name]]),"-----",VLOOKUP(LeaveTracker[[#This Row],[Employee Name]],Employees[[Employee Name]:[Office]],6))</f>
        <v>CASUAL</v>
      </c>
      <c r="G423" s="50">
        <v>44697</v>
      </c>
      <c r="H423" s="50">
        <v>44698</v>
      </c>
      <c r="I423" s="51" t="s">
        <v>81</v>
      </c>
      <c r="J423" s="53"/>
      <c r="K423" s="51" t="str">
        <f ca="1">LeaveTracker[[#This Row],[Days]]&amp;" "&amp;LeaveTracker[[#This Row],[Type of Leave]]</f>
        <v>2 SL</v>
      </c>
      <c r="L423" s="9">
        <f ca="1">NETWORKDAYS(LeaveTracker[[#This Row],[Start Date]],LeaveTracker[[#This Row],[End Date]],lstHolidays)</f>
        <v>2</v>
      </c>
      <c r="M423" s="9"/>
    </row>
    <row r="424" spans="1:13" ht="30" customHeight="1" x14ac:dyDescent="0.3">
      <c r="A424" s="51">
        <v>778</v>
      </c>
      <c r="B424" s="56">
        <v>44859</v>
      </c>
      <c r="C424" s="56">
        <v>44721</v>
      </c>
      <c r="D424" s="53" t="s">
        <v>1865</v>
      </c>
      <c r="E424" s="51" t="str">
        <f>IF(ISBLANK(LeaveTracker[[#This Row],[Employee Name]]),"-----",VLOOKUP(LeaveTracker[[#This Row],[Employee Name]],Employees[[Employee Name]:[Office]],7))</f>
        <v>TICC</v>
      </c>
      <c r="F424" s="51" t="str">
        <f>IF(ISBLANK(LeaveTracker[[#This Row],[Employee Name]]),"-----",VLOOKUP(LeaveTracker[[#This Row],[Employee Name]],Employees[[Employee Name]:[Office]],6))</f>
        <v>CASUAL</v>
      </c>
      <c r="G424" s="50">
        <v>44736</v>
      </c>
      <c r="H424" s="50">
        <v>44736</v>
      </c>
      <c r="I424" s="51" t="s">
        <v>82</v>
      </c>
      <c r="J424" s="53"/>
      <c r="K424" s="51" t="str">
        <f ca="1">LeaveTracker[[#This Row],[Days]]&amp;" "&amp;LeaveTracker[[#This Row],[Type of Leave]]</f>
        <v>1 VL</v>
      </c>
      <c r="L424" s="9">
        <f ca="1">NETWORKDAYS(LeaveTracker[[#This Row],[Start Date]],LeaveTracker[[#This Row],[End Date]],lstHolidays)</f>
        <v>1</v>
      </c>
      <c r="M424" s="9"/>
    </row>
    <row r="425" spans="1:13" ht="30" customHeight="1" x14ac:dyDescent="0.3">
      <c r="A425" s="51">
        <v>778</v>
      </c>
      <c r="B425" s="56">
        <v>44859</v>
      </c>
      <c r="C425" s="56">
        <v>44721</v>
      </c>
      <c r="D425" s="53" t="s">
        <v>1865</v>
      </c>
      <c r="E425" s="51" t="str">
        <f>IF(ISBLANK(LeaveTracker[[#This Row],[Employee Name]]),"-----",VLOOKUP(LeaveTracker[[#This Row],[Employee Name]],Employees[[Employee Name]:[Office]],7))</f>
        <v>TICC</v>
      </c>
      <c r="F425" s="51" t="str">
        <f>IF(ISBLANK(LeaveTracker[[#This Row],[Employee Name]]),"-----",VLOOKUP(LeaveTracker[[#This Row],[Employee Name]],Employees[[Employee Name]:[Office]],6))</f>
        <v>CASUAL</v>
      </c>
      <c r="G425" s="50">
        <v>44739</v>
      </c>
      <c r="H425" s="50">
        <v>44742</v>
      </c>
      <c r="I425" s="51" t="s">
        <v>82</v>
      </c>
      <c r="J425" s="53"/>
      <c r="K425" s="51" t="str">
        <f ca="1">LeaveTracker[[#This Row],[Days]]&amp;" "&amp;LeaveTracker[[#This Row],[Type of Leave]]</f>
        <v>4 VL</v>
      </c>
      <c r="L425" s="9">
        <f ca="1">NETWORKDAYS(LeaveTracker[[#This Row],[Start Date]],LeaveTracker[[#This Row],[End Date]],lstHolidays)</f>
        <v>4</v>
      </c>
      <c r="M425" s="9"/>
    </row>
    <row r="426" spans="1:13" ht="30" customHeight="1" x14ac:dyDescent="0.3">
      <c r="A426" s="51">
        <v>779</v>
      </c>
      <c r="B426" s="56">
        <v>44859</v>
      </c>
      <c r="C426" s="56">
        <v>44721</v>
      </c>
      <c r="D426" s="53" t="s">
        <v>1865</v>
      </c>
      <c r="E426" s="51" t="str">
        <f>IF(ISBLANK(LeaveTracker[[#This Row],[Employee Name]]),"-----",VLOOKUP(LeaveTracker[[#This Row],[Employee Name]],Employees[[Employee Name]:[Office]],7))</f>
        <v>TICC</v>
      </c>
      <c r="F426" s="51" t="str">
        <f>IF(ISBLANK(LeaveTracker[[#This Row],[Employee Name]]),"-----",VLOOKUP(LeaveTracker[[#This Row],[Employee Name]],Employees[[Employee Name]:[Office]],6))</f>
        <v>CASUAL</v>
      </c>
      <c r="G426" s="50">
        <v>44728</v>
      </c>
      <c r="H426" s="50">
        <v>44729</v>
      </c>
      <c r="I426" s="51" t="s">
        <v>298</v>
      </c>
      <c r="J426" s="53" t="s">
        <v>1004</v>
      </c>
      <c r="K426" s="51" t="str">
        <f ca="1">LeaveTracker[[#This Row],[Days]]&amp;" "&amp;LeaveTracker[[#This Row],[Type of Leave]]</f>
        <v>2 OTHER</v>
      </c>
      <c r="L426" s="9">
        <f ca="1">NETWORKDAYS(LeaveTracker[[#This Row],[Start Date]],LeaveTracker[[#This Row],[End Date]],lstHolidays)</f>
        <v>2</v>
      </c>
      <c r="M426" s="9"/>
    </row>
    <row r="427" spans="1:13" ht="30" customHeight="1" x14ac:dyDescent="0.3">
      <c r="A427" s="51">
        <v>779</v>
      </c>
      <c r="B427" s="56">
        <v>44859</v>
      </c>
      <c r="C427" s="56">
        <v>44721</v>
      </c>
      <c r="D427" s="53" t="s">
        <v>1865</v>
      </c>
      <c r="E427" s="51" t="str">
        <f>IF(ISBLANK(LeaveTracker[[#This Row],[Employee Name]]),"-----",VLOOKUP(LeaveTracker[[#This Row],[Employee Name]],Employees[[Employee Name]:[Office]],7))</f>
        <v>TICC</v>
      </c>
      <c r="F427" s="51" t="str">
        <f>IF(ISBLANK(LeaveTracker[[#This Row],[Employee Name]]),"-----",VLOOKUP(LeaveTracker[[#This Row],[Employee Name]],Employees[[Employee Name]:[Office]],6))</f>
        <v>CASUAL</v>
      </c>
      <c r="G427" s="50">
        <v>44732</v>
      </c>
      <c r="H427" s="50">
        <v>44732</v>
      </c>
      <c r="I427" s="51" t="s">
        <v>298</v>
      </c>
      <c r="J427" s="53" t="s">
        <v>1004</v>
      </c>
      <c r="K427" s="51" t="str">
        <f ca="1">LeaveTracker[[#This Row],[Days]]&amp;" "&amp;LeaveTracker[[#This Row],[Type of Leave]]</f>
        <v>1 OTHER</v>
      </c>
      <c r="L427" s="9">
        <f ca="1">NETWORKDAYS(LeaveTracker[[#This Row],[Start Date]],LeaveTracker[[#This Row],[End Date]],lstHolidays)</f>
        <v>1</v>
      </c>
      <c r="M427" s="9"/>
    </row>
    <row r="428" spans="1:13" ht="30" customHeight="1" x14ac:dyDescent="0.3">
      <c r="A428" s="51">
        <v>779</v>
      </c>
      <c r="B428" s="56">
        <v>44859</v>
      </c>
      <c r="C428" s="56">
        <v>44721</v>
      </c>
      <c r="D428" s="53" t="s">
        <v>1865</v>
      </c>
      <c r="E428" s="51" t="str">
        <f>IF(ISBLANK(LeaveTracker[[#This Row],[Employee Name]]),"-----",VLOOKUP(LeaveTracker[[#This Row],[Employee Name]],Employees[[Employee Name]:[Office]],7))</f>
        <v>TICC</v>
      </c>
      <c r="F428" s="51" t="str">
        <f>IF(ISBLANK(LeaveTracker[[#This Row],[Employee Name]]),"-----",VLOOKUP(LeaveTracker[[#This Row],[Employee Name]],Employees[[Employee Name]:[Office]],6))</f>
        <v>CASUAL</v>
      </c>
      <c r="G428" s="50">
        <v>44734</v>
      </c>
      <c r="H428" s="50">
        <v>44735</v>
      </c>
      <c r="I428" s="51" t="s">
        <v>298</v>
      </c>
      <c r="J428" s="53" t="s">
        <v>1004</v>
      </c>
      <c r="K428" s="51" t="str">
        <f ca="1">LeaveTracker[[#This Row],[Days]]&amp;" "&amp;LeaveTracker[[#This Row],[Type of Leave]]</f>
        <v>2 OTHER</v>
      </c>
      <c r="L428" s="9">
        <f ca="1">NETWORKDAYS(LeaveTracker[[#This Row],[Start Date]],LeaveTracker[[#This Row],[End Date]],lstHolidays)</f>
        <v>2</v>
      </c>
      <c r="M428" s="9"/>
    </row>
    <row r="429" spans="1:13" ht="30" customHeight="1" x14ac:dyDescent="0.3">
      <c r="A429" s="51">
        <v>780</v>
      </c>
      <c r="B429" s="56">
        <v>44859</v>
      </c>
      <c r="C429" s="56">
        <v>44720</v>
      </c>
      <c r="D429" s="53" t="s">
        <v>1865</v>
      </c>
      <c r="E429" s="51" t="str">
        <f>IF(ISBLANK(LeaveTracker[[#This Row],[Employee Name]]),"-----",VLOOKUP(LeaveTracker[[#This Row],[Employee Name]],Employees[[Employee Name]:[Office]],7))</f>
        <v>TICC</v>
      </c>
      <c r="F429" s="51" t="str">
        <f>IF(ISBLANK(LeaveTracker[[#This Row],[Employee Name]]),"-----",VLOOKUP(LeaveTracker[[#This Row],[Employee Name]],Employees[[Employee Name]:[Office]],6))</f>
        <v>CASUAL</v>
      </c>
      <c r="G429" s="50">
        <v>44714</v>
      </c>
      <c r="H429" s="50">
        <v>44714</v>
      </c>
      <c r="I429" s="51" t="s">
        <v>81</v>
      </c>
      <c r="J429" s="53"/>
      <c r="K429" s="51" t="str">
        <f ca="1">LeaveTracker[[#This Row],[Days]]&amp;" "&amp;LeaveTracker[[#This Row],[Type of Leave]]</f>
        <v>1 SL</v>
      </c>
      <c r="L429" s="9">
        <f ca="1">NETWORKDAYS(LeaveTracker[[#This Row],[Start Date]],LeaveTracker[[#This Row],[End Date]],lstHolidays)</f>
        <v>1</v>
      </c>
      <c r="M429" s="9"/>
    </row>
    <row r="430" spans="1:13" ht="30" customHeight="1" x14ac:dyDescent="0.3">
      <c r="A430" s="51">
        <v>781</v>
      </c>
      <c r="B430" s="56">
        <v>44859</v>
      </c>
      <c r="C430" s="56">
        <v>44739</v>
      </c>
      <c r="D430" s="53" t="s">
        <v>1879</v>
      </c>
      <c r="E430" s="51" t="str">
        <f>IF(ISBLANK(LeaveTracker[[#This Row],[Employee Name]]),"-----",VLOOKUP(LeaveTracker[[#This Row],[Employee Name]],Employees[[Employee Name]:[Office]],7))</f>
        <v>TICC</v>
      </c>
      <c r="F430" s="51" t="str">
        <f>IF(ISBLANK(LeaveTracker[[#This Row],[Employee Name]]),"-----",VLOOKUP(LeaveTracker[[#This Row],[Employee Name]],Employees[[Employee Name]:[Office]],6))</f>
        <v>CASUAL</v>
      </c>
      <c r="G430" s="50">
        <v>44737</v>
      </c>
      <c r="H430" s="50">
        <v>44737</v>
      </c>
      <c r="I430" s="51" t="s">
        <v>81</v>
      </c>
      <c r="J430" s="53"/>
      <c r="K430" s="51" t="str">
        <f ca="1">LeaveTracker[[#This Row],[Days]]&amp;" "&amp;LeaveTracker[[#This Row],[Type of Leave]]</f>
        <v>0 SL</v>
      </c>
      <c r="L430" s="9">
        <f ca="1">NETWORKDAYS(LeaveTracker[[#This Row],[Start Date]],LeaveTracker[[#This Row],[End Date]],lstHolidays)</f>
        <v>0</v>
      </c>
      <c r="M430" s="9"/>
    </row>
    <row r="431" spans="1:13" ht="30" customHeight="1" x14ac:dyDescent="0.3">
      <c r="A431" s="51">
        <v>782</v>
      </c>
      <c r="B431" s="56">
        <v>44859</v>
      </c>
      <c r="C431" s="56">
        <v>44737</v>
      </c>
      <c r="D431" s="53" t="s">
        <v>1880</v>
      </c>
      <c r="E431" s="51" t="str">
        <f>IF(ISBLANK(LeaveTracker[[#This Row],[Employee Name]]),"-----",VLOOKUP(LeaveTracker[[#This Row],[Employee Name]],Employees[[Employee Name]:[Office]],7))</f>
        <v>TICC</v>
      </c>
      <c r="F431" s="51" t="str">
        <f>IF(ISBLANK(LeaveTracker[[#This Row],[Employee Name]]),"-----",VLOOKUP(LeaveTracker[[#This Row],[Employee Name]],Employees[[Employee Name]:[Office]],6))</f>
        <v>CASUAL</v>
      </c>
      <c r="G431" s="50">
        <v>44753</v>
      </c>
      <c r="H431" s="50">
        <v>44753</v>
      </c>
      <c r="I431" s="51" t="s">
        <v>298</v>
      </c>
      <c r="J431" s="43" t="s">
        <v>755</v>
      </c>
      <c r="K431" s="51" t="str">
        <f ca="1">LeaveTracker[[#This Row],[Days]]&amp;" "&amp;LeaveTracker[[#This Row],[Type of Leave]]</f>
        <v>1 OTHER</v>
      </c>
      <c r="L431" s="9">
        <f ca="1">NETWORKDAYS(LeaveTracker[[#This Row],[Start Date]],LeaveTracker[[#This Row],[End Date]],lstHolidays)</f>
        <v>1</v>
      </c>
      <c r="M431" s="9"/>
    </row>
    <row r="432" spans="1:13" ht="30" customHeight="1" x14ac:dyDescent="0.3">
      <c r="A432" s="51">
        <v>783</v>
      </c>
      <c r="B432" s="56">
        <v>44859</v>
      </c>
      <c r="C432" s="56">
        <v>44737</v>
      </c>
      <c r="D432" s="53" t="s">
        <v>1880</v>
      </c>
      <c r="E432" s="51" t="str">
        <f>IF(ISBLANK(LeaveTracker[[#This Row],[Employee Name]]),"-----",VLOOKUP(LeaveTracker[[#This Row],[Employee Name]],Employees[[Employee Name]:[Office]],7))</f>
        <v>TICC</v>
      </c>
      <c r="F432" s="51" t="str">
        <f>IF(ISBLANK(LeaveTracker[[#This Row],[Employee Name]]),"-----",VLOOKUP(LeaveTracker[[#This Row],[Employee Name]],Employees[[Employee Name]:[Office]],6))</f>
        <v>CASUAL</v>
      </c>
      <c r="G432" s="50">
        <v>44761</v>
      </c>
      <c r="H432" s="50">
        <v>44761</v>
      </c>
      <c r="I432" s="51" t="s">
        <v>298</v>
      </c>
      <c r="J432" s="53" t="s">
        <v>158</v>
      </c>
      <c r="K432" s="51" t="str">
        <f ca="1">LeaveTracker[[#This Row],[Days]]&amp;" "&amp;LeaveTracker[[#This Row],[Type of Leave]]</f>
        <v>1 OTHER</v>
      </c>
      <c r="L432" s="9">
        <f ca="1">NETWORKDAYS(LeaveTracker[[#This Row],[Start Date]],LeaveTracker[[#This Row],[End Date]],lstHolidays)</f>
        <v>1</v>
      </c>
      <c r="M432" s="9"/>
    </row>
    <row r="433" spans="1:13" ht="30" customHeight="1" x14ac:dyDescent="0.3">
      <c r="A433" s="51">
        <v>784</v>
      </c>
      <c r="B433" s="56">
        <v>44859</v>
      </c>
      <c r="C433" s="56">
        <v>44725</v>
      </c>
      <c r="D433" s="53" t="s">
        <v>1880</v>
      </c>
      <c r="E433" s="51" t="str">
        <f>IF(ISBLANK(LeaveTracker[[#This Row],[Employee Name]]),"-----",VLOOKUP(LeaveTracker[[#This Row],[Employee Name]],Employees[[Employee Name]:[Office]],7))</f>
        <v>TICC</v>
      </c>
      <c r="F433" s="51" t="str">
        <f>IF(ISBLANK(LeaveTracker[[#This Row],[Employee Name]]),"-----",VLOOKUP(LeaveTracker[[#This Row],[Employee Name]],Employees[[Employee Name]:[Office]],6))</f>
        <v>CASUAL</v>
      </c>
      <c r="G433" s="50">
        <v>44721</v>
      </c>
      <c r="H433" s="50">
        <v>44722</v>
      </c>
      <c r="I433" s="51" t="s">
        <v>81</v>
      </c>
      <c r="J433" s="53"/>
      <c r="K433" s="51" t="str">
        <f ca="1">LeaveTracker[[#This Row],[Days]]&amp;" "&amp;LeaveTracker[[#This Row],[Type of Leave]]</f>
        <v>2 SL</v>
      </c>
      <c r="L433" s="9">
        <f ca="1">NETWORKDAYS(LeaveTracker[[#This Row],[Start Date]],LeaveTracker[[#This Row],[End Date]],lstHolidays)</f>
        <v>2</v>
      </c>
      <c r="M433" s="9"/>
    </row>
    <row r="434" spans="1:13" ht="30" customHeight="1" x14ac:dyDescent="0.3">
      <c r="A434" s="51">
        <v>785</v>
      </c>
      <c r="B434" s="56">
        <v>44859</v>
      </c>
      <c r="C434" s="56">
        <v>44733</v>
      </c>
      <c r="D434" s="53" t="s">
        <v>1880</v>
      </c>
      <c r="E434" s="51" t="str">
        <f>IF(ISBLANK(LeaveTracker[[#This Row],[Employee Name]]),"-----",VLOOKUP(LeaveTracker[[#This Row],[Employee Name]],Employees[[Employee Name]:[Office]],7))</f>
        <v>TICC</v>
      </c>
      <c r="F434" s="51" t="str">
        <f>IF(ISBLANK(LeaveTracker[[#This Row],[Employee Name]]),"-----",VLOOKUP(LeaveTracker[[#This Row],[Employee Name]],Employees[[Employee Name]:[Office]],6))</f>
        <v>CASUAL</v>
      </c>
      <c r="G434" s="50">
        <v>44732</v>
      </c>
      <c r="H434" s="50">
        <v>44732</v>
      </c>
      <c r="I434" s="51" t="s">
        <v>81</v>
      </c>
      <c r="J434" s="53"/>
      <c r="K434" s="51" t="str">
        <f ca="1">LeaveTracker[[#This Row],[Days]]&amp;" "&amp;LeaveTracker[[#This Row],[Type of Leave]]</f>
        <v>1 SL</v>
      </c>
      <c r="L434" s="9">
        <f ca="1">NETWORKDAYS(LeaveTracker[[#This Row],[Start Date]],LeaveTracker[[#This Row],[End Date]],lstHolidays)</f>
        <v>1</v>
      </c>
      <c r="M434" s="9"/>
    </row>
    <row r="435" spans="1:13" ht="30" customHeight="1" x14ac:dyDescent="0.3">
      <c r="A435" s="51">
        <v>786</v>
      </c>
      <c r="B435" s="56">
        <v>44859</v>
      </c>
      <c r="C435" s="56">
        <v>44726</v>
      </c>
      <c r="D435" s="53" t="s">
        <v>1864</v>
      </c>
      <c r="E435" s="51" t="str">
        <f>IF(ISBLANK(LeaveTracker[[#This Row],[Employee Name]]),"-----",VLOOKUP(LeaveTracker[[#This Row],[Employee Name]],Employees[[Employee Name]:[Office]],7))</f>
        <v>TICC</v>
      </c>
      <c r="F435" s="51" t="str">
        <f>IF(ISBLANK(LeaveTracker[[#This Row],[Employee Name]]),"-----",VLOOKUP(LeaveTracker[[#This Row],[Employee Name]],Employees[[Employee Name]:[Office]],6))</f>
        <v>CASUAL</v>
      </c>
      <c r="G435" s="50">
        <v>44741</v>
      </c>
      <c r="H435" s="50">
        <v>44741</v>
      </c>
      <c r="I435" s="51" t="s">
        <v>298</v>
      </c>
      <c r="J435" s="43" t="s">
        <v>755</v>
      </c>
      <c r="K435" s="51" t="str">
        <f ca="1">LeaveTracker[[#This Row],[Days]]&amp;" "&amp;LeaveTracker[[#This Row],[Type of Leave]]</f>
        <v>1 OTHER</v>
      </c>
      <c r="L435" s="9">
        <f ca="1">NETWORKDAYS(LeaveTracker[[#This Row],[Start Date]],LeaveTracker[[#This Row],[End Date]],lstHolidays)</f>
        <v>1</v>
      </c>
      <c r="M435" s="9"/>
    </row>
    <row r="436" spans="1:13" ht="30" customHeight="1" x14ac:dyDescent="0.3">
      <c r="A436" s="51">
        <v>787</v>
      </c>
      <c r="B436" s="56">
        <v>44859</v>
      </c>
      <c r="C436" s="56">
        <v>44722</v>
      </c>
      <c r="D436" s="53" t="s">
        <v>1823</v>
      </c>
      <c r="E436" s="51" t="str">
        <f>IF(ISBLANK(LeaveTracker[[#This Row],[Employee Name]]),"-----",VLOOKUP(LeaveTracker[[#This Row],[Employee Name]],Employees[[Employee Name]:[Office]],7))</f>
        <v>TICC</v>
      </c>
      <c r="F436" s="51" t="str">
        <f>IF(ISBLANK(LeaveTracker[[#This Row],[Employee Name]]),"-----",VLOOKUP(LeaveTracker[[#This Row],[Employee Name]],Employees[[Employee Name]:[Office]],6))</f>
        <v>CASUAL</v>
      </c>
      <c r="G436" s="50">
        <v>44717</v>
      </c>
      <c r="H436" s="50">
        <v>44717</v>
      </c>
      <c r="I436" s="51" t="s">
        <v>81</v>
      </c>
      <c r="J436" s="53"/>
      <c r="K436" s="51" t="str">
        <f ca="1">LeaveTracker[[#This Row],[Days]]&amp;" "&amp;LeaveTracker[[#This Row],[Type of Leave]]</f>
        <v>0 SL</v>
      </c>
      <c r="L436" s="9">
        <f ca="1">NETWORKDAYS(LeaveTracker[[#This Row],[Start Date]],LeaveTracker[[#This Row],[End Date]],lstHolidays)</f>
        <v>0</v>
      </c>
      <c r="M436" s="9"/>
    </row>
    <row r="437" spans="1:13" ht="30" customHeight="1" x14ac:dyDescent="0.3">
      <c r="A437" s="51">
        <v>788</v>
      </c>
      <c r="B437" s="56">
        <v>44859</v>
      </c>
      <c r="C437" s="56">
        <v>44727</v>
      </c>
      <c r="D437" s="53" t="s">
        <v>1901</v>
      </c>
      <c r="E437" s="51" t="str">
        <f>IF(ISBLANK(LeaveTracker[[#This Row],[Employee Name]]),"-----",VLOOKUP(LeaveTracker[[#This Row],[Employee Name]],Employees[[Employee Name]:[Office]],7))</f>
        <v>TICC</v>
      </c>
      <c r="F437" s="51" t="str">
        <f>IF(ISBLANK(LeaveTracker[[#This Row],[Employee Name]]),"-----",VLOOKUP(LeaveTracker[[#This Row],[Employee Name]],Employees[[Employee Name]:[Office]],6))</f>
        <v>CASUAL</v>
      </c>
      <c r="G437" s="50">
        <v>44725</v>
      </c>
      <c r="H437" s="50">
        <v>44725</v>
      </c>
      <c r="I437" s="51" t="s">
        <v>81</v>
      </c>
      <c r="J437" s="53"/>
      <c r="K437" s="51" t="str">
        <f ca="1">LeaveTracker[[#This Row],[Days]]&amp;" "&amp;LeaveTracker[[#This Row],[Type of Leave]]</f>
        <v>1 SL</v>
      </c>
      <c r="L437" s="9">
        <f ca="1">NETWORKDAYS(LeaveTracker[[#This Row],[Start Date]],LeaveTracker[[#This Row],[End Date]],lstHolidays)</f>
        <v>1</v>
      </c>
      <c r="M437" s="9"/>
    </row>
    <row r="438" spans="1:13" ht="30" customHeight="1" x14ac:dyDescent="0.3">
      <c r="A438" s="51">
        <v>789</v>
      </c>
      <c r="B438" s="56">
        <v>44859</v>
      </c>
      <c r="C438" s="56">
        <v>44734</v>
      </c>
      <c r="D438" s="53" t="s">
        <v>1876</v>
      </c>
      <c r="E438" s="51" t="str">
        <f>IF(ISBLANK(LeaveTracker[[#This Row],[Employee Name]]),"-----",VLOOKUP(LeaveTracker[[#This Row],[Employee Name]],Employees[[Employee Name]:[Office]],7))</f>
        <v>CENRO</v>
      </c>
      <c r="F438" s="51" t="str">
        <f>IF(ISBLANK(LeaveTracker[[#This Row],[Employee Name]]),"-----",VLOOKUP(LeaveTracker[[#This Row],[Employee Name]],Employees[[Employee Name]:[Office]],6))</f>
        <v>CASUAL</v>
      </c>
      <c r="G438" s="50">
        <v>44730</v>
      </c>
      <c r="H438" s="50">
        <v>44731</v>
      </c>
      <c r="I438" s="51" t="s">
        <v>81</v>
      </c>
      <c r="J438" s="53"/>
      <c r="K438" s="51" t="str">
        <f ca="1">LeaveTracker[[#This Row],[Days]]&amp;" "&amp;LeaveTracker[[#This Row],[Type of Leave]]</f>
        <v>0 SL</v>
      </c>
      <c r="L438" s="9">
        <f ca="1">NETWORKDAYS(LeaveTracker[[#This Row],[Start Date]],LeaveTracker[[#This Row],[End Date]],lstHolidays)</f>
        <v>0</v>
      </c>
      <c r="M438" s="9"/>
    </row>
    <row r="439" spans="1:13" ht="30" customHeight="1" x14ac:dyDescent="0.3">
      <c r="A439" s="51">
        <v>790</v>
      </c>
      <c r="B439" s="56">
        <v>44859</v>
      </c>
      <c r="C439" s="56">
        <v>44730</v>
      </c>
      <c r="D439" s="53" t="s">
        <v>1850</v>
      </c>
      <c r="E439" s="51" t="str">
        <f>IF(ISBLANK(LeaveTracker[[#This Row],[Employee Name]]),"-----",VLOOKUP(LeaveTracker[[#This Row],[Employee Name]],Employees[[Employee Name]:[Office]],7))</f>
        <v>CENRO</v>
      </c>
      <c r="F439" s="51" t="str">
        <f>IF(ISBLANK(LeaveTracker[[#This Row],[Employee Name]]),"-----",VLOOKUP(LeaveTracker[[#This Row],[Employee Name]],Employees[[Employee Name]:[Office]],6))</f>
        <v>CASUAL</v>
      </c>
      <c r="G439" s="50">
        <v>44758</v>
      </c>
      <c r="H439" s="50">
        <v>44758</v>
      </c>
      <c r="I439" s="51" t="s">
        <v>82</v>
      </c>
      <c r="J439" s="53"/>
      <c r="K439" s="51" t="str">
        <f ca="1">LeaveTracker[[#This Row],[Days]]&amp;" "&amp;LeaveTracker[[#This Row],[Type of Leave]]</f>
        <v>0 VL</v>
      </c>
      <c r="L439" s="9">
        <f ca="1">NETWORKDAYS(LeaveTracker[[#This Row],[Start Date]],LeaveTracker[[#This Row],[End Date]],lstHolidays)</f>
        <v>0</v>
      </c>
      <c r="M439" s="9"/>
    </row>
    <row r="440" spans="1:13" ht="30" customHeight="1" x14ac:dyDescent="0.3">
      <c r="A440" s="51">
        <v>791</v>
      </c>
      <c r="B440" s="56">
        <v>44859</v>
      </c>
      <c r="C440" s="56">
        <v>44736</v>
      </c>
      <c r="D440" s="53" t="s">
        <v>1850</v>
      </c>
      <c r="E440" s="51" t="str">
        <f>IF(ISBLANK(LeaveTracker[[#This Row],[Employee Name]]),"-----",VLOOKUP(LeaveTracker[[#This Row],[Employee Name]],Employees[[Employee Name]:[Office]],7))</f>
        <v>CENRO</v>
      </c>
      <c r="F440" s="51" t="str">
        <f>IF(ISBLANK(LeaveTracker[[#This Row],[Employee Name]]),"-----",VLOOKUP(LeaveTracker[[#This Row],[Employee Name]],Employees[[Employee Name]:[Office]],6))</f>
        <v>CASUAL</v>
      </c>
      <c r="G440" s="50">
        <v>44732</v>
      </c>
      <c r="H440" s="50">
        <v>44732</v>
      </c>
      <c r="I440" s="51" t="s">
        <v>81</v>
      </c>
      <c r="J440" s="53"/>
      <c r="K440" s="51" t="str">
        <f ca="1">LeaveTracker[[#This Row],[Days]]&amp;" "&amp;LeaveTracker[[#This Row],[Type of Leave]]</f>
        <v>1 SL</v>
      </c>
      <c r="L440" s="9">
        <f ca="1">NETWORKDAYS(LeaveTracker[[#This Row],[Start Date]],LeaveTracker[[#This Row],[End Date]],lstHolidays)</f>
        <v>1</v>
      </c>
      <c r="M440" s="9"/>
    </row>
    <row r="441" spans="1:13" ht="30" customHeight="1" x14ac:dyDescent="0.3">
      <c r="A441" s="51">
        <v>791</v>
      </c>
      <c r="B441" s="56">
        <v>44859</v>
      </c>
      <c r="C441" s="56">
        <v>44736</v>
      </c>
      <c r="D441" s="53" t="s">
        <v>1850</v>
      </c>
      <c r="E441" s="51" t="str">
        <f>IF(ISBLANK(LeaveTracker[[#This Row],[Employee Name]]),"-----",VLOOKUP(LeaveTracker[[#This Row],[Employee Name]],Employees[[Employee Name]:[Office]],7))</f>
        <v>CENRO</v>
      </c>
      <c r="F441" s="51" t="str">
        <f>IF(ISBLANK(LeaveTracker[[#This Row],[Employee Name]]),"-----",VLOOKUP(LeaveTracker[[#This Row],[Employee Name]],Employees[[Employee Name]:[Office]],6))</f>
        <v>CASUAL</v>
      </c>
      <c r="G441" s="50">
        <v>44734</v>
      </c>
      <c r="H441" s="50">
        <v>44735</v>
      </c>
      <c r="I441" s="51" t="s">
        <v>81</v>
      </c>
      <c r="J441" s="53"/>
      <c r="K441" s="51" t="str">
        <f ca="1">LeaveTracker[[#This Row],[Days]]&amp;" "&amp;LeaveTracker[[#This Row],[Type of Leave]]</f>
        <v>2 SL</v>
      </c>
      <c r="L441" s="9">
        <f ca="1">NETWORKDAYS(LeaveTracker[[#This Row],[Start Date]],LeaveTracker[[#This Row],[End Date]],lstHolidays)</f>
        <v>2</v>
      </c>
      <c r="M441" s="9"/>
    </row>
    <row r="442" spans="1:13" ht="30" customHeight="1" x14ac:dyDescent="0.3">
      <c r="A442" s="51">
        <v>792</v>
      </c>
      <c r="B442" s="56">
        <v>44859</v>
      </c>
      <c r="C442" s="56">
        <v>44761</v>
      </c>
      <c r="D442" s="53" t="s">
        <v>1900</v>
      </c>
      <c r="E442" s="51" t="str">
        <f>IF(ISBLANK(LeaveTracker[[#This Row],[Employee Name]]),"-----",VLOOKUP(LeaveTracker[[#This Row],[Employee Name]],Employees[[Employee Name]:[Office]],7))</f>
        <v>TICC</v>
      </c>
      <c r="F442" s="51" t="str">
        <f>IF(ISBLANK(LeaveTracker[[#This Row],[Employee Name]]),"-----",VLOOKUP(LeaveTracker[[#This Row],[Employee Name]],Employees[[Employee Name]:[Office]],6))</f>
        <v>CASUAL</v>
      </c>
      <c r="G442" s="50">
        <v>44775</v>
      </c>
      <c r="H442" s="50">
        <v>44778</v>
      </c>
      <c r="I442" s="51" t="s">
        <v>82</v>
      </c>
      <c r="J442" s="53"/>
      <c r="K442" s="51" t="str">
        <f ca="1">LeaveTracker[[#This Row],[Days]]&amp;" "&amp;LeaveTracker[[#This Row],[Type of Leave]]</f>
        <v>4 VL</v>
      </c>
      <c r="L442" s="9">
        <f ca="1">NETWORKDAYS(LeaveTracker[[#This Row],[Start Date]],LeaveTracker[[#This Row],[End Date]],lstHolidays)</f>
        <v>4</v>
      </c>
      <c r="M442" s="9"/>
    </row>
    <row r="443" spans="1:13" ht="30" customHeight="1" x14ac:dyDescent="0.3">
      <c r="A443" s="51">
        <v>793</v>
      </c>
      <c r="B443" s="56">
        <v>44859</v>
      </c>
      <c r="C443" s="56">
        <v>44747</v>
      </c>
      <c r="D443" s="53" t="s">
        <v>1879</v>
      </c>
      <c r="E443" s="51" t="str">
        <f>IF(ISBLANK(LeaveTracker[[#This Row],[Employee Name]]),"-----",VLOOKUP(LeaveTracker[[#This Row],[Employee Name]],Employees[[Employee Name]:[Office]],7))</f>
        <v>TICC</v>
      </c>
      <c r="F443" s="51" t="str">
        <f>IF(ISBLANK(LeaveTracker[[#This Row],[Employee Name]]),"-----",VLOOKUP(LeaveTracker[[#This Row],[Employee Name]],Employees[[Employee Name]:[Office]],6))</f>
        <v>CASUAL</v>
      </c>
      <c r="G443" s="50">
        <v>44744</v>
      </c>
      <c r="H443" s="50">
        <v>44744</v>
      </c>
      <c r="I443" s="51" t="s">
        <v>81</v>
      </c>
      <c r="J443" s="53"/>
      <c r="K443" s="51" t="str">
        <f ca="1">LeaveTracker[[#This Row],[Days]]&amp;" "&amp;LeaveTracker[[#This Row],[Type of Leave]]</f>
        <v>0 SL</v>
      </c>
      <c r="L443" s="9">
        <f ca="1">NETWORKDAYS(LeaveTracker[[#This Row],[Start Date]],LeaveTracker[[#This Row],[End Date]],lstHolidays)</f>
        <v>0</v>
      </c>
      <c r="M443" s="9"/>
    </row>
    <row r="444" spans="1:13" ht="30" customHeight="1" x14ac:dyDescent="0.3">
      <c r="A444" s="51">
        <v>793</v>
      </c>
      <c r="B444" s="56">
        <v>44859</v>
      </c>
      <c r="C444" s="56">
        <v>44747</v>
      </c>
      <c r="D444" s="53" t="s">
        <v>1879</v>
      </c>
      <c r="E444" s="51" t="str">
        <f>IF(ISBLANK(LeaveTracker[[#This Row],[Employee Name]]),"-----",VLOOKUP(LeaveTracker[[#This Row],[Employee Name]],Employees[[Employee Name]:[Office]],7))</f>
        <v>TICC</v>
      </c>
      <c r="F444" s="51" t="str">
        <f>IF(ISBLANK(LeaveTracker[[#This Row],[Employee Name]]),"-----",VLOOKUP(LeaveTracker[[#This Row],[Employee Name]],Employees[[Employee Name]:[Office]],6))</f>
        <v>CASUAL</v>
      </c>
      <c r="G444" s="50">
        <v>44746</v>
      </c>
      <c r="H444" s="50">
        <v>44746</v>
      </c>
      <c r="I444" s="51" t="s">
        <v>81</v>
      </c>
      <c r="J444" s="53"/>
      <c r="K444" s="51" t="str">
        <f ca="1">LeaveTracker[[#This Row],[Days]]&amp;" "&amp;LeaveTracker[[#This Row],[Type of Leave]]</f>
        <v>1 SL</v>
      </c>
      <c r="L444" s="9">
        <f ca="1">NETWORKDAYS(LeaveTracker[[#This Row],[Start Date]],LeaveTracker[[#This Row],[End Date]],lstHolidays)</f>
        <v>1</v>
      </c>
      <c r="M444" s="9"/>
    </row>
    <row r="445" spans="1:13" ht="30" customHeight="1" x14ac:dyDescent="0.3">
      <c r="A445" s="51">
        <v>794</v>
      </c>
      <c r="B445" s="56">
        <v>44859</v>
      </c>
      <c r="C445" s="56">
        <v>44764</v>
      </c>
      <c r="D445" s="53" t="s">
        <v>1821</v>
      </c>
      <c r="E445" s="51" t="str">
        <f>IF(ISBLANK(LeaveTracker[[#This Row],[Employee Name]]),"-----",VLOOKUP(LeaveTracker[[#This Row],[Employee Name]],Employees[[Employee Name]:[Office]],7))</f>
        <v>TICC/TCCH</v>
      </c>
      <c r="F445" s="51" t="str">
        <f>IF(ISBLANK(LeaveTracker[[#This Row],[Employee Name]]),"-----",VLOOKUP(LeaveTracker[[#This Row],[Employee Name]],Employees[[Employee Name]:[Office]],6))</f>
        <v>CASUAL</v>
      </c>
      <c r="G445" s="50">
        <v>44762</v>
      </c>
      <c r="H445" s="50">
        <v>44762</v>
      </c>
      <c r="I445" s="51" t="s">
        <v>81</v>
      </c>
      <c r="J445" s="53"/>
      <c r="K445" s="51" t="str">
        <f ca="1">LeaveTracker[[#This Row],[Days]]&amp;" "&amp;LeaveTracker[[#This Row],[Type of Leave]]</f>
        <v>1 SL</v>
      </c>
      <c r="L445" s="9">
        <f ca="1">NETWORKDAYS(LeaveTracker[[#This Row],[Start Date]],LeaveTracker[[#This Row],[End Date]],lstHolidays)</f>
        <v>1</v>
      </c>
      <c r="M445" s="9"/>
    </row>
    <row r="446" spans="1:13" ht="30" customHeight="1" x14ac:dyDescent="0.3">
      <c r="A446" s="51">
        <v>795</v>
      </c>
      <c r="B446" s="56">
        <v>44859</v>
      </c>
      <c r="C446" s="56">
        <v>44756</v>
      </c>
      <c r="D446" s="53" t="s">
        <v>1823</v>
      </c>
      <c r="E446" s="51" t="str">
        <f>IF(ISBLANK(LeaveTracker[[#This Row],[Employee Name]]),"-----",VLOOKUP(LeaveTracker[[#This Row],[Employee Name]],Employees[[Employee Name]:[Office]],7))</f>
        <v>TICC</v>
      </c>
      <c r="F446" s="51" t="str">
        <f>IF(ISBLANK(LeaveTracker[[#This Row],[Employee Name]]),"-----",VLOOKUP(LeaveTracker[[#This Row],[Employee Name]],Employees[[Employee Name]:[Office]],6))</f>
        <v>CASUAL</v>
      </c>
      <c r="G446" s="50">
        <v>44749</v>
      </c>
      <c r="H446" s="50">
        <v>44751</v>
      </c>
      <c r="I446" s="51" t="s">
        <v>81</v>
      </c>
      <c r="J446" s="53"/>
      <c r="K446" s="51" t="str">
        <f ca="1">LeaveTracker[[#This Row],[Days]]&amp;" "&amp;LeaveTracker[[#This Row],[Type of Leave]]</f>
        <v>2 SL</v>
      </c>
      <c r="L446" s="9">
        <f ca="1">NETWORKDAYS(LeaveTracker[[#This Row],[Start Date]],LeaveTracker[[#This Row],[End Date]],lstHolidays)</f>
        <v>2</v>
      </c>
      <c r="M446" s="9"/>
    </row>
    <row r="447" spans="1:13" ht="30" customHeight="1" x14ac:dyDescent="0.3">
      <c r="A447" s="51">
        <v>796</v>
      </c>
      <c r="B447" s="56">
        <v>44859</v>
      </c>
      <c r="C447" s="56">
        <v>44757</v>
      </c>
      <c r="D447" s="53" t="s">
        <v>1831</v>
      </c>
      <c r="E447" s="51" t="str">
        <f>IF(ISBLANK(LeaveTracker[[#This Row],[Employee Name]]),"-----",VLOOKUP(LeaveTracker[[#This Row],[Employee Name]],Employees[[Employee Name]:[Office]],7))</f>
        <v>CENRO</v>
      </c>
      <c r="F447" s="51" t="str">
        <f>IF(ISBLANK(LeaveTracker[[#This Row],[Employee Name]]),"-----",VLOOKUP(LeaveTracker[[#This Row],[Employee Name]],Employees[[Employee Name]:[Office]],6))</f>
        <v>CASUAL</v>
      </c>
      <c r="G447" s="50">
        <v>44755</v>
      </c>
      <c r="H447" s="50">
        <v>44756</v>
      </c>
      <c r="I447" s="51" t="s">
        <v>81</v>
      </c>
      <c r="J447" s="53"/>
      <c r="K447" s="51" t="str">
        <f ca="1">LeaveTracker[[#This Row],[Days]]&amp;" "&amp;LeaveTracker[[#This Row],[Type of Leave]]</f>
        <v>2 SL</v>
      </c>
      <c r="L447" s="9">
        <f ca="1">NETWORKDAYS(LeaveTracker[[#This Row],[Start Date]],LeaveTracker[[#This Row],[End Date]],lstHolidays)</f>
        <v>2</v>
      </c>
      <c r="M447" s="9"/>
    </row>
    <row r="448" spans="1:13" ht="30" customHeight="1" x14ac:dyDescent="0.3">
      <c r="A448" s="51">
        <v>797</v>
      </c>
      <c r="B448" s="56">
        <v>44859</v>
      </c>
      <c r="C448" s="56">
        <v>44692</v>
      </c>
      <c r="D448" s="53" t="s">
        <v>1902</v>
      </c>
      <c r="E448" s="51" t="str">
        <f>IF(ISBLANK(LeaveTracker[[#This Row],[Employee Name]]),"-----",VLOOKUP(LeaveTracker[[#This Row],[Employee Name]],Employees[[Employee Name]:[Office]],7))</f>
        <v>ONT</v>
      </c>
      <c r="F448" s="51" t="str">
        <f>IF(ISBLANK(LeaveTracker[[#This Row],[Employee Name]]),"-----",VLOOKUP(LeaveTracker[[#This Row],[Employee Name]],Employees[[Employee Name]:[Office]],6))</f>
        <v>REGULAR</v>
      </c>
      <c r="G448" s="50">
        <v>44699</v>
      </c>
      <c r="H448" s="50">
        <v>44699</v>
      </c>
      <c r="I448" s="51" t="s">
        <v>82</v>
      </c>
      <c r="J448" s="53"/>
      <c r="K448" s="51" t="str">
        <f ca="1">LeaveTracker[[#This Row],[Days]]&amp;" "&amp;LeaveTracker[[#This Row],[Type of Leave]]</f>
        <v>1 VL</v>
      </c>
      <c r="L448" s="9">
        <f ca="1">NETWORKDAYS(LeaveTracker[[#This Row],[Start Date]],LeaveTracker[[#This Row],[End Date]],lstHolidays)</f>
        <v>1</v>
      </c>
      <c r="M448" s="9"/>
    </row>
    <row r="449" spans="1:13" ht="30" customHeight="1" x14ac:dyDescent="0.3">
      <c r="A449" s="51">
        <v>798</v>
      </c>
      <c r="B449" s="56">
        <v>44859</v>
      </c>
      <c r="C449" s="56">
        <v>44720</v>
      </c>
      <c r="D449" s="53" t="s">
        <v>1903</v>
      </c>
      <c r="E449" s="51" t="str">
        <f>IF(ISBLANK(LeaveTracker[[#This Row],[Employee Name]]),"-----",VLOOKUP(LeaveTracker[[#This Row],[Employee Name]],Employees[[Employee Name]:[Office]],7))</f>
        <v>PICNIC GROVE</v>
      </c>
      <c r="F449" s="51" t="str">
        <f>IF(ISBLANK(LeaveTracker[[#This Row],[Employee Name]]),"-----",VLOOKUP(LeaveTracker[[#This Row],[Employee Name]],Employees[[Employee Name]:[Office]],6))</f>
        <v>CASUAL</v>
      </c>
      <c r="G449" s="50"/>
      <c r="H449" s="50"/>
      <c r="I449" s="51" t="s">
        <v>298</v>
      </c>
      <c r="J449" s="53" t="s">
        <v>691</v>
      </c>
      <c r="K449" s="51" t="str">
        <f ca="1">LeaveTracker[[#This Row],[Days]]&amp;" "&amp;LeaveTracker[[#This Row],[Type of Leave]]</f>
        <v>0 OTHER</v>
      </c>
      <c r="L449" s="9">
        <f ca="1">NETWORKDAYS(LeaveTracker[[#This Row],[Start Date]],LeaveTracker[[#This Row],[End Date]],lstHolidays)</f>
        <v>0</v>
      </c>
      <c r="M449" s="9"/>
    </row>
    <row r="450" spans="1:13" ht="30" customHeight="1" x14ac:dyDescent="0.3">
      <c r="A450" s="51">
        <v>799</v>
      </c>
      <c r="B450" s="56">
        <v>44861</v>
      </c>
      <c r="C450" s="56">
        <v>44818</v>
      </c>
      <c r="D450" s="53" t="s">
        <v>1904</v>
      </c>
      <c r="E450" s="51" t="str">
        <f>IF(ISBLANK(LeaveTracker[[#This Row],[Employee Name]]),"-----",VLOOKUP(LeaveTracker[[#This Row],[Employee Name]],Employees[[Employee Name]:[Office]],7))</f>
        <v>TERMINAL</v>
      </c>
      <c r="F450" s="51" t="str">
        <f>IF(ISBLANK(LeaveTracker[[#This Row],[Employee Name]]),"-----",VLOOKUP(LeaveTracker[[#This Row],[Employee Name]],Employees[[Employee Name]:[Office]],6))</f>
        <v>JOBCON</v>
      </c>
      <c r="G450" s="50">
        <v>44817</v>
      </c>
      <c r="H450" s="50">
        <v>44921</v>
      </c>
      <c r="I450" s="51" t="s">
        <v>1022</v>
      </c>
      <c r="J450" s="53" t="s">
        <v>1905</v>
      </c>
      <c r="K450" s="51" t="str">
        <f ca="1">LeaveTracker[[#This Row],[Days]]&amp;" "&amp;LeaveTracker[[#This Row],[Type of Leave]]</f>
        <v>72 WITHOUTPAY</v>
      </c>
      <c r="L450" s="9">
        <f ca="1">NETWORKDAYS(LeaveTracker[[#This Row],[Start Date]],LeaveTracker[[#This Row],[End Date]],lstHolidays)</f>
        <v>72</v>
      </c>
      <c r="M450" s="9"/>
    </row>
    <row r="451" spans="1:13" ht="30" customHeight="1" x14ac:dyDescent="0.3">
      <c r="A451" s="51">
        <v>800</v>
      </c>
      <c r="B451" s="56">
        <v>44861</v>
      </c>
      <c r="C451" s="56">
        <v>44831</v>
      </c>
      <c r="D451" s="53" t="s">
        <v>1906</v>
      </c>
      <c r="E451" s="51" t="str">
        <f>IF(ISBLANK(LeaveTracker[[#This Row],[Employee Name]]),"-----",VLOOKUP(LeaveTracker[[#This Row],[Employee Name]],Employees[[Employee Name]:[Office]],7))</f>
        <v>CHO</v>
      </c>
      <c r="F451" s="51" t="str">
        <f>IF(ISBLANK(LeaveTracker[[#This Row],[Employee Name]]),"-----",VLOOKUP(LeaveTracker[[#This Row],[Employee Name]],Employees[[Employee Name]:[Office]],6))</f>
        <v>JOBCON</v>
      </c>
      <c r="G451" s="50">
        <v>44831</v>
      </c>
      <c r="H451" s="50">
        <v>44837</v>
      </c>
      <c r="I451" s="51" t="s">
        <v>1022</v>
      </c>
      <c r="J451" s="53" t="s">
        <v>1907</v>
      </c>
      <c r="K451" s="51" t="str">
        <f ca="1">LeaveTracker[[#This Row],[Days]]&amp;" "&amp;LeaveTracker[[#This Row],[Type of Leave]]</f>
        <v>5 WITHOUTPAY</v>
      </c>
      <c r="L451" s="9">
        <f ca="1">NETWORKDAYS(LeaveTracker[[#This Row],[Start Date]],LeaveTracker[[#This Row],[End Date]],lstHolidays)</f>
        <v>5</v>
      </c>
      <c r="M451" s="9"/>
    </row>
    <row r="452" spans="1:13" ht="30" customHeight="1" x14ac:dyDescent="0.3">
      <c r="A452" s="51">
        <v>801</v>
      </c>
      <c r="B452" s="56">
        <v>44861</v>
      </c>
      <c r="C452" s="56">
        <v>44831</v>
      </c>
      <c r="D452" s="53" t="s">
        <v>1908</v>
      </c>
      <c r="E452" s="51" t="str">
        <f>IF(ISBLANK(LeaveTracker[[#This Row],[Employee Name]]),"-----",VLOOKUP(LeaveTracker[[#This Row],[Employee Name]],Employees[[Employee Name]:[Office]],7))</f>
        <v>CHO</v>
      </c>
      <c r="F452" s="51" t="str">
        <f>IF(ISBLANK(LeaveTracker[[#This Row],[Employee Name]]),"-----",VLOOKUP(LeaveTracker[[#This Row],[Employee Name]],Employees[[Employee Name]:[Office]],6))</f>
        <v>JOBCON</v>
      </c>
      <c r="G452" s="50">
        <v>44824</v>
      </c>
      <c r="H452" s="50">
        <v>44827</v>
      </c>
      <c r="I452" s="51" t="s">
        <v>1022</v>
      </c>
      <c r="J452" s="53" t="s">
        <v>1907</v>
      </c>
      <c r="K452" s="51" t="str">
        <f ca="1">LeaveTracker[[#This Row],[Days]]&amp;" "&amp;LeaveTracker[[#This Row],[Type of Leave]]</f>
        <v>4 WITHOUTPAY</v>
      </c>
      <c r="L452" s="9">
        <f ca="1">NETWORKDAYS(LeaveTracker[[#This Row],[Start Date]],LeaveTracker[[#This Row],[End Date]],lstHolidays)</f>
        <v>4</v>
      </c>
      <c r="M452" s="9"/>
    </row>
    <row r="453" spans="1:13" ht="30" customHeight="1" x14ac:dyDescent="0.3">
      <c r="A453" s="51">
        <v>802</v>
      </c>
      <c r="B453" s="56">
        <v>44861</v>
      </c>
      <c r="C453" s="56">
        <v>44825</v>
      </c>
      <c r="D453" s="53" t="s">
        <v>1909</v>
      </c>
      <c r="E453" s="51" t="str">
        <f>IF(ISBLANK(LeaveTracker[[#This Row],[Employee Name]]),"-----",VLOOKUP(LeaveTracker[[#This Row],[Employee Name]],Employees[[Employee Name]:[Office]],7))</f>
        <v>EEO/CITY MARKET</v>
      </c>
      <c r="F453" s="51" t="str">
        <f>IF(ISBLANK(LeaveTracker[[#This Row],[Employee Name]]),"-----",VLOOKUP(LeaveTracker[[#This Row],[Employee Name]],Employees[[Employee Name]:[Office]],6))</f>
        <v>JOBCON</v>
      </c>
      <c r="G453" s="50">
        <v>44832</v>
      </c>
      <c r="H453" s="50">
        <v>44832</v>
      </c>
      <c r="I453" s="51" t="s">
        <v>1022</v>
      </c>
      <c r="J453" s="53" t="s">
        <v>158</v>
      </c>
      <c r="K453" s="51" t="str">
        <f ca="1">LeaveTracker[[#This Row],[Days]]&amp;" "&amp;LeaveTracker[[#This Row],[Type of Leave]]</f>
        <v>1 WITHOUTPAY</v>
      </c>
      <c r="L453" s="9">
        <f ca="1">NETWORKDAYS(LeaveTracker[[#This Row],[Start Date]],LeaveTracker[[#This Row],[End Date]],lstHolidays)</f>
        <v>1</v>
      </c>
      <c r="M453" s="9"/>
    </row>
    <row r="454" spans="1:13" ht="30" customHeight="1" x14ac:dyDescent="0.3">
      <c r="A454" s="51">
        <v>803</v>
      </c>
      <c r="B454" s="56">
        <v>44861</v>
      </c>
      <c r="C454" s="56">
        <v>44817</v>
      </c>
      <c r="D454" s="53" t="s">
        <v>1896</v>
      </c>
      <c r="E454" s="51" t="str">
        <f>IF(ISBLANK(LeaveTracker[[#This Row],[Employee Name]]),"-----",VLOOKUP(LeaveTracker[[#This Row],[Employee Name]],Employees[[Employee Name]:[Office]],7))</f>
        <v>CTO</v>
      </c>
      <c r="F454" s="51" t="str">
        <f>IF(ISBLANK(LeaveTracker[[#This Row],[Employee Name]]),"-----",VLOOKUP(LeaveTracker[[#This Row],[Employee Name]],Employees[[Employee Name]:[Office]],6))</f>
        <v>JOBCON</v>
      </c>
      <c r="G454" s="50">
        <v>44819</v>
      </c>
      <c r="H454" s="50">
        <v>44820</v>
      </c>
      <c r="I454" s="51" t="s">
        <v>1022</v>
      </c>
      <c r="J454" s="53" t="s">
        <v>1910</v>
      </c>
      <c r="K454" s="51" t="str">
        <f ca="1">LeaveTracker[[#This Row],[Days]]&amp;" "&amp;LeaveTracker[[#This Row],[Type of Leave]]</f>
        <v>2 WITHOUTPAY</v>
      </c>
      <c r="L454" s="9">
        <f ca="1">NETWORKDAYS(LeaveTracker[[#This Row],[Start Date]],LeaveTracker[[#This Row],[End Date]],lstHolidays)</f>
        <v>2</v>
      </c>
      <c r="M454" s="9"/>
    </row>
    <row r="455" spans="1:13" ht="30" customHeight="1" x14ac:dyDescent="0.3">
      <c r="A455" s="51">
        <v>804</v>
      </c>
      <c r="B455" s="56">
        <v>44861</v>
      </c>
      <c r="C455" s="56">
        <v>44818</v>
      </c>
      <c r="D455" s="53" t="s">
        <v>1896</v>
      </c>
      <c r="E455" s="51" t="str">
        <f>IF(ISBLANK(LeaveTracker[[#This Row],[Employee Name]]),"-----",VLOOKUP(LeaveTracker[[#This Row],[Employee Name]],Employees[[Employee Name]:[Office]],7))</f>
        <v>CTO</v>
      </c>
      <c r="F455" s="51" t="str">
        <f>IF(ISBLANK(LeaveTracker[[#This Row],[Employee Name]]),"-----",VLOOKUP(LeaveTracker[[#This Row],[Employee Name]],Employees[[Employee Name]:[Office]],6))</f>
        <v>JOBCON</v>
      </c>
      <c r="G455" s="50">
        <v>44823</v>
      </c>
      <c r="H455" s="50">
        <v>44824</v>
      </c>
      <c r="I455" s="51" t="s">
        <v>1022</v>
      </c>
      <c r="J455" s="53" t="s">
        <v>1910</v>
      </c>
      <c r="K455" s="51" t="str">
        <f ca="1">LeaveTracker[[#This Row],[Days]]&amp;" "&amp;LeaveTracker[[#This Row],[Type of Leave]]</f>
        <v>2 WITHOUTPAY</v>
      </c>
      <c r="L455" s="9">
        <f ca="1">NETWORKDAYS(LeaveTracker[[#This Row],[Start Date]],LeaveTracker[[#This Row],[End Date]],lstHolidays)</f>
        <v>2</v>
      </c>
      <c r="M455" s="9"/>
    </row>
    <row r="456" spans="1:13" ht="30" customHeight="1" x14ac:dyDescent="0.3">
      <c r="A456" s="51">
        <v>805</v>
      </c>
      <c r="B456" s="56">
        <v>44861</v>
      </c>
      <c r="C456" s="56">
        <v>44792</v>
      </c>
      <c r="D456" s="53" t="s">
        <v>1890</v>
      </c>
      <c r="E456" s="51" t="str">
        <f>IF(ISBLANK(LeaveTracker[[#This Row],[Employee Name]]),"-----",VLOOKUP(LeaveTracker[[#This Row],[Employee Name]],Employees[[Employee Name]:[Office]],7))</f>
        <v>TICC</v>
      </c>
      <c r="F456" s="51" t="str">
        <f>IF(ISBLANK(LeaveTracker[[#This Row],[Employee Name]]),"-----",VLOOKUP(LeaveTracker[[#This Row],[Employee Name]],Employees[[Employee Name]:[Office]],6))</f>
        <v>JOBCON</v>
      </c>
      <c r="G456" s="50">
        <v>44789</v>
      </c>
      <c r="H456" s="50">
        <v>44790</v>
      </c>
      <c r="I456" s="51" t="s">
        <v>1022</v>
      </c>
      <c r="J456" s="53" t="s">
        <v>1897</v>
      </c>
      <c r="K456" s="51" t="str">
        <f ca="1">LeaveTracker[[#This Row],[Days]]&amp;" "&amp;LeaveTracker[[#This Row],[Type of Leave]]</f>
        <v>2 WITHOUTPAY</v>
      </c>
      <c r="L456" s="9">
        <f ca="1">NETWORKDAYS(LeaveTracker[[#This Row],[Start Date]],LeaveTracker[[#This Row],[End Date]],lstHolidays)</f>
        <v>2</v>
      </c>
      <c r="M456" s="9"/>
    </row>
    <row r="457" spans="1:13" ht="30" customHeight="1" x14ac:dyDescent="0.3">
      <c r="A457" s="51">
        <v>806</v>
      </c>
      <c r="B457" s="56">
        <v>44861</v>
      </c>
      <c r="C457" s="56">
        <v>44803</v>
      </c>
      <c r="D457" s="53" t="s">
        <v>1753</v>
      </c>
      <c r="E457" s="51" t="str">
        <f>IF(ISBLANK(LeaveTracker[[#This Row],[Employee Name]]),"-----",VLOOKUP(LeaveTracker[[#This Row],[Employee Name]],Employees[[Employee Name]:[Office]],7))</f>
        <v>ACCOUNTING</v>
      </c>
      <c r="F457" s="51" t="str">
        <f>IF(ISBLANK(LeaveTracker[[#This Row],[Employee Name]]),"-----",VLOOKUP(LeaveTracker[[#This Row],[Employee Name]],Employees[[Employee Name]:[Office]],6))</f>
        <v>CASUAL</v>
      </c>
      <c r="G457" s="50">
        <v>44796</v>
      </c>
      <c r="H457" s="50">
        <v>44796</v>
      </c>
      <c r="I457" s="51" t="s">
        <v>81</v>
      </c>
      <c r="J457" s="53"/>
      <c r="K457" s="51" t="str">
        <f ca="1">LeaveTracker[[#This Row],[Days]]&amp;" "&amp;LeaveTracker[[#This Row],[Type of Leave]]</f>
        <v>1 SL</v>
      </c>
      <c r="L457" s="9">
        <f ca="1">NETWORKDAYS(LeaveTracker[[#This Row],[Start Date]],LeaveTracker[[#This Row],[End Date]],lstHolidays)</f>
        <v>1</v>
      </c>
      <c r="M457" s="9"/>
    </row>
    <row r="458" spans="1:13" ht="30" customHeight="1" x14ac:dyDescent="0.3">
      <c r="A458" s="51">
        <v>806</v>
      </c>
      <c r="B458" s="56">
        <v>44861</v>
      </c>
      <c r="C458" s="56">
        <v>44804</v>
      </c>
      <c r="D458" s="53" t="s">
        <v>1753</v>
      </c>
      <c r="E458" s="51" t="str">
        <f>IF(ISBLANK(LeaveTracker[[#This Row],[Employee Name]]),"-----",VLOOKUP(LeaveTracker[[#This Row],[Employee Name]],Employees[[Employee Name]:[Office]],7))</f>
        <v>ACCOUNTING</v>
      </c>
      <c r="F458" s="51" t="str">
        <f>IF(ISBLANK(LeaveTracker[[#This Row],[Employee Name]]),"-----",VLOOKUP(LeaveTracker[[#This Row],[Employee Name]],Employees[[Employee Name]:[Office]],6))</f>
        <v>CASUAL</v>
      </c>
      <c r="G458" s="50">
        <v>44799</v>
      </c>
      <c r="H458" s="50">
        <v>44799</v>
      </c>
      <c r="I458" s="51" t="s">
        <v>81</v>
      </c>
      <c r="J458" s="53"/>
      <c r="K458" s="51" t="str">
        <f ca="1">LeaveTracker[[#This Row],[Days]]&amp;" "&amp;LeaveTracker[[#This Row],[Type of Leave]]</f>
        <v>1 SL</v>
      </c>
      <c r="L458" s="9">
        <f ca="1">NETWORKDAYS(LeaveTracker[[#This Row],[Start Date]],LeaveTracker[[#This Row],[End Date]],lstHolidays)</f>
        <v>1</v>
      </c>
      <c r="M458" s="9"/>
    </row>
    <row r="459" spans="1:13" ht="30" customHeight="1" x14ac:dyDescent="0.3">
      <c r="A459" s="51">
        <v>807</v>
      </c>
      <c r="B459" s="56">
        <v>44861</v>
      </c>
      <c r="C459" s="56">
        <v>44790</v>
      </c>
      <c r="D459" s="53" t="s">
        <v>1753</v>
      </c>
      <c r="E459" s="51" t="str">
        <f>IF(ISBLANK(LeaveTracker[[#This Row],[Employee Name]]),"-----",VLOOKUP(LeaveTracker[[#This Row],[Employee Name]],Employees[[Employee Name]:[Office]],7))</f>
        <v>ACCOUNTING</v>
      </c>
      <c r="F459" s="51" t="str">
        <f>IF(ISBLANK(LeaveTracker[[#This Row],[Employee Name]]),"-----",VLOOKUP(LeaveTracker[[#This Row],[Employee Name]],Employees[[Employee Name]:[Office]],6))</f>
        <v>CASUAL</v>
      </c>
      <c r="G459" s="50">
        <v>44785</v>
      </c>
      <c r="H459" s="50">
        <v>44785</v>
      </c>
      <c r="I459" s="51" t="s">
        <v>81</v>
      </c>
      <c r="J459" s="53"/>
      <c r="K459" s="51" t="str">
        <f ca="1">LeaveTracker[[#This Row],[Days]]&amp;" "&amp;LeaveTracker[[#This Row],[Type of Leave]]</f>
        <v>1 SL</v>
      </c>
      <c r="L459" s="9">
        <f ca="1">NETWORKDAYS(LeaveTracker[[#This Row],[Start Date]],LeaveTracker[[#This Row],[End Date]],lstHolidays)</f>
        <v>1</v>
      </c>
      <c r="M459" s="9"/>
    </row>
    <row r="460" spans="1:13" ht="30" customHeight="1" x14ac:dyDescent="0.3">
      <c r="A460" s="51">
        <v>807</v>
      </c>
      <c r="B460" s="56">
        <v>44861</v>
      </c>
      <c r="C460" s="56">
        <v>44791</v>
      </c>
      <c r="D460" s="53" t="s">
        <v>1753</v>
      </c>
      <c r="E460" s="51" t="str">
        <f>IF(ISBLANK(LeaveTracker[[#This Row],[Employee Name]]),"-----",VLOOKUP(LeaveTracker[[#This Row],[Employee Name]],Employees[[Employee Name]:[Office]],7))</f>
        <v>ACCOUNTING</v>
      </c>
      <c r="F460" s="51" t="str">
        <f>IF(ISBLANK(LeaveTracker[[#This Row],[Employee Name]]),"-----",VLOOKUP(LeaveTracker[[#This Row],[Employee Name]],Employees[[Employee Name]:[Office]],6))</f>
        <v>CASUAL</v>
      </c>
      <c r="G460" s="50">
        <v>44789</v>
      </c>
      <c r="H460" s="50">
        <v>44789</v>
      </c>
      <c r="I460" s="51" t="s">
        <v>81</v>
      </c>
      <c r="J460" s="53"/>
      <c r="K460" s="51" t="str">
        <f ca="1">LeaveTracker[[#This Row],[Days]]&amp;" "&amp;LeaveTracker[[#This Row],[Type of Leave]]</f>
        <v>1 SL</v>
      </c>
      <c r="L460" s="9">
        <f ca="1">NETWORKDAYS(LeaveTracker[[#This Row],[Start Date]],LeaveTracker[[#This Row],[End Date]],lstHolidays)</f>
        <v>1</v>
      </c>
      <c r="M460" s="9"/>
    </row>
    <row r="461" spans="1:13" ht="30" customHeight="1" x14ac:dyDescent="0.3">
      <c r="A461" s="51">
        <v>808</v>
      </c>
      <c r="B461" s="56">
        <v>44861</v>
      </c>
      <c r="C461" s="56">
        <v>44795</v>
      </c>
      <c r="D461" s="53" t="s">
        <v>1803</v>
      </c>
      <c r="E461" s="51" t="str">
        <f>IF(ISBLANK(LeaveTracker[[#This Row],[Employee Name]]),"-----",VLOOKUP(LeaveTracker[[#This Row],[Employee Name]],Employees[[Employee Name]:[Office]],7))</f>
        <v>CENRO</v>
      </c>
      <c r="F461" s="51" t="str">
        <f>IF(ISBLANK(LeaveTracker[[#This Row],[Employee Name]]),"-----",VLOOKUP(LeaveTracker[[#This Row],[Employee Name]],Employees[[Employee Name]:[Office]],6))</f>
        <v>CASUAL</v>
      </c>
      <c r="G461" s="50">
        <v>44802</v>
      </c>
      <c r="H461" s="50">
        <v>44804</v>
      </c>
      <c r="I461" s="51" t="s">
        <v>82</v>
      </c>
      <c r="J461" s="53" t="s">
        <v>1004</v>
      </c>
      <c r="K461" s="51" t="str">
        <f ca="1">LeaveTracker[[#This Row],[Days]]&amp;" "&amp;LeaveTracker[[#This Row],[Type of Leave]]</f>
        <v>2 VL</v>
      </c>
      <c r="L461" s="9">
        <f ca="1">NETWORKDAYS(LeaveTracker[[#This Row],[Start Date]],LeaveTracker[[#This Row],[End Date]],lstHolidays)</f>
        <v>2</v>
      </c>
      <c r="M461" s="9"/>
    </row>
    <row r="462" spans="1:13" ht="30" customHeight="1" x14ac:dyDescent="0.3">
      <c r="A462" s="51">
        <v>808</v>
      </c>
      <c r="B462" s="56">
        <v>44861</v>
      </c>
      <c r="C462" s="56">
        <v>44796</v>
      </c>
      <c r="D462" s="53" t="s">
        <v>1803</v>
      </c>
      <c r="E462" s="51" t="str">
        <f>IF(ISBLANK(LeaveTracker[[#This Row],[Employee Name]]),"-----",VLOOKUP(LeaveTracker[[#This Row],[Employee Name]],Employees[[Employee Name]:[Office]],7))</f>
        <v>CENRO</v>
      </c>
      <c r="F462" s="51" t="str">
        <f>IF(ISBLANK(LeaveTracker[[#This Row],[Employee Name]]),"-----",VLOOKUP(LeaveTracker[[#This Row],[Employee Name]],Employees[[Employee Name]:[Office]],6))</f>
        <v>CASUAL</v>
      </c>
      <c r="G462" s="50">
        <v>44805</v>
      </c>
      <c r="H462" s="50">
        <v>44806</v>
      </c>
      <c r="I462" s="51" t="s">
        <v>82</v>
      </c>
      <c r="J462" s="53" t="s">
        <v>1004</v>
      </c>
      <c r="K462" s="51" t="str">
        <f ca="1">LeaveTracker[[#This Row],[Days]]&amp;" "&amp;LeaveTracker[[#This Row],[Type of Leave]]</f>
        <v>2 VL</v>
      </c>
      <c r="L462" s="9">
        <f ca="1">NETWORKDAYS(LeaveTracker[[#This Row],[Start Date]],LeaveTracker[[#This Row],[End Date]],lstHolidays)</f>
        <v>2</v>
      </c>
      <c r="M462" s="9"/>
    </row>
    <row r="463" spans="1:13" ht="30" customHeight="1" x14ac:dyDescent="0.3">
      <c r="A463" s="51">
        <v>809</v>
      </c>
      <c r="B463" s="56">
        <v>44861</v>
      </c>
      <c r="C463" s="56">
        <v>44800</v>
      </c>
      <c r="D463" s="53" t="s">
        <v>1911</v>
      </c>
      <c r="E463" s="51" t="str">
        <f>IF(ISBLANK(LeaveTracker[[#This Row],[Employee Name]]),"-----",VLOOKUP(LeaveTracker[[#This Row],[Employee Name]],Employees[[Employee Name]:[Office]],7))</f>
        <v>PICNIC GROVE</v>
      </c>
      <c r="F463" s="51" t="str">
        <f>IF(ISBLANK(LeaveTracker[[#This Row],[Employee Name]]),"-----",VLOOKUP(LeaveTracker[[#This Row],[Employee Name]],Employees[[Employee Name]:[Office]],6))</f>
        <v>CASUAL</v>
      </c>
      <c r="G463" s="50">
        <v>44795</v>
      </c>
      <c r="H463" s="50">
        <v>44797</v>
      </c>
      <c r="I463" s="51" t="s">
        <v>81</v>
      </c>
      <c r="J463" s="53"/>
      <c r="K463" s="51" t="str">
        <f ca="1">LeaveTracker[[#This Row],[Days]]&amp;" "&amp;LeaveTracker[[#This Row],[Type of Leave]]</f>
        <v>3 SL</v>
      </c>
      <c r="L463" s="9">
        <f ca="1">NETWORKDAYS(LeaveTracker[[#This Row],[Start Date]],LeaveTracker[[#This Row],[End Date]],lstHolidays)</f>
        <v>3</v>
      </c>
      <c r="M463" s="9"/>
    </row>
    <row r="464" spans="1:13" ht="30" customHeight="1" x14ac:dyDescent="0.3">
      <c r="A464" s="51">
        <v>810</v>
      </c>
      <c r="B464" s="56">
        <v>44861</v>
      </c>
      <c r="C464" s="56">
        <v>44794</v>
      </c>
      <c r="D464" s="53" t="s">
        <v>1911</v>
      </c>
      <c r="E464" s="51" t="str">
        <f>IF(ISBLANK(LeaveTracker[[#This Row],[Employee Name]]),"-----",VLOOKUP(LeaveTracker[[#This Row],[Employee Name]],Employees[[Employee Name]:[Office]],7))</f>
        <v>PICNIC GROVE</v>
      </c>
      <c r="F464" s="51" t="str">
        <f>IF(ISBLANK(LeaveTracker[[#This Row],[Employee Name]]),"-----",VLOOKUP(LeaveTracker[[#This Row],[Employee Name]],Employees[[Employee Name]:[Office]],6))</f>
        <v>CASUAL</v>
      </c>
      <c r="G464" s="50">
        <v>44791</v>
      </c>
      <c r="H464" s="50">
        <v>44793</v>
      </c>
      <c r="I464" s="51" t="s">
        <v>81</v>
      </c>
      <c r="J464" s="53"/>
      <c r="K464" s="51" t="str">
        <f ca="1">LeaveTracker[[#This Row],[Days]]&amp;" "&amp;LeaveTracker[[#This Row],[Type of Leave]]</f>
        <v>2 SL</v>
      </c>
      <c r="L464" s="9">
        <f ca="1">NETWORKDAYS(LeaveTracker[[#This Row],[Start Date]],LeaveTracker[[#This Row],[End Date]],lstHolidays)</f>
        <v>2</v>
      </c>
      <c r="M464" s="9"/>
    </row>
    <row r="465" spans="1:13" ht="30" customHeight="1" x14ac:dyDescent="0.3">
      <c r="A465" s="51">
        <v>811</v>
      </c>
      <c r="B465" s="56">
        <v>44861</v>
      </c>
      <c r="C465" s="56">
        <v>44798</v>
      </c>
      <c r="D465" s="53" t="s">
        <v>1798</v>
      </c>
      <c r="E465" s="51" t="str">
        <f>IF(ISBLANK(LeaveTracker[[#This Row],[Employee Name]]),"-----",VLOOKUP(LeaveTracker[[#This Row],[Employee Name]],Employees[[Employee Name]:[Office]],7))</f>
        <v>CTO-LICENSE</v>
      </c>
      <c r="F465" s="51" t="str">
        <f>IF(ISBLANK(LeaveTracker[[#This Row],[Employee Name]]),"-----",VLOOKUP(LeaveTracker[[#This Row],[Employee Name]],Employees[[Employee Name]:[Office]],6))</f>
        <v>CASUAL</v>
      </c>
      <c r="G465" s="50">
        <v>44795</v>
      </c>
      <c r="H465" s="50">
        <v>44795</v>
      </c>
      <c r="I465" s="51" t="s">
        <v>81</v>
      </c>
      <c r="J465" s="53"/>
      <c r="K465" s="51" t="str">
        <f ca="1">LeaveTracker[[#This Row],[Days]]&amp;" "&amp;LeaveTracker[[#This Row],[Type of Leave]]</f>
        <v>1 SL</v>
      </c>
      <c r="L465" s="9">
        <f ca="1">NETWORKDAYS(LeaveTracker[[#This Row],[Start Date]],LeaveTracker[[#This Row],[End Date]],lstHolidays)</f>
        <v>1</v>
      </c>
      <c r="M465" s="9"/>
    </row>
    <row r="466" spans="1:13" ht="30" customHeight="1" x14ac:dyDescent="0.3">
      <c r="A466" s="51">
        <v>812</v>
      </c>
      <c r="B466" s="56">
        <v>44861</v>
      </c>
      <c r="C466" s="56">
        <v>44805</v>
      </c>
      <c r="D466" s="53" t="s">
        <v>1798</v>
      </c>
      <c r="E466" s="51" t="str">
        <f>IF(ISBLANK(LeaveTracker[[#This Row],[Employee Name]]),"-----",VLOOKUP(LeaveTracker[[#This Row],[Employee Name]],Employees[[Employee Name]:[Office]],7))</f>
        <v>CTO-LICENSE</v>
      </c>
      <c r="F466" s="51" t="str">
        <f>IF(ISBLANK(LeaveTracker[[#This Row],[Employee Name]]),"-----",VLOOKUP(LeaveTracker[[#This Row],[Employee Name]],Employees[[Employee Name]:[Office]],6))</f>
        <v>CASUAL</v>
      </c>
      <c r="G466" s="50">
        <v>44805</v>
      </c>
      <c r="H466" s="50">
        <v>44805</v>
      </c>
      <c r="I466" s="51" t="s">
        <v>298</v>
      </c>
      <c r="J466" s="53" t="s">
        <v>1003</v>
      </c>
      <c r="K466" s="51" t="str">
        <f ca="1">LeaveTracker[[#This Row],[Days]]&amp;" "&amp;LeaveTracker[[#This Row],[Type of Leave]]</f>
        <v>1 OTHER</v>
      </c>
      <c r="L466" s="9">
        <f ca="1">NETWORKDAYS(LeaveTracker[[#This Row],[Start Date]],LeaveTracker[[#This Row],[End Date]],lstHolidays)</f>
        <v>1</v>
      </c>
      <c r="M466" s="9"/>
    </row>
    <row r="467" spans="1:13" ht="30" customHeight="1" x14ac:dyDescent="0.3">
      <c r="A467" s="51">
        <v>813</v>
      </c>
      <c r="B467" s="56">
        <v>44861</v>
      </c>
      <c r="C467" s="56">
        <v>44799</v>
      </c>
      <c r="D467" s="53" t="s">
        <v>1912</v>
      </c>
      <c r="E467" s="51" t="str">
        <f>IF(ISBLANK(LeaveTracker[[#This Row],[Employee Name]]),"-----",VLOOKUP(LeaveTracker[[#This Row],[Employee Name]],Employees[[Employee Name]:[Office]],7))</f>
        <v>TICC</v>
      </c>
      <c r="F467" s="51" t="str">
        <f>IF(ISBLANK(LeaveTracker[[#This Row],[Employee Name]]),"-----",VLOOKUP(LeaveTracker[[#This Row],[Employee Name]],Employees[[Employee Name]:[Office]],6))</f>
        <v>JOBCON</v>
      </c>
      <c r="G467" s="50">
        <v>44797</v>
      </c>
      <c r="H467" s="50">
        <v>44797</v>
      </c>
      <c r="I467" s="51" t="s">
        <v>1022</v>
      </c>
      <c r="J467" s="53" t="s">
        <v>1897</v>
      </c>
      <c r="K467" s="51" t="str">
        <f ca="1">LeaveTracker[[#This Row],[Days]]&amp;" "&amp;LeaveTracker[[#This Row],[Type of Leave]]</f>
        <v>1 WITHOUTPAY</v>
      </c>
      <c r="L467" s="9">
        <f ca="1">NETWORKDAYS(LeaveTracker[[#This Row],[Start Date]],LeaveTracker[[#This Row],[End Date]],lstHolidays)</f>
        <v>1</v>
      </c>
      <c r="M467" s="9"/>
    </row>
    <row r="468" spans="1:13" ht="30" customHeight="1" x14ac:dyDescent="0.3">
      <c r="A468" s="51">
        <v>814</v>
      </c>
      <c r="B468" s="56">
        <v>44861</v>
      </c>
      <c r="C468" s="56">
        <v>44796</v>
      </c>
      <c r="D468" s="53" t="s">
        <v>1913</v>
      </c>
      <c r="E468" s="51" t="str">
        <f>IF(ISBLANK(LeaveTracker[[#This Row],[Employee Name]]),"-----",VLOOKUP(LeaveTracker[[#This Row],[Employee Name]],Employees[[Employee Name]:[Office]],7))</f>
        <v>CENRO</v>
      </c>
      <c r="F468" s="51" t="str">
        <f>IF(ISBLANK(LeaveTracker[[#This Row],[Employee Name]]),"-----",VLOOKUP(LeaveTracker[[#This Row],[Employee Name]],Employees[[Employee Name]:[Office]],6))</f>
        <v>CASUAL</v>
      </c>
      <c r="G468" s="50">
        <v>44796</v>
      </c>
      <c r="H468" s="50">
        <v>44796</v>
      </c>
      <c r="I468" s="51" t="s">
        <v>81</v>
      </c>
      <c r="J468" s="53"/>
      <c r="K468" s="51" t="str">
        <f ca="1">LeaveTracker[[#This Row],[Days]]&amp;" "&amp;LeaveTracker[[#This Row],[Type of Leave]]</f>
        <v>1 SL</v>
      </c>
      <c r="L468" s="9">
        <f ca="1">NETWORKDAYS(LeaveTracker[[#This Row],[Start Date]],LeaveTracker[[#This Row],[End Date]],lstHolidays)</f>
        <v>1</v>
      </c>
      <c r="M468" s="9"/>
    </row>
    <row r="469" spans="1:13" ht="30" customHeight="1" x14ac:dyDescent="0.3">
      <c r="A469" s="51">
        <v>814</v>
      </c>
      <c r="B469" s="56">
        <v>44861</v>
      </c>
      <c r="C469" s="56">
        <v>44797</v>
      </c>
      <c r="D469" s="53" t="s">
        <v>1913</v>
      </c>
      <c r="E469" s="51" t="str">
        <f>IF(ISBLANK(LeaveTracker[[#This Row],[Employee Name]]),"-----",VLOOKUP(LeaveTracker[[#This Row],[Employee Name]],Employees[[Employee Name]:[Office]],7))</f>
        <v>CENRO</v>
      </c>
      <c r="F469" s="51" t="str">
        <f>IF(ISBLANK(LeaveTracker[[#This Row],[Employee Name]]),"-----",VLOOKUP(LeaveTracker[[#This Row],[Employee Name]],Employees[[Employee Name]:[Office]],6))</f>
        <v>CASUAL</v>
      </c>
      <c r="G469" s="50">
        <v>44800</v>
      </c>
      <c r="H469" s="50">
        <v>44800</v>
      </c>
      <c r="I469" s="51" t="s">
        <v>81</v>
      </c>
      <c r="J469" s="53"/>
      <c r="K469" s="51" t="str">
        <f ca="1">LeaveTracker[[#This Row],[Days]]&amp;" "&amp;LeaveTracker[[#This Row],[Type of Leave]]</f>
        <v>0 SL</v>
      </c>
      <c r="L469" s="9">
        <f ca="1">NETWORKDAYS(LeaveTracker[[#This Row],[Start Date]],LeaveTracker[[#This Row],[End Date]],lstHolidays)</f>
        <v>0</v>
      </c>
      <c r="M469" s="9"/>
    </row>
    <row r="470" spans="1:13" ht="30" customHeight="1" x14ac:dyDescent="0.3">
      <c r="A470" s="51">
        <v>815</v>
      </c>
      <c r="B470" s="56">
        <v>44861</v>
      </c>
      <c r="C470" s="56">
        <v>44783</v>
      </c>
      <c r="D470" s="53" t="s">
        <v>1747</v>
      </c>
      <c r="E470" s="51" t="str">
        <f>IF(ISBLANK(LeaveTracker[[#This Row],[Employee Name]]),"-----",VLOOKUP(LeaveTracker[[#This Row],[Employee Name]],Employees[[Employee Name]:[Office]],7))</f>
        <v>ONT</v>
      </c>
      <c r="F470" s="51" t="str">
        <f>IF(ISBLANK(LeaveTracker[[#This Row],[Employee Name]]),"-----",VLOOKUP(LeaveTracker[[#This Row],[Employee Name]],Employees[[Employee Name]:[Office]],6))</f>
        <v>CASUAL</v>
      </c>
      <c r="G470" s="50">
        <v>44791</v>
      </c>
      <c r="H470" s="50">
        <v>44792</v>
      </c>
      <c r="I470" s="51" t="s">
        <v>82</v>
      </c>
      <c r="J470" s="53"/>
      <c r="K470" s="51" t="str">
        <f ca="1">LeaveTracker[[#This Row],[Days]]&amp;" "&amp;LeaveTracker[[#This Row],[Type of Leave]]</f>
        <v>2 VL</v>
      </c>
      <c r="L470" s="9">
        <f ca="1">NETWORKDAYS(LeaveTracker[[#This Row],[Start Date]],LeaveTracker[[#This Row],[End Date]],lstHolidays)</f>
        <v>2</v>
      </c>
      <c r="M470" s="9"/>
    </row>
    <row r="471" spans="1:13" ht="30" customHeight="1" x14ac:dyDescent="0.3">
      <c r="A471" s="51">
        <v>816</v>
      </c>
      <c r="B471" s="56">
        <v>44861</v>
      </c>
      <c r="C471" s="56">
        <v>44779</v>
      </c>
      <c r="D471" s="53" t="s">
        <v>1914</v>
      </c>
      <c r="E471" s="51" t="str">
        <f>IF(ISBLANK(LeaveTracker[[#This Row],[Employee Name]]),"-----",VLOOKUP(LeaveTracker[[#This Row],[Employee Name]],Employees[[Employee Name]:[Office]],7))</f>
        <v>TICC</v>
      </c>
      <c r="F471" s="51" t="str">
        <f>IF(ISBLANK(LeaveTracker[[#This Row],[Employee Name]]),"-----",VLOOKUP(LeaveTracker[[#This Row],[Employee Name]],Employees[[Employee Name]:[Office]],6))</f>
        <v>CASUAL</v>
      </c>
      <c r="G471" s="50">
        <v>44792</v>
      </c>
      <c r="H471" s="50">
        <v>44792</v>
      </c>
      <c r="I471" s="51" t="s">
        <v>298</v>
      </c>
      <c r="J471" s="53" t="s">
        <v>1003</v>
      </c>
      <c r="K471" s="51" t="str">
        <f ca="1">LeaveTracker[[#This Row],[Days]]&amp;" "&amp;LeaveTracker[[#This Row],[Type of Leave]]</f>
        <v>1 OTHER</v>
      </c>
      <c r="L471" s="9">
        <f ca="1">NETWORKDAYS(LeaveTracker[[#This Row],[Start Date]],LeaveTracker[[#This Row],[End Date]],lstHolidays)</f>
        <v>1</v>
      </c>
      <c r="M471" s="9"/>
    </row>
    <row r="472" spans="1:13" ht="30" customHeight="1" x14ac:dyDescent="0.3">
      <c r="A472" s="51">
        <v>817</v>
      </c>
      <c r="B472" s="56">
        <v>44861</v>
      </c>
      <c r="C472" s="56">
        <v>44789</v>
      </c>
      <c r="D472" s="53" t="s">
        <v>1915</v>
      </c>
      <c r="E472" s="51" t="str">
        <f>IF(ISBLANK(LeaveTracker[[#This Row],[Employee Name]]),"-----",VLOOKUP(LeaveTracker[[#This Row],[Employee Name]],Employees[[Employee Name]:[Office]],7))</f>
        <v>ONT</v>
      </c>
      <c r="F472" s="51" t="str">
        <f>IF(ISBLANK(LeaveTracker[[#This Row],[Employee Name]]),"-----",VLOOKUP(LeaveTracker[[#This Row],[Employee Name]],Employees[[Employee Name]:[Office]],6))</f>
        <v>CASUAL</v>
      </c>
      <c r="G472" s="50">
        <v>44795</v>
      </c>
      <c r="H472" s="50">
        <v>44799</v>
      </c>
      <c r="I472" s="51" t="s">
        <v>82</v>
      </c>
      <c r="J472" s="53"/>
      <c r="K472" s="51" t="str">
        <f ca="1">LeaveTracker[[#This Row],[Days]]&amp;" "&amp;LeaveTracker[[#This Row],[Type of Leave]]</f>
        <v>5 VL</v>
      </c>
      <c r="L472" s="9">
        <f ca="1">NETWORKDAYS(LeaveTracker[[#This Row],[Start Date]],LeaveTracker[[#This Row],[End Date]],lstHolidays)</f>
        <v>5</v>
      </c>
      <c r="M472" s="9"/>
    </row>
    <row r="473" spans="1:13" ht="30" customHeight="1" x14ac:dyDescent="0.3">
      <c r="A473" s="51">
        <v>817</v>
      </c>
      <c r="B473" s="56">
        <v>44861</v>
      </c>
      <c r="C473" s="56">
        <v>44790</v>
      </c>
      <c r="D473" s="53" t="s">
        <v>1915</v>
      </c>
      <c r="E473" s="51" t="str">
        <f>IF(ISBLANK(LeaveTracker[[#This Row],[Employee Name]]),"-----",VLOOKUP(LeaveTracker[[#This Row],[Employee Name]],Employees[[Employee Name]:[Office]],7))</f>
        <v>ONT</v>
      </c>
      <c r="F473" s="51" t="str">
        <f>IF(ISBLANK(LeaveTracker[[#This Row],[Employee Name]]),"-----",VLOOKUP(LeaveTracker[[#This Row],[Employee Name]],Employees[[Employee Name]:[Office]],6))</f>
        <v>CASUAL</v>
      </c>
      <c r="G473" s="50">
        <v>44802</v>
      </c>
      <c r="H473" s="50">
        <v>44804</v>
      </c>
      <c r="I473" s="51" t="s">
        <v>82</v>
      </c>
      <c r="J473" s="53"/>
      <c r="K473" s="51" t="str">
        <f ca="1">LeaveTracker[[#This Row],[Days]]&amp;" "&amp;LeaveTracker[[#This Row],[Type of Leave]]</f>
        <v>2 VL</v>
      </c>
      <c r="L473" s="9">
        <f ca="1">NETWORKDAYS(LeaveTracker[[#This Row],[Start Date]],LeaveTracker[[#This Row],[End Date]],lstHolidays)</f>
        <v>2</v>
      </c>
      <c r="M473" s="9"/>
    </row>
    <row r="474" spans="1:13" ht="30" customHeight="1" x14ac:dyDescent="0.3">
      <c r="A474" s="51">
        <v>818</v>
      </c>
      <c r="B474" s="56">
        <v>44861</v>
      </c>
      <c r="C474" s="56">
        <v>44790</v>
      </c>
      <c r="D474" s="53" t="s">
        <v>1821</v>
      </c>
      <c r="E474" s="51" t="str">
        <f>IF(ISBLANK(LeaveTracker[[#This Row],[Employee Name]]),"-----",VLOOKUP(LeaveTracker[[#This Row],[Employee Name]],Employees[[Employee Name]:[Office]],7))</f>
        <v>TICC/TCCH</v>
      </c>
      <c r="F474" s="51" t="str">
        <f>IF(ISBLANK(LeaveTracker[[#This Row],[Employee Name]]),"-----",VLOOKUP(LeaveTracker[[#This Row],[Employee Name]],Employees[[Employee Name]:[Office]],6))</f>
        <v>CASUAL</v>
      </c>
      <c r="G474" s="50">
        <v>44788</v>
      </c>
      <c r="H474" s="50">
        <v>44788</v>
      </c>
      <c r="I474" s="51" t="s">
        <v>81</v>
      </c>
      <c r="J474" s="53"/>
      <c r="K474" s="51" t="str">
        <f ca="1">LeaveTracker[[#This Row],[Days]]&amp;" "&amp;LeaveTracker[[#This Row],[Type of Leave]]</f>
        <v>1 SL</v>
      </c>
      <c r="L474" s="9">
        <f ca="1">NETWORKDAYS(LeaveTracker[[#This Row],[Start Date]],LeaveTracker[[#This Row],[End Date]],lstHolidays)</f>
        <v>1</v>
      </c>
      <c r="M474" s="9"/>
    </row>
    <row r="475" spans="1:13" ht="30" customHeight="1" x14ac:dyDescent="0.3">
      <c r="A475" s="51">
        <v>819</v>
      </c>
      <c r="B475" s="56">
        <v>44861</v>
      </c>
      <c r="C475" s="56">
        <v>44760</v>
      </c>
      <c r="D475" s="53" t="s">
        <v>1739</v>
      </c>
      <c r="E475" s="51" t="str">
        <f>IF(ISBLANK(LeaveTracker[[#This Row],[Employee Name]]),"-----",VLOOKUP(LeaveTracker[[#This Row],[Employee Name]],Employees[[Employee Name]:[Office]],7))</f>
        <v>TCNHS-ISHS</v>
      </c>
      <c r="F475" s="51" t="str">
        <f>IF(ISBLANK(LeaveTracker[[#This Row],[Employee Name]]),"-----",VLOOKUP(LeaveTracker[[#This Row],[Employee Name]],Employees[[Employee Name]:[Office]],6))</f>
        <v>CASUAL</v>
      </c>
      <c r="G475" s="50">
        <v>44767</v>
      </c>
      <c r="H475" s="50">
        <v>44767</v>
      </c>
      <c r="I475" s="51" t="s">
        <v>82</v>
      </c>
      <c r="J475" s="53"/>
      <c r="K475" s="51" t="str">
        <f ca="1">LeaveTracker[[#This Row],[Days]]&amp;" "&amp;LeaveTracker[[#This Row],[Type of Leave]]</f>
        <v>1 VL</v>
      </c>
      <c r="L475" s="9">
        <f ca="1">NETWORKDAYS(LeaveTracker[[#This Row],[Start Date]],LeaveTracker[[#This Row],[End Date]],lstHolidays)</f>
        <v>1</v>
      </c>
      <c r="M475" s="9"/>
    </row>
    <row r="476" spans="1:13" ht="30" customHeight="1" x14ac:dyDescent="0.3">
      <c r="A476" s="51">
        <v>819</v>
      </c>
      <c r="B476" s="56">
        <v>44861</v>
      </c>
      <c r="C476" s="56">
        <v>44761</v>
      </c>
      <c r="D476" s="53" t="s">
        <v>1739</v>
      </c>
      <c r="E476" s="51" t="str">
        <f>IF(ISBLANK(LeaveTracker[[#This Row],[Employee Name]]),"-----",VLOOKUP(LeaveTracker[[#This Row],[Employee Name]],Employees[[Employee Name]:[Office]],7))</f>
        <v>TCNHS-ISHS</v>
      </c>
      <c r="F476" s="51" t="str">
        <f>IF(ISBLANK(LeaveTracker[[#This Row],[Employee Name]]),"-----",VLOOKUP(LeaveTracker[[#This Row],[Employee Name]],Employees[[Employee Name]:[Office]],6))</f>
        <v>CASUAL</v>
      </c>
      <c r="G476" s="50">
        <v>44771</v>
      </c>
      <c r="H476" s="50">
        <v>44771</v>
      </c>
      <c r="I476" s="51" t="s">
        <v>82</v>
      </c>
      <c r="J476" s="53"/>
      <c r="K476" s="51" t="str">
        <f ca="1">LeaveTracker[[#This Row],[Days]]&amp;" "&amp;LeaveTracker[[#This Row],[Type of Leave]]</f>
        <v>1 VL</v>
      </c>
      <c r="L476" s="9">
        <f ca="1">NETWORKDAYS(LeaveTracker[[#This Row],[Start Date]],LeaveTracker[[#This Row],[End Date]],lstHolidays)</f>
        <v>1</v>
      </c>
      <c r="M476" s="9"/>
    </row>
    <row r="477" spans="1:13" ht="30" customHeight="1" x14ac:dyDescent="0.3">
      <c r="A477" s="51">
        <v>820</v>
      </c>
      <c r="B477" s="56">
        <v>44861</v>
      </c>
      <c r="C477" s="56">
        <v>44789</v>
      </c>
      <c r="D477" s="53" t="s">
        <v>1741</v>
      </c>
      <c r="E477" s="51" t="str">
        <f>IF(ISBLANK(LeaveTracker[[#This Row],[Employee Name]]),"-----",VLOOKUP(LeaveTracker[[#This Row],[Employee Name]],Employees[[Employee Name]:[Office]],7))</f>
        <v>ASSESSOR</v>
      </c>
      <c r="F477" s="51" t="str">
        <f>IF(ISBLANK(LeaveTracker[[#This Row],[Employee Name]]),"-----",VLOOKUP(LeaveTracker[[#This Row],[Employee Name]],Employees[[Employee Name]:[Office]],6))</f>
        <v>CASUAL</v>
      </c>
      <c r="G477" s="50">
        <v>44795</v>
      </c>
      <c r="H477" s="50">
        <v>44795</v>
      </c>
      <c r="I477" s="51" t="s">
        <v>82</v>
      </c>
      <c r="J477" s="53"/>
      <c r="K477" s="51" t="str">
        <f ca="1">LeaveTracker[[#This Row],[Days]]&amp;" "&amp;LeaveTracker[[#This Row],[Type of Leave]]</f>
        <v>1 VL</v>
      </c>
      <c r="L477" s="9">
        <f ca="1">NETWORKDAYS(LeaveTracker[[#This Row],[Start Date]],LeaveTracker[[#This Row],[End Date]],lstHolidays)</f>
        <v>1</v>
      </c>
      <c r="M477" s="9"/>
    </row>
    <row r="478" spans="1:13" ht="30" customHeight="1" x14ac:dyDescent="0.3">
      <c r="A478" s="51">
        <v>821</v>
      </c>
      <c r="B478" s="56">
        <v>44861</v>
      </c>
      <c r="C478" s="56">
        <v>44789</v>
      </c>
      <c r="D478" s="53" t="s">
        <v>1741</v>
      </c>
      <c r="E478" s="51" t="str">
        <f>IF(ISBLANK(LeaveTracker[[#This Row],[Employee Name]]),"-----",VLOOKUP(LeaveTracker[[#This Row],[Employee Name]],Employees[[Employee Name]:[Office]],7))</f>
        <v>ASSESSOR</v>
      </c>
      <c r="F478" s="51" t="str">
        <f>IF(ISBLANK(LeaveTracker[[#This Row],[Employee Name]]),"-----",VLOOKUP(LeaveTracker[[#This Row],[Employee Name]],Employees[[Employee Name]:[Office]],6))</f>
        <v>CASUAL</v>
      </c>
      <c r="G478" s="50">
        <v>44788</v>
      </c>
      <c r="H478" s="50">
        <v>44788</v>
      </c>
      <c r="I478" s="51" t="s">
        <v>81</v>
      </c>
      <c r="J478" s="53"/>
      <c r="K478" s="51" t="str">
        <f ca="1">LeaveTracker[[#This Row],[Days]]&amp;" "&amp;LeaveTracker[[#This Row],[Type of Leave]]</f>
        <v>1 SL</v>
      </c>
      <c r="L478" s="9">
        <f ca="1">NETWORKDAYS(LeaveTracker[[#This Row],[Start Date]],LeaveTracker[[#This Row],[End Date]],lstHolidays)</f>
        <v>1</v>
      </c>
      <c r="M478" s="9"/>
    </row>
    <row r="479" spans="1:13" ht="30" customHeight="1" x14ac:dyDescent="0.3">
      <c r="A479" s="51">
        <v>822</v>
      </c>
      <c r="B479" s="56">
        <v>44861</v>
      </c>
      <c r="C479" s="56">
        <v>44803</v>
      </c>
      <c r="D479" s="53" t="s">
        <v>1821</v>
      </c>
      <c r="E479" s="51" t="str">
        <f>IF(ISBLANK(LeaveTracker[[#This Row],[Employee Name]]),"-----",VLOOKUP(LeaveTracker[[#This Row],[Employee Name]],Employees[[Employee Name]:[Office]],7))</f>
        <v>TICC/TCCH</v>
      </c>
      <c r="F479" s="51" t="str">
        <f>IF(ISBLANK(LeaveTracker[[#This Row],[Employee Name]]),"-----",VLOOKUP(LeaveTracker[[#This Row],[Employee Name]],Employees[[Employee Name]:[Office]],6))</f>
        <v>CASUAL</v>
      </c>
      <c r="G479" s="50">
        <v>44809</v>
      </c>
      <c r="H479" s="50">
        <v>44810</v>
      </c>
      <c r="I479" s="51" t="s">
        <v>82</v>
      </c>
      <c r="J479" s="53"/>
      <c r="K479" s="51" t="str">
        <f ca="1">LeaveTracker[[#This Row],[Days]]&amp;" "&amp;LeaveTracker[[#This Row],[Type of Leave]]</f>
        <v>2 VL</v>
      </c>
      <c r="L479" s="9">
        <f ca="1">NETWORKDAYS(LeaveTracker[[#This Row],[Start Date]],LeaveTracker[[#This Row],[End Date]],lstHolidays)</f>
        <v>2</v>
      </c>
      <c r="M479" s="9"/>
    </row>
    <row r="480" spans="1:13" ht="30" customHeight="1" x14ac:dyDescent="0.3">
      <c r="A480" s="51">
        <v>822</v>
      </c>
      <c r="B480" s="56">
        <v>44861</v>
      </c>
      <c r="C480" s="56">
        <v>44803</v>
      </c>
      <c r="D480" s="53" t="s">
        <v>1821</v>
      </c>
      <c r="E480" s="51" t="str">
        <f>IF(ISBLANK(LeaveTracker[[#This Row],[Employee Name]]),"-----",VLOOKUP(LeaveTracker[[#This Row],[Employee Name]],Employees[[Employee Name]:[Office]],7))</f>
        <v>TICC/TCCH</v>
      </c>
      <c r="F480" s="51" t="str">
        <f>IF(ISBLANK(LeaveTracker[[#This Row],[Employee Name]]),"-----",VLOOKUP(LeaveTracker[[#This Row],[Employee Name]],Employees[[Employee Name]:[Office]],6))</f>
        <v>CASUAL</v>
      </c>
      <c r="G480" s="50">
        <v>44814</v>
      </c>
      <c r="H480" s="50">
        <v>44814</v>
      </c>
      <c r="I480" s="51" t="s">
        <v>82</v>
      </c>
      <c r="J480" s="53"/>
      <c r="K480" s="51" t="str">
        <f ca="1">LeaveTracker[[#This Row],[Days]]&amp;" "&amp;LeaveTracker[[#This Row],[Type of Leave]]</f>
        <v>0 VL</v>
      </c>
      <c r="L480" s="9">
        <f ca="1">NETWORKDAYS(LeaveTracker[[#This Row],[Start Date]],LeaveTracker[[#This Row],[End Date]],lstHolidays)</f>
        <v>0</v>
      </c>
      <c r="M480" s="9"/>
    </row>
    <row r="481" spans="1:13" ht="30" customHeight="1" x14ac:dyDescent="0.3">
      <c r="A481" s="51">
        <v>823</v>
      </c>
      <c r="B481" s="56">
        <v>44861</v>
      </c>
      <c r="C481" s="56">
        <v>44803</v>
      </c>
      <c r="D481" s="53" t="s">
        <v>1916</v>
      </c>
      <c r="E481" s="51" t="str">
        <f>IF(ISBLANK(LeaveTracker[[#This Row],[Employee Name]]),"-----",VLOOKUP(LeaveTracker[[#This Row],[Employee Name]],Employees[[Employee Name]:[Office]],7))</f>
        <v>MAHOGANY MARKET</v>
      </c>
      <c r="F481" s="51" t="str">
        <f>IF(ISBLANK(LeaveTracker[[#This Row],[Employee Name]]),"-----",VLOOKUP(LeaveTracker[[#This Row],[Employee Name]],Employees[[Employee Name]:[Office]],6))</f>
        <v>CASUAL</v>
      </c>
      <c r="G481" s="50">
        <v>44808</v>
      </c>
      <c r="H481" s="50">
        <v>44808</v>
      </c>
      <c r="I481" s="51" t="s">
        <v>298</v>
      </c>
      <c r="J481" s="43" t="s">
        <v>755</v>
      </c>
      <c r="K481" s="51" t="str">
        <f ca="1">LeaveTracker[[#This Row],[Days]]&amp;" "&amp;LeaveTracker[[#This Row],[Type of Leave]]</f>
        <v>0 OTHER</v>
      </c>
      <c r="L481" s="9">
        <f ca="1">NETWORKDAYS(LeaveTracker[[#This Row],[Start Date]],LeaveTracker[[#This Row],[End Date]],lstHolidays)</f>
        <v>0</v>
      </c>
      <c r="M481" s="9"/>
    </row>
    <row r="482" spans="1:13" ht="30" customHeight="1" x14ac:dyDescent="0.3">
      <c r="A482" s="51">
        <v>824</v>
      </c>
      <c r="B482" s="56">
        <v>44861</v>
      </c>
      <c r="C482" s="56">
        <v>44803</v>
      </c>
      <c r="D482" s="53" t="s">
        <v>1917</v>
      </c>
      <c r="E482" s="51" t="str">
        <f>IF(ISBLANK(LeaveTracker[[#This Row],[Employee Name]]),"-----",VLOOKUP(LeaveTracker[[#This Row],[Employee Name]],Employees[[Employee Name]:[Office]],7))</f>
        <v>TICC</v>
      </c>
      <c r="F482" s="51" t="str">
        <f>IF(ISBLANK(LeaveTracker[[#This Row],[Employee Name]]),"-----",VLOOKUP(LeaveTracker[[#This Row],[Employee Name]],Employees[[Employee Name]:[Office]],6))</f>
        <v>JOBCON</v>
      </c>
      <c r="G482" s="50">
        <v>44802</v>
      </c>
      <c r="H482" s="50">
        <v>44802</v>
      </c>
      <c r="I482" s="51" t="s">
        <v>1022</v>
      </c>
      <c r="J482" s="53" t="s">
        <v>1897</v>
      </c>
      <c r="K482" s="51" t="str">
        <f ca="1">LeaveTracker[[#This Row],[Days]]&amp;" "&amp;LeaveTracker[[#This Row],[Type of Leave]]</f>
        <v>0 WITHOUTPAY</v>
      </c>
      <c r="L482" s="9">
        <f ca="1">NETWORKDAYS(LeaveTracker[[#This Row],[Start Date]],LeaveTracker[[#This Row],[End Date]],lstHolidays)</f>
        <v>0</v>
      </c>
      <c r="M482" s="9"/>
    </row>
    <row r="483" spans="1:13" ht="30" customHeight="1" x14ac:dyDescent="0.3">
      <c r="A483" s="51">
        <v>825</v>
      </c>
      <c r="B483" s="56">
        <v>44861</v>
      </c>
      <c r="C483" s="56">
        <v>44796</v>
      </c>
      <c r="D483" s="53" t="s">
        <v>1757</v>
      </c>
      <c r="E483" s="51" t="str">
        <f>IF(ISBLANK(LeaveTracker[[#This Row],[Employee Name]]),"-----",VLOOKUP(LeaveTracker[[#This Row],[Employee Name]],Employees[[Employee Name]:[Office]],7))</f>
        <v>MAHOGANY MARKET</v>
      </c>
      <c r="F483" s="51" t="str">
        <f>IF(ISBLANK(LeaveTracker[[#This Row],[Employee Name]]),"-----",VLOOKUP(LeaveTracker[[#This Row],[Employee Name]],Employees[[Employee Name]:[Office]],6))</f>
        <v>CASUAL</v>
      </c>
      <c r="G483" s="50">
        <v>44795</v>
      </c>
      <c r="H483" s="50">
        <v>44795</v>
      </c>
      <c r="I483" s="51" t="s">
        <v>298</v>
      </c>
      <c r="J483" s="53" t="s">
        <v>1918</v>
      </c>
      <c r="K483" s="51" t="str">
        <f ca="1">LeaveTracker[[#This Row],[Days]]&amp;" "&amp;LeaveTracker[[#This Row],[Type of Leave]]</f>
        <v>1 OTHER</v>
      </c>
      <c r="L483" s="9">
        <f ca="1">NETWORKDAYS(LeaveTracker[[#This Row],[Start Date]],LeaveTracker[[#This Row],[End Date]],lstHolidays)</f>
        <v>1</v>
      </c>
      <c r="M483" s="9"/>
    </row>
    <row r="484" spans="1:13" ht="30" customHeight="1" x14ac:dyDescent="0.3">
      <c r="A484" s="51">
        <v>826</v>
      </c>
      <c r="B484" s="56">
        <v>44861</v>
      </c>
      <c r="C484" s="56">
        <v>44783</v>
      </c>
      <c r="D484" s="53" t="s">
        <v>1919</v>
      </c>
      <c r="E484" s="51" t="str">
        <f>IF(ISBLANK(LeaveTracker[[#This Row],[Employee Name]]),"-----",VLOOKUP(LeaveTracker[[#This Row],[Employee Name]],Employees[[Employee Name]:[Office]],7))</f>
        <v>COOP</v>
      </c>
      <c r="F484" s="51" t="str">
        <f>IF(ISBLANK(LeaveTracker[[#This Row],[Employee Name]]),"-----",VLOOKUP(LeaveTracker[[#This Row],[Employee Name]],Employees[[Employee Name]:[Office]],6))</f>
        <v>JOBCON</v>
      </c>
      <c r="G484" s="50">
        <v>44782</v>
      </c>
      <c r="H484" s="50">
        <v>44782</v>
      </c>
      <c r="I484" s="51" t="s">
        <v>81</v>
      </c>
      <c r="J484" s="53"/>
      <c r="K484" s="51" t="str">
        <f ca="1">LeaveTracker[[#This Row],[Days]]&amp;" "&amp;LeaveTracker[[#This Row],[Type of Leave]]</f>
        <v>1 SL</v>
      </c>
      <c r="L484" s="9">
        <f ca="1">NETWORKDAYS(LeaveTracker[[#This Row],[Start Date]],LeaveTracker[[#This Row],[End Date]],lstHolidays)</f>
        <v>1</v>
      </c>
      <c r="M484" s="9"/>
    </row>
    <row r="485" spans="1:13" ht="30" customHeight="1" x14ac:dyDescent="0.3">
      <c r="A485" s="51">
        <v>827</v>
      </c>
      <c r="B485" s="56">
        <v>44861</v>
      </c>
      <c r="C485" s="56">
        <v>44783</v>
      </c>
      <c r="D485" s="53" t="s">
        <v>1850</v>
      </c>
      <c r="E485" s="51" t="str">
        <f>IF(ISBLANK(LeaveTracker[[#This Row],[Employee Name]]),"-----",VLOOKUP(LeaveTracker[[#This Row],[Employee Name]],Employees[[Employee Name]:[Office]],7))</f>
        <v>CENRO</v>
      </c>
      <c r="F485" s="51" t="str">
        <f>IF(ISBLANK(LeaveTracker[[#This Row],[Employee Name]]),"-----",VLOOKUP(LeaveTracker[[#This Row],[Employee Name]],Employees[[Employee Name]:[Office]],6))</f>
        <v>CASUAL</v>
      </c>
      <c r="G485" s="50">
        <v>44779</v>
      </c>
      <c r="H485" s="50">
        <v>44779</v>
      </c>
      <c r="I485" s="51" t="s">
        <v>81</v>
      </c>
      <c r="J485" s="53"/>
      <c r="K485" s="51" t="str">
        <f ca="1">LeaveTracker[[#This Row],[Days]]&amp;" "&amp;LeaveTracker[[#This Row],[Type of Leave]]</f>
        <v>0 SL</v>
      </c>
      <c r="L485" s="9">
        <f ca="1">NETWORKDAYS(LeaveTracker[[#This Row],[Start Date]],LeaveTracker[[#This Row],[End Date]],lstHolidays)</f>
        <v>0</v>
      </c>
      <c r="M485" s="9"/>
    </row>
    <row r="486" spans="1:13" ht="30" customHeight="1" x14ac:dyDescent="0.3">
      <c r="A486" s="51">
        <v>827</v>
      </c>
      <c r="B486" s="56">
        <v>44861</v>
      </c>
      <c r="C486" s="56">
        <v>44783</v>
      </c>
      <c r="D486" s="53" t="s">
        <v>1850</v>
      </c>
      <c r="E486" s="51" t="str">
        <f>IF(ISBLANK(LeaveTracker[[#This Row],[Employee Name]]),"-----",VLOOKUP(LeaveTracker[[#This Row],[Employee Name]],Employees[[Employee Name]:[Office]],7))</f>
        <v>CENRO</v>
      </c>
      <c r="F486" s="51" t="str">
        <f>IF(ISBLANK(LeaveTracker[[#This Row],[Employee Name]]),"-----",VLOOKUP(LeaveTracker[[#This Row],[Employee Name]],Employees[[Employee Name]:[Office]],6))</f>
        <v>CASUAL</v>
      </c>
      <c r="G486" s="50">
        <v>44781</v>
      </c>
      <c r="H486" s="50">
        <v>44782</v>
      </c>
      <c r="I486" s="51" t="s">
        <v>81</v>
      </c>
      <c r="J486" s="53"/>
      <c r="K486" s="51" t="str">
        <f ca="1">LeaveTracker[[#This Row],[Days]]&amp;" "&amp;LeaveTracker[[#This Row],[Type of Leave]]</f>
        <v>2 SL</v>
      </c>
      <c r="L486" s="9">
        <f ca="1">NETWORKDAYS(LeaveTracker[[#This Row],[Start Date]],LeaveTracker[[#This Row],[End Date]],lstHolidays)</f>
        <v>2</v>
      </c>
      <c r="M486" s="9"/>
    </row>
    <row r="487" spans="1:13" ht="30" customHeight="1" x14ac:dyDescent="0.3">
      <c r="A487" s="51">
        <v>828</v>
      </c>
      <c r="B487" s="56">
        <v>44861</v>
      </c>
      <c r="C487" s="56">
        <v>44782</v>
      </c>
      <c r="D487" s="53" t="s">
        <v>1765</v>
      </c>
      <c r="E487" s="51" t="str">
        <f>IF(ISBLANK(LeaveTracker[[#This Row],[Employee Name]]),"-----",VLOOKUP(LeaveTracker[[#This Row],[Employee Name]],Employees[[Employee Name]:[Office]],7))</f>
        <v>EEO/CITY MARKET</v>
      </c>
      <c r="F487" s="51" t="str">
        <f>IF(ISBLANK(LeaveTracker[[#This Row],[Employee Name]]),"-----",VLOOKUP(LeaveTracker[[#This Row],[Employee Name]],Employees[[Employee Name]:[Office]],6))</f>
        <v>CASUAL</v>
      </c>
      <c r="G487" s="50">
        <v>44793</v>
      </c>
      <c r="H487" s="50">
        <v>44793</v>
      </c>
      <c r="I487" s="51" t="s">
        <v>298</v>
      </c>
      <c r="J487" s="53" t="s">
        <v>158</v>
      </c>
      <c r="K487" s="51" t="str">
        <f ca="1">LeaveTracker[[#This Row],[Days]]&amp;" "&amp;LeaveTracker[[#This Row],[Type of Leave]]</f>
        <v>0 OTHER</v>
      </c>
      <c r="L487" s="9">
        <f ca="1">NETWORKDAYS(LeaveTracker[[#This Row],[Start Date]],LeaveTracker[[#This Row],[End Date]],lstHolidays)</f>
        <v>0</v>
      </c>
      <c r="M487" s="9"/>
    </row>
    <row r="488" spans="1:13" ht="30" customHeight="1" x14ac:dyDescent="0.3">
      <c r="A488" s="51">
        <v>829</v>
      </c>
      <c r="B488" s="56">
        <v>44861</v>
      </c>
      <c r="C488" s="56">
        <v>44783</v>
      </c>
      <c r="D488" s="53" t="s">
        <v>1864</v>
      </c>
      <c r="E488" s="51" t="str">
        <f>IF(ISBLANK(LeaveTracker[[#This Row],[Employee Name]]),"-----",VLOOKUP(LeaveTracker[[#This Row],[Employee Name]],Employees[[Employee Name]:[Office]],7))</f>
        <v>TICC</v>
      </c>
      <c r="F488" s="51" t="str">
        <f>IF(ISBLANK(LeaveTracker[[#This Row],[Employee Name]]),"-----",VLOOKUP(LeaveTracker[[#This Row],[Employee Name]],Employees[[Employee Name]:[Office]],6))</f>
        <v>CASUAL</v>
      </c>
      <c r="G488" s="50">
        <v>44795</v>
      </c>
      <c r="H488" s="50">
        <v>44795</v>
      </c>
      <c r="I488" s="51" t="s">
        <v>298</v>
      </c>
      <c r="J488" s="53" t="s">
        <v>1003</v>
      </c>
      <c r="K488" s="51" t="str">
        <f ca="1">LeaveTracker[[#This Row],[Days]]&amp;" "&amp;LeaveTracker[[#This Row],[Type of Leave]]</f>
        <v>1 OTHER</v>
      </c>
      <c r="L488" s="9">
        <f ca="1">NETWORKDAYS(LeaveTracker[[#This Row],[Start Date]],LeaveTracker[[#This Row],[End Date]],lstHolidays)</f>
        <v>1</v>
      </c>
      <c r="M488" s="9"/>
    </row>
    <row r="489" spans="1:13" ht="30" customHeight="1" x14ac:dyDescent="0.3">
      <c r="A489" s="51">
        <v>830</v>
      </c>
      <c r="B489" s="56">
        <v>44861</v>
      </c>
      <c r="C489" s="56">
        <v>44802</v>
      </c>
      <c r="D489" s="53" t="s">
        <v>1889</v>
      </c>
      <c r="E489" s="51" t="str">
        <f>IF(ISBLANK(LeaveTracker[[#This Row],[Employee Name]]),"-----",VLOOKUP(LeaveTracker[[#This Row],[Employee Name]],Employees[[Employee Name]:[Office]],7))</f>
        <v>CENRO</v>
      </c>
      <c r="F489" s="51" t="str">
        <f>IF(ISBLANK(LeaveTracker[[#This Row],[Employee Name]]),"-----",VLOOKUP(LeaveTracker[[#This Row],[Employee Name]],Employees[[Employee Name]:[Office]],6))</f>
        <v>CASUAL</v>
      </c>
      <c r="G489" s="50">
        <v>44790</v>
      </c>
      <c r="H489" s="50">
        <v>44790</v>
      </c>
      <c r="I489" s="51" t="s">
        <v>81</v>
      </c>
      <c r="J489" s="53"/>
      <c r="K489" s="51" t="str">
        <f ca="1">LeaveTracker[[#This Row],[Days]]&amp;" "&amp;LeaveTracker[[#This Row],[Type of Leave]]</f>
        <v>1 SL</v>
      </c>
      <c r="L489" s="9">
        <f ca="1">NETWORKDAYS(LeaveTracker[[#This Row],[Start Date]],LeaveTracker[[#This Row],[End Date]],lstHolidays)</f>
        <v>1</v>
      </c>
      <c r="M489" s="9"/>
    </row>
    <row r="490" spans="1:13" ht="30" customHeight="1" x14ac:dyDescent="0.3">
      <c r="A490" s="51">
        <v>830</v>
      </c>
      <c r="B490" s="56">
        <v>44861</v>
      </c>
      <c r="C490" s="56">
        <v>44802</v>
      </c>
      <c r="D490" s="53" t="s">
        <v>1889</v>
      </c>
      <c r="E490" s="51" t="str">
        <f>IF(ISBLANK(LeaveTracker[[#This Row],[Employee Name]]),"-----",VLOOKUP(LeaveTracker[[#This Row],[Employee Name]],Employees[[Employee Name]:[Office]],7))</f>
        <v>CENRO</v>
      </c>
      <c r="F490" s="51" t="str">
        <f>IF(ISBLANK(LeaveTracker[[#This Row],[Employee Name]]),"-----",VLOOKUP(LeaveTracker[[#This Row],[Employee Name]],Employees[[Employee Name]:[Office]],6))</f>
        <v>CASUAL</v>
      </c>
      <c r="G490" s="50">
        <v>44800</v>
      </c>
      <c r="H490" s="50">
        <v>44800</v>
      </c>
      <c r="I490" s="51" t="s">
        <v>81</v>
      </c>
      <c r="J490" s="53"/>
      <c r="K490" s="51" t="str">
        <f ca="1">LeaveTracker[[#This Row],[Days]]&amp;" "&amp;LeaveTracker[[#This Row],[Type of Leave]]</f>
        <v>0 SL</v>
      </c>
      <c r="L490" s="9">
        <f ca="1">NETWORKDAYS(LeaveTracker[[#This Row],[Start Date]],LeaveTracker[[#This Row],[End Date]],lstHolidays)</f>
        <v>0</v>
      </c>
      <c r="M490" s="9"/>
    </row>
    <row r="491" spans="1:13" ht="30" customHeight="1" x14ac:dyDescent="0.3">
      <c r="A491" s="51">
        <v>831</v>
      </c>
      <c r="B491" s="56">
        <v>44861</v>
      </c>
      <c r="C491" s="56">
        <v>44785</v>
      </c>
      <c r="D491" s="53" t="s">
        <v>1920</v>
      </c>
      <c r="E491" s="51" t="str">
        <f>IF(ISBLANK(LeaveTracker[[#This Row],[Employee Name]]),"-----",VLOOKUP(LeaveTracker[[#This Row],[Employee Name]],Employees[[Employee Name]:[Office]],7))</f>
        <v>ONT</v>
      </c>
      <c r="F491" s="51" t="str">
        <f>IF(ISBLANK(LeaveTracker[[#This Row],[Employee Name]]),"-----",VLOOKUP(LeaveTracker[[#This Row],[Employee Name]],Employees[[Employee Name]:[Office]],6))</f>
        <v>CASUAL</v>
      </c>
      <c r="G491" s="50">
        <v>44779</v>
      </c>
      <c r="H491" s="50">
        <v>44782</v>
      </c>
      <c r="I491" s="51" t="s">
        <v>81</v>
      </c>
      <c r="J491" s="53"/>
      <c r="K491" s="51" t="str">
        <f ca="1">LeaveTracker[[#This Row],[Days]]&amp;" "&amp;LeaveTracker[[#This Row],[Type of Leave]]</f>
        <v>2 SL</v>
      </c>
      <c r="L491" s="9">
        <f ca="1">NETWORKDAYS(LeaveTracker[[#This Row],[Start Date]],LeaveTracker[[#This Row],[End Date]],lstHolidays)</f>
        <v>2</v>
      </c>
      <c r="M491" s="9"/>
    </row>
    <row r="492" spans="1:13" ht="30" customHeight="1" x14ac:dyDescent="0.3">
      <c r="A492" s="51">
        <v>832</v>
      </c>
      <c r="B492" s="56">
        <v>44861</v>
      </c>
      <c r="C492" s="56">
        <v>44792</v>
      </c>
      <c r="D492" s="53" t="s">
        <v>1802</v>
      </c>
      <c r="E492" s="51" t="str">
        <f>IF(ISBLANK(LeaveTracker[[#This Row],[Employee Name]]),"-----",VLOOKUP(LeaveTracker[[#This Row],[Employee Name]],Employees[[Employee Name]:[Office]],7))</f>
        <v>CENRO</v>
      </c>
      <c r="F492" s="51" t="str">
        <f>IF(ISBLANK(LeaveTracker[[#This Row],[Employee Name]]),"-----",VLOOKUP(LeaveTracker[[#This Row],[Employee Name]],Employees[[Employee Name]:[Office]],6))</f>
        <v>CASUAL</v>
      </c>
      <c r="G492" s="50">
        <v>44789</v>
      </c>
      <c r="H492" s="50">
        <v>44791</v>
      </c>
      <c r="I492" s="51" t="s">
        <v>81</v>
      </c>
      <c r="J492" s="53"/>
      <c r="K492" s="51" t="str">
        <f ca="1">LeaveTracker[[#This Row],[Days]]&amp;" "&amp;LeaveTracker[[#This Row],[Type of Leave]]</f>
        <v>3 SL</v>
      </c>
      <c r="L492" s="9">
        <f ca="1">NETWORKDAYS(LeaveTracker[[#This Row],[Start Date]],LeaveTracker[[#This Row],[End Date]],lstHolidays)</f>
        <v>3</v>
      </c>
      <c r="M492" s="9"/>
    </row>
    <row r="493" spans="1:13" ht="30" customHeight="1" x14ac:dyDescent="0.3">
      <c r="A493" s="51">
        <v>833</v>
      </c>
      <c r="B493" s="56">
        <v>44861</v>
      </c>
      <c r="C493" s="56">
        <v>44804</v>
      </c>
      <c r="D493" s="53" t="s">
        <v>1921</v>
      </c>
      <c r="E493" s="51" t="str">
        <f>IF(ISBLANK(LeaveTracker[[#This Row],[Employee Name]]),"-----",VLOOKUP(LeaveTracker[[#This Row],[Employee Name]],Employees[[Employee Name]:[Office]],7))</f>
        <v>CENRO</v>
      </c>
      <c r="F493" s="51" t="str">
        <f>IF(ISBLANK(LeaveTracker[[#This Row],[Employee Name]]),"-----",VLOOKUP(LeaveTracker[[#This Row],[Employee Name]],Employees[[Employee Name]:[Office]],6))</f>
        <v>CASUAL</v>
      </c>
      <c r="G493" s="50">
        <v>44803</v>
      </c>
      <c r="H493" s="50">
        <v>44803</v>
      </c>
      <c r="I493" s="51" t="s">
        <v>81</v>
      </c>
      <c r="J493" s="53"/>
      <c r="K493" s="51" t="str">
        <f ca="1">LeaveTracker[[#This Row],[Days]]&amp;" "&amp;LeaveTracker[[#This Row],[Type of Leave]]</f>
        <v>1 SL</v>
      </c>
      <c r="L493" s="9">
        <f ca="1">NETWORKDAYS(LeaveTracker[[#This Row],[Start Date]],LeaveTracker[[#This Row],[End Date]],lstHolidays)</f>
        <v>1</v>
      </c>
      <c r="M493" s="9"/>
    </row>
    <row r="494" spans="1:13" ht="30" customHeight="1" x14ac:dyDescent="0.3">
      <c r="A494" s="51">
        <v>834</v>
      </c>
      <c r="B494" s="56">
        <v>44861</v>
      </c>
      <c r="C494" s="56">
        <v>44792</v>
      </c>
      <c r="D494" s="53" t="s">
        <v>1770</v>
      </c>
      <c r="E494" s="51" t="str">
        <f>IF(ISBLANK(LeaveTracker[[#This Row],[Employee Name]]),"-----",VLOOKUP(LeaveTracker[[#This Row],[Employee Name]],Employees[[Employee Name]:[Office]],7))</f>
        <v>CHARACTER</v>
      </c>
      <c r="F494" s="51" t="str">
        <f>IF(ISBLANK(LeaveTracker[[#This Row],[Employee Name]]),"-----",VLOOKUP(LeaveTracker[[#This Row],[Employee Name]],Employees[[Employee Name]:[Office]],6))</f>
        <v>CASUAL</v>
      </c>
      <c r="G494" s="50">
        <v>44789</v>
      </c>
      <c r="H494" s="50">
        <v>44790</v>
      </c>
      <c r="I494" s="51" t="s">
        <v>81</v>
      </c>
      <c r="J494" s="53"/>
      <c r="K494" s="51" t="str">
        <f ca="1">LeaveTracker[[#This Row],[Days]]&amp;" "&amp;LeaveTracker[[#This Row],[Type of Leave]]</f>
        <v>2 SL</v>
      </c>
      <c r="L494" s="9">
        <f ca="1">NETWORKDAYS(LeaveTracker[[#This Row],[Start Date]],LeaveTracker[[#This Row],[End Date]],lstHolidays)</f>
        <v>2</v>
      </c>
      <c r="M494" s="9"/>
    </row>
    <row r="495" spans="1:13" ht="30" customHeight="1" x14ac:dyDescent="0.3">
      <c r="A495" s="51">
        <v>835</v>
      </c>
      <c r="B495" s="56">
        <v>44861</v>
      </c>
      <c r="C495" s="56">
        <v>44784</v>
      </c>
      <c r="D495" s="53" t="s">
        <v>1775</v>
      </c>
      <c r="E495" s="51" t="str">
        <f>IF(ISBLANK(LeaveTracker[[#This Row],[Employee Name]]),"-----",VLOOKUP(LeaveTracker[[#This Row],[Employee Name]],Employees[[Employee Name]:[Office]],7))</f>
        <v>GSO</v>
      </c>
      <c r="F495" s="51" t="str">
        <f>IF(ISBLANK(LeaveTracker[[#This Row],[Employee Name]]),"-----",VLOOKUP(LeaveTracker[[#This Row],[Employee Name]],Employees[[Employee Name]:[Office]],6))</f>
        <v>CASUAL</v>
      </c>
      <c r="G495" s="50">
        <v>44781</v>
      </c>
      <c r="H495" s="50">
        <v>44783</v>
      </c>
      <c r="I495" s="51" t="s">
        <v>81</v>
      </c>
      <c r="J495" s="53"/>
      <c r="K495" s="51" t="str">
        <f ca="1">LeaveTracker[[#This Row],[Days]]&amp;" "&amp;LeaveTracker[[#This Row],[Type of Leave]]</f>
        <v>3 SL</v>
      </c>
      <c r="L495" s="9">
        <f ca="1">NETWORKDAYS(LeaveTracker[[#This Row],[Start Date]],LeaveTracker[[#This Row],[End Date]],lstHolidays)</f>
        <v>3</v>
      </c>
      <c r="M495" s="9"/>
    </row>
    <row r="496" spans="1:13" ht="30" customHeight="1" x14ac:dyDescent="0.3">
      <c r="A496" s="51">
        <v>836</v>
      </c>
      <c r="B496" s="56">
        <v>44861</v>
      </c>
      <c r="C496" s="56">
        <v>44795</v>
      </c>
      <c r="D496" s="53" t="s">
        <v>1887</v>
      </c>
      <c r="E496" s="51" t="str">
        <f>IF(ISBLANK(LeaveTracker[[#This Row],[Employee Name]]),"-----",VLOOKUP(LeaveTracker[[#This Row],[Employee Name]],Employees[[Employee Name]:[Office]],7))</f>
        <v>GSO</v>
      </c>
      <c r="F496" s="51" t="str">
        <f>IF(ISBLANK(LeaveTracker[[#This Row],[Employee Name]]),"-----",VLOOKUP(LeaveTracker[[#This Row],[Employee Name]],Employees[[Employee Name]:[Office]],6))</f>
        <v>CASUAL</v>
      </c>
      <c r="G496" s="50">
        <v>44792</v>
      </c>
      <c r="H496" s="50">
        <v>44792</v>
      </c>
      <c r="I496" s="51" t="s">
        <v>81</v>
      </c>
      <c r="J496" s="53"/>
      <c r="K496" s="51" t="str">
        <f ca="1">LeaveTracker[[#This Row],[Days]]&amp;" "&amp;LeaveTracker[[#This Row],[Type of Leave]]</f>
        <v>1 SL</v>
      </c>
      <c r="L496" s="9">
        <f ca="1">NETWORKDAYS(LeaveTracker[[#This Row],[Start Date]],LeaveTracker[[#This Row],[End Date]],lstHolidays)</f>
        <v>1</v>
      </c>
      <c r="M496" s="9"/>
    </row>
    <row r="497" spans="1:13" ht="30" customHeight="1" x14ac:dyDescent="0.3">
      <c r="A497" s="51">
        <v>837</v>
      </c>
      <c r="B497" s="56">
        <v>44861</v>
      </c>
      <c r="C497" s="56">
        <v>44788</v>
      </c>
      <c r="D497" s="53" t="s">
        <v>1887</v>
      </c>
      <c r="E497" s="51" t="str">
        <f>IF(ISBLANK(LeaveTracker[[#This Row],[Employee Name]]),"-----",VLOOKUP(LeaveTracker[[#This Row],[Employee Name]],Employees[[Employee Name]:[Office]],7))</f>
        <v>GSO</v>
      </c>
      <c r="F497" s="51" t="str">
        <f>IF(ISBLANK(LeaveTracker[[#This Row],[Employee Name]]),"-----",VLOOKUP(LeaveTracker[[#This Row],[Employee Name]],Employees[[Employee Name]:[Office]],6))</f>
        <v>CASUAL</v>
      </c>
      <c r="G497" s="50">
        <v>44784</v>
      </c>
      <c r="H497" s="50">
        <v>44785</v>
      </c>
      <c r="I497" s="51" t="s">
        <v>81</v>
      </c>
      <c r="J497" s="53"/>
      <c r="K497" s="51" t="str">
        <f ca="1">LeaveTracker[[#This Row],[Days]]&amp;" "&amp;LeaveTracker[[#This Row],[Type of Leave]]</f>
        <v>2 SL</v>
      </c>
      <c r="L497" s="9">
        <f ca="1">NETWORKDAYS(LeaveTracker[[#This Row],[Start Date]],LeaveTracker[[#This Row],[End Date]],lstHolidays)</f>
        <v>2</v>
      </c>
      <c r="M497" s="9"/>
    </row>
    <row r="498" spans="1:13" ht="30" customHeight="1" x14ac:dyDescent="0.3">
      <c r="A498" s="51">
        <v>838</v>
      </c>
      <c r="B498" s="56">
        <v>44861</v>
      </c>
      <c r="C498" s="56">
        <v>44788</v>
      </c>
      <c r="D498" s="53" t="s">
        <v>1769</v>
      </c>
      <c r="E498" s="51" t="str">
        <f>IF(ISBLANK(LeaveTracker[[#This Row],[Employee Name]]),"-----",VLOOKUP(LeaveTracker[[#This Row],[Employee Name]],Employees[[Employee Name]:[Office]],7))</f>
        <v>CEO</v>
      </c>
      <c r="F498" s="51" t="str">
        <f>IF(ISBLANK(LeaveTracker[[#This Row],[Employee Name]]),"-----",VLOOKUP(LeaveTracker[[#This Row],[Employee Name]],Employees[[Employee Name]:[Office]],6))</f>
        <v>CASUAL</v>
      </c>
      <c r="G498" s="50">
        <v>44795</v>
      </c>
      <c r="H498" s="50">
        <v>44796</v>
      </c>
      <c r="I498" s="51" t="s">
        <v>82</v>
      </c>
      <c r="J498" s="53"/>
      <c r="K498" s="51" t="str">
        <f ca="1">LeaveTracker[[#This Row],[Days]]&amp;" "&amp;LeaveTracker[[#This Row],[Type of Leave]]</f>
        <v>2 VL</v>
      </c>
      <c r="L498" s="9">
        <f ca="1">NETWORKDAYS(LeaveTracker[[#This Row],[Start Date]],LeaveTracker[[#This Row],[End Date]],lstHolidays)</f>
        <v>2</v>
      </c>
      <c r="M498" s="9"/>
    </row>
    <row r="499" spans="1:13" ht="30" customHeight="1" x14ac:dyDescent="0.3">
      <c r="A499" s="51">
        <v>839</v>
      </c>
      <c r="B499" s="56">
        <v>44861</v>
      </c>
      <c r="C499" s="56">
        <v>44774</v>
      </c>
      <c r="D499" s="53" t="s">
        <v>1767</v>
      </c>
      <c r="E499" s="51" t="str">
        <f>IF(ISBLANK(LeaveTracker[[#This Row],[Employee Name]]),"-----",VLOOKUP(LeaveTracker[[#This Row],[Employee Name]],Employees[[Employee Name]:[Office]],7))</f>
        <v>TCIS</v>
      </c>
      <c r="F499" s="51" t="str">
        <f>IF(ISBLANK(LeaveTracker[[#This Row],[Employee Name]]),"-----",VLOOKUP(LeaveTracker[[#This Row],[Employee Name]],Employees[[Employee Name]:[Office]],6))</f>
        <v>JOBCON</v>
      </c>
      <c r="G499" s="50">
        <v>44767</v>
      </c>
      <c r="H499" s="50">
        <v>44769</v>
      </c>
      <c r="I499" s="51" t="s">
        <v>81</v>
      </c>
      <c r="J499" s="53"/>
      <c r="K499" s="51" t="str">
        <f ca="1">LeaveTracker[[#This Row],[Days]]&amp;" "&amp;LeaveTracker[[#This Row],[Type of Leave]]</f>
        <v>3 SL</v>
      </c>
      <c r="L499" s="9">
        <f ca="1">NETWORKDAYS(LeaveTracker[[#This Row],[Start Date]],LeaveTracker[[#This Row],[End Date]],lstHolidays)</f>
        <v>3</v>
      </c>
      <c r="M499" s="9"/>
    </row>
    <row r="500" spans="1:13" ht="30" customHeight="1" x14ac:dyDescent="0.3">
      <c r="A500" s="51">
        <v>840</v>
      </c>
      <c r="B500" s="56">
        <v>44861</v>
      </c>
      <c r="C500" s="56">
        <v>44778</v>
      </c>
      <c r="D500" s="53" t="s">
        <v>1872</v>
      </c>
      <c r="E500" s="51" t="str">
        <f>IF(ISBLANK(LeaveTracker[[#This Row],[Employee Name]]),"-----",VLOOKUP(LeaveTracker[[#This Row],[Employee Name]],Employees[[Employee Name]:[Office]],7))</f>
        <v>BPLO</v>
      </c>
      <c r="F500" s="51" t="str">
        <f>IF(ISBLANK(LeaveTracker[[#This Row],[Employee Name]]),"-----",VLOOKUP(LeaveTracker[[#This Row],[Employee Name]],Employees[[Employee Name]:[Office]],6))</f>
        <v>CASUAL</v>
      </c>
      <c r="G500" s="50">
        <v>44776</v>
      </c>
      <c r="H500" s="50">
        <v>44776</v>
      </c>
      <c r="I500" s="51" t="s">
        <v>81</v>
      </c>
      <c r="J500" s="53"/>
      <c r="K500" s="51" t="str">
        <f ca="1">LeaveTracker[[#This Row],[Days]]&amp;" "&amp;LeaveTracker[[#This Row],[Type of Leave]]</f>
        <v>1 SL</v>
      </c>
      <c r="L500" s="9">
        <f ca="1">NETWORKDAYS(LeaveTracker[[#This Row],[Start Date]],LeaveTracker[[#This Row],[End Date]],lstHolidays)</f>
        <v>1</v>
      </c>
      <c r="M500" s="9"/>
    </row>
    <row r="501" spans="1:13" ht="30" customHeight="1" x14ac:dyDescent="0.3">
      <c r="A501" s="51">
        <v>841</v>
      </c>
      <c r="B501" s="56">
        <v>44861</v>
      </c>
      <c r="C501" s="56">
        <v>44807</v>
      </c>
      <c r="D501" s="53" t="s">
        <v>1922</v>
      </c>
      <c r="E501" s="51" t="str">
        <f>IF(ISBLANK(LeaveTracker[[#This Row],[Employee Name]]),"-----",VLOOKUP(LeaveTracker[[#This Row],[Employee Name]],Employees[[Employee Name]:[Office]],7))</f>
        <v>CTO</v>
      </c>
      <c r="F501" s="51" t="str">
        <f>IF(ISBLANK(LeaveTracker[[#This Row],[Employee Name]]),"-----",VLOOKUP(LeaveTracker[[#This Row],[Employee Name]],Employees[[Employee Name]:[Office]],6))</f>
        <v>CASUAL</v>
      </c>
      <c r="G501" s="50">
        <v>44776</v>
      </c>
      <c r="H501" s="50">
        <v>44778</v>
      </c>
      <c r="I501" s="51" t="s">
        <v>81</v>
      </c>
      <c r="J501" s="53"/>
      <c r="K501" s="51" t="str">
        <f ca="1">LeaveTracker[[#This Row],[Days]]&amp;" "&amp;LeaveTracker[[#This Row],[Type of Leave]]</f>
        <v>3 SL</v>
      </c>
      <c r="L501" s="9">
        <f ca="1">NETWORKDAYS(LeaveTracker[[#This Row],[Start Date]],LeaveTracker[[#This Row],[End Date]],lstHolidays)</f>
        <v>3</v>
      </c>
      <c r="M501" s="9"/>
    </row>
    <row r="502" spans="1:13" ht="30" customHeight="1" x14ac:dyDescent="0.3">
      <c r="A502" s="51">
        <v>842</v>
      </c>
      <c r="B502" s="56">
        <v>44861</v>
      </c>
      <c r="C502" s="56">
        <v>44778</v>
      </c>
      <c r="D502" s="53" t="s">
        <v>1902</v>
      </c>
      <c r="E502" s="51" t="str">
        <f>IF(ISBLANK(LeaveTracker[[#This Row],[Employee Name]]),"-----",VLOOKUP(LeaveTracker[[#This Row],[Employee Name]],Employees[[Employee Name]:[Office]],7))</f>
        <v>ONT</v>
      </c>
      <c r="F502" s="51" t="str">
        <f>IF(ISBLANK(LeaveTracker[[#This Row],[Employee Name]]),"-----",VLOOKUP(LeaveTracker[[#This Row],[Employee Name]],Employees[[Employee Name]:[Office]],6))</f>
        <v>REGULAR</v>
      </c>
      <c r="G502" s="50">
        <v>44788</v>
      </c>
      <c r="H502" s="50">
        <v>44789</v>
      </c>
      <c r="I502" s="51" t="s">
        <v>298</v>
      </c>
      <c r="J502" s="53" t="s">
        <v>1004</v>
      </c>
      <c r="K502" s="51" t="str">
        <f ca="1">LeaveTracker[[#This Row],[Days]]&amp;" "&amp;LeaveTracker[[#This Row],[Type of Leave]]</f>
        <v>2 OTHER</v>
      </c>
      <c r="L502" s="9">
        <f ca="1">NETWORKDAYS(LeaveTracker[[#This Row],[Start Date]],LeaveTracker[[#This Row],[End Date]],lstHolidays)</f>
        <v>2</v>
      </c>
      <c r="M502" s="9"/>
    </row>
    <row r="503" spans="1:13" ht="30" customHeight="1" x14ac:dyDescent="0.3">
      <c r="A503" s="51">
        <v>843</v>
      </c>
      <c r="B503" s="56">
        <v>44861</v>
      </c>
      <c r="C503" s="56">
        <v>44785</v>
      </c>
      <c r="D503" s="53" t="s">
        <v>1872</v>
      </c>
      <c r="E503" s="51" t="str">
        <f>IF(ISBLANK(LeaveTracker[[#This Row],[Employee Name]]),"-----",VLOOKUP(LeaveTracker[[#This Row],[Employee Name]],Employees[[Employee Name]:[Office]],7))</f>
        <v>BPLO</v>
      </c>
      <c r="F503" s="51" t="str">
        <f>IF(ISBLANK(LeaveTracker[[#This Row],[Employee Name]]),"-----",VLOOKUP(LeaveTracker[[#This Row],[Employee Name]],Employees[[Employee Name]:[Office]],6))</f>
        <v>CASUAL</v>
      </c>
      <c r="G503" s="50">
        <v>44782</v>
      </c>
      <c r="H503" s="50">
        <v>44784</v>
      </c>
      <c r="I503" s="51" t="s">
        <v>81</v>
      </c>
      <c r="J503" s="53"/>
      <c r="K503" s="51" t="str">
        <f ca="1">LeaveTracker[[#This Row],[Days]]&amp;" "&amp;LeaveTracker[[#This Row],[Type of Leave]]</f>
        <v>3 SL</v>
      </c>
      <c r="L503" s="9">
        <f ca="1">NETWORKDAYS(LeaveTracker[[#This Row],[Start Date]],LeaveTracker[[#This Row],[End Date]],lstHolidays)</f>
        <v>3</v>
      </c>
      <c r="M503" s="9"/>
    </row>
    <row r="504" spans="1:13" ht="30" customHeight="1" x14ac:dyDescent="0.3">
      <c r="A504" s="51">
        <v>844</v>
      </c>
      <c r="B504" s="56">
        <v>44861</v>
      </c>
      <c r="C504" s="56">
        <v>44781</v>
      </c>
      <c r="D504" s="53" t="s">
        <v>1817</v>
      </c>
      <c r="E504" s="51" t="str">
        <f>IF(ISBLANK(LeaveTracker[[#This Row],[Employee Name]]),"-----",VLOOKUP(LeaveTracker[[#This Row],[Employee Name]],Employees[[Employee Name]:[Office]],7))</f>
        <v>TCNHS</v>
      </c>
      <c r="F504" s="51" t="str">
        <f>IF(ISBLANK(LeaveTracker[[#This Row],[Employee Name]]),"-----",VLOOKUP(LeaveTracker[[#This Row],[Employee Name]],Employees[[Employee Name]:[Office]],6))</f>
        <v>CASUAL</v>
      </c>
      <c r="G504" s="50">
        <v>44775</v>
      </c>
      <c r="H504" s="50">
        <v>44775</v>
      </c>
      <c r="I504" s="51" t="s">
        <v>81</v>
      </c>
      <c r="J504" s="53"/>
      <c r="K504" s="51" t="str">
        <f ca="1">LeaveTracker[[#This Row],[Days]]&amp;" "&amp;LeaveTracker[[#This Row],[Type of Leave]]</f>
        <v>1 SL</v>
      </c>
      <c r="L504" s="9">
        <f ca="1">NETWORKDAYS(LeaveTracker[[#This Row],[Start Date]],LeaveTracker[[#This Row],[End Date]],lstHolidays)</f>
        <v>1</v>
      </c>
      <c r="M504" s="9"/>
    </row>
    <row r="505" spans="1:13" ht="30" customHeight="1" x14ac:dyDescent="0.3">
      <c r="A505" s="51">
        <v>844</v>
      </c>
      <c r="B505" s="56">
        <v>44861</v>
      </c>
      <c r="C505" s="56">
        <v>44781</v>
      </c>
      <c r="D505" s="53" t="s">
        <v>1817</v>
      </c>
      <c r="E505" s="51" t="str">
        <f>IF(ISBLANK(LeaveTracker[[#This Row],[Employee Name]]),"-----",VLOOKUP(LeaveTracker[[#This Row],[Employee Name]],Employees[[Employee Name]:[Office]],7))</f>
        <v>TCNHS</v>
      </c>
      <c r="F505" s="51" t="str">
        <f>IF(ISBLANK(LeaveTracker[[#This Row],[Employee Name]]),"-----",VLOOKUP(LeaveTracker[[#This Row],[Employee Name]],Employees[[Employee Name]:[Office]],6))</f>
        <v>CASUAL</v>
      </c>
      <c r="G505" s="50">
        <v>44778</v>
      </c>
      <c r="H505" s="50">
        <v>44778</v>
      </c>
      <c r="I505" s="51" t="s">
        <v>81</v>
      </c>
      <c r="J505" s="53"/>
      <c r="K505" s="51" t="str">
        <f ca="1">LeaveTracker[[#This Row],[Days]]&amp;" "&amp;LeaveTracker[[#This Row],[Type of Leave]]</f>
        <v>1 SL</v>
      </c>
      <c r="L505" s="9">
        <f ca="1">NETWORKDAYS(LeaveTracker[[#This Row],[Start Date]],LeaveTracker[[#This Row],[End Date]],lstHolidays)</f>
        <v>1</v>
      </c>
      <c r="M505" s="9"/>
    </row>
    <row r="506" spans="1:13" ht="30" customHeight="1" x14ac:dyDescent="0.3">
      <c r="A506" s="51">
        <v>845</v>
      </c>
      <c r="B506" s="56">
        <v>44861</v>
      </c>
      <c r="C506" s="56">
        <v>44778</v>
      </c>
      <c r="D506" s="53" t="s">
        <v>1923</v>
      </c>
      <c r="E506" s="51" t="str">
        <f>IF(ISBLANK(LeaveTracker[[#This Row],[Employee Name]]),"-----",VLOOKUP(LeaveTracker[[#This Row],[Employee Name]],Employees[[Employee Name]:[Office]],7))</f>
        <v>TCNHS - ISHS</v>
      </c>
      <c r="F506" s="51" t="str">
        <f>IF(ISBLANK(LeaveTracker[[#This Row],[Employee Name]]),"-----",VLOOKUP(LeaveTracker[[#This Row],[Employee Name]],Employees[[Employee Name]:[Office]],6))</f>
        <v>CASUAL</v>
      </c>
      <c r="G506" s="50">
        <v>44795</v>
      </c>
      <c r="H506" s="50">
        <v>44799</v>
      </c>
      <c r="I506" s="51" t="s">
        <v>1022</v>
      </c>
      <c r="J506" s="53" t="s">
        <v>1910</v>
      </c>
      <c r="K506" s="51" t="str">
        <f ca="1">LeaveTracker[[#This Row],[Days]]&amp;" "&amp;LeaveTracker[[#This Row],[Type of Leave]]</f>
        <v>5 WITHOUTPAY</v>
      </c>
      <c r="L506" s="9">
        <f ca="1">NETWORKDAYS(LeaveTracker[[#This Row],[Start Date]],LeaveTracker[[#This Row],[End Date]],lstHolidays)</f>
        <v>5</v>
      </c>
      <c r="M506" s="9"/>
    </row>
    <row r="507" spans="1:13" ht="30" customHeight="1" x14ac:dyDescent="0.3">
      <c r="A507" s="51">
        <v>845</v>
      </c>
      <c r="B507" s="56">
        <v>44861</v>
      </c>
      <c r="C507" s="56">
        <v>44778</v>
      </c>
      <c r="D507" s="53" t="s">
        <v>1923</v>
      </c>
      <c r="E507" s="51" t="str">
        <f>IF(ISBLANK(LeaveTracker[[#This Row],[Employee Name]]),"-----",VLOOKUP(LeaveTracker[[#This Row],[Employee Name]],Employees[[Employee Name]:[Office]],7))</f>
        <v>TCNHS - ISHS</v>
      </c>
      <c r="F507" s="51" t="str">
        <f>IF(ISBLANK(LeaveTracker[[#This Row],[Employee Name]]),"-----",VLOOKUP(LeaveTracker[[#This Row],[Employee Name]],Employees[[Employee Name]:[Office]],6))</f>
        <v>CASUAL</v>
      </c>
      <c r="G507" s="50">
        <v>44803</v>
      </c>
      <c r="H507" s="50">
        <v>44804</v>
      </c>
      <c r="I507" s="51" t="s">
        <v>1022</v>
      </c>
      <c r="J507" s="53" t="s">
        <v>1910</v>
      </c>
      <c r="K507" s="51" t="str">
        <f ca="1">LeaveTracker[[#This Row],[Days]]&amp;" "&amp;LeaveTracker[[#This Row],[Type of Leave]]</f>
        <v>2 WITHOUTPAY</v>
      </c>
      <c r="L507" s="9">
        <f ca="1">NETWORKDAYS(LeaveTracker[[#This Row],[Start Date]],LeaveTracker[[#This Row],[End Date]],lstHolidays)</f>
        <v>2</v>
      </c>
      <c r="M507" s="9"/>
    </row>
    <row r="508" spans="1:13" ht="30" customHeight="1" x14ac:dyDescent="0.3">
      <c r="A508" s="51">
        <v>846</v>
      </c>
      <c r="B508" s="56">
        <v>44861</v>
      </c>
      <c r="C508" s="56">
        <v>44798</v>
      </c>
      <c r="D508" s="53" t="s">
        <v>1800</v>
      </c>
      <c r="E508" s="51" t="str">
        <f>IF(ISBLANK(LeaveTracker[[#This Row],[Employee Name]]),"-----",VLOOKUP(LeaveTracker[[#This Row],[Employee Name]],Employees[[Employee Name]:[Office]],7))</f>
        <v>GSO</v>
      </c>
      <c r="F508" s="51" t="str">
        <f>IF(ISBLANK(LeaveTracker[[#This Row],[Employee Name]]),"-----",VLOOKUP(LeaveTracker[[#This Row],[Employee Name]],Employees[[Employee Name]:[Office]],6))</f>
        <v>CASUAL</v>
      </c>
      <c r="G508" s="50">
        <v>44797</v>
      </c>
      <c r="H508" s="50">
        <v>44797</v>
      </c>
      <c r="I508" s="51" t="s">
        <v>81</v>
      </c>
      <c r="J508" s="53"/>
      <c r="K508" s="51" t="str">
        <f ca="1">LeaveTracker[[#This Row],[Days]]&amp;" "&amp;LeaveTracker[[#This Row],[Type of Leave]]</f>
        <v>1 SL</v>
      </c>
      <c r="L508" s="9">
        <f ca="1">NETWORKDAYS(LeaveTracker[[#This Row],[Start Date]],LeaveTracker[[#This Row],[End Date]],lstHolidays)</f>
        <v>1</v>
      </c>
      <c r="M508" s="9"/>
    </row>
    <row r="509" spans="1:13" ht="30" customHeight="1" x14ac:dyDescent="0.3">
      <c r="A509" s="51">
        <v>847</v>
      </c>
      <c r="B509" s="56">
        <v>44861</v>
      </c>
      <c r="C509" s="56">
        <v>44796</v>
      </c>
      <c r="D509" s="53" t="s">
        <v>1800</v>
      </c>
      <c r="E509" s="51" t="str">
        <f>IF(ISBLANK(LeaveTracker[[#This Row],[Employee Name]]),"-----",VLOOKUP(LeaveTracker[[#This Row],[Employee Name]],Employees[[Employee Name]:[Office]],7))</f>
        <v>GSO</v>
      </c>
      <c r="F509" s="51" t="str">
        <f>IF(ISBLANK(LeaveTracker[[#This Row],[Employee Name]]),"-----",VLOOKUP(LeaveTracker[[#This Row],[Employee Name]],Employees[[Employee Name]:[Office]],6))</f>
        <v>CASUAL</v>
      </c>
      <c r="G509" s="50">
        <v>44803</v>
      </c>
      <c r="H509" s="50">
        <v>44803</v>
      </c>
      <c r="I509" s="51" t="s">
        <v>298</v>
      </c>
      <c r="J509" s="53" t="s">
        <v>1004</v>
      </c>
      <c r="K509" s="51" t="str">
        <f ca="1">LeaveTracker[[#This Row],[Days]]&amp;" "&amp;LeaveTracker[[#This Row],[Type of Leave]]</f>
        <v>1 OTHER</v>
      </c>
      <c r="L509" s="9">
        <f ca="1">NETWORKDAYS(LeaveTracker[[#This Row],[Start Date]],LeaveTracker[[#This Row],[End Date]],lstHolidays)</f>
        <v>1</v>
      </c>
      <c r="M509" s="9"/>
    </row>
    <row r="510" spans="1:13" ht="30" customHeight="1" x14ac:dyDescent="0.3">
      <c r="A510" s="51">
        <v>848</v>
      </c>
      <c r="B510" s="56">
        <v>44861</v>
      </c>
      <c r="C510" s="56">
        <v>44782</v>
      </c>
      <c r="D510" s="53" t="s">
        <v>1880</v>
      </c>
      <c r="E510" s="51" t="str">
        <f>IF(ISBLANK(LeaveTracker[[#This Row],[Employee Name]]),"-----",VLOOKUP(LeaveTracker[[#This Row],[Employee Name]],Employees[[Employee Name]:[Office]],7))</f>
        <v>TICC</v>
      </c>
      <c r="F510" s="51" t="str">
        <f>IF(ISBLANK(LeaveTracker[[#This Row],[Employee Name]]),"-----",VLOOKUP(LeaveTracker[[#This Row],[Employee Name]],Employees[[Employee Name]:[Office]],6))</f>
        <v>CASUAL</v>
      </c>
      <c r="G510" s="50">
        <v>44781</v>
      </c>
      <c r="H510" s="50">
        <v>44781</v>
      </c>
      <c r="I510" s="51" t="s">
        <v>81</v>
      </c>
      <c r="J510" s="53"/>
      <c r="K510" s="51" t="str">
        <f ca="1">LeaveTracker[[#This Row],[Days]]&amp;" "&amp;LeaveTracker[[#This Row],[Type of Leave]]</f>
        <v>1 SL</v>
      </c>
      <c r="L510" s="9">
        <f ca="1">NETWORKDAYS(LeaveTracker[[#This Row],[Start Date]],LeaveTracker[[#This Row],[End Date]],lstHolidays)</f>
        <v>1</v>
      </c>
      <c r="M510" s="9"/>
    </row>
    <row r="511" spans="1:13" ht="30" customHeight="1" x14ac:dyDescent="0.3">
      <c r="A511" s="51">
        <v>849</v>
      </c>
      <c r="B511" s="56">
        <v>44861</v>
      </c>
      <c r="C511" s="56">
        <v>44785</v>
      </c>
      <c r="D511" s="53" t="s">
        <v>1880</v>
      </c>
      <c r="E511" s="51" t="str">
        <f>IF(ISBLANK(LeaveTracker[[#This Row],[Employee Name]]),"-----",VLOOKUP(LeaveTracker[[#This Row],[Employee Name]],Employees[[Employee Name]:[Office]],7))</f>
        <v>TICC</v>
      </c>
      <c r="F511" s="51" t="str">
        <f>IF(ISBLANK(LeaveTracker[[#This Row],[Employee Name]]),"-----",VLOOKUP(LeaveTracker[[#This Row],[Employee Name]],Employees[[Employee Name]:[Office]],6))</f>
        <v>CASUAL</v>
      </c>
      <c r="G511" s="50">
        <v>44784</v>
      </c>
      <c r="H511" s="50">
        <v>44784</v>
      </c>
      <c r="I511" s="51" t="s">
        <v>81</v>
      </c>
      <c r="J511" s="53"/>
      <c r="K511" s="51" t="str">
        <f ca="1">LeaveTracker[[#This Row],[Days]]&amp;" "&amp;LeaveTracker[[#This Row],[Type of Leave]]</f>
        <v>1 SL</v>
      </c>
      <c r="L511" s="9">
        <f ca="1">NETWORKDAYS(LeaveTracker[[#This Row],[Start Date]],LeaveTracker[[#This Row],[End Date]],lstHolidays)</f>
        <v>1</v>
      </c>
      <c r="M511" s="9"/>
    </row>
    <row r="512" spans="1:13" ht="30" customHeight="1" x14ac:dyDescent="0.3">
      <c r="A512" s="51">
        <v>850</v>
      </c>
      <c r="B512" s="56">
        <v>44861</v>
      </c>
      <c r="C512" s="56">
        <v>44775</v>
      </c>
      <c r="D512" s="53" t="s">
        <v>1924</v>
      </c>
      <c r="E512" s="51" t="str">
        <f>IF(ISBLANK(LeaveTracker[[#This Row],[Employee Name]]),"-----",VLOOKUP(LeaveTracker[[#This Row],[Employee Name]],Employees[[Employee Name]:[Office]],7))</f>
        <v>ONT</v>
      </c>
      <c r="F512" s="51" t="str">
        <f>IF(ISBLANK(LeaveTracker[[#This Row],[Employee Name]]),"-----",VLOOKUP(LeaveTracker[[#This Row],[Employee Name]],Employees[[Employee Name]:[Office]],6))</f>
        <v>CASUAL</v>
      </c>
      <c r="G512" s="50">
        <v>44768</v>
      </c>
      <c r="H512" s="50">
        <v>44768</v>
      </c>
      <c r="I512" s="51" t="s">
        <v>81</v>
      </c>
      <c r="J512" s="53"/>
      <c r="K512" s="51" t="str">
        <f ca="1">LeaveTracker[[#This Row],[Days]]&amp;" "&amp;LeaveTracker[[#This Row],[Type of Leave]]</f>
        <v>1 SL</v>
      </c>
      <c r="L512" s="9">
        <f ca="1">NETWORKDAYS(LeaveTracker[[#This Row],[Start Date]],LeaveTracker[[#This Row],[End Date]],lstHolidays)</f>
        <v>1</v>
      </c>
      <c r="M512" s="9"/>
    </row>
    <row r="513" spans="1:13" ht="30" customHeight="1" x14ac:dyDescent="0.3">
      <c r="A513" s="51">
        <v>850</v>
      </c>
      <c r="B513" s="56">
        <v>44861</v>
      </c>
      <c r="C513" s="56">
        <v>44775</v>
      </c>
      <c r="D513" s="53" t="s">
        <v>1924</v>
      </c>
      <c r="E513" s="51" t="str">
        <f>IF(ISBLANK(LeaveTracker[[#This Row],[Employee Name]]),"-----",VLOOKUP(LeaveTracker[[#This Row],[Employee Name]],Employees[[Employee Name]:[Office]],7))</f>
        <v>ONT</v>
      </c>
      <c r="F513" s="51" t="str">
        <f>IF(ISBLANK(LeaveTracker[[#This Row],[Employee Name]]),"-----",VLOOKUP(LeaveTracker[[#This Row],[Employee Name]],Employees[[Employee Name]:[Office]],6))</f>
        <v>CASUAL</v>
      </c>
      <c r="G513" s="50">
        <v>44770</v>
      </c>
      <c r="H513" s="50">
        <v>44771</v>
      </c>
      <c r="I513" s="51" t="s">
        <v>81</v>
      </c>
      <c r="J513" s="53"/>
      <c r="K513" s="51" t="str">
        <f ca="1">LeaveTracker[[#This Row],[Days]]&amp;" "&amp;LeaveTracker[[#This Row],[Type of Leave]]</f>
        <v>2 SL</v>
      </c>
      <c r="L513" s="9">
        <f ca="1">NETWORKDAYS(LeaveTracker[[#This Row],[Start Date]],LeaveTracker[[#This Row],[End Date]],lstHolidays)</f>
        <v>2</v>
      </c>
      <c r="M513" s="9"/>
    </row>
    <row r="514" spans="1:13" ht="30" customHeight="1" x14ac:dyDescent="0.3">
      <c r="A514" s="51">
        <v>851</v>
      </c>
      <c r="B514" s="56">
        <v>44861</v>
      </c>
      <c r="C514" s="56">
        <v>44783</v>
      </c>
      <c r="D514" s="53" t="s">
        <v>1814</v>
      </c>
      <c r="E514" s="51" t="str">
        <f>IF(ISBLANK(LeaveTracker[[#This Row],[Employee Name]]),"-----",VLOOKUP(LeaveTracker[[#This Row],[Employee Name]],Employees[[Employee Name]:[Office]],7))</f>
        <v>HOUSING</v>
      </c>
      <c r="F514" s="51" t="str">
        <f>IF(ISBLANK(LeaveTracker[[#This Row],[Employee Name]]),"-----",VLOOKUP(LeaveTracker[[#This Row],[Employee Name]],Employees[[Employee Name]:[Office]],6))</f>
        <v>CASUAL</v>
      </c>
      <c r="G514" s="50">
        <v>44782</v>
      </c>
      <c r="H514" s="50">
        <v>44782</v>
      </c>
      <c r="I514" s="51" t="s">
        <v>81</v>
      </c>
      <c r="J514" s="53"/>
      <c r="K514" s="51" t="str">
        <f ca="1">LeaveTracker[[#This Row],[Days]]&amp;" "&amp;LeaveTracker[[#This Row],[Type of Leave]]</f>
        <v>1 SL</v>
      </c>
      <c r="L514" s="9">
        <f ca="1">NETWORKDAYS(LeaveTracker[[#This Row],[Start Date]],LeaveTracker[[#This Row],[End Date]],lstHolidays)</f>
        <v>1</v>
      </c>
      <c r="M514" s="9"/>
    </row>
    <row r="515" spans="1:13" ht="30" customHeight="1" x14ac:dyDescent="0.3">
      <c r="A515" s="51">
        <v>852</v>
      </c>
      <c r="B515" s="56">
        <v>44861</v>
      </c>
      <c r="C515" s="56">
        <v>44789</v>
      </c>
      <c r="D515" s="53" t="s">
        <v>1801</v>
      </c>
      <c r="E515" s="51" t="str">
        <f>IF(ISBLANK(LeaveTracker[[#This Row],[Employee Name]]),"-----",VLOOKUP(LeaveTracker[[#This Row],[Employee Name]],Employees[[Employee Name]:[Office]],7))</f>
        <v>CENRO</v>
      </c>
      <c r="F515" s="51" t="str">
        <f>IF(ISBLANK(LeaveTracker[[#This Row],[Employee Name]]),"-----",VLOOKUP(LeaveTracker[[#This Row],[Employee Name]],Employees[[Employee Name]:[Office]],6))</f>
        <v>CASUAL</v>
      </c>
      <c r="G515" s="50">
        <v>44781</v>
      </c>
      <c r="H515" s="50">
        <v>44785</v>
      </c>
      <c r="I515" s="51" t="s">
        <v>81</v>
      </c>
      <c r="J515" s="53"/>
      <c r="K515" s="51" t="str">
        <f ca="1">LeaveTracker[[#This Row],[Days]]&amp;" "&amp;LeaveTracker[[#This Row],[Type of Leave]]</f>
        <v>5 SL</v>
      </c>
      <c r="L515" s="9">
        <f ca="1">NETWORKDAYS(LeaveTracker[[#This Row],[Start Date]],LeaveTracker[[#This Row],[End Date]],lstHolidays)</f>
        <v>5</v>
      </c>
      <c r="M515" s="9"/>
    </row>
    <row r="516" spans="1:13" ht="30" customHeight="1" x14ac:dyDescent="0.3">
      <c r="A516" s="51">
        <v>853</v>
      </c>
      <c r="B516" s="56">
        <v>44861</v>
      </c>
      <c r="C516" s="56">
        <v>44792</v>
      </c>
      <c r="D516" s="53" t="s">
        <v>1805</v>
      </c>
      <c r="E516" s="51" t="str">
        <f>IF(ISBLANK(LeaveTracker[[#This Row],[Employee Name]]),"-----",VLOOKUP(LeaveTracker[[#This Row],[Employee Name]],Employees[[Employee Name]:[Office]],7))</f>
        <v>CENRO</v>
      </c>
      <c r="F516" s="51" t="str">
        <f>IF(ISBLANK(LeaveTracker[[#This Row],[Employee Name]]),"-----",VLOOKUP(LeaveTracker[[#This Row],[Employee Name]],Employees[[Employee Name]:[Office]],6))</f>
        <v>CASUAL</v>
      </c>
      <c r="G516" s="50">
        <v>44780</v>
      </c>
      <c r="H516" s="50">
        <v>44781</v>
      </c>
      <c r="I516" s="51" t="s">
        <v>81</v>
      </c>
      <c r="J516" s="53"/>
      <c r="K516" s="51" t="str">
        <f ca="1">LeaveTracker[[#This Row],[Days]]&amp;" "&amp;LeaveTracker[[#This Row],[Type of Leave]]</f>
        <v>1 SL</v>
      </c>
      <c r="L516" s="9">
        <f ca="1">NETWORKDAYS(LeaveTracker[[#This Row],[Start Date]],LeaveTracker[[#This Row],[End Date]],lstHolidays)</f>
        <v>1</v>
      </c>
      <c r="M516" s="9"/>
    </row>
    <row r="517" spans="1:13" ht="30" customHeight="1" x14ac:dyDescent="0.3">
      <c r="A517" s="51">
        <v>854</v>
      </c>
      <c r="B517" s="56">
        <v>44861</v>
      </c>
      <c r="C517" s="56">
        <v>44778</v>
      </c>
      <c r="D517" s="53" t="s">
        <v>1811</v>
      </c>
      <c r="E517" s="51" t="str">
        <f>IF(ISBLANK(LeaveTracker[[#This Row],[Employee Name]]),"-----",VLOOKUP(LeaveTracker[[#This Row],[Employee Name]],Employees[[Employee Name]:[Office]],7))</f>
        <v>TCNHS</v>
      </c>
      <c r="F517" s="51" t="str">
        <f>IF(ISBLANK(LeaveTracker[[#This Row],[Employee Name]]),"-----",VLOOKUP(LeaveTracker[[#This Row],[Employee Name]],Employees[[Employee Name]:[Office]],6))</f>
        <v>CASUAL</v>
      </c>
      <c r="G517" s="50">
        <v>44788</v>
      </c>
      <c r="H517" s="50">
        <v>44792</v>
      </c>
      <c r="I517" s="51" t="s">
        <v>82</v>
      </c>
      <c r="J517" s="53"/>
      <c r="K517" s="51" t="str">
        <f ca="1">LeaveTracker[[#This Row],[Days]]&amp;" "&amp;LeaveTracker[[#This Row],[Type of Leave]]</f>
        <v>5 VL</v>
      </c>
      <c r="L517" s="9">
        <f ca="1">NETWORKDAYS(LeaveTracker[[#This Row],[Start Date]],LeaveTracker[[#This Row],[End Date]],lstHolidays)</f>
        <v>5</v>
      </c>
      <c r="M517" s="9"/>
    </row>
    <row r="518" spans="1:13" ht="30" customHeight="1" x14ac:dyDescent="0.3">
      <c r="A518" s="51">
        <v>855</v>
      </c>
      <c r="B518" s="56">
        <v>44861</v>
      </c>
      <c r="C518" s="56">
        <v>44789</v>
      </c>
      <c r="D518" s="53" t="s">
        <v>1831</v>
      </c>
      <c r="E518" s="51" t="str">
        <f>IF(ISBLANK(LeaveTracker[[#This Row],[Employee Name]]),"-----",VLOOKUP(LeaveTracker[[#This Row],[Employee Name]],Employees[[Employee Name]:[Office]],7))</f>
        <v>CENRO</v>
      </c>
      <c r="F518" s="51" t="str">
        <f>IF(ISBLANK(LeaveTracker[[#This Row],[Employee Name]]),"-----",VLOOKUP(LeaveTracker[[#This Row],[Employee Name]],Employees[[Employee Name]:[Office]],6))</f>
        <v>CASUAL</v>
      </c>
      <c r="G518" s="50">
        <v>44784</v>
      </c>
      <c r="H518" s="50">
        <v>44785</v>
      </c>
      <c r="I518" s="51" t="s">
        <v>81</v>
      </c>
      <c r="J518" s="53"/>
      <c r="K518" s="51" t="str">
        <f ca="1">LeaveTracker[[#This Row],[Days]]&amp;" "&amp;LeaveTracker[[#This Row],[Type of Leave]]</f>
        <v>2 SL</v>
      </c>
      <c r="L518" s="9">
        <f ca="1">NETWORKDAYS(LeaveTracker[[#This Row],[Start Date]],LeaveTracker[[#This Row],[End Date]],lstHolidays)</f>
        <v>2</v>
      </c>
      <c r="M518" s="9"/>
    </row>
    <row r="519" spans="1:13" ht="30" customHeight="1" x14ac:dyDescent="0.3">
      <c r="A519" s="51">
        <v>855</v>
      </c>
      <c r="B519" s="56">
        <v>44861</v>
      </c>
      <c r="C519" s="56">
        <v>44789</v>
      </c>
      <c r="D519" s="53" t="s">
        <v>1831</v>
      </c>
      <c r="E519" s="51" t="str">
        <f>IF(ISBLANK(LeaveTracker[[#This Row],[Employee Name]]),"-----",VLOOKUP(LeaveTracker[[#This Row],[Employee Name]],Employees[[Employee Name]:[Office]],7))</f>
        <v>CENRO</v>
      </c>
      <c r="F519" s="51" t="str">
        <f>IF(ISBLANK(LeaveTracker[[#This Row],[Employee Name]]),"-----",VLOOKUP(LeaveTracker[[#This Row],[Employee Name]],Employees[[Employee Name]:[Office]],6))</f>
        <v>CASUAL</v>
      </c>
      <c r="G519" s="50">
        <v>44788</v>
      </c>
      <c r="H519" s="50">
        <v>44788</v>
      </c>
      <c r="I519" s="51" t="s">
        <v>81</v>
      </c>
      <c r="J519" s="53"/>
      <c r="K519" s="51" t="str">
        <f ca="1">LeaveTracker[[#This Row],[Days]]&amp;" "&amp;LeaveTracker[[#This Row],[Type of Leave]]</f>
        <v>1 SL</v>
      </c>
      <c r="L519" s="9">
        <f ca="1">NETWORKDAYS(LeaveTracker[[#This Row],[Start Date]],LeaveTracker[[#This Row],[End Date]],lstHolidays)</f>
        <v>1</v>
      </c>
      <c r="M519" s="9"/>
    </row>
    <row r="520" spans="1:13" ht="30" customHeight="1" x14ac:dyDescent="0.3">
      <c r="A520" s="51">
        <v>856</v>
      </c>
      <c r="B520" s="56">
        <v>44861</v>
      </c>
      <c r="C520" s="56">
        <v>44778</v>
      </c>
      <c r="D520" s="53" t="s">
        <v>1925</v>
      </c>
      <c r="E520" s="51" t="str">
        <f>IF(ISBLANK(LeaveTracker[[#This Row],[Employee Name]]),"-----",VLOOKUP(LeaveTracker[[#This Row],[Employee Name]],Employees[[Employee Name]:[Office]],7))</f>
        <v>CENRO</v>
      </c>
      <c r="F520" s="51" t="str">
        <f>IF(ISBLANK(LeaveTracker[[#This Row],[Employee Name]]),"-----",VLOOKUP(LeaveTracker[[#This Row],[Employee Name]],Employees[[Employee Name]:[Office]],6))</f>
        <v>CASUAL</v>
      </c>
      <c r="G520" s="50">
        <v>44777</v>
      </c>
      <c r="H520" s="50">
        <v>44777</v>
      </c>
      <c r="I520" s="51" t="s">
        <v>81</v>
      </c>
      <c r="J520" s="53"/>
      <c r="K520" s="51" t="str">
        <f ca="1">LeaveTracker[[#This Row],[Days]]&amp;" "&amp;LeaveTracker[[#This Row],[Type of Leave]]</f>
        <v>1 SL</v>
      </c>
      <c r="L520" s="9">
        <f ca="1">NETWORKDAYS(LeaveTracker[[#This Row],[Start Date]],LeaveTracker[[#This Row],[End Date]],lstHolidays)</f>
        <v>1</v>
      </c>
      <c r="M520" s="9"/>
    </row>
    <row r="521" spans="1:13" ht="30" customHeight="1" x14ac:dyDescent="0.3">
      <c r="A521" s="51">
        <v>857</v>
      </c>
      <c r="B521" s="56">
        <v>44861</v>
      </c>
      <c r="C521" s="56">
        <v>44792</v>
      </c>
      <c r="D521" s="53" t="s">
        <v>1926</v>
      </c>
      <c r="E521" s="51" t="str">
        <f>IF(ISBLANK(LeaveTracker[[#This Row],[Employee Name]]),"-----",VLOOKUP(LeaveTracker[[#This Row],[Employee Name]],Employees[[Employee Name]:[Office]],7))</f>
        <v>CSWDO</v>
      </c>
      <c r="F521" s="51" t="str">
        <f>IF(ISBLANK(LeaveTracker[[#This Row],[Employee Name]]),"-----",VLOOKUP(LeaveTracker[[#This Row],[Employee Name]],Employees[[Employee Name]:[Office]],6))</f>
        <v>CASUAL</v>
      </c>
      <c r="G521" s="50">
        <v>44788</v>
      </c>
      <c r="H521" s="50">
        <v>44791</v>
      </c>
      <c r="I521" s="51" t="s">
        <v>81</v>
      </c>
      <c r="J521" s="53"/>
      <c r="K521" s="51" t="str">
        <f ca="1">LeaveTracker[[#This Row],[Days]]&amp;" "&amp;LeaveTracker[[#This Row],[Type of Leave]]</f>
        <v>4 SL</v>
      </c>
      <c r="L521" s="9">
        <f ca="1">NETWORKDAYS(LeaveTracker[[#This Row],[Start Date]],LeaveTracker[[#This Row],[End Date]],lstHolidays)</f>
        <v>4</v>
      </c>
      <c r="M521" s="9"/>
    </row>
    <row r="522" spans="1:13" ht="30" customHeight="1" x14ac:dyDescent="0.3">
      <c r="A522" s="51">
        <v>858</v>
      </c>
      <c r="B522" s="56">
        <v>44861</v>
      </c>
      <c r="C522" s="56">
        <v>44799</v>
      </c>
      <c r="D522" s="53" t="s">
        <v>1226</v>
      </c>
      <c r="E522" s="51">
        <f>IF(ISBLANK(LeaveTracker[[#This Row],[Employee Name]]),"-----",VLOOKUP(LeaveTracker[[#This Row],[Employee Name]],Employees[[Employee Name]:[Office]],7))</f>
        <v>0</v>
      </c>
      <c r="F522" s="51" t="str">
        <f>IF(ISBLANK(LeaveTracker[[#This Row],[Employee Name]]),"-----",VLOOKUP(LeaveTracker[[#This Row],[Employee Name]],Employees[[Employee Name]:[Office]],6))</f>
        <v>REGULAR</v>
      </c>
      <c r="G522" s="50">
        <v>44805</v>
      </c>
      <c r="H522" s="50">
        <v>44805</v>
      </c>
      <c r="I522" s="51" t="s">
        <v>298</v>
      </c>
      <c r="J522" s="53" t="s">
        <v>1003</v>
      </c>
      <c r="K522" s="51" t="str">
        <f ca="1">LeaveTracker[[#This Row],[Days]]&amp;" "&amp;LeaveTracker[[#This Row],[Type of Leave]]</f>
        <v>1 OTHER</v>
      </c>
      <c r="L522" s="9">
        <f ca="1">NETWORKDAYS(LeaveTracker[[#This Row],[Start Date]],LeaveTracker[[#This Row],[End Date]],lstHolidays)</f>
        <v>1</v>
      </c>
      <c r="M522" s="9"/>
    </row>
    <row r="523" spans="1:13" ht="30" customHeight="1" x14ac:dyDescent="0.3">
      <c r="A523" s="51">
        <v>859</v>
      </c>
      <c r="B523" s="56">
        <v>44861</v>
      </c>
      <c r="C523" s="56">
        <v>44789</v>
      </c>
      <c r="D523" s="53" t="s">
        <v>1832</v>
      </c>
      <c r="E523" s="51" t="str">
        <f>IF(ISBLANK(LeaveTracker[[#This Row],[Employee Name]]),"-----",VLOOKUP(LeaveTracker[[#This Row],[Employee Name]],Employees[[Employee Name]:[Office]],7))</f>
        <v>CCT</v>
      </c>
      <c r="F523" s="51" t="str">
        <f>IF(ISBLANK(LeaveTracker[[#This Row],[Employee Name]]),"-----",VLOOKUP(LeaveTracker[[#This Row],[Employee Name]],Employees[[Employee Name]:[Office]],6))</f>
        <v>CASUAL</v>
      </c>
      <c r="G523" s="50">
        <v>44788</v>
      </c>
      <c r="H523" s="50">
        <v>44788</v>
      </c>
      <c r="I523" s="51" t="s">
        <v>81</v>
      </c>
      <c r="J523" s="53"/>
      <c r="K523" s="51" t="str">
        <f ca="1">LeaveTracker[[#This Row],[Days]]&amp;" "&amp;LeaveTracker[[#This Row],[Type of Leave]]</f>
        <v>1 SL</v>
      </c>
      <c r="L523" s="9">
        <f ca="1">NETWORKDAYS(LeaveTracker[[#This Row],[Start Date]],LeaveTracker[[#This Row],[End Date]],lstHolidays)</f>
        <v>1</v>
      </c>
      <c r="M523" s="9"/>
    </row>
    <row r="524" spans="1:13" ht="30" customHeight="1" x14ac:dyDescent="0.3">
      <c r="A524" s="51">
        <v>860</v>
      </c>
      <c r="B524" s="56">
        <v>44861</v>
      </c>
      <c r="C524" s="56">
        <v>44782</v>
      </c>
      <c r="D524" s="53" t="s">
        <v>1832</v>
      </c>
      <c r="E524" s="51" t="str">
        <f>IF(ISBLANK(LeaveTracker[[#This Row],[Employee Name]]),"-----",VLOOKUP(LeaveTracker[[#This Row],[Employee Name]],Employees[[Employee Name]:[Office]],7))</f>
        <v>CCT</v>
      </c>
      <c r="F524" s="51" t="str">
        <f>IF(ISBLANK(LeaveTracker[[#This Row],[Employee Name]]),"-----",VLOOKUP(LeaveTracker[[#This Row],[Employee Name]],Employees[[Employee Name]:[Office]],6))</f>
        <v>CASUAL</v>
      </c>
      <c r="G524" s="50">
        <v>44781</v>
      </c>
      <c r="H524" s="50">
        <v>44781</v>
      </c>
      <c r="I524" s="51" t="s">
        <v>81</v>
      </c>
      <c r="J524" s="53"/>
      <c r="K524" s="51" t="str">
        <f ca="1">LeaveTracker[[#This Row],[Days]]&amp;" "&amp;LeaveTracker[[#This Row],[Type of Leave]]</f>
        <v>1 SL</v>
      </c>
      <c r="L524" s="9">
        <f ca="1">NETWORKDAYS(LeaveTracker[[#This Row],[Start Date]],LeaveTracker[[#This Row],[End Date]],lstHolidays)</f>
        <v>1</v>
      </c>
      <c r="M524" s="9"/>
    </row>
    <row r="525" spans="1:13" ht="30" customHeight="1" x14ac:dyDescent="0.3">
      <c r="A525" s="51">
        <v>861</v>
      </c>
      <c r="B525" s="56">
        <v>44861</v>
      </c>
      <c r="C525" s="56">
        <v>44790</v>
      </c>
      <c r="D525" s="53" t="s">
        <v>1226</v>
      </c>
      <c r="E525" s="51">
        <f>IF(ISBLANK(LeaveTracker[[#This Row],[Employee Name]]),"-----",VLOOKUP(LeaveTracker[[#This Row],[Employee Name]],Employees[[Employee Name]:[Office]],7))</f>
        <v>0</v>
      </c>
      <c r="F525" s="51" t="str">
        <f>IF(ISBLANK(LeaveTracker[[#This Row],[Employee Name]]),"-----",VLOOKUP(LeaveTracker[[#This Row],[Employee Name]],Employees[[Employee Name]:[Office]],6))</f>
        <v>REGULAR</v>
      </c>
      <c r="G525" s="50">
        <v>44788</v>
      </c>
      <c r="H525" s="50">
        <v>44789</v>
      </c>
      <c r="I525" s="51" t="s">
        <v>81</v>
      </c>
      <c r="J525" s="53"/>
      <c r="K525" s="51" t="str">
        <f ca="1">LeaveTracker[[#This Row],[Days]]&amp;" "&amp;LeaveTracker[[#This Row],[Type of Leave]]</f>
        <v>2 SL</v>
      </c>
      <c r="L525" s="9">
        <f ca="1">NETWORKDAYS(LeaveTracker[[#This Row],[Start Date]],LeaveTracker[[#This Row],[End Date]],lstHolidays)</f>
        <v>2</v>
      </c>
      <c r="M525" s="9"/>
    </row>
    <row r="526" spans="1:13" ht="30" customHeight="1" x14ac:dyDescent="0.3">
      <c r="A526" s="51">
        <v>862</v>
      </c>
      <c r="B526" s="56">
        <v>44861</v>
      </c>
      <c r="C526" s="56">
        <v>44802</v>
      </c>
      <c r="D526" s="53" t="s">
        <v>1883</v>
      </c>
      <c r="E526" s="51" t="str">
        <f>IF(ISBLANK(LeaveTracker[[#This Row],[Employee Name]]),"-----",VLOOKUP(LeaveTracker[[#This Row],[Employee Name]],Employees[[Employee Name]:[Office]],7))</f>
        <v>CENRO</v>
      </c>
      <c r="F526" s="51" t="str">
        <f>IF(ISBLANK(LeaveTracker[[#This Row],[Employee Name]]),"-----",VLOOKUP(LeaveTracker[[#This Row],[Employee Name]],Employees[[Employee Name]:[Office]],6))</f>
        <v>CASUAL</v>
      </c>
      <c r="G526" s="50">
        <v>44795</v>
      </c>
      <c r="H526" s="50">
        <v>44795</v>
      </c>
      <c r="I526" s="51" t="s">
        <v>81</v>
      </c>
      <c r="J526" s="53"/>
      <c r="K526" s="51" t="str">
        <f ca="1">LeaveTracker[[#This Row],[Days]]&amp;" "&amp;LeaveTracker[[#This Row],[Type of Leave]]</f>
        <v>1 SL</v>
      </c>
      <c r="L526" s="9">
        <f ca="1">NETWORKDAYS(LeaveTracker[[#This Row],[Start Date]],LeaveTracker[[#This Row],[End Date]],lstHolidays)</f>
        <v>1</v>
      </c>
      <c r="M526" s="9"/>
    </row>
    <row r="527" spans="1:13" ht="30" customHeight="1" x14ac:dyDescent="0.3">
      <c r="A527" s="51">
        <v>862</v>
      </c>
      <c r="B527" s="56">
        <v>44861</v>
      </c>
      <c r="C527" s="56">
        <v>44802</v>
      </c>
      <c r="D527" s="53" t="s">
        <v>1883</v>
      </c>
      <c r="E527" s="51" t="str">
        <f>IF(ISBLANK(LeaveTracker[[#This Row],[Employee Name]]),"-----",VLOOKUP(LeaveTracker[[#This Row],[Employee Name]],Employees[[Employee Name]:[Office]],7))</f>
        <v>CENRO</v>
      </c>
      <c r="F527" s="51" t="str">
        <f>IF(ISBLANK(LeaveTracker[[#This Row],[Employee Name]]),"-----",VLOOKUP(LeaveTracker[[#This Row],[Employee Name]],Employees[[Employee Name]:[Office]],6))</f>
        <v>CASUAL</v>
      </c>
      <c r="G527" s="50">
        <v>44800</v>
      </c>
      <c r="H527" s="50">
        <v>44800</v>
      </c>
      <c r="I527" s="51" t="s">
        <v>81</v>
      </c>
      <c r="J527" s="53"/>
      <c r="K527" s="51" t="str">
        <f ca="1">LeaveTracker[[#This Row],[Days]]&amp;" "&amp;LeaveTracker[[#This Row],[Type of Leave]]</f>
        <v>0 SL</v>
      </c>
      <c r="L527" s="9">
        <f ca="1">NETWORKDAYS(LeaveTracker[[#This Row],[Start Date]],LeaveTracker[[#This Row],[End Date]],lstHolidays)</f>
        <v>0</v>
      </c>
      <c r="M527" s="9"/>
    </row>
    <row r="528" spans="1:13" ht="30" customHeight="1" x14ac:dyDescent="0.3">
      <c r="A528" s="51">
        <v>863</v>
      </c>
      <c r="B528" s="56">
        <v>44861</v>
      </c>
      <c r="C528" s="56">
        <v>44816</v>
      </c>
      <c r="D528" s="53" t="s">
        <v>1883</v>
      </c>
      <c r="E528" s="51" t="str">
        <f>IF(ISBLANK(LeaveTracker[[#This Row],[Employee Name]]),"-----",VLOOKUP(LeaveTracker[[#This Row],[Employee Name]],Employees[[Employee Name]:[Office]],7))</f>
        <v>CENRO</v>
      </c>
      <c r="F528" s="51" t="str">
        <f>IF(ISBLANK(LeaveTracker[[#This Row],[Employee Name]]),"-----",VLOOKUP(LeaveTracker[[#This Row],[Employee Name]],Employees[[Employee Name]:[Office]],6))</f>
        <v>CASUAL</v>
      </c>
      <c r="G528" s="50">
        <v>44783</v>
      </c>
      <c r="H528" s="50">
        <v>44783</v>
      </c>
      <c r="I528" s="51" t="s">
        <v>81</v>
      </c>
      <c r="J528" s="53"/>
      <c r="K528" s="51" t="str">
        <f ca="1">LeaveTracker[[#This Row],[Days]]&amp;" "&amp;LeaveTracker[[#This Row],[Type of Leave]]</f>
        <v>1 SL</v>
      </c>
      <c r="L528" s="9">
        <f ca="1">NETWORKDAYS(LeaveTracker[[#This Row],[Start Date]],LeaveTracker[[#This Row],[End Date]],lstHolidays)</f>
        <v>1</v>
      </c>
      <c r="M528" s="9"/>
    </row>
    <row r="529" spans="1:13" ht="30" customHeight="1" x14ac:dyDescent="0.3">
      <c r="A529" s="51">
        <v>864</v>
      </c>
      <c r="B529" s="56">
        <v>44861</v>
      </c>
      <c r="C529" s="56">
        <v>44784</v>
      </c>
      <c r="D529" s="53" t="s">
        <v>1927</v>
      </c>
      <c r="E529" s="51" t="str">
        <f>IF(ISBLANK(LeaveTracker[[#This Row],[Employee Name]]),"-----",VLOOKUP(LeaveTracker[[#This Row],[Employee Name]],Employees[[Employee Name]:[Office]],7))</f>
        <v>INTERNAL</v>
      </c>
      <c r="F529" s="51" t="str">
        <f>IF(ISBLANK(LeaveTracker[[#This Row],[Employee Name]]),"-----",VLOOKUP(LeaveTracker[[#This Row],[Employee Name]],Employees[[Employee Name]:[Office]],6))</f>
        <v>CASUAL</v>
      </c>
      <c r="G529" s="50">
        <v>44799</v>
      </c>
      <c r="H529" s="50">
        <v>44799</v>
      </c>
      <c r="I529" s="51" t="s">
        <v>298</v>
      </c>
      <c r="J529" s="53" t="s">
        <v>1003</v>
      </c>
      <c r="K529" s="51" t="str">
        <f ca="1">LeaveTracker[[#This Row],[Days]]&amp;" "&amp;LeaveTracker[[#This Row],[Type of Leave]]</f>
        <v>1 OTHER</v>
      </c>
      <c r="L529" s="9">
        <f ca="1">NETWORKDAYS(LeaveTracker[[#This Row],[Start Date]],LeaveTracker[[#This Row],[End Date]],lstHolidays)</f>
        <v>1</v>
      </c>
      <c r="M529" s="9"/>
    </row>
    <row r="530" spans="1:13" ht="30" customHeight="1" x14ac:dyDescent="0.3">
      <c r="A530" s="51">
        <v>865</v>
      </c>
      <c r="B530" s="56">
        <v>44861</v>
      </c>
      <c r="C530" s="56">
        <v>44788</v>
      </c>
      <c r="D530" s="53" t="s">
        <v>1809</v>
      </c>
      <c r="E530" s="51" t="str">
        <f>IF(ISBLANK(LeaveTracker[[#This Row],[Employee Name]]),"-----",VLOOKUP(LeaveTracker[[#This Row],[Employee Name]],Employees[[Employee Name]:[Office]],7))</f>
        <v>CENRO</v>
      </c>
      <c r="F530" s="51" t="str">
        <f>IF(ISBLANK(LeaveTracker[[#This Row],[Employee Name]]),"-----",VLOOKUP(LeaveTracker[[#This Row],[Employee Name]],Employees[[Employee Name]:[Office]],6))</f>
        <v>CASUAL</v>
      </c>
      <c r="G530" s="50">
        <v>44777</v>
      </c>
      <c r="H530" s="50">
        <v>44779</v>
      </c>
      <c r="I530" s="51" t="s">
        <v>77</v>
      </c>
      <c r="J530" s="53"/>
      <c r="K530" s="51" t="str">
        <f ca="1">LeaveTracker[[#This Row],[Days]]&amp;" "&amp;LeaveTracker[[#This Row],[Type of Leave]]</f>
        <v>2 Paternity</v>
      </c>
      <c r="L530" s="9">
        <f ca="1">NETWORKDAYS(LeaveTracker[[#This Row],[Start Date]],LeaveTracker[[#This Row],[End Date]],lstHolidays)</f>
        <v>2</v>
      </c>
      <c r="M530" s="9"/>
    </row>
    <row r="531" spans="1:13" ht="30" customHeight="1" x14ac:dyDescent="0.3">
      <c r="A531" s="51">
        <v>865</v>
      </c>
      <c r="B531" s="56">
        <v>44861</v>
      </c>
      <c r="C531" s="56">
        <v>44788</v>
      </c>
      <c r="D531" s="53" t="s">
        <v>1809</v>
      </c>
      <c r="E531" s="51" t="str">
        <f>IF(ISBLANK(LeaveTracker[[#This Row],[Employee Name]]),"-----",VLOOKUP(LeaveTracker[[#This Row],[Employee Name]],Employees[[Employee Name]:[Office]],7))</f>
        <v>CENRO</v>
      </c>
      <c r="F531" s="51" t="str">
        <f>IF(ISBLANK(LeaveTracker[[#This Row],[Employee Name]]),"-----",VLOOKUP(LeaveTracker[[#This Row],[Employee Name]],Employees[[Employee Name]:[Office]],6))</f>
        <v>CASUAL</v>
      </c>
      <c r="G531" s="50">
        <v>44781</v>
      </c>
      <c r="H531" s="50">
        <v>44786</v>
      </c>
      <c r="I531" s="51" t="s">
        <v>77</v>
      </c>
      <c r="J531" s="53"/>
      <c r="K531" s="51" t="str">
        <f ca="1">LeaveTracker[[#This Row],[Days]]&amp;" "&amp;LeaveTracker[[#This Row],[Type of Leave]]</f>
        <v>5 Paternity</v>
      </c>
      <c r="L531" s="9">
        <f ca="1">NETWORKDAYS(LeaveTracker[[#This Row],[Start Date]],LeaveTracker[[#This Row],[End Date]],lstHolidays)</f>
        <v>5</v>
      </c>
      <c r="M531" s="9"/>
    </row>
    <row r="532" spans="1:13" ht="30" customHeight="1" x14ac:dyDescent="0.3">
      <c r="A532" s="51">
        <v>866</v>
      </c>
      <c r="B532" s="56">
        <v>44861</v>
      </c>
      <c r="C532" s="56">
        <v>44797</v>
      </c>
      <c r="D532" s="53" t="s">
        <v>1806</v>
      </c>
      <c r="E532" s="51" t="str">
        <f>IF(ISBLANK(LeaveTracker[[#This Row],[Employee Name]]),"-----",VLOOKUP(LeaveTracker[[#This Row],[Employee Name]],Employees[[Employee Name]:[Office]],7))</f>
        <v>CENRO</v>
      </c>
      <c r="F532" s="51" t="str">
        <f>IF(ISBLANK(LeaveTracker[[#This Row],[Employee Name]]),"-----",VLOOKUP(LeaveTracker[[#This Row],[Employee Name]],Employees[[Employee Name]:[Office]],6))</f>
        <v>CASUAL</v>
      </c>
      <c r="G532" s="50">
        <v>44807</v>
      </c>
      <c r="H532" s="50">
        <v>44809</v>
      </c>
      <c r="I532" s="51" t="s">
        <v>82</v>
      </c>
      <c r="J532" s="53"/>
      <c r="K532" s="51" t="str">
        <f ca="1">LeaveTracker[[#This Row],[Days]]&amp;" "&amp;LeaveTracker[[#This Row],[Type of Leave]]</f>
        <v>1 VL</v>
      </c>
      <c r="L532" s="9">
        <f ca="1">NETWORKDAYS(LeaveTracker[[#This Row],[Start Date]],LeaveTracker[[#This Row],[End Date]],lstHolidays)</f>
        <v>1</v>
      </c>
      <c r="M532" s="9"/>
    </row>
    <row r="533" spans="1:13" ht="30" customHeight="1" x14ac:dyDescent="0.3">
      <c r="A533" s="51">
        <v>867</v>
      </c>
      <c r="B533" s="56">
        <v>44861</v>
      </c>
      <c r="C533" s="56">
        <v>44804</v>
      </c>
      <c r="D533" s="53" t="s">
        <v>1846</v>
      </c>
      <c r="E533" s="51" t="str">
        <f>IF(ISBLANK(LeaveTracker[[#This Row],[Employee Name]]),"-----",VLOOKUP(LeaveTracker[[#This Row],[Employee Name]],Employees[[Employee Name]:[Office]],7))</f>
        <v>ACCOUNTING</v>
      </c>
      <c r="F533" s="51" t="str">
        <f>IF(ISBLANK(LeaveTracker[[#This Row],[Employee Name]]),"-----",VLOOKUP(LeaveTracker[[#This Row],[Employee Name]],Employees[[Employee Name]:[Office]],6))</f>
        <v>CASUAL</v>
      </c>
      <c r="G533" s="50">
        <v>44811</v>
      </c>
      <c r="H533" s="50">
        <v>44812</v>
      </c>
      <c r="I533" s="51" t="s">
        <v>82</v>
      </c>
      <c r="J533" s="53"/>
      <c r="K533" s="51" t="str">
        <f ca="1">LeaveTracker[[#This Row],[Days]]&amp;" "&amp;LeaveTracker[[#This Row],[Type of Leave]]</f>
        <v>2 VL</v>
      </c>
      <c r="L533" s="9">
        <f ca="1">NETWORKDAYS(LeaveTracker[[#This Row],[Start Date]],LeaveTracker[[#This Row],[End Date]],lstHolidays)</f>
        <v>2</v>
      </c>
      <c r="M533" s="9"/>
    </row>
    <row r="534" spans="1:13" ht="30" customHeight="1" x14ac:dyDescent="0.3">
      <c r="A534" s="51">
        <v>868</v>
      </c>
      <c r="B534" s="56">
        <v>44861</v>
      </c>
      <c r="C534" s="56">
        <v>44777</v>
      </c>
      <c r="D534" s="53" t="s">
        <v>1846</v>
      </c>
      <c r="E534" s="51" t="str">
        <f>IF(ISBLANK(LeaveTracker[[#This Row],[Employee Name]]),"-----",VLOOKUP(LeaveTracker[[#This Row],[Employee Name]],Employees[[Employee Name]:[Office]],7))</f>
        <v>ACCOUNTING</v>
      </c>
      <c r="F534" s="51" t="str">
        <f>IF(ISBLANK(LeaveTracker[[#This Row],[Employee Name]]),"-----",VLOOKUP(LeaveTracker[[#This Row],[Employee Name]],Employees[[Employee Name]:[Office]],6))</f>
        <v>CASUAL</v>
      </c>
      <c r="G534" s="50">
        <v>44775</v>
      </c>
      <c r="H534" s="50">
        <v>44775</v>
      </c>
      <c r="I534" s="51" t="s">
        <v>81</v>
      </c>
      <c r="J534" s="53"/>
      <c r="K534" s="51" t="str">
        <f ca="1">LeaveTracker[[#This Row],[Days]]&amp;" "&amp;LeaveTracker[[#This Row],[Type of Leave]]</f>
        <v>1 SL</v>
      </c>
      <c r="L534" s="9">
        <f ca="1">NETWORKDAYS(LeaveTracker[[#This Row],[Start Date]],LeaveTracker[[#This Row],[End Date]],lstHolidays)</f>
        <v>1</v>
      </c>
      <c r="M534" s="9"/>
    </row>
    <row r="535" spans="1:13" ht="30" customHeight="1" x14ac:dyDescent="0.3">
      <c r="A535" s="51">
        <v>869</v>
      </c>
      <c r="B535" s="56">
        <v>44861</v>
      </c>
      <c r="C535" s="56">
        <v>44777</v>
      </c>
      <c r="D535" s="53" t="s">
        <v>1846</v>
      </c>
      <c r="E535" s="51" t="str">
        <f>IF(ISBLANK(LeaveTracker[[#This Row],[Employee Name]]),"-----",VLOOKUP(LeaveTracker[[#This Row],[Employee Name]],Employees[[Employee Name]:[Office]],7))</f>
        <v>ACCOUNTING</v>
      </c>
      <c r="F535" s="51" t="str">
        <f>IF(ISBLANK(LeaveTracker[[#This Row],[Employee Name]]),"-----",VLOOKUP(LeaveTracker[[#This Row],[Employee Name]],Employees[[Employee Name]:[Office]],6))</f>
        <v>CASUAL</v>
      </c>
      <c r="G535" s="50">
        <v>44767</v>
      </c>
      <c r="H535" s="50">
        <v>44767</v>
      </c>
      <c r="I535" s="51" t="s">
        <v>81</v>
      </c>
      <c r="J535" s="53"/>
      <c r="K535" s="51" t="str">
        <f ca="1">LeaveTracker[[#This Row],[Days]]&amp;" "&amp;LeaveTracker[[#This Row],[Type of Leave]]</f>
        <v>1 SL</v>
      </c>
      <c r="L535" s="9">
        <f ca="1">NETWORKDAYS(LeaveTracker[[#This Row],[Start Date]],LeaveTracker[[#This Row],[End Date]],lstHolidays)</f>
        <v>1</v>
      </c>
      <c r="M535" s="9"/>
    </row>
    <row r="536" spans="1:13" ht="30" customHeight="1" x14ac:dyDescent="0.3">
      <c r="A536" s="51">
        <v>870</v>
      </c>
      <c r="B536" s="56">
        <v>44861</v>
      </c>
      <c r="C536" s="56">
        <v>44784</v>
      </c>
      <c r="D536" s="53" t="s">
        <v>1846</v>
      </c>
      <c r="E536" s="51" t="str">
        <f>IF(ISBLANK(LeaveTracker[[#This Row],[Employee Name]]),"-----",VLOOKUP(LeaveTracker[[#This Row],[Employee Name]],Employees[[Employee Name]:[Office]],7))</f>
        <v>ACCOUNTING</v>
      </c>
      <c r="F536" s="51" t="str">
        <f>IF(ISBLANK(LeaveTracker[[#This Row],[Employee Name]]),"-----",VLOOKUP(LeaveTracker[[#This Row],[Employee Name]],Employees[[Employee Name]:[Office]],6))</f>
        <v>CASUAL</v>
      </c>
      <c r="G536" s="50">
        <v>44795</v>
      </c>
      <c r="H536" s="50">
        <v>44795</v>
      </c>
      <c r="I536" s="51" t="s">
        <v>82</v>
      </c>
      <c r="J536" s="53"/>
      <c r="K536" s="51" t="str">
        <f ca="1">LeaveTracker[[#This Row],[Days]]&amp;" "&amp;LeaveTracker[[#This Row],[Type of Leave]]</f>
        <v>1 VL</v>
      </c>
      <c r="L536" s="9">
        <f ca="1">NETWORKDAYS(LeaveTracker[[#This Row],[Start Date]],LeaveTracker[[#This Row],[End Date]],lstHolidays)</f>
        <v>1</v>
      </c>
      <c r="M536" s="9"/>
    </row>
    <row r="537" spans="1:13" ht="30" customHeight="1" x14ac:dyDescent="0.3">
      <c r="A537" s="51">
        <v>871</v>
      </c>
      <c r="B537" s="56">
        <v>44861</v>
      </c>
      <c r="C537" s="56">
        <v>44788</v>
      </c>
      <c r="D537" s="53" t="s">
        <v>1928</v>
      </c>
      <c r="E537" s="51" t="str">
        <f>IF(ISBLANK(LeaveTracker[[#This Row],[Employee Name]]),"-----",VLOOKUP(LeaveTracker[[#This Row],[Employee Name]],Employees[[Employee Name]:[Office]],7))</f>
        <v>TICC</v>
      </c>
      <c r="F537" s="51" t="str">
        <f>IF(ISBLANK(LeaveTracker[[#This Row],[Employee Name]]),"-----",VLOOKUP(LeaveTracker[[#This Row],[Employee Name]],Employees[[Employee Name]:[Office]],6))</f>
        <v>JOBCON</v>
      </c>
      <c r="G537" s="50">
        <v>44788</v>
      </c>
      <c r="H537" s="50">
        <v>44788</v>
      </c>
      <c r="I537" s="51" t="s">
        <v>1022</v>
      </c>
      <c r="J537" s="53" t="s">
        <v>1897</v>
      </c>
      <c r="K537" s="51" t="str">
        <f ca="1">LeaveTracker[[#This Row],[Days]]&amp;" "&amp;LeaveTracker[[#This Row],[Type of Leave]]</f>
        <v>1 WITHOUTPAY</v>
      </c>
      <c r="L537" s="9">
        <f ca="1">NETWORKDAYS(LeaveTracker[[#This Row],[Start Date]],LeaveTracker[[#This Row],[End Date]],lstHolidays)</f>
        <v>1</v>
      </c>
      <c r="M537" s="9"/>
    </row>
    <row r="538" spans="1:13" ht="30" customHeight="1" x14ac:dyDescent="0.3">
      <c r="A538" s="51">
        <v>872</v>
      </c>
      <c r="B538" s="56">
        <v>44861</v>
      </c>
      <c r="C538" s="56">
        <v>44791</v>
      </c>
      <c r="D538" s="53" t="s">
        <v>1842</v>
      </c>
      <c r="E538" s="51" t="str">
        <f>IF(ISBLANK(LeaveTracker[[#This Row],[Employee Name]]),"-----",VLOOKUP(LeaveTracker[[#This Row],[Employee Name]],Employees[[Employee Name]:[Office]],7))</f>
        <v>CPDO</v>
      </c>
      <c r="F538" s="51" t="str">
        <f>IF(ISBLANK(LeaveTracker[[#This Row],[Employee Name]]),"-----",VLOOKUP(LeaveTracker[[#This Row],[Employee Name]],Employees[[Employee Name]:[Office]],6))</f>
        <v>CASUAL</v>
      </c>
      <c r="G538" s="50">
        <v>44804</v>
      </c>
      <c r="H538" s="50">
        <v>44804</v>
      </c>
      <c r="I538" s="51" t="s">
        <v>298</v>
      </c>
      <c r="J538" s="53" t="s">
        <v>1003</v>
      </c>
      <c r="K538" s="51" t="str">
        <f ca="1">LeaveTracker[[#This Row],[Days]]&amp;" "&amp;LeaveTracker[[#This Row],[Type of Leave]]</f>
        <v>1 OTHER</v>
      </c>
      <c r="L538" s="9">
        <f ca="1">NETWORKDAYS(LeaveTracker[[#This Row],[Start Date]],LeaveTracker[[#This Row],[End Date]],lstHolidays)</f>
        <v>1</v>
      </c>
      <c r="M538" s="9"/>
    </row>
    <row r="539" spans="1:13" ht="30" customHeight="1" x14ac:dyDescent="0.3">
      <c r="A539" s="51">
        <v>873</v>
      </c>
      <c r="B539" s="56">
        <v>44861</v>
      </c>
      <c r="C539" s="56">
        <v>44803</v>
      </c>
      <c r="D539" s="53" t="s">
        <v>1929</v>
      </c>
      <c r="E539" s="51" t="str">
        <f>IF(ISBLANK(LeaveTracker[[#This Row],[Employee Name]]),"-----",VLOOKUP(LeaveTracker[[#This Row],[Employee Name]],Employees[[Employee Name]:[Office]],7))</f>
        <v>PICNIC GROVE</v>
      </c>
      <c r="F539" s="51" t="str">
        <f>IF(ISBLANK(LeaveTracker[[#This Row],[Employee Name]]),"-----",VLOOKUP(LeaveTracker[[#This Row],[Employee Name]],Employees[[Employee Name]:[Office]],6))</f>
        <v>CASUAL</v>
      </c>
      <c r="G539" s="50">
        <v>44794</v>
      </c>
      <c r="H539" s="50">
        <v>44895</v>
      </c>
      <c r="I539" s="51" t="s">
        <v>81</v>
      </c>
      <c r="J539" s="53"/>
      <c r="K539" s="51" t="str">
        <f ca="1">LeaveTracker[[#This Row],[Days]]&amp;" "&amp;LeaveTracker[[#This Row],[Type of Leave]]</f>
        <v>71 SL</v>
      </c>
      <c r="L539" s="9">
        <f ca="1">NETWORKDAYS(LeaveTracker[[#This Row],[Start Date]],LeaveTracker[[#This Row],[End Date]],lstHolidays)</f>
        <v>71</v>
      </c>
      <c r="M539" s="9"/>
    </row>
    <row r="540" spans="1:13" ht="30" customHeight="1" x14ac:dyDescent="0.3">
      <c r="A540" s="51">
        <v>874</v>
      </c>
      <c r="B540" s="56">
        <v>44861</v>
      </c>
      <c r="C540" s="56">
        <v>44788</v>
      </c>
      <c r="D540" s="53" t="s">
        <v>1851</v>
      </c>
      <c r="E540" s="51" t="str">
        <f>IF(ISBLANK(LeaveTracker[[#This Row],[Employee Name]]),"-----",VLOOKUP(LeaveTracker[[#This Row],[Employee Name]],Employees[[Employee Name]:[Office]],7))</f>
        <v>BIR</v>
      </c>
      <c r="F540" s="51" t="str">
        <f>IF(ISBLANK(LeaveTracker[[#This Row],[Employee Name]]),"-----",VLOOKUP(LeaveTracker[[#This Row],[Employee Name]],Employees[[Employee Name]:[Office]],6))</f>
        <v>CASUAL</v>
      </c>
      <c r="G540" s="50">
        <v>44776</v>
      </c>
      <c r="H540" s="50">
        <v>44778</v>
      </c>
      <c r="I540" s="51" t="s">
        <v>82</v>
      </c>
      <c r="J540" s="53"/>
      <c r="K540" s="51" t="str">
        <f ca="1">LeaveTracker[[#This Row],[Days]]&amp;" "&amp;LeaveTracker[[#This Row],[Type of Leave]]</f>
        <v>3 VL</v>
      </c>
      <c r="L540" s="9">
        <f ca="1">NETWORKDAYS(LeaveTracker[[#This Row],[Start Date]],LeaveTracker[[#This Row],[End Date]],lstHolidays)</f>
        <v>3</v>
      </c>
      <c r="M540" s="9"/>
    </row>
    <row r="541" spans="1:13" ht="30" customHeight="1" x14ac:dyDescent="0.3">
      <c r="A541" s="51">
        <v>874</v>
      </c>
      <c r="B541" s="56">
        <v>44861</v>
      </c>
      <c r="C541" s="56">
        <v>44788</v>
      </c>
      <c r="D541" s="53" t="s">
        <v>1851</v>
      </c>
      <c r="E541" s="51" t="str">
        <f>IF(ISBLANK(LeaveTracker[[#This Row],[Employee Name]]),"-----",VLOOKUP(LeaveTracker[[#This Row],[Employee Name]],Employees[[Employee Name]:[Office]],7))</f>
        <v>BIR</v>
      </c>
      <c r="F541" s="51" t="str">
        <f>IF(ISBLANK(LeaveTracker[[#This Row],[Employee Name]]),"-----",VLOOKUP(LeaveTracker[[#This Row],[Employee Name]],Employees[[Employee Name]:[Office]],6))</f>
        <v>CASUAL</v>
      </c>
      <c r="G541" s="50">
        <v>44781</v>
      </c>
      <c r="H541" s="50">
        <v>44785</v>
      </c>
      <c r="I541" s="51" t="s">
        <v>82</v>
      </c>
      <c r="J541" s="53"/>
      <c r="K541" s="51" t="str">
        <f ca="1">LeaveTracker[[#This Row],[Days]]&amp;" "&amp;LeaveTracker[[#This Row],[Type of Leave]]</f>
        <v>5 VL</v>
      </c>
      <c r="L541" s="9">
        <f ca="1">NETWORKDAYS(LeaveTracker[[#This Row],[Start Date]],LeaveTracker[[#This Row],[End Date]],lstHolidays)</f>
        <v>5</v>
      </c>
      <c r="M541" s="9"/>
    </row>
    <row r="542" spans="1:13" ht="30" customHeight="1" x14ac:dyDescent="0.3">
      <c r="A542" s="51">
        <v>875</v>
      </c>
      <c r="B542" s="56">
        <v>44861</v>
      </c>
      <c r="C542" s="56">
        <v>44795</v>
      </c>
      <c r="D542" s="53" t="s">
        <v>1851</v>
      </c>
      <c r="E542" s="51" t="str">
        <f>IF(ISBLANK(LeaveTracker[[#This Row],[Employee Name]]),"-----",VLOOKUP(LeaveTracker[[#This Row],[Employee Name]],Employees[[Employee Name]:[Office]],7))</f>
        <v>BIR</v>
      </c>
      <c r="F542" s="51" t="str">
        <f>IF(ISBLANK(LeaveTracker[[#This Row],[Employee Name]]),"-----",VLOOKUP(LeaveTracker[[#This Row],[Employee Name]],Employees[[Employee Name]:[Office]],6))</f>
        <v>CASUAL</v>
      </c>
      <c r="G542" s="50">
        <v>44795</v>
      </c>
      <c r="H542" s="50">
        <v>44795</v>
      </c>
      <c r="I542" s="51" t="s">
        <v>81</v>
      </c>
      <c r="J542" s="53"/>
      <c r="K542" s="51" t="str">
        <f ca="1">LeaveTracker[[#This Row],[Days]]&amp;" "&amp;LeaveTracker[[#This Row],[Type of Leave]]</f>
        <v>1 SL</v>
      </c>
      <c r="L542" s="9">
        <f ca="1">NETWORKDAYS(LeaveTracker[[#This Row],[Start Date]],LeaveTracker[[#This Row],[End Date]],lstHolidays)</f>
        <v>1</v>
      </c>
      <c r="M542" s="9"/>
    </row>
    <row r="543" spans="1:13" ht="30" customHeight="1" x14ac:dyDescent="0.3">
      <c r="A543" s="51">
        <v>876</v>
      </c>
      <c r="B543" s="56">
        <v>44861</v>
      </c>
      <c r="C543" s="56">
        <v>44803</v>
      </c>
      <c r="D543" s="53" t="s">
        <v>1052</v>
      </c>
      <c r="E543" s="51" t="str">
        <f>IF(ISBLANK(LeaveTracker[[#This Row],[Employee Name]]),"-----",VLOOKUP(LeaveTracker[[#This Row],[Employee Name]],Employees[[Employee Name]:[Office]],7))</f>
        <v>CHO</v>
      </c>
      <c r="F543" s="51" t="str">
        <f>IF(ISBLANK(LeaveTracker[[#This Row],[Employee Name]]),"-----",VLOOKUP(LeaveTracker[[#This Row],[Employee Name]],Employees[[Employee Name]:[Office]],6))</f>
        <v>CASUAL</v>
      </c>
      <c r="G543" s="50">
        <v>44805</v>
      </c>
      <c r="H543" s="50">
        <v>44805</v>
      </c>
      <c r="I543" s="51" t="s">
        <v>82</v>
      </c>
      <c r="J543" s="53"/>
      <c r="K543" s="51" t="str">
        <f ca="1">LeaveTracker[[#This Row],[Days]]&amp;" "&amp;LeaveTracker[[#This Row],[Type of Leave]]</f>
        <v>1 VL</v>
      </c>
      <c r="L543" s="9">
        <f ca="1">NETWORKDAYS(LeaveTracker[[#This Row],[Start Date]],LeaveTracker[[#This Row],[End Date]],lstHolidays)</f>
        <v>1</v>
      </c>
      <c r="M543" s="9"/>
    </row>
    <row r="544" spans="1:13" ht="30" customHeight="1" x14ac:dyDescent="0.3">
      <c r="A544" s="51">
        <v>877</v>
      </c>
      <c r="B544" s="56">
        <v>44861</v>
      </c>
      <c r="C544" s="56">
        <v>44803</v>
      </c>
      <c r="D544" s="53" t="s">
        <v>1930</v>
      </c>
      <c r="E544" s="51" t="str">
        <f>IF(ISBLANK(LeaveTracker[[#This Row],[Employee Name]]),"-----",VLOOKUP(LeaveTracker[[#This Row],[Employee Name]],Employees[[Employee Name]:[Office]],7))</f>
        <v>CENRO</v>
      </c>
      <c r="F544" s="51" t="str">
        <f>IF(ISBLANK(LeaveTracker[[#This Row],[Employee Name]]),"-----",VLOOKUP(LeaveTracker[[#This Row],[Employee Name]],Employees[[Employee Name]:[Office]],6))</f>
        <v>CASUAL</v>
      </c>
      <c r="G544" s="50">
        <v>44800</v>
      </c>
      <c r="H544" s="50">
        <v>44800</v>
      </c>
      <c r="I544" s="51" t="s">
        <v>81</v>
      </c>
      <c r="J544" s="53"/>
      <c r="K544" s="51" t="str">
        <f ca="1">LeaveTracker[[#This Row],[Days]]&amp;" "&amp;LeaveTracker[[#This Row],[Type of Leave]]</f>
        <v>0 SL</v>
      </c>
      <c r="L544" s="9">
        <f ca="1">NETWORKDAYS(LeaveTracker[[#This Row],[Start Date]],LeaveTracker[[#This Row],[End Date]],lstHolidays)</f>
        <v>0</v>
      </c>
      <c r="M544" s="9"/>
    </row>
    <row r="545" spans="1:13" ht="30" customHeight="1" x14ac:dyDescent="0.3">
      <c r="A545" s="51">
        <v>877</v>
      </c>
      <c r="B545" s="56">
        <v>44861</v>
      </c>
      <c r="C545" s="56">
        <v>44803</v>
      </c>
      <c r="D545" s="53" t="s">
        <v>1930</v>
      </c>
      <c r="E545" s="51" t="str">
        <f>IF(ISBLANK(LeaveTracker[[#This Row],[Employee Name]]),"-----",VLOOKUP(LeaveTracker[[#This Row],[Employee Name]],Employees[[Employee Name]:[Office]],7))</f>
        <v>CENRO</v>
      </c>
      <c r="F545" s="51" t="str">
        <f>IF(ISBLANK(LeaveTracker[[#This Row],[Employee Name]]),"-----",VLOOKUP(LeaveTracker[[#This Row],[Employee Name]],Employees[[Employee Name]:[Office]],6))</f>
        <v>CASUAL</v>
      </c>
      <c r="G545" s="50">
        <v>44803</v>
      </c>
      <c r="H545" s="50">
        <v>44803</v>
      </c>
      <c r="I545" s="51" t="s">
        <v>81</v>
      </c>
      <c r="J545" s="53"/>
      <c r="K545" s="51" t="str">
        <f ca="1">LeaveTracker[[#This Row],[Days]]&amp;" "&amp;LeaveTracker[[#This Row],[Type of Leave]]</f>
        <v>1 SL</v>
      </c>
      <c r="L545" s="9">
        <f ca="1">NETWORKDAYS(LeaveTracker[[#This Row],[Start Date]],LeaveTracker[[#This Row],[End Date]],lstHolidays)</f>
        <v>1</v>
      </c>
      <c r="M545" s="9"/>
    </row>
    <row r="546" spans="1:13" ht="30" customHeight="1" x14ac:dyDescent="0.3">
      <c r="A546" s="51">
        <v>878</v>
      </c>
      <c r="B546" s="56">
        <v>44861</v>
      </c>
      <c r="C546" s="56">
        <v>44785</v>
      </c>
      <c r="D546" s="53" t="s">
        <v>1869</v>
      </c>
      <c r="E546" s="51" t="str">
        <f>IF(ISBLANK(LeaveTracker[[#This Row],[Employee Name]]),"-----",VLOOKUP(LeaveTracker[[#This Row],[Employee Name]],Employees[[Employee Name]:[Office]],7))</f>
        <v>CHO</v>
      </c>
      <c r="F546" s="51" t="str">
        <f>IF(ISBLANK(LeaveTracker[[#This Row],[Employee Name]]),"-----",VLOOKUP(LeaveTracker[[#This Row],[Employee Name]],Employees[[Employee Name]:[Office]],6))</f>
        <v>CASUAL</v>
      </c>
      <c r="G546" s="50">
        <v>44782</v>
      </c>
      <c r="H546" s="50">
        <v>44783</v>
      </c>
      <c r="I546" s="51" t="s">
        <v>81</v>
      </c>
      <c r="J546" s="53"/>
      <c r="K546" s="51" t="str">
        <f ca="1">LeaveTracker[[#This Row],[Days]]&amp;" "&amp;LeaveTracker[[#This Row],[Type of Leave]]</f>
        <v>2 SL</v>
      </c>
      <c r="L546" s="9">
        <f ca="1">NETWORKDAYS(LeaveTracker[[#This Row],[Start Date]],LeaveTracker[[#This Row],[End Date]],lstHolidays)</f>
        <v>2</v>
      </c>
      <c r="M546" s="9"/>
    </row>
    <row r="547" spans="1:13" ht="30" customHeight="1" x14ac:dyDescent="0.3">
      <c r="A547" s="51">
        <v>879</v>
      </c>
      <c r="B547" s="56">
        <v>44861</v>
      </c>
      <c r="C547" s="56">
        <v>44775</v>
      </c>
      <c r="D547" s="53" t="s">
        <v>1886</v>
      </c>
      <c r="E547" s="51" t="str">
        <f>IF(ISBLANK(LeaveTracker[[#This Row],[Employee Name]]),"-----",VLOOKUP(LeaveTracker[[#This Row],[Employee Name]],Employees[[Employee Name]:[Office]],7))</f>
        <v>CEO</v>
      </c>
      <c r="F547" s="51" t="str">
        <f>IF(ISBLANK(LeaveTracker[[#This Row],[Employee Name]]),"-----",VLOOKUP(LeaveTracker[[#This Row],[Employee Name]],Employees[[Employee Name]:[Office]],6))</f>
        <v>CASUAL</v>
      </c>
      <c r="G547" s="50">
        <v>44774</v>
      </c>
      <c r="H547" s="50">
        <v>44774</v>
      </c>
      <c r="I547" s="51" t="s">
        <v>298</v>
      </c>
      <c r="J547" s="53" t="s">
        <v>1003</v>
      </c>
      <c r="K547" s="51" t="str">
        <f ca="1">LeaveTracker[[#This Row],[Days]]&amp;" "&amp;LeaveTracker[[#This Row],[Type of Leave]]</f>
        <v>1 OTHER</v>
      </c>
      <c r="L547" s="9">
        <f ca="1">NETWORKDAYS(LeaveTracker[[#This Row],[Start Date]],LeaveTracker[[#This Row],[End Date]],lstHolidays)</f>
        <v>1</v>
      </c>
      <c r="M547" s="9"/>
    </row>
    <row r="548" spans="1:13" ht="30" customHeight="1" x14ac:dyDescent="0.3">
      <c r="A548" s="51">
        <v>880</v>
      </c>
      <c r="B548" s="56">
        <v>44861</v>
      </c>
      <c r="C548" s="56">
        <v>44781</v>
      </c>
      <c r="D548" s="53" t="s">
        <v>1886</v>
      </c>
      <c r="E548" s="51" t="str">
        <f>IF(ISBLANK(LeaveTracker[[#This Row],[Employee Name]]),"-----",VLOOKUP(LeaveTracker[[#This Row],[Employee Name]],Employees[[Employee Name]:[Office]],7))</f>
        <v>CEO</v>
      </c>
      <c r="F548" s="51" t="str">
        <f>IF(ISBLANK(LeaveTracker[[#This Row],[Employee Name]]),"-----",VLOOKUP(LeaveTracker[[#This Row],[Employee Name]],Employees[[Employee Name]:[Office]],6))</f>
        <v>CASUAL</v>
      </c>
      <c r="G548" s="50">
        <v>44776</v>
      </c>
      <c r="H548" s="50">
        <v>44778</v>
      </c>
      <c r="I548" s="51" t="s">
        <v>81</v>
      </c>
      <c r="J548" s="53"/>
      <c r="K548" s="51" t="str">
        <f ca="1">LeaveTracker[[#This Row],[Days]]&amp;" "&amp;LeaveTracker[[#This Row],[Type of Leave]]</f>
        <v>3 SL</v>
      </c>
      <c r="L548" s="9">
        <f ca="1">NETWORKDAYS(LeaveTracker[[#This Row],[Start Date]],LeaveTracker[[#This Row],[End Date]],lstHolidays)</f>
        <v>3</v>
      </c>
      <c r="M548" s="9"/>
    </row>
    <row r="549" spans="1:13" ht="30" customHeight="1" x14ac:dyDescent="0.3">
      <c r="A549" s="51">
        <v>881</v>
      </c>
      <c r="B549" s="56">
        <v>44861</v>
      </c>
      <c r="C549" s="56">
        <v>44796</v>
      </c>
      <c r="D549" s="53" t="s">
        <v>1865</v>
      </c>
      <c r="E549" s="51" t="str">
        <f>IF(ISBLANK(LeaveTracker[[#This Row],[Employee Name]]),"-----",VLOOKUP(LeaveTracker[[#This Row],[Employee Name]],Employees[[Employee Name]:[Office]],7))</f>
        <v>TICC</v>
      </c>
      <c r="F549" s="51" t="str">
        <f>IF(ISBLANK(LeaveTracker[[#This Row],[Employee Name]]),"-----",VLOOKUP(LeaveTracker[[#This Row],[Employee Name]],Employees[[Employee Name]:[Office]],6))</f>
        <v>CASUAL</v>
      </c>
      <c r="G549" s="50">
        <v>44795</v>
      </c>
      <c r="H549" s="50">
        <v>44795</v>
      </c>
      <c r="I549" s="51" t="s">
        <v>81</v>
      </c>
      <c r="J549" s="53"/>
      <c r="K549" s="51" t="str">
        <f ca="1">LeaveTracker[[#This Row],[Days]]&amp;" "&amp;LeaveTracker[[#This Row],[Type of Leave]]</f>
        <v>1 SL</v>
      </c>
      <c r="L549" s="9">
        <f ca="1">NETWORKDAYS(LeaveTracker[[#This Row],[Start Date]],LeaveTracker[[#This Row],[End Date]],lstHolidays)</f>
        <v>1</v>
      </c>
      <c r="M549" s="9"/>
    </row>
    <row r="550" spans="1:13" ht="30" customHeight="1" x14ac:dyDescent="0.3">
      <c r="A550" s="51">
        <v>882</v>
      </c>
      <c r="B550" s="56">
        <v>44861</v>
      </c>
      <c r="C550" s="56">
        <v>44785</v>
      </c>
      <c r="D550" s="53" t="s">
        <v>1877</v>
      </c>
      <c r="E550" s="51" t="str">
        <f>IF(ISBLANK(LeaveTracker[[#This Row],[Employee Name]]),"-----",VLOOKUP(LeaveTracker[[#This Row],[Employee Name]],Employees[[Employee Name]:[Office]],7))</f>
        <v>TICC</v>
      </c>
      <c r="F550" s="51" t="str">
        <f>IF(ISBLANK(LeaveTracker[[#This Row],[Employee Name]]),"-----",VLOOKUP(LeaveTracker[[#This Row],[Employee Name]],Employees[[Employee Name]:[Office]],6))</f>
        <v>CASUAL</v>
      </c>
      <c r="G550" s="50">
        <v>44789</v>
      </c>
      <c r="H550" s="50">
        <v>44789</v>
      </c>
      <c r="I550" s="51" t="s">
        <v>82</v>
      </c>
      <c r="J550" s="53"/>
      <c r="K550" s="51" t="str">
        <f ca="1">LeaveTracker[[#This Row],[Days]]&amp;" "&amp;LeaveTracker[[#This Row],[Type of Leave]]</f>
        <v>1 VL</v>
      </c>
      <c r="L550" s="9">
        <f ca="1">NETWORKDAYS(LeaveTracker[[#This Row],[Start Date]],LeaveTracker[[#This Row],[End Date]],lstHolidays)</f>
        <v>1</v>
      </c>
      <c r="M550" s="9"/>
    </row>
    <row r="551" spans="1:13" ht="30" customHeight="1" x14ac:dyDescent="0.3">
      <c r="A551" s="51">
        <v>883</v>
      </c>
      <c r="B551" s="56">
        <v>44861</v>
      </c>
      <c r="C551" s="56">
        <v>44804</v>
      </c>
      <c r="D551" s="53" t="s">
        <v>1829</v>
      </c>
      <c r="E551" s="51" t="str">
        <f>IF(ISBLANK(LeaveTracker[[#This Row],[Employee Name]]),"-----",VLOOKUP(LeaveTracker[[#This Row],[Employee Name]],Employees[[Employee Name]:[Office]],7))</f>
        <v>CSWDO</v>
      </c>
      <c r="F551" s="51" t="str">
        <f>IF(ISBLANK(LeaveTracker[[#This Row],[Employee Name]]),"-----",VLOOKUP(LeaveTracker[[#This Row],[Employee Name]],Employees[[Employee Name]:[Office]],6))</f>
        <v>CASUAL</v>
      </c>
      <c r="G551" s="50">
        <v>44803</v>
      </c>
      <c r="H551" s="50">
        <v>44803</v>
      </c>
      <c r="I551" s="51" t="s">
        <v>81</v>
      </c>
      <c r="J551" s="53"/>
      <c r="K551" s="51" t="str">
        <f ca="1">LeaveTracker[[#This Row],[Days]]&amp;" "&amp;LeaveTracker[[#This Row],[Type of Leave]]</f>
        <v>1 SL</v>
      </c>
      <c r="L551" s="9">
        <f ca="1">NETWORKDAYS(LeaveTracker[[#This Row],[Start Date]],LeaveTracker[[#This Row],[End Date]],lstHolidays)</f>
        <v>1</v>
      </c>
      <c r="M551" s="9"/>
    </row>
    <row r="552" spans="1:13" ht="30" customHeight="1" x14ac:dyDescent="0.3">
      <c r="A552" s="51">
        <v>884</v>
      </c>
      <c r="B552" s="56">
        <v>44880</v>
      </c>
      <c r="C552" s="56">
        <v>44848</v>
      </c>
      <c r="D552" s="53" t="s">
        <v>1837</v>
      </c>
      <c r="E552" s="51" t="str">
        <f>IF(ISBLANK(LeaveTracker[[#This Row],[Employee Name]]),"-----",VLOOKUP(LeaveTracker[[#This Row],[Employee Name]],Employees[[Employee Name]:[Office]],7))</f>
        <v>SP</v>
      </c>
      <c r="F552" s="51" t="str">
        <f>IF(ISBLANK(LeaveTracker[[#This Row],[Employee Name]]),"-----",VLOOKUP(LeaveTracker[[#This Row],[Employee Name]],Employees[[Employee Name]:[Office]],6))</f>
        <v>CASUAL</v>
      </c>
      <c r="G552" s="50">
        <v>44859</v>
      </c>
      <c r="H552" s="50">
        <v>44859</v>
      </c>
      <c r="I552" s="51" t="s">
        <v>82</v>
      </c>
      <c r="J552" s="53"/>
      <c r="K552" s="51" t="str">
        <f ca="1">LeaveTracker[[#This Row],[Days]]&amp;" "&amp;LeaveTracker[[#This Row],[Type of Leave]]</f>
        <v>1 VL</v>
      </c>
      <c r="L552" s="9">
        <f ca="1">NETWORKDAYS(LeaveTracker[[#This Row],[Start Date]],LeaveTracker[[#This Row],[End Date]],lstHolidays)</f>
        <v>1</v>
      </c>
      <c r="M552" s="9"/>
    </row>
    <row r="553" spans="1:13" ht="30" customHeight="1" x14ac:dyDescent="0.3">
      <c r="A553" s="51">
        <v>884</v>
      </c>
      <c r="B553" s="56">
        <v>44880</v>
      </c>
      <c r="C553" s="56">
        <v>44848</v>
      </c>
      <c r="D553" s="53" t="s">
        <v>1837</v>
      </c>
      <c r="E553" s="51" t="str">
        <f>IF(ISBLANK(LeaveTracker[[#This Row],[Employee Name]]),"-----",VLOOKUP(LeaveTracker[[#This Row],[Employee Name]],Employees[[Employee Name]:[Office]],7))</f>
        <v>SP</v>
      </c>
      <c r="F553" s="51" t="str">
        <f>IF(ISBLANK(LeaveTracker[[#This Row],[Employee Name]]),"-----",VLOOKUP(LeaveTracker[[#This Row],[Employee Name]],Employees[[Employee Name]:[Office]],6))</f>
        <v>CASUAL</v>
      </c>
      <c r="G553" s="50">
        <v>44854</v>
      </c>
      <c r="H553" s="50">
        <v>44854</v>
      </c>
      <c r="I553" s="51" t="s">
        <v>82</v>
      </c>
      <c r="J553" s="53"/>
      <c r="K553" s="51" t="str">
        <f ca="1">LeaveTracker[[#This Row],[Days]]&amp;" "&amp;LeaveTracker[[#This Row],[Type of Leave]]</f>
        <v>1 VL</v>
      </c>
      <c r="L553" s="9">
        <f ca="1">NETWORKDAYS(LeaveTracker[[#This Row],[Start Date]],LeaveTracker[[#This Row],[End Date]],lstHolidays)</f>
        <v>1</v>
      </c>
      <c r="M553" s="9"/>
    </row>
    <row r="554" spans="1:13" ht="30" customHeight="1" x14ac:dyDescent="0.3">
      <c r="A554" s="51">
        <v>884</v>
      </c>
      <c r="B554" s="56">
        <v>44880</v>
      </c>
      <c r="C554" s="56">
        <v>44848</v>
      </c>
      <c r="D554" s="53" t="s">
        <v>1837</v>
      </c>
      <c r="E554" s="51" t="str">
        <f>IF(ISBLANK(LeaveTracker[[#This Row],[Employee Name]]),"-----",VLOOKUP(LeaveTracker[[#This Row],[Employee Name]],Employees[[Employee Name]:[Office]],7))</f>
        <v>SP</v>
      </c>
      <c r="F554" s="51" t="str">
        <f>IF(ISBLANK(LeaveTracker[[#This Row],[Employee Name]]),"-----",VLOOKUP(LeaveTracker[[#This Row],[Employee Name]],Employees[[Employee Name]:[Office]],6))</f>
        <v>CASUAL</v>
      </c>
      <c r="G554" s="50">
        <v>44852</v>
      </c>
      <c r="H554" s="50">
        <v>44852</v>
      </c>
      <c r="I554" s="51" t="s">
        <v>82</v>
      </c>
      <c r="J554" s="53"/>
      <c r="K554" s="51" t="str">
        <f ca="1">LeaveTracker[[#This Row],[Days]]&amp;" "&amp;LeaveTracker[[#This Row],[Type of Leave]]</f>
        <v>1 VL</v>
      </c>
      <c r="L554" s="9">
        <f ca="1">NETWORKDAYS(LeaveTracker[[#This Row],[Start Date]],LeaveTracker[[#This Row],[End Date]],lstHolidays)</f>
        <v>1</v>
      </c>
      <c r="M554" s="9"/>
    </row>
    <row r="555" spans="1:13" ht="30" customHeight="1" x14ac:dyDescent="0.3">
      <c r="A555" s="51">
        <v>885</v>
      </c>
      <c r="B555" s="56">
        <v>44880</v>
      </c>
      <c r="C555" s="56">
        <v>44854</v>
      </c>
      <c r="D555" s="53" t="s">
        <v>1785</v>
      </c>
      <c r="E555" s="51" t="str">
        <f>IF(ISBLANK(LeaveTracker[[#This Row],[Employee Name]]),"-----",VLOOKUP(LeaveTracker[[#This Row],[Employee Name]],Employees[[Employee Name]:[Office]],7))</f>
        <v>SP</v>
      </c>
      <c r="F555" s="51" t="str">
        <f>IF(ISBLANK(LeaveTracker[[#This Row],[Employee Name]]),"-----",VLOOKUP(LeaveTracker[[#This Row],[Employee Name]],Employees[[Employee Name]:[Office]],6))</f>
        <v>CASUAL</v>
      </c>
      <c r="G555" s="50">
        <v>44853</v>
      </c>
      <c r="H555" s="50">
        <v>44853</v>
      </c>
      <c r="I555" s="51" t="s">
        <v>81</v>
      </c>
      <c r="J555" s="53"/>
      <c r="K555" s="51" t="str">
        <f ca="1">LeaveTracker[[#This Row],[Days]]&amp;" "&amp;LeaveTracker[[#This Row],[Type of Leave]]</f>
        <v>1 SL</v>
      </c>
      <c r="L555" s="9">
        <f ca="1">NETWORKDAYS(LeaveTracker[[#This Row],[Start Date]],LeaveTracker[[#This Row],[End Date]],lstHolidays)</f>
        <v>1</v>
      </c>
      <c r="M555" s="9"/>
    </row>
    <row r="556" spans="1:13" ht="30" customHeight="1" x14ac:dyDescent="0.3">
      <c r="A556" s="51">
        <v>886</v>
      </c>
      <c r="B556" s="56">
        <v>44880</v>
      </c>
      <c r="C556" s="56">
        <v>44883</v>
      </c>
      <c r="D556" s="53" t="s">
        <v>1837</v>
      </c>
      <c r="E556" s="51" t="str">
        <f>IF(ISBLANK(LeaveTracker[[#This Row],[Employee Name]]),"-----",VLOOKUP(LeaveTracker[[#This Row],[Employee Name]],Employees[[Employee Name]:[Office]],7))</f>
        <v>SP</v>
      </c>
      <c r="F556" s="51" t="str">
        <f>IF(ISBLANK(LeaveTracker[[#This Row],[Employee Name]]),"-----",VLOOKUP(LeaveTracker[[#This Row],[Employee Name]],Employees[[Employee Name]:[Office]],6))</f>
        <v>CASUAL</v>
      </c>
      <c r="G556" s="50">
        <v>44883</v>
      </c>
      <c r="H556" s="50">
        <v>44883</v>
      </c>
      <c r="I556" s="51" t="s">
        <v>82</v>
      </c>
      <c r="J556" s="53"/>
      <c r="K556" s="51" t="str">
        <f ca="1">LeaveTracker[[#This Row],[Days]]&amp;" "&amp;LeaveTracker[[#This Row],[Type of Leave]]</f>
        <v>1 VL</v>
      </c>
      <c r="L556" s="9">
        <f ca="1">NETWORKDAYS(LeaveTracker[[#This Row],[Start Date]],LeaveTracker[[#This Row],[End Date]],lstHolidays)</f>
        <v>1</v>
      </c>
      <c r="M556" s="9"/>
    </row>
    <row r="557" spans="1:13" ht="30" customHeight="1" x14ac:dyDescent="0.3">
      <c r="A557" s="51">
        <v>886</v>
      </c>
      <c r="B557" s="56">
        <v>44880</v>
      </c>
      <c r="C557" s="56">
        <v>44883</v>
      </c>
      <c r="D557" s="53" t="s">
        <v>1837</v>
      </c>
      <c r="E557" s="51" t="str">
        <f>IF(ISBLANK(LeaveTracker[[#This Row],[Employee Name]]),"-----",VLOOKUP(LeaveTracker[[#This Row],[Employee Name]],Employees[[Employee Name]:[Office]],7))</f>
        <v>SP</v>
      </c>
      <c r="F557" s="51" t="str">
        <f>IF(ISBLANK(LeaveTracker[[#This Row],[Employee Name]]),"-----",VLOOKUP(LeaveTracker[[#This Row],[Employee Name]],Employees[[Employee Name]:[Office]],6))</f>
        <v>CASUAL</v>
      </c>
      <c r="G557" s="50">
        <v>44887</v>
      </c>
      <c r="H557" s="50">
        <v>44887</v>
      </c>
      <c r="I557" s="51" t="s">
        <v>82</v>
      </c>
      <c r="J557" s="53"/>
      <c r="K557" s="51" t="str">
        <f ca="1">LeaveTracker[[#This Row],[Days]]&amp;" "&amp;LeaveTracker[[#This Row],[Type of Leave]]</f>
        <v>1 VL</v>
      </c>
      <c r="L557" s="9">
        <f ca="1">NETWORKDAYS(LeaveTracker[[#This Row],[Start Date]],LeaveTracker[[#This Row],[End Date]],lstHolidays)</f>
        <v>1</v>
      </c>
      <c r="M557" s="9"/>
    </row>
    <row r="558" spans="1:13" ht="30" customHeight="1" x14ac:dyDescent="0.3">
      <c r="A558" s="51">
        <v>886</v>
      </c>
      <c r="B558" s="56">
        <v>44880</v>
      </c>
      <c r="C558" s="56">
        <v>44883</v>
      </c>
      <c r="D558" s="53" t="s">
        <v>1837</v>
      </c>
      <c r="E558" s="51" t="str">
        <f>IF(ISBLANK(LeaveTracker[[#This Row],[Employee Name]]),"-----",VLOOKUP(LeaveTracker[[#This Row],[Employee Name]],Employees[[Employee Name]:[Office]],7))</f>
        <v>SP</v>
      </c>
      <c r="F558" s="51" t="str">
        <f>IF(ISBLANK(LeaveTracker[[#This Row],[Employee Name]]),"-----",VLOOKUP(LeaveTracker[[#This Row],[Employee Name]],Employees[[Employee Name]:[Office]],6))</f>
        <v>CASUAL</v>
      </c>
      <c r="G558" s="50">
        <v>44894</v>
      </c>
      <c r="H558" s="50">
        <v>44894</v>
      </c>
      <c r="I558" s="51" t="s">
        <v>82</v>
      </c>
      <c r="J558" s="53"/>
      <c r="K558" s="51" t="str">
        <f ca="1">LeaveTracker[[#This Row],[Days]]&amp;" "&amp;LeaveTracker[[#This Row],[Type of Leave]]</f>
        <v>1 VL</v>
      </c>
      <c r="L558" s="9">
        <f ca="1">NETWORKDAYS(LeaveTracker[[#This Row],[Start Date]],LeaveTracker[[#This Row],[End Date]],lstHolidays)</f>
        <v>1</v>
      </c>
      <c r="M558" s="9"/>
    </row>
    <row r="559" spans="1:13" ht="30" customHeight="1" x14ac:dyDescent="0.3">
      <c r="A559" s="51">
        <v>887</v>
      </c>
      <c r="B559" s="56">
        <v>44880</v>
      </c>
      <c r="C559" s="56">
        <v>44841</v>
      </c>
      <c r="D559" s="53" t="s">
        <v>1857</v>
      </c>
      <c r="E559" s="51" t="str">
        <f>IF(ISBLANK(LeaveTracker[[#This Row],[Employee Name]]),"-----",VLOOKUP(LeaveTracker[[#This Row],[Employee Name]],Employees[[Employee Name]:[Office]],7))</f>
        <v>SP</v>
      </c>
      <c r="F559" s="51" t="str">
        <f>IF(ISBLANK(LeaveTracker[[#This Row],[Employee Name]]),"-----",VLOOKUP(LeaveTracker[[#This Row],[Employee Name]],Employees[[Employee Name]:[Office]],6))</f>
        <v>CASUAL</v>
      </c>
      <c r="G559" s="50">
        <v>44840</v>
      </c>
      <c r="H559" s="50">
        <v>44840</v>
      </c>
      <c r="I559" s="51" t="s">
        <v>81</v>
      </c>
      <c r="J559" s="53"/>
      <c r="K559" s="51" t="str">
        <f ca="1">LeaveTracker[[#This Row],[Days]]&amp;" "&amp;LeaveTracker[[#This Row],[Type of Leave]]</f>
        <v>1 SL</v>
      </c>
      <c r="L559" s="9">
        <f ca="1">NETWORKDAYS(LeaveTracker[[#This Row],[Start Date]],LeaveTracker[[#This Row],[End Date]],lstHolidays)</f>
        <v>1</v>
      </c>
      <c r="M559" s="9"/>
    </row>
    <row r="560" spans="1:13" ht="30" customHeight="1" x14ac:dyDescent="0.3">
      <c r="A560" s="51">
        <v>888</v>
      </c>
      <c r="B560" s="56">
        <v>44880</v>
      </c>
      <c r="C560" s="56">
        <v>44859</v>
      </c>
      <c r="D560" s="53" t="s">
        <v>1749</v>
      </c>
      <c r="E560" s="51">
        <f>IF(ISBLANK(LeaveTracker[[#This Row],[Employee Name]]),"-----",VLOOKUP(LeaveTracker[[#This Row],[Employee Name]],Employees[[Employee Name]:[Office]],7))</f>
        <v>0</v>
      </c>
      <c r="F560" s="51" t="str">
        <f>IF(ISBLANK(LeaveTracker[[#This Row],[Employee Name]]),"-----",VLOOKUP(LeaveTracker[[#This Row],[Employee Name]],Employees[[Employee Name]:[Office]],6))</f>
        <v>CASUAL</v>
      </c>
      <c r="G560" s="50">
        <v>44860</v>
      </c>
      <c r="H560" s="50">
        <v>44862</v>
      </c>
      <c r="I560" s="51" t="s">
        <v>81</v>
      </c>
      <c r="J560" s="53"/>
      <c r="K560" s="51" t="str">
        <f ca="1">LeaveTracker[[#This Row],[Days]]&amp;" "&amp;LeaveTracker[[#This Row],[Type of Leave]]</f>
        <v>3 SL</v>
      </c>
      <c r="L560" s="9">
        <f ca="1">NETWORKDAYS(LeaveTracker[[#This Row],[Start Date]],LeaveTracker[[#This Row],[End Date]],lstHolidays)</f>
        <v>3</v>
      </c>
      <c r="M560" s="9"/>
    </row>
    <row r="561" spans="1:13" ht="30" customHeight="1" x14ac:dyDescent="0.3">
      <c r="A561" s="51">
        <v>889</v>
      </c>
      <c r="B561" s="56">
        <v>44880</v>
      </c>
      <c r="C561" s="56">
        <v>44854</v>
      </c>
      <c r="D561" s="53" t="s">
        <v>1749</v>
      </c>
      <c r="E561" s="51">
        <f>IF(ISBLANK(LeaveTracker[[#This Row],[Employee Name]]),"-----",VLOOKUP(LeaveTracker[[#This Row],[Employee Name]],Employees[[Employee Name]:[Office]],7))</f>
        <v>0</v>
      </c>
      <c r="F561" s="51" t="str">
        <f>IF(ISBLANK(LeaveTracker[[#This Row],[Employee Name]]),"-----",VLOOKUP(LeaveTracker[[#This Row],[Employee Name]],Employees[[Employee Name]:[Office]],6))</f>
        <v>CASUAL</v>
      </c>
      <c r="G561" s="50">
        <v>44854</v>
      </c>
      <c r="H561" s="50">
        <v>44855</v>
      </c>
      <c r="I561" s="51" t="s">
        <v>81</v>
      </c>
      <c r="J561" s="53"/>
      <c r="K561" s="51" t="str">
        <f ca="1">LeaveTracker[[#This Row],[Days]]&amp;" "&amp;LeaveTracker[[#This Row],[Type of Leave]]</f>
        <v>2 SL</v>
      </c>
      <c r="L561" s="9">
        <f ca="1">NETWORKDAYS(LeaveTracker[[#This Row],[Start Date]],LeaveTracker[[#This Row],[End Date]],lstHolidays)</f>
        <v>2</v>
      </c>
      <c r="M561" s="9"/>
    </row>
    <row r="562" spans="1:13" ht="30" customHeight="1" x14ac:dyDescent="0.3">
      <c r="A562" s="51">
        <v>890</v>
      </c>
      <c r="B562" s="56">
        <v>44880</v>
      </c>
      <c r="C562" s="56">
        <v>44809</v>
      </c>
      <c r="D562" s="53" t="s">
        <v>1894</v>
      </c>
      <c r="E562" s="51" t="str">
        <f>IF(ISBLANK(LeaveTracker[[#This Row],[Employee Name]]),"-----",VLOOKUP(LeaveTracker[[#This Row],[Employee Name]],Employees[[Employee Name]:[Office]],7))</f>
        <v>VMO/SP</v>
      </c>
      <c r="F562" s="51" t="str">
        <f>IF(ISBLANK(LeaveTracker[[#This Row],[Employee Name]]),"-----",VLOOKUP(LeaveTracker[[#This Row],[Employee Name]],Employees[[Employee Name]:[Office]],6))</f>
        <v>CASUAL</v>
      </c>
      <c r="G562" s="50">
        <v>44816</v>
      </c>
      <c r="H562" s="50">
        <v>44820</v>
      </c>
      <c r="I562" s="51" t="s">
        <v>82</v>
      </c>
      <c r="J562" s="53"/>
      <c r="K562" s="51" t="str">
        <f ca="1">LeaveTracker[[#This Row],[Days]]&amp;" "&amp;LeaveTracker[[#This Row],[Type of Leave]]</f>
        <v>5 VL</v>
      </c>
      <c r="L562" s="9">
        <f ca="1">NETWORKDAYS(LeaveTracker[[#This Row],[Start Date]],LeaveTracker[[#This Row],[End Date]],lstHolidays)</f>
        <v>5</v>
      </c>
      <c r="M562" s="9"/>
    </row>
    <row r="563" spans="1:13" ht="30" customHeight="1" x14ac:dyDescent="0.3">
      <c r="A563" s="51">
        <v>890</v>
      </c>
      <c r="B563" s="56">
        <v>44880</v>
      </c>
      <c r="C563" s="56">
        <v>44809</v>
      </c>
      <c r="D563" s="53" t="s">
        <v>1894</v>
      </c>
      <c r="E563" s="51" t="str">
        <f>IF(ISBLANK(LeaveTracker[[#This Row],[Employee Name]]),"-----",VLOOKUP(LeaveTracker[[#This Row],[Employee Name]],Employees[[Employee Name]:[Office]],7))</f>
        <v>VMO/SP</v>
      </c>
      <c r="F563" s="51" t="str">
        <f>IF(ISBLANK(LeaveTracker[[#This Row],[Employee Name]]),"-----",VLOOKUP(LeaveTracker[[#This Row],[Employee Name]],Employees[[Employee Name]:[Office]],6))</f>
        <v>CASUAL</v>
      </c>
      <c r="G563" s="50">
        <v>44823</v>
      </c>
      <c r="H563" s="50">
        <v>44827</v>
      </c>
      <c r="I563" s="51" t="s">
        <v>82</v>
      </c>
      <c r="J563" s="53"/>
      <c r="K563" s="51" t="str">
        <f ca="1">LeaveTracker[[#This Row],[Days]]&amp;" "&amp;LeaveTracker[[#This Row],[Type of Leave]]</f>
        <v>5 VL</v>
      </c>
      <c r="L563" s="9">
        <f ca="1">NETWORKDAYS(LeaveTracker[[#This Row],[Start Date]],LeaveTracker[[#This Row],[End Date]],lstHolidays)</f>
        <v>5</v>
      </c>
      <c r="M563" s="9"/>
    </row>
    <row r="564" spans="1:13" ht="30" customHeight="1" x14ac:dyDescent="0.3">
      <c r="A564" s="51">
        <v>890</v>
      </c>
      <c r="B564" s="56">
        <v>44880</v>
      </c>
      <c r="C564" s="56">
        <v>44809</v>
      </c>
      <c r="D564" s="53" t="s">
        <v>1894</v>
      </c>
      <c r="E564" s="51" t="str">
        <f>IF(ISBLANK(LeaveTracker[[#This Row],[Employee Name]]),"-----",VLOOKUP(LeaveTracker[[#This Row],[Employee Name]],Employees[[Employee Name]:[Office]],7))</f>
        <v>VMO/SP</v>
      </c>
      <c r="F564" s="51" t="str">
        <f>IF(ISBLANK(LeaveTracker[[#This Row],[Employee Name]]),"-----",VLOOKUP(LeaveTracker[[#This Row],[Employee Name]],Employees[[Employee Name]:[Office]],6))</f>
        <v>CASUAL</v>
      </c>
      <c r="G564" s="50">
        <v>44830</v>
      </c>
      <c r="H564" s="50">
        <v>44834</v>
      </c>
      <c r="I564" s="51" t="s">
        <v>82</v>
      </c>
      <c r="J564" s="53"/>
      <c r="K564" s="51" t="str">
        <f ca="1">LeaveTracker[[#This Row],[Days]]&amp;" "&amp;LeaveTracker[[#This Row],[Type of Leave]]</f>
        <v>5 VL</v>
      </c>
      <c r="L564" s="9">
        <f ca="1">NETWORKDAYS(LeaveTracker[[#This Row],[Start Date]],LeaveTracker[[#This Row],[End Date]],lstHolidays)</f>
        <v>5</v>
      </c>
      <c r="M564" s="9"/>
    </row>
    <row r="565" spans="1:13" ht="30" customHeight="1" x14ac:dyDescent="0.3">
      <c r="A565" s="51">
        <v>891</v>
      </c>
      <c r="B565" s="56">
        <v>44880</v>
      </c>
      <c r="C565" s="56">
        <v>44816</v>
      </c>
      <c r="D565" s="53" t="s">
        <v>1799</v>
      </c>
      <c r="E565" s="51" t="str">
        <f>IF(ISBLANK(LeaveTracker[[#This Row],[Employee Name]]),"-----",VLOOKUP(LeaveTracker[[#This Row],[Employee Name]],Employees[[Employee Name]:[Office]],7))</f>
        <v>CENRO</v>
      </c>
      <c r="F565" s="51" t="str">
        <f>IF(ISBLANK(LeaveTracker[[#This Row],[Employee Name]]),"-----",VLOOKUP(LeaveTracker[[#This Row],[Employee Name]],Employees[[Employee Name]:[Office]],6))</f>
        <v>CASUAL</v>
      </c>
      <c r="G565" s="50">
        <v>44825</v>
      </c>
      <c r="H565" s="50">
        <v>44826</v>
      </c>
      <c r="I565" s="51" t="s">
        <v>82</v>
      </c>
      <c r="J565" s="53" t="s">
        <v>1004</v>
      </c>
      <c r="K565" s="51" t="str">
        <f ca="1">LeaveTracker[[#This Row],[Days]]&amp;" "&amp;LeaveTracker[[#This Row],[Type of Leave]]</f>
        <v>2 VL</v>
      </c>
      <c r="L565" s="9">
        <f ca="1">NETWORKDAYS(LeaveTracker[[#This Row],[Start Date]],LeaveTracker[[#This Row],[End Date]],lstHolidays)</f>
        <v>2</v>
      </c>
      <c r="M565" s="9"/>
    </row>
    <row r="566" spans="1:13" ht="30" customHeight="1" x14ac:dyDescent="0.3">
      <c r="A566" s="51">
        <v>892</v>
      </c>
      <c r="B566" s="56">
        <v>44880</v>
      </c>
      <c r="C566" s="56">
        <v>44824</v>
      </c>
      <c r="D566" s="53" t="s">
        <v>1871</v>
      </c>
      <c r="E566" s="51" t="str">
        <f>IF(ISBLANK(LeaveTracker[[#This Row],[Employee Name]]),"-----",VLOOKUP(LeaveTracker[[#This Row],[Employee Name]],Employees[[Employee Name]:[Office]],7))</f>
        <v>CTO</v>
      </c>
      <c r="F566" s="51" t="str">
        <f>IF(ISBLANK(LeaveTracker[[#This Row],[Employee Name]]),"-----",VLOOKUP(LeaveTracker[[#This Row],[Employee Name]],Employees[[Employee Name]:[Office]],6))</f>
        <v>CASUAL</v>
      </c>
      <c r="G566" s="50">
        <v>44823</v>
      </c>
      <c r="H566" s="50">
        <v>44823</v>
      </c>
      <c r="I566" s="51" t="s">
        <v>81</v>
      </c>
      <c r="J566" s="53"/>
      <c r="K566" s="51" t="str">
        <f ca="1">LeaveTracker[[#This Row],[Days]]&amp;" "&amp;LeaveTracker[[#This Row],[Type of Leave]]</f>
        <v>1 SL</v>
      </c>
      <c r="L566" s="9">
        <f ca="1">NETWORKDAYS(LeaveTracker[[#This Row],[Start Date]],LeaveTracker[[#This Row],[End Date]],lstHolidays)</f>
        <v>1</v>
      </c>
      <c r="M566" s="9"/>
    </row>
    <row r="567" spans="1:13" ht="30" customHeight="1" x14ac:dyDescent="0.3">
      <c r="A567" s="51">
        <v>893</v>
      </c>
      <c r="B567" s="56">
        <v>44880</v>
      </c>
      <c r="C567" s="56">
        <v>44819</v>
      </c>
      <c r="D567" s="53" t="s">
        <v>1931</v>
      </c>
      <c r="E567" s="51" t="str">
        <f>IF(ISBLANK(LeaveTracker[[#This Row],[Employee Name]]),"-----",VLOOKUP(LeaveTracker[[#This Row],[Employee Name]],Employees[[Employee Name]:[Office]],7))</f>
        <v>TICC</v>
      </c>
      <c r="F567" s="51" t="str">
        <f>IF(ISBLANK(LeaveTracker[[#This Row],[Employee Name]]),"-----",VLOOKUP(LeaveTracker[[#This Row],[Employee Name]],Employees[[Employee Name]:[Office]],6))</f>
        <v>CASUAL</v>
      </c>
      <c r="G567" s="50">
        <v>44814</v>
      </c>
      <c r="H567" s="50">
        <v>44814</v>
      </c>
      <c r="I567" s="51" t="s">
        <v>81</v>
      </c>
      <c r="J567" s="53"/>
      <c r="K567" s="51" t="str">
        <f ca="1">LeaveTracker[[#This Row],[Days]]&amp;" "&amp;LeaveTracker[[#This Row],[Type of Leave]]</f>
        <v>0 SL</v>
      </c>
      <c r="L567" s="9">
        <f ca="1">NETWORKDAYS(LeaveTracker[[#This Row],[Start Date]],LeaveTracker[[#This Row],[End Date]],lstHolidays)</f>
        <v>0</v>
      </c>
      <c r="M567" s="9"/>
    </row>
    <row r="568" spans="1:13" ht="30" customHeight="1" x14ac:dyDescent="0.3">
      <c r="A568" s="51">
        <v>894</v>
      </c>
      <c r="B568" s="56">
        <v>44880</v>
      </c>
      <c r="C568" s="56">
        <v>44814</v>
      </c>
      <c r="D568" s="53" t="s">
        <v>1932</v>
      </c>
      <c r="E568" s="51" t="str">
        <f>IF(ISBLANK(LeaveTracker[[#This Row],[Employee Name]]),"-----",VLOOKUP(LeaveTracker[[#This Row],[Employee Name]],Employees[[Employee Name]:[Office]],7))</f>
        <v>PICNIC GROVE</v>
      </c>
      <c r="F568" s="51" t="str">
        <f>IF(ISBLANK(LeaveTracker[[#This Row],[Employee Name]]),"-----",VLOOKUP(LeaveTracker[[#This Row],[Employee Name]],Employees[[Employee Name]:[Office]],6))</f>
        <v>CASUAL</v>
      </c>
      <c r="G568" s="50">
        <v>44823</v>
      </c>
      <c r="H568" s="50">
        <v>44827</v>
      </c>
      <c r="I568" s="51" t="s">
        <v>82</v>
      </c>
      <c r="J568" s="53"/>
      <c r="K568" s="51" t="str">
        <f ca="1">LeaveTracker[[#This Row],[Days]]&amp;" "&amp;LeaveTracker[[#This Row],[Type of Leave]]</f>
        <v>5 VL</v>
      </c>
      <c r="L568" s="9">
        <f ca="1">NETWORKDAYS(LeaveTracker[[#This Row],[Start Date]],LeaveTracker[[#This Row],[End Date]],lstHolidays)</f>
        <v>5</v>
      </c>
      <c r="M568" s="9"/>
    </row>
    <row r="569" spans="1:13" ht="30" customHeight="1" x14ac:dyDescent="0.3">
      <c r="A569" s="51">
        <v>895</v>
      </c>
      <c r="B569" s="56">
        <v>44880</v>
      </c>
      <c r="C569" s="56">
        <v>44825</v>
      </c>
      <c r="D569" s="53" t="s">
        <v>1818</v>
      </c>
      <c r="E569" s="51" t="str">
        <f>IF(ISBLANK(LeaveTracker[[#This Row],[Employee Name]]),"-----",VLOOKUP(LeaveTracker[[#This Row],[Employee Name]],Employees[[Employee Name]:[Office]],7))</f>
        <v>ONT</v>
      </c>
      <c r="F569" s="51" t="str">
        <f>IF(ISBLANK(LeaveTracker[[#This Row],[Employee Name]]),"-----",VLOOKUP(LeaveTracker[[#This Row],[Employee Name]],Employees[[Employee Name]:[Office]],6))</f>
        <v>CASUAL</v>
      </c>
      <c r="G569" s="50">
        <v>44813</v>
      </c>
      <c r="H569" s="50">
        <v>44815</v>
      </c>
      <c r="I569" s="51" t="s">
        <v>81</v>
      </c>
      <c r="J569" s="53"/>
      <c r="K569" s="51" t="str">
        <f ca="1">LeaveTracker[[#This Row],[Days]]&amp;" "&amp;LeaveTracker[[#This Row],[Type of Leave]]</f>
        <v>1 SL</v>
      </c>
      <c r="L569" s="9">
        <f ca="1">NETWORKDAYS(LeaveTracker[[#This Row],[Start Date]],LeaveTracker[[#This Row],[End Date]],lstHolidays)</f>
        <v>1</v>
      </c>
      <c r="M569" s="9"/>
    </row>
    <row r="570" spans="1:13" ht="30" customHeight="1" x14ac:dyDescent="0.3">
      <c r="A570" s="51">
        <v>895</v>
      </c>
      <c r="B570" s="56">
        <v>44880</v>
      </c>
      <c r="C570" s="56">
        <v>44825</v>
      </c>
      <c r="D570" s="53" t="s">
        <v>1818</v>
      </c>
      <c r="E570" s="51" t="str">
        <f>IF(ISBLANK(LeaveTracker[[#This Row],[Employee Name]]),"-----",VLOOKUP(LeaveTracker[[#This Row],[Employee Name]],Employees[[Employee Name]:[Office]],7))</f>
        <v>ONT</v>
      </c>
      <c r="F570" s="51" t="str">
        <f>IF(ISBLANK(LeaveTracker[[#This Row],[Employee Name]]),"-----",VLOOKUP(LeaveTracker[[#This Row],[Employee Name]],Employees[[Employee Name]:[Office]],6))</f>
        <v>CASUAL</v>
      </c>
      <c r="G570" s="50">
        <v>44818</v>
      </c>
      <c r="H570" s="50">
        <v>44818</v>
      </c>
      <c r="I570" s="51" t="s">
        <v>81</v>
      </c>
      <c r="J570" s="53"/>
      <c r="K570" s="51" t="str">
        <f ca="1">LeaveTracker[[#This Row],[Days]]&amp;" "&amp;LeaveTracker[[#This Row],[Type of Leave]]</f>
        <v>1 SL</v>
      </c>
      <c r="L570" s="9">
        <f ca="1">NETWORKDAYS(LeaveTracker[[#This Row],[Start Date]],LeaveTracker[[#This Row],[End Date]],lstHolidays)</f>
        <v>1</v>
      </c>
      <c r="M570" s="9"/>
    </row>
    <row r="571" spans="1:13" ht="30" customHeight="1" x14ac:dyDescent="0.3">
      <c r="A571" s="51">
        <v>896</v>
      </c>
      <c r="B571" s="56">
        <v>44880</v>
      </c>
      <c r="C571" s="56">
        <v>44809</v>
      </c>
      <c r="D571" s="53" t="s">
        <v>1933</v>
      </c>
      <c r="E571" s="51" t="str">
        <f>IF(ISBLANK(LeaveTracker[[#This Row],[Employee Name]]),"-----",VLOOKUP(LeaveTracker[[#This Row],[Employee Name]],Employees[[Employee Name]:[Office]],7))</f>
        <v>CHO</v>
      </c>
      <c r="F571" s="51" t="str">
        <f>IF(ISBLANK(LeaveTracker[[#This Row],[Employee Name]]),"-----",VLOOKUP(LeaveTracker[[#This Row],[Employee Name]],Employees[[Employee Name]:[Office]],6))</f>
        <v>REGULAR</v>
      </c>
      <c r="G571" s="50">
        <v>44820</v>
      </c>
      <c r="H571" s="50">
        <v>44820</v>
      </c>
      <c r="I571" s="51" t="s">
        <v>82</v>
      </c>
      <c r="J571" s="53"/>
      <c r="K571" s="51" t="str">
        <f ca="1">LeaveTracker[[#This Row],[Days]]&amp;" "&amp;LeaveTracker[[#This Row],[Type of Leave]]</f>
        <v>1 VL</v>
      </c>
      <c r="L571" s="9">
        <f ca="1">NETWORKDAYS(LeaveTracker[[#This Row],[Start Date]],LeaveTracker[[#This Row],[End Date]],lstHolidays)</f>
        <v>1</v>
      </c>
      <c r="M571" s="9"/>
    </row>
    <row r="572" spans="1:13" ht="30" customHeight="1" x14ac:dyDescent="0.3">
      <c r="A572" s="51">
        <v>897</v>
      </c>
      <c r="B572" s="56">
        <v>44880</v>
      </c>
      <c r="C572" s="56">
        <v>44823</v>
      </c>
      <c r="D572" s="53" t="s">
        <v>1880</v>
      </c>
      <c r="E572" s="51" t="str">
        <f>IF(ISBLANK(LeaveTracker[[#This Row],[Employee Name]]),"-----",VLOOKUP(LeaveTracker[[#This Row],[Employee Name]],Employees[[Employee Name]:[Office]],7))</f>
        <v>TICC</v>
      </c>
      <c r="F572" s="51" t="str">
        <f>IF(ISBLANK(LeaveTracker[[#This Row],[Employee Name]]),"-----",VLOOKUP(LeaveTracker[[#This Row],[Employee Name]],Employees[[Employee Name]:[Office]],6))</f>
        <v>CASUAL</v>
      </c>
      <c r="G572" s="50">
        <v>44819</v>
      </c>
      <c r="H572" s="50">
        <v>44819</v>
      </c>
      <c r="I572" s="51" t="s">
        <v>81</v>
      </c>
      <c r="J572" s="53"/>
      <c r="K572" s="51" t="str">
        <f ca="1">LeaveTracker[[#This Row],[Days]]&amp;" "&amp;LeaveTracker[[#This Row],[Type of Leave]]</f>
        <v>1 SL</v>
      </c>
      <c r="L572" s="9">
        <f ca="1">NETWORKDAYS(LeaveTracker[[#This Row],[Start Date]],LeaveTracker[[#This Row],[End Date]],lstHolidays)</f>
        <v>1</v>
      </c>
      <c r="M572" s="9"/>
    </row>
    <row r="573" spans="1:13" ht="30" customHeight="1" x14ac:dyDescent="0.3">
      <c r="A573" s="51">
        <v>898</v>
      </c>
      <c r="B573" s="56">
        <v>44880</v>
      </c>
      <c r="C573" s="56">
        <v>44823</v>
      </c>
      <c r="D573" s="53" t="s">
        <v>1922</v>
      </c>
      <c r="E573" s="51" t="str">
        <f>IF(ISBLANK(LeaveTracker[[#This Row],[Employee Name]]),"-----",VLOOKUP(LeaveTracker[[#This Row],[Employee Name]],Employees[[Employee Name]:[Office]],7))</f>
        <v>CTO</v>
      </c>
      <c r="F573" s="51" t="str">
        <f>IF(ISBLANK(LeaveTracker[[#This Row],[Employee Name]]),"-----",VLOOKUP(LeaveTracker[[#This Row],[Employee Name]],Employees[[Employee Name]:[Office]],6))</f>
        <v>CASUAL</v>
      </c>
      <c r="G573" s="50">
        <v>44805</v>
      </c>
      <c r="H573" s="50">
        <v>44806</v>
      </c>
      <c r="I573" s="51" t="s">
        <v>81</v>
      </c>
      <c r="J573" s="53"/>
      <c r="K573" s="51" t="str">
        <f ca="1">LeaveTracker[[#This Row],[Days]]&amp;" "&amp;LeaveTracker[[#This Row],[Type of Leave]]</f>
        <v>2 SL</v>
      </c>
      <c r="L573" s="9">
        <f ca="1">NETWORKDAYS(LeaveTracker[[#This Row],[Start Date]],LeaveTracker[[#This Row],[End Date]],lstHolidays)</f>
        <v>2</v>
      </c>
      <c r="M573" s="9"/>
    </row>
    <row r="574" spans="1:13" ht="30" customHeight="1" x14ac:dyDescent="0.3">
      <c r="A574" s="51">
        <v>898</v>
      </c>
      <c r="B574" s="56">
        <v>44880</v>
      </c>
      <c r="C574" s="56">
        <v>44823</v>
      </c>
      <c r="D574" s="53" t="s">
        <v>1922</v>
      </c>
      <c r="E574" s="51" t="str">
        <f>IF(ISBLANK(LeaveTracker[[#This Row],[Employee Name]]),"-----",VLOOKUP(LeaveTracker[[#This Row],[Employee Name]],Employees[[Employee Name]:[Office]],7))</f>
        <v>CTO</v>
      </c>
      <c r="F574" s="51" t="str">
        <f>IF(ISBLANK(LeaveTracker[[#This Row],[Employee Name]]),"-----",VLOOKUP(LeaveTracker[[#This Row],[Employee Name]],Employees[[Employee Name]:[Office]],6))</f>
        <v>CASUAL</v>
      </c>
      <c r="G574" s="50">
        <v>44809</v>
      </c>
      <c r="H574" s="50">
        <v>44813</v>
      </c>
      <c r="I574" s="51" t="s">
        <v>81</v>
      </c>
      <c r="J574" s="53"/>
      <c r="K574" s="51" t="str">
        <f ca="1">LeaveTracker[[#This Row],[Days]]&amp;" "&amp;LeaveTracker[[#This Row],[Type of Leave]]</f>
        <v>5 SL</v>
      </c>
      <c r="L574" s="9">
        <f ca="1">NETWORKDAYS(LeaveTracker[[#This Row],[Start Date]],LeaveTracker[[#This Row],[End Date]],lstHolidays)</f>
        <v>5</v>
      </c>
      <c r="M574" s="9"/>
    </row>
    <row r="575" spans="1:13" ht="30" customHeight="1" x14ac:dyDescent="0.3">
      <c r="A575" s="51">
        <v>898</v>
      </c>
      <c r="B575" s="56">
        <v>44880</v>
      </c>
      <c r="C575" s="56">
        <v>44823</v>
      </c>
      <c r="D575" s="53" t="s">
        <v>1922</v>
      </c>
      <c r="E575" s="51" t="str">
        <f>IF(ISBLANK(LeaveTracker[[#This Row],[Employee Name]]),"-----",VLOOKUP(LeaveTracker[[#This Row],[Employee Name]],Employees[[Employee Name]:[Office]],7))</f>
        <v>CTO</v>
      </c>
      <c r="F575" s="51" t="str">
        <f>IF(ISBLANK(LeaveTracker[[#This Row],[Employee Name]]),"-----",VLOOKUP(LeaveTracker[[#This Row],[Employee Name]],Employees[[Employee Name]:[Office]],6))</f>
        <v>CASUAL</v>
      </c>
      <c r="G575" s="50">
        <v>44816</v>
      </c>
      <c r="H575" s="50">
        <v>44820</v>
      </c>
      <c r="I575" s="51" t="s">
        <v>81</v>
      </c>
      <c r="J575" s="53"/>
      <c r="K575" s="51" t="str">
        <f ca="1">LeaveTracker[[#This Row],[Days]]&amp;" "&amp;LeaveTracker[[#This Row],[Type of Leave]]</f>
        <v>5 SL</v>
      </c>
      <c r="L575" s="9">
        <f ca="1">NETWORKDAYS(LeaveTracker[[#This Row],[Start Date]],LeaveTracker[[#This Row],[End Date]],lstHolidays)</f>
        <v>5</v>
      </c>
      <c r="M575" s="9"/>
    </row>
    <row r="576" spans="1:13" ht="30" customHeight="1" x14ac:dyDescent="0.3">
      <c r="A576" s="51">
        <v>898</v>
      </c>
      <c r="B576" s="56">
        <v>44880</v>
      </c>
      <c r="C576" s="56">
        <v>44823</v>
      </c>
      <c r="D576" s="53" t="s">
        <v>1922</v>
      </c>
      <c r="E576" s="51" t="str">
        <f>IF(ISBLANK(LeaveTracker[[#This Row],[Employee Name]]),"-----",VLOOKUP(LeaveTracker[[#This Row],[Employee Name]],Employees[[Employee Name]:[Office]],7))</f>
        <v>CTO</v>
      </c>
      <c r="F576" s="51" t="str">
        <f>IF(ISBLANK(LeaveTracker[[#This Row],[Employee Name]]),"-----",VLOOKUP(LeaveTracker[[#This Row],[Employee Name]],Employees[[Employee Name]:[Office]],6))</f>
        <v>CASUAL</v>
      </c>
      <c r="G576" s="50">
        <v>44823</v>
      </c>
      <c r="H576" s="50">
        <v>44827</v>
      </c>
      <c r="I576" s="51" t="s">
        <v>81</v>
      </c>
      <c r="J576" s="53"/>
      <c r="K576" s="51" t="str">
        <f ca="1">LeaveTracker[[#This Row],[Days]]&amp;" "&amp;LeaveTracker[[#This Row],[Type of Leave]]</f>
        <v>5 SL</v>
      </c>
      <c r="L576" s="9">
        <f ca="1">NETWORKDAYS(LeaveTracker[[#This Row],[Start Date]],LeaveTracker[[#This Row],[End Date]],lstHolidays)</f>
        <v>5</v>
      </c>
      <c r="M576" s="9"/>
    </row>
    <row r="577" spans="1:13" ht="30" customHeight="1" x14ac:dyDescent="0.3">
      <c r="A577" s="51">
        <v>898</v>
      </c>
      <c r="B577" s="56">
        <v>44880</v>
      </c>
      <c r="C577" s="56">
        <v>44823</v>
      </c>
      <c r="D577" s="53" t="s">
        <v>1922</v>
      </c>
      <c r="E577" s="51" t="str">
        <f>IF(ISBLANK(LeaveTracker[[#This Row],[Employee Name]]),"-----",VLOOKUP(LeaveTracker[[#This Row],[Employee Name]],Employees[[Employee Name]:[Office]],7))</f>
        <v>CTO</v>
      </c>
      <c r="F577" s="51" t="str">
        <f>IF(ISBLANK(LeaveTracker[[#This Row],[Employee Name]]),"-----",VLOOKUP(LeaveTracker[[#This Row],[Employee Name]],Employees[[Employee Name]:[Office]],6))</f>
        <v>CASUAL</v>
      </c>
      <c r="G577" s="50">
        <v>44830</v>
      </c>
      <c r="H577" s="50">
        <v>44834</v>
      </c>
      <c r="I577" s="51" t="s">
        <v>81</v>
      </c>
      <c r="J577" s="53"/>
      <c r="K577" s="51" t="str">
        <f ca="1">LeaveTracker[[#This Row],[Days]]&amp;" "&amp;LeaveTracker[[#This Row],[Type of Leave]]</f>
        <v>5 SL</v>
      </c>
      <c r="L577" s="9">
        <f ca="1">NETWORKDAYS(LeaveTracker[[#This Row],[Start Date]],LeaveTracker[[#This Row],[End Date]],lstHolidays)</f>
        <v>5</v>
      </c>
      <c r="M577" s="9"/>
    </row>
    <row r="578" spans="1:13" ht="30" customHeight="1" x14ac:dyDescent="0.3">
      <c r="A578" s="51">
        <v>898</v>
      </c>
      <c r="B578" s="56">
        <v>44880</v>
      </c>
      <c r="C578" s="56">
        <v>44823</v>
      </c>
      <c r="D578" s="53" t="s">
        <v>1922</v>
      </c>
      <c r="E578" s="51" t="str">
        <f>IF(ISBLANK(LeaveTracker[[#This Row],[Employee Name]]),"-----",VLOOKUP(LeaveTracker[[#This Row],[Employee Name]],Employees[[Employee Name]:[Office]],7))</f>
        <v>CTO</v>
      </c>
      <c r="F578" s="51" t="str">
        <f>IF(ISBLANK(LeaveTracker[[#This Row],[Employee Name]]),"-----",VLOOKUP(LeaveTracker[[#This Row],[Employee Name]],Employees[[Employee Name]:[Office]],6))</f>
        <v>CASUAL</v>
      </c>
      <c r="G578" s="50">
        <v>44837</v>
      </c>
      <c r="H578" s="50">
        <v>44841</v>
      </c>
      <c r="I578" s="51" t="s">
        <v>81</v>
      </c>
      <c r="J578" s="53"/>
      <c r="K578" s="51" t="str">
        <f ca="1">LeaveTracker[[#This Row],[Days]]&amp;" "&amp;LeaveTracker[[#This Row],[Type of Leave]]</f>
        <v>5 SL</v>
      </c>
      <c r="L578" s="9">
        <f ca="1">NETWORKDAYS(LeaveTracker[[#This Row],[Start Date]],LeaveTracker[[#This Row],[End Date]],lstHolidays)</f>
        <v>5</v>
      </c>
      <c r="M578" s="9"/>
    </row>
    <row r="579" spans="1:13" ht="30" customHeight="1" x14ac:dyDescent="0.3">
      <c r="A579" s="51">
        <v>898</v>
      </c>
      <c r="B579" s="56">
        <v>44880</v>
      </c>
      <c r="C579" s="56">
        <v>44823</v>
      </c>
      <c r="D579" s="53" t="s">
        <v>1922</v>
      </c>
      <c r="E579" s="51" t="str">
        <f>IF(ISBLANK(LeaveTracker[[#This Row],[Employee Name]]),"-----",VLOOKUP(LeaveTracker[[#This Row],[Employee Name]],Employees[[Employee Name]:[Office]],7))</f>
        <v>CTO</v>
      </c>
      <c r="F579" s="51" t="str">
        <f>IF(ISBLANK(LeaveTracker[[#This Row],[Employee Name]]),"-----",VLOOKUP(LeaveTracker[[#This Row],[Employee Name]],Employees[[Employee Name]:[Office]],6))</f>
        <v>CASUAL</v>
      </c>
      <c r="G579" s="50">
        <v>44844</v>
      </c>
      <c r="H579" s="50">
        <v>44846</v>
      </c>
      <c r="I579" s="51" t="s">
        <v>81</v>
      </c>
      <c r="J579" s="53"/>
      <c r="K579" s="51" t="str">
        <f ca="1">LeaveTracker[[#This Row],[Days]]&amp;" "&amp;LeaveTracker[[#This Row],[Type of Leave]]</f>
        <v>3 SL</v>
      </c>
      <c r="L579" s="9">
        <f ca="1">NETWORKDAYS(LeaveTracker[[#This Row],[Start Date]],LeaveTracker[[#This Row],[End Date]],lstHolidays)</f>
        <v>3</v>
      </c>
      <c r="M579" s="9"/>
    </row>
    <row r="580" spans="1:13" ht="30" customHeight="1" x14ac:dyDescent="0.3">
      <c r="A580" s="51">
        <v>899</v>
      </c>
      <c r="B580" s="56">
        <v>44880</v>
      </c>
      <c r="C580" s="56">
        <v>44805</v>
      </c>
      <c r="D580" s="53" t="s">
        <v>1922</v>
      </c>
      <c r="E580" s="51" t="str">
        <f>IF(ISBLANK(LeaveTracker[[#This Row],[Employee Name]]),"-----",VLOOKUP(LeaveTracker[[#This Row],[Employee Name]],Employees[[Employee Name]:[Office]],7))</f>
        <v>CTO</v>
      </c>
      <c r="F580" s="51" t="str">
        <f>IF(ISBLANK(LeaveTracker[[#This Row],[Employee Name]]),"-----",VLOOKUP(LeaveTracker[[#This Row],[Employee Name]],Employees[[Employee Name]:[Office]],6))</f>
        <v>CASUAL</v>
      </c>
      <c r="G580" s="50">
        <v>44793</v>
      </c>
      <c r="H580" s="50">
        <v>44793</v>
      </c>
      <c r="I580" s="51" t="s">
        <v>81</v>
      </c>
      <c r="J580" s="53"/>
      <c r="K580" s="51" t="str">
        <f ca="1">LeaveTracker[[#This Row],[Days]]&amp;" "&amp;LeaveTracker[[#This Row],[Type of Leave]]</f>
        <v>0 SL</v>
      </c>
      <c r="L580" s="9">
        <f ca="1">NETWORKDAYS(LeaveTracker[[#This Row],[Start Date]],LeaveTracker[[#This Row],[End Date]],lstHolidays)</f>
        <v>0</v>
      </c>
      <c r="M580" s="9"/>
    </row>
    <row r="581" spans="1:13" ht="30" customHeight="1" x14ac:dyDescent="0.3">
      <c r="A581" s="51">
        <v>899</v>
      </c>
      <c r="B581" s="56">
        <v>44880</v>
      </c>
      <c r="C581" s="56">
        <v>44805</v>
      </c>
      <c r="D581" s="53" t="s">
        <v>1922</v>
      </c>
      <c r="E581" s="51" t="str">
        <f>IF(ISBLANK(LeaveTracker[[#This Row],[Employee Name]]),"-----",VLOOKUP(LeaveTracker[[#This Row],[Employee Name]],Employees[[Employee Name]:[Office]],7))</f>
        <v>CTO</v>
      </c>
      <c r="F581" s="51" t="str">
        <f>IF(ISBLANK(LeaveTracker[[#This Row],[Employee Name]]),"-----",VLOOKUP(LeaveTracker[[#This Row],[Employee Name]],Employees[[Employee Name]:[Office]],6))</f>
        <v>CASUAL</v>
      </c>
      <c r="G581" s="50">
        <v>44795</v>
      </c>
      <c r="H581" s="50">
        <v>44800</v>
      </c>
      <c r="I581" s="51" t="s">
        <v>81</v>
      </c>
      <c r="J581" s="53"/>
      <c r="K581" s="51" t="str">
        <f ca="1">LeaveTracker[[#This Row],[Days]]&amp;" "&amp;LeaveTracker[[#This Row],[Type of Leave]]</f>
        <v>5 SL</v>
      </c>
      <c r="L581" s="9">
        <f ca="1">NETWORKDAYS(LeaveTracker[[#This Row],[Start Date]],LeaveTracker[[#This Row],[End Date]],lstHolidays)</f>
        <v>5</v>
      </c>
      <c r="M581" s="9"/>
    </row>
    <row r="582" spans="1:13" ht="30" customHeight="1" x14ac:dyDescent="0.3">
      <c r="A582" s="51">
        <v>899</v>
      </c>
      <c r="B582" s="56">
        <v>44880</v>
      </c>
      <c r="C582" s="56">
        <v>44825</v>
      </c>
      <c r="D582" s="53" t="s">
        <v>1854</v>
      </c>
      <c r="E582" s="51" t="str">
        <f>IF(ISBLANK(LeaveTracker[[#This Row],[Employee Name]]),"-----",VLOOKUP(LeaveTracker[[#This Row],[Employee Name]],Employees[[Employee Name]:[Office]],7))</f>
        <v>EEO/CITY MARKET</v>
      </c>
      <c r="F582" s="51" t="str">
        <f>IF(ISBLANK(LeaveTracker[[#This Row],[Employee Name]]),"-----",VLOOKUP(LeaveTracker[[#This Row],[Employee Name]],Employees[[Employee Name]:[Office]],6))</f>
        <v>CASUAL</v>
      </c>
      <c r="G582" s="50">
        <v>44832</v>
      </c>
      <c r="H582" s="50">
        <v>44832</v>
      </c>
      <c r="I582" s="51" t="s">
        <v>298</v>
      </c>
      <c r="J582" s="53" t="s">
        <v>1003</v>
      </c>
      <c r="K582" s="51" t="str">
        <f ca="1">LeaveTracker[[#This Row],[Days]]&amp;" "&amp;LeaveTracker[[#This Row],[Type of Leave]]</f>
        <v>1 OTHER</v>
      </c>
      <c r="L582" s="9">
        <f ca="1">NETWORKDAYS(LeaveTracker[[#This Row],[Start Date]],LeaveTracker[[#This Row],[End Date]],lstHolidays)</f>
        <v>1</v>
      </c>
      <c r="M582" s="9"/>
    </row>
    <row r="583" spans="1:13" ht="30" customHeight="1" x14ac:dyDescent="0.3">
      <c r="A583" s="51">
        <v>900</v>
      </c>
      <c r="B583" s="56">
        <v>44880</v>
      </c>
      <c r="C583" s="56">
        <v>44833</v>
      </c>
      <c r="D583" s="53" t="s">
        <v>1854</v>
      </c>
      <c r="E583" s="51" t="str">
        <f>IF(ISBLANK(LeaveTracker[[#This Row],[Employee Name]]),"-----",VLOOKUP(LeaveTracker[[#This Row],[Employee Name]],Employees[[Employee Name]:[Office]],7))</f>
        <v>EEO/CITY MARKET</v>
      </c>
      <c r="F583" s="51" t="str">
        <f>IF(ISBLANK(LeaveTracker[[#This Row],[Employee Name]]),"-----",VLOOKUP(LeaveTracker[[#This Row],[Employee Name]],Employees[[Employee Name]:[Office]],6))</f>
        <v>CASUAL</v>
      </c>
      <c r="G583" s="50">
        <v>44820</v>
      </c>
      <c r="H583" s="50">
        <v>44821</v>
      </c>
      <c r="I583" s="51" t="s">
        <v>81</v>
      </c>
      <c r="J583" s="53"/>
      <c r="K583" s="51" t="str">
        <f ca="1">LeaveTracker[[#This Row],[Days]]&amp;" "&amp;LeaveTracker[[#This Row],[Type of Leave]]</f>
        <v>1 SL</v>
      </c>
      <c r="L583" s="9">
        <f ca="1">NETWORKDAYS(LeaveTracker[[#This Row],[Start Date]],LeaveTracker[[#This Row],[End Date]],lstHolidays)</f>
        <v>1</v>
      </c>
      <c r="M583" s="9"/>
    </row>
    <row r="584" spans="1:13" ht="30" customHeight="1" x14ac:dyDescent="0.3">
      <c r="A584" s="51">
        <v>901</v>
      </c>
      <c r="B584" s="56">
        <v>44880</v>
      </c>
      <c r="C584" s="56">
        <v>44819</v>
      </c>
      <c r="D584" s="53" t="s">
        <v>1854</v>
      </c>
      <c r="E584" s="51" t="str">
        <f>IF(ISBLANK(LeaveTracker[[#This Row],[Employee Name]]),"-----",VLOOKUP(LeaveTracker[[#This Row],[Employee Name]],Employees[[Employee Name]:[Office]],7))</f>
        <v>EEO/CITY MARKET</v>
      </c>
      <c r="F584" s="51" t="str">
        <f>IF(ISBLANK(LeaveTracker[[#This Row],[Employee Name]]),"-----",VLOOKUP(LeaveTracker[[#This Row],[Employee Name]],Employees[[Employee Name]:[Office]],6))</f>
        <v>CASUAL</v>
      </c>
      <c r="G584" s="50">
        <v>44814</v>
      </c>
      <c r="H584" s="50">
        <v>44814</v>
      </c>
      <c r="I584" s="51" t="s">
        <v>81</v>
      </c>
      <c r="J584" s="53"/>
      <c r="K584" s="51" t="str">
        <f ca="1">LeaveTracker[[#This Row],[Days]]&amp;" "&amp;LeaveTracker[[#This Row],[Type of Leave]]</f>
        <v>0 SL</v>
      </c>
      <c r="L584" s="9">
        <f ca="1">NETWORKDAYS(LeaveTracker[[#This Row],[Start Date]],LeaveTracker[[#This Row],[End Date]],lstHolidays)</f>
        <v>0</v>
      </c>
      <c r="M584" s="9"/>
    </row>
    <row r="585" spans="1:13" ht="30" customHeight="1" x14ac:dyDescent="0.3">
      <c r="A585" s="51">
        <v>901</v>
      </c>
      <c r="B585" s="56">
        <v>44880</v>
      </c>
      <c r="C585" s="56">
        <v>44819</v>
      </c>
      <c r="D585" s="53" t="s">
        <v>1854</v>
      </c>
      <c r="E585" s="51" t="str">
        <f>IF(ISBLANK(LeaveTracker[[#This Row],[Employee Name]]),"-----",VLOOKUP(LeaveTracker[[#This Row],[Employee Name]],Employees[[Employee Name]:[Office]],7))</f>
        <v>EEO/CITY MARKET</v>
      </c>
      <c r="F585" s="51" t="str">
        <f>IF(ISBLANK(LeaveTracker[[#This Row],[Employee Name]]),"-----",VLOOKUP(LeaveTracker[[#This Row],[Employee Name]],Employees[[Employee Name]:[Office]],6))</f>
        <v>CASUAL</v>
      </c>
      <c r="G585" s="50">
        <v>44816</v>
      </c>
      <c r="H585" s="50">
        <v>44818</v>
      </c>
      <c r="I585" s="51" t="s">
        <v>81</v>
      </c>
      <c r="J585" s="53"/>
      <c r="K585" s="51" t="str">
        <f ca="1">LeaveTracker[[#This Row],[Days]]&amp;" "&amp;LeaveTracker[[#This Row],[Type of Leave]]</f>
        <v>3 SL</v>
      </c>
      <c r="L585" s="9">
        <f ca="1">NETWORKDAYS(LeaveTracker[[#This Row],[Start Date]],LeaveTracker[[#This Row],[End Date]],lstHolidays)</f>
        <v>3</v>
      </c>
      <c r="M585" s="9"/>
    </row>
    <row r="586" spans="1:13" ht="30" customHeight="1" x14ac:dyDescent="0.3">
      <c r="A586" s="51">
        <v>902</v>
      </c>
      <c r="B586" s="56">
        <v>44880</v>
      </c>
      <c r="C586" s="56">
        <v>44809</v>
      </c>
      <c r="D586" s="53" t="s">
        <v>1819</v>
      </c>
      <c r="E586" s="51" t="str">
        <f>IF(ISBLANK(LeaveTracker[[#This Row],[Employee Name]]),"-----",VLOOKUP(LeaveTracker[[#This Row],[Employee Name]],Employees[[Employee Name]:[Office]],7))</f>
        <v>TICC</v>
      </c>
      <c r="F586" s="51" t="str">
        <f>IF(ISBLANK(LeaveTracker[[#This Row],[Employee Name]]),"-----",VLOOKUP(LeaveTracker[[#This Row],[Employee Name]],Employees[[Employee Name]:[Office]],6))</f>
        <v>CASUAL</v>
      </c>
      <c r="G586" s="50">
        <v>44805</v>
      </c>
      <c r="H586" s="50">
        <v>44806</v>
      </c>
      <c r="I586" s="51" t="s">
        <v>81</v>
      </c>
      <c r="J586" s="53"/>
      <c r="K586" s="51" t="str">
        <f ca="1">LeaveTracker[[#This Row],[Days]]&amp;" "&amp;LeaveTracker[[#This Row],[Type of Leave]]</f>
        <v>2 SL</v>
      </c>
      <c r="L586" s="9">
        <f ca="1">NETWORKDAYS(LeaveTracker[[#This Row],[Start Date]],LeaveTracker[[#This Row],[End Date]],lstHolidays)</f>
        <v>2</v>
      </c>
      <c r="M586" s="9"/>
    </row>
    <row r="587" spans="1:13" ht="30" customHeight="1" x14ac:dyDescent="0.3">
      <c r="A587" s="51">
        <v>903</v>
      </c>
      <c r="B587" s="56">
        <v>44880</v>
      </c>
      <c r="C587" s="56">
        <v>44826</v>
      </c>
      <c r="D587" s="53" t="s">
        <v>1888</v>
      </c>
      <c r="E587" s="51" t="str">
        <f>IF(ISBLANK(LeaveTracker[[#This Row],[Employee Name]]),"-----",VLOOKUP(LeaveTracker[[#This Row],[Employee Name]],Employees[[Employee Name]:[Office]],7))</f>
        <v>CHO</v>
      </c>
      <c r="F587" s="51" t="str">
        <f>IF(ISBLANK(LeaveTracker[[#This Row],[Employee Name]]),"-----",VLOOKUP(LeaveTracker[[#This Row],[Employee Name]],Employees[[Employee Name]:[Office]],6))</f>
        <v>CASUAL</v>
      </c>
      <c r="G587" s="50">
        <v>44824</v>
      </c>
      <c r="H587" s="50">
        <v>44824</v>
      </c>
      <c r="I587" s="51" t="s">
        <v>81</v>
      </c>
      <c r="J587" s="53"/>
      <c r="K587" s="51" t="str">
        <f ca="1">LeaveTracker[[#This Row],[Days]]&amp;" "&amp;LeaveTracker[[#This Row],[Type of Leave]]</f>
        <v>1 SL</v>
      </c>
      <c r="L587" s="9">
        <f ca="1">NETWORKDAYS(LeaveTracker[[#This Row],[Start Date]],LeaveTracker[[#This Row],[End Date]],lstHolidays)</f>
        <v>1</v>
      </c>
      <c r="M587" s="9"/>
    </row>
    <row r="588" spans="1:13" ht="30" customHeight="1" x14ac:dyDescent="0.3">
      <c r="A588" s="51">
        <v>904</v>
      </c>
      <c r="B588" s="56">
        <v>44880</v>
      </c>
      <c r="C588" s="56">
        <v>44823</v>
      </c>
      <c r="D588" s="53" t="s">
        <v>1877</v>
      </c>
      <c r="E588" s="51" t="str">
        <f>IF(ISBLANK(LeaveTracker[[#This Row],[Employee Name]]),"-----",VLOOKUP(LeaveTracker[[#This Row],[Employee Name]],Employees[[Employee Name]:[Office]],7))</f>
        <v>TICC</v>
      </c>
      <c r="F588" s="51" t="str">
        <f>IF(ISBLANK(LeaveTracker[[#This Row],[Employee Name]]),"-----",VLOOKUP(LeaveTracker[[#This Row],[Employee Name]],Employees[[Employee Name]:[Office]],6))</f>
        <v>CASUAL</v>
      </c>
      <c r="G588" s="50">
        <v>44819</v>
      </c>
      <c r="H588" s="50">
        <v>44819</v>
      </c>
      <c r="I588" s="51" t="s">
        <v>81</v>
      </c>
      <c r="J588" s="53"/>
      <c r="K588" s="51" t="str">
        <f ca="1">LeaveTracker[[#This Row],[Days]]&amp;" "&amp;LeaveTracker[[#This Row],[Type of Leave]]</f>
        <v>1 SL</v>
      </c>
      <c r="L588" s="9">
        <f ca="1">NETWORKDAYS(LeaveTracker[[#This Row],[Start Date]],LeaveTracker[[#This Row],[End Date]],lstHolidays)</f>
        <v>1</v>
      </c>
      <c r="M588" s="9"/>
    </row>
    <row r="589" spans="1:13" ht="30" customHeight="1" x14ac:dyDescent="0.3">
      <c r="A589" s="51">
        <v>905</v>
      </c>
      <c r="B589" s="56">
        <v>44880</v>
      </c>
      <c r="C589" s="56">
        <v>44834</v>
      </c>
      <c r="D589" s="53" t="s">
        <v>1877</v>
      </c>
      <c r="E589" s="51" t="str">
        <f>IF(ISBLANK(LeaveTracker[[#This Row],[Employee Name]]),"-----",VLOOKUP(LeaveTracker[[#This Row],[Employee Name]],Employees[[Employee Name]:[Office]],7))</f>
        <v>TICC</v>
      </c>
      <c r="F589" s="51" t="str">
        <f>IF(ISBLANK(LeaveTracker[[#This Row],[Employee Name]]),"-----",VLOOKUP(LeaveTracker[[#This Row],[Employee Name]],Employees[[Employee Name]:[Office]],6))</f>
        <v>CASUAL</v>
      </c>
      <c r="G589" s="50">
        <v>44810</v>
      </c>
      <c r="H589" s="50">
        <v>44810</v>
      </c>
      <c r="I589" s="51" t="s">
        <v>81</v>
      </c>
      <c r="J589" s="53"/>
      <c r="K589" s="51" t="str">
        <f ca="1">LeaveTracker[[#This Row],[Days]]&amp;" "&amp;LeaveTracker[[#This Row],[Type of Leave]]</f>
        <v>1 SL</v>
      </c>
      <c r="L589" s="9">
        <f ca="1">NETWORKDAYS(LeaveTracker[[#This Row],[Start Date]],LeaveTracker[[#This Row],[End Date]],lstHolidays)</f>
        <v>1</v>
      </c>
      <c r="M589" s="9"/>
    </row>
    <row r="590" spans="1:13" ht="30" customHeight="1" x14ac:dyDescent="0.3">
      <c r="A590" s="51">
        <v>905</v>
      </c>
      <c r="B590" s="56">
        <v>44880</v>
      </c>
      <c r="C590" s="56">
        <v>44834</v>
      </c>
      <c r="D590" s="53" t="s">
        <v>1877</v>
      </c>
      <c r="E590" s="51" t="str">
        <f>IF(ISBLANK(LeaveTracker[[#This Row],[Employee Name]]),"-----",VLOOKUP(LeaveTracker[[#This Row],[Employee Name]],Employees[[Employee Name]:[Office]],7))</f>
        <v>TICC</v>
      </c>
      <c r="F590" s="51" t="str">
        <f>IF(ISBLANK(LeaveTracker[[#This Row],[Employee Name]]),"-----",VLOOKUP(LeaveTracker[[#This Row],[Employee Name]],Employees[[Employee Name]:[Office]],6))</f>
        <v>CASUAL</v>
      </c>
      <c r="G590" s="50">
        <v>44816</v>
      </c>
      <c r="H590" s="50">
        <v>44816</v>
      </c>
      <c r="I590" s="51" t="s">
        <v>81</v>
      </c>
      <c r="J590" s="53"/>
      <c r="K590" s="51" t="str">
        <f ca="1">LeaveTracker[[#This Row],[Days]]&amp;" "&amp;LeaveTracker[[#This Row],[Type of Leave]]</f>
        <v>1 SL</v>
      </c>
      <c r="L590" s="9">
        <f ca="1">NETWORKDAYS(LeaveTracker[[#This Row],[Start Date]],LeaveTracker[[#This Row],[End Date]],lstHolidays)</f>
        <v>1</v>
      </c>
      <c r="M590" s="9"/>
    </row>
    <row r="591" spans="1:13" ht="30" customHeight="1" x14ac:dyDescent="0.3">
      <c r="A591" s="51">
        <v>906</v>
      </c>
      <c r="B591" s="56">
        <v>44880</v>
      </c>
      <c r="C591" s="56">
        <v>44810</v>
      </c>
      <c r="D591" s="53" t="s">
        <v>1300</v>
      </c>
      <c r="E591" s="51" t="str">
        <f>IF(ISBLANK(LeaveTracker[[#This Row],[Employee Name]]),"-----",VLOOKUP(LeaveTracker[[#This Row],[Employee Name]],Employees[[Employee Name]:[Office]],7))</f>
        <v>ONT</v>
      </c>
      <c r="F591" s="51" t="str">
        <f>IF(ISBLANK(LeaveTracker[[#This Row],[Employee Name]]),"-----",VLOOKUP(LeaveTracker[[#This Row],[Employee Name]],Employees[[Employee Name]:[Office]],6))</f>
        <v>CASUAL</v>
      </c>
      <c r="G591" s="50">
        <v>44782</v>
      </c>
      <c r="H591" s="50">
        <v>44783</v>
      </c>
      <c r="I591" s="51" t="s">
        <v>81</v>
      </c>
      <c r="J591" s="53"/>
      <c r="K591" s="51" t="str">
        <f ca="1">LeaveTracker[[#This Row],[Days]]&amp;" "&amp;LeaveTracker[[#This Row],[Type of Leave]]</f>
        <v>2 SL</v>
      </c>
      <c r="L591" s="9">
        <f ca="1">NETWORKDAYS(LeaveTracker[[#This Row],[Start Date]],LeaveTracker[[#This Row],[End Date]],lstHolidays)</f>
        <v>2</v>
      </c>
      <c r="M591" s="9"/>
    </row>
    <row r="592" spans="1:13" ht="30" customHeight="1" x14ac:dyDescent="0.3">
      <c r="A592" s="51">
        <v>907</v>
      </c>
      <c r="B592" s="56">
        <v>44880</v>
      </c>
      <c r="C592" s="56">
        <v>44833</v>
      </c>
      <c r="D592" s="53" t="s">
        <v>1300</v>
      </c>
      <c r="E592" s="51" t="str">
        <f>IF(ISBLANK(LeaveTracker[[#This Row],[Employee Name]]),"-----",VLOOKUP(LeaveTracker[[#This Row],[Employee Name]],Employees[[Employee Name]:[Office]],7))</f>
        <v>ONT</v>
      </c>
      <c r="F592" s="51" t="str">
        <f>IF(ISBLANK(LeaveTracker[[#This Row],[Employee Name]]),"-----",VLOOKUP(LeaveTracker[[#This Row],[Employee Name]],Employees[[Employee Name]:[Office]],6))</f>
        <v>CASUAL</v>
      </c>
      <c r="G592" s="50">
        <v>44806</v>
      </c>
      <c r="H592" s="50">
        <v>44807</v>
      </c>
      <c r="I592" s="51" t="s">
        <v>81</v>
      </c>
      <c r="J592" s="53"/>
      <c r="K592" s="51" t="str">
        <f ca="1">LeaveTracker[[#This Row],[Days]]&amp;" "&amp;LeaveTracker[[#This Row],[Type of Leave]]</f>
        <v>1 SL</v>
      </c>
      <c r="L592" s="9">
        <f ca="1">NETWORKDAYS(LeaveTracker[[#This Row],[Start Date]],LeaveTracker[[#This Row],[End Date]],lstHolidays)</f>
        <v>1</v>
      </c>
      <c r="M592" s="9"/>
    </row>
    <row r="593" spans="1:13" ht="30" customHeight="1" x14ac:dyDescent="0.3">
      <c r="A593" s="51">
        <v>908</v>
      </c>
      <c r="B593" s="56">
        <v>44880</v>
      </c>
      <c r="C593" s="56">
        <v>44816</v>
      </c>
      <c r="D593" s="53" t="s">
        <v>1787</v>
      </c>
      <c r="E593" s="51" t="str">
        <f>IF(ISBLANK(LeaveTracker[[#This Row],[Employee Name]]),"-----",VLOOKUP(LeaveTracker[[#This Row],[Employee Name]],Employees[[Employee Name]:[Office]],7))</f>
        <v>MAHOGANY MARKET</v>
      </c>
      <c r="F593" s="51" t="str">
        <f>IF(ISBLANK(LeaveTracker[[#This Row],[Employee Name]]),"-----",VLOOKUP(LeaveTracker[[#This Row],[Employee Name]],Employees[[Employee Name]:[Office]],6))</f>
        <v>CASUAL</v>
      </c>
      <c r="G593" s="50">
        <v>44812</v>
      </c>
      <c r="H593" s="50">
        <v>44814</v>
      </c>
      <c r="I593" s="51" t="s">
        <v>81</v>
      </c>
      <c r="J593" s="53"/>
      <c r="K593" s="51" t="str">
        <f ca="1">LeaveTracker[[#This Row],[Days]]&amp;" "&amp;LeaveTracker[[#This Row],[Type of Leave]]</f>
        <v>2 SL</v>
      </c>
      <c r="L593" s="9">
        <f ca="1">NETWORKDAYS(LeaveTracker[[#This Row],[Start Date]],LeaveTracker[[#This Row],[End Date]],lstHolidays)</f>
        <v>2</v>
      </c>
      <c r="M593" s="9"/>
    </row>
    <row r="594" spans="1:13" ht="30" customHeight="1" x14ac:dyDescent="0.3">
      <c r="A594" s="51">
        <v>909</v>
      </c>
      <c r="B594" s="56">
        <v>44880</v>
      </c>
      <c r="C594" s="56">
        <v>44833</v>
      </c>
      <c r="D594" s="53" t="s">
        <v>1052</v>
      </c>
      <c r="E594" s="51" t="str">
        <f>IF(ISBLANK(LeaveTracker[[#This Row],[Employee Name]]),"-----",VLOOKUP(LeaveTracker[[#This Row],[Employee Name]],Employees[[Employee Name]:[Office]],7))</f>
        <v>CHO</v>
      </c>
      <c r="F594" s="51" t="str">
        <f>IF(ISBLANK(LeaveTracker[[#This Row],[Employee Name]]),"-----",VLOOKUP(LeaveTracker[[#This Row],[Employee Name]],Employees[[Employee Name]:[Office]],6))</f>
        <v>CASUAL</v>
      </c>
      <c r="G594" s="50">
        <v>44832</v>
      </c>
      <c r="H594" s="50">
        <v>44832</v>
      </c>
      <c r="I594" s="51" t="s">
        <v>81</v>
      </c>
      <c r="J594" s="53"/>
      <c r="K594" s="51" t="str">
        <f ca="1">LeaveTracker[[#This Row],[Days]]&amp;" "&amp;LeaveTracker[[#This Row],[Type of Leave]]</f>
        <v>1 SL</v>
      </c>
      <c r="L594" s="9">
        <f ca="1">NETWORKDAYS(LeaveTracker[[#This Row],[Start Date]],LeaveTracker[[#This Row],[End Date]],lstHolidays)</f>
        <v>1</v>
      </c>
      <c r="M594" s="9"/>
    </row>
    <row r="595" spans="1:13" ht="30" customHeight="1" x14ac:dyDescent="0.3">
      <c r="A595" s="51">
        <v>910</v>
      </c>
      <c r="B595" s="56">
        <v>44880</v>
      </c>
      <c r="C595" s="56">
        <v>44817</v>
      </c>
      <c r="D595" s="53" t="s">
        <v>1839</v>
      </c>
      <c r="E595" s="51" t="str">
        <f>IF(ISBLANK(LeaveTracker[[#This Row],[Employee Name]]),"-----",VLOOKUP(LeaveTracker[[#This Row],[Employee Name]],Employees[[Employee Name]:[Office]],7))</f>
        <v>TCIS</v>
      </c>
      <c r="F595" s="51" t="str">
        <f>IF(ISBLANK(LeaveTracker[[#This Row],[Employee Name]]),"-----",VLOOKUP(LeaveTracker[[#This Row],[Employee Name]],Employees[[Employee Name]:[Office]],6))</f>
        <v>CASUAL</v>
      </c>
      <c r="G595" s="50">
        <v>44818</v>
      </c>
      <c r="H595" s="50">
        <v>44818</v>
      </c>
      <c r="I595" s="51" t="s">
        <v>81</v>
      </c>
      <c r="J595" s="53"/>
      <c r="K595" s="51" t="str">
        <f ca="1">LeaveTracker[[#This Row],[Days]]&amp;" "&amp;LeaveTracker[[#This Row],[Type of Leave]]</f>
        <v>1 SL</v>
      </c>
      <c r="L595" s="9">
        <f ca="1">NETWORKDAYS(LeaveTracker[[#This Row],[Start Date]],LeaveTracker[[#This Row],[End Date]],lstHolidays)</f>
        <v>1</v>
      </c>
      <c r="M595" s="9"/>
    </row>
    <row r="596" spans="1:13" ht="30" customHeight="1" x14ac:dyDescent="0.3">
      <c r="A596" s="51">
        <v>911</v>
      </c>
      <c r="B596" s="56">
        <v>44880</v>
      </c>
      <c r="C596" s="56">
        <v>44832</v>
      </c>
      <c r="D596" s="53" t="s">
        <v>1830</v>
      </c>
      <c r="E596" s="51" t="str">
        <f>IF(ISBLANK(LeaveTracker[[#This Row],[Employee Name]]),"-----",VLOOKUP(LeaveTracker[[#This Row],[Employee Name]],Employees[[Employee Name]:[Office]],7))</f>
        <v>CHO</v>
      </c>
      <c r="F596" s="51" t="str">
        <f>IF(ISBLANK(LeaveTracker[[#This Row],[Employee Name]]),"-----",VLOOKUP(LeaveTracker[[#This Row],[Employee Name]],Employees[[Employee Name]:[Office]],6))</f>
        <v>CASUAL</v>
      </c>
      <c r="G596" s="50">
        <v>44844</v>
      </c>
      <c r="H596" s="50">
        <v>44844</v>
      </c>
      <c r="I596" s="51" t="s">
        <v>298</v>
      </c>
      <c r="J596" s="53" t="s">
        <v>1003</v>
      </c>
      <c r="K596" s="51" t="str">
        <f ca="1">LeaveTracker[[#This Row],[Days]]&amp;" "&amp;LeaveTracker[[#This Row],[Type of Leave]]</f>
        <v>1 OTHER</v>
      </c>
      <c r="L596" s="9">
        <f ca="1">NETWORKDAYS(LeaveTracker[[#This Row],[Start Date]],LeaveTracker[[#This Row],[End Date]],lstHolidays)</f>
        <v>1</v>
      </c>
      <c r="M596" s="9"/>
    </row>
    <row r="597" spans="1:13" ht="30" customHeight="1" x14ac:dyDescent="0.3">
      <c r="A597" s="51">
        <v>912</v>
      </c>
      <c r="B597" s="56">
        <v>44880</v>
      </c>
      <c r="C597" s="56">
        <v>44821</v>
      </c>
      <c r="D597" s="53" t="s">
        <v>1039</v>
      </c>
      <c r="E597" s="51" t="str">
        <f>IF(ISBLANK(LeaveTracker[[#This Row],[Employee Name]]),"-----",VLOOKUP(LeaveTracker[[#This Row],[Employee Name]],Employees[[Employee Name]:[Office]],7))</f>
        <v>ONT</v>
      </c>
      <c r="F597" s="51" t="str">
        <f>IF(ISBLANK(LeaveTracker[[#This Row],[Employee Name]]),"-----",VLOOKUP(LeaveTracker[[#This Row],[Employee Name]],Employees[[Employee Name]:[Office]],6))</f>
        <v>REGULAR</v>
      </c>
      <c r="G597" s="50">
        <v>44837</v>
      </c>
      <c r="H597" s="50">
        <v>44838</v>
      </c>
      <c r="I597" s="51" t="s">
        <v>82</v>
      </c>
      <c r="J597" s="53"/>
      <c r="K597" s="51" t="str">
        <f ca="1">LeaveTracker[[#This Row],[Days]]&amp;" "&amp;LeaveTracker[[#This Row],[Type of Leave]]</f>
        <v>2 VL</v>
      </c>
      <c r="L597" s="9">
        <f ca="1">NETWORKDAYS(LeaveTracker[[#This Row],[Start Date]],LeaveTracker[[#This Row],[End Date]],lstHolidays)</f>
        <v>2</v>
      </c>
      <c r="M597" s="9"/>
    </row>
    <row r="598" spans="1:13" ht="30" customHeight="1" x14ac:dyDescent="0.3">
      <c r="A598" s="51">
        <v>913</v>
      </c>
      <c r="B598" s="56">
        <v>44880</v>
      </c>
      <c r="C598" s="56">
        <v>44820</v>
      </c>
      <c r="D598" s="53" t="s">
        <v>1306</v>
      </c>
      <c r="E598" s="51" t="str">
        <f>IF(ISBLANK(LeaveTracker[[#This Row],[Employee Name]]),"-----",VLOOKUP(LeaveTracker[[#This Row],[Employee Name]],Employees[[Employee Name]:[Office]],7))</f>
        <v>ONT</v>
      </c>
      <c r="F598" s="51" t="str">
        <f>IF(ISBLANK(LeaveTracker[[#This Row],[Employee Name]]),"-----",VLOOKUP(LeaveTracker[[#This Row],[Employee Name]],Employees[[Employee Name]:[Office]],6))</f>
        <v>REGULAR</v>
      </c>
      <c r="G598" s="50">
        <v>44842</v>
      </c>
      <c r="H598" s="50">
        <v>44843</v>
      </c>
      <c r="I598" s="51" t="s">
        <v>298</v>
      </c>
      <c r="J598" s="53" t="s">
        <v>1003</v>
      </c>
      <c r="K598" s="51" t="str">
        <f ca="1">LeaveTracker[[#This Row],[Days]]&amp;" "&amp;LeaveTracker[[#This Row],[Type of Leave]]</f>
        <v>0 OTHER</v>
      </c>
      <c r="L598" s="9">
        <f ca="1">NETWORKDAYS(LeaveTracker[[#This Row],[Start Date]],LeaveTracker[[#This Row],[End Date]],lstHolidays)</f>
        <v>0</v>
      </c>
      <c r="M598" s="9"/>
    </row>
    <row r="599" spans="1:13" ht="30" customHeight="1" x14ac:dyDescent="0.3">
      <c r="A599" s="51">
        <v>914</v>
      </c>
      <c r="B599" s="56">
        <v>44880</v>
      </c>
      <c r="C599" s="56">
        <v>44820</v>
      </c>
      <c r="D599" s="53" t="s">
        <v>1306</v>
      </c>
      <c r="E599" s="51" t="str">
        <f>IF(ISBLANK(LeaveTracker[[#This Row],[Employee Name]]),"-----",VLOOKUP(LeaveTracker[[#This Row],[Employee Name]],Employees[[Employee Name]:[Office]],7))</f>
        <v>ONT</v>
      </c>
      <c r="F599" s="51" t="str">
        <f>IF(ISBLANK(LeaveTracker[[#This Row],[Employee Name]]),"-----",VLOOKUP(LeaveTracker[[#This Row],[Employee Name]],Employees[[Employee Name]:[Office]],6))</f>
        <v>REGULAR</v>
      </c>
      <c r="G599" s="50">
        <v>44857</v>
      </c>
      <c r="H599" s="50">
        <v>44858</v>
      </c>
      <c r="I599" s="51" t="s">
        <v>82</v>
      </c>
      <c r="J599" s="53"/>
      <c r="K599" s="51" t="str">
        <f ca="1">LeaveTracker[[#This Row],[Days]]&amp;" "&amp;LeaveTracker[[#This Row],[Type of Leave]]</f>
        <v>1 VL</v>
      </c>
      <c r="L599" s="9">
        <f ca="1">NETWORKDAYS(LeaveTracker[[#This Row],[Start Date]],LeaveTracker[[#This Row],[End Date]],lstHolidays)</f>
        <v>1</v>
      </c>
      <c r="M599" s="9"/>
    </row>
    <row r="600" spans="1:13" ht="30" customHeight="1" x14ac:dyDescent="0.3">
      <c r="A600" s="51">
        <v>915</v>
      </c>
      <c r="B600" s="56">
        <v>44880</v>
      </c>
      <c r="C600" s="56">
        <v>44806</v>
      </c>
      <c r="D600" s="53" t="s">
        <v>1753</v>
      </c>
      <c r="E600" s="51" t="str">
        <f>IF(ISBLANK(LeaveTracker[[#This Row],[Employee Name]]),"-----",VLOOKUP(LeaveTracker[[#This Row],[Employee Name]],Employees[[Employee Name]:[Office]],7))</f>
        <v>ACCOUNTING</v>
      </c>
      <c r="F600" s="51" t="str">
        <f>IF(ISBLANK(LeaveTracker[[#This Row],[Employee Name]]),"-----",VLOOKUP(LeaveTracker[[#This Row],[Employee Name]],Employees[[Employee Name]:[Office]],6))</f>
        <v>CASUAL</v>
      </c>
      <c r="G600" s="50">
        <v>44805</v>
      </c>
      <c r="H600" s="50">
        <v>44805</v>
      </c>
      <c r="I600" s="51" t="s">
        <v>81</v>
      </c>
      <c r="J600" s="53"/>
      <c r="K600" s="51" t="str">
        <f ca="1">LeaveTracker[[#This Row],[Days]]&amp;" "&amp;LeaveTracker[[#This Row],[Type of Leave]]</f>
        <v>1 SL</v>
      </c>
      <c r="L600" s="9">
        <f ca="1">NETWORKDAYS(LeaveTracker[[#This Row],[Start Date]],LeaveTracker[[#This Row],[End Date]],lstHolidays)</f>
        <v>1</v>
      </c>
      <c r="M600" s="9"/>
    </row>
    <row r="601" spans="1:13" ht="30" customHeight="1" x14ac:dyDescent="0.3">
      <c r="A601" s="51">
        <v>916</v>
      </c>
      <c r="B601" s="56">
        <v>44880</v>
      </c>
      <c r="C601" s="56">
        <v>44823</v>
      </c>
      <c r="D601" s="53" t="s">
        <v>1804</v>
      </c>
      <c r="E601" s="51" t="str">
        <f>IF(ISBLANK(LeaveTracker[[#This Row],[Employee Name]]),"-----",VLOOKUP(LeaveTracker[[#This Row],[Employee Name]],Employees[[Employee Name]:[Office]],7))</f>
        <v>CENRO</v>
      </c>
      <c r="F601" s="51" t="str">
        <f>IF(ISBLANK(LeaveTracker[[#This Row],[Employee Name]]),"-----",VLOOKUP(LeaveTracker[[#This Row],[Employee Name]],Employees[[Employee Name]:[Office]],6))</f>
        <v>CASUAL</v>
      </c>
      <c r="G601" s="50">
        <v>44831</v>
      </c>
      <c r="H601" s="50">
        <v>44831</v>
      </c>
      <c r="I601" s="51" t="s">
        <v>82</v>
      </c>
      <c r="J601" s="53" t="s">
        <v>1004</v>
      </c>
      <c r="K601" s="51" t="str">
        <f ca="1">LeaveTracker[[#This Row],[Days]]&amp;" "&amp;LeaveTracker[[#This Row],[Type of Leave]]</f>
        <v>1 VL</v>
      </c>
      <c r="L601" s="9">
        <f ca="1">NETWORKDAYS(LeaveTracker[[#This Row],[Start Date]],LeaveTracker[[#This Row],[End Date]],lstHolidays)</f>
        <v>1</v>
      </c>
      <c r="M601" s="9"/>
    </row>
    <row r="602" spans="1:13" ht="30" customHeight="1" x14ac:dyDescent="0.3">
      <c r="A602" s="51">
        <v>917</v>
      </c>
      <c r="B602" s="56">
        <v>44880</v>
      </c>
      <c r="C602" s="56">
        <v>44823</v>
      </c>
      <c r="D602" s="53" t="s">
        <v>1796</v>
      </c>
      <c r="E602" s="51" t="str">
        <f>IF(ISBLANK(LeaveTracker[[#This Row],[Employee Name]]),"-----",VLOOKUP(LeaveTracker[[#This Row],[Employee Name]],Employees[[Employee Name]:[Office]],7))</f>
        <v>PICNIC GROVE</v>
      </c>
      <c r="F602" s="51" t="str">
        <f>IF(ISBLANK(LeaveTracker[[#This Row],[Employee Name]]),"-----",VLOOKUP(LeaveTracker[[#This Row],[Employee Name]],Employees[[Employee Name]:[Office]],6))</f>
        <v>CASUAL</v>
      </c>
      <c r="G602" s="50">
        <v>44816</v>
      </c>
      <c r="H602" s="50">
        <v>44818</v>
      </c>
      <c r="I602" s="51" t="s">
        <v>81</v>
      </c>
      <c r="J602" s="53"/>
      <c r="K602" s="51" t="str">
        <f ca="1">LeaveTracker[[#This Row],[Days]]&amp;" "&amp;LeaveTracker[[#This Row],[Type of Leave]]</f>
        <v>3 SL</v>
      </c>
      <c r="L602" s="9">
        <f ca="1">NETWORKDAYS(LeaveTracker[[#This Row],[Start Date]],LeaveTracker[[#This Row],[End Date]],lstHolidays)</f>
        <v>3</v>
      </c>
      <c r="M602" s="9"/>
    </row>
    <row r="603" spans="1:13" ht="30" customHeight="1" x14ac:dyDescent="0.3">
      <c r="A603" s="51">
        <v>917</v>
      </c>
      <c r="B603" s="56">
        <v>44880</v>
      </c>
      <c r="C603" s="56">
        <v>44823</v>
      </c>
      <c r="D603" s="53" t="s">
        <v>1796</v>
      </c>
      <c r="E603" s="51" t="str">
        <f>IF(ISBLANK(LeaveTracker[[#This Row],[Employee Name]]),"-----",VLOOKUP(LeaveTracker[[#This Row],[Employee Name]],Employees[[Employee Name]:[Office]],7))</f>
        <v>PICNIC GROVE</v>
      </c>
      <c r="F603" s="51" t="str">
        <f>IF(ISBLANK(LeaveTracker[[#This Row],[Employee Name]]),"-----",VLOOKUP(LeaveTracker[[#This Row],[Employee Name]],Employees[[Employee Name]:[Office]],6))</f>
        <v>CASUAL</v>
      </c>
      <c r="G603" s="50">
        <v>44821</v>
      </c>
      <c r="H603" s="50">
        <v>44821</v>
      </c>
      <c r="I603" s="51" t="s">
        <v>81</v>
      </c>
      <c r="J603" s="53"/>
      <c r="K603" s="51" t="str">
        <f ca="1">LeaveTracker[[#This Row],[Days]]&amp;" "&amp;LeaveTracker[[#This Row],[Type of Leave]]</f>
        <v>0 SL</v>
      </c>
      <c r="L603" s="9">
        <f ca="1">NETWORKDAYS(LeaveTracker[[#This Row],[Start Date]],LeaveTracker[[#This Row],[End Date]],lstHolidays)</f>
        <v>0</v>
      </c>
      <c r="M603" s="9"/>
    </row>
    <row r="604" spans="1:13" ht="30" customHeight="1" x14ac:dyDescent="0.3">
      <c r="A604" s="51">
        <v>918</v>
      </c>
      <c r="B604" s="56">
        <v>44880</v>
      </c>
      <c r="C604" s="56">
        <v>44823</v>
      </c>
      <c r="D604" s="53" t="s">
        <v>1798</v>
      </c>
      <c r="E604" s="51" t="str">
        <f>IF(ISBLANK(LeaveTracker[[#This Row],[Employee Name]]),"-----",VLOOKUP(LeaveTracker[[#This Row],[Employee Name]],Employees[[Employee Name]:[Office]],7))</f>
        <v>CTO-LICENSE</v>
      </c>
      <c r="F604" s="51" t="str">
        <f>IF(ISBLANK(LeaveTracker[[#This Row],[Employee Name]]),"-----",VLOOKUP(LeaveTracker[[#This Row],[Employee Name]],Employees[[Employee Name]:[Office]],6))</f>
        <v>CASUAL</v>
      </c>
      <c r="G604" s="50">
        <v>44820</v>
      </c>
      <c r="H604" s="50">
        <v>44820</v>
      </c>
      <c r="I604" s="51" t="s">
        <v>81</v>
      </c>
      <c r="J604" s="53"/>
      <c r="K604" s="51" t="str">
        <f ca="1">LeaveTracker[[#This Row],[Days]]&amp;" "&amp;LeaveTracker[[#This Row],[Type of Leave]]</f>
        <v>1 SL</v>
      </c>
      <c r="L604" s="9">
        <f ca="1">NETWORKDAYS(LeaveTracker[[#This Row],[Start Date]],LeaveTracker[[#This Row],[End Date]],lstHolidays)</f>
        <v>1</v>
      </c>
      <c r="M604" s="9"/>
    </row>
    <row r="605" spans="1:13" ht="30" customHeight="1" x14ac:dyDescent="0.3">
      <c r="A605" s="51">
        <v>919</v>
      </c>
      <c r="B605" s="56">
        <v>44880</v>
      </c>
      <c r="C605" s="56">
        <v>44834</v>
      </c>
      <c r="D605" s="53" t="s">
        <v>1804</v>
      </c>
      <c r="E605" s="51" t="str">
        <f>IF(ISBLANK(LeaveTracker[[#This Row],[Employee Name]]),"-----",VLOOKUP(LeaveTracker[[#This Row],[Employee Name]],Employees[[Employee Name]:[Office]],7))</f>
        <v>CENRO</v>
      </c>
      <c r="F605" s="51" t="str">
        <f>IF(ISBLANK(LeaveTracker[[#This Row],[Employee Name]]),"-----",VLOOKUP(LeaveTracker[[#This Row],[Employee Name]],Employees[[Employee Name]:[Office]],6))</f>
        <v>CASUAL</v>
      </c>
      <c r="G605" s="50">
        <v>44841</v>
      </c>
      <c r="H605" s="50">
        <v>44841</v>
      </c>
      <c r="I605" s="51" t="s">
        <v>82</v>
      </c>
      <c r="J605" s="53" t="s">
        <v>1004</v>
      </c>
      <c r="K605" s="51" t="str">
        <f ca="1">LeaveTracker[[#This Row],[Days]]&amp;" "&amp;LeaveTracker[[#This Row],[Type of Leave]]</f>
        <v>1 VL</v>
      </c>
      <c r="L605" s="9">
        <f ca="1">NETWORKDAYS(LeaveTracker[[#This Row],[Start Date]],LeaveTracker[[#This Row],[End Date]],lstHolidays)</f>
        <v>1</v>
      </c>
      <c r="M605" s="9"/>
    </row>
    <row r="606" spans="1:13" ht="30" customHeight="1" x14ac:dyDescent="0.3">
      <c r="A606" s="51">
        <v>920</v>
      </c>
      <c r="B606" s="56">
        <v>44880</v>
      </c>
      <c r="C606" s="56">
        <v>44818</v>
      </c>
      <c r="D606" s="53" t="s">
        <v>1826</v>
      </c>
      <c r="E606" s="51" t="str">
        <f>IF(ISBLANK(LeaveTracker[[#This Row],[Employee Name]]),"-----",VLOOKUP(LeaveTracker[[#This Row],[Employee Name]],Employees[[Employee Name]:[Office]],7))</f>
        <v>CHO</v>
      </c>
      <c r="F606" s="51" t="str">
        <f>IF(ISBLANK(LeaveTracker[[#This Row],[Employee Name]]),"-----",VLOOKUP(LeaveTracker[[#This Row],[Employee Name]],Employees[[Employee Name]:[Office]],6))</f>
        <v>CASUAL</v>
      </c>
      <c r="G606" s="50">
        <v>44816</v>
      </c>
      <c r="H606" s="50">
        <v>44817</v>
      </c>
      <c r="I606" s="51" t="s">
        <v>81</v>
      </c>
      <c r="J606" s="53"/>
      <c r="K606" s="51" t="str">
        <f ca="1">LeaveTracker[[#This Row],[Days]]&amp;" "&amp;LeaveTracker[[#This Row],[Type of Leave]]</f>
        <v>2 SL</v>
      </c>
      <c r="L606" s="9">
        <f ca="1">NETWORKDAYS(LeaveTracker[[#This Row],[Start Date]],LeaveTracker[[#This Row],[End Date]],lstHolidays)</f>
        <v>2</v>
      </c>
      <c r="M606" s="9"/>
    </row>
    <row r="607" spans="1:13" ht="30" customHeight="1" x14ac:dyDescent="0.3">
      <c r="A607" s="51">
        <v>921</v>
      </c>
      <c r="B607" s="56">
        <v>44880</v>
      </c>
      <c r="C607" s="56">
        <v>44818</v>
      </c>
      <c r="D607" s="53" t="s">
        <v>1878</v>
      </c>
      <c r="E607" s="51" t="str">
        <f>IF(ISBLANK(LeaveTracker[[#This Row],[Employee Name]]),"-----",VLOOKUP(LeaveTracker[[#This Row],[Employee Name]],Employees[[Employee Name]:[Office]],7))</f>
        <v>TICC</v>
      </c>
      <c r="F607" s="51" t="str">
        <f>IF(ISBLANK(LeaveTracker[[#This Row],[Employee Name]]),"-----",VLOOKUP(LeaveTracker[[#This Row],[Employee Name]],Employees[[Employee Name]:[Office]],6))</f>
        <v>CASUAL</v>
      </c>
      <c r="G607" s="50">
        <v>44830</v>
      </c>
      <c r="H607" s="50">
        <v>44830</v>
      </c>
      <c r="I607" s="51" t="s">
        <v>82</v>
      </c>
      <c r="J607" s="53"/>
      <c r="K607" s="51" t="str">
        <f ca="1">LeaveTracker[[#This Row],[Days]]&amp;" "&amp;LeaveTracker[[#This Row],[Type of Leave]]</f>
        <v>1 VL</v>
      </c>
      <c r="L607" s="9">
        <f ca="1">NETWORKDAYS(LeaveTracker[[#This Row],[Start Date]],LeaveTracker[[#This Row],[End Date]],lstHolidays)</f>
        <v>1</v>
      </c>
      <c r="M607" s="9"/>
    </row>
    <row r="608" spans="1:13" ht="30" customHeight="1" x14ac:dyDescent="0.3">
      <c r="A608" s="51">
        <v>921</v>
      </c>
      <c r="B608" s="56">
        <v>44880</v>
      </c>
      <c r="C608" s="56">
        <v>44818</v>
      </c>
      <c r="D608" s="53" t="s">
        <v>1878</v>
      </c>
      <c r="E608" s="51" t="str">
        <f>IF(ISBLANK(LeaveTracker[[#This Row],[Employee Name]]),"-----",VLOOKUP(LeaveTracker[[#This Row],[Employee Name]],Employees[[Employee Name]:[Office]],7))</f>
        <v>TICC</v>
      </c>
      <c r="F608" s="51" t="str">
        <f>IF(ISBLANK(LeaveTracker[[#This Row],[Employee Name]]),"-----",VLOOKUP(LeaveTracker[[#This Row],[Employee Name]],Employees[[Employee Name]:[Office]],6))</f>
        <v>CASUAL</v>
      </c>
      <c r="G608" s="50">
        <v>44833</v>
      </c>
      <c r="H608" s="50">
        <v>44833</v>
      </c>
      <c r="I608" s="51" t="s">
        <v>82</v>
      </c>
      <c r="J608" s="53"/>
      <c r="K608" s="51" t="str">
        <f ca="1">LeaveTracker[[#This Row],[Days]]&amp;" "&amp;LeaveTracker[[#This Row],[Type of Leave]]</f>
        <v>1 VL</v>
      </c>
      <c r="L608" s="9">
        <f ca="1">NETWORKDAYS(LeaveTracker[[#This Row],[Start Date]],LeaveTracker[[#This Row],[End Date]],lstHolidays)</f>
        <v>1</v>
      </c>
      <c r="M608" s="9"/>
    </row>
    <row r="609" spans="1:13" ht="30" customHeight="1" x14ac:dyDescent="0.3">
      <c r="A609" s="51">
        <v>922</v>
      </c>
      <c r="B609" s="56">
        <v>44880</v>
      </c>
      <c r="C609" s="56">
        <v>44818</v>
      </c>
      <c r="D609" s="53" t="s">
        <v>1878</v>
      </c>
      <c r="E609" s="51" t="str">
        <f>IF(ISBLANK(LeaveTracker[[#This Row],[Employee Name]]),"-----",VLOOKUP(LeaveTracker[[#This Row],[Employee Name]],Employees[[Employee Name]:[Office]],7))</f>
        <v>TICC</v>
      </c>
      <c r="F609" s="51" t="str">
        <f>IF(ISBLANK(LeaveTracker[[#This Row],[Employee Name]]),"-----",VLOOKUP(LeaveTracker[[#This Row],[Employee Name]],Employees[[Employee Name]:[Office]],6))</f>
        <v>CASUAL</v>
      </c>
      <c r="G609" s="50">
        <v>44832</v>
      </c>
      <c r="H609" s="50">
        <v>44832</v>
      </c>
      <c r="I609" s="51" t="s">
        <v>298</v>
      </c>
      <c r="J609" s="53" t="s">
        <v>1003</v>
      </c>
      <c r="K609" s="51" t="str">
        <f ca="1">LeaveTracker[[#This Row],[Days]]&amp;" "&amp;LeaveTracker[[#This Row],[Type of Leave]]</f>
        <v>1 OTHER</v>
      </c>
      <c r="L609" s="9">
        <f ca="1">NETWORKDAYS(LeaveTracker[[#This Row],[Start Date]],LeaveTracker[[#This Row],[End Date]],lstHolidays)</f>
        <v>1</v>
      </c>
      <c r="M609" s="9"/>
    </row>
    <row r="610" spans="1:13" ht="30" customHeight="1" x14ac:dyDescent="0.3">
      <c r="A610" s="51">
        <v>923</v>
      </c>
      <c r="B610" s="56">
        <v>44880</v>
      </c>
      <c r="C610" s="56">
        <v>44810</v>
      </c>
      <c r="D610" s="53" t="s">
        <v>1835</v>
      </c>
      <c r="E610" s="51" t="str">
        <f>IF(ISBLANK(LeaveTracker[[#This Row],[Employee Name]]),"-----",VLOOKUP(LeaveTracker[[#This Row],[Employee Name]],Employees[[Employee Name]:[Office]],7))</f>
        <v>EEO/CITY MARKET</v>
      </c>
      <c r="F610" s="51" t="str">
        <f>IF(ISBLANK(LeaveTracker[[#This Row],[Employee Name]]),"-----",VLOOKUP(LeaveTracker[[#This Row],[Employee Name]],Employees[[Employee Name]:[Office]],6))</f>
        <v>CASUAL</v>
      </c>
      <c r="G610" s="50">
        <v>44815</v>
      </c>
      <c r="H610" s="50">
        <v>44815</v>
      </c>
      <c r="I610" s="51" t="s">
        <v>82</v>
      </c>
      <c r="J610" s="53"/>
      <c r="K610" s="51" t="str">
        <f ca="1">LeaveTracker[[#This Row],[Days]]&amp;" "&amp;LeaveTracker[[#This Row],[Type of Leave]]</f>
        <v>0 VL</v>
      </c>
      <c r="L610" s="9">
        <f ca="1">NETWORKDAYS(LeaveTracker[[#This Row],[Start Date]],LeaveTracker[[#This Row],[End Date]],lstHolidays)</f>
        <v>0</v>
      </c>
      <c r="M610" s="9"/>
    </row>
    <row r="611" spans="1:13" ht="30" customHeight="1" x14ac:dyDescent="0.3">
      <c r="A611" s="51">
        <v>924</v>
      </c>
      <c r="B611" s="56">
        <v>44880</v>
      </c>
      <c r="C611" s="56">
        <v>44816</v>
      </c>
      <c r="D611" s="53" t="s">
        <v>1934</v>
      </c>
      <c r="E611" s="51" t="str">
        <f>IF(ISBLANK(LeaveTracker[[#This Row],[Employee Name]]),"-----",VLOOKUP(LeaveTracker[[#This Row],[Employee Name]],Employees[[Employee Name]:[Office]],7))</f>
        <v>ONT</v>
      </c>
      <c r="F611" s="51" t="str">
        <f>IF(ISBLANK(LeaveTracker[[#This Row],[Employee Name]]),"-----",VLOOKUP(LeaveTracker[[#This Row],[Employee Name]],Employees[[Employee Name]:[Office]],6))</f>
        <v>CASUAL</v>
      </c>
      <c r="G611" s="50">
        <v>44832</v>
      </c>
      <c r="H611" s="50">
        <v>44834</v>
      </c>
      <c r="I611" s="51" t="s">
        <v>82</v>
      </c>
      <c r="J611" s="53"/>
      <c r="K611" s="51" t="str">
        <f ca="1">LeaveTracker[[#This Row],[Days]]&amp;" "&amp;LeaveTracker[[#This Row],[Type of Leave]]</f>
        <v>3 VL</v>
      </c>
      <c r="L611" s="9">
        <f ca="1">NETWORKDAYS(LeaveTracker[[#This Row],[Start Date]],LeaveTracker[[#This Row],[End Date]],lstHolidays)</f>
        <v>3</v>
      </c>
      <c r="M611" s="9"/>
    </row>
    <row r="612" spans="1:13" ht="30" customHeight="1" x14ac:dyDescent="0.3">
      <c r="A612" s="51">
        <v>925</v>
      </c>
      <c r="B612" s="56">
        <v>44880</v>
      </c>
      <c r="C612" s="56">
        <v>44816</v>
      </c>
      <c r="D612" s="53" t="s">
        <v>1747</v>
      </c>
      <c r="E612" s="51" t="str">
        <f>IF(ISBLANK(LeaveTracker[[#This Row],[Employee Name]]),"-----",VLOOKUP(LeaveTracker[[#This Row],[Employee Name]],Employees[[Employee Name]:[Office]],7))</f>
        <v>ONT</v>
      </c>
      <c r="F612" s="51" t="str">
        <f>IF(ISBLANK(LeaveTracker[[#This Row],[Employee Name]]),"-----",VLOOKUP(LeaveTracker[[#This Row],[Employee Name]],Employees[[Employee Name]:[Office]],6))</f>
        <v>CASUAL</v>
      </c>
      <c r="G612" s="50">
        <v>44809</v>
      </c>
      <c r="H612" s="50">
        <v>9.5</v>
      </c>
      <c r="I612" s="51" t="s">
        <v>81</v>
      </c>
      <c r="J612" s="53"/>
      <c r="K612" s="51" t="str">
        <f ca="1">LeaveTracker[[#This Row],[Days]]&amp;" "&amp;LeaveTracker[[#This Row],[Type of Leave]]</f>
        <v>-31998 SL</v>
      </c>
      <c r="L612" s="9">
        <f ca="1">NETWORKDAYS(LeaveTracker[[#This Row],[Start Date]],LeaveTracker[[#This Row],[End Date]],lstHolidays)</f>
        <v>-31998</v>
      </c>
      <c r="M612" s="9"/>
    </row>
    <row r="613" spans="1:13" ht="30" customHeight="1" x14ac:dyDescent="0.3">
      <c r="A613" s="51">
        <v>926</v>
      </c>
      <c r="B613" s="56">
        <v>44880</v>
      </c>
      <c r="C613" s="56">
        <v>44823</v>
      </c>
      <c r="D613" s="53" t="s">
        <v>1821</v>
      </c>
      <c r="E613" s="51" t="str">
        <f>IF(ISBLANK(LeaveTracker[[#This Row],[Employee Name]]),"-----",VLOOKUP(LeaveTracker[[#This Row],[Employee Name]],Employees[[Employee Name]:[Office]],7))</f>
        <v>TICC/TCCH</v>
      </c>
      <c r="F613" s="51" t="str">
        <f>IF(ISBLANK(LeaveTracker[[#This Row],[Employee Name]]),"-----",VLOOKUP(LeaveTracker[[#This Row],[Employee Name]],Employees[[Employee Name]:[Office]],6))</f>
        <v>CASUAL</v>
      </c>
      <c r="G613" s="50">
        <v>44813</v>
      </c>
      <c r="H613" s="50">
        <v>44813</v>
      </c>
      <c r="I613" s="51" t="s">
        <v>81</v>
      </c>
      <c r="J613" s="53"/>
      <c r="K613" s="51" t="str">
        <f ca="1">LeaveTracker[[#This Row],[Days]]&amp;" "&amp;LeaveTracker[[#This Row],[Type of Leave]]</f>
        <v>1 SL</v>
      </c>
      <c r="L613" s="9">
        <f ca="1">NETWORKDAYS(LeaveTracker[[#This Row],[Start Date]],LeaveTracker[[#This Row],[End Date]],lstHolidays)</f>
        <v>1</v>
      </c>
      <c r="M613" s="9"/>
    </row>
    <row r="614" spans="1:13" ht="30" customHeight="1" x14ac:dyDescent="0.3">
      <c r="A614" s="51">
        <v>926</v>
      </c>
      <c r="B614" s="56">
        <v>44880</v>
      </c>
      <c r="C614" s="56">
        <v>44823</v>
      </c>
      <c r="D614" s="53" t="s">
        <v>1821</v>
      </c>
      <c r="E614" s="51" t="str">
        <f>IF(ISBLANK(LeaveTracker[[#This Row],[Employee Name]]),"-----",VLOOKUP(LeaveTracker[[#This Row],[Employee Name]],Employees[[Employee Name]:[Office]],7))</f>
        <v>TICC/TCCH</v>
      </c>
      <c r="F614" s="51" t="str">
        <f>IF(ISBLANK(LeaveTracker[[#This Row],[Employee Name]]),"-----",VLOOKUP(LeaveTracker[[#This Row],[Employee Name]],Employees[[Employee Name]:[Office]],6))</f>
        <v>CASUAL</v>
      </c>
      <c r="G614" s="50">
        <v>44815</v>
      </c>
      <c r="H614" s="50">
        <v>44819</v>
      </c>
      <c r="I614" s="51" t="s">
        <v>81</v>
      </c>
      <c r="J614" s="53"/>
      <c r="K614" s="51" t="str">
        <f ca="1">LeaveTracker[[#This Row],[Days]]&amp;" "&amp;LeaveTracker[[#This Row],[Type of Leave]]</f>
        <v>4 SL</v>
      </c>
      <c r="L614" s="9">
        <f ca="1">NETWORKDAYS(LeaveTracker[[#This Row],[Start Date]],LeaveTracker[[#This Row],[End Date]],lstHolidays)</f>
        <v>4</v>
      </c>
      <c r="M614" s="9"/>
    </row>
    <row r="615" spans="1:13" ht="30" customHeight="1" x14ac:dyDescent="0.3">
      <c r="A615" s="51">
        <v>927</v>
      </c>
      <c r="B615" s="56">
        <v>44880</v>
      </c>
      <c r="C615" s="56">
        <v>44805</v>
      </c>
      <c r="D615" s="53" t="s">
        <v>1821</v>
      </c>
      <c r="E615" s="51" t="str">
        <f>IF(ISBLANK(LeaveTracker[[#This Row],[Employee Name]]),"-----",VLOOKUP(LeaveTracker[[#This Row],[Employee Name]],Employees[[Employee Name]:[Office]],7))</f>
        <v>TICC/TCCH</v>
      </c>
      <c r="F615" s="51" t="str">
        <f>IF(ISBLANK(LeaveTracker[[#This Row],[Employee Name]]),"-----",VLOOKUP(LeaveTracker[[#This Row],[Employee Name]],Employees[[Employee Name]:[Office]],6))</f>
        <v>CASUAL</v>
      </c>
      <c r="G615" s="50">
        <v>44804</v>
      </c>
      <c r="H615" s="50">
        <v>44804</v>
      </c>
      <c r="I615" s="51" t="s">
        <v>81</v>
      </c>
      <c r="J615" s="53"/>
      <c r="K615" s="51" t="str">
        <f ca="1">LeaveTracker[[#This Row],[Days]]&amp;" "&amp;LeaveTracker[[#This Row],[Type of Leave]]</f>
        <v>1 SL</v>
      </c>
      <c r="L615" s="9">
        <f ca="1">NETWORKDAYS(LeaveTracker[[#This Row],[Start Date]],LeaveTracker[[#This Row],[End Date]],lstHolidays)</f>
        <v>1</v>
      </c>
      <c r="M615" s="9"/>
    </row>
    <row r="616" spans="1:13" ht="30" customHeight="1" x14ac:dyDescent="0.3">
      <c r="A616" s="51">
        <v>928</v>
      </c>
      <c r="B616" s="56">
        <v>44880</v>
      </c>
      <c r="C616" s="56">
        <v>44809</v>
      </c>
      <c r="D616" s="53" t="s">
        <v>1734</v>
      </c>
      <c r="E616" s="51" t="str">
        <f>IF(ISBLANK(LeaveTracker[[#This Row],[Employee Name]]),"-----",VLOOKUP(LeaveTracker[[#This Row],[Employee Name]],Employees[[Employee Name]:[Office]],7))</f>
        <v>TCIS</v>
      </c>
      <c r="F616" s="51" t="str">
        <f>IF(ISBLANK(LeaveTracker[[#This Row],[Employee Name]]),"-----",VLOOKUP(LeaveTracker[[#This Row],[Employee Name]],Employees[[Employee Name]:[Office]],6))</f>
        <v>CASUAL</v>
      </c>
      <c r="G616" s="50">
        <v>44805</v>
      </c>
      <c r="H616" s="50">
        <v>44806</v>
      </c>
      <c r="I616" s="51" t="s">
        <v>81</v>
      </c>
      <c r="J616" s="53"/>
      <c r="K616" s="51" t="str">
        <f ca="1">LeaveTracker[[#This Row],[Days]]&amp;" "&amp;LeaveTracker[[#This Row],[Type of Leave]]</f>
        <v>2 SL</v>
      </c>
      <c r="L616" s="9">
        <f ca="1">NETWORKDAYS(LeaveTracker[[#This Row],[Start Date]],LeaveTracker[[#This Row],[End Date]],lstHolidays)</f>
        <v>2</v>
      </c>
      <c r="M616" s="9"/>
    </row>
    <row r="617" spans="1:13" ht="30" customHeight="1" x14ac:dyDescent="0.3">
      <c r="A617" s="51">
        <v>929</v>
      </c>
      <c r="B617" s="56">
        <v>44880</v>
      </c>
      <c r="C617" s="56">
        <v>44820</v>
      </c>
      <c r="D617" s="53" t="s">
        <v>1935</v>
      </c>
      <c r="E617" s="51" t="str">
        <f>IF(ISBLANK(LeaveTracker[[#This Row],[Employee Name]]),"-----",VLOOKUP(LeaveTracker[[#This Row],[Employee Name]],Employees[[Employee Name]:[Office]],7))</f>
        <v>FIRE DEPARTMENT</v>
      </c>
      <c r="F617" s="51" t="str">
        <f>IF(ISBLANK(LeaveTracker[[#This Row],[Employee Name]]),"-----",VLOOKUP(LeaveTracker[[#This Row],[Employee Name]],Employees[[Employee Name]:[Office]],6))</f>
        <v>CASUAL</v>
      </c>
      <c r="G617" s="50">
        <v>44825</v>
      </c>
      <c r="H617" s="50">
        <v>44827</v>
      </c>
      <c r="I617" s="51" t="s">
        <v>82</v>
      </c>
      <c r="J617" s="53"/>
      <c r="K617" s="51" t="str">
        <f ca="1">LeaveTracker[[#This Row],[Days]]&amp;" "&amp;LeaveTracker[[#This Row],[Type of Leave]]</f>
        <v>3 VL</v>
      </c>
      <c r="L617" s="9">
        <f ca="1">NETWORKDAYS(LeaveTracker[[#This Row],[Start Date]],LeaveTracker[[#This Row],[End Date]],lstHolidays)</f>
        <v>3</v>
      </c>
      <c r="M617" s="9"/>
    </row>
    <row r="618" spans="1:13" ht="30" customHeight="1" x14ac:dyDescent="0.3">
      <c r="A618" s="51">
        <v>929</v>
      </c>
      <c r="B618" s="56">
        <v>44880</v>
      </c>
      <c r="C618" s="56">
        <v>44820</v>
      </c>
      <c r="D618" s="53" t="s">
        <v>1935</v>
      </c>
      <c r="E618" s="51" t="str">
        <f>IF(ISBLANK(LeaveTracker[[#This Row],[Employee Name]]),"-----",VLOOKUP(LeaveTracker[[#This Row],[Employee Name]],Employees[[Employee Name]:[Office]],7))</f>
        <v>FIRE DEPARTMENT</v>
      </c>
      <c r="F618" s="51" t="str">
        <f>IF(ISBLANK(LeaveTracker[[#This Row],[Employee Name]]),"-----",VLOOKUP(LeaveTracker[[#This Row],[Employee Name]],Employees[[Employee Name]:[Office]],6))</f>
        <v>CASUAL</v>
      </c>
      <c r="G618" s="50">
        <v>44831</v>
      </c>
      <c r="H618" s="50">
        <v>44833</v>
      </c>
      <c r="I618" s="51" t="s">
        <v>82</v>
      </c>
      <c r="J618" s="53"/>
      <c r="K618" s="51" t="str">
        <f ca="1">LeaveTracker[[#This Row],[Days]]&amp;" "&amp;LeaveTracker[[#This Row],[Type of Leave]]</f>
        <v>3 VL</v>
      </c>
      <c r="L618" s="9">
        <f ca="1">NETWORKDAYS(LeaveTracker[[#This Row],[Start Date]],LeaveTracker[[#This Row],[End Date]],lstHolidays)</f>
        <v>3</v>
      </c>
      <c r="M618" s="9"/>
    </row>
    <row r="619" spans="1:13" ht="30" customHeight="1" x14ac:dyDescent="0.3">
      <c r="A619" s="51">
        <v>930</v>
      </c>
      <c r="B619" s="56">
        <v>44880</v>
      </c>
      <c r="C619" s="56">
        <v>44820</v>
      </c>
      <c r="D619" s="53" t="s">
        <v>1741</v>
      </c>
      <c r="E619" s="51" t="str">
        <f>IF(ISBLANK(LeaveTracker[[#This Row],[Employee Name]]),"-----",VLOOKUP(LeaveTracker[[#This Row],[Employee Name]],Employees[[Employee Name]:[Office]],7))</f>
        <v>ASSESSOR</v>
      </c>
      <c r="F619" s="51" t="str">
        <f>IF(ISBLANK(LeaveTracker[[#This Row],[Employee Name]]),"-----",VLOOKUP(LeaveTracker[[#This Row],[Employee Name]],Employees[[Employee Name]:[Office]],6))</f>
        <v>CASUAL</v>
      </c>
      <c r="G619" s="50">
        <v>44819</v>
      </c>
      <c r="H619" s="50">
        <v>44819</v>
      </c>
      <c r="I619" s="51" t="s">
        <v>81</v>
      </c>
      <c r="J619" s="53"/>
      <c r="K619" s="51" t="str">
        <f ca="1">LeaveTracker[[#This Row],[Days]]&amp;" "&amp;LeaveTracker[[#This Row],[Type of Leave]]</f>
        <v>1 SL</v>
      </c>
      <c r="L619" s="9">
        <f ca="1">NETWORKDAYS(LeaveTracker[[#This Row],[Start Date]],LeaveTracker[[#This Row],[End Date]],lstHolidays)</f>
        <v>1</v>
      </c>
      <c r="M619" s="9"/>
    </row>
    <row r="620" spans="1:13" ht="30" customHeight="1" x14ac:dyDescent="0.3">
      <c r="A620" s="51">
        <v>931</v>
      </c>
      <c r="B620" s="56">
        <v>44880</v>
      </c>
      <c r="C620" s="56">
        <v>44818</v>
      </c>
      <c r="D620" s="53" t="s">
        <v>1741</v>
      </c>
      <c r="E620" s="51" t="str">
        <f>IF(ISBLANK(LeaveTracker[[#This Row],[Employee Name]]),"-----",VLOOKUP(LeaveTracker[[#This Row],[Employee Name]],Employees[[Employee Name]:[Office]],7))</f>
        <v>ASSESSOR</v>
      </c>
      <c r="F620" s="51" t="str">
        <f>IF(ISBLANK(LeaveTracker[[#This Row],[Employee Name]]),"-----",VLOOKUP(LeaveTracker[[#This Row],[Employee Name]],Employees[[Employee Name]:[Office]],6))</f>
        <v>CASUAL</v>
      </c>
      <c r="G620" s="50">
        <v>44825</v>
      </c>
      <c r="H620" s="50">
        <v>44825</v>
      </c>
      <c r="I620" s="51" t="s">
        <v>82</v>
      </c>
      <c r="J620" s="53"/>
      <c r="K620" s="51" t="str">
        <f ca="1">LeaveTracker[[#This Row],[Days]]&amp;" "&amp;LeaveTracker[[#This Row],[Type of Leave]]</f>
        <v>1 VL</v>
      </c>
      <c r="L620" s="9">
        <f ca="1">NETWORKDAYS(LeaveTracker[[#This Row],[Start Date]],LeaveTracker[[#This Row],[End Date]],lstHolidays)</f>
        <v>1</v>
      </c>
      <c r="M620" s="9"/>
    </row>
    <row r="621" spans="1:13" ht="30" customHeight="1" x14ac:dyDescent="0.3">
      <c r="A621" s="51">
        <v>932</v>
      </c>
      <c r="B621" s="56">
        <v>44880</v>
      </c>
      <c r="C621" s="56">
        <v>44816</v>
      </c>
      <c r="D621" s="53" t="s">
        <v>1936</v>
      </c>
      <c r="E621" s="51" t="str">
        <f>IF(ISBLANK(LeaveTracker[[#This Row],[Employee Name]]),"-----",VLOOKUP(LeaveTracker[[#This Row],[Employee Name]],Employees[[Employee Name]:[Office]],7))</f>
        <v>MAHOGANY MARKET</v>
      </c>
      <c r="F621" s="51" t="str">
        <f>IF(ISBLANK(LeaveTracker[[#This Row],[Employee Name]]),"-----",VLOOKUP(LeaveTracker[[#This Row],[Employee Name]],Employees[[Employee Name]:[Office]],6))</f>
        <v>CASUAL</v>
      </c>
      <c r="G621" s="50">
        <v>44839</v>
      </c>
      <c r="H621" s="50">
        <v>44841</v>
      </c>
      <c r="I621" s="51" t="s">
        <v>298</v>
      </c>
      <c r="J621" s="53" t="s">
        <v>1003</v>
      </c>
      <c r="K621" s="51" t="str">
        <f ca="1">LeaveTracker[[#This Row],[Days]]&amp;" "&amp;LeaveTracker[[#This Row],[Type of Leave]]</f>
        <v>3 OTHER</v>
      </c>
      <c r="L621" s="9">
        <f ca="1">NETWORKDAYS(LeaveTracker[[#This Row],[Start Date]],LeaveTracker[[#This Row],[End Date]],lstHolidays)</f>
        <v>3</v>
      </c>
      <c r="M621" s="9"/>
    </row>
    <row r="622" spans="1:13" ht="30" customHeight="1" x14ac:dyDescent="0.3">
      <c r="A622" s="51">
        <v>933</v>
      </c>
      <c r="B622" s="56">
        <v>44880</v>
      </c>
      <c r="C622" s="56">
        <v>44816</v>
      </c>
      <c r="D622" s="53" t="s">
        <v>1916</v>
      </c>
      <c r="E622" s="51" t="str">
        <f>IF(ISBLANK(LeaveTracker[[#This Row],[Employee Name]]),"-----",VLOOKUP(LeaveTracker[[#This Row],[Employee Name]],Employees[[Employee Name]:[Office]],7))</f>
        <v>MAHOGANY MARKET</v>
      </c>
      <c r="F622" s="51" t="str">
        <f>IF(ISBLANK(LeaveTracker[[#This Row],[Employee Name]]),"-----",VLOOKUP(LeaveTracker[[#This Row],[Employee Name]],Employees[[Employee Name]:[Office]],6))</f>
        <v>CASUAL</v>
      </c>
      <c r="G622" s="50">
        <v>44815</v>
      </c>
      <c r="H622" s="50">
        <v>44815</v>
      </c>
      <c r="I622" s="51" t="s">
        <v>81</v>
      </c>
      <c r="J622" s="53"/>
      <c r="K622" s="51" t="str">
        <f ca="1">LeaveTracker[[#This Row],[Days]]&amp;" "&amp;LeaveTracker[[#This Row],[Type of Leave]]</f>
        <v>0 SL</v>
      </c>
      <c r="L622" s="9">
        <f ca="1">NETWORKDAYS(LeaveTracker[[#This Row],[Start Date]],LeaveTracker[[#This Row],[End Date]],lstHolidays)</f>
        <v>0</v>
      </c>
      <c r="M622" s="9"/>
    </row>
    <row r="623" spans="1:13" ht="30" customHeight="1" x14ac:dyDescent="0.3">
      <c r="A623" s="51">
        <v>934</v>
      </c>
      <c r="B623" s="56">
        <v>44880</v>
      </c>
      <c r="C623" s="56">
        <v>44834</v>
      </c>
      <c r="D623" s="53" t="s">
        <v>1916</v>
      </c>
      <c r="E623" s="51" t="str">
        <f>IF(ISBLANK(LeaveTracker[[#This Row],[Employee Name]]),"-----",VLOOKUP(LeaveTracker[[#This Row],[Employee Name]],Employees[[Employee Name]:[Office]],7))</f>
        <v>MAHOGANY MARKET</v>
      </c>
      <c r="F623" s="51" t="str">
        <f>IF(ISBLANK(LeaveTracker[[#This Row],[Employee Name]]),"-----",VLOOKUP(LeaveTracker[[#This Row],[Employee Name]],Employees[[Employee Name]:[Office]],6))</f>
        <v>CASUAL</v>
      </c>
      <c r="G623" s="50">
        <v>44834</v>
      </c>
      <c r="H623" s="50">
        <v>44838</v>
      </c>
      <c r="I623" s="51" t="s">
        <v>81</v>
      </c>
      <c r="J623" s="53"/>
      <c r="K623" s="51" t="str">
        <f ca="1">LeaveTracker[[#This Row],[Days]]&amp;" "&amp;LeaveTracker[[#This Row],[Type of Leave]]</f>
        <v>3 SL</v>
      </c>
      <c r="L623" s="9">
        <f ca="1">NETWORKDAYS(LeaveTracker[[#This Row],[Start Date]],LeaveTracker[[#This Row],[End Date]],lstHolidays)</f>
        <v>3</v>
      </c>
      <c r="M623" s="9"/>
    </row>
    <row r="624" spans="1:13" ht="30" customHeight="1" x14ac:dyDescent="0.3">
      <c r="A624" s="51">
        <v>934</v>
      </c>
      <c r="B624" s="56">
        <v>44880</v>
      </c>
      <c r="C624" s="56">
        <v>44834</v>
      </c>
      <c r="D624" s="53" t="s">
        <v>1916</v>
      </c>
      <c r="E624" s="51" t="str">
        <f>IF(ISBLANK(LeaveTracker[[#This Row],[Employee Name]]),"-----",VLOOKUP(LeaveTracker[[#This Row],[Employee Name]],Employees[[Employee Name]:[Office]],7))</f>
        <v>MAHOGANY MARKET</v>
      </c>
      <c r="F624" s="51" t="str">
        <f>IF(ISBLANK(LeaveTracker[[#This Row],[Employee Name]]),"-----",VLOOKUP(LeaveTracker[[#This Row],[Employee Name]],Employees[[Employee Name]:[Office]],6))</f>
        <v>CASUAL</v>
      </c>
      <c r="G624" s="50">
        <v>44841</v>
      </c>
      <c r="H624" s="50">
        <v>44841</v>
      </c>
      <c r="I624" s="51" t="s">
        <v>81</v>
      </c>
      <c r="J624" s="53"/>
      <c r="K624" s="51" t="str">
        <f ca="1">LeaveTracker[[#This Row],[Days]]&amp;" "&amp;LeaveTracker[[#This Row],[Type of Leave]]</f>
        <v>1 SL</v>
      </c>
      <c r="L624" s="9">
        <f ca="1">NETWORKDAYS(LeaveTracker[[#This Row],[Start Date]],LeaveTracker[[#This Row],[End Date]],lstHolidays)</f>
        <v>1</v>
      </c>
      <c r="M624" s="9"/>
    </row>
    <row r="625" spans="1:13" ht="30" customHeight="1" x14ac:dyDescent="0.3">
      <c r="A625" s="51">
        <v>935</v>
      </c>
      <c r="B625" s="56">
        <v>44880</v>
      </c>
      <c r="C625" s="56">
        <v>44820</v>
      </c>
      <c r="D625" s="53" t="s">
        <v>1937</v>
      </c>
      <c r="E625" s="51" t="str">
        <f>IF(ISBLANK(LeaveTracker[[#This Row],[Employee Name]]),"-----",VLOOKUP(LeaveTracker[[#This Row],[Employee Name]],Employees[[Employee Name]:[Office]],7))</f>
        <v>ONT</v>
      </c>
      <c r="F625" s="51" t="str">
        <f>IF(ISBLANK(LeaveTracker[[#This Row],[Employee Name]]),"-----",VLOOKUP(LeaveTracker[[#This Row],[Employee Name]],Employees[[Employee Name]:[Office]],6))</f>
        <v>CASUAL</v>
      </c>
      <c r="G625" s="50">
        <v>44813</v>
      </c>
      <c r="H625" s="50">
        <v>44813</v>
      </c>
      <c r="I625" s="51" t="s">
        <v>81</v>
      </c>
      <c r="J625" s="53"/>
      <c r="K625" s="51" t="str">
        <f ca="1">LeaveTracker[[#This Row],[Days]]&amp;" "&amp;LeaveTracker[[#This Row],[Type of Leave]]</f>
        <v>1 SL</v>
      </c>
      <c r="L625" s="9">
        <f ca="1">NETWORKDAYS(LeaveTracker[[#This Row],[Start Date]],LeaveTracker[[#This Row],[End Date]],lstHolidays)</f>
        <v>1</v>
      </c>
      <c r="M625" s="9"/>
    </row>
    <row r="626" spans="1:13" ht="30" customHeight="1" x14ac:dyDescent="0.3">
      <c r="A626" s="51">
        <v>935</v>
      </c>
      <c r="B626" s="56">
        <v>44880</v>
      </c>
      <c r="C626" s="56">
        <v>44820</v>
      </c>
      <c r="D626" s="53" t="s">
        <v>1937</v>
      </c>
      <c r="E626" s="51" t="str">
        <f>IF(ISBLANK(LeaveTracker[[#This Row],[Employee Name]]),"-----",VLOOKUP(LeaveTracker[[#This Row],[Employee Name]],Employees[[Employee Name]:[Office]],7))</f>
        <v>ONT</v>
      </c>
      <c r="F626" s="51" t="str">
        <f>IF(ISBLANK(LeaveTracker[[#This Row],[Employee Name]]),"-----",VLOOKUP(LeaveTracker[[#This Row],[Employee Name]],Employees[[Employee Name]:[Office]],6))</f>
        <v>CASUAL</v>
      </c>
      <c r="G626" s="50">
        <v>44815</v>
      </c>
      <c r="H626" s="50">
        <v>44815</v>
      </c>
      <c r="I626" s="51" t="s">
        <v>81</v>
      </c>
      <c r="J626" s="53"/>
      <c r="K626" s="51" t="str">
        <f ca="1">LeaveTracker[[#This Row],[Days]]&amp;" "&amp;LeaveTracker[[#This Row],[Type of Leave]]</f>
        <v>0 SL</v>
      </c>
      <c r="L626" s="9">
        <f ca="1">NETWORKDAYS(LeaveTracker[[#This Row],[Start Date]],LeaveTracker[[#This Row],[End Date]],lstHolidays)</f>
        <v>0</v>
      </c>
      <c r="M626" s="9"/>
    </row>
    <row r="627" spans="1:13" ht="30" customHeight="1" x14ac:dyDescent="0.3">
      <c r="A627" s="51">
        <v>935</v>
      </c>
      <c r="B627" s="56">
        <v>44880</v>
      </c>
      <c r="C627" s="56">
        <v>44820</v>
      </c>
      <c r="D627" s="53" t="s">
        <v>1937</v>
      </c>
      <c r="E627" s="51" t="str">
        <f>IF(ISBLANK(LeaveTracker[[#This Row],[Employee Name]]),"-----",VLOOKUP(LeaveTracker[[#This Row],[Employee Name]],Employees[[Employee Name]:[Office]],7))</f>
        <v>ONT</v>
      </c>
      <c r="F627" s="51" t="str">
        <f>IF(ISBLANK(LeaveTracker[[#This Row],[Employee Name]]),"-----",VLOOKUP(LeaveTracker[[#This Row],[Employee Name]],Employees[[Employee Name]:[Office]],6))</f>
        <v>CASUAL</v>
      </c>
      <c r="G627" s="50">
        <v>44818</v>
      </c>
      <c r="H627" s="50">
        <v>44818</v>
      </c>
      <c r="I627" s="51" t="s">
        <v>81</v>
      </c>
      <c r="J627" s="53"/>
      <c r="K627" s="51" t="str">
        <f ca="1">LeaveTracker[[#This Row],[Days]]&amp;" "&amp;LeaveTracker[[#This Row],[Type of Leave]]</f>
        <v>1 SL</v>
      </c>
      <c r="L627" s="9">
        <f ca="1">NETWORKDAYS(LeaveTracker[[#This Row],[Start Date]],LeaveTracker[[#This Row],[End Date]],lstHolidays)</f>
        <v>1</v>
      </c>
      <c r="M627" s="9"/>
    </row>
    <row r="628" spans="1:13" ht="30" customHeight="1" x14ac:dyDescent="0.3">
      <c r="A628" s="51">
        <v>936</v>
      </c>
      <c r="B628" s="56">
        <v>44880</v>
      </c>
      <c r="C628" s="56">
        <v>44833</v>
      </c>
      <c r="D628" s="53" t="s">
        <v>1757</v>
      </c>
      <c r="E628" s="51" t="str">
        <f>IF(ISBLANK(LeaveTracker[[#This Row],[Employee Name]]),"-----",VLOOKUP(LeaveTracker[[#This Row],[Employee Name]],Employees[[Employee Name]:[Office]],7))</f>
        <v>MAHOGANY MARKET</v>
      </c>
      <c r="F628" s="51" t="str">
        <f>IF(ISBLANK(LeaveTracker[[#This Row],[Employee Name]]),"-----",VLOOKUP(LeaveTracker[[#This Row],[Employee Name]],Employees[[Employee Name]:[Office]],6))</f>
        <v>CASUAL</v>
      </c>
      <c r="G628" s="50">
        <v>44831</v>
      </c>
      <c r="H628" s="50">
        <v>44832</v>
      </c>
      <c r="I628" s="51" t="s">
        <v>81</v>
      </c>
      <c r="J628" s="53"/>
      <c r="K628" s="51" t="str">
        <f ca="1">LeaveTracker[[#This Row],[Days]]&amp;" "&amp;LeaveTracker[[#This Row],[Type of Leave]]</f>
        <v>2 SL</v>
      </c>
      <c r="L628" s="9">
        <f ca="1">NETWORKDAYS(LeaveTracker[[#This Row],[Start Date]],LeaveTracker[[#This Row],[End Date]],lstHolidays)</f>
        <v>2</v>
      </c>
      <c r="M628" s="9"/>
    </row>
    <row r="629" spans="1:13" ht="30" customHeight="1" x14ac:dyDescent="0.3">
      <c r="A629" s="51">
        <v>937</v>
      </c>
      <c r="B629" s="56">
        <v>44880</v>
      </c>
      <c r="C629" s="56">
        <v>44818</v>
      </c>
      <c r="D629" s="53" t="s">
        <v>1879</v>
      </c>
      <c r="E629" s="51" t="str">
        <f>IF(ISBLANK(LeaveTracker[[#This Row],[Employee Name]]),"-----",VLOOKUP(LeaveTracker[[#This Row],[Employee Name]],Employees[[Employee Name]:[Office]],7))</f>
        <v>TICC</v>
      </c>
      <c r="F629" s="51" t="str">
        <f>IF(ISBLANK(LeaveTracker[[#This Row],[Employee Name]]),"-----",VLOOKUP(LeaveTracker[[#This Row],[Employee Name]],Employees[[Employee Name]:[Office]],6))</f>
        <v>CASUAL</v>
      </c>
      <c r="G629" s="50">
        <v>44813</v>
      </c>
      <c r="H629" s="50">
        <v>44813</v>
      </c>
      <c r="I629" s="51" t="s">
        <v>81</v>
      </c>
      <c r="J629" s="53"/>
      <c r="K629" s="51" t="str">
        <f ca="1">LeaveTracker[[#This Row],[Days]]&amp;" "&amp;LeaveTracker[[#This Row],[Type of Leave]]</f>
        <v>1 SL</v>
      </c>
      <c r="L629" s="9">
        <f ca="1">NETWORKDAYS(LeaveTracker[[#This Row],[Start Date]],LeaveTracker[[#This Row],[End Date]],lstHolidays)</f>
        <v>1</v>
      </c>
      <c r="M629" s="9"/>
    </row>
    <row r="630" spans="1:13" ht="30" customHeight="1" x14ac:dyDescent="0.3">
      <c r="A630" s="51">
        <v>938</v>
      </c>
      <c r="B630" s="56">
        <v>44880</v>
      </c>
      <c r="C630" s="56">
        <v>44810</v>
      </c>
      <c r="D630" s="53" t="s">
        <v>1879</v>
      </c>
      <c r="E630" s="51" t="str">
        <f>IF(ISBLANK(LeaveTracker[[#This Row],[Employee Name]]),"-----",VLOOKUP(LeaveTracker[[#This Row],[Employee Name]],Employees[[Employee Name]:[Office]],7))</f>
        <v>TICC</v>
      </c>
      <c r="F630" s="51" t="str">
        <f>IF(ISBLANK(LeaveTracker[[#This Row],[Employee Name]]),"-----",VLOOKUP(LeaveTracker[[#This Row],[Employee Name]],Employees[[Employee Name]:[Office]],6))</f>
        <v>CASUAL</v>
      </c>
      <c r="G630" s="50">
        <v>44806</v>
      </c>
      <c r="H630" s="50">
        <v>44806</v>
      </c>
      <c r="I630" s="51" t="s">
        <v>81</v>
      </c>
      <c r="J630" s="53"/>
      <c r="K630" s="51" t="str">
        <f ca="1">LeaveTracker[[#This Row],[Days]]&amp;" "&amp;LeaveTracker[[#This Row],[Type of Leave]]</f>
        <v>1 SL</v>
      </c>
      <c r="L630" s="9">
        <f ca="1">NETWORKDAYS(LeaveTracker[[#This Row],[Start Date]],LeaveTracker[[#This Row],[End Date]],lstHolidays)</f>
        <v>1</v>
      </c>
      <c r="M630" s="9"/>
    </row>
    <row r="631" spans="1:13" ht="30" customHeight="1" x14ac:dyDescent="0.3">
      <c r="A631" s="51">
        <v>939</v>
      </c>
      <c r="B631" s="56">
        <v>44880</v>
      </c>
      <c r="C631" s="56">
        <v>44809</v>
      </c>
      <c r="D631" s="53" t="s">
        <v>1730</v>
      </c>
      <c r="E631" s="51" t="str">
        <f>IF(ISBLANK(LeaveTracker[[#This Row],[Employee Name]]),"-----",VLOOKUP(LeaveTracker[[#This Row],[Employee Name]],Employees[[Employee Name]:[Office]],7))</f>
        <v>LEGAL</v>
      </c>
      <c r="F631" s="51" t="str">
        <f>IF(ISBLANK(LeaveTracker[[#This Row],[Employee Name]]),"-----",VLOOKUP(LeaveTracker[[#This Row],[Employee Name]],Employees[[Employee Name]:[Office]],6))</f>
        <v>CASUAL</v>
      </c>
      <c r="G631" s="50">
        <v>44809</v>
      </c>
      <c r="H631" s="50">
        <v>44809</v>
      </c>
      <c r="I631" s="51" t="s">
        <v>82</v>
      </c>
      <c r="J631" s="53"/>
      <c r="K631" s="51" t="str">
        <f ca="1">LeaveTracker[[#This Row],[Days]]&amp;" "&amp;LeaveTracker[[#This Row],[Type of Leave]]</f>
        <v>1 VL</v>
      </c>
      <c r="L631" s="9">
        <f ca="1">NETWORKDAYS(LeaveTracker[[#This Row],[Start Date]],LeaveTracker[[#This Row],[End Date]],lstHolidays)</f>
        <v>1</v>
      </c>
      <c r="M631" s="9"/>
    </row>
    <row r="632" spans="1:13" ht="30" customHeight="1" x14ac:dyDescent="0.3">
      <c r="A632" s="51">
        <v>939</v>
      </c>
      <c r="B632" s="56">
        <v>44880</v>
      </c>
      <c r="C632" s="56">
        <v>44809</v>
      </c>
      <c r="D632" s="53" t="s">
        <v>1730</v>
      </c>
      <c r="E632" s="51" t="str">
        <f>IF(ISBLANK(LeaveTracker[[#This Row],[Employee Name]]),"-----",VLOOKUP(LeaveTracker[[#This Row],[Employee Name]],Employees[[Employee Name]:[Office]],7))</f>
        <v>LEGAL</v>
      </c>
      <c r="F632" s="51" t="str">
        <f>IF(ISBLANK(LeaveTracker[[#This Row],[Employee Name]]),"-----",VLOOKUP(LeaveTracker[[#This Row],[Employee Name]],Employees[[Employee Name]:[Office]],6))</f>
        <v>CASUAL</v>
      </c>
      <c r="G632" s="50">
        <v>44810</v>
      </c>
      <c r="H632" s="50">
        <v>44810</v>
      </c>
      <c r="I632" s="51" t="s">
        <v>298</v>
      </c>
      <c r="J632" s="53" t="s">
        <v>1003</v>
      </c>
      <c r="K632" s="51" t="str">
        <f ca="1">LeaveTracker[[#This Row],[Days]]&amp;" "&amp;LeaveTracker[[#This Row],[Type of Leave]]</f>
        <v>1 OTHER</v>
      </c>
      <c r="L632" s="9">
        <f ca="1">NETWORKDAYS(LeaveTracker[[#This Row],[Start Date]],LeaveTracker[[#This Row],[End Date]],lstHolidays)</f>
        <v>1</v>
      </c>
      <c r="M632" s="9"/>
    </row>
    <row r="633" spans="1:13" ht="30" customHeight="1" x14ac:dyDescent="0.3">
      <c r="A633" s="51">
        <v>939</v>
      </c>
      <c r="B633" s="56">
        <v>44880</v>
      </c>
      <c r="C633" s="56">
        <v>44809</v>
      </c>
      <c r="D633" s="53" t="s">
        <v>1730</v>
      </c>
      <c r="E633" s="51" t="str">
        <f>IF(ISBLANK(LeaveTracker[[#This Row],[Employee Name]]),"-----",VLOOKUP(LeaveTracker[[#This Row],[Employee Name]],Employees[[Employee Name]:[Office]],7))</f>
        <v>LEGAL</v>
      </c>
      <c r="F633" s="51" t="str">
        <f>IF(ISBLANK(LeaveTracker[[#This Row],[Employee Name]]),"-----",VLOOKUP(LeaveTracker[[#This Row],[Employee Name]],Employees[[Employee Name]:[Office]],6))</f>
        <v>CASUAL</v>
      </c>
      <c r="G633" s="50">
        <v>44823</v>
      </c>
      <c r="H633" s="50">
        <v>44824</v>
      </c>
      <c r="I633" s="51" t="s">
        <v>298</v>
      </c>
      <c r="J633" s="53" t="s">
        <v>1003</v>
      </c>
      <c r="K633" s="51" t="str">
        <f ca="1">LeaveTracker[[#This Row],[Days]]&amp;" "&amp;LeaveTracker[[#This Row],[Type of Leave]]</f>
        <v>2 OTHER</v>
      </c>
      <c r="L633" s="9">
        <f ca="1">NETWORKDAYS(LeaveTracker[[#This Row],[Start Date]],LeaveTracker[[#This Row],[End Date]],lstHolidays)</f>
        <v>2</v>
      </c>
      <c r="M633" s="9"/>
    </row>
    <row r="634" spans="1:13" ht="30" customHeight="1" x14ac:dyDescent="0.3">
      <c r="A634" s="51">
        <v>940</v>
      </c>
      <c r="B634" s="56">
        <v>44880</v>
      </c>
      <c r="C634" s="56">
        <v>44810</v>
      </c>
      <c r="D634" s="53" t="s">
        <v>1864</v>
      </c>
      <c r="E634" s="51" t="str">
        <f>IF(ISBLANK(LeaveTracker[[#This Row],[Employee Name]]),"-----",VLOOKUP(LeaveTracker[[#This Row],[Employee Name]],Employees[[Employee Name]:[Office]],7))</f>
        <v>TICC</v>
      </c>
      <c r="F634" s="51" t="str">
        <f>IF(ISBLANK(LeaveTracker[[#This Row],[Employee Name]]),"-----",VLOOKUP(LeaveTracker[[#This Row],[Employee Name]],Employees[[Employee Name]:[Office]],6))</f>
        <v>CASUAL</v>
      </c>
      <c r="G634" s="50">
        <v>44823</v>
      </c>
      <c r="H634" s="50">
        <v>44823</v>
      </c>
      <c r="I634" s="51" t="s">
        <v>298</v>
      </c>
      <c r="J634" s="53" t="s">
        <v>1003</v>
      </c>
      <c r="K634" s="51" t="str">
        <f ca="1">LeaveTracker[[#This Row],[Days]]&amp;" "&amp;LeaveTracker[[#This Row],[Type of Leave]]</f>
        <v>1 OTHER</v>
      </c>
      <c r="L634" s="9">
        <f ca="1">NETWORKDAYS(LeaveTracker[[#This Row],[Start Date]],LeaveTracker[[#This Row],[End Date]],lstHolidays)</f>
        <v>1</v>
      </c>
      <c r="M634" s="9"/>
    </row>
    <row r="635" spans="1:13" ht="30" customHeight="1" x14ac:dyDescent="0.3">
      <c r="A635" s="51">
        <v>941</v>
      </c>
      <c r="B635" s="56">
        <v>44880</v>
      </c>
      <c r="C635" s="56">
        <v>44805</v>
      </c>
      <c r="D635" s="53" t="s">
        <v>1759</v>
      </c>
      <c r="E635" s="51" t="str">
        <f>IF(ISBLANK(LeaveTracker[[#This Row],[Employee Name]]),"-----",VLOOKUP(LeaveTracker[[#This Row],[Employee Name]],Employees[[Employee Name]:[Office]],7))</f>
        <v>ONT</v>
      </c>
      <c r="F635" s="51" t="str">
        <f>IF(ISBLANK(LeaveTracker[[#This Row],[Employee Name]]),"-----",VLOOKUP(LeaveTracker[[#This Row],[Employee Name]],Employees[[Employee Name]:[Office]],6))</f>
        <v>CASUAL</v>
      </c>
      <c r="G635" s="50">
        <v>44774</v>
      </c>
      <c r="H635" s="50">
        <v>44792</v>
      </c>
      <c r="I635" s="51" t="s">
        <v>81</v>
      </c>
      <c r="J635" s="53"/>
      <c r="K635" s="51" t="str">
        <f ca="1">LeaveTracker[[#This Row],[Days]]&amp;" "&amp;LeaveTracker[[#This Row],[Type of Leave]]</f>
        <v>15 SL</v>
      </c>
      <c r="L635" s="9">
        <f ca="1">NETWORKDAYS(LeaveTracker[[#This Row],[Start Date]],LeaveTracker[[#This Row],[End Date]],lstHolidays)</f>
        <v>15</v>
      </c>
      <c r="M635" s="9"/>
    </row>
    <row r="636" spans="1:13" ht="30" customHeight="1" x14ac:dyDescent="0.3">
      <c r="A636" s="51">
        <v>942</v>
      </c>
      <c r="B636" s="56">
        <v>44880</v>
      </c>
      <c r="C636" s="56">
        <v>44827</v>
      </c>
      <c r="D636" s="53" t="s">
        <v>1757</v>
      </c>
      <c r="E636" s="51" t="str">
        <f>IF(ISBLANK(LeaveTracker[[#This Row],[Employee Name]]),"-----",VLOOKUP(LeaveTracker[[#This Row],[Employee Name]],Employees[[Employee Name]:[Office]],7))</f>
        <v>MAHOGANY MARKET</v>
      </c>
      <c r="F636" s="51" t="str">
        <f>IF(ISBLANK(LeaveTracker[[#This Row],[Employee Name]]),"-----",VLOOKUP(LeaveTracker[[#This Row],[Employee Name]],Employees[[Employee Name]:[Office]],6))</f>
        <v>CASUAL</v>
      </c>
      <c r="G636" s="50">
        <v>44826</v>
      </c>
      <c r="H636" s="50">
        <v>44826</v>
      </c>
      <c r="I636" s="51" t="s">
        <v>81</v>
      </c>
      <c r="J636" s="53"/>
      <c r="K636" s="51" t="str">
        <f ca="1">LeaveTracker[[#This Row],[Days]]&amp;" "&amp;LeaveTracker[[#This Row],[Type of Leave]]</f>
        <v>1 SL</v>
      </c>
      <c r="L636" s="9">
        <f ca="1">NETWORKDAYS(LeaveTracker[[#This Row],[Start Date]],LeaveTracker[[#This Row],[End Date]],lstHolidays)</f>
        <v>1</v>
      </c>
      <c r="M636" s="9"/>
    </row>
    <row r="637" spans="1:13" ht="30" customHeight="1" x14ac:dyDescent="0.3">
      <c r="A637" s="51">
        <v>943</v>
      </c>
      <c r="B637" s="56">
        <v>44880</v>
      </c>
      <c r="C637" s="56">
        <v>44825</v>
      </c>
      <c r="D637" s="53" t="s">
        <v>1757</v>
      </c>
      <c r="E637" s="51" t="str">
        <f>IF(ISBLANK(LeaveTracker[[#This Row],[Employee Name]]),"-----",VLOOKUP(LeaveTracker[[#This Row],[Employee Name]],Employees[[Employee Name]:[Office]],7))</f>
        <v>MAHOGANY MARKET</v>
      </c>
      <c r="F637" s="51" t="str">
        <f>IF(ISBLANK(LeaveTracker[[#This Row],[Employee Name]]),"-----",VLOOKUP(LeaveTracker[[#This Row],[Employee Name]],Employees[[Employee Name]:[Office]],6))</f>
        <v>CASUAL</v>
      </c>
      <c r="G637" s="50">
        <v>44834</v>
      </c>
      <c r="H637" s="50">
        <v>44834</v>
      </c>
      <c r="I637" s="51" t="s">
        <v>298</v>
      </c>
      <c r="J637" s="53" t="s">
        <v>1003</v>
      </c>
      <c r="K637" s="51" t="str">
        <f ca="1">LeaveTracker[[#This Row],[Days]]&amp;" "&amp;LeaveTracker[[#This Row],[Type of Leave]]</f>
        <v>1 OTHER</v>
      </c>
      <c r="L637" s="9">
        <f ca="1">NETWORKDAYS(LeaveTracker[[#This Row],[Start Date]],LeaveTracker[[#This Row],[End Date]],lstHolidays)</f>
        <v>1</v>
      </c>
      <c r="M637" s="9"/>
    </row>
    <row r="638" spans="1:13" ht="30" customHeight="1" x14ac:dyDescent="0.3">
      <c r="A638" s="51">
        <v>944</v>
      </c>
      <c r="B638" s="56">
        <v>44880</v>
      </c>
      <c r="C638" s="56">
        <v>44807</v>
      </c>
      <c r="D638" s="53" t="s">
        <v>1937</v>
      </c>
      <c r="E638" s="51" t="str">
        <f>IF(ISBLANK(LeaveTracker[[#This Row],[Employee Name]]),"-----",VLOOKUP(LeaveTracker[[#This Row],[Employee Name]],Employees[[Employee Name]:[Office]],7))</f>
        <v>ONT</v>
      </c>
      <c r="F638" s="51" t="str">
        <f>IF(ISBLANK(LeaveTracker[[#This Row],[Employee Name]]),"-----",VLOOKUP(LeaveTracker[[#This Row],[Employee Name]],Employees[[Employee Name]:[Office]],6))</f>
        <v>CASUAL</v>
      </c>
      <c r="G638" s="50">
        <v>44812</v>
      </c>
      <c r="H638" s="50">
        <v>44812</v>
      </c>
      <c r="I638" s="51" t="s">
        <v>298</v>
      </c>
      <c r="J638" s="53" t="s">
        <v>1003</v>
      </c>
      <c r="K638" s="51" t="str">
        <f ca="1">LeaveTracker[[#This Row],[Days]]&amp;" "&amp;LeaveTracker[[#This Row],[Type of Leave]]</f>
        <v>1 OTHER</v>
      </c>
      <c r="L638" s="9">
        <f ca="1">NETWORKDAYS(LeaveTracker[[#This Row],[Start Date]],LeaveTracker[[#This Row],[End Date]],lstHolidays)</f>
        <v>1</v>
      </c>
      <c r="M638" s="9"/>
    </row>
    <row r="639" spans="1:13" ht="30" customHeight="1" x14ac:dyDescent="0.3">
      <c r="A639" s="51">
        <v>945</v>
      </c>
      <c r="B639" s="56">
        <v>44880</v>
      </c>
      <c r="C639" s="56">
        <v>44811</v>
      </c>
      <c r="D639" s="53" t="s">
        <v>1850</v>
      </c>
      <c r="E639" s="51" t="str">
        <f>IF(ISBLANK(LeaveTracker[[#This Row],[Employee Name]]),"-----",VLOOKUP(LeaveTracker[[#This Row],[Employee Name]],Employees[[Employee Name]:[Office]],7))</f>
        <v>CENRO</v>
      </c>
      <c r="F639" s="51" t="str">
        <f>IF(ISBLANK(LeaveTracker[[#This Row],[Employee Name]]),"-----",VLOOKUP(LeaveTracker[[#This Row],[Employee Name]],Employees[[Employee Name]:[Office]],6))</f>
        <v>CASUAL</v>
      </c>
      <c r="G639" s="50">
        <v>44810</v>
      </c>
      <c r="H639" s="50">
        <v>44810</v>
      </c>
      <c r="I639" s="51" t="s">
        <v>81</v>
      </c>
      <c r="J639" s="53"/>
      <c r="K639" s="51" t="str">
        <f ca="1">LeaveTracker[[#This Row],[Days]]&amp;" "&amp;LeaveTracker[[#This Row],[Type of Leave]]</f>
        <v>1 SL</v>
      </c>
      <c r="L639" s="9">
        <f ca="1">NETWORKDAYS(LeaveTracker[[#This Row],[Start Date]],LeaveTracker[[#This Row],[End Date]],lstHolidays)</f>
        <v>1</v>
      </c>
      <c r="M639" s="9"/>
    </row>
    <row r="640" spans="1:13" ht="30" customHeight="1" x14ac:dyDescent="0.3">
      <c r="A640" s="51">
        <v>946</v>
      </c>
      <c r="B640" s="56">
        <v>44880</v>
      </c>
      <c r="C640" s="56">
        <v>44785</v>
      </c>
      <c r="D640" s="53" t="s">
        <v>1920</v>
      </c>
      <c r="E640" s="51" t="str">
        <f>IF(ISBLANK(LeaveTracker[[#This Row],[Employee Name]]),"-----",VLOOKUP(LeaveTracker[[#This Row],[Employee Name]],Employees[[Employee Name]:[Office]],7))</f>
        <v>ONT</v>
      </c>
      <c r="F640" s="51" t="str">
        <f>IF(ISBLANK(LeaveTracker[[#This Row],[Employee Name]]),"-----",VLOOKUP(LeaveTracker[[#This Row],[Employee Name]],Employees[[Employee Name]:[Office]],6))</f>
        <v>CASUAL</v>
      </c>
      <c r="G640" s="50">
        <v>44779</v>
      </c>
      <c r="H640" s="50">
        <v>44782</v>
      </c>
      <c r="I640" s="51" t="s">
        <v>81</v>
      </c>
      <c r="J640" s="53"/>
      <c r="K640" s="51" t="str">
        <f ca="1">LeaveTracker[[#This Row],[Days]]&amp;" "&amp;LeaveTracker[[#This Row],[Type of Leave]]</f>
        <v>2 SL</v>
      </c>
      <c r="L640" s="9">
        <f ca="1">NETWORKDAYS(LeaveTracker[[#This Row],[Start Date]],LeaveTracker[[#This Row],[End Date]],lstHolidays)</f>
        <v>2</v>
      </c>
      <c r="M640" s="9"/>
    </row>
    <row r="641" spans="1:13" ht="30" customHeight="1" x14ac:dyDescent="0.3">
      <c r="A641" s="51">
        <v>947</v>
      </c>
      <c r="B641" s="56">
        <v>44880</v>
      </c>
      <c r="C641" s="56">
        <v>44816</v>
      </c>
      <c r="D641" s="53" t="s">
        <v>1761</v>
      </c>
      <c r="E641" s="51" t="str">
        <f>IF(ISBLANK(LeaveTracker[[#This Row],[Employee Name]]),"-----",VLOOKUP(LeaveTracker[[#This Row],[Employee Name]],Employees[[Employee Name]:[Office]],7))</f>
        <v>CSWDO</v>
      </c>
      <c r="F641" s="51" t="str">
        <f>IF(ISBLANK(LeaveTracker[[#This Row],[Employee Name]]),"-----",VLOOKUP(LeaveTracker[[#This Row],[Employee Name]],Employees[[Employee Name]:[Office]],6))</f>
        <v>CASUAL</v>
      </c>
      <c r="G641" s="50">
        <v>44813</v>
      </c>
      <c r="H641" s="50">
        <v>44813</v>
      </c>
      <c r="I641" s="51" t="s">
        <v>81</v>
      </c>
      <c r="J641" s="53"/>
      <c r="K641" s="51" t="str">
        <f ca="1">LeaveTracker[[#This Row],[Days]]&amp;" "&amp;LeaveTracker[[#This Row],[Type of Leave]]</f>
        <v>1 SL</v>
      </c>
      <c r="L641" s="9">
        <f ca="1">NETWORKDAYS(LeaveTracker[[#This Row],[Start Date]],LeaveTracker[[#This Row],[End Date]],lstHolidays)</f>
        <v>1</v>
      </c>
      <c r="M641" s="9"/>
    </row>
    <row r="642" spans="1:13" ht="30" customHeight="1" x14ac:dyDescent="0.3">
      <c r="A642" s="51">
        <v>948</v>
      </c>
      <c r="B642" s="56">
        <v>44880</v>
      </c>
      <c r="C642" s="56">
        <v>44833</v>
      </c>
      <c r="D642" s="53" t="s">
        <v>1785</v>
      </c>
      <c r="E642" s="51" t="str">
        <f>IF(ISBLANK(LeaveTracker[[#This Row],[Employee Name]]),"-----",VLOOKUP(LeaveTracker[[#This Row],[Employee Name]],Employees[[Employee Name]:[Office]],7))</f>
        <v>SP</v>
      </c>
      <c r="F642" s="51" t="str">
        <f>IF(ISBLANK(LeaveTracker[[#This Row],[Employee Name]]),"-----",VLOOKUP(LeaveTracker[[#This Row],[Employee Name]],Employees[[Employee Name]:[Office]],6))</f>
        <v>CASUAL</v>
      </c>
      <c r="G642" s="50">
        <v>44832</v>
      </c>
      <c r="H642" s="50">
        <v>44832</v>
      </c>
      <c r="I642" s="51" t="s">
        <v>81</v>
      </c>
      <c r="J642" s="53"/>
      <c r="K642" s="51" t="str">
        <f ca="1">LeaveTracker[[#This Row],[Days]]&amp;" "&amp;LeaveTracker[[#This Row],[Type of Leave]]</f>
        <v>1 SL</v>
      </c>
      <c r="L642" s="9">
        <f ca="1">NETWORKDAYS(LeaveTracker[[#This Row],[Start Date]],LeaveTracker[[#This Row],[End Date]],lstHolidays)</f>
        <v>1</v>
      </c>
      <c r="M642" s="9"/>
    </row>
    <row r="643" spans="1:13" ht="30" customHeight="1" x14ac:dyDescent="0.3">
      <c r="A643" s="51">
        <v>949</v>
      </c>
      <c r="B643" s="56">
        <v>44880</v>
      </c>
      <c r="C643" s="56">
        <v>44827</v>
      </c>
      <c r="D643" s="53" t="s">
        <v>1782</v>
      </c>
      <c r="E643" s="51" t="str">
        <f>IF(ISBLANK(LeaveTracker[[#This Row],[Employee Name]]),"-----",VLOOKUP(LeaveTracker[[#This Row],[Employee Name]],Employees[[Employee Name]:[Office]],7))</f>
        <v>CHO</v>
      </c>
      <c r="F643" s="51" t="str">
        <f>IF(ISBLANK(LeaveTracker[[#This Row],[Employee Name]]),"-----",VLOOKUP(LeaveTracker[[#This Row],[Employee Name]],Employees[[Employee Name]:[Office]],6))</f>
        <v>CASUAL</v>
      </c>
      <c r="G643" s="50">
        <v>44832</v>
      </c>
      <c r="H643" s="50">
        <v>44833</v>
      </c>
      <c r="I643" s="51" t="s">
        <v>82</v>
      </c>
      <c r="J643" s="53"/>
      <c r="K643" s="51" t="str">
        <f ca="1">LeaveTracker[[#This Row],[Days]]&amp;" "&amp;LeaveTracker[[#This Row],[Type of Leave]]</f>
        <v>2 VL</v>
      </c>
      <c r="L643" s="9">
        <f ca="1">NETWORKDAYS(LeaveTracker[[#This Row],[Start Date]],LeaveTracker[[#This Row],[End Date]],lstHolidays)</f>
        <v>2</v>
      </c>
      <c r="M643" s="9"/>
    </row>
    <row r="644" spans="1:13" ht="30" customHeight="1" x14ac:dyDescent="0.3">
      <c r="A644" s="51">
        <v>950</v>
      </c>
      <c r="B644" s="56">
        <v>44880</v>
      </c>
      <c r="C644" s="56">
        <v>44816</v>
      </c>
      <c r="D644" s="53" t="s">
        <v>1769</v>
      </c>
      <c r="E644" s="51" t="str">
        <f>IF(ISBLANK(LeaveTracker[[#This Row],[Employee Name]]),"-----",VLOOKUP(LeaveTracker[[#This Row],[Employee Name]],Employees[[Employee Name]:[Office]],7))</f>
        <v>CEO</v>
      </c>
      <c r="F644" s="51" t="str">
        <f>IF(ISBLANK(LeaveTracker[[#This Row],[Employee Name]]),"-----",VLOOKUP(LeaveTracker[[#This Row],[Employee Name]],Employees[[Employee Name]:[Office]],6))</f>
        <v>CASUAL</v>
      </c>
      <c r="G644" s="50">
        <v>44813</v>
      </c>
      <c r="H644" s="50">
        <v>44813</v>
      </c>
      <c r="I644" s="51" t="s">
        <v>81</v>
      </c>
      <c r="J644" s="53"/>
      <c r="K644" s="51" t="str">
        <f ca="1">LeaveTracker[[#This Row],[Days]]&amp;" "&amp;LeaveTracker[[#This Row],[Type of Leave]]</f>
        <v>1 SL</v>
      </c>
      <c r="L644" s="9">
        <f ca="1">NETWORKDAYS(LeaveTracker[[#This Row],[Start Date]],LeaveTracker[[#This Row],[End Date]],lstHolidays)</f>
        <v>1</v>
      </c>
      <c r="M644" s="9"/>
    </row>
    <row r="645" spans="1:13" ht="30" customHeight="1" x14ac:dyDescent="0.3">
      <c r="A645" s="51">
        <v>951</v>
      </c>
      <c r="B645" s="56">
        <v>44880</v>
      </c>
      <c r="C645" s="56">
        <v>44834</v>
      </c>
      <c r="D645" s="53" t="s">
        <v>1775</v>
      </c>
      <c r="E645" s="51" t="str">
        <f>IF(ISBLANK(LeaveTracker[[#This Row],[Employee Name]]),"-----",VLOOKUP(LeaveTracker[[#This Row],[Employee Name]],Employees[[Employee Name]:[Office]],7))</f>
        <v>GSO</v>
      </c>
      <c r="F645" s="51" t="str">
        <f>IF(ISBLANK(LeaveTracker[[#This Row],[Employee Name]]),"-----",VLOOKUP(LeaveTracker[[#This Row],[Employee Name]],Employees[[Employee Name]:[Office]],6))</f>
        <v>CASUAL</v>
      </c>
      <c r="G645" s="50">
        <v>44833</v>
      </c>
      <c r="H645" s="50">
        <v>44833</v>
      </c>
      <c r="I645" s="51" t="s">
        <v>81</v>
      </c>
      <c r="J645" s="53"/>
      <c r="K645" s="51" t="str">
        <f ca="1">LeaveTracker[[#This Row],[Days]]&amp;" "&amp;LeaveTracker[[#This Row],[Type of Leave]]</f>
        <v>1 SL</v>
      </c>
      <c r="L645" s="9">
        <f ca="1">NETWORKDAYS(LeaveTracker[[#This Row],[Start Date]],LeaveTracker[[#This Row],[End Date]],lstHolidays)</f>
        <v>1</v>
      </c>
      <c r="M645" s="9"/>
    </row>
    <row r="646" spans="1:13" ht="30" customHeight="1" x14ac:dyDescent="0.3">
      <c r="A646" s="51">
        <v>952</v>
      </c>
      <c r="B646" s="56">
        <v>44880</v>
      </c>
      <c r="C646" s="56">
        <v>44805</v>
      </c>
      <c r="D646" s="53" t="s">
        <v>1887</v>
      </c>
      <c r="E646" s="51" t="str">
        <f>IF(ISBLANK(LeaveTracker[[#This Row],[Employee Name]]),"-----",VLOOKUP(LeaveTracker[[#This Row],[Employee Name]],Employees[[Employee Name]:[Office]],7))</f>
        <v>GSO</v>
      </c>
      <c r="F646" s="51" t="str">
        <f>IF(ISBLANK(LeaveTracker[[#This Row],[Employee Name]]),"-----",VLOOKUP(LeaveTracker[[#This Row],[Employee Name]],Employees[[Employee Name]:[Office]],6))</f>
        <v>CASUAL</v>
      </c>
      <c r="G646" s="50">
        <v>44803</v>
      </c>
      <c r="H646" s="50">
        <v>44804</v>
      </c>
      <c r="I646" s="51" t="s">
        <v>81</v>
      </c>
      <c r="J646" s="53"/>
      <c r="K646" s="51" t="str">
        <f ca="1">LeaveTracker[[#This Row],[Days]]&amp;" "&amp;LeaveTracker[[#This Row],[Type of Leave]]</f>
        <v>2 SL</v>
      </c>
      <c r="L646" s="9">
        <f ca="1">NETWORKDAYS(LeaveTracker[[#This Row],[Start Date]],LeaveTracker[[#This Row],[End Date]],lstHolidays)</f>
        <v>2</v>
      </c>
      <c r="M646" s="9"/>
    </row>
    <row r="647" spans="1:13" ht="30" customHeight="1" x14ac:dyDescent="0.3">
      <c r="A647" s="51">
        <v>953</v>
      </c>
      <c r="B647" s="56">
        <v>44880</v>
      </c>
      <c r="C647" s="56">
        <v>44816</v>
      </c>
      <c r="D647" s="53" t="s">
        <v>1887</v>
      </c>
      <c r="E647" s="51" t="str">
        <f>IF(ISBLANK(LeaveTracker[[#This Row],[Employee Name]]),"-----",VLOOKUP(LeaveTracker[[#This Row],[Employee Name]],Employees[[Employee Name]:[Office]],7))</f>
        <v>GSO</v>
      </c>
      <c r="F647" s="51" t="str">
        <f>IF(ISBLANK(LeaveTracker[[#This Row],[Employee Name]]),"-----",VLOOKUP(LeaveTracker[[#This Row],[Employee Name]],Employees[[Employee Name]:[Office]],6))</f>
        <v>CASUAL</v>
      </c>
      <c r="G647" s="50">
        <v>44809</v>
      </c>
      <c r="H647" s="50">
        <v>44813</v>
      </c>
      <c r="I647" s="51" t="s">
        <v>81</v>
      </c>
      <c r="J647" s="53"/>
      <c r="K647" s="51" t="str">
        <f ca="1">LeaveTracker[[#This Row],[Days]]&amp;" "&amp;LeaveTracker[[#This Row],[Type of Leave]]</f>
        <v>5 SL</v>
      </c>
      <c r="L647" s="9">
        <f ca="1">NETWORKDAYS(LeaveTracker[[#This Row],[Start Date]],LeaveTracker[[#This Row],[End Date]],lstHolidays)</f>
        <v>5</v>
      </c>
      <c r="M647" s="9"/>
    </row>
    <row r="648" spans="1:13" ht="30" customHeight="1" x14ac:dyDescent="0.3">
      <c r="A648" s="51">
        <v>954</v>
      </c>
      <c r="B648" s="56">
        <v>44880</v>
      </c>
      <c r="C648" s="56">
        <v>44824</v>
      </c>
      <c r="D648" s="53" t="s">
        <v>1887</v>
      </c>
      <c r="E648" s="51" t="str">
        <f>IF(ISBLANK(LeaveTracker[[#This Row],[Employee Name]]),"-----",VLOOKUP(LeaveTracker[[#This Row],[Employee Name]],Employees[[Employee Name]:[Office]],7))</f>
        <v>GSO</v>
      </c>
      <c r="F648" s="51" t="str">
        <f>IF(ISBLANK(LeaveTracker[[#This Row],[Employee Name]]),"-----",VLOOKUP(LeaveTracker[[#This Row],[Employee Name]],Employees[[Employee Name]:[Office]],6))</f>
        <v>CASUAL</v>
      </c>
      <c r="G648" s="50">
        <v>44823</v>
      </c>
      <c r="H648" s="50">
        <v>44823</v>
      </c>
      <c r="I648" s="51" t="s">
        <v>81</v>
      </c>
      <c r="J648" s="53"/>
      <c r="K648" s="51" t="str">
        <f ca="1">LeaveTracker[[#This Row],[Days]]&amp;" "&amp;LeaveTracker[[#This Row],[Type of Leave]]</f>
        <v>1 SL</v>
      </c>
      <c r="L648" s="9">
        <f ca="1">NETWORKDAYS(LeaveTracker[[#This Row],[Start Date]],LeaveTracker[[#This Row],[End Date]],lstHolidays)</f>
        <v>1</v>
      </c>
      <c r="M648" s="9"/>
    </row>
    <row r="649" spans="1:13" ht="30" customHeight="1" x14ac:dyDescent="0.3">
      <c r="A649" s="51">
        <v>955</v>
      </c>
      <c r="B649" s="56">
        <v>44880</v>
      </c>
      <c r="C649" s="56">
        <v>44809</v>
      </c>
      <c r="D649" s="53" t="s">
        <v>1814</v>
      </c>
      <c r="E649" s="51" t="str">
        <f>IF(ISBLANK(LeaveTracker[[#This Row],[Employee Name]]),"-----",VLOOKUP(LeaveTracker[[#This Row],[Employee Name]],Employees[[Employee Name]:[Office]],7))</f>
        <v>HOUSING</v>
      </c>
      <c r="F649" s="51" t="str">
        <f>IF(ISBLANK(LeaveTracker[[#This Row],[Employee Name]]),"-----",VLOOKUP(LeaveTracker[[#This Row],[Employee Name]],Employees[[Employee Name]:[Office]],6))</f>
        <v>CASUAL</v>
      </c>
      <c r="G649" s="50">
        <v>44806</v>
      </c>
      <c r="H649" s="50">
        <v>44806</v>
      </c>
      <c r="I649" s="51" t="s">
        <v>81</v>
      </c>
      <c r="J649" s="53"/>
      <c r="K649" s="51" t="str">
        <f ca="1">LeaveTracker[[#This Row],[Days]]&amp;" "&amp;LeaveTracker[[#This Row],[Type of Leave]]</f>
        <v>1 SL</v>
      </c>
      <c r="L649" s="9">
        <f ca="1">NETWORKDAYS(LeaveTracker[[#This Row],[Start Date]],LeaveTracker[[#This Row],[End Date]],lstHolidays)</f>
        <v>1</v>
      </c>
      <c r="M649" s="9"/>
    </row>
    <row r="650" spans="1:13" ht="30" customHeight="1" x14ac:dyDescent="0.3">
      <c r="A650" s="51">
        <v>956</v>
      </c>
      <c r="B650" s="56">
        <v>44880</v>
      </c>
      <c r="C650" s="56">
        <v>44830</v>
      </c>
      <c r="D650" s="53" t="s">
        <v>1938</v>
      </c>
      <c r="E650" s="51" t="str">
        <f>IF(ISBLANK(LeaveTracker[[#This Row],[Employee Name]]),"-----",VLOOKUP(LeaveTracker[[#This Row],[Employee Name]],Employees[[Employee Name]:[Office]],7))</f>
        <v>HOUSING</v>
      </c>
      <c r="F650" s="51" t="str">
        <f>IF(ISBLANK(LeaveTracker[[#This Row],[Employee Name]]),"-----",VLOOKUP(LeaveTracker[[#This Row],[Employee Name]],Employees[[Employee Name]:[Office]],6))</f>
        <v>CASUAL</v>
      </c>
      <c r="G650" s="50">
        <v>44839</v>
      </c>
      <c r="H650" s="50">
        <v>44839</v>
      </c>
      <c r="I650" s="51" t="s">
        <v>298</v>
      </c>
      <c r="J650" s="53" t="s">
        <v>1003</v>
      </c>
      <c r="K650" s="51" t="str">
        <f ca="1">LeaveTracker[[#This Row],[Days]]&amp;" "&amp;LeaveTracker[[#This Row],[Type of Leave]]</f>
        <v>1 OTHER</v>
      </c>
      <c r="L650" s="9">
        <f ca="1">NETWORKDAYS(LeaveTracker[[#This Row],[Start Date]],LeaveTracker[[#This Row],[End Date]],lstHolidays)</f>
        <v>1</v>
      </c>
      <c r="M650" s="9"/>
    </row>
    <row r="651" spans="1:13" ht="30" customHeight="1" x14ac:dyDescent="0.3">
      <c r="A651" s="51">
        <v>957</v>
      </c>
      <c r="B651" s="56">
        <v>44880</v>
      </c>
      <c r="C651" s="56">
        <v>44806</v>
      </c>
      <c r="D651" s="53" t="s">
        <v>1938</v>
      </c>
      <c r="E651" s="51" t="str">
        <f>IF(ISBLANK(LeaveTracker[[#This Row],[Employee Name]]),"-----",VLOOKUP(LeaveTracker[[#This Row],[Employee Name]],Employees[[Employee Name]:[Office]],7))</f>
        <v>HOUSING</v>
      </c>
      <c r="F651" s="51" t="str">
        <f>IF(ISBLANK(LeaveTracker[[#This Row],[Employee Name]]),"-----",VLOOKUP(LeaveTracker[[#This Row],[Employee Name]],Employees[[Employee Name]:[Office]],6))</f>
        <v>CASUAL</v>
      </c>
      <c r="G651" s="50">
        <v>44805</v>
      </c>
      <c r="H651" s="50">
        <v>44805</v>
      </c>
      <c r="I651" s="51" t="s">
        <v>298</v>
      </c>
      <c r="J651" s="53" t="s">
        <v>1003</v>
      </c>
      <c r="K651" s="51" t="str">
        <f ca="1">LeaveTracker[[#This Row],[Days]]&amp;" "&amp;LeaveTracker[[#This Row],[Type of Leave]]</f>
        <v>1 OTHER</v>
      </c>
      <c r="L651" s="9">
        <f ca="1">NETWORKDAYS(LeaveTracker[[#This Row],[Start Date]],LeaveTracker[[#This Row],[End Date]],lstHolidays)</f>
        <v>1</v>
      </c>
      <c r="M651" s="9"/>
    </row>
    <row r="652" spans="1:13" ht="30" customHeight="1" x14ac:dyDescent="0.3">
      <c r="A652" s="51">
        <v>958</v>
      </c>
      <c r="B652" s="56">
        <v>44880</v>
      </c>
      <c r="C652" s="56">
        <v>44825</v>
      </c>
      <c r="D652" s="53" t="s">
        <v>1939</v>
      </c>
      <c r="E652" s="51" t="str">
        <f>IF(ISBLANK(LeaveTracker[[#This Row],[Employee Name]]),"-----",VLOOKUP(LeaveTracker[[#This Row],[Employee Name]],Employees[[Employee Name]:[Office]],7))</f>
        <v>CPDO</v>
      </c>
      <c r="F652" s="51" t="str">
        <f>IF(ISBLANK(LeaveTracker[[#This Row],[Employee Name]]),"-----",VLOOKUP(LeaveTracker[[#This Row],[Employee Name]],Employees[[Employee Name]:[Office]],6))</f>
        <v>REGULAR</v>
      </c>
      <c r="G652" s="50">
        <v>44826</v>
      </c>
      <c r="H652" s="50">
        <v>44826</v>
      </c>
      <c r="I652" s="51" t="s">
        <v>298</v>
      </c>
      <c r="J652" s="53" t="s">
        <v>1003</v>
      </c>
      <c r="K652" s="51" t="str">
        <f ca="1">LeaveTracker[[#This Row],[Days]]&amp;" "&amp;LeaveTracker[[#This Row],[Type of Leave]]</f>
        <v>1 OTHER</v>
      </c>
      <c r="L652" s="9">
        <f ca="1">NETWORKDAYS(LeaveTracker[[#This Row],[Start Date]],LeaveTracker[[#This Row],[End Date]],lstHolidays)</f>
        <v>1</v>
      </c>
      <c r="M652" s="9"/>
    </row>
    <row r="653" spans="1:13" ht="30" customHeight="1" x14ac:dyDescent="0.3">
      <c r="A653" s="51">
        <v>959</v>
      </c>
      <c r="B653" s="56">
        <v>44880</v>
      </c>
      <c r="C653" s="56">
        <v>44811</v>
      </c>
      <c r="D653" s="53" t="s">
        <v>1832</v>
      </c>
      <c r="E653" s="51" t="str">
        <f>IF(ISBLANK(LeaveTracker[[#This Row],[Employee Name]]),"-----",VLOOKUP(LeaveTracker[[#This Row],[Employee Name]],Employees[[Employee Name]:[Office]],7))</f>
        <v>CCT</v>
      </c>
      <c r="F653" s="51" t="str">
        <f>IF(ISBLANK(LeaveTracker[[#This Row],[Employee Name]]),"-----",VLOOKUP(LeaveTracker[[#This Row],[Employee Name]],Employees[[Employee Name]:[Office]],6))</f>
        <v>CASUAL</v>
      </c>
      <c r="G653" s="50">
        <v>44806</v>
      </c>
      <c r="H653" s="50">
        <v>44806</v>
      </c>
      <c r="I653" s="51" t="s">
        <v>81</v>
      </c>
      <c r="J653" s="53"/>
      <c r="K653" s="51" t="str">
        <f ca="1">LeaveTracker[[#This Row],[Days]]&amp;" "&amp;LeaveTracker[[#This Row],[Type of Leave]]</f>
        <v>1 SL</v>
      </c>
      <c r="L653" s="9">
        <f ca="1">NETWORKDAYS(LeaveTracker[[#This Row],[Start Date]],LeaveTracker[[#This Row],[End Date]],lstHolidays)</f>
        <v>1</v>
      </c>
      <c r="M653" s="9"/>
    </row>
    <row r="654" spans="1:13" ht="30" customHeight="1" x14ac:dyDescent="0.3">
      <c r="A654" s="51">
        <v>959</v>
      </c>
      <c r="B654" s="56">
        <v>44880</v>
      </c>
      <c r="C654" s="56">
        <v>44811</v>
      </c>
      <c r="D654" s="53" t="s">
        <v>1832</v>
      </c>
      <c r="E654" s="51" t="str">
        <f>IF(ISBLANK(LeaveTracker[[#This Row],[Employee Name]]),"-----",VLOOKUP(LeaveTracker[[#This Row],[Employee Name]],Employees[[Employee Name]:[Office]],7))</f>
        <v>CCT</v>
      </c>
      <c r="F654" s="51" t="str">
        <f>IF(ISBLANK(LeaveTracker[[#This Row],[Employee Name]]),"-----",VLOOKUP(LeaveTracker[[#This Row],[Employee Name]],Employees[[Employee Name]:[Office]],6))</f>
        <v>CASUAL</v>
      </c>
      <c r="G654" s="50">
        <v>44809</v>
      </c>
      <c r="H654" s="50">
        <v>44810</v>
      </c>
      <c r="I654" s="51" t="s">
        <v>81</v>
      </c>
      <c r="J654" s="53"/>
      <c r="K654" s="51" t="str">
        <f ca="1">LeaveTracker[[#This Row],[Days]]&amp;" "&amp;LeaveTracker[[#This Row],[Type of Leave]]</f>
        <v>2 SL</v>
      </c>
      <c r="L654" s="9">
        <f ca="1">NETWORKDAYS(LeaveTracker[[#This Row],[Start Date]],LeaveTracker[[#This Row],[End Date]],lstHolidays)</f>
        <v>2</v>
      </c>
      <c r="M654" s="9"/>
    </row>
    <row r="655" spans="1:13" ht="30" customHeight="1" x14ac:dyDescent="0.3">
      <c r="A655" s="51">
        <v>960</v>
      </c>
      <c r="B655" s="56">
        <v>44880</v>
      </c>
      <c r="C655" s="56">
        <v>44830</v>
      </c>
      <c r="D655" s="53" t="s">
        <v>1823</v>
      </c>
      <c r="E655" s="51" t="str">
        <f>IF(ISBLANK(LeaveTracker[[#This Row],[Employee Name]]),"-----",VLOOKUP(LeaveTracker[[#This Row],[Employee Name]],Employees[[Employee Name]:[Office]],7))</f>
        <v>TICC</v>
      </c>
      <c r="F655" s="51" t="str">
        <f>IF(ISBLANK(LeaveTracker[[#This Row],[Employee Name]]),"-----",VLOOKUP(LeaveTracker[[#This Row],[Employee Name]],Employees[[Employee Name]:[Office]],6))</f>
        <v>CASUAL</v>
      </c>
      <c r="G655" s="50">
        <v>44823</v>
      </c>
      <c r="H655" s="50">
        <v>44823</v>
      </c>
      <c r="I655" s="51" t="s">
        <v>81</v>
      </c>
      <c r="J655" s="53"/>
      <c r="K655" s="51" t="str">
        <f ca="1">LeaveTracker[[#This Row],[Days]]&amp;" "&amp;LeaveTracker[[#This Row],[Type of Leave]]</f>
        <v>1 SL</v>
      </c>
      <c r="L655" s="9">
        <f ca="1">NETWORKDAYS(LeaveTracker[[#This Row],[Start Date]],LeaveTracker[[#This Row],[End Date]],lstHolidays)</f>
        <v>1</v>
      </c>
      <c r="M655" s="9"/>
    </row>
    <row r="656" spans="1:13" ht="30" customHeight="1" x14ac:dyDescent="0.3">
      <c r="A656" s="51">
        <v>961</v>
      </c>
      <c r="B656" s="56">
        <v>44880</v>
      </c>
      <c r="C656" s="56">
        <v>44819</v>
      </c>
      <c r="D656" s="53" t="s">
        <v>1823</v>
      </c>
      <c r="E656" s="51" t="str">
        <f>IF(ISBLANK(LeaveTracker[[#This Row],[Employee Name]]),"-----",VLOOKUP(LeaveTracker[[#This Row],[Employee Name]],Employees[[Employee Name]:[Office]],7))</f>
        <v>TICC</v>
      </c>
      <c r="F656" s="51" t="str">
        <f>IF(ISBLANK(LeaveTracker[[#This Row],[Employee Name]]),"-----",VLOOKUP(LeaveTracker[[#This Row],[Employee Name]],Employees[[Employee Name]:[Office]],6))</f>
        <v>CASUAL</v>
      </c>
      <c r="G656" s="50">
        <v>44814</v>
      </c>
      <c r="H656" s="50">
        <v>44814</v>
      </c>
      <c r="I656" s="51" t="s">
        <v>81</v>
      </c>
      <c r="J656" s="53"/>
      <c r="K656" s="51" t="str">
        <f ca="1">LeaveTracker[[#This Row],[Days]]&amp;" "&amp;LeaveTracker[[#This Row],[Type of Leave]]</f>
        <v>0 SL</v>
      </c>
      <c r="L656" s="9">
        <f ca="1">NETWORKDAYS(LeaveTracker[[#This Row],[Start Date]],LeaveTracker[[#This Row],[End Date]],lstHolidays)</f>
        <v>0</v>
      </c>
      <c r="M656" s="9"/>
    </row>
    <row r="657" spans="1:13" ht="30" customHeight="1" x14ac:dyDescent="0.3">
      <c r="A657" s="51">
        <v>962</v>
      </c>
      <c r="B657" s="56">
        <v>44880</v>
      </c>
      <c r="C657" s="56">
        <v>44807</v>
      </c>
      <c r="D657" s="53" t="s">
        <v>1845</v>
      </c>
      <c r="E657" s="51" t="str">
        <f>IF(ISBLANK(LeaveTracker[[#This Row],[Employee Name]]),"-----",VLOOKUP(LeaveTracker[[#This Row],[Employee Name]],Employees[[Employee Name]:[Office]],7))</f>
        <v>EEO/CITY MARKET</v>
      </c>
      <c r="F657" s="51" t="str">
        <f>IF(ISBLANK(LeaveTracker[[#This Row],[Employee Name]]),"-----",VLOOKUP(LeaveTracker[[#This Row],[Employee Name]],Employees[[Employee Name]:[Office]],6))</f>
        <v>CASUAL</v>
      </c>
      <c r="G657" s="50">
        <v>44805</v>
      </c>
      <c r="H657" s="50">
        <v>44805</v>
      </c>
      <c r="I657" s="51" t="s">
        <v>81</v>
      </c>
      <c r="J657" s="53"/>
      <c r="K657" s="51" t="str">
        <f ca="1">LeaveTracker[[#This Row],[Days]]&amp;" "&amp;LeaveTracker[[#This Row],[Type of Leave]]</f>
        <v>1 SL</v>
      </c>
      <c r="L657" s="9">
        <f ca="1">NETWORKDAYS(LeaveTracker[[#This Row],[Start Date]],LeaveTracker[[#This Row],[End Date]],lstHolidays)</f>
        <v>1</v>
      </c>
      <c r="M657" s="9"/>
    </row>
    <row r="658" spans="1:13" ht="30" customHeight="1" x14ac:dyDescent="0.3">
      <c r="A658" s="51">
        <v>963</v>
      </c>
      <c r="B658" s="56">
        <v>44880</v>
      </c>
      <c r="C658" s="56">
        <v>44832</v>
      </c>
      <c r="D658" s="53" t="s">
        <v>1940</v>
      </c>
      <c r="E658" s="51" t="str">
        <f>IF(ISBLANK(LeaveTracker[[#This Row],[Employee Name]]),"-----",VLOOKUP(LeaveTracker[[#This Row],[Employee Name]],Employees[[Employee Name]:[Office]],7))</f>
        <v>TCIS</v>
      </c>
      <c r="F658" s="51" t="str">
        <f>IF(ISBLANK(LeaveTracker[[#This Row],[Employee Name]]),"-----",VLOOKUP(LeaveTracker[[#This Row],[Employee Name]],Employees[[Employee Name]:[Office]],6))</f>
        <v>JOBCON</v>
      </c>
      <c r="G658" s="50">
        <v>44833</v>
      </c>
      <c r="H658" s="50">
        <v>44834</v>
      </c>
      <c r="I658" s="51" t="s">
        <v>298</v>
      </c>
      <c r="J658" s="53" t="s">
        <v>1003</v>
      </c>
      <c r="K658" s="51" t="str">
        <f ca="1">LeaveTracker[[#This Row],[Days]]&amp;" "&amp;LeaveTracker[[#This Row],[Type of Leave]]</f>
        <v>2 OTHER</v>
      </c>
      <c r="L658" s="9">
        <f ca="1">NETWORKDAYS(LeaveTracker[[#This Row],[Start Date]],LeaveTracker[[#This Row],[End Date]],lstHolidays)</f>
        <v>2</v>
      </c>
      <c r="M658" s="9"/>
    </row>
    <row r="659" spans="1:13" ht="30" customHeight="1" x14ac:dyDescent="0.3">
      <c r="A659" s="51">
        <v>963</v>
      </c>
      <c r="B659" s="56">
        <v>44880</v>
      </c>
      <c r="C659" s="56">
        <v>44832</v>
      </c>
      <c r="D659" s="53" t="s">
        <v>1940</v>
      </c>
      <c r="E659" s="51" t="str">
        <f>IF(ISBLANK(LeaveTracker[[#This Row],[Employee Name]]),"-----",VLOOKUP(LeaveTracker[[#This Row],[Employee Name]],Employees[[Employee Name]:[Office]],7))</f>
        <v>TCIS</v>
      </c>
      <c r="F659" s="51" t="str">
        <f>IF(ISBLANK(LeaveTracker[[#This Row],[Employee Name]]),"-----",VLOOKUP(LeaveTracker[[#This Row],[Employee Name]],Employees[[Employee Name]:[Office]],6))</f>
        <v>JOBCON</v>
      </c>
      <c r="G659" s="50">
        <v>44837</v>
      </c>
      <c r="H659" s="50">
        <v>44837</v>
      </c>
      <c r="I659" s="51" t="s">
        <v>298</v>
      </c>
      <c r="J659" s="53" t="s">
        <v>1003</v>
      </c>
      <c r="K659" s="51" t="str">
        <f ca="1">LeaveTracker[[#This Row],[Days]]&amp;" "&amp;LeaveTracker[[#This Row],[Type of Leave]]</f>
        <v>1 OTHER</v>
      </c>
      <c r="L659" s="9">
        <f ca="1">NETWORKDAYS(LeaveTracker[[#This Row],[Start Date]],LeaveTracker[[#This Row],[End Date]],lstHolidays)</f>
        <v>1</v>
      </c>
      <c r="M659" s="9"/>
    </row>
    <row r="660" spans="1:13" ht="30" customHeight="1" x14ac:dyDescent="0.3">
      <c r="A660" s="51">
        <v>964</v>
      </c>
      <c r="B660" s="56">
        <v>44880</v>
      </c>
      <c r="C660" s="56">
        <v>44823</v>
      </c>
      <c r="D660" s="53" t="s">
        <v>1927</v>
      </c>
      <c r="E660" s="51" t="str">
        <f>IF(ISBLANK(LeaveTracker[[#This Row],[Employee Name]]),"-----",VLOOKUP(LeaveTracker[[#This Row],[Employee Name]],Employees[[Employee Name]:[Office]],7))</f>
        <v>INTERNAL</v>
      </c>
      <c r="F660" s="51" t="str">
        <f>IF(ISBLANK(LeaveTracker[[#This Row],[Employee Name]]),"-----",VLOOKUP(LeaveTracker[[#This Row],[Employee Name]],Employees[[Employee Name]:[Office]],6))</f>
        <v>CASUAL</v>
      </c>
      <c r="G660" s="50">
        <v>44846</v>
      </c>
      <c r="H660" s="50">
        <v>44846</v>
      </c>
      <c r="I660" s="51" t="s">
        <v>298</v>
      </c>
      <c r="J660" s="53" t="s">
        <v>1003</v>
      </c>
      <c r="K660" s="51" t="str">
        <f ca="1">LeaveTracker[[#This Row],[Days]]&amp;" "&amp;LeaveTracker[[#This Row],[Type of Leave]]</f>
        <v>1 OTHER</v>
      </c>
      <c r="L660" s="9">
        <f ca="1">NETWORKDAYS(LeaveTracker[[#This Row],[Start Date]],LeaveTracker[[#This Row],[End Date]],lstHolidays)</f>
        <v>1</v>
      </c>
      <c r="M660" s="9"/>
    </row>
    <row r="661" spans="1:13" ht="30" customHeight="1" x14ac:dyDescent="0.3">
      <c r="A661" s="51">
        <v>964</v>
      </c>
      <c r="B661" s="56">
        <v>44880</v>
      </c>
      <c r="C661" s="56">
        <v>44823</v>
      </c>
      <c r="D661" s="53" t="s">
        <v>1927</v>
      </c>
      <c r="E661" s="51" t="str">
        <f>IF(ISBLANK(LeaveTracker[[#This Row],[Employee Name]]),"-----",VLOOKUP(LeaveTracker[[#This Row],[Employee Name]],Employees[[Employee Name]:[Office]],7))</f>
        <v>INTERNAL</v>
      </c>
      <c r="F661" s="51" t="str">
        <f>IF(ISBLANK(LeaveTracker[[#This Row],[Employee Name]]),"-----",VLOOKUP(LeaveTracker[[#This Row],[Employee Name]],Employees[[Employee Name]:[Office]],6))</f>
        <v>CASUAL</v>
      </c>
      <c r="G661" s="50">
        <v>44848</v>
      </c>
      <c r="H661" s="50">
        <v>44848</v>
      </c>
      <c r="I661" s="51" t="s">
        <v>298</v>
      </c>
      <c r="J661" s="53" t="s">
        <v>1003</v>
      </c>
      <c r="K661" s="51" t="str">
        <f ca="1">LeaveTracker[[#This Row],[Days]]&amp;" "&amp;LeaveTracker[[#This Row],[Type of Leave]]</f>
        <v>1 OTHER</v>
      </c>
      <c r="L661" s="9">
        <f ca="1">NETWORKDAYS(LeaveTracker[[#This Row],[Start Date]],LeaveTracker[[#This Row],[End Date]],lstHolidays)</f>
        <v>1</v>
      </c>
      <c r="M661" s="9"/>
    </row>
    <row r="662" spans="1:13" ht="30" customHeight="1" x14ac:dyDescent="0.3">
      <c r="A662" s="51">
        <v>965</v>
      </c>
      <c r="B662" s="56">
        <v>44880</v>
      </c>
      <c r="C662" s="56">
        <v>44823</v>
      </c>
      <c r="D662" s="53" t="s">
        <v>1807</v>
      </c>
      <c r="E662" s="51" t="str">
        <f>IF(ISBLANK(LeaveTracker[[#This Row],[Employee Name]]),"-----",VLOOKUP(LeaveTracker[[#This Row],[Employee Name]],Employees[[Employee Name]:[Office]],7))</f>
        <v>CENRO</v>
      </c>
      <c r="F662" s="51" t="str">
        <f>IF(ISBLANK(LeaveTracker[[#This Row],[Employee Name]]),"-----",VLOOKUP(LeaveTracker[[#This Row],[Employee Name]],Employees[[Employee Name]:[Office]],6))</f>
        <v>CASUAL</v>
      </c>
      <c r="G662" s="50">
        <v>44833</v>
      </c>
      <c r="H662" s="50">
        <v>44834</v>
      </c>
      <c r="I662" s="51" t="s">
        <v>82</v>
      </c>
      <c r="J662" s="53" t="s">
        <v>1004</v>
      </c>
      <c r="K662" s="51" t="str">
        <f ca="1">LeaveTracker[[#This Row],[Days]]&amp;" "&amp;LeaveTracker[[#This Row],[Type of Leave]]</f>
        <v>2 VL</v>
      </c>
      <c r="L662" s="9">
        <f ca="1">NETWORKDAYS(LeaveTracker[[#This Row],[Start Date]],LeaveTracker[[#This Row],[End Date]],lstHolidays)</f>
        <v>2</v>
      </c>
      <c r="M662" s="9"/>
    </row>
    <row r="663" spans="1:13" ht="30" customHeight="1" x14ac:dyDescent="0.3">
      <c r="A663" s="51">
        <v>966</v>
      </c>
      <c r="B663" s="56">
        <v>44880</v>
      </c>
      <c r="C663" s="56">
        <v>44816</v>
      </c>
      <c r="D663" s="53" t="s">
        <v>1846</v>
      </c>
      <c r="E663" s="51" t="str">
        <f>IF(ISBLANK(LeaveTracker[[#This Row],[Employee Name]]),"-----",VLOOKUP(LeaveTracker[[#This Row],[Employee Name]],Employees[[Employee Name]:[Office]],7))</f>
        <v>ACCOUNTING</v>
      </c>
      <c r="F663" s="51" t="str">
        <f>IF(ISBLANK(LeaveTracker[[#This Row],[Employee Name]]),"-----",VLOOKUP(LeaveTracker[[#This Row],[Employee Name]],Employees[[Employee Name]:[Office]],6))</f>
        <v>CASUAL</v>
      </c>
      <c r="G663" s="50">
        <v>44806</v>
      </c>
      <c r="H663" s="50">
        <v>44806</v>
      </c>
      <c r="I663" s="51" t="s">
        <v>81</v>
      </c>
      <c r="J663" s="53"/>
      <c r="K663" s="51" t="str">
        <f ca="1">LeaveTracker[[#This Row],[Days]]&amp;" "&amp;LeaveTracker[[#This Row],[Type of Leave]]</f>
        <v>1 SL</v>
      </c>
      <c r="L663" s="9">
        <f ca="1">NETWORKDAYS(LeaveTracker[[#This Row],[Start Date]],LeaveTracker[[#This Row],[End Date]],lstHolidays)</f>
        <v>1</v>
      </c>
      <c r="M663" s="9"/>
    </row>
    <row r="664" spans="1:13" ht="30" customHeight="1" x14ac:dyDescent="0.3">
      <c r="A664" s="51">
        <v>966</v>
      </c>
      <c r="B664" s="56">
        <v>44880</v>
      </c>
      <c r="C664" s="56">
        <v>44816</v>
      </c>
      <c r="D664" s="53" t="s">
        <v>1846</v>
      </c>
      <c r="E664" s="51" t="str">
        <f>IF(ISBLANK(LeaveTracker[[#This Row],[Employee Name]]),"-----",VLOOKUP(LeaveTracker[[#This Row],[Employee Name]],Employees[[Employee Name]:[Office]],7))</f>
        <v>ACCOUNTING</v>
      </c>
      <c r="F664" s="51" t="str">
        <f>IF(ISBLANK(LeaveTracker[[#This Row],[Employee Name]]),"-----",VLOOKUP(LeaveTracker[[#This Row],[Employee Name]],Employees[[Employee Name]:[Office]],6))</f>
        <v>CASUAL</v>
      </c>
      <c r="G664" s="50">
        <v>44813</v>
      </c>
      <c r="H664" s="50">
        <v>44813</v>
      </c>
      <c r="I664" s="51" t="s">
        <v>81</v>
      </c>
      <c r="J664" s="53"/>
      <c r="K664" s="51" t="str">
        <f ca="1">LeaveTracker[[#This Row],[Days]]&amp;" "&amp;LeaveTracker[[#This Row],[Type of Leave]]</f>
        <v>1 SL</v>
      </c>
      <c r="L664" s="9">
        <f ca="1">NETWORKDAYS(LeaveTracker[[#This Row],[Start Date]],LeaveTracker[[#This Row],[End Date]],lstHolidays)</f>
        <v>1</v>
      </c>
      <c r="M664" s="9"/>
    </row>
    <row r="665" spans="1:13" ht="30" customHeight="1" x14ac:dyDescent="0.3">
      <c r="A665" s="51">
        <v>967</v>
      </c>
      <c r="B665" s="56">
        <v>44880</v>
      </c>
      <c r="C665" s="56">
        <v>44826</v>
      </c>
      <c r="D665" s="53" t="s">
        <v>1846</v>
      </c>
      <c r="E665" s="51" t="str">
        <f>IF(ISBLANK(LeaveTracker[[#This Row],[Employee Name]]),"-----",VLOOKUP(LeaveTracker[[#This Row],[Employee Name]],Employees[[Employee Name]:[Office]],7))</f>
        <v>ACCOUNTING</v>
      </c>
      <c r="F665" s="51" t="str">
        <f>IF(ISBLANK(LeaveTracker[[#This Row],[Employee Name]]),"-----",VLOOKUP(LeaveTracker[[#This Row],[Employee Name]],Employees[[Employee Name]:[Office]],6))</f>
        <v>CASUAL</v>
      </c>
      <c r="G665" s="50">
        <v>44832</v>
      </c>
      <c r="H665" s="50">
        <v>44832</v>
      </c>
      <c r="I665" s="51" t="s">
        <v>82</v>
      </c>
      <c r="J665" s="53"/>
      <c r="K665" s="51" t="str">
        <f ca="1">LeaveTracker[[#This Row],[Days]]&amp;" "&amp;LeaveTracker[[#This Row],[Type of Leave]]</f>
        <v>1 VL</v>
      </c>
      <c r="L665" s="9">
        <f ca="1">NETWORKDAYS(LeaveTracker[[#This Row],[Start Date]],LeaveTracker[[#This Row],[End Date]],lstHolidays)</f>
        <v>1</v>
      </c>
      <c r="M665" s="9"/>
    </row>
    <row r="666" spans="1:13" ht="30" customHeight="1" x14ac:dyDescent="0.3">
      <c r="A666" s="51">
        <v>968</v>
      </c>
      <c r="B666" s="56">
        <v>44880</v>
      </c>
      <c r="C666" s="56">
        <v>44810</v>
      </c>
      <c r="D666" s="53" t="s">
        <v>1841</v>
      </c>
      <c r="E666" s="51" t="str">
        <f>IF(ISBLANK(LeaveTracker[[#This Row],[Employee Name]]),"-----",VLOOKUP(LeaveTracker[[#This Row],[Employee Name]],Employees[[Employee Name]:[Office]],7))</f>
        <v>ONT</v>
      </c>
      <c r="F666" s="51" t="str">
        <f>IF(ISBLANK(LeaveTracker[[#This Row],[Employee Name]]),"-----",VLOOKUP(LeaveTracker[[#This Row],[Employee Name]],Employees[[Employee Name]:[Office]],6))</f>
        <v>CASUAL</v>
      </c>
      <c r="G666" s="50">
        <v>44809</v>
      </c>
      <c r="H666" s="50">
        <v>44809</v>
      </c>
      <c r="I666" s="51" t="s">
        <v>81</v>
      </c>
      <c r="J666" s="53"/>
      <c r="K666" s="51" t="str">
        <f ca="1">LeaveTracker[[#This Row],[Days]]&amp;" "&amp;LeaveTracker[[#This Row],[Type of Leave]]</f>
        <v>1 SL</v>
      </c>
      <c r="L666" s="9">
        <f ca="1">NETWORKDAYS(LeaveTracker[[#This Row],[Start Date]],LeaveTracker[[#This Row],[End Date]],lstHolidays)</f>
        <v>1</v>
      </c>
      <c r="M666" s="9"/>
    </row>
    <row r="667" spans="1:13" ht="30" customHeight="1" x14ac:dyDescent="0.3">
      <c r="A667" s="51">
        <v>969</v>
      </c>
      <c r="B667" s="56">
        <v>44880</v>
      </c>
      <c r="C667" s="56">
        <v>44810</v>
      </c>
      <c r="D667" s="53" t="s">
        <v>1841</v>
      </c>
      <c r="E667" s="51" t="str">
        <f>IF(ISBLANK(LeaveTracker[[#This Row],[Employee Name]]),"-----",VLOOKUP(LeaveTracker[[#This Row],[Employee Name]],Employees[[Employee Name]:[Office]],7))</f>
        <v>ONT</v>
      </c>
      <c r="F667" s="51" t="str">
        <f>IF(ISBLANK(LeaveTracker[[#This Row],[Employee Name]]),"-----",VLOOKUP(LeaveTracker[[#This Row],[Employee Name]],Employees[[Employee Name]:[Office]],6))</f>
        <v>CASUAL</v>
      </c>
      <c r="G667" s="50">
        <v>44820</v>
      </c>
      <c r="H667" s="50">
        <v>44820</v>
      </c>
      <c r="I667" s="51" t="s">
        <v>298</v>
      </c>
      <c r="J667" s="53" t="s">
        <v>1003</v>
      </c>
      <c r="K667" s="51" t="str">
        <f ca="1">LeaveTracker[[#This Row],[Days]]&amp;" "&amp;LeaveTracker[[#This Row],[Type of Leave]]</f>
        <v>1 OTHER</v>
      </c>
      <c r="L667" s="9">
        <f ca="1">NETWORKDAYS(LeaveTracker[[#This Row],[Start Date]],LeaveTracker[[#This Row],[End Date]],lstHolidays)</f>
        <v>1</v>
      </c>
      <c r="M667" s="9"/>
    </row>
    <row r="668" spans="1:13" ht="30" customHeight="1" x14ac:dyDescent="0.3">
      <c r="A668" s="51">
        <v>970</v>
      </c>
      <c r="B668" s="56">
        <v>44880</v>
      </c>
      <c r="C668" s="56">
        <v>44809</v>
      </c>
      <c r="D668" s="53" t="s">
        <v>1841</v>
      </c>
      <c r="E668" s="51" t="str">
        <f>IF(ISBLANK(LeaveTracker[[#This Row],[Employee Name]]),"-----",VLOOKUP(LeaveTracker[[#This Row],[Employee Name]],Employees[[Employee Name]:[Office]],7))</f>
        <v>ONT</v>
      </c>
      <c r="F668" s="51" t="str">
        <f>IF(ISBLANK(LeaveTracker[[#This Row],[Employee Name]]),"-----",VLOOKUP(LeaveTracker[[#This Row],[Employee Name]],Employees[[Employee Name]:[Office]],6))</f>
        <v>CASUAL</v>
      </c>
      <c r="G668" s="50">
        <v>44816</v>
      </c>
      <c r="H668" s="50">
        <v>44816</v>
      </c>
      <c r="I668" s="51" t="s">
        <v>82</v>
      </c>
      <c r="J668" s="53"/>
      <c r="K668" s="51" t="str">
        <f ca="1">LeaveTracker[[#This Row],[Days]]&amp;" "&amp;LeaveTracker[[#This Row],[Type of Leave]]</f>
        <v>1 VL</v>
      </c>
      <c r="L668" s="9">
        <f ca="1">NETWORKDAYS(LeaveTracker[[#This Row],[Start Date]],LeaveTracker[[#This Row],[End Date]],lstHolidays)</f>
        <v>1</v>
      </c>
      <c r="M668" s="9"/>
    </row>
    <row r="669" spans="1:13" ht="30" customHeight="1" x14ac:dyDescent="0.3">
      <c r="A669" s="51">
        <v>970</v>
      </c>
      <c r="B669" s="56">
        <v>44880</v>
      </c>
      <c r="C669" s="56">
        <v>44809</v>
      </c>
      <c r="D669" s="53" t="s">
        <v>1841</v>
      </c>
      <c r="E669" s="51" t="str">
        <f>IF(ISBLANK(LeaveTracker[[#This Row],[Employee Name]]),"-----",VLOOKUP(LeaveTracker[[#This Row],[Employee Name]],Employees[[Employee Name]:[Office]],7))</f>
        <v>ONT</v>
      </c>
      <c r="F669" s="51" t="str">
        <f>IF(ISBLANK(LeaveTracker[[#This Row],[Employee Name]]),"-----",VLOOKUP(LeaveTracker[[#This Row],[Employee Name]],Employees[[Employee Name]:[Office]],6))</f>
        <v>CASUAL</v>
      </c>
      <c r="G669" s="50">
        <v>44820</v>
      </c>
      <c r="H669" s="50">
        <v>44820</v>
      </c>
      <c r="I669" s="51" t="s">
        <v>82</v>
      </c>
      <c r="J669" s="53"/>
      <c r="K669" s="51" t="str">
        <f ca="1">LeaveTracker[[#This Row],[Days]]&amp;" "&amp;LeaveTracker[[#This Row],[Type of Leave]]</f>
        <v>1 VL</v>
      </c>
      <c r="L669" s="9">
        <f ca="1">NETWORKDAYS(LeaveTracker[[#This Row],[Start Date]],LeaveTracker[[#This Row],[End Date]],lstHolidays)</f>
        <v>1</v>
      </c>
      <c r="M669" s="9"/>
    </row>
    <row r="670" spans="1:13" ht="30" customHeight="1" x14ac:dyDescent="0.3">
      <c r="A670" s="51">
        <v>971</v>
      </c>
      <c r="B670" s="56">
        <v>44880</v>
      </c>
      <c r="C670" s="56">
        <v>44834</v>
      </c>
      <c r="D670" s="53" t="s">
        <v>1843</v>
      </c>
      <c r="E670" s="51" t="str">
        <f>IF(ISBLANK(LeaveTracker[[#This Row],[Employee Name]]),"-----",VLOOKUP(LeaveTracker[[#This Row],[Employee Name]],Employees[[Employee Name]:[Office]],7))</f>
        <v>CSWDO</v>
      </c>
      <c r="F670" s="51" t="str">
        <f>IF(ISBLANK(LeaveTracker[[#This Row],[Employee Name]]),"-----",VLOOKUP(LeaveTracker[[#This Row],[Employee Name]],Employees[[Employee Name]:[Office]],6))</f>
        <v>CASUAL</v>
      </c>
      <c r="G670" s="50">
        <v>44833</v>
      </c>
      <c r="H670" s="50">
        <v>44833</v>
      </c>
      <c r="I670" s="51" t="s">
        <v>81</v>
      </c>
      <c r="J670" s="53"/>
      <c r="K670" s="51" t="str">
        <f ca="1">LeaveTracker[[#This Row],[Days]]&amp;" "&amp;LeaveTracker[[#This Row],[Type of Leave]]</f>
        <v>1 SL</v>
      </c>
      <c r="L670" s="9">
        <f ca="1">NETWORKDAYS(LeaveTracker[[#This Row],[Start Date]],LeaveTracker[[#This Row],[End Date]],lstHolidays)</f>
        <v>1</v>
      </c>
      <c r="M670" s="9"/>
    </row>
    <row r="671" spans="1:13" ht="30" customHeight="1" x14ac:dyDescent="0.3">
      <c r="A671" s="51">
        <v>972</v>
      </c>
      <c r="B671" s="56">
        <v>44882</v>
      </c>
      <c r="C671" s="56">
        <v>44860</v>
      </c>
      <c r="D671" s="53" t="s">
        <v>1919</v>
      </c>
      <c r="E671" s="51" t="str">
        <f>IF(ISBLANK(LeaveTracker[[#This Row],[Employee Name]]),"-----",VLOOKUP(LeaveTracker[[#This Row],[Employee Name]],Employees[[Employee Name]:[Office]],7))</f>
        <v>COOP</v>
      </c>
      <c r="F671" s="51" t="str">
        <f>IF(ISBLANK(LeaveTracker[[#This Row],[Employee Name]]),"-----",VLOOKUP(LeaveTracker[[#This Row],[Employee Name]],Employees[[Employee Name]:[Office]],6))</f>
        <v>JOBCON</v>
      </c>
      <c r="G671" s="50">
        <v>44861</v>
      </c>
      <c r="H671" s="50">
        <v>44861</v>
      </c>
      <c r="I671" s="51" t="s">
        <v>1022</v>
      </c>
      <c r="J671" s="53" t="s">
        <v>1910</v>
      </c>
      <c r="K671" s="51" t="str">
        <f ca="1">LeaveTracker[[#This Row],[Days]]&amp;" "&amp;LeaveTracker[[#This Row],[Type of Leave]]</f>
        <v>1 WITHOUTPAY</v>
      </c>
      <c r="L671" s="9">
        <f ca="1">NETWORKDAYS(LeaveTracker[[#This Row],[Start Date]],LeaveTracker[[#This Row],[End Date]],lstHolidays)</f>
        <v>1</v>
      </c>
      <c r="M671" s="9"/>
    </row>
    <row r="672" spans="1:13" ht="30" customHeight="1" x14ac:dyDescent="0.3">
      <c r="A672" s="51">
        <v>973</v>
      </c>
      <c r="B672" s="56">
        <v>44882</v>
      </c>
      <c r="C672" s="56">
        <v>44854</v>
      </c>
      <c r="D672" s="53" t="s">
        <v>1941</v>
      </c>
      <c r="E672" s="51" t="str">
        <f>IF(ISBLANK(LeaveTracker[[#This Row],[Employee Name]]),"-----",VLOOKUP(LeaveTracker[[#This Row],[Employee Name]],Employees[[Employee Name]:[Office]],7))</f>
        <v>TCIS</v>
      </c>
      <c r="F672" s="51" t="str">
        <f>IF(ISBLANK(LeaveTracker[[#This Row],[Employee Name]]),"-----",VLOOKUP(LeaveTracker[[#This Row],[Employee Name]],Employees[[Employee Name]:[Office]],6))</f>
        <v>JOBCON</v>
      </c>
      <c r="G672" s="50">
        <v>44832</v>
      </c>
      <c r="H672" s="50">
        <v>44841</v>
      </c>
      <c r="I672" s="51" t="s">
        <v>1022</v>
      </c>
      <c r="J672" s="53" t="s">
        <v>1897</v>
      </c>
      <c r="K672" s="51" t="str">
        <f ca="1">LeaveTracker[[#This Row],[Days]]&amp;" "&amp;LeaveTracker[[#This Row],[Type of Leave]]</f>
        <v>8 WITHOUTPAY</v>
      </c>
      <c r="L672" s="9">
        <f ca="1">NETWORKDAYS(LeaveTracker[[#This Row],[Start Date]],LeaveTracker[[#This Row],[End Date]],lstHolidays)</f>
        <v>8</v>
      </c>
      <c r="M672" s="9"/>
    </row>
    <row r="673" spans="1:13" ht="30" customHeight="1" x14ac:dyDescent="0.3">
      <c r="A673" s="51">
        <v>974</v>
      </c>
      <c r="B673" s="56">
        <v>44882</v>
      </c>
      <c r="C673" s="56">
        <v>44848</v>
      </c>
      <c r="D673" s="53" t="s">
        <v>1853</v>
      </c>
      <c r="E673" s="51" t="str">
        <f>IF(ISBLANK(LeaveTracker[[#This Row],[Employee Name]]),"-----",VLOOKUP(LeaveTracker[[#This Row],[Employee Name]],Employees[[Employee Name]:[Office]],7))</f>
        <v>VMO/SP</v>
      </c>
      <c r="F673" s="51" t="str">
        <f>IF(ISBLANK(LeaveTracker[[#This Row],[Employee Name]]),"-----",VLOOKUP(LeaveTracker[[#This Row],[Employee Name]],Employees[[Employee Name]:[Office]],6))</f>
        <v>CASUAL</v>
      </c>
      <c r="G673" s="50">
        <v>44855</v>
      </c>
      <c r="H673" s="50">
        <v>44855</v>
      </c>
      <c r="I673" s="51" t="s">
        <v>298</v>
      </c>
      <c r="J673" s="53" t="s">
        <v>1003</v>
      </c>
      <c r="K673" s="51" t="str">
        <f ca="1">LeaveTracker[[#This Row],[Days]]&amp;" "&amp;LeaveTracker[[#This Row],[Type of Leave]]</f>
        <v>1 OTHER</v>
      </c>
      <c r="L673" s="9">
        <f ca="1">NETWORKDAYS(LeaveTracker[[#This Row],[Start Date]],LeaveTracker[[#This Row],[End Date]],lstHolidays)</f>
        <v>1</v>
      </c>
      <c r="M673" s="9"/>
    </row>
    <row r="674" spans="1:13" ht="30" customHeight="1" x14ac:dyDescent="0.3">
      <c r="A674" s="51">
        <v>975</v>
      </c>
      <c r="B674" s="56">
        <v>44882</v>
      </c>
      <c r="C674" s="56">
        <v>44858</v>
      </c>
      <c r="D674" s="53" t="s">
        <v>1942</v>
      </c>
      <c r="E674" s="51" t="str">
        <f>IF(ISBLANK(LeaveTracker[[#This Row],[Employee Name]]),"-----",VLOOKUP(LeaveTracker[[#This Row],[Employee Name]],Employees[[Employee Name]:[Office]],7))</f>
        <v>CENRO</v>
      </c>
      <c r="F674" s="51" t="str">
        <f>IF(ISBLANK(LeaveTracker[[#This Row],[Employee Name]]),"-----",VLOOKUP(LeaveTracker[[#This Row],[Employee Name]],Employees[[Employee Name]:[Office]],6))</f>
        <v>CASUAL</v>
      </c>
      <c r="G674" s="50">
        <v>44854</v>
      </c>
      <c r="H674" s="50">
        <v>44855</v>
      </c>
      <c r="I674" s="51" t="s">
        <v>81</v>
      </c>
      <c r="J674" s="53"/>
      <c r="K674" s="51" t="str">
        <f ca="1">LeaveTracker[[#This Row],[Days]]&amp;" "&amp;LeaveTracker[[#This Row],[Type of Leave]]</f>
        <v>2 SL</v>
      </c>
      <c r="L674" s="9">
        <f ca="1">NETWORKDAYS(LeaveTracker[[#This Row],[Start Date]],LeaveTracker[[#This Row],[End Date]],lstHolidays)</f>
        <v>2</v>
      </c>
      <c r="M674" s="9"/>
    </row>
    <row r="675" spans="1:13" ht="30" customHeight="1" x14ac:dyDescent="0.3">
      <c r="A675" s="51">
        <v>976</v>
      </c>
      <c r="B675" s="56">
        <v>44882</v>
      </c>
      <c r="C675" s="56">
        <v>44868</v>
      </c>
      <c r="D675" s="53" t="s">
        <v>1943</v>
      </c>
      <c r="E675" s="51" t="str">
        <f>IF(ISBLANK(LeaveTracker[[#This Row],[Employee Name]]),"-----",VLOOKUP(LeaveTracker[[#This Row],[Employee Name]],Employees[[Employee Name]:[Office]],7))</f>
        <v>PICNIC GROVE</v>
      </c>
      <c r="F675" s="51" t="str">
        <f>IF(ISBLANK(LeaveTracker[[#This Row],[Employee Name]]),"-----",VLOOKUP(LeaveTracker[[#This Row],[Employee Name]],Employees[[Employee Name]:[Office]],6))</f>
        <v>CASUAL</v>
      </c>
      <c r="G675" s="50">
        <v>44850</v>
      </c>
      <c r="H675" s="50">
        <v>44860</v>
      </c>
      <c r="I675" s="51"/>
      <c r="J675" s="53"/>
      <c r="K675" s="51" t="str">
        <f ca="1">LeaveTracker[[#This Row],[Days]]&amp;" "&amp;LeaveTracker[[#This Row],[Type of Leave]]</f>
        <v xml:space="preserve">8 </v>
      </c>
      <c r="L675" s="9">
        <f ca="1">NETWORKDAYS(LeaveTracker[[#This Row],[Start Date]],LeaveTracker[[#This Row],[End Date]],lstHolidays)</f>
        <v>8</v>
      </c>
      <c r="M675" s="9"/>
    </row>
    <row r="676" spans="1:13" ht="30" customHeight="1" x14ac:dyDescent="0.3">
      <c r="A676" s="51">
        <v>977</v>
      </c>
      <c r="B676" s="56">
        <v>44882</v>
      </c>
      <c r="C676" s="56">
        <v>44847</v>
      </c>
      <c r="D676" s="53" t="s">
        <v>1944</v>
      </c>
      <c r="E676" s="51">
        <f>IF(ISBLANK(LeaveTracker[[#This Row],[Employee Name]]),"-----",VLOOKUP(LeaveTracker[[#This Row],[Employee Name]],Employees[[Employee Name]:[Office]],7))</f>
        <v>0</v>
      </c>
      <c r="F676" s="51" t="str">
        <f>IF(ISBLANK(LeaveTracker[[#This Row],[Employee Name]]),"-----",VLOOKUP(LeaveTracker[[#This Row],[Employee Name]],Employees[[Employee Name]:[Office]],6))</f>
        <v>JOBCON</v>
      </c>
      <c r="G676" s="50">
        <v>44841</v>
      </c>
      <c r="H676" s="50">
        <v>44841</v>
      </c>
      <c r="I676" s="51" t="s">
        <v>81</v>
      </c>
      <c r="J676" s="53"/>
      <c r="K676" s="51" t="str">
        <f ca="1">LeaveTracker[[#This Row],[Days]]&amp;" "&amp;LeaveTracker[[#This Row],[Type of Leave]]</f>
        <v>1 SL</v>
      </c>
      <c r="L676" s="9">
        <f ca="1">NETWORKDAYS(LeaveTracker[[#This Row],[Start Date]],LeaveTracker[[#This Row],[End Date]],lstHolidays)</f>
        <v>1</v>
      </c>
      <c r="M676" s="9"/>
    </row>
    <row r="677" spans="1:13" ht="30" customHeight="1" x14ac:dyDescent="0.3">
      <c r="A677" s="51">
        <v>978</v>
      </c>
      <c r="B677" s="56">
        <v>44882</v>
      </c>
      <c r="C677" s="56">
        <v>44872</v>
      </c>
      <c r="D677" s="53" t="s">
        <v>1893</v>
      </c>
      <c r="E677" s="51" t="str">
        <f>IF(ISBLANK(LeaveTracker[[#This Row],[Employee Name]]),"-----",VLOOKUP(LeaveTracker[[#This Row],[Employee Name]],Employees[[Employee Name]:[Office]],7))</f>
        <v>CHO</v>
      </c>
      <c r="F677" s="51" t="str">
        <f>IF(ISBLANK(LeaveTracker[[#This Row],[Employee Name]]),"-----",VLOOKUP(LeaveTracker[[#This Row],[Employee Name]],Employees[[Employee Name]:[Office]],6))</f>
        <v>CASUAL</v>
      </c>
      <c r="G677" s="50">
        <v>44869</v>
      </c>
      <c r="H677" s="50">
        <v>44869</v>
      </c>
      <c r="I677" s="51" t="s">
        <v>81</v>
      </c>
      <c r="J677" s="53"/>
      <c r="K677" s="51" t="str">
        <f ca="1">LeaveTracker[[#This Row],[Days]]&amp;" "&amp;LeaveTracker[[#This Row],[Type of Leave]]</f>
        <v>1 SL</v>
      </c>
      <c r="L677" s="9">
        <f ca="1">NETWORKDAYS(LeaveTracker[[#This Row],[Start Date]],LeaveTracker[[#This Row],[End Date]],lstHolidays)</f>
        <v>1</v>
      </c>
      <c r="M677" s="9"/>
    </row>
    <row r="678" spans="1:13" ht="30" customHeight="1" x14ac:dyDescent="0.3">
      <c r="A678" s="51">
        <v>979</v>
      </c>
      <c r="B678" s="56">
        <v>44882</v>
      </c>
      <c r="C678" s="56">
        <v>44837</v>
      </c>
      <c r="D678" s="53" t="s">
        <v>1893</v>
      </c>
      <c r="E678" s="51" t="str">
        <f>IF(ISBLANK(LeaveTracker[[#This Row],[Employee Name]]),"-----",VLOOKUP(LeaveTracker[[#This Row],[Employee Name]],Employees[[Employee Name]:[Office]],7))</f>
        <v>CHO</v>
      </c>
      <c r="F678" s="51" t="str">
        <f>IF(ISBLANK(LeaveTracker[[#This Row],[Employee Name]]),"-----",VLOOKUP(LeaveTracker[[#This Row],[Employee Name]],Employees[[Employee Name]:[Office]],6))</f>
        <v>CASUAL</v>
      </c>
      <c r="G678" s="50">
        <v>44854</v>
      </c>
      <c r="H678" s="50">
        <v>44855</v>
      </c>
      <c r="I678" s="51" t="s">
        <v>82</v>
      </c>
      <c r="J678" s="53"/>
      <c r="K678" s="51" t="str">
        <f ca="1">LeaveTracker[[#This Row],[Days]]&amp;" "&amp;LeaveTracker[[#This Row],[Type of Leave]]</f>
        <v>2 VL</v>
      </c>
      <c r="L678" s="9">
        <f ca="1">NETWORKDAYS(LeaveTracker[[#This Row],[Start Date]],LeaveTracker[[#This Row],[End Date]],lstHolidays)</f>
        <v>2</v>
      </c>
      <c r="M678" s="9"/>
    </row>
    <row r="679" spans="1:13" ht="30" customHeight="1" x14ac:dyDescent="0.3">
      <c r="A679" s="51">
        <v>980</v>
      </c>
      <c r="B679" s="56">
        <v>44882</v>
      </c>
      <c r="C679" s="56">
        <v>44845</v>
      </c>
      <c r="D679" s="53" t="s">
        <v>1945</v>
      </c>
      <c r="E679" s="51" t="str">
        <f>IF(ISBLANK(LeaveTracker[[#This Row],[Employee Name]]),"-----",VLOOKUP(LeaveTracker[[#This Row],[Employee Name]],Employees[[Employee Name]:[Office]],7))</f>
        <v>CHO</v>
      </c>
      <c r="F679" s="51" t="str">
        <f>IF(ISBLANK(LeaveTracker[[#This Row],[Employee Name]]),"-----",VLOOKUP(LeaveTracker[[#This Row],[Employee Name]],Employees[[Employee Name]:[Office]],6))</f>
        <v>CASUAL</v>
      </c>
      <c r="G679" s="50">
        <v>44845</v>
      </c>
      <c r="H679" s="50">
        <v>44853</v>
      </c>
      <c r="I679" s="51" t="s">
        <v>77</v>
      </c>
      <c r="J679" s="53"/>
      <c r="K679" s="51" t="str">
        <f ca="1">LeaveTracker[[#This Row],[Days]]&amp;" "&amp;LeaveTracker[[#This Row],[Type of Leave]]</f>
        <v>7 Paternity</v>
      </c>
      <c r="L679" s="9">
        <f ca="1">NETWORKDAYS(LeaveTracker[[#This Row],[Start Date]],LeaveTracker[[#This Row],[End Date]],lstHolidays)</f>
        <v>7</v>
      </c>
      <c r="M679" s="9"/>
    </row>
    <row r="680" spans="1:13" ht="30" customHeight="1" x14ac:dyDescent="0.3">
      <c r="A680" s="51">
        <v>981</v>
      </c>
      <c r="B680" s="56">
        <v>44882</v>
      </c>
      <c r="C680" s="56">
        <v>44841</v>
      </c>
      <c r="D680" s="53" t="s">
        <v>1744</v>
      </c>
      <c r="E680" s="51" t="str">
        <f>IF(ISBLANK(LeaveTracker[[#This Row],[Employee Name]]),"-----",VLOOKUP(LeaveTracker[[#This Row],[Employee Name]],Employees[[Employee Name]:[Office]],7))</f>
        <v>LCR</v>
      </c>
      <c r="F680" s="51" t="str">
        <f>IF(ISBLANK(LeaveTracker[[#This Row],[Employee Name]]),"-----",VLOOKUP(LeaveTracker[[#This Row],[Employee Name]],Employees[[Employee Name]:[Office]],6))</f>
        <v>CASUAL</v>
      </c>
      <c r="G680" s="50">
        <v>44867</v>
      </c>
      <c r="H680" s="50">
        <v>44867</v>
      </c>
      <c r="I680" s="51" t="s">
        <v>298</v>
      </c>
      <c r="J680" s="53" t="s">
        <v>1003</v>
      </c>
      <c r="K680" s="51" t="str">
        <f ca="1">LeaveTracker[[#This Row],[Days]]&amp;" "&amp;LeaveTracker[[#This Row],[Type of Leave]]</f>
        <v>0 OTHER</v>
      </c>
      <c r="L680" s="9">
        <f ca="1">NETWORKDAYS(LeaveTracker[[#This Row],[Start Date]],LeaveTracker[[#This Row],[End Date]],lstHolidays)</f>
        <v>0</v>
      </c>
      <c r="M680" s="9"/>
    </row>
    <row r="681" spans="1:13" ht="30" customHeight="1" x14ac:dyDescent="0.3">
      <c r="A681" s="51">
        <v>981</v>
      </c>
      <c r="B681" s="56">
        <v>44882</v>
      </c>
      <c r="C681" s="56">
        <v>44841</v>
      </c>
      <c r="D681" s="53" t="s">
        <v>1744</v>
      </c>
      <c r="E681" s="51" t="str">
        <f>IF(ISBLANK(LeaveTracker[[#This Row],[Employee Name]]),"-----",VLOOKUP(LeaveTracker[[#This Row],[Employee Name]],Employees[[Employee Name]:[Office]],7))</f>
        <v>LCR</v>
      </c>
      <c r="F681" s="51" t="str">
        <f>IF(ISBLANK(LeaveTracker[[#This Row],[Employee Name]]),"-----",VLOOKUP(LeaveTracker[[#This Row],[Employee Name]],Employees[[Employee Name]:[Office]],6))</f>
        <v>CASUAL</v>
      </c>
      <c r="G681" s="50">
        <v>44868</v>
      </c>
      <c r="H681" s="50">
        <v>44869</v>
      </c>
      <c r="I681" s="51" t="s">
        <v>81</v>
      </c>
      <c r="J681" s="53"/>
      <c r="K681" s="51" t="str">
        <f ca="1">LeaveTracker[[#This Row],[Days]]&amp;" "&amp;LeaveTracker[[#This Row],[Type of Leave]]</f>
        <v>2 SL</v>
      </c>
      <c r="L681" s="9">
        <f ca="1">NETWORKDAYS(LeaveTracker[[#This Row],[Start Date]],LeaveTracker[[#This Row],[End Date]],lstHolidays)</f>
        <v>2</v>
      </c>
      <c r="M681" s="9"/>
    </row>
    <row r="682" spans="1:13" ht="30" customHeight="1" x14ac:dyDescent="0.3">
      <c r="A682" s="51">
        <v>982</v>
      </c>
      <c r="B682" s="56">
        <v>44882</v>
      </c>
      <c r="C682" s="56">
        <v>44838</v>
      </c>
      <c r="D682" s="53" t="s">
        <v>1744</v>
      </c>
      <c r="E682" s="51" t="str">
        <f>IF(ISBLANK(LeaveTracker[[#This Row],[Employee Name]]),"-----",VLOOKUP(LeaveTracker[[#This Row],[Employee Name]],Employees[[Employee Name]:[Office]],7))</f>
        <v>LCR</v>
      </c>
      <c r="F682" s="51" t="str">
        <f>IF(ISBLANK(LeaveTracker[[#This Row],[Employee Name]]),"-----",VLOOKUP(LeaveTracker[[#This Row],[Employee Name]],Employees[[Employee Name]:[Office]],6))</f>
        <v>CASUAL</v>
      </c>
      <c r="G682" s="50">
        <v>44837</v>
      </c>
      <c r="H682" s="50">
        <v>44837</v>
      </c>
      <c r="I682" s="51" t="s">
        <v>81</v>
      </c>
      <c r="J682" s="53"/>
      <c r="K682" s="51" t="str">
        <f ca="1">LeaveTracker[[#This Row],[Days]]&amp;" "&amp;LeaveTracker[[#This Row],[Type of Leave]]</f>
        <v>1 SL</v>
      </c>
      <c r="L682" s="9">
        <f ca="1">NETWORKDAYS(LeaveTracker[[#This Row],[Start Date]],LeaveTracker[[#This Row],[End Date]],lstHolidays)</f>
        <v>1</v>
      </c>
      <c r="M682" s="9"/>
    </row>
    <row r="683" spans="1:13" ht="30" customHeight="1" x14ac:dyDescent="0.3">
      <c r="A683" s="51">
        <v>983</v>
      </c>
      <c r="B683" s="56">
        <v>44882</v>
      </c>
      <c r="C683" s="56">
        <v>44840</v>
      </c>
      <c r="D683" s="53" t="s">
        <v>1744</v>
      </c>
      <c r="E683" s="51" t="str">
        <f>IF(ISBLANK(LeaveTracker[[#This Row],[Employee Name]]),"-----",VLOOKUP(LeaveTracker[[#This Row],[Employee Name]],Employees[[Employee Name]:[Office]],7))</f>
        <v>LCR</v>
      </c>
      <c r="F683" s="51" t="str">
        <f>IF(ISBLANK(LeaveTracker[[#This Row],[Employee Name]]),"-----",VLOOKUP(LeaveTracker[[#This Row],[Employee Name]],Employees[[Employee Name]:[Office]],6))</f>
        <v>CASUAL</v>
      </c>
      <c r="G683" s="50">
        <v>44839</v>
      </c>
      <c r="H683" s="50">
        <v>44839</v>
      </c>
      <c r="I683" s="51" t="s">
        <v>81</v>
      </c>
      <c r="J683" s="53"/>
      <c r="K683" s="51" t="str">
        <f ca="1">LeaveTracker[[#This Row],[Days]]&amp;" "&amp;LeaveTracker[[#This Row],[Type of Leave]]</f>
        <v>1 SL</v>
      </c>
      <c r="L683" s="9">
        <f ca="1">NETWORKDAYS(LeaveTracker[[#This Row],[Start Date]],LeaveTracker[[#This Row],[End Date]],lstHolidays)</f>
        <v>1</v>
      </c>
      <c r="M683" s="9"/>
    </row>
    <row r="684" spans="1:13" ht="30" customHeight="1" x14ac:dyDescent="0.3">
      <c r="A684" s="51">
        <v>984</v>
      </c>
      <c r="B684" s="56">
        <v>44882</v>
      </c>
      <c r="C684" s="56">
        <v>44839</v>
      </c>
      <c r="D684" s="53" t="s">
        <v>1934</v>
      </c>
      <c r="E684" s="51" t="str">
        <f>IF(ISBLANK(LeaveTracker[[#This Row],[Employee Name]]),"-----",VLOOKUP(LeaveTracker[[#This Row],[Employee Name]],Employees[[Employee Name]:[Office]],7))</f>
        <v>ONT</v>
      </c>
      <c r="F684" s="51" t="str">
        <f>IF(ISBLANK(LeaveTracker[[#This Row],[Employee Name]]),"-----",VLOOKUP(LeaveTracker[[#This Row],[Employee Name]],Employees[[Employee Name]:[Office]],6))</f>
        <v>CASUAL</v>
      </c>
      <c r="G684" s="50">
        <v>44856</v>
      </c>
      <c r="H684" s="50">
        <v>44858</v>
      </c>
      <c r="I684" s="51" t="s">
        <v>82</v>
      </c>
      <c r="J684" s="53"/>
      <c r="K684" s="51" t="str">
        <f ca="1">LeaveTracker[[#This Row],[Days]]&amp;" "&amp;LeaveTracker[[#This Row],[Type of Leave]]</f>
        <v>1 VL</v>
      </c>
      <c r="L684" s="9">
        <f ca="1">NETWORKDAYS(LeaveTracker[[#This Row],[Start Date]],LeaveTracker[[#This Row],[End Date]],lstHolidays)</f>
        <v>1</v>
      </c>
      <c r="M684" s="9"/>
    </row>
    <row r="685" spans="1:13" ht="30" customHeight="1" x14ac:dyDescent="0.3">
      <c r="A685" s="51">
        <v>985</v>
      </c>
      <c r="B685" s="56">
        <v>44882</v>
      </c>
      <c r="C685" s="56">
        <v>44861</v>
      </c>
      <c r="D685" s="53" t="s">
        <v>1946</v>
      </c>
      <c r="E685" s="51" t="str">
        <f>IF(ISBLANK(LeaveTracker[[#This Row],[Employee Name]]),"-----",VLOOKUP(LeaveTracker[[#This Row],[Employee Name]],Employees[[Employee Name]:[Office]],7))</f>
        <v>CENRO</v>
      </c>
      <c r="F685" s="51" t="str">
        <f>IF(ISBLANK(LeaveTracker[[#This Row],[Employee Name]]),"-----",VLOOKUP(LeaveTracker[[#This Row],[Employee Name]],Employees[[Employee Name]:[Office]],6))</f>
        <v>CASUAL</v>
      </c>
      <c r="G685" s="50">
        <v>44853</v>
      </c>
      <c r="H685" s="50">
        <v>44855</v>
      </c>
      <c r="I685" s="51" t="s">
        <v>81</v>
      </c>
      <c r="J685" s="53"/>
      <c r="K685" s="51" t="str">
        <f ca="1">LeaveTracker[[#This Row],[Days]]&amp;" "&amp;LeaveTracker[[#This Row],[Type of Leave]]</f>
        <v>3 SL</v>
      </c>
      <c r="L685" s="9">
        <f ca="1">NETWORKDAYS(LeaveTracker[[#This Row],[Start Date]],LeaveTracker[[#This Row],[End Date]],lstHolidays)</f>
        <v>3</v>
      </c>
      <c r="M685" s="9"/>
    </row>
    <row r="686" spans="1:13" ht="30" customHeight="1" x14ac:dyDescent="0.3">
      <c r="A686" s="51">
        <v>986</v>
      </c>
      <c r="B686" s="56">
        <v>44882</v>
      </c>
      <c r="C686" s="56">
        <v>44847</v>
      </c>
      <c r="D686" s="53" t="s">
        <v>1947</v>
      </c>
      <c r="E686" s="51" t="str">
        <f>IF(ISBLANK(LeaveTracker[[#This Row],[Employee Name]]),"-----",VLOOKUP(LeaveTracker[[#This Row],[Employee Name]],Employees[[Employee Name]:[Office]],7))</f>
        <v>CSU</v>
      </c>
      <c r="F686" s="51" t="str">
        <f>IF(ISBLANK(LeaveTracker[[#This Row],[Employee Name]]),"-----",VLOOKUP(LeaveTracker[[#This Row],[Employee Name]],Employees[[Employee Name]:[Office]],6))</f>
        <v>CASUAL</v>
      </c>
      <c r="G686" s="50">
        <v>44858</v>
      </c>
      <c r="H686" s="50">
        <v>44859</v>
      </c>
      <c r="I686" s="51" t="s">
        <v>82</v>
      </c>
      <c r="J686" s="53"/>
      <c r="K686" s="51" t="str">
        <f ca="1">LeaveTracker[[#This Row],[Days]]&amp;" "&amp;LeaveTracker[[#This Row],[Type of Leave]]</f>
        <v>2 VL</v>
      </c>
      <c r="L686" s="9">
        <f ca="1">NETWORKDAYS(LeaveTracker[[#This Row],[Start Date]],LeaveTracker[[#This Row],[End Date]],lstHolidays)</f>
        <v>2</v>
      </c>
      <c r="M686" s="9"/>
    </row>
    <row r="687" spans="1:13" ht="30" customHeight="1" x14ac:dyDescent="0.3">
      <c r="A687" s="51">
        <v>987</v>
      </c>
      <c r="B687" s="56">
        <v>44882</v>
      </c>
      <c r="C687" s="56">
        <v>44881</v>
      </c>
      <c r="D687" s="53" t="s">
        <v>1793</v>
      </c>
      <c r="E687" s="51" t="str">
        <f>IF(ISBLANK(LeaveTracker[[#This Row],[Employee Name]]),"-----",VLOOKUP(LeaveTracker[[#This Row],[Employee Name]],Employees[[Employee Name]:[Office]],7))</f>
        <v>NUTRITION OFFICE</v>
      </c>
      <c r="F687" s="51" t="str">
        <f>IF(ISBLANK(LeaveTracker[[#This Row],[Employee Name]]),"-----",VLOOKUP(LeaveTracker[[#This Row],[Employee Name]],Employees[[Employee Name]:[Office]],6))</f>
        <v>REGULAR</v>
      </c>
      <c r="G687" s="50">
        <v>44881</v>
      </c>
      <c r="H687" s="50">
        <v>44883</v>
      </c>
      <c r="I687" s="51" t="s">
        <v>82</v>
      </c>
      <c r="J687" s="53"/>
      <c r="K687" s="51" t="str">
        <f ca="1">LeaveTracker[[#This Row],[Days]]&amp;" "&amp;LeaveTracker[[#This Row],[Type of Leave]]</f>
        <v>3 VL</v>
      </c>
      <c r="L687" s="9">
        <f ca="1">NETWORKDAYS(LeaveTracker[[#This Row],[Start Date]],LeaveTracker[[#This Row],[End Date]],lstHolidays)</f>
        <v>3</v>
      </c>
      <c r="M687" s="9"/>
    </row>
    <row r="688" spans="1:13" ht="30" customHeight="1" x14ac:dyDescent="0.3">
      <c r="A688" s="51">
        <v>988</v>
      </c>
      <c r="B688" s="56">
        <v>44882</v>
      </c>
      <c r="C688" s="56">
        <v>44873</v>
      </c>
      <c r="D688" s="53" t="s">
        <v>1948</v>
      </c>
      <c r="E688" s="51" t="str">
        <f>IF(ISBLANK(LeaveTracker[[#This Row],[Employee Name]]),"-----",VLOOKUP(LeaveTracker[[#This Row],[Employee Name]],Employees[[Employee Name]:[Office]],7))</f>
        <v>ONT</v>
      </c>
      <c r="F688" s="51" t="str">
        <f>IF(ISBLANK(LeaveTracker[[#This Row],[Employee Name]]),"-----",VLOOKUP(LeaveTracker[[#This Row],[Employee Name]],Employees[[Employee Name]:[Office]],6))</f>
        <v>CASUAL</v>
      </c>
      <c r="G688" s="50">
        <v>44863</v>
      </c>
      <c r="H688" s="50">
        <v>44863</v>
      </c>
      <c r="I688" s="51" t="s">
        <v>81</v>
      </c>
      <c r="J688" s="53"/>
      <c r="K688" s="51" t="str">
        <f ca="1">LeaveTracker[[#This Row],[Days]]&amp;" "&amp;LeaveTracker[[#This Row],[Type of Leave]]</f>
        <v>0 SL</v>
      </c>
      <c r="L688" s="9">
        <f ca="1">NETWORKDAYS(LeaveTracker[[#This Row],[Start Date]],LeaveTracker[[#This Row],[End Date]],lstHolidays)</f>
        <v>0</v>
      </c>
      <c r="M688" s="9"/>
    </row>
    <row r="689" spans="1:13" ht="30" customHeight="1" x14ac:dyDescent="0.3">
      <c r="A689" s="51">
        <v>989</v>
      </c>
      <c r="B689" s="56">
        <v>44882</v>
      </c>
      <c r="C689" s="56">
        <v>44565</v>
      </c>
      <c r="D689" s="53" t="s">
        <v>1949</v>
      </c>
      <c r="E689" s="51" t="str">
        <f>IF(ISBLANK(LeaveTracker[[#This Row],[Employee Name]]),"-----",VLOOKUP(LeaveTracker[[#This Row],[Employee Name]],Employees[[Employee Name]:[Office]],7))</f>
        <v>CENRO</v>
      </c>
      <c r="F689" s="51" t="str">
        <f>IF(ISBLANK(LeaveTracker[[#This Row],[Employee Name]]),"-----",VLOOKUP(LeaveTracker[[#This Row],[Employee Name]],Employees[[Employee Name]:[Office]],6))</f>
        <v>CASUAL</v>
      </c>
      <c r="G689" s="50">
        <v>44876</v>
      </c>
      <c r="H689" s="50">
        <v>44877</v>
      </c>
      <c r="I689" s="51" t="s">
        <v>82</v>
      </c>
      <c r="J689" s="53" t="s">
        <v>1004</v>
      </c>
      <c r="K689" s="51" t="str">
        <f ca="1">LeaveTracker[[#This Row],[Days]]&amp;" "&amp;LeaveTracker[[#This Row],[Type of Leave]]</f>
        <v>1 VL</v>
      </c>
      <c r="L689" s="9">
        <f ca="1">NETWORKDAYS(LeaveTracker[[#This Row],[Start Date]],LeaveTracker[[#This Row],[End Date]],lstHolidays)</f>
        <v>1</v>
      </c>
      <c r="M689" s="9"/>
    </row>
    <row r="690" spans="1:13" ht="30" customHeight="1" x14ac:dyDescent="0.3">
      <c r="A690" s="51">
        <v>990</v>
      </c>
      <c r="B690" s="56">
        <v>44882</v>
      </c>
      <c r="C690" s="56">
        <v>44869</v>
      </c>
      <c r="D690" s="53" t="s">
        <v>1949</v>
      </c>
      <c r="E690" s="51" t="str">
        <f>IF(ISBLANK(LeaveTracker[[#This Row],[Employee Name]]),"-----",VLOOKUP(LeaveTracker[[#This Row],[Employee Name]],Employees[[Employee Name]:[Office]],7))</f>
        <v>CENRO</v>
      </c>
      <c r="F690" s="51" t="str">
        <f>IF(ISBLANK(LeaveTracker[[#This Row],[Employee Name]]),"-----",VLOOKUP(LeaveTracker[[#This Row],[Employee Name]],Employees[[Employee Name]:[Office]],6))</f>
        <v>CASUAL</v>
      </c>
      <c r="G690" s="50">
        <v>44875</v>
      </c>
      <c r="H690" s="50">
        <v>44875</v>
      </c>
      <c r="I690" s="51" t="s">
        <v>298</v>
      </c>
      <c r="J690" s="53" t="s">
        <v>1003</v>
      </c>
      <c r="K690" s="51" t="str">
        <f ca="1">LeaveTracker[[#This Row],[Days]]&amp;" "&amp;LeaveTracker[[#This Row],[Type of Leave]]</f>
        <v>1 OTHER</v>
      </c>
      <c r="L690" s="9">
        <f ca="1">NETWORKDAYS(LeaveTracker[[#This Row],[Start Date]],LeaveTracker[[#This Row],[End Date]],lstHolidays)</f>
        <v>1</v>
      </c>
      <c r="M690" s="9"/>
    </row>
    <row r="691" spans="1:13" ht="30" customHeight="1" x14ac:dyDescent="0.3">
      <c r="A691" s="51">
        <v>991</v>
      </c>
      <c r="B691" s="56">
        <v>44882</v>
      </c>
      <c r="C691" s="56">
        <v>44869</v>
      </c>
      <c r="D691" s="53" t="s">
        <v>2215</v>
      </c>
      <c r="E691" s="51" t="str">
        <f>IF(ISBLANK(LeaveTracker[[#This Row],[Employee Name]]),"-----",VLOOKUP(LeaveTracker[[#This Row],[Employee Name]],Employees[[Employee Name]:[Office]],7))</f>
        <v>CENRO</v>
      </c>
      <c r="F691" s="51" t="str">
        <f>IF(ISBLANK(LeaveTracker[[#This Row],[Employee Name]]),"-----",VLOOKUP(LeaveTracker[[#This Row],[Employee Name]],Employees[[Employee Name]:[Office]],6))</f>
        <v>CASUAL</v>
      </c>
      <c r="G691" s="50">
        <v>44875</v>
      </c>
      <c r="H691" s="50">
        <v>44877</v>
      </c>
      <c r="I691" s="51" t="s">
        <v>82</v>
      </c>
      <c r="J691" s="53" t="s">
        <v>1004</v>
      </c>
      <c r="K691" s="51" t="str">
        <f ca="1">LeaveTracker[[#This Row],[Days]]&amp;" "&amp;LeaveTracker[[#This Row],[Type of Leave]]</f>
        <v>2 VL</v>
      </c>
      <c r="L691" s="9">
        <f ca="1">NETWORKDAYS(LeaveTracker[[#This Row],[Start Date]],LeaveTracker[[#This Row],[End Date]],lstHolidays)</f>
        <v>2</v>
      </c>
      <c r="M691" s="9"/>
    </row>
    <row r="692" spans="1:13" ht="30" customHeight="1" x14ac:dyDescent="0.3">
      <c r="A692" s="51">
        <v>992</v>
      </c>
      <c r="B692" s="56">
        <v>44882</v>
      </c>
      <c r="C692" s="56">
        <v>44868</v>
      </c>
      <c r="D692" s="53" t="s">
        <v>1951</v>
      </c>
      <c r="E692" s="51" t="str">
        <f>IF(ISBLANK(LeaveTracker[[#This Row],[Employee Name]]),"-----",VLOOKUP(LeaveTracker[[#This Row],[Employee Name]],Employees[[Employee Name]:[Office]],7))</f>
        <v>CENRO</v>
      </c>
      <c r="F692" s="51" t="str">
        <f>IF(ISBLANK(LeaveTracker[[#This Row],[Employee Name]]),"-----",VLOOKUP(LeaveTracker[[#This Row],[Employee Name]],Employees[[Employee Name]:[Office]],6))</f>
        <v>CASUAL</v>
      </c>
      <c r="G692" s="50">
        <v>44866</v>
      </c>
      <c r="H692" s="50">
        <v>44866</v>
      </c>
      <c r="I692" s="51" t="s">
        <v>81</v>
      </c>
      <c r="J692" s="53"/>
      <c r="K692" s="51" t="str">
        <f ca="1">LeaveTracker[[#This Row],[Days]]&amp;" "&amp;LeaveTracker[[#This Row],[Type of Leave]]</f>
        <v>1 SL</v>
      </c>
      <c r="L692" s="9">
        <f ca="1">NETWORKDAYS(LeaveTracker[[#This Row],[Start Date]],LeaveTracker[[#This Row],[End Date]],lstHolidays)</f>
        <v>1</v>
      </c>
      <c r="M692" s="9"/>
    </row>
    <row r="693" spans="1:13" ht="30" customHeight="1" x14ac:dyDescent="0.3">
      <c r="A693" s="51">
        <v>993</v>
      </c>
      <c r="B693" s="56">
        <v>44882</v>
      </c>
      <c r="C693" s="56">
        <v>44874</v>
      </c>
      <c r="D693" s="53" t="s">
        <v>1952</v>
      </c>
      <c r="E693" s="51" t="str">
        <f>IF(ISBLANK(LeaveTracker[[#This Row],[Employee Name]]),"-----",VLOOKUP(LeaveTracker[[#This Row],[Employee Name]],Employees[[Employee Name]:[Office]],7))</f>
        <v>NUTRITION OFFICE</v>
      </c>
      <c r="F693" s="51" t="str">
        <f>IF(ISBLANK(LeaveTracker[[#This Row],[Employee Name]]),"-----",VLOOKUP(LeaveTracker[[#This Row],[Employee Name]],Employees[[Employee Name]:[Office]],6))</f>
        <v>REGULAR</v>
      </c>
      <c r="G693" s="50">
        <v>44924</v>
      </c>
      <c r="H693" s="50">
        <v>44914</v>
      </c>
      <c r="I693" s="51" t="s">
        <v>82</v>
      </c>
      <c r="J693" s="53"/>
      <c r="K693" s="51" t="str">
        <f ca="1">LeaveTracker[[#This Row],[Days]]&amp;" "&amp;LeaveTracker[[#This Row],[Type of Leave]]</f>
        <v>-8 VL</v>
      </c>
      <c r="L693" s="9">
        <f ca="1">NETWORKDAYS(LeaveTracker[[#This Row],[Start Date]],LeaveTracker[[#This Row],[End Date]],lstHolidays)</f>
        <v>-8</v>
      </c>
      <c r="M693" s="9"/>
    </row>
    <row r="694" spans="1:13" ht="30" customHeight="1" x14ac:dyDescent="0.3">
      <c r="A694" s="51">
        <v>994</v>
      </c>
      <c r="B694" s="56">
        <v>44882</v>
      </c>
      <c r="C694" s="56">
        <v>44867</v>
      </c>
      <c r="D694" s="53" t="s">
        <v>1912</v>
      </c>
      <c r="E694" s="51" t="str">
        <f>IF(ISBLANK(LeaveTracker[[#This Row],[Employee Name]]),"-----",VLOOKUP(LeaveTracker[[#This Row],[Employee Name]],Employees[[Employee Name]:[Office]],7))</f>
        <v>TICC</v>
      </c>
      <c r="F694" s="51" t="str">
        <f>IF(ISBLANK(LeaveTracker[[#This Row],[Employee Name]]),"-----",VLOOKUP(LeaveTracker[[#This Row],[Employee Name]],Employees[[Employee Name]:[Office]],6))</f>
        <v>JOBCON</v>
      </c>
      <c r="G694" s="50">
        <v>44864</v>
      </c>
      <c r="H694" s="50">
        <v>44864</v>
      </c>
      <c r="I694" s="51" t="s">
        <v>1022</v>
      </c>
      <c r="J694" s="53" t="s">
        <v>1897</v>
      </c>
      <c r="K694" s="51" t="str">
        <f ca="1">LeaveTracker[[#This Row],[Days]]&amp;" "&amp;LeaveTracker[[#This Row],[Type of Leave]]</f>
        <v>0 WITHOUTPAY</v>
      </c>
      <c r="L694" s="9">
        <f ca="1">NETWORKDAYS(LeaveTracker[[#This Row],[Start Date]],LeaveTracker[[#This Row],[End Date]],lstHolidays)</f>
        <v>0</v>
      </c>
      <c r="M694" s="9"/>
    </row>
    <row r="695" spans="1:13" ht="30" customHeight="1" x14ac:dyDescent="0.3">
      <c r="A695" s="51">
        <v>995</v>
      </c>
      <c r="B695" s="56">
        <v>44882</v>
      </c>
      <c r="C695" s="56">
        <v>44859</v>
      </c>
      <c r="D695" s="53" t="s">
        <v>1741</v>
      </c>
      <c r="E695" s="51" t="str">
        <f>IF(ISBLANK(LeaveTracker[[#This Row],[Employee Name]]),"-----",VLOOKUP(LeaveTracker[[#This Row],[Employee Name]],Employees[[Employee Name]:[Office]],7))</f>
        <v>ASSESSOR</v>
      </c>
      <c r="F695" s="51" t="str">
        <f>IF(ISBLANK(LeaveTracker[[#This Row],[Employee Name]]),"-----",VLOOKUP(LeaveTracker[[#This Row],[Employee Name]],Employees[[Employee Name]:[Office]],6))</f>
        <v>CASUAL</v>
      </c>
      <c r="G695" s="50">
        <v>44858</v>
      </c>
      <c r="H695" s="50">
        <v>44858</v>
      </c>
      <c r="I695" s="51" t="s">
        <v>298</v>
      </c>
      <c r="J695" s="53" t="s">
        <v>1003</v>
      </c>
      <c r="K695" s="51" t="str">
        <f ca="1">LeaveTracker[[#This Row],[Days]]&amp;" "&amp;LeaveTracker[[#This Row],[Type of Leave]]</f>
        <v>1 OTHER</v>
      </c>
      <c r="L695" s="9">
        <f ca="1">NETWORKDAYS(LeaveTracker[[#This Row],[Start Date]],LeaveTracker[[#This Row],[End Date]],lstHolidays)</f>
        <v>1</v>
      </c>
      <c r="M695" s="9"/>
    </row>
    <row r="696" spans="1:13" ht="30" customHeight="1" x14ac:dyDescent="0.3">
      <c r="A696" s="51">
        <v>996</v>
      </c>
      <c r="B696" s="56">
        <v>44882</v>
      </c>
      <c r="C696" s="56">
        <v>44851</v>
      </c>
      <c r="D696" s="53" t="s">
        <v>1741</v>
      </c>
      <c r="E696" s="51" t="str">
        <f>IF(ISBLANK(LeaveTracker[[#This Row],[Employee Name]]),"-----",VLOOKUP(LeaveTracker[[#This Row],[Employee Name]],Employees[[Employee Name]:[Office]],7))</f>
        <v>ASSESSOR</v>
      </c>
      <c r="F696" s="51" t="str">
        <f>IF(ISBLANK(LeaveTracker[[#This Row],[Employee Name]]),"-----",VLOOKUP(LeaveTracker[[#This Row],[Employee Name]],Employees[[Employee Name]:[Office]],6))</f>
        <v>CASUAL</v>
      </c>
      <c r="G696" s="50">
        <v>44847</v>
      </c>
      <c r="H696" s="50">
        <v>44847</v>
      </c>
      <c r="I696" s="51" t="s">
        <v>81</v>
      </c>
      <c r="J696" s="53"/>
      <c r="K696" s="51" t="str">
        <f ca="1">LeaveTracker[[#This Row],[Days]]&amp;" "&amp;LeaveTracker[[#This Row],[Type of Leave]]</f>
        <v>1 SL</v>
      </c>
      <c r="L696" s="9">
        <f ca="1">NETWORKDAYS(LeaveTracker[[#This Row],[Start Date]],LeaveTracker[[#This Row],[End Date]],lstHolidays)</f>
        <v>1</v>
      </c>
      <c r="M696" s="9"/>
    </row>
    <row r="697" spans="1:13" ht="30" customHeight="1" x14ac:dyDescent="0.3">
      <c r="A697" s="51">
        <v>997</v>
      </c>
      <c r="B697" s="56">
        <v>44882</v>
      </c>
      <c r="C697" s="56">
        <v>44793</v>
      </c>
      <c r="D697" s="53" t="s">
        <v>1821</v>
      </c>
      <c r="E697" s="51" t="str">
        <f>IF(ISBLANK(LeaveTracker[[#This Row],[Employee Name]]),"-----",VLOOKUP(LeaveTracker[[#This Row],[Employee Name]],Employees[[Employee Name]:[Office]],7))</f>
        <v>TICC/TCCH</v>
      </c>
      <c r="F697" s="51" t="str">
        <f>IF(ISBLANK(LeaveTracker[[#This Row],[Employee Name]]),"-----",VLOOKUP(LeaveTracker[[#This Row],[Employee Name]],Employees[[Employee Name]:[Office]],6))</f>
        <v>CASUAL</v>
      </c>
      <c r="G697" s="50">
        <v>44771</v>
      </c>
      <c r="H697" s="50">
        <v>44777</v>
      </c>
      <c r="I697" s="51" t="s">
        <v>81</v>
      </c>
      <c r="J697" s="53"/>
      <c r="K697" s="51" t="str">
        <f ca="1">LeaveTracker[[#This Row],[Days]]&amp;" "&amp;LeaveTracker[[#This Row],[Type of Leave]]</f>
        <v>5 SL</v>
      </c>
      <c r="L697" s="9">
        <f ca="1">NETWORKDAYS(LeaveTracker[[#This Row],[Start Date]],LeaveTracker[[#This Row],[End Date]],lstHolidays)</f>
        <v>5</v>
      </c>
      <c r="M697" s="9"/>
    </row>
    <row r="698" spans="1:13" ht="30" customHeight="1" x14ac:dyDescent="0.3">
      <c r="A698" s="51">
        <v>997</v>
      </c>
      <c r="B698" s="56">
        <v>44882</v>
      </c>
      <c r="C698" s="56">
        <v>44793</v>
      </c>
      <c r="D698" s="53" t="s">
        <v>1821</v>
      </c>
      <c r="E698" s="51" t="str">
        <f>IF(ISBLANK(LeaveTracker[[#This Row],[Employee Name]]),"-----",VLOOKUP(LeaveTracker[[#This Row],[Employee Name]],Employees[[Employee Name]:[Office]],7))</f>
        <v>TICC/TCCH</v>
      </c>
      <c r="F698" s="51" t="str">
        <f>IF(ISBLANK(LeaveTracker[[#This Row],[Employee Name]]),"-----",VLOOKUP(LeaveTracker[[#This Row],[Employee Name]],Employees[[Employee Name]:[Office]],6))</f>
        <v>CASUAL</v>
      </c>
      <c r="G698" s="50">
        <v>44785</v>
      </c>
      <c r="H698" s="50">
        <v>44791</v>
      </c>
      <c r="I698" s="51" t="s">
        <v>81</v>
      </c>
      <c r="J698" s="53"/>
      <c r="K698" s="51" t="str">
        <f ca="1">LeaveTracker[[#This Row],[Days]]&amp;" "&amp;LeaveTracker[[#This Row],[Type of Leave]]</f>
        <v>5 SL</v>
      </c>
      <c r="L698" s="9">
        <f ca="1">NETWORKDAYS(LeaveTracker[[#This Row],[Start Date]],LeaveTracker[[#This Row],[End Date]],lstHolidays)</f>
        <v>5</v>
      </c>
      <c r="M698" s="9"/>
    </row>
    <row r="699" spans="1:13" ht="30" customHeight="1" x14ac:dyDescent="0.3">
      <c r="A699" s="51">
        <v>997</v>
      </c>
      <c r="B699" s="56">
        <v>44882</v>
      </c>
      <c r="C699" s="56">
        <v>44793</v>
      </c>
      <c r="D699" s="53" t="s">
        <v>1821</v>
      </c>
      <c r="E699" s="51" t="str">
        <f>IF(ISBLANK(LeaveTracker[[#This Row],[Employee Name]]),"-----",VLOOKUP(LeaveTracker[[#This Row],[Employee Name]],Employees[[Employee Name]:[Office]],7))</f>
        <v>TICC/TCCH</v>
      </c>
      <c r="F699" s="51" t="str">
        <f>IF(ISBLANK(LeaveTracker[[#This Row],[Employee Name]]),"-----",VLOOKUP(LeaveTracker[[#This Row],[Employee Name]],Employees[[Employee Name]:[Office]],6))</f>
        <v>CASUAL</v>
      </c>
      <c r="G699" s="50">
        <v>44799</v>
      </c>
      <c r="H699" s="50">
        <v>44800</v>
      </c>
      <c r="I699" s="51" t="s">
        <v>81</v>
      </c>
      <c r="J699" s="53"/>
      <c r="K699" s="51" t="str">
        <f ca="1">LeaveTracker[[#This Row],[Days]]&amp;" "&amp;LeaveTracker[[#This Row],[Type of Leave]]</f>
        <v>1 SL</v>
      </c>
      <c r="L699" s="9">
        <f ca="1">NETWORKDAYS(LeaveTracker[[#This Row],[Start Date]],LeaveTracker[[#This Row],[End Date]],lstHolidays)</f>
        <v>1</v>
      </c>
      <c r="M699" s="9"/>
    </row>
    <row r="700" spans="1:13" ht="30" customHeight="1" x14ac:dyDescent="0.3">
      <c r="A700" s="51">
        <v>998</v>
      </c>
      <c r="B700" s="56">
        <v>44882</v>
      </c>
      <c r="C700" s="56">
        <v>44860</v>
      </c>
      <c r="D700" s="53" t="s">
        <v>1821</v>
      </c>
      <c r="E700" s="51" t="str">
        <f>IF(ISBLANK(LeaveTracker[[#This Row],[Employee Name]]),"-----",VLOOKUP(LeaveTracker[[#This Row],[Employee Name]],Employees[[Employee Name]:[Office]],7))</f>
        <v>TICC/TCCH</v>
      </c>
      <c r="F700" s="51" t="str">
        <f>IF(ISBLANK(LeaveTracker[[#This Row],[Employee Name]]),"-----",VLOOKUP(LeaveTracker[[#This Row],[Employee Name]],Employees[[Employee Name]:[Office]],6))</f>
        <v>CASUAL</v>
      </c>
      <c r="G700" s="50">
        <v>44859</v>
      </c>
      <c r="H700" s="50">
        <v>44859</v>
      </c>
      <c r="I700" s="51" t="s">
        <v>81</v>
      </c>
      <c r="J700" s="53"/>
      <c r="K700" s="51" t="str">
        <f ca="1">LeaveTracker[[#This Row],[Days]]&amp;" "&amp;LeaveTracker[[#This Row],[Type of Leave]]</f>
        <v>1 SL</v>
      </c>
      <c r="L700" s="9">
        <f ca="1">NETWORKDAYS(LeaveTracker[[#This Row],[Start Date]],LeaveTracker[[#This Row],[End Date]],lstHolidays)</f>
        <v>1</v>
      </c>
      <c r="M700" s="9"/>
    </row>
    <row r="701" spans="1:13" ht="30" customHeight="1" x14ac:dyDescent="0.3">
      <c r="A701" s="51">
        <v>999</v>
      </c>
      <c r="B701" s="56">
        <v>44882</v>
      </c>
      <c r="C701" s="56">
        <v>44849</v>
      </c>
      <c r="D701" s="53" t="s">
        <v>1747</v>
      </c>
      <c r="E701" s="51" t="str">
        <f>IF(ISBLANK(LeaveTracker[[#This Row],[Employee Name]]),"-----",VLOOKUP(LeaveTracker[[#This Row],[Employee Name]],Employees[[Employee Name]:[Office]],7))</f>
        <v>ONT</v>
      </c>
      <c r="F701" s="51" t="str">
        <f>IF(ISBLANK(LeaveTracker[[#This Row],[Employee Name]]),"-----",VLOOKUP(LeaveTracker[[#This Row],[Employee Name]],Employees[[Employee Name]:[Office]],6))</f>
        <v>CASUAL</v>
      </c>
      <c r="G701" s="50">
        <v>44854</v>
      </c>
      <c r="H701" s="50">
        <v>44855</v>
      </c>
      <c r="I701" s="51" t="s">
        <v>298</v>
      </c>
      <c r="J701" s="53" t="s">
        <v>1003</v>
      </c>
      <c r="K701" s="51" t="str">
        <f ca="1">LeaveTracker[[#This Row],[Days]]&amp;" "&amp;LeaveTracker[[#This Row],[Type of Leave]]</f>
        <v>2 OTHER</v>
      </c>
      <c r="L701" s="9">
        <f ca="1">NETWORKDAYS(LeaveTracker[[#This Row],[Start Date]],LeaveTracker[[#This Row],[End Date]],lstHolidays)</f>
        <v>2</v>
      </c>
      <c r="M701" s="9"/>
    </row>
    <row r="702" spans="1:13" ht="30" customHeight="1" x14ac:dyDescent="0.3">
      <c r="A702" s="51">
        <v>1000</v>
      </c>
      <c r="B702" s="56">
        <v>44882</v>
      </c>
      <c r="C702" s="56">
        <v>44874</v>
      </c>
      <c r="D702" s="53" t="s">
        <v>1835</v>
      </c>
      <c r="E702" s="51" t="str">
        <f>IF(ISBLANK(LeaveTracker[[#This Row],[Employee Name]]),"-----",VLOOKUP(LeaveTracker[[#This Row],[Employee Name]],Employees[[Employee Name]:[Office]],7))</f>
        <v>EEO/CITY MARKET</v>
      </c>
      <c r="F702" s="51" t="str">
        <f>IF(ISBLANK(LeaveTracker[[#This Row],[Employee Name]]),"-----",VLOOKUP(LeaveTracker[[#This Row],[Employee Name]],Employees[[Employee Name]:[Office]],6))</f>
        <v>CASUAL</v>
      </c>
      <c r="G702" s="50">
        <v>44873</v>
      </c>
      <c r="H702" s="50">
        <v>44873</v>
      </c>
      <c r="I702" s="51" t="s">
        <v>81</v>
      </c>
      <c r="J702" s="53"/>
      <c r="K702" s="51" t="str">
        <f ca="1">LeaveTracker[[#This Row],[Days]]&amp;" "&amp;LeaveTracker[[#This Row],[Type of Leave]]</f>
        <v>1 SL</v>
      </c>
      <c r="L702" s="9">
        <f ca="1">NETWORKDAYS(LeaveTracker[[#This Row],[Start Date]],LeaveTracker[[#This Row],[End Date]],lstHolidays)</f>
        <v>1</v>
      </c>
      <c r="M702" s="9"/>
    </row>
    <row r="703" spans="1:13" ht="30" customHeight="1" x14ac:dyDescent="0.3">
      <c r="A703" s="51">
        <v>1001</v>
      </c>
      <c r="B703" s="56">
        <v>44882</v>
      </c>
      <c r="C703" s="56">
        <v>44852</v>
      </c>
      <c r="D703" s="53" t="s">
        <v>1306</v>
      </c>
      <c r="E703" s="51" t="str">
        <f>IF(ISBLANK(LeaveTracker[[#This Row],[Employee Name]]),"-----",VLOOKUP(LeaveTracker[[#This Row],[Employee Name]],Employees[[Employee Name]:[Office]],7))</f>
        <v>ONT</v>
      </c>
      <c r="F703" s="51" t="str">
        <f>IF(ISBLANK(LeaveTracker[[#This Row],[Employee Name]]),"-----",VLOOKUP(LeaveTracker[[#This Row],[Employee Name]],Employees[[Employee Name]:[Office]],6))</f>
        <v>REGULAR</v>
      </c>
      <c r="G703" s="50">
        <v>44882</v>
      </c>
      <c r="H703" s="50">
        <v>44886</v>
      </c>
      <c r="I703" s="51" t="s">
        <v>82</v>
      </c>
      <c r="J703" s="53" t="s">
        <v>1004</v>
      </c>
      <c r="K703" s="51" t="str">
        <f ca="1">LeaveTracker[[#This Row],[Days]]&amp;" "&amp;LeaveTracker[[#This Row],[Type of Leave]]</f>
        <v>3 VL</v>
      </c>
      <c r="L703" s="9">
        <f ca="1">NETWORKDAYS(LeaveTracker[[#This Row],[Start Date]],LeaveTracker[[#This Row],[End Date]],lstHolidays)</f>
        <v>3</v>
      </c>
      <c r="M703" s="9"/>
    </row>
    <row r="704" spans="1:13" ht="30" customHeight="1" x14ac:dyDescent="0.3">
      <c r="A704" s="51">
        <v>1002</v>
      </c>
      <c r="B704" s="56">
        <v>44882</v>
      </c>
      <c r="C704" s="56">
        <v>44862</v>
      </c>
      <c r="D704" s="53" t="s">
        <v>1306</v>
      </c>
      <c r="E704" s="51" t="str">
        <f>IF(ISBLANK(LeaveTracker[[#This Row],[Employee Name]]),"-----",VLOOKUP(LeaveTracker[[#This Row],[Employee Name]],Employees[[Employee Name]:[Office]],7))</f>
        <v>ONT</v>
      </c>
      <c r="F704" s="51" t="str">
        <f>IF(ISBLANK(LeaveTracker[[#This Row],[Employee Name]]),"-----",VLOOKUP(LeaveTracker[[#This Row],[Employee Name]],Employees[[Employee Name]:[Office]],6))</f>
        <v>REGULAR</v>
      </c>
      <c r="G704" s="50">
        <v>44868</v>
      </c>
      <c r="H704" s="50">
        <v>44869</v>
      </c>
      <c r="I704" s="51" t="s">
        <v>82</v>
      </c>
      <c r="J704" s="53"/>
      <c r="K704" s="51" t="str">
        <f ca="1">LeaveTracker[[#This Row],[Days]]&amp;" "&amp;LeaveTracker[[#This Row],[Type of Leave]]</f>
        <v>2 VL</v>
      </c>
      <c r="L704" s="9">
        <f ca="1">NETWORKDAYS(LeaveTracker[[#This Row],[Start Date]],LeaveTracker[[#This Row],[End Date]],lstHolidays)</f>
        <v>2</v>
      </c>
      <c r="M704" s="9"/>
    </row>
    <row r="705" spans="1:13" ht="30" customHeight="1" x14ac:dyDescent="0.3">
      <c r="A705" s="51">
        <v>1003</v>
      </c>
      <c r="B705" s="56">
        <v>44882</v>
      </c>
      <c r="C705" s="56">
        <v>44869</v>
      </c>
      <c r="D705" s="53" t="s">
        <v>1953</v>
      </c>
      <c r="E705" s="51" t="str">
        <f>IF(ISBLANK(LeaveTracker[[#This Row],[Employee Name]]),"-----",VLOOKUP(LeaveTracker[[#This Row],[Employee Name]],Employees[[Employee Name]:[Office]],7))</f>
        <v>GSO</v>
      </c>
      <c r="F705" s="51" t="str">
        <f>IF(ISBLANK(LeaveTracker[[#This Row],[Employee Name]]),"-----",VLOOKUP(LeaveTracker[[#This Row],[Employee Name]],Employees[[Employee Name]:[Office]],6))</f>
        <v>CASUAL</v>
      </c>
      <c r="G705" s="50">
        <v>44876</v>
      </c>
      <c r="H705" s="50">
        <v>44879</v>
      </c>
      <c r="I705" s="51" t="s">
        <v>82</v>
      </c>
      <c r="J705" s="53"/>
      <c r="K705" s="51" t="str">
        <f ca="1">LeaveTracker[[#This Row],[Days]]&amp;" "&amp;LeaveTracker[[#This Row],[Type of Leave]]</f>
        <v>2 VL</v>
      </c>
      <c r="L705" s="9">
        <f ca="1">NETWORKDAYS(LeaveTracker[[#This Row],[Start Date]],LeaveTracker[[#This Row],[End Date]],lstHolidays)</f>
        <v>2</v>
      </c>
      <c r="M705" s="9"/>
    </row>
    <row r="706" spans="1:13" ht="30" customHeight="1" x14ac:dyDescent="0.3">
      <c r="A706" s="51">
        <v>1004</v>
      </c>
      <c r="B706" s="56">
        <v>44882</v>
      </c>
      <c r="C706" s="56">
        <v>44862</v>
      </c>
      <c r="D706" s="53" t="s">
        <v>1826</v>
      </c>
      <c r="E706" s="51" t="str">
        <f>IF(ISBLANK(LeaveTracker[[#This Row],[Employee Name]]),"-----",VLOOKUP(LeaveTracker[[#This Row],[Employee Name]],Employees[[Employee Name]:[Office]],7))</f>
        <v>CHO</v>
      </c>
      <c r="F706" s="51" t="str">
        <f>IF(ISBLANK(LeaveTracker[[#This Row],[Employee Name]]),"-----",VLOOKUP(LeaveTracker[[#This Row],[Employee Name]],Employees[[Employee Name]:[Office]],6))</f>
        <v>CASUAL</v>
      </c>
      <c r="G706" s="50">
        <v>44872</v>
      </c>
      <c r="H706" s="50">
        <v>44872</v>
      </c>
      <c r="I706" s="51" t="s">
        <v>298</v>
      </c>
      <c r="J706" s="53" t="s">
        <v>1003</v>
      </c>
      <c r="K706" s="51" t="str">
        <f ca="1">LeaveTracker[[#This Row],[Days]]&amp;" "&amp;LeaveTracker[[#This Row],[Type of Leave]]</f>
        <v>1 OTHER</v>
      </c>
      <c r="L706" s="9">
        <f ca="1">NETWORKDAYS(LeaveTracker[[#This Row],[Start Date]],LeaveTracker[[#This Row],[End Date]],lstHolidays)</f>
        <v>1</v>
      </c>
      <c r="M706" s="9"/>
    </row>
    <row r="707" spans="1:13" ht="30" customHeight="1" x14ac:dyDescent="0.3">
      <c r="A707" s="51">
        <v>1005</v>
      </c>
      <c r="B707" s="56">
        <v>44882</v>
      </c>
      <c r="C707" s="56">
        <v>44882</v>
      </c>
      <c r="D707" s="53" t="s">
        <v>1826</v>
      </c>
      <c r="E707" s="51" t="str">
        <f>IF(ISBLANK(LeaveTracker[[#This Row],[Employee Name]]),"-----",VLOOKUP(LeaveTracker[[#This Row],[Employee Name]],Employees[[Employee Name]:[Office]],7))</f>
        <v>CHO</v>
      </c>
      <c r="F707" s="51" t="str">
        <f>IF(ISBLANK(LeaveTracker[[#This Row],[Employee Name]]),"-----",VLOOKUP(LeaveTracker[[#This Row],[Employee Name]],Employees[[Employee Name]:[Office]],6))</f>
        <v>CASUAL</v>
      </c>
      <c r="G707" s="50">
        <v>44858</v>
      </c>
      <c r="H707" s="50">
        <v>44858</v>
      </c>
      <c r="I707" s="51" t="s">
        <v>82</v>
      </c>
      <c r="J707" s="53"/>
      <c r="K707" s="51" t="str">
        <f ca="1">LeaveTracker[[#This Row],[Days]]&amp;" "&amp;LeaveTracker[[#This Row],[Type of Leave]]</f>
        <v>1 VL</v>
      </c>
      <c r="L707" s="9">
        <f ca="1">NETWORKDAYS(LeaveTracker[[#This Row],[Start Date]],LeaveTracker[[#This Row],[End Date]],lstHolidays)</f>
        <v>1</v>
      </c>
      <c r="M707" s="9"/>
    </row>
    <row r="708" spans="1:13" ht="30" customHeight="1" x14ac:dyDescent="0.3">
      <c r="A708" s="51">
        <v>1006</v>
      </c>
      <c r="B708" s="56">
        <v>44882</v>
      </c>
      <c r="C708" s="56">
        <v>44849</v>
      </c>
      <c r="D708" s="53" t="s">
        <v>1911</v>
      </c>
      <c r="E708" s="51" t="str">
        <f>IF(ISBLANK(LeaveTracker[[#This Row],[Employee Name]]),"-----",VLOOKUP(LeaveTracker[[#This Row],[Employee Name]],Employees[[Employee Name]:[Office]],7))</f>
        <v>PICNIC GROVE</v>
      </c>
      <c r="F708" s="51" t="str">
        <f>IF(ISBLANK(LeaveTracker[[#This Row],[Employee Name]]),"-----",VLOOKUP(LeaveTracker[[#This Row],[Employee Name]],Employees[[Employee Name]:[Office]],6))</f>
        <v>CASUAL</v>
      </c>
      <c r="G708" s="50">
        <v>44855</v>
      </c>
      <c r="H708" s="50">
        <v>44865</v>
      </c>
      <c r="I708" s="51" t="s">
        <v>82</v>
      </c>
      <c r="J708" s="53"/>
      <c r="K708" s="51" t="str">
        <f ca="1">LeaveTracker[[#This Row],[Days]]&amp;" "&amp;LeaveTracker[[#This Row],[Type of Leave]]</f>
        <v>7 VL</v>
      </c>
      <c r="L708" s="9">
        <f ca="1">NETWORKDAYS(LeaveTracker[[#This Row],[Start Date]],LeaveTracker[[#This Row],[End Date]],lstHolidays)</f>
        <v>7</v>
      </c>
      <c r="M708" s="9"/>
    </row>
    <row r="709" spans="1:13" ht="30" customHeight="1" x14ac:dyDescent="0.3">
      <c r="A709" s="51">
        <v>1007</v>
      </c>
      <c r="B709" s="56">
        <v>44882</v>
      </c>
      <c r="C709" s="56">
        <v>44834</v>
      </c>
      <c r="D709" s="53" t="s">
        <v>1859</v>
      </c>
      <c r="E709" s="51" t="str">
        <f>IF(ISBLANK(LeaveTracker[[#This Row],[Employee Name]]),"-----",VLOOKUP(LeaveTracker[[#This Row],[Employee Name]],Employees[[Employee Name]:[Office]],7))</f>
        <v>TCNHS-ISHS</v>
      </c>
      <c r="F709" s="51" t="str">
        <f>IF(ISBLANK(LeaveTracker[[#This Row],[Employee Name]]),"-----",VLOOKUP(LeaveTracker[[#This Row],[Employee Name]],Employees[[Employee Name]:[Office]],6))</f>
        <v>CASUAL</v>
      </c>
      <c r="G709" s="50">
        <v>44837</v>
      </c>
      <c r="H709" s="50">
        <v>44837</v>
      </c>
      <c r="I709" s="51" t="s">
        <v>81</v>
      </c>
      <c r="J709" s="53"/>
      <c r="K709" s="51" t="str">
        <f ca="1">LeaveTracker[[#This Row],[Days]]&amp;" "&amp;LeaveTracker[[#This Row],[Type of Leave]]</f>
        <v>1 SL</v>
      </c>
      <c r="L709" s="9">
        <f ca="1">NETWORKDAYS(LeaveTracker[[#This Row],[Start Date]],LeaveTracker[[#This Row],[End Date]],lstHolidays)</f>
        <v>1</v>
      </c>
      <c r="M709" s="9"/>
    </row>
    <row r="710" spans="1:13" ht="30" customHeight="1" x14ac:dyDescent="0.3">
      <c r="A710" s="51">
        <v>1008</v>
      </c>
      <c r="B710" s="56">
        <v>44882</v>
      </c>
      <c r="C710" s="56">
        <v>44852</v>
      </c>
      <c r="D710" s="53" t="s">
        <v>1798</v>
      </c>
      <c r="E710" s="51" t="str">
        <f>IF(ISBLANK(LeaveTracker[[#This Row],[Employee Name]]),"-----",VLOOKUP(LeaveTracker[[#This Row],[Employee Name]],Employees[[Employee Name]:[Office]],7))</f>
        <v>CTO-LICENSE</v>
      </c>
      <c r="F710" s="51" t="str">
        <f>IF(ISBLANK(LeaveTracker[[#This Row],[Employee Name]]),"-----",VLOOKUP(LeaveTracker[[#This Row],[Employee Name]],Employees[[Employee Name]:[Office]],6))</f>
        <v>CASUAL</v>
      </c>
      <c r="G710" s="50">
        <v>44848</v>
      </c>
      <c r="H710" s="50">
        <v>44848</v>
      </c>
      <c r="I710" s="51" t="s">
        <v>81</v>
      </c>
      <c r="J710" s="53"/>
      <c r="K710" s="51" t="str">
        <f ca="1">LeaveTracker[[#This Row],[Days]]&amp;" "&amp;LeaveTracker[[#This Row],[Type of Leave]]</f>
        <v>1 SL</v>
      </c>
      <c r="L710" s="9">
        <f ca="1">NETWORKDAYS(LeaveTracker[[#This Row],[Start Date]],LeaveTracker[[#This Row],[End Date]],lstHolidays)</f>
        <v>1</v>
      </c>
      <c r="M710" s="9"/>
    </row>
    <row r="711" spans="1:13" ht="30" customHeight="1" x14ac:dyDescent="0.3">
      <c r="A711" s="51">
        <v>1009</v>
      </c>
      <c r="B711" s="56">
        <v>44882</v>
      </c>
      <c r="C711" s="56">
        <v>44838</v>
      </c>
      <c r="D711" s="53" t="s">
        <v>1804</v>
      </c>
      <c r="E711" s="51" t="str">
        <f>IF(ISBLANK(LeaveTracker[[#This Row],[Employee Name]]),"-----",VLOOKUP(LeaveTracker[[#This Row],[Employee Name]],Employees[[Employee Name]:[Office]],7))</f>
        <v>CENRO</v>
      </c>
      <c r="F711" s="51" t="str">
        <f>IF(ISBLANK(LeaveTracker[[#This Row],[Employee Name]]),"-----",VLOOKUP(LeaveTracker[[#This Row],[Employee Name]],Employees[[Employee Name]:[Office]],6))</f>
        <v>CASUAL</v>
      </c>
      <c r="G711" s="50">
        <v>44837</v>
      </c>
      <c r="H711" s="50">
        <v>44837</v>
      </c>
      <c r="I711" s="51" t="s">
        <v>81</v>
      </c>
      <c r="J711" s="53"/>
      <c r="K711" s="51" t="str">
        <f ca="1">LeaveTracker[[#This Row],[Days]]&amp;" "&amp;LeaveTracker[[#This Row],[Type of Leave]]</f>
        <v>1 SL</v>
      </c>
      <c r="L711" s="9">
        <f ca="1">NETWORKDAYS(LeaveTracker[[#This Row],[Start Date]],LeaveTracker[[#This Row],[End Date]],lstHolidays)</f>
        <v>1</v>
      </c>
      <c r="M711" s="9"/>
    </row>
    <row r="712" spans="1:13" ht="30" customHeight="1" x14ac:dyDescent="0.3">
      <c r="A712" s="51">
        <v>1010</v>
      </c>
      <c r="B712" s="56">
        <v>44882</v>
      </c>
      <c r="C712" s="56">
        <v>44859</v>
      </c>
      <c r="D712" s="53" t="s">
        <v>1953</v>
      </c>
      <c r="E712" s="51" t="str">
        <f>IF(ISBLANK(LeaveTracker[[#This Row],[Employee Name]]),"-----",VLOOKUP(LeaveTracker[[#This Row],[Employee Name]],Employees[[Employee Name]:[Office]],7))</f>
        <v>GSO</v>
      </c>
      <c r="F712" s="51" t="str">
        <f>IF(ISBLANK(LeaveTracker[[#This Row],[Employee Name]]),"-----",VLOOKUP(LeaveTracker[[#This Row],[Employee Name]],Employees[[Employee Name]:[Office]],6))</f>
        <v>CASUAL</v>
      </c>
      <c r="G712" s="50">
        <v>44868</v>
      </c>
      <c r="H712" s="50">
        <v>44868</v>
      </c>
      <c r="I712" s="51" t="s">
        <v>298</v>
      </c>
      <c r="J712" s="53" t="s">
        <v>274</v>
      </c>
      <c r="K712" s="51" t="str">
        <f ca="1">LeaveTracker[[#This Row],[Days]]&amp;" "&amp;LeaveTracker[[#This Row],[Type of Leave]]</f>
        <v>1 OTHER</v>
      </c>
      <c r="L712" s="9">
        <f ca="1">NETWORKDAYS(LeaveTracker[[#This Row],[Start Date]],LeaveTracker[[#This Row],[End Date]],lstHolidays)</f>
        <v>1</v>
      </c>
      <c r="M712" s="9"/>
    </row>
    <row r="713" spans="1:13" ht="30" customHeight="1" x14ac:dyDescent="0.3">
      <c r="A713" s="51">
        <v>1011</v>
      </c>
      <c r="B713" s="56">
        <v>44882</v>
      </c>
      <c r="C713" s="56">
        <v>44859</v>
      </c>
      <c r="D713" s="53" t="s">
        <v>1953</v>
      </c>
      <c r="E713" s="51" t="str">
        <f>IF(ISBLANK(LeaveTracker[[#This Row],[Employee Name]]),"-----",VLOOKUP(LeaveTracker[[#This Row],[Employee Name]],Employees[[Employee Name]:[Office]],7))</f>
        <v>GSO</v>
      </c>
      <c r="F713" s="51" t="str">
        <f>IF(ISBLANK(LeaveTracker[[#This Row],[Employee Name]]),"-----",VLOOKUP(LeaveTracker[[#This Row],[Employee Name]],Employees[[Employee Name]:[Office]],6))</f>
        <v>CASUAL</v>
      </c>
      <c r="G713" s="50">
        <v>44867</v>
      </c>
      <c r="H713" s="50">
        <v>44867</v>
      </c>
      <c r="I713" s="51" t="s">
        <v>298</v>
      </c>
      <c r="J713" s="53" t="s">
        <v>1004</v>
      </c>
      <c r="K713" s="51" t="str">
        <f ca="1">LeaveTracker[[#This Row],[Days]]&amp;" "&amp;LeaveTracker[[#This Row],[Type of Leave]]</f>
        <v>0 OTHER</v>
      </c>
      <c r="L713" s="9">
        <f ca="1">NETWORKDAYS(LeaveTracker[[#This Row],[Start Date]],LeaveTracker[[#This Row],[End Date]],lstHolidays)</f>
        <v>0</v>
      </c>
      <c r="M713" s="9"/>
    </row>
    <row r="714" spans="1:13" ht="30" customHeight="1" x14ac:dyDescent="0.3">
      <c r="A714" s="51">
        <v>1012</v>
      </c>
      <c r="B714" s="56">
        <v>44882</v>
      </c>
      <c r="C714" s="56">
        <v>44872</v>
      </c>
      <c r="D714" s="53" t="s">
        <v>1753</v>
      </c>
      <c r="E714" s="51" t="str">
        <f>IF(ISBLANK(LeaveTracker[[#This Row],[Employee Name]]),"-----",VLOOKUP(LeaveTracker[[#This Row],[Employee Name]],Employees[[Employee Name]:[Office]],7))</f>
        <v>ACCOUNTING</v>
      </c>
      <c r="F714" s="51" t="str">
        <f>IF(ISBLANK(LeaveTracker[[#This Row],[Employee Name]]),"-----",VLOOKUP(LeaveTracker[[#This Row],[Employee Name]],Employees[[Employee Name]:[Office]],6))</f>
        <v>CASUAL</v>
      </c>
      <c r="G714" s="50">
        <v>44893</v>
      </c>
      <c r="H714" s="50">
        <v>44893</v>
      </c>
      <c r="I714" s="51" t="s">
        <v>298</v>
      </c>
      <c r="J714" s="53" t="s">
        <v>1003</v>
      </c>
      <c r="K714" s="51" t="str">
        <f ca="1">LeaveTracker[[#This Row],[Days]]&amp;" "&amp;LeaveTracker[[#This Row],[Type of Leave]]</f>
        <v>1 OTHER</v>
      </c>
      <c r="L714" s="9">
        <f ca="1">NETWORKDAYS(LeaveTracker[[#This Row],[Start Date]],LeaveTracker[[#This Row],[End Date]],lstHolidays)</f>
        <v>1</v>
      </c>
      <c r="M714" s="9"/>
    </row>
    <row r="715" spans="1:13" ht="30" customHeight="1" x14ac:dyDescent="0.3">
      <c r="A715" s="51">
        <v>1012</v>
      </c>
      <c r="B715" s="56">
        <v>44882</v>
      </c>
      <c r="C715" s="56">
        <v>44872</v>
      </c>
      <c r="D715" s="53" t="s">
        <v>1753</v>
      </c>
      <c r="E715" s="51" t="str">
        <f>IF(ISBLANK(LeaveTracker[[#This Row],[Employee Name]]),"-----",VLOOKUP(LeaveTracker[[#This Row],[Employee Name]],Employees[[Employee Name]:[Office]],7))</f>
        <v>ACCOUNTING</v>
      </c>
      <c r="F715" s="51" t="str">
        <f>IF(ISBLANK(LeaveTracker[[#This Row],[Employee Name]]),"-----",VLOOKUP(LeaveTracker[[#This Row],[Employee Name]],Employees[[Employee Name]:[Office]],6))</f>
        <v>CASUAL</v>
      </c>
      <c r="G715" s="50">
        <v>44894</v>
      </c>
      <c r="H715" s="50">
        <v>44894</v>
      </c>
      <c r="I715" s="51" t="s">
        <v>82</v>
      </c>
      <c r="J715" s="53"/>
      <c r="K715" s="51" t="str">
        <f ca="1">LeaveTracker[[#This Row],[Days]]&amp;" "&amp;LeaveTracker[[#This Row],[Type of Leave]]</f>
        <v>1 VL</v>
      </c>
      <c r="L715" s="9">
        <f ca="1">NETWORKDAYS(LeaveTracker[[#This Row],[Start Date]],LeaveTracker[[#This Row],[End Date]],lstHolidays)</f>
        <v>1</v>
      </c>
      <c r="M715" s="9"/>
    </row>
    <row r="716" spans="1:13" ht="30" customHeight="1" x14ac:dyDescent="0.3">
      <c r="A716" s="51">
        <v>1013</v>
      </c>
      <c r="B716" s="56">
        <v>44882</v>
      </c>
      <c r="C716" s="56">
        <v>44868</v>
      </c>
      <c r="D716" s="53" t="s">
        <v>1753</v>
      </c>
      <c r="E716" s="51" t="str">
        <f>IF(ISBLANK(LeaveTracker[[#This Row],[Employee Name]]),"-----",VLOOKUP(LeaveTracker[[#This Row],[Employee Name]],Employees[[Employee Name]:[Office]],7))</f>
        <v>ACCOUNTING</v>
      </c>
      <c r="F716" s="51" t="str">
        <f>IF(ISBLANK(LeaveTracker[[#This Row],[Employee Name]]),"-----",VLOOKUP(LeaveTracker[[#This Row],[Employee Name]],Employees[[Employee Name]:[Office]],6))</f>
        <v>CASUAL</v>
      </c>
      <c r="G716" s="50">
        <v>44888</v>
      </c>
      <c r="H716" s="50">
        <v>44890</v>
      </c>
      <c r="I716" s="51" t="s">
        <v>82</v>
      </c>
      <c r="J716" s="53"/>
      <c r="K716" s="51" t="str">
        <f ca="1">LeaveTracker[[#This Row],[Days]]&amp;" "&amp;LeaveTracker[[#This Row],[Type of Leave]]</f>
        <v>3 VL</v>
      </c>
      <c r="L716" s="9">
        <f ca="1">NETWORKDAYS(LeaveTracker[[#This Row],[Start Date]],LeaveTracker[[#This Row],[End Date]],lstHolidays)</f>
        <v>3</v>
      </c>
      <c r="M716" s="9"/>
    </row>
    <row r="717" spans="1:13" ht="30" customHeight="1" x14ac:dyDescent="0.3">
      <c r="A717" s="51">
        <v>1014</v>
      </c>
      <c r="B717" s="56">
        <v>44882</v>
      </c>
      <c r="C717" s="56">
        <v>44867</v>
      </c>
      <c r="D717" s="53" t="s">
        <v>1753</v>
      </c>
      <c r="E717" s="51" t="str">
        <f>IF(ISBLANK(LeaveTracker[[#This Row],[Employee Name]]),"-----",VLOOKUP(LeaveTracker[[#This Row],[Employee Name]],Employees[[Employee Name]:[Office]],7))</f>
        <v>ACCOUNTING</v>
      </c>
      <c r="F717" s="51" t="str">
        <f>IF(ISBLANK(LeaveTracker[[#This Row],[Employee Name]]),"-----",VLOOKUP(LeaveTracker[[#This Row],[Employee Name]],Employees[[Employee Name]:[Office]],6))</f>
        <v>CASUAL</v>
      </c>
      <c r="G717" s="50">
        <v>44861</v>
      </c>
      <c r="H717" s="50">
        <v>44862</v>
      </c>
      <c r="I717" s="51" t="s">
        <v>81</v>
      </c>
      <c r="J717" s="53"/>
      <c r="K717" s="51" t="str">
        <f ca="1">LeaveTracker[[#This Row],[Days]]&amp;" "&amp;LeaveTracker[[#This Row],[Type of Leave]]</f>
        <v>2 SL</v>
      </c>
      <c r="L717" s="9">
        <f ca="1">NETWORKDAYS(LeaveTracker[[#This Row],[Start Date]],LeaveTracker[[#This Row],[End Date]],lstHolidays)</f>
        <v>2</v>
      </c>
      <c r="M717" s="9"/>
    </row>
    <row r="718" spans="1:13" ht="30" customHeight="1" x14ac:dyDescent="0.3">
      <c r="A718" s="51">
        <v>1015</v>
      </c>
      <c r="B718" s="56">
        <v>44882</v>
      </c>
      <c r="C718" s="56">
        <v>44848</v>
      </c>
      <c r="D718" s="53" t="s">
        <v>1753</v>
      </c>
      <c r="E718" s="51" t="str">
        <f>IF(ISBLANK(LeaveTracker[[#This Row],[Employee Name]]),"-----",VLOOKUP(LeaveTracker[[#This Row],[Employee Name]],Employees[[Employee Name]:[Office]],7))</f>
        <v>ACCOUNTING</v>
      </c>
      <c r="F718" s="51" t="str">
        <f>IF(ISBLANK(LeaveTracker[[#This Row],[Employee Name]]),"-----",VLOOKUP(LeaveTracker[[#This Row],[Employee Name]],Employees[[Employee Name]:[Office]],6))</f>
        <v>CASUAL</v>
      </c>
      <c r="G718" s="50">
        <v>44855</v>
      </c>
      <c r="H718" s="50">
        <v>44855</v>
      </c>
      <c r="I718" s="51" t="s">
        <v>82</v>
      </c>
      <c r="J718" s="53"/>
      <c r="K718" s="51" t="str">
        <f ca="1">LeaveTracker[[#This Row],[Days]]&amp;" "&amp;LeaveTracker[[#This Row],[Type of Leave]]</f>
        <v>1 VL</v>
      </c>
      <c r="L718" s="9">
        <f ca="1">NETWORKDAYS(LeaveTracker[[#This Row],[Start Date]],LeaveTracker[[#This Row],[End Date]],lstHolidays)</f>
        <v>1</v>
      </c>
      <c r="M718" s="9"/>
    </row>
    <row r="719" spans="1:13" ht="30" customHeight="1" x14ac:dyDescent="0.3">
      <c r="A719" s="51">
        <v>1016</v>
      </c>
      <c r="B719" s="56">
        <v>44882</v>
      </c>
      <c r="C719" s="56">
        <v>44858</v>
      </c>
      <c r="D719" s="53" t="s">
        <v>1753</v>
      </c>
      <c r="E719" s="51" t="str">
        <f>IF(ISBLANK(LeaveTracker[[#This Row],[Employee Name]]),"-----",VLOOKUP(LeaveTracker[[#This Row],[Employee Name]],Employees[[Employee Name]:[Office]],7))</f>
        <v>ACCOUNTING</v>
      </c>
      <c r="F719" s="51" t="str">
        <f>IF(ISBLANK(LeaveTracker[[#This Row],[Employee Name]]),"-----",VLOOKUP(LeaveTracker[[#This Row],[Employee Name]],Employees[[Employee Name]:[Office]],6))</f>
        <v>CASUAL</v>
      </c>
      <c r="G719" s="50">
        <v>44854</v>
      </c>
      <c r="H719" s="50">
        <v>44854</v>
      </c>
      <c r="I719" s="51" t="s">
        <v>81</v>
      </c>
      <c r="J719" s="53"/>
      <c r="K719" s="51" t="str">
        <f ca="1">LeaveTracker[[#This Row],[Days]]&amp;" "&amp;LeaveTracker[[#This Row],[Type of Leave]]</f>
        <v>1 SL</v>
      </c>
      <c r="L719" s="9">
        <f ca="1">NETWORKDAYS(LeaveTracker[[#This Row],[Start Date]],LeaveTracker[[#This Row],[End Date]],lstHolidays)</f>
        <v>1</v>
      </c>
      <c r="M719" s="9"/>
    </row>
    <row r="720" spans="1:13" ht="30" customHeight="1" x14ac:dyDescent="0.3">
      <c r="A720" s="51">
        <v>1017</v>
      </c>
      <c r="B720" s="56">
        <v>44882</v>
      </c>
      <c r="C720" s="56">
        <v>44840</v>
      </c>
      <c r="D720" s="53" t="s">
        <v>1753</v>
      </c>
      <c r="E720" s="51" t="str">
        <f>IF(ISBLANK(LeaveTracker[[#This Row],[Employee Name]]),"-----",VLOOKUP(LeaveTracker[[#This Row],[Employee Name]],Employees[[Employee Name]:[Office]],7))</f>
        <v>ACCOUNTING</v>
      </c>
      <c r="F720" s="51" t="str">
        <f>IF(ISBLANK(LeaveTracker[[#This Row],[Employee Name]]),"-----",VLOOKUP(LeaveTracker[[#This Row],[Employee Name]],Employees[[Employee Name]:[Office]],6))</f>
        <v>CASUAL</v>
      </c>
      <c r="G720" s="50">
        <v>44845</v>
      </c>
      <c r="H720" s="50">
        <v>44845</v>
      </c>
      <c r="I720" s="51" t="s">
        <v>298</v>
      </c>
      <c r="J720" s="53" t="s">
        <v>1003</v>
      </c>
      <c r="K720" s="51" t="str">
        <f ca="1">LeaveTracker[[#This Row],[Days]]&amp;" "&amp;LeaveTracker[[#This Row],[Type of Leave]]</f>
        <v>1 OTHER</v>
      </c>
      <c r="L720" s="9">
        <f ca="1">NETWORKDAYS(LeaveTracker[[#This Row],[Start Date]],LeaveTracker[[#This Row],[End Date]],lstHolidays)</f>
        <v>1</v>
      </c>
      <c r="M720" s="9"/>
    </row>
    <row r="721" spans="1:13" ht="30" customHeight="1" x14ac:dyDescent="0.3">
      <c r="A721" s="51">
        <v>1018</v>
      </c>
      <c r="B721" s="56">
        <v>44882</v>
      </c>
      <c r="C721" s="56">
        <v>44844</v>
      </c>
      <c r="D721" s="53" t="s">
        <v>1753</v>
      </c>
      <c r="E721" s="51" t="str">
        <f>IF(ISBLANK(LeaveTracker[[#This Row],[Employee Name]]),"-----",VLOOKUP(LeaveTracker[[#This Row],[Employee Name]],Employees[[Employee Name]:[Office]],7))</f>
        <v>ACCOUNTING</v>
      </c>
      <c r="F721" s="51" t="str">
        <f>IF(ISBLANK(LeaveTracker[[#This Row],[Employee Name]]),"-----",VLOOKUP(LeaveTracker[[#This Row],[Employee Name]],Employees[[Employee Name]:[Office]],6))</f>
        <v>CASUAL</v>
      </c>
      <c r="G721" s="50">
        <v>44841</v>
      </c>
      <c r="H721" s="50">
        <v>44841</v>
      </c>
      <c r="I721" s="51" t="s">
        <v>81</v>
      </c>
      <c r="J721" s="53"/>
      <c r="K721" s="51" t="str">
        <f ca="1">LeaveTracker[[#This Row],[Days]]&amp;" "&amp;LeaveTracker[[#This Row],[Type of Leave]]</f>
        <v>1 SL</v>
      </c>
      <c r="L721" s="9">
        <f ca="1">NETWORKDAYS(LeaveTracker[[#This Row],[Start Date]],LeaveTracker[[#This Row],[End Date]],lstHolidays)</f>
        <v>1</v>
      </c>
      <c r="M721" s="9"/>
    </row>
    <row r="722" spans="1:13" ht="30" customHeight="1" x14ac:dyDescent="0.3">
      <c r="A722" s="51">
        <v>1019</v>
      </c>
      <c r="B722" s="56">
        <v>44882</v>
      </c>
      <c r="C722" s="56">
        <v>44846</v>
      </c>
      <c r="D722" s="53" t="s">
        <v>1878</v>
      </c>
      <c r="E722" s="51" t="str">
        <f>IF(ISBLANK(LeaveTracker[[#This Row],[Employee Name]]),"-----",VLOOKUP(LeaveTracker[[#This Row],[Employee Name]],Employees[[Employee Name]:[Office]],7))</f>
        <v>TICC</v>
      </c>
      <c r="F722" s="51" t="str">
        <f>IF(ISBLANK(LeaveTracker[[#This Row],[Employee Name]]),"-----",VLOOKUP(LeaveTracker[[#This Row],[Employee Name]],Employees[[Employee Name]:[Office]],6))</f>
        <v>CASUAL</v>
      </c>
      <c r="G722" s="50">
        <v>44844</v>
      </c>
      <c r="H722" s="50">
        <v>44844</v>
      </c>
      <c r="I722" s="51" t="s">
        <v>81</v>
      </c>
      <c r="J722" s="53"/>
      <c r="K722" s="51" t="str">
        <f ca="1">LeaveTracker[[#This Row],[Days]]&amp;" "&amp;LeaveTracker[[#This Row],[Type of Leave]]</f>
        <v>1 SL</v>
      </c>
      <c r="L722" s="9">
        <f ca="1">NETWORKDAYS(LeaveTracker[[#This Row],[Start Date]],LeaveTracker[[#This Row],[End Date]],lstHolidays)</f>
        <v>1</v>
      </c>
      <c r="M722" s="9"/>
    </row>
    <row r="723" spans="1:13" ht="30" customHeight="1" x14ac:dyDescent="0.3">
      <c r="A723" s="51">
        <v>1020</v>
      </c>
      <c r="B723" s="56">
        <v>44882</v>
      </c>
      <c r="C723" s="56">
        <v>44873</v>
      </c>
      <c r="D723" s="53" t="s">
        <v>1879</v>
      </c>
      <c r="E723" s="51" t="str">
        <f>IF(ISBLANK(LeaveTracker[[#This Row],[Employee Name]]),"-----",VLOOKUP(LeaveTracker[[#This Row],[Employee Name]],Employees[[Employee Name]:[Office]],7))</f>
        <v>TICC</v>
      </c>
      <c r="F723" s="51" t="str">
        <f>IF(ISBLANK(LeaveTracker[[#This Row],[Employee Name]]),"-----",VLOOKUP(LeaveTracker[[#This Row],[Employee Name]],Employees[[Employee Name]:[Office]],6))</f>
        <v>CASUAL</v>
      </c>
      <c r="G723" s="50">
        <v>44843</v>
      </c>
      <c r="H723" s="50">
        <v>44843</v>
      </c>
      <c r="I723" s="51" t="s">
        <v>81</v>
      </c>
      <c r="J723" s="53"/>
      <c r="K723" s="51" t="str">
        <f ca="1">LeaveTracker[[#This Row],[Days]]&amp;" "&amp;LeaveTracker[[#This Row],[Type of Leave]]</f>
        <v>0 SL</v>
      </c>
      <c r="L723" s="9">
        <f ca="1">NETWORKDAYS(LeaveTracker[[#This Row],[Start Date]],LeaveTracker[[#This Row],[End Date]],lstHolidays)</f>
        <v>0</v>
      </c>
      <c r="M723" s="9"/>
    </row>
    <row r="724" spans="1:13" ht="30" customHeight="1" x14ac:dyDescent="0.3">
      <c r="A724" s="51">
        <v>1021</v>
      </c>
      <c r="B724" s="56">
        <v>44882</v>
      </c>
      <c r="C724" s="56">
        <v>44851</v>
      </c>
      <c r="D724" s="53" t="s">
        <v>1878</v>
      </c>
      <c r="E724" s="51" t="str">
        <f>IF(ISBLANK(LeaveTracker[[#This Row],[Employee Name]]),"-----",VLOOKUP(LeaveTracker[[#This Row],[Employee Name]],Employees[[Employee Name]:[Office]],7))</f>
        <v>TICC</v>
      </c>
      <c r="F724" s="51" t="str">
        <f>IF(ISBLANK(LeaveTracker[[#This Row],[Employee Name]]),"-----",VLOOKUP(LeaveTracker[[#This Row],[Employee Name]],Employees[[Employee Name]:[Office]],6))</f>
        <v>CASUAL</v>
      </c>
      <c r="G724" s="50">
        <v>44848</v>
      </c>
      <c r="H724" s="50">
        <v>44848</v>
      </c>
      <c r="I724" s="51" t="s">
        <v>81</v>
      </c>
      <c r="J724" s="53"/>
      <c r="K724" s="51" t="str">
        <f ca="1">LeaveTracker[[#This Row],[Days]]&amp;" "&amp;LeaveTracker[[#This Row],[Type of Leave]]</f>
        <v>1 SL</v>
      </c>
      <c r="L724" s="9">
        <f ca="1">NETWORKDAYS(LeaveTracker[[#This Row],[Start Date]],LeaveTracker[[#This Row],[End Date]],lstHolidays)</f>
        <v>1</v>
      </c>
      <c r="M724" s="9"/>
    </row>
    <row r="725" spans="1:13" ht="30" customHeight="1" x14ac:dyDescent="0.3">
      <c r="A725" s="51">
        <v>1022</v>
      </c>
      <c r="B725" s="56">
        <v>44882</v>
      </c>
      <c r="C725" s="56">
        <v>44854</v>
      </c>
      <c r="D725" s="53" t="s">
        <v>1878</v>
      </c>
      <c r="E725" s="51" t="str">
        <f>IF(ISBLANK(LeaveTracker[[#This Row],[Employee Name]]),"-----",VLOOKUP(LeaveTracker[[#This Row],[Employee Name]],Employees[[Employee Name]:[Office]],7))</f>
        <v>TICC</v>
      </c>
      <c r="F725" s="51" t="str">
        <f>IF(ISBLANK(LeaveTracker[[#This Row],[Employee Name]]),"-----",VLOOKUP(LeaveTracker[[#This Row],[Employee Name]],Employees[[Employee Name]:[Office]],6))</f>
        <v>CASUAL</v>
      </c>
      <c r="G725" s="50">
        <v>44874</v>
      </c>
      <c r="H725" s="50">
        <v>44875</v>
      </c>
      <c r="I725" s="51" t="s">
        <v>82</v>
      </c>
      <c r="J725" s="53"/>
      <c r="K725" s="51" t="str">
        <f ca="1">LeaveTracker[[#This Row],[Days]]&amp;" "&amp;LeaveTracker[[#This Row],[Type of Leave]]</f>
        <v>2 VL</v>
      </c>
      <c r="L725" s="9">
        <f ca="1">NETWORKDAYS(LeaveTracker[[#This Row],[Start Date]],LeaveTracker[[#This Row],[End Date]],lstHolidays)</f>
        <v>2</v>
      </c>
      <c r="M725" s="9"/>
    </row>
    <row r="726" spans="1:13" ht="30" customHeight="1" x14ac:dyDescent="0.3">
      <c r="A726" s="51">
        <v>1023</v>
      </c>
      <c r="B726" s="56">
        <v>44882</v>
      </c>
      <c r="C726" s="56">
        <v>44867</v>
      </c>
      <c r="D726" s="53" t="s">
        <v>1902</v>
      </c>
      <c r="E726" s="51" t="str">
        <f>IF(ISBLANK(LeaveTracker[[#This Row],[Employee Name]]),"-----",VLOOKUP(LeaveTracker[[#This Row],[Employee Name]],Employees[[Employee Name]:[Office]],7))</f>
        <v>ONT</v>
      </c>
      <c r="F726" s="51" t="str">
        <f>IF(ISBLANK(LeaveTracker[[#This Row],[Employee Name]]),"-----",VLOOKUP(LeaveTracker[[#This Row],[Employee Name]],Employees[[Employee Name]:[Office]],6))</f>
        <v>REGULAR</v>
      </c>
      <c r="G726" s="50">
        <v>44886</v>
      </c>
      <c r="H726" s="50">
        <v>44888</v>
      </c>
      <c r="I726" s="51" t="s">
        <v>82</v>
      </c>
      <c r="J726" s="53"/>
      <c r="K726" s="51" t="str">
        <f ca="1">LeaveTracker[[#This Row],[Days]]&amp;" "&amp;LeaveTracker[[#This Row],[Type of Leave]]</f>
        <v>3 VL</v>
      </c>
      <c r="L726" s="9">
        <f ca="1">NETWORKDAYS(LeaveTracker[[#This Row],[Start Date]],LeaveTracker[[#This Row],[End Date]],lstHolidays)</f>
        <v>3</v>
      </c>
      <c r="M726" s="9"/>
    </row>
    <row r="727" spans="1:13" ht="30" customHeight="1" x14ac:dyDescent="0.3">
      <c r="A727" s="51">
        <v>1024</v>
      </c>
      <c r="B727" s="56">
        <v>44882</v>
      </c>
      <c r="C727" s="56">
        <v>44844</v>
      </c>
      <c r="D727" s="53" t="s">
        <v>1820</v>
      </c>
      <c r="E727" s="51" t="str">
        <f>IF(ISBLANK(LeaveTracker[[#This Row],[Employee Name]]),"-----",VLOOKUP(LeaveTracker[[#This Row],[Employee Name]],Employees[[Employee Name]:[Office]],7))</f>
        <v>TICC</v>
      </c>
      <c r="F727" s="51" t="str">
        <f>IF(ISBLANK(LeaveTracker[[#This Row],[Employee Name]]),"-----",VLOOKUP(LeaveTracker[[#This Row],[Employee Name]],Employees[[Employee Name]:[Office]],6))</f>
        <v>JOBCON</v>
      </c>
      <c r="G727" s="50">
        <v>44833</v>
      </c>
      <c r="H727" s="50">
        <v>44834</v>
      </c>
      <c r="I727" s="51" t="s">
        <v>81</v>
      </c>
      <c r="J727" s="53"/>
      <c r="K727" s="51" t="str">
        <f ca="1">LeaveTracker[[#This Row],[Days]]&amp;" "&amp;LeaveTracker[[#This Row],[Type of Leave]]</f>
        <v>2 SL</v>
      </c>
      <c r="L727" s="9">
        <f ca="1">NETWORKDAYS(LeaveTracker[[#This Row],[Start Date]],LeaveTracker[[#This Row],[End Date]],lstHolidays)</f>
        <v>2</v>
      </c>
      <c r="M727" s="9"/>
    </row>
    <row r="728" spans="1:13" ht="30" customHeight="1" x14ac:dyDescent="0.3">
      <c r="A728" s="51">
        <v>1025</v>
      </c>
      <c r="B728" s="56">
        <v>44882</v>
      </c>
      <c r="C728" s="56">
        <v>44844</v>
      </c>
      <c r="D728" s="53" t="s">
        <v>1954</v>
      </c>
      <c r="E728" s="51" t="str">
        <f>IF(ISBLANK(LeaveTracker[[#This Row],[Employee Name]]),"-----",VLOOKUP(LeaveTracker[[#This Row],[Employee Name]],Employees[[Employee Name]:[Office]],7))</f>
        <v>TICC</v>
      </c>
      <c r="F728" s="51" t="str">
        <f>IF(ISBLANK(LeaveTracker[[#This Row],[Employee Name]]),"-----",VLOOKUP(LeaveTracker[[#This Row],[Employee Name]],Employees[[Employee Name]:[Office]],6))</f>
        <v>JOBCON</v>
      </c>
      <c r="G728" s="50">
        <v>44843</v>
      </c>
      <c r="H728" s="50">
        <v>44843</v>
      </c>
      <c r="I728" s="51" t="s">
        <v>1022</v>
      </c>
      <c r="J728" s="53" t="s">
        <v>1897</v>
      </c>
      <c r="K728" s="51" t="str">
        <f ca="1">LeaveTracker[[#This Row],[Days]]&amp;" "&amp;LeaveTracker[[#This Row],[Type of Leave]]</f>
        <v>0 WITHOUTPAY</v>
      </c>
      <c r="L728" s="9">
        <f ca="1">NETWORKDAYS(LeaveTracker[[#This Row],[Start Date]],LeaveTracker[[#This Row],[End Date]],lstHolidays)</f>
        <v>0</v>
      </c>
      <c r="M728" s="9"/>
    </row>
    <row r="729" spans="1:13" ht="30" customHeight="1" x14ac:dyDescent="0.3">
      <c r="A729" s="51">
        <v>1026</v>
      </c>
      <c r="B729" s="56">
        <v>44882</v>
      </c>
      <c r="C729" s="56">
        <v>44846</v>
      </c>
      <c r="D729" s="53" t="s">
        <v>1800</v>
      </c>
      <c r="E729" s="51" t="str">
        <f>IF(ISBLANK(LeaveTracker[[#This Row],[Employee Name]]),"-----",VLOOKUP(LeaveTracker[[#This Row],[Employee Name]],Employees[[Employee Name]:[Office]],7))</f>
        <v>GSO</v>
      </c>
      <c r="F729" s="51" t="str">
        <f>IF(ISBLANK(LeaveTracker[[#This Row],[Employee Name]]),"-----",VLOOKUP(LeaveTracker[[#This Row],[Employee Name]],Employees[[Employee Name]:[Office]],6))</f>
        <v>CASUAL</v>
      </c>
      <c r="G729" s="50">
        <v>44853</v>
      </c>
      <c r="H729" s="50">
        <v>44853</v>
      </c>
      <c r="I729" s="51" t="s">
        <v>82</v>
      </c>
      <c r="J729" s="53" t="s">
        <v>1004</v>
      </c>
      <c r="K729" s="51" t="str">
        <f ca="1">LeaveTracker[[#This Row],[Days]]&amp;" "&amp;LeaveTracker[[#This Row],[Type of Leave]]</f>
        <v>1 VL</v>
      </c>
      <c r="L729" s="9">
        <f ca="1">NETWORKDAYS(LeaveTracker[[#This Row],[Start Date]],LeaveTracker[[#This Row],[End Date]],lstHolidays)</f>
        <v>1</v>
      </c>
      <c r="M729" s="9"/>
    </row>
    <row r="730" spans="1:13" ht="30" customHeight="1" x14ac:dyDescent="0.3">
      <c r="A730" s="51">
        <v>1026</v>
      </c>
      <c r="B730" s="56">
        <v>44882</v>
      </c>
      <c r="C730" s="56">
        <v>44846</v>
      </c>
      <c r="D730" s="53" t="s">
        <v>1800</v>
      </c>
      <c r="E730" s="51" t="str">
        <f>IF(ISBLANK(LeaveTracker[[#This Row],[Employee Name]]),"-----",VLOOKUP(LeaveTracker[[#This Row],[Employee Name]],Employees[[Employee Name]:[Office]],7))</f>
        <v>GSO</v>
      </c>
      <c r="F730" s="51" t="str">
        <f>IF(ISBLANK(LeaveTracker[[#This Row],[Employee Name]]),"-----",VLOOKUP(LeaveTracker[[#This Row],[Employee Name]],Employees[[Employee Name]:[Office]],6))</f>
        <v>CASUAL</v>
      </c>
      <c r="G730" s="50">
        <v>44855</v>
      </c>
      <c r="H730" s="50">
        <v>44855</v>
      </c>
      <c r="I730" s="51" t="s">
        <v>298</v>
      </c>
      <c r="J730" s="53" t="s">
        <v>1003</v>
      </c>
      <c r="K730" s="51" t="str">
        <f ca="1">LeaveTracker[[#This Row],[Days]]&amp;" "&amp;LeaveTracker[[#This Row],[Type of Leave]]</f>
        <v>1 OTHER</v>
      </c>
      <c r="L730" s="9">
        <f ca="1">NETWORKDAYS(LeaveTracker[[#This Row],[Start Date]],LeaveTracker[[#This Row],[End Date]],lstHolidays)</f>
        <v>1</v>
      </c>
      <c r="M730" s="9"/>
    </row>
    <row r="731" spans="1:13" ht="30" customHeight="1" x14ac:dyDescent="0.3">
      <c r="A731" s="51">
        <v>1027</v>
      </c>
      <c r="B731" s="56">
        <v>44882</v>
      </c>
      <c r="C731" s="56">
        <v>44861</v>
      </c>
      <c r="D731" s="53" t="s">
        <v>1800</v>
      </c>
      <c r="E731" s="51" t="str">
        <f>IF(ISBLANK(LeaveTracker[[#This Row],[Employee Name]]),"-----",VLOOKUP(LeaveTracker[[#This Row],[Employee Name]],Employees[[Employee Name]:[Office]],7))</f>
        <v>GSO</v>
      </c>
      <c r="F731" s="51" t="str">
        <f>IF(ISBLANK(LeaveTracker[[#This Row],[Employee Name]]),"-----",VLOOKUP(LeaveTracker[[#This Row],[Employee Name]],Employees[[Employee Name]:[Office]],6))</f>
        <v>CASUAL</v>
      </c>
      <c r="G731" s="50">
        <v>44860</v>
      </c>
      <c r="H731" s="50">
        <v>44860</v>
      </c>
      <c r="I731" s="51" t="s">
        <v>298</v>
      </c>
      <c r="J731" s="53" t="s">
        <v>1003</v>
      </c>
      <c r="K731" s="51" t="str">
        <f ca="1">LeaveTracker[[#This Row],[Days]]&amp;" "&amp;LeaveTracker[[#This Row],[Type of Leave]]</f>
        <v>1 OTHER</v>
      </c>
      <c r="L731" s="9">
        <f ca="1">NETWORKDAYS(LeaveTracker[[#This Row],[Start Date]],LeaveTracker[[#This Row],[End Date]],lstHolidays)</f>
        <v>1</v>
      </c>
      <c r="M731" s="9"/>
    </row>
    <row r="732" spans="1:13" ht="30" customHeight="1" x14ac:dyDescent="0.3">
      <c r="A732" s="51">
        <v>1028</v>
      </c>
      <c r="B732" s="56">
        <v>44882</v>
      </c>
      <c r="C732" s="56">
        <v>44858</v>
      </c>
      <c r="D732" s="53" t="s">
        <v>1922</v>
      </c>
      <c r="E732" s="51" t="str">
        <f>IF(ISBLANK(LeaveTracker[[#This Row],[Employee Name]]),"-----",VLOOKUP(LeaveTracker[[#This Row],[Employee Name]],Employees[[Employee Name]:[Office]],7))</f>
        <v>CTO</v>
      </c>
      <c r="F732" s="51" t="str">
        <f>IF(ISBLANK(LeaveTracker[[#This Row],[Employee Name]]),"-----",VLOOKUP(LeaveTracker[[#This Row],[Employee Name]],Employees[[Employee Name]:[Office]],6))</f>
        <v>CASUAL</v>
      </c>
      <c r="G732" s="50">
        <v>44847</v>
      </c>
      <c r="H732" s="50">
        <v>44862</v>
      </c>
      <c r="I732" s="51" t="s">
        <v>81</v>
      </c>
      <c r="J732" s="53"/>
      <c r="K732" s="51" t="str">
        <f ca="1">LeaveTracker[[#This Row],[Days]]&amp;" "&amp;LeaveTracker[[#This Row],[Type of Leave]]</f>
        <v>12 SL</v>
      </c>
      <c r="L732" s="9">
        <f ca="1">NETWORKDAYS(LeaveTracker[[#This Row],[Start Date]],LeaveTracker[[#This Row],[End Date]],lstHolidays)</f>
        <v>12</v>
      </c>
      <c r="M732" s="9"/>
    </row>
    <row r="733" spans="1:13" ht="30" customHeight="1" x14ac:dyDescent="0.3">
      <c r="A733" s="51">
        <v>1029</v>
      </c>
      <c r="B733" s="56">
        <v>44882</v>
      </c>
      <c r="C733" s="56">
        <v>44874</v>
      </c>
      <c r="D733" s="53" t="s">
        <v>1922</v>
      </c>
      <c r="E733" s="51" t="str">
        <f>IF(ISBLANK(LeaveTracker[[#This Row],[Employee Name]]),"-----",VLOOKUP(LeaveTracker[[#This Row],[Employee Name]],Employees[[Employee Name]:[Office]],7))</f>
        <v>CTO</v>
      </c>
      <c r="F733" s="51" t="str">
        <f>IF(ISBLANK(LeaveTracker[[#This Row],[Employee Name]]),"-----",VLOOKUP(LeaveTracker[[#This Row],[Employee Name]],Employees[[Employee Name]:[Office]],6))</f>
        <v>CASUAL</v>
      </c>
      <c r="G733" s="50">
        <v>44867</v>
      </c>
      <c r="H733" s="50">
        <v>44894</v>
      </c>
      <c r="I733" s="51" t="s">
        <v>81</v>
      </c>
      <c r="J733" s="53"/>
      <c r="K733" s="51" t="str">
        <f ca="1">LeaveTracker[[#This Row],[Days]]&amp;" "&amp;LeaveTracker[[#This Row],[Type of Leave]]</f>
        <v>19 SL</v>
      </c>
      <c r="L733" s="9">
        <f ca="1">NETWORKDAYS(LeaveTracker[[#This Row],[Start Date]],LeaveTracker[[#This Row],[End Date]],lstHolidays)</f>
        <v>19</v>
      </c>
      <c r="M733" s="9"/>
    </row>
    <row r="734" spans="1:13" ht="30" customHeight="1" x14ac:dyDescent="0.3">
      <c r="A734" s="51">
        <v>1030</v>
      </c>
      <c r="B734" s="56">
        <v>44882</v>
      </c>
      <c r="C734" s="56">
        <v>44859</v>
      </c>
      <c r="D734" s="53" t="s">
        <v>1880</v>
      </c>
      <c r="E734" s="51" t="str">
        <f>IF(ISBLANK(LeaveTracker[[#This Row],[Employee Name]]),"-----",VLOOKUP(LeaveTracker[[#This Row],[Employee Name]],Employees[[Employee Name]:[Office]],7))</f>
        <v>TICC</v>
      </c>
      <c r="F734" s="51" t="str">
        <f>IF(ISBLANK(LeaveTracker[[#This Row],[Employee Name]]),"-----",VLOOKUP(LeaveTracker[[#This Row],[Employee Name]],Employees[[Employee Name]:[Office]],6))</f>
        <v>CASUAL</v>
      </c>
      <c r="G734" s="50">
        <v>44872</v>
      </c>
      <c r="H734" s="50">
        <v>44872</v>
      </c>
      <c r="I734" s="51" t="s">
        <v>82</v>
      </c>
      <c r="J734" s="53"/>
      <c r="K734" s="51" t="str">
        <f ca="1">LeaveTracker[[#This Row],[Days]]&amp;" "&amp;LeaveTracker[[#This Row],[Type of Leave]]</f>
        <v>1 VL</v>
      </c>
      <c r="L734" s="9">
        <f ca="1">NETWORKDAYS(LeaveTracker[[#This Row],[Start Date]],LeaveTracker[[#This Row],[End Date]],lstHolidays)</f>
        <v>1</v>
      </c>
      <c r="M734" s="9"/>
    </row>
    <row r="735" spans="1:13" ht="30" customHeight="1" x14ac:dyDescent="0.3">
      <c r="A735" s="51">
        <v>1030</v>
      </c>
      <c r="B735" s="56">
        <v>44882</v>
      </c>
      <c r="C735" s="56">
        <v>44859</v>
      </c>
      <c r="D735" s="53" t="s">
        <v>1880</v>
      </c>
      <c r="E735" s="51" t="str">
        <f>IF(ISBLANK(LeaveTracker[[#This Row],[Employee Name]]),"-----",VLOOKUP(LeaveTracker[[#This Row],[Employee Name]],Employees[[Employee Name]:[Office]],7))</f>
        <v>TICC</v>
      </c>
      <c r="F735" s="51" t="str">
        <f>IF(ISBLANK(LeaveTracker[[#This Row],[Employee Name]]),"-----",VLOOKUP(LeaveTracker[[#This Row],[Employee Name]],Employees[[Employee Name]:[Office]],6))</f>
        <v>CASUAL</v>
      </c>
      <c r="G735" s="50">
        <v>44893</v>
      </c>
      <c r="H735" s="50">
        <v>44893</v>
      </c>
      <c r="I735" s="51" t="s">
        <v>82</v>
      </c>
      <c r="J735" s="53"/>
      <c r="K735" s="51" t="str">
        <f ca="1">LeaveTracker[[#This Row],[Days]]&amp;" "&amp;LeaveTracker[[#This Row],[Type of Leave]]</f>
        <v>1 VL</v>
      </c>
      <c r="L735" s="9">
        <f ca="1">NETWORKDAYS(LeaveTracker[[#This Row],[Start Date]],LeaveTracker[[#This Row],[End Date]],lstHolidays)</f>
        <v>1</v>
      </c>
      <c r="M735" s="9"/>
    </row>
    <row r="736" spans="1:13" ht="30" customHeight="1" x14ac:dyDescent="0.3">
      <c r="A736" s="51">
        <v>1031</v>
      </c>
      <c r="B736" s="56">
        <v>44882</v>
      </c>
      <c r="C736" s="56">
        <v>44869</v>
      </c>
      <c r="D736" s="53" t="s">
        <v>1880</v>
      </c>
      <c r="E736" s="51" t="str">
        <f>IF(ISBLANK(LeaveTracker[[#This Row],[Employee Name]]),"-----",VLOOKUP(LeaveTracker[[#This Row],[Employee Name]],Employees[[Employee Name]:[Office]],7))</f>
        <v>TICC</v>
      </c>
      <c r="F736" s="51" t="str">
        <f>IF(ISBLANK(LeaveTracker[[#This Row],[Employee Name]]),"-----",VLOOKUP(LeaveTracker[[#This Row],[Employee Name]],Employees[[Employee Name]:[Office]],6))</f>
        <v>CASUAL</v>
      </c>
      <c r="G736" s="50">
        <v>44867</v>
      </c>
      <c r="H736" s="50">
        <v>44868</v>
      </c>
      <c r="I736" s="51" t="s">
        <v>81</v>
      </c>
      <c r="J736" s="53"/>
      <c r="K736" s="51" t="str">
        <f ca="1">LeaveTracker[[#This Row],[Days]]&amp;" "&amp;LeaveTracker[[#This Row],[Type of Leave]]</f>
        <v>1 SL</v>
      </c>
      <c r="L736" s="9">
        <f ca="1">NETWORKDAYS(LeaveTracker[[#This Row],[Start Date]],LeaveTracker[[#This Row],[End Date]],lstHolidays)</f>
        <v>1</v>
      </c>
      <c r="M736" s="9"/>
    </row>
    <row r="737" spans="1:13" ht="30" customHeight="1" x14ac:dyDescent="0.3">
      <c r="A737" s="51">
        <v>1032</v>
      </c>
      <c r="B737" s="56">
        <v>44882</v>
      </c>
      <c r="C737" s="56">
        <v>44859</v>
      </c>
      <c r="D737" s="53" t="s">
        <v>1880</v>
      </c>
      <c r="E737" s="51" t="str">
        <f>IF(ISBLANK(LeaveTracker[[#This Row],[Employee Name]]),"-----",VLOOKUP(LeaveTracker[[#This Row],[Employee Name]],Employees[[Employee Name]:[Office]],7))</f>
        <v>TICC</v>
      </c>
      <c r="F737" s="51" t="str">
        <f>IF(ISBLANK(LeaveTracker[[#This Row],[Employee Name]]),"-----",VLOOKUP(LeaveTracker[[#This Row],[Employee Name]],Employees[[Employee Name]:[Office]],6))</f>
        <v>CASUAL</v>
      </c>
      <c r="G737" s="50">
        <v>44858</v>
      </c>
      <c r="H737" s="50">
        <v>44858</v>
      </c>
      <c r="I737" s="51" t="s">
        <v>81</v>
      </c>
      <c r="J737" s="53"/>
      <c r="K737" s="51" t="str">
        <f ca="1">LeaveTracker[[#This Row],[Days]]&amp;" "&amp;LeaveTracker[[#This Row],[Type of Leave]]</f>
        <v>1 SL</v>
      </c>
      <c r="L737" s="9">
        <f ca="1">NETWORKDAYS(LeaveTracker[[#This Row],[Start Date]],LeaveTracker[[#This Row],[End Date]],lstHolidays)</f>
        <v>1</v>
      </c>
      <c r="M737" s="9"/>
    </row>
    <row r="738" spans="1:13" ht="30" customHeight="1" x14ac:dyDescent="0.3">
      <c r="A738" s="51">
        <v>1033</v>
      </c>
      <c r="B738" s="56">
        <v>44882</v>
      </c>
      <c r="C738" s="56">
        <v>44859</v>
      </c>
      <c r="D738" s="53" t="s">
        <v>1836</v>
      </c>
      <c r="E738" s="51" t="str">
        <f>IF(ISBLANK(LeaveTracker[[#This Row],[Employee Name]]),"-----",VLOOKUP(LeaveTracker[[#This Row],[Employee Name]],Employees[[Employee Name]:[Office]],7))</f>
        <v>GSO</v>
      </c>
      <c r="F738" s="51" t="str">
        <f>IF(ISBLANK(LeaveTracker[[#This Row],[Employee Name]]),"-----",VLOOKUP(LeaveTracker[[#This Row],[Employee Name]],Employees[[Employee Name]:[Office]],6))</f>
        <v>CASUAL</v>
      </c>
      <c r="G738" s="50">
        <v>44858</v>
      </c>
      <c r="H738" s="50">
        <v>44858</v>
      </c>
      <c r="I738" s="51" t="s">
        <v>81</v>
      </c>
      <c r="J738" s="53"/>
      <c r="K738" s="51" t="str">
        <f ca="1">LeaveTracker[[#This Row],[Days]]&amp;" "&amp;LeaveTracker[[#This Row],[Type of Leave]]</f>
        <v>1 SL</v>
      </c>
      <c r="L738" s="9">
        <f ca="1">NETWORKDAYS(LeaveTracker[[#This Row],[Start Date]],LeaveTracker[[#This Row],[End Date]],lstHolidays)</f>
        <v>1</v>
      </c>
      <c r="M738" s="9"/>
    </row>
    <row r="739" spans="1:13" ht="30" customHeight="1" x14ac:dyDescent="0.3">
      <c r="A739" s="51">
        <v>1034</v>
      </c>
      <c r="B739" s="56">
        <v>44882</v>
      </c>
      <c r="C739" s="56">
        <v>44838</v>
      </c>
      <c r="D739" s="53" t="s">
        <v>1767</v>
      </c>
      <c r="E739" s="51" t="str">
        <f>IF(ISBLANK(LeaveTracker[[#This Row],[Employee Name]]),"-----",VLOOKUP(LeaveTracker[[#This Row],[Employee Name]],Employees[[Employee Name]:[Office]],7))</f>
        <v>TCIS</v>
      </c>
      <c r="F739" s="51" t="str">
        <f>IF(ISBLANK(LeaveTracker[[#This Row],[Employee Name]]),"-----",VLOOKUP(LeaveTracker[[#This Row],[Employee Name]],Employees[[Employee Name]:[Office]],6))</f>
        <v>JOBCON</v>
      </c>
      <c r="G739" s="50">
        <v>44837</v>
      </c>
      <c r="H739" s="50">
        <v>44837</v>
      </c>
      <c r="I739" s="51" t="s">
        <v>81</v>
      </c>
      <c r="J739" s="53"/>
      <c r="K739" s="51" t="str">
        <f ca="1">LeaveTracker[[#This Row],[Days]]&amp;" "&amp;LeaveTracker[[#This Row],[Type of Leave]]</f>
        <v>1 SL</v>
      </c>
      <c r="L739" s="9">
        <f ca="1">NETWORKDAYS(LeaveTracker[[#This Row],[Start Date]],LeaveTracker[[#This Row],[End Date]],lstHolidays)</f>
        <v>1</v>
      </c>
      <c r="M739" s="9"/>
    </row>
    <row r="740" spans="1:13" ht="30" customHeight="1" x14ac:dyDescent="0.3">
      <c r="A740" s="51">
        <v>1035</v>
      </c>
      <c r="B740" s="56">
        <v>44882</v>
      </c>
      <c r="C740" s="56">
        <v>44876</v>
      </c>
      <c r="D740" s="53" t="s">
        <v>1885</v>
      </c>
      <c r="E740" s="51" t="str">
        <f>IF(ISBLANK(LeaveTracker[[#This Row],[Employee Name]]),"-----",VLOOKUP(LeaveTracker[[#This Row],[Employee Name]],Employees[[Employee Name]:[Office]],7))</f>
        <v>CSWDO</v>
      </c>
      <c r="F740" s="51" t="str">
        <f>IF(ISBLANK(LeaveTracker[[#This Row],[Employee Name]]),"-----",VLOOKUP(LeaveTracker[[#This Row],[Employee Name]],Employees[[Employee Name]:[Office]],6))</f>
        <v>CASUAL</v>
      </c>
      <c r="G740" s="50">
        <v>44922</v>
      </c>
      <c r="H740" s="50">
        <v>44924</v>
      </c>
      <c r="I740" s="51" t="s">
        <v>298</v>
      </c>
      <c r="J740" s="53" t="s">
        <v>1003</v>
      </c>
      <c r="K740" s="51" t="str">
        <f ca="1">LeaveTracker[[#This Row],[Days]]&amp;" "&amp;LeaveTracker[[#This Row],[Type of Leave]]</f>
        <v>3 OTHER</v>
      </c>
      <c r="L740" s="9">
        <f ca="1">NETWORKDAYS(LeaveTracker[[#This Row],[Start Date]],LeaveTracker[[#This Row],[End Date]],lstHolidays)</f>
        <v>3</v>
      </c>
      <c r="M740" s="9"/>
    </row>
    <row r="741" spans="1:13" ht="30" customHeight="1" x14ac:dyDescent="0.3">
      <c r="A741" s="51">
        <v>1036</v>
      </c>
      <c r="B741" s="56">
        <v>44882</v>
      </c>
      <c r="C741" s="56">
        <v>44876</v>
      </c>
      <c r="D741" s="53" t="s">
        <v>1885</v>
      </c>
      <c r="E741" s="51" t="str">
        <f>IF(ISBLANK(LeaveTracker[[#This Row],[Employee Name]]),"-----",VLOOKUP(LeaveTracker[[#This Row],[Employee Name]],Employees[[Employee Name]:[Office]],7))</f>
        <v>CSWDO</v>
      </c>
      <c r="F741" s="51" t="str">
        <f>IF(ISBLANK(LeaveTracker[[#This Row],[Employee Name]]),"-----",VLOOKUP(LeaveTracker[[#This Row],[Employee Name]],Employees[[Employee Name]:[Office]],6))</f>
        <v>CASUAL</v>
      </c>
      <c r="G741" s="50">
        <v>44921</v>
      </c>
      <c r="H741" s="50">
        <v>44921</v>
      </c>
      <c r="I741" s="51" t="s">
        <v>82</v>
      </c>
      <c r="J741" s="53" t="s">
        <v>1004</v>
      </c>
      <c r="K741" s="51" t="str">
        <f ca="1">LeaveTracker[[#This Row],[Days]]&amp;" "&amp;LeaveTracker[[#This Row],[Type of Leave]]</f>
        <v>0 VL</v>
      </c>
      <c r="L741" s="9">
        <f ca="1">NETWORKDAYS(LeaveTracker[[#This Row],[Start Date]],LeaveTracker[[#This Row],[End Date]],lstHolidays)</f>
        <v>0</v>
      </c>
      <c r="M741" s="9"/>
    </row>
    <row r="742" spans="1:13" ht="30" customHeight="1" x14ac:dyDescent="0.3">
      <c r="A742" s="51">
        <v>1037</v>
      </c>
      <c r="B742" s="56">
        <v>44882</v>
      </c>
      <c r="C742" s="56">
        <v>44853</v>
      </c>
      <c r="D742" s="53" t="s">
        <v>1769</v>
      </c>
      <c r="E742" s="51" t="str">
        <f>IF(ISBLANK(LeaveTracker[[#This Row],[Employee Name]]),"-----",VLOOKUP(LeaveTracker[[#This Row],[Employee Name]],Employees[[Employee Name]:[Office]],7))</f>
        <v>CEO</v>
      </c>
      <c r="F742" s="51" t="str">
        <f>IF(ISBLANK(LeaveTracker[[#This Row],[Employee Name]]),"-----",VLOOKUP(LeaveTracker[[#This Row],[Employee Name]],Employees[[Employee Name]:[Office]],6))</f>
        <v>CASUAL</v>
      </c>
      <c r="G742" s="50">
        <v>44852</v>
      </c>
      <c r="H742" s="50">
        <v>44852</v>
      </c>
      <c r="I742" s="51" t="s">
        <v>81</v>
      </c>
      <c r="J742" s="53"/>
      <c r="K742" s="51" t="str">
        <f ca="1">LeaveTracker[[#This Row],[Days]]&amp;" "&amp;LeaveTracker[[#This Row],[Type of Leave]]</f>
        <v>1 SL</v>
      </c>
      <c r="L742" s="9">
        <f ca="1">NETWORKDAYS(LeaveTracker[[#This Row],[Start Date]],LeaveTracker[[#This Row],[End Date]],lstHolidays)</f>
        <v>1</v>
      </c>
      <c r="M742" s="9"/>
    </row>
    <row r="743" spans="1:13" ht="30" customHeight="1" x14ac:dyDescent="0.3">
      <c r="A743" s="51">
        <v>1038</v>
      </c>
      <c r="B743" s="56">
        <v>44882</v>
      </c>
      <c r="C743" s="56">
        <v>44840</v>
      </c>
      <c r="D743" s="53" t="s">
        <v>1777</v>
      </c>
      <c r="E743" s="51" t="str">
        <f>IF(ISBLANK(LeaveTracker[[#This Row],[Employee Name]]),"-----",VLOOKUP(LeaveTracker[[#This Row],[Employee Name]],Employees[[Employee Name]:[Office]],7))</f>
        <v>CENRO</v>
      </c>
      <c r="F743" s="51" t="str">
        <f>IF(ISBLANK(LeaveTracker[[#This Row],[Employee Name]]),"-----",VLOOKUP(LeaveTracker[[#This Row],[Employee Name]],Employees[[Employee Name]:[Office]],6))</f>
        <v>CASUAL</v>
      </c>
      <c r="G743" s="50">
        <v>44839</v>
      </c>
      <c r="H743" s="50">
        <v>44839</v>
      </c>
      <c r="I743" s="51" t="s">
        <v>81</v>
      </c>
      <c r="J743" s="53"/>
      <c r="K743" s="51" t="str">
        <f ca="1">LeaveTracker[[#This Row],[Days]]&amp;" "&amp;LeaveTracker[[#This Row],[Type of Leave]]</f>
        <v>1 SL</v>
      </c>
      <c r="L743" s="9">
        <f ca="1">NETWORKDAYS(LeaveTracker[[#This Row],[Start Date]],LeaveTracker[[#This Row],[End Date]],lstHolidays)</f>
        <v>1</v>
      </c>
      <c r="M743" s="9"/>
    </row>
    <row r="744" spans="1:13" ht="30" customHeight="1" x14ac:dyDescent="0.3">
      <c r="A744" s="51">
        <v>1039</v>
      </c>
      <c r="B744" s="56">
        <v>44882</v>
      </c>
      <c r="C744" s="56">
        <v>44846</v>
      </c>
      <c r="D744" s="53" t="s">
        <v>1775</v>
      </c>
      <c r="E744" s="51" t="str">
        <f>IF(ISBLANK(LeaveTracker[[#This Row],[Employee Name]]),"-----",VLOOKUP(LeaveTracker[[#This Row],[Employee Name]],Employees[[Employee Name]:[Office]],7))</f>
        <v>GSO</v>
      </c>
      <c r="F744" s="51" t="str">
        <f>IF(ISBLANK(LeaveTracker[[#This Row],[Employee Name]]),"-----",VLOOKUP(LeaveTracker[[#This Row],[Employee Name]],Employees[[Employee Name]:[Office]],6))</f>
        <v>CASUAL</v>
      </c>
      <c r="G744" s="50">
        <v>44841</v>
      </c>
      <c r="H744" s="50">
        <v>44845</v>
      </c>
      <c r="I744" s="51" t="s">
        <v>81</v>
      </c>
      <c r="J744" s="53"/>
      <c r="K744" s="51" t="str">
        <f ca="1">LeaveTracker[[#This Row],[Days]]&amp;" "&amp;LeaveTracker[[#This Row],[Type of Leave]]</f>
        <v>3 SL</v>
      </c>
      <c r="L744" s="9">
        <f ca="1">NETWORKDAYS(LeaveTracker[[#This Row],[Start Date]],LeaveTracker[[#This Row],[End Date]],lstHolidays)</f>
        <v>3</v>
      </c>
      <c r="M744" s="9"/>
    </row>
    <row r="745" spans="1:13" ht="30" customHeight="1" x14ac:dyDescent="0.3">
      <c r="A745" s="51">
        <v>1040</v>
      </c>
      <c r="B745" s="56">
        <v>44882</v>
      </c>
      <c r="C745" s="56">
        <v>44848</v>
      </c>
      <c r="D745" s="53" t="s">
        <v>1887</v>
      </c>
      <c r="E745" s="51" t="str">
        <f>IF(ISBLANK(LeaveTracker[[#This Row],[Employee Name]]),"-----",VLOOKUP(LeaveTracker[[#This Row],[Employee Name]],Employees[[Employee Name]:[Office]],7))</f>
        <v>GSO</v>
      </c>
      <c r="F745" s="51" t="str">
        <f>IF(ISBLANK(LeaveTracker[[#This Row],[Employee Name]]),"-----",VLOOKUP(LeaveTracker[[#This Row],[Employee Name]],Employees[[Employee Name]:[Office]],6))</f>
        <v>CASUAL</v>
      </c>
      <c r="G745" s="50">
        <v>44847</v>
      </c>
      <c r="H745" s="50">
        <v>44847</v>
      </c>
      <c r="I745" s="51" t="s">
        <v>81</v>
      </c>
      <c r="J745" s="53"/>
      <c r="K745" s="51" t="str">
        <f ca="1">LeaveTracker[[#This Row],[Days]]&amp;" "&amp;LeaveTracker[[#This Row],[Type of Leave]]</f>
        <v>1 SL</v>
      </c>
      <c r="L745" s="9">
        <f ca="1">NETWORKDAYS(LeaveTracker[[#This Row],[Start Date]],LeaveTracker[[#This Row],[End Date]],lstHolidays)</f>
        <v>1</v>
      </c>
      <c r="M745" s="9"/>
    </row>
    <row r="746" spans="1:13" ht="30" customHeight="1" x14ac:dyDescent="0.3">
      <c r="A746" s="51">
        <v>1041</v>
      </c>
      <c r="B746" s="56">
        <v>44882</v>
      </c>
      <c r="C746" s="56">
        <v>44868</v>
      </c>
      <c r="D746" s="53" t="s">
        <v>1775</v>
      </c>
      <c r="E746" s="51" t="str">
        <f>IF(ISBLANK(LeaveTracker[[#This Row],[Employee Name]]),"-----",VLOOKUP(LeaveTracker[[#This Row],[Employee Name]],Employees[[Employee Name]:[Office]],7))</f>
        <v>GSO</v>
      </c>
      <c r="F746" s="51" t="str">
        <f>IF(ISBLANK(LeaveTracker[[#This Row],[Employee Name]]),"-----",VLOOKUP(LeaveTracker[[#This Row],[Employee Name]],Employees[[Employee Name]:[Office]],6))</f>
        <v>CASUAL</v>
      </c>
      <c r="G746" s="50">
        <v>44867</v>
      </c>
      <c r="H746" s="50">
        <v>44867</v>
      </c>
      <c r="I746" s="51" t="s">
        <v>81</v>
      </c>
      <c r="J746" s="53"/>
      <c r="K746" s="51" t="str">
        <f ca="1">LeaveTracker[[#This Row],[Days]]&amp;" "&amp;LeaveTracker[[#This Row],[Type of Leave]]</f>
        <v>0 SL</v>
      </c>
      <c r="L746" s="9">
        <f ca="1">NETWORKDAYS(LeaveTracker[[#This Row],[Start Date]],LeaveTracker[[#This Row],[End Date]],lstHolidays)</f>
        <v>0</v>
      </c>
      <c r="M746" s="9"/>
    </row>
    <row r="747" spans="1:13" ht="30" customHeight="1" x14ac:dyDescent="0.3">
      <c r="A747" s="51">
        <v>1042</v>
      </c>
      <c r="B747" s="56">
        <v>44882</v>
      </c>
      <c r="C747" s="56">
        <v>44852</v>
      </c>
      <c r="D747" s="53" t="s">
        <v>1775</v>
      </c>
      <c r="E747" s="51" t="str">
        <f>IF(ISBLANK(LeaveTracker[[#This Row],[Employee Name]]),"-----",VLOOKUP(LeaveTracker[[#This Row],[Employee Name]],Employees[[Employee Name]:[Office]],7))</f>
        <v>GSO</v>
      </c>
      <c r="F747" s="51" t="str">
        <f>IF(ISBLANK(LeaveTracker[[#This Row],[Employee Name]]),"-----",VLOOKUP(LeaveTracker[[#This Row],[Employee Name]],Employees[[Employee Name]:[Office]],6))</f>
        <v>CASUAL</v>
      </c>
      <c r="G747" s="50">
        <v>44851</v>
      </c>
      <c r="H747" s="50">
        <v>44851</v>
      </c>
      <c r="I747" s="51" t="s">
        <v>81</v>
      </c>
      <c r="J747" s="53"/>
      <c r="K747" s="51" t="str">
        <f ca="1">LeaveTracker[[#This Row],[Days]]&amp;" "&amp;LeaveTracker[[#This Row],[Type of Leave]]</f>
        <v>1 SL</v>
      </c>
      <c r="L747" s="9">
        <f ca="1">NETWORKDAYS(LeaveTracker[[#This Row],[Start Date]],LeaveTracker[[#This Row],[End Date]],lstHolidays)</f>
        <v>1</v>
      </c>
      <c r="M747" s="9"/>
    </row>
    <row r="748" spans="1:13" ht="30" customHeight="1" x14ac:dyDescent="0.3">
      <c r="A748" s="51">
        <v>1043</v>
      </c>
      <c r="B748" s="56">
        <v>44882</v>
      </c>
      <c r="C748" s="56">
        <v>44872</v>
      </c>
      <c r="D748" s="53" t="s">
        <v>1920</v>
      </c>
      <c r="E748" s="51" t="str">
        <f>IF(ISBLANK(LeaveTracker[[#This Row],[Employee Name]]),"-----",VLOOKUP(LeaveTracker[[#This Row],[Employee Name]],Employees[[Employee Name]:[Office]],7))</f>
        <v>ONT</v>
      </c>
      <c r="F748" s="51" t="str">
        <f>IF(ISBLANK(LeaveTracker[[#This Row],[Employee Name]]),"-----",VLOOKUP(LeaveTracker[[#This Row],[Employee Name]],Employees[[Employee Name]:[Office]],6))</f>
        <v>CASUAL</v>
      </c>
      <c r="G748" s="50">
        <v>44882</v>
      </c>
      <c r="H748" s="50">
        <v>44886</v>
      </c>
      <c r="I748" s="51" t="s">
        <v>82</v>
      </c>
      <c r="J748" s="53" t="s">
        <v>1004</v>
      </c>
      <c r="K748" s="51" t="str">
        <f ca="1">LeaveTracker[[#This Row],[Days]]&amp;" "&amp;LeaveTracker[[#This Row],[Type of Leave]]</f>
        <v>3 VL</v>
      </c>
      <c r="L748" s="9">
        <f ca="1">NETWORKDAYS(LeaveTracker[[#This Row],[Start Date]],LeaveTracker[[#This Row],[End Date]],lstHolidays)</f>
        <v>3</v>
      </c>
      <c r="M748" s="9"/>
    </row>
    <row r="749" spans="1:13" ht="30" customHeight="1" x14ac:dyDescent="0.3">
      <c r="A749" s="51">
        <v>1044</v>
      </c>
      <c r="B749" s="56">
        <v>44882</v>
      </c>
      <c r="C749" s="56">
        <v>44860</v>
      </c>
      <c r="D749" s="53" t="s">
        <v>1921</v>
      </c>
      <c r="E749" s="51" t="str">
        <f>IF(ISBLANK(LeaveTracker[[#This Row],[Employee Name]]),"-----",VLOOKUP(LeaveTracker[[#This Row],[Employee Name]],Employees[[Employee Name]:[Office]],7))</f>
        <v>CENRO</v>
      </c>
      <c r="F749" s="51" t="str">
        <f>IF(ISBLANK(LeaveTracker[[#This Row],[Employee Name]]),"-----",VLOOKUP(LeaveTracker[[#This Row],[Employee Name]],Employees[[Employee Name]:[Office]],6))</f>
        <v>CASUAL</v>
      </c>
      <c r="G749" s="50">
        <v>44874</v>
      </c>
      <c r="H749" s="50">
        <v>44879</v>
      </c>
      <c r="I749" s="51" t="s">
        <v>82</v>
      </c>
      <c r="J749" s="53" t="s">
        <v>1004</v>
      </c>
      <c r="K749" s="51" t="str">
        <f ca="1">LeaveTracker[[#This Row],[Days]]&amp;" "&amp;LeaveTracker[[#This Row],[Type of Leave]]</f>
        <v>4 VL</v>
      </c>
      <c r="L749" s="9">
        <f ca="1">NETWORKDAYS(LeaveTracker[[#This Row],[Start Date]],LeaveTracker[[#This Row],[End Date]],lstHolidays)</f>
        <v>4</v>
      </c>
      <c r="M749" s="9"/>
    </row>
    <row r="750" spans="1:13" ht="30" customHeight="1" x14ac:dyDescent="0.3">
      <c r="A750" s="51">
        <v>1045</v>
      </c>
      <c r="B750" s="56">
        <v>44882</v>
      </c>
      <c r="C750" s="56">
        <v>44859</v>
      </c>
      <c r="D750" s="53" t="s">
        <v>1921</v>
      </c>
      <c r="E750" s="51" t="str">
        <f>IF(ISBLANK(LeaveTracker[[#This Row],[Employee Name]]),"-----",VLOOKUP(LeaveTracker[[#This Row],[Employee Name]],Employees[[Employee Name]:[Office]],7))</f>
        <v>CENRO</v>
      </c>
      <c r="F750" s="51" t="str">
        <f>IF(ISBLANK(LeaveTracker[[#This Row],[Employee Name]]),"-----",VLOOKUP(LeaveTracker[[#This Row],[Employee Name]],Employees[[Employee Name]:[Office]],6))</f>
        <v>CASUAL</v>
      </c>
      <c r="G750" s="50">
        <v>44858</v>
      </c>
      <c r="H750" s="50">
        <v>44858</v>
      </c>
      <c r="I750" s="51" t="s">
        <v>81</v>
      </c>
      <c r="J750" s="53"/>
      <c r="K750" s="51" t="str">
        <f ca="1">LeaveTracker[[#This Row],[Days]]&amp;" "&amp;LeaveTracker[[#This Row],[Type of Leave]]</f>
        <v>1 SL</v>
      </c>
      <c r="L750" s="9">
        <f ca="1">NETWORKDAYS(LeaveTracker[[#This Row],[Start Date]],LeaveTracker[[#This Row],[End Date]],lstHolidays)</f>
        <v>1</v>
      </c>
      <c r="M750" s="9"/>
    </row>
    <row r="751" spans="1:13" ht="30" customHeight="1" x14ac:dyDescent="0.3">
      <c r="A751" s="51">
        <v>1046</v>
      </c>
      <c r="B751" s="56">
        <v>44882</v>
      </c>
      <c r="C751" s="56">
        <v>44876</v>
      </c>
      <c r="D751" s="53" t="s">
        <v>1761</v>
      </c>
      <c r="E751" s="51" t="str">
        <f>IF(ISBLANK(LeaveTracker[[#This Row],[Employee Name]]),"-----",VLOOKUP(LeaveTracker[[#This Row],[Employee Name]],Employees[[Employee Name]:[Office]],7))</f>
        <v>CSWDO</v>
      </c>
      <c r="F751" s="51" t="str">
        <f>IF(ISBLANK(LeaveTracker[[#This Row],[Employee Name]]),"-----",VLOOKUP(LeaveTracker[[#This Row],[Employee Name]],Employees[[Employee Name]:[Office]],6))</f>
        <v>CASUAL</v>
      </c>
      <c r="G751" s="50">
        <v>44910</v>
      </c>
      <c r="H751" s="50">
        <v>44911</v>
      </c>
      <c r="I751" s="51" t="s">
        <v>82</v>
      </c>
      <c r="J751" s="53"/>
      <c r="K751" s="51" t="str">
        <f ca="1">LeaveTracker[[#This Row],[Days]]&amp;" "&amp;LeaveTracker[[#This Row],[Type of Leave]]</f>
        <v>2 VL</v>
      </c>
      <c r="L751" s="9">
        <f ca="1">NETWORKDAYS(LeaveTracker[[#This Row],[Start Date]],LeaveTracker[[#This Row],[End Date]],lstHolidays)</f>
        <v>2</v>
      </c>
      <c r="M751" s="9"/>
    </row>
    <row r="752" spans="1:13" ht="30" customHeight="1" x14ac:dyDescent="0.3">
      <c r="A752" s="51">
        <v>1047</v>
      </c>
      <c r="B752" s="56">
        <v>44882</v>
      </c>
      <c r="C752" s="56">
        <v>44861</v>
      </c>
      <c r="D752" s="53" t="s">
        <v>1850</v>
      </c>
      <c r="E752" s="51" t="str">
        <f>IF(ISBLANK(LeaveTracker[[#This Row],[Employee Name]]),"-----",VLOOKUP(LeaveTracker[[#This Row],[Employee Name]],Employees[[Employee Name]:[Office]],7))</f>
        <v>CENRO</v>
      </c>
      <c r="F752" s="51" t="str">
        <f>IF(ISBLANK(LeaveTracker[[#This Row],[Employee Name]]),"-----",VLOOKUP(LeaveTracker[[#This Row],[Employee Name]],Employees[[Employee Name]:[Office]],6))</f>
        <v>CASUAL</v>
      </c>
      <c r="G752" s="50">
        <v>44872</v>
      </c>
      <c r="H752" s="50">
        <v>44876</v>
      </c>
      <c r="I752" s="51" t="s">
        <v>82</v>
      </c>
      <c r="J752" s="53" t="s">
        <v>1004</v>
      </c>
      <c r="K752" s="51" t="str">
        <f ca="1">LeaveTracker[[#This Row],[Days]]&amp;" "&amp;LeaveTracker[[#This Row],[Type of Leave]]</f>
        <v>5 VL</v>
      </c>
      <c r="L752" s="9">
        <f ca="1">NETWORKDAYS(LeaveTracker[[#This Row],[Start Date]],LeaveTracker[[#This Row],[End Date]],lstHolidays)</f>
        <v>5</v>
      </c>
      <c r="M752" s="9"/>
    </row>
    <row r="753" spans="1:13" ht="30" customHeight="1" x14ac:dyDescent="0.3">
      <c r="A753" s="51">
        <v>1048</v>
      </c>
      <c r="B753" s="56">
        <v>44882</v>
      </c>
      <c r="C753" s="56">
        <v>44855</v>
      </c>
      <c r="D753" s="53" t="s">
        <v>1850</v>
      </c>
      <c r="E753" s="51" t="str">
        <f>IF(ISBLANK(LeaveTracker[[#This Row],[Employee Name]]),"-----",VLOOKUP(LeaveTracker[[#This Row],[Employee Name]],Employees[[Employee Name]:[Office]],7))</f>
        <v>CENRO</v>
      </c>
      <c r="F753" s="51" t="str">
        <f>IF(ISBLANK(LeaveTracker[[#This Row],[Employee Name]]),"-----",VLOOKUP(LeaveTracker[[#This Row],[Employee Name]],Employees[[Employee Name]:[Office]],6))</f>
        <v>CASUAL</v>
      </c>
      <c r="G753" s="50">
        <v>44854</v>
      </c>
      <c r="H753" s="50">
        <v>44854</v>
      </c>
      <c r="I753" s="51" t="s">
        <v>298</v>
      </c>
      <c r="J753" s="53" t="s">
        <v>1003</v>
      </c>
      <c r="K753" s="51" t="str">
        <f ca="1">LeaveTracker[[#This Row],[Days]]&amp;" "&amp;LeaveTracker[[#This Row],[Type of Leave]]</f>
        <v>1 OTHER</v>
      </c>
      <c r="L753" s="9">
        <f ca="1">NETWORKDAYS(LeaveTracker[[#This Row],[Start Date]],LeaveTracker[[#This Row],[End Date]],lstHolidays)</f>
        <v>1</v>
      </c>
      <c r="M753" s="9"/>
    </row>
    <row r="754" spans="1:13" ht="30" customHeight="1" x14ac:dyDescent="0.3">
      <c r="A754" s="51">
        <v>1049</v>
      </c>
      <c r="B754" s="56">
        <v>44882</v>
      </c>
      <c r="C754" s="56">
        <v>44878</v>
      </c>
      <c r="D754" s="53" t="s">
        <v>1889</v>
      </c>
      <c r="E754" s="51" t="str">
        <f>IF(ISBLANK(LeaveTracker[[#This Row],[Employee Name]]),"-----",VLOOKUP(LeaveTracker[[#This Row],[Employee Name]],Employees[[Employee Name]:[Office]],7))</f>
        <v>CENRO</v>
      </c>
      <c r="F754" s="51" t="str">
        <f>IF(ISBLANK(LeaveTracker[[#This Row],[Employee Name]]),"-----",VLOOKUP(LeaveTracker[[#This Row],[Employee Name]],Employees[[Employee Name]:[Office]],6))</f>
        <v>CASUAL</v>
      </c>
      <c r="G754" s="50">
        <v>44838</v>
      </c>
      <c r="H754" s="50">
        <v>44838</v>
      </c>
      <c r="I754" s="51" t="s">
        <v>81</v>
      </c>
      <c r="J754" s="53"/>
      <c r="K754" s="51" t="str">
        <f ca="1">LeaveTracker[[#This Row],[Days]]&amp;" "&amp;LeaveTracker[[#This Row],[Type of Leave]]</f>
        <v>1 SL</v>
      </c>
      <c r="L754" s="9">
        <f ca="1">NETWORKDAYS(LeaveTracker[[#This Row],[Start Date]],LeaveTracker[[#This Row],[End Date]],lstHolidays)</f>
        <v>1</v>
      </c>
      <c r="M754" s="9"/>
    </row>
    <row r="755" spans="1:13" ht="30" customHeight="1" x14ac:dyDescent="0.3">
      <c r="A755" s="51">
        <v>1049</v>
      </c>
      <c r="B755" s="56">
        <v>44882</v>
      </c>
      <c r="C755" s="56">
        <v>44878</v>
      </c>
      <c r="D755" s="53" t="s">
        <v>1889</v>
      </c>
      <c r="E755" s="51" t="str">
        <f>IF(ISBLANK(LeaveTracker[[#This Row],[Employee Name]]),"-----",VLOOKUP(LeaveTracker[[#This Row],[Employee Name]],Employees[[Employee Name]:[Office]],7))</f>
        <v>CENRO</v>
      </c>
      <c r="F755" s="51" t="str">
        <f>IF(ISBLANK(LeaveTracker[[#This Row],[Employee Name]]),"-----",VLOOKUP(LeaveTracker[[#This Row],[Employee Name]],Employees[[Employee Name]:[Office]],6))</f>
        <v>CASUAL</v>
      </c>
      <c r="G755" s="50">
        <v>44841</v>
      </c>
      <c r="H755" s="50">
        <v>44841</v>
      </c>
      <c r="I755" s="51" t="s">
        <v>81</v>
      </c>
      <c r="J755" s="53"/>
      <c r="K755" s="51" t="str">
        <f ca="1">LeaveTracker[[#This Row],[Days]]&amp;" "&amp;LeaveTracker[[#This Row],[Type of Leave]]</f>
        <v>1 SL</v>
      </c>
      <c r="L755" s="9">
        <f ca="1">NETWORKDAYS(LeaveTracker[[#This Row],[Start Date]],LeaveTracker[[#This Row],[End Date]],lstHolidays)</f>
        <v>1</v>
      </c>
      <c r="M755" s="9"/>
    </row>
    <row r="756" spans="1:13" ht="30" customHeight="1" x14ac:dyDescent="0.3">
      <c r="A756" s="51">
        <v>1049</v>
      </c>
      <c r="B756" s="56">
        <v>44882</v>
      </c>
      <c r="C756" s="56">
        <v>44878</v>
      </c>
      <c r="D756" s="53" t="s">
        <v>1889</v>
      </c>
      <c r="E756" s="51" t="str">
        <f>IF(ISBLANK(LeaveTracker[[#This Row],[Employee Name]]),"-----",VLOOKUP(LeaveTracker[[#This Row],[Employee Name]],Employees[[Employee Name]:[Office]],7))</f>
        <v>CENRO</v>
      </c>
      <c r="F756" s="51" t="str">
        <f>IF(ISBLANK(LeaveTracker[[#This Row],[Employee Name]]),"-----",VLOOKUP(LeaveTracker[[#This Row],[Employee Name]],Employees[[Employee Name]:[Office]],6))</f>
        <v>CASUAL</v>
      </c>
      <c r="G756" s="50">
        <v>44846</v>
      </c>
      <c r="H756" s="50">
        <v>44846</v>
      </c>
      <c r="I756" s="51" t="s">
        <v>81</v>
      </c>
      <c r="J756" s="53"/>
      <c r="K756" s="51" t="str">
        <f ca="1">LeaveTracker[[#This Row],[Days]]&amp;" "&amp;LeaveTracker[[#This Row],[Type of Leave]]</f>
        <v>1 SL</v>
      </c>
      <c r="L756" s="9">
        <f ca="1">NETWORKDAYS(LeaveTracker[[#This Row],[Start Date]],LeaveTracker[[#This Row],[End Date]],lstHolidays)</f>
        <v>1</v>
      </c>
      <c r="M756" s="9"/>
    </row>
    <row r="757" spans="1:13" ht="30" customHeight="1" x14ac:dyDescent="0.3">
      <c r="A757" s="51">
        <v>1050</v>
      </c>
      <c r="B757" s="56">
        <v>44882</v>
      </c>
      <c r="C757" s="56">
        <v>44839</v>
      </c>
      <c r="D757" s="53" t="s">
        <v>1917</v>
      </c>
      <c r="E757" s="51" t="str">
        <f>IF(ISBLANK(LeaveTracker[[#This Row],[Employee Name]]),"-----",VLOOKUP(LeaveTracker[[#This Row],[Employee Name]],Employees[[Employee Name]:[Office]],7))</f>
        <v>TICC</v>
      </c>
      <c r="F757" s="51" t="str">
        <f>IF(ISBLANK(LeaveTracker[[#This Row],[Employee Name]]),"-----",VLOOKUP(LeaveTracker[[#This Row],[Employee Name]],Employees[[Employee Name]:[Office]],6))</f>
        <v>JOBCON</v>
      </c>
      <c r="G757" s="50">
        <v>44836</v>
      </c>
      <c r="H757" s="50">
        <v>44836</v>
      </c>
      <c r="I757" s="51" t="s">
        <v>81</v>
      </c>
      <c r="J757" s="53"/>
      <c r="K757" s="51" t="str">
        <f ca="1">LeaveTracker[[#This Row],[Days]]&amp;" "&amp;LeaveTracker[[#This Row],[Type of Leave]]</f>
        <v>0 SL</v>
      </c>
      <c r="L757" s="9">
        <f ca="1">NETWORKDAYS(LeaveTracker[[#This Row],[Start Date]],LeaveTracker[[#This Row],[End Date]],lstHolidays)</f>
        <v>0</v>
      </c>
      <c r="M757" s="9"/>
    </row>
    <row r="758" spans="1:13" ht="30" customHeight="1" x14ac:dyDescent="0.3">
      <c r="A758" s="51">
        <v>1051</v>
      </c>
      <c r="B758" s="56">
        <v>44882</v>
      </c>
      <c r="C758" s="56">
        <v>44868</v>
      </c>
      <c r="D758" s="53" t="s">
        <v>1730</v>
      </c>
      <c r="E758" s="51" t="str">
        <f>IF(ISBLANK(LeaveTracker[[#This Row],[Employee Name]]),"-----",VLOOKUP(LeaveTracker[[#This Row],[Employee Name]],Employees[[Employee Name]:[Office]],7))</f>
        <v>LEGAL</v>
      </c>
      <c r="F758" s="51" t="str">
        <f>IF(ISBLANK(LeaveTracker[[#This Row],[Employee Name]]),"-----",VLOOKUP(LeaveTracker[[#This Row],[Employee Name]],Employees[[Employee Name]:[Office]],6))</f>
        <v>CASUAL</v>
      </c>
      <c r="G758" s="50">
        <v>44876</v>
      </c>
      <c r="H758" s="50">
        <v>44879</v>
      </c>
      <c r="I758" s="51" t="s">
        <v>82</v>
      </c>
      <c r="J758" s="53"/>
      <c r="K758" s="51" t="str">
        <f ca="1">LeaveTracker[[#This Row],[Days]]&amp;" "&amp;LeaveTracker[[#This Row],[Type of Leave]]</f>
        <v>2 VL</v>
      </c>
      <c r="L758" s="9">
        <f ca="1">NETWORKDAYS(LeaveTracker[[#This Row],[Start Date]],LeaveTracker[[#This Row],[End Date]],lstHolidays)</f>
        <v>2</v>
      </c>
      <c r="M758" s="9"/>
    </row>
    <row r="759" spans="1:13" ht="30" customHeight="1" x14ac:dyDescent="0.3">
      <c r="A759" s="51">
        <v>1052</v>
      </c>
      <c r="B759" s="56">
        <v>44882</v>
      </c>
      <c r="C759" s="56">
        <v>44872</v>
      </c>
      <c r="D759" s="53" t="s">
        <v>1757</v>
      </c>
      <c r="E759" s="51" t="str">
        <f>IF(ISBLANK(LeaveTracker[[#This Row],[Employee Name]]),"-----",VLOOKUP(LeaveTracker[[#This Row],[Employee Name]],Employees[[Employee Name]:[Office]],7))</f>
        <v>MAHOGANY MARKET</v>
      </c>
      <c r="F759" s="51" t="str">
        <f>IF(ISBLANK(LeaveTracker[[#This Row],[Employee Name]]),"-----",VLOOKUP(LeaveTracker[[#This Row],[Employee Name]],Employees[[Employee Name]:[Office]],6))</f>
        <v>CASUAL</v>
      </c>
      <c r="G759" s="50">
        <v>44868</v>
      </c>
      <c r="H759" s="50">
        <v>44868</v>
      </c>
      <c r="I759" s="51" t="s">
        <v>81</v>
      </c>
      <c r="J759" s="53"/>
      <c r="K759" s="51" t="str">
        <f ca="1">LeaveTracker[[#This Row],[Days]]&amp;" "&amp;LeaveTracker[[#This Row],[Type of Leave]]</f>
        <v>1 SL</v>
      </c>
      <c r="L759" s="9">
        <f ca="1">NETWORKDAYS(LeaveTracker[[#This Row],[Start Date]],LeaveTracker[[#This Row],[End Date]],lstHolidays)</f>
        <v>1</v>
      </c>
      <c r="M759" s="9"/>
    </row>
    <row r="760" spans="1:13" ht="30" customHeight="1" x14ac:dyDescent="0.3">
      <c r="A760" s="51">
        <v>1053</v>
      </c>
      <c r="B760" s="56">
        <v>44882</v>
      </c>
      <c r="C760" s="56">
        <v>44838</v>
      </c>
      <c r="D760" s="53" t="s">
        <v>1879</v>
      </c>
      <c r="E760" s="51" t="str">
        <f>IF(ISBLANK(LeaveTracker[[#This Row],[Employee Name]]),"-----",VLOOKUP(LeaveTracker[[#This Row],[Employee Name]],Employees[[Employee Name]:[Office]],7))</f>
        <v>TICC</v>
      </c>
      <c r="F760" s="51" t="str">
        <f>IF(ISBLANK(LeaveTracker[[#This Row],[Employee Name]]),"-----",VLOOKUP(LeaveTracker[[#This Row],[Employee Name]],Employees[[Employee Name]:[Office]],6))</f>
        <v>CASUAL</v>
      </c>
      <c r="G760" s="50">
        <v>44829</v>
      </c>
      <c r="H760" s="50">
        <v>44829</v>
      </c>
      <c r="I760" s="51" t="s">
        <v>81</v>
      </c>
      <c r="J760" s="53"/>
      <c r="K760" s="51" t="str">
        <f ca="1">LeaveTracker[[#This Row],[Days]]&amp;" "&amp;LeaveTracker[[#This Row],[Type of Leave]]</f>
        <v>0 SL</v>
      </c>
      <c r="L760" s="9">
        <f ca="1">NETWORKDAYS(LeaveTracker[[#This Row],[Start Date]],LeaveTracker[[#This Row],[End Date]],lstHolidays)</f>
        <v>0</v>
      </c>
      <c r="M760" s="9"/>
    </row>
    <row r="761" spans="1:13" ht="30" customHeight="1" x14ac:dyDescent="0.3">
      <c r="A761" s="51">
        <v>1054</v>
      </c>
      <c r="B761" s="56">
        <v>44882</v>
      </c>
      <c r="C761" s="56">
        <v>44839</v>
      </c>
      <c r="D761" s="53" t="s">
        <v>1765</v>
      </c>
      <c r="E761" s="51" t="str">
        <f>IF(ISBLANK(LeaveTracker[[#This Row],[Employee Name]]),"-----",VLOOKUP(LeaveTracker[[#This Row],[Employee Name]],Employees[[Employee Name]:[Office]],7))</f>
        <v>EEO/CITY MARKET</v>
      </c>
      <c r="F761" s="51" t="str">
        <f>IF(ISBLANK(LeaveTracker[[#This Row],[Employee Name]]),"-----",VLOOKUP(LeaveTracker[[#This Row],[Employee Name]],Employees[[Employee Name]:[Office]],6))</f>
        <v>CASUAL</v>
      </c>
      <c r="G761" s="50">
        <v>44853</v>
      </c>
      <c r="H761" s="50">
        <v>44853</v>
      </c>
      <c r="I761" s="51" t="s">
        <v>298</v>
      </c>
      <c r="J761" s="53" t="s">
        <v>1003</v>
      </c>
      <c r="K761" s="51" t="str">
        <f ca="1">LeaveTracker[[#This Row],[Days]]&amp;" "&amp;LeaveTracker[[#This Row],[Type of Leave]]</f>
        <v>1 OTHER</v>
      </c>
      <c r="L761" s="9">
        <f ca="1">NETWORKDAYS(LeaveTracker[[#This Row],[Start Date]],LeaveTracker[[#This Row],[End Date]],lstHolidays)</f>
        <v>1</v>
      </c>
      <c r="M761" s="9"/>
    </row>
    <row r="762" spans="1:13" ht="30" customHeight="1" x14ac:dyDescent="0.3">
      <c r="A762" s="51">
        <v>1055</v>
      </c>
      <c r="B762" s="56">
        <v>44882</v>
      </c>
      <c r="C762" s="56">
        <v>44854</v>
      </c>
      <c r="D762" s="53" t="s">
        <v>1765</v>
      </c>
      <c r="E762" s="51" t="str">
        <f>IF(ISBLANK(LeaveTracker[[#This Row],[Employee Name]]),"-----",VLOOKUP(LeaveTracker[[#This Row],[Employee Name]],Employees[[Employee Name]:[Office]],7))</f>
        <v>EEO/CITY MARKET</v>
      </c>
      <c r="F762" s="51" t="str">
        <f>IF(ISBLANK(LeaveTracker[[#This Row],[Employee Name]]),"-----",VLOOKUP(LeaveTracker[[#This Row],[Employee Name]],Employees[[Employee Name]:[Office]],6))</f>
        <v>CASUAL</v>
      </c>
      <c r="G762" s="50">
        <v>44860</v>
      </c>
      <c r="H762" s="50">
        <v>44861</v>
      </c>
      <c r="I762" s="51" t="s">
        <v>298</v>
      </c>
      <c r="J762" s="53" t="s">
        <v>1003</v>
      </c>
      <c r="K762" s="51" t="str">
        <f ca="1">LeaveTracker[[#This Row],[Days]]&amp;" "&amp;LeaveTracker[[#This Row],[Type of Leave]]</f>
        <v>2 OTHER</v>
      </c>
      <c r="L762" s="9">
        <f ca="1">NETWORKDAYS(LeaveTracker[[#This Row],[Start Date]],LeaveTracker[[#This Row],[End Date]],lstHolidays)</f>
        <v>2</v>
      </c>
      <c r="M762" s="9"/>
    </row>
    <row r="763" spans="1:13" ht="30" customHeight="1" x14ac:dyDescent="0.3">
      <c r="A763" s="51">
        <v>1056</v>
      </c>
      <c r="B763" s="56">
        <v>44882</v>
      </c>
      <c r="C763" s="56">
        <v>44853</v>
      </c>
      <c r="D763" s="53" t="s">
        <v>1864</v>
      </c>
      <c r="E763" s="51" t="str">
        <f>IF(ISBLANK(LeaveTracker[[#This Row],[Employee Name]]),"-----",VLOOKUP(LeaveTracker[[#This Row],[Employee Name]],Employees[[Employee Name]:[Office]],7))</f>
        <v>TICC</v>
      </c>
      <c r="F763" s="51" t="str">
        <f>IF(ISBLANK(LeaveTracker[[#This Row],[Employee Name]]),"-----",VLOOKUP(LeaveTracker[[#This Row],[Employee Name]],Employees[[Employee Name]:[Office]],6))</f>
        <v>CASUAL</v>
      </c>
      <c r="G763" s="50">
        <v>44858</v>
      </c>
      <c r="H763" s="50">
        <v>44858</v>
      </c>
      <c r="I763" s="51" t="s">
        <v>82</v>
      </c>
      <c r="J763" s="53"/>
      <c r="K763" s="51" t="str">
        <f ca="1">LeaveTracker[[#This Row],[Days]]&amp;" "&amp;LeaveTracker[[#This Row],[Type of Leave]]</f>
        <v>1 VL</v>
      </c>
      <c r="L763" s="9">
        <f ca="1">NETWORKDAYS(LeaveTracker[[#This Row],[Start Date]],LeaveTracker[[#This Row],[End Date]],lstHolidays)</f>
        <v>1</v>
      </c>
      <c r="M763" s="9"/>
    </row>
    <row r="764" spans="1:13" ht="30" customHeight="1" x14ac:dyDescent="0.3">
      <c r="A764" s="51">
        <v>1057</v>
      </c>
      <c r="B764" s="56">
        <v>44882</v>
      </c>
      <c r="C764" s="56">
        <v>44854</v>
      </c>
      <c r="D764" s="53" t="s">
        <v>1937</v>
      </c>
      <c r="E764" s="51" t="str">
        <f>IF(ISBLANK(LeaveTracker[[#This Row],[Employee Name]]),"-----",VLOOKUP(LeaveTracker[[#This Row],[Employee Name]],Employees[[Employee Name]:[Office]],7))</f>
        <v>ONT</v>
      </c>
      <c r="F764" s="51" t="str">
        <f>IF(ISBLANK(LeaveTracker[[#This Row],[Employee Name]]),"-----",VLOOKUP(LeaveTracker[[#This Row],[Employee Name]],Employees[[Employee Name]:[Office]],6))</f>
        <v>CASUAL</v>
      </c>
      <c r="G764" s="50">
        <v>44868</v>
      </c>
      <c r="H764" s="50">
        <v>44872</v>
      </c>
      <c r="I764" s="51" t="s">
        <v>82</v>
      </c>
      <c r="J764" s="53" t="s">
        <v>1004</v>
      </c>
      <c r="K764" s="51" t="str">
        <f ca="1">LeaveTracker[[#This Row],[Days]]&amp;" "&amp;LeaveTracker[[#This Row],[Type of Leave]]</f>
        <v>3 VL</v>
      </c>
      <c r="L764" s="9">
        <f ca="1">NETWORKDAYS(LeaveTracker[[#This Row],[Start Date]],LeaveTracker[[#This Row],[End Date]],lstHolidays)</f>
        <v>3</v>
      </c>
      <c r="M764" s="9"/>
    </row>
    <row r="765" spans="1:13" ht="30" customHeight="1" x14ac:dyDescent="0.3">
      <c r="A765" s="51">
        <v>1058</v>
      </c>
      <c r="B765" s="56">
        <v>44882</v>
      </c>
      <c r="C765" s="56">
        <v>44854</v>
      </c>
      <c r="D765" s="53" t="s">
        <v>1937</v>
      </c>
      <c r="E765" s="51" t="str">
        <f>IF(ISBLANK(LeaveTracker[[#This Row],[Employee Name]]),"-----",VLOOKUP(LeaveTracker[[#This Row],[Employee Name]],Employees[[Employee Name]:[Office]],7))</f>
        <v>ONT</v>
      </c>
      <c r="F765" s="51" t="str">
        <f>IF(ISBLANK(LeaveTracker[[#This Row],[Employee Name]]),"-----",VLOOKUP(LeaveTracker[[#This Row],[Employee Name]],Employees[[Employee Name]:[Office]],6))</f>
        <v>CASUAL</v>
      </c>
      <c r="G765" s="50">
        <v>44860</v>
      </c>
      <c r="H765" s="50">
        <v>44860</v>
      </c>
      <c r="I765" s="51" t="s">
        <v>81</v>
      </c>
      <c r="J765" s="53"/>
      <c r="K765" s="51" t="str">
        <f ca="1">LeaveTracker[[#This Row],[Days]]&amp;" "&amp;LeaveTracker[[#This Row],[Type of Leave]]</f>
        <v>1 SL</v>
      </c>
      <c r="L765" s="9">
        <f ca="1">NETWORKDAYS(LeaveTracker[[#This Row],[Start Date]],LeaveTracker[[#This Row],[End Date]],lstHolidays)</f>
        <v>1</v>
      </c>
      <c r="M765" s="9"/>
    </row>
    <row r="766" spans="1:13" ht="30" customHeight="1" x14ac:dyDescent="0.3">
      <c r="A766" s="51">
        <v>1059</v>
      </c>
      <c r="B766" s="56">
        <v>44882</v>
      </c>
      <c r="C766" s="56">
        <v>44844</v>
      </c>
      <c r="D766" s="53" t="s">
        <v>1734</v>
      </c>
      <c r="E766" s="51" t="str">
        <f>IF(ISBLANK(LeaveTracker[[#This Row],[Employee Name]]),"-----",VLOOKUP(LeaveTracker[[#This Row],[Employee Name]],Employees[[Employee Name]:[Office]],7))</f>
        <v>TCIS</v>
      </c>
      <c r="F766" s="51" t="str">
        <f>IF(ISBLANK(LeaveTracker[[#This Row],[Employee Name]]),"-----",VLOOKUP(LeaveTracker[[#This Row],[Employee Name]],Employees[[Employee Name]:[Office]],6))</f>
        <v>CASUAL</v>
      </c>
      <c r="G766" s="50">
        <v>44868</v>
      </c>
      <c r="H766" s="50">
        <v>44876</v>
      </c>
      <c r="I766" s="51" t="s">
        <v>82</v>
      </c>
      <c r="J766" s="53"/>
      <c r="K766" s="51" t="str">
        <f ca="1">LeaveTracker[[#This Row],[Days]]&amp;" "&amp;LeaveTracker[[#This Row],[Type of Leave]]</f>
        <v>7 VL</v>
      </c>
      <c r="L766" s="9">
        <f ca="1">NETWORKDAYS(LeaveTracker[[#This Row],[Start Date]],LeaveTracker[[#This Row],[End Date]],lstHolidays)</f>
        <v>7</v>
      </c>
      <c r="M766" s="9"/>
    </row>
    <row r="767" spans="1:13" ht="30" customHeight="1" x14ac:dyDescent="0.3">
      <c r="A767" s="51">
        <v>1060</v>
      </c>
      <c r="B767" s="56">
        <v>44882</v>
      </c>
      <c r="C767" s="56">
        <v>44844</v>
      </c>
      <c r="D767" s="53" t="s">
        <v>1734</v>
      </c>
      <c r="E767" s="51" t="str">
        <f>IF(ISBLANK(LeaveTracker[[#This Row],[Employee Name]]),"-----",VLOOKUP(LeaveTracker[[#This Row],[Employee Name]],Employees[[Employee Name]:[Office]],7))</f>
        <v>TCIS</v>
      </c>
      <c r="F767" s="51" t="str">
        <f>IF(ISBLANK(LeaveTracker[[#This Row],[Employee Name]]),"-----",VLOOKUP(LeaveTracker[[#This Row],[Employee Name]],Employees[[Employee Name]:[Office]],6))</f>
        <v>CASUAL</v>
      </c>
      <c r="G767" s="50">
        <v>44851</v>
      </c>
      <c r="H767" s="50">
        <v>44865</v>
      </c>
      <c r="I767" s="51" t="s">
        <v>82</v>
      </c>
      <c r="J767" s="53"/>
      <c r="K767" s="51" t="str">
        <f ca="1">LeaveTracker[[#This Row],[Days]]&amp;" "&amp;LeaveTracker[[#This Row],[Type of Leave]]</f>
        <v>11 VL</v>
      </c>
      <c r="L767" s="9">
        <f ca="1">NETWORKDAYS(LeaveTracker[[#This Row],[Start Date]],LeaveTracker[[#This Row],[End Date]],lstHolidays)</f>
        <v>11</v>
      </c>
      <c r="M767" s="9"/>
    </row>
    <row r="768" spans="1:13" ht="30" customHeight="1" x14ac:dyDescent="0.3">
      <c r="A768" s="51">
        <v>1061</v>
      </c>
      <c r="B768" s="56">
        <v>44882</v>
      </c>
      <c r="C768" s="56">
        <v>44859</v>
      </c>
      <c r="D768" s="53" t="s">
        <v>1936</v>
      </c>
      <c r="E768" s="51" t="str">
        <f>IF(ISBLANK(LeaveTracker[[#This Row],[Employee Name]]),"-----",VLOOKUP(LeaveTracker[[#This Row],[Employee Name]],Employees[[Employee Name]:[Office]],7))</f>
        <v>MAHOGANY MARKET</v>
      </c>
      <c r="F768" s="51" t="str">
        <f>IF(ISBLANK(LeaveTracker[[#This Row],[Employee Name]]),"-----",VLOOKUP(LeaveTracker[[#This Row],[Employee Name]],Employees[[Employee Name]:[Office]],6))</f>
        <v>CASUAL</v>
      </c>
      <c r="G768" s="50">
        <v>44882</v>
      </c>
      <c r="H768" s="50">
        <v>44882</v>
      </c>
      <c r="I768" s="51" t="s">
        <v>82</v>
      </c>
      <c r="J768" s="53"/>
      <c r="K768" s="51" t="str">
        <f ca="1">LeaveTracker[[#This Row],[Days]]&amp;" "&amp;LeaveTracker[[#This Row],[Type of Leave]]</f>
        <v>1 VL</v>
      </c>
      <c r="L768" s="9">
        <f ca="1">NETWORKDAYS(LeaveTracker[[#This Row],[Start Date]],LeaveTracker[[#This Row],[End Date]],lstHolidays)</f>
        <v>1</v>
      </c>
      <c r="M768" s="9"/>
    </row>
    <row r="769" spans="1:13" ht="30" customHeight="1" x14ac:dyDescent="0.3">
      <c r="A769" s="51">
        <v>1061</v>
      </c>
      <c r="B769" s="56">
        <v>44882</v>
      </c>
      <c r="C769" s="56">
        <v>44859</v>
      </c>
      <c r="D769" s="53" t="s">
        <v>1936</v>
      </c>
      <c r="E769" s="51" t="str">
        <f>IF(ISBLANK(LeaveTracker[[#This Row],[Employee Name]]),"-----",VLOOKUP(LeaveTracker[[#This Row],[Employee Name]],Employees[[Employee Name]:[Office]],7))</f>
        <v>MAHOGANY MARKET</v>
      </c>
      <c r="F769" s="51" t="str">
        <f>IF(ISBLANK(LeaveTracker[[#This Row],[Employee Name]]),"-----",VLOOKUP(LeaveTracker[[#This Row],[Employee Name]],Employees[[Employee Name]:[Office]],6))</f>
        <v>CASUAL</v>
      </c>
      <c r="G769" s="50">
        <v>44889</v>
      </c>
      <c r="H769" s="50">
        <v>44889</v>
      </c>
      <c r="I769" s="51" t="s">
        <v>82</v>
      </c>
      <c r="J769" s="53"/>
      <c r="K769" s="51" t="str">
        <f ca="1">LeaveTracker[[#This Row],[Days]]&amp;" "&amp;LeaveTracker[[#This Row],[Type of Leave]]</f>
        <v>1 VL</v>
      </c>
      <c r="L769" s="9">
        <f ca="1">NETWORKDAYS(LeaveTracker[[#This Row],[Start Date]],LeaveTracker[[#This Row],[End Date]],lstHolidays)</f>
        <v>1</v>
      </c>
      <c r="M769" s="9"/>
    </row>
    <row r="770" spans="1:13" ht="30" customHeight="1" x14ac:dyDescent="0.3">
      <c r="A770" s="51">
        <v>1062</v>
      </c>
      <c r="B770" s="56">
        <v>44882</v>
      </c>
      <c r="C770" s="56">
        <v>44860</v>
      </c>
      <c r="D770" s="53" t="s">
        <v>1955</v>
      </c>
      <c r="E770" s="51" t="str">
        <f>IF(ISBLANK(LeaveTracker[[#This Row],[Employee Name]]),"-----",VLOOKUP(LeaveTracker[[#This Row],[Employee Name]],Employees[[Employee Name]:[Office]],7))</f>
        <v>BPLO</v>
      </c>
      <c r="F770" s="51" t="str">
        <f>IF(ISBLANK(LeaveTracker[[#This Row],[Employee Name]]),"-----",VLOOKUP(LeaveTracker[[#This Row],[Employee Name]],Employees[[Employee Name]:[Office]],6))</f>
        <v>JOBCON</v>
      </c>
      <c r="G770" s="50">
        <v>44858</v>
      </c>
      <c r="H770" s="50">
        <v>44859</v>
      </c>
      <c r="I770" s="51" t="s">
        <v>1022</v>
      </c>
      <c r="J770" s="53" t="s">
        <v>1910</v>
      </c>
      <c r="K770" s="51" t="str">
        <f ca="1">LeaveTracker[[#This Row],[Days]]&amp;" "&amp;LeaveTracker[[#This Row],[Type of Leave]]</f>
        <v>2 WITHOUTPAY</v>
      </c>
      <c r="L770" s="9">
        <f ca="1">NETWORKDAYS(LeaveTracker[[#This Row],[Start Date]],LeaveTracker[[#This Row],[End Date]],lstHolidays)</f>
        <v>2</v>
      </c>
      <c r="M770" s="9"/>
    </row>
    <row r="771" spans="1:13" ht="30" customHeight="1" x14ac:dyDescent="0.3">
      <c r="A771" s="51">
        <v>1062</v>
      </c>
      <c r="B771" s="56">
        <v>44882</v>
      </c>
      <c r="C771" s="56">
        <v>44860</v>
      </c>
      <c r="D771" s="53" t="s">
        <v>1955</v>
      </c>
      <c r="E771" s="51" t="str">
        <f>IF(ISBLANK(LeaveTracker[[#This Row],[Employee Name]]),"-----",VLOOKUP(LeaveTracker[[#This Row],[Employee Name]],Employees[[Employee Name]:[Office]],7))</f>
        <v>BPLO</v>
      </c>
      <c r="F771" s="51" t="str">
        <f>IF(ISBLANK(LeaveTracker[[#This Row],[Employee Name]]),"-----",VLOOKUP(LeaveTracker[[#This Row],[Employee Name]],Employees[[Employee Name]:[Office]],6))</f>
        <v>JOBCON</v>
      </c>
      <c r="G771" s="50">
        <v>44861</v>
      </c>
      <c r="H771" s="50">
        <v>44861</v>
      </c>
      <c r="I771" s="51" t="s">
        <v>1022</v>
      </c>
      <c r="J771" s="53" t="s">
        <v>1910</v>
      </c>
      <c r="K771" s="51" t="str">
        <f ca="1">LeaveTracker[[#This Row],[Days]]&amp;" "&amp;LeaveTracker[[#This Row],[Type of Leave]]</f>
        <v>1 WITHOUTPAY</v>
      </c>
      <c r="L771" s="9">
        <f ca="1">NETWORKDAYS(LeaveTracker[[#This Row],[Start Date]],LeaveTracker[[#This Row],[End Date]],lstHolidays)</f>
        <v>1</v>
      </c>
      <c r="M771" s="9"/>
    </row>
    <row r="772" spans="1:13" ht="30" customHeight="1" x14ac:dyDescent="0.3">
      <c r="A772" s="51">
        <v>1063</v>
      </c>
      <c r="B772" s="56">
        <v>44882</v>
      </c>
      <c r="C772" s="56">
        <v>44853</v>
      </c>
      <c r="D772" s="53" t="s">
        <v>1829</v>
      </c>
      <c r="E772" s="51" t="str">
        <f>IF(ISBLANK(LeaveTracker[[#This Row],[Employee Name]]),"-----",VLOOKUP(LeaveTracker[[#This Row],[Employee Name]],Employees[[Employee Name]:[Office]],7))</f>
        <v>CSWDO</v>
      </c>
      <c r="F772" s="51" t="str">
        <f>IF(ISBLANK(LeaveTracker[[#This Row],[Employee Name]]),"-----",VLOOKUP(LeaveTracker[[#This Row],[Employee Name]],Employees[[Employee Name]:[Office]],6))</f>
        <v>CASUAL</v>
      </c>
      <c r="G772" s="50">
        <v>44852</v>
      </c>
      <c r="H772" s="50">
        <v>44852</v>
      </c>
      <c r="I772" s="51" t="s">
        <v>81</v>
      </c>
      <c r="J772" s="53"/>
      <c r="K772" s="51" t="str">
        <f ca="1">LeaveTracker[[#This Row],[Days]]&amp;" "&amp;LeaveTracker[[#This Row],[Type of Leave]]</f>
        <v>1 SL</v>
      </c>
      <c r="L772" s="9">
        <f ca="1">NETWORKDAYS(LeaveTracker[[#This Row],[Start Date]],LeaveTracker[[#This Row],[End Date]],lstHolidays)</f>
        <v>1</v>
      </c>
      <c r="M772" s="9"/>
    </row>
    <row r="773" spans="1:13" ht="30" customHeight="1" x14ac:dyDescent="0.3">
      <c r="A773" s="51">
        <v>1064</v>
      </c>
      <c r="B773" s="56">
        <v>44882</v>
      </c>
      <c r="C773" s="56">
        <v>44837</v>
      </c>
      <c r="D773" s="53" t="s">
        <v>1877</v>
      </c>
      <c r="E773" s="51" t="str">
        <f>IF(ISBLANK(LeaveTracker[[#This Row],[Employee Name]]),"-----",VLOOKUP(LeaveTracker[[#This Row],[Employee Name]],Employees[[Employee Name]:[Office]],7))</f>
        <v>TICC</v>
      </c>
      <c r="F773" s="51" t="str">
        <f>IF(ISBLANK(LeaveTracker[[#This Row],[Employee Name]]),"-----",VLOOKUP(LeaveTracker[[#This Row],[Employee Name]],Employees[[Employee Name]:[Office]],6))</f>
        <v>CASUAL</v>
      </c>
      <c r="G773" s="50">
        <v>44834</v>
      </c>
      <c r="H773" s="50">
        <v>44834</v>
      </c>
      <c r="I773" s="51" t="s">
        <v>81</v>
      </c>
      <c r="J773" s="53"/>
      <c r="K773" s="51" t="str">
        <f ca="1">LeaveTracker[[#This Row],[Days]]&amp;" "&amp;LeaveTracker[[#This Row],[Type of Leave]]</f>
        <v>1 SL</v>
      </c>
      <c r="L773" s="9">
        <f ca="1">NETWORKDAYS(LeaveTracker[[#This Row],[Start Date]],LeaveTracker[[#This Row],[End Date]],lstHolidays)</f>
        <v>1</v>
      </c>
      <c r="M773" s="9"/>
    </row>
    <row r="774" spans="1:13" ht="30" customHeight="1" x14ac:dyDescent="0.3">
      <c r="A774" s="51">
        <v>1065</v>
      </c>
      <c r="B774" s="56">
        <v>44882</v>
      </c>
      <c r="C774" s="56">
        <v>44859</v>
      </c>
      <c r="D774" s="53" t="s">
        <v>1877</v>
      </c>
      <c r="E774" s="51" t="str">
        <f>IF(ISBLANK(LeaveTracker[[#This Row],[Employee Name]]),"-----",VLOOKUP(LeaveTracker[[#This Row],[Employee Name]],Employees[[Employee Name]:[Office]],7))</f>
        <v>TICC</v>
      </c>
      <c r="F774" s="51" t="str">
        <f>IF(ISBLANK(LeaveTracker[[#This Row],[Employee Name]]),"-----",VLOOKUP(LeaveTracker[[#This Row],[Employee Name]],Employees[[Employee Name]:[Office]],6))</f>
        <v>CASUAL</v>
      </c>
      <c r="G774" s="50">
        <v>44858</v>
      </c>
      <c r="H774" s="50">
        <v>44858</v>
      </c>
      <c r="I774" s="51" t="s">
        <v>81</v>
      </c>
      <c r="J774" s="53"/>
      <c r="K774" s="51" t="str">
        <f ca="1">LeaveTracker[[#This Row],[Days]]&amp;" "&amp;LeaveTracker[[#This Row],[Type of Leave]]</f>
        <v>1 SL</v>
      </c>
      <c r="L774" s="9">
        <f ca="1">NETWORKDAYS(LeaveTracker[[#This Row],[Start Date]],LeaveTracker[[#This Row],[End Date]],lstHolidays)</f>
        <v>1</v>
      </c>
      <c r="M774" s="9"/>
    </row>
    <row r="775" spans="1:13" ht="30" customHeight="1" x14ac:dyDescent="0.3">
      <c r="A775" s="51">
        <v>1066</v>
      </c>
      <c r="B775" s="56">
        <v>44882</v>
      </c>
      <c r="C775" s="56">
        <v>44874</v>
      </c>
      <c r="D775" s="53" t="s">
        <v>1877</v>
      </c>
      <c r="E775" s="51" t="str">
        <f>IF(ISBLANK(LeaveTracker[[#This Row],[Employee Name]]),"-----",VLOOKUP(LeaveTracker[[#This Row],[Employee Name]],Employees[[Employee Name]:[Office]],7))</f>
        <v>TICC</v>
      </c>
      <c r="F775" s="51" t="str">
        <f>IF(ISBLANK(LeaveTracker[[#This Row],[Employee Name]]),"-----",VLOOKUP(LeaveTracker[[#This Row],[Employee Name]],Employees[[Employee Name]:[Office]],6))</f>
        <v>CASUAL</v>
      </c>
      <c r="G775" s="50">
        <v>44880</v>
      </c>
      <c r="H775" s="50">
        <v>44880</v>
      </c>
      <c r="I775" s="51" t="s">
        <v>82</v>
      </c>
      <c r="J775" s="53"/>
      <c r="K775" s="51" t="str">
        <f ca="1">LeaveTracker[[#This Row],[Days]]&amp;" "&amp;LeaveTracker[[#This Row],[Type of Leave]]</f>
        <v>1 VL</v>
      </c>
      <c r="L775" s="9">
        <f ca="1">NETWORKDAYS(LeaveTracker[[#This Row],[Start Date]],LeaveTracker[[#This Row],[End Date]],lstHolidays)</f>
        <v>1</v>
      </c>
      <c r="M775" s="9"/>
    </row>
    <row r="776" spans="1:13" ht="30" customHeight="1" x14ac:dyDescent="0.3">
      <c r="A776" s="51">
        <v>1067</v>
      </c>
      <c r="B776" s="56">
        <v>44882</v>
      </c>
      <c r="C776" s="56">
        <v>44847</v>
      </c>
      <c r="D776" s="53" t="s">
        <v>1877</v>
      </c>
      <c r="E776" s="51" t="str">
        <f>IF(ISBLANK(LeaveTracker[[#This Row],[Employee Name]]),"-----",VLOOKUP(LeaveTracker[[#This Row],[Employee Name]],Employees[[Employee Name]:[Office]],7))</f>
        <v>TICC</v>
      </c>
      <c r="F776" s="51" t="str">
        <f>IF(ISBLANK(LeaveTracker[[#This Row],[Employee Name]]),"-----",VLOOKUP(LeaveTracker[[#This Row],[Employee Name]],Employees[[Employee Name]:[Office]],6))</f>
        <v>CASUAL</v>
      </c>
      <c r="G776" s="50">
        <v>44846</v>
      </c>
      <c r="H776" s="50">
        <v>44846</v>
      </c>
      <c r="I776" s="51" t="s">
        <v>81</v>
      </c>
      <c r="J776" s="53"/>
      <c r="K776" s="51" t="str">
        <f ca="1">LeaveTracker[[#This Row],[Days]]&amp;" "&amp;LeaveTracker[[#This Row],[Type of Leave]]</f>
        <v>1 SL</v>
      </c>
      <c r="L776" s="9">
        <f ca="1">NETWORKDAYS(LeaveTracker[[#This Row],[Start Date]],LeaveTracker[[#This Row],[End Date]],lstHolidays)</f>
        <v>1</v>
      </c>
      <c r="M776" s="9"/>
    </row>
    <row r="777" spans="1:13" ht="30" customHeight="1" x14ac:dyDescent="0.3">
      <c r="A777" s="51">
        <v>1068</v>
      </c>
      <c r="B777" s="56">
        <v>44882</v>
      </c>
      <c r="C777" s="56">
        <v>44853</v>
      </c>
      <c r="D777" s="53" t="s">
        <v>1886</v>
      </c>
      <c r="E777" s="51" t="str">
        <f>IF(ISBLANK(LeaveTracker[[#This Row],[Employee Name]]),"-----",VLOOKUP(LeaveTracker[[#This Row],[Employee Name]],Employees[[Employee Name]:[Office]],7))</f>
        <v>CEO</v>
      </c>
      <c r="F777" s="51" t="str">
        <f>IF(ISBLANK(LeaveTracker[[#This Row],[Employee Name]]),"-----",VLOOKUP(LeaveTracker[[#This Row],[Employee Name]],Employees[[Employee Name]:[Office]],6))</f>
        <v>CASUAL</v>
      </c>
      <c r="G777" s="50">
        <v>44852</v>
      </c>
      <c r="H777" s="50">
        <v>44852</v>
      </c>
      <c r="I777" s="51" t="s">
        <v>81</v>
      </c>
      <c r="J777" s="53"/>
      <c r="K777" s="51" t="str">
        <f ca="1">LeaveTracker[[#This Row],[Days]]&amp;" "&amp;LeaveTracker[[#This Row],[Type of Leave]]</f>
        <v>1 SL</v>
      </c>
      <c r="L777" s="9">
        <f ca="1">NETWORKDAYS(LeaveTracker[[#This Row],[Start Date]],LeaveTracker[[#This Row],[End Date]],lstHolidays)</f>
        <v>1</v>
      </c>
      <c r="M777" s="9"/>
    </row>
    <row r="778" spans="1:13" ht="30" customHeight="1" x14ac:dyDescent="0.3">
      <c r="A778" s="51">
        <v>1069</v>
      </c>
      <c r="B778" s="56">
        <v>44882</v>
      </c>
      <c r="C778" s="56">
        <v>44851</v>
      </c>
      <c r="D778" s="53" t="s">
        <v>1869</v>
      </c>
      <c r="E778" s="51" t="str">
        <f>IF(ISBLANK(LeaveTracker[[#This Row],[Employee Name]]),"-----",VLOOKUP(LeaveTracker[[#This Row],[Employee Name]],Employees[[Employee Name]:[Office]],7))</f>
        <v>CHO</v>
      </c>
      <c r="F778" s="51" t="str">
        <f>IF(ISBLANK(LeaveTracker[[#This Row],[Employee Name]]),"-----",VLOOKUP(LeaveTracker[[#This Row],[Employee Name]],Employees[[Employee Name]:[Office]],6))</f>
        <v>CASUAL</v>
      </c>
      <c r="G778" s="50">
        <v>44844</v>
      </c>
      <c r="H778" s="50">
        <v>44848</v>
      </c>
      <c r="I778" s="51" t="s">
        <v>298</v>
      </c>
      <c r="J778" s="53" t="s">
        <v>1956</v>
      </c>
      <c r="K778" s="51" t="str">
        <f ca="1">LeaveTracker[[#This Row],[Days]]&amp;" "&amp;LeaveTracker[[#This Row],[Type of Leave]]</f>
        <v>5 OTHER</v>
      </c>
      <c r="L778" s="9">
        <f ca="1">NETWORKDAYS(LeaveTracker[[#This Row],[Start Date]],LeaveTracker[[#This Row],[End Date]],lstHolidays)</f>
        <v>5</v>
      </c>
      <c r="M778" s="9"/>
    </row>
    <row r="779" spans="1:13" ht="30" customHeight="1" x14ac:dyDescent="0.3">
      <c r="A779" s="51">
        <v>1070</v>
      </c>
      <c r="B779" s="56">
        <v>44882</v>
      </c>
      <c r="C779" s="56">
        <v>44855</v>
      </c>
      <c r="D779" s="53" t="s">
        <v>1930</v>
      </c>
      <c r="E779" s="51" t="str">
        <f>IF(ISBLANK(LeaveTracker[[#This Row],[Employee Name]]),"-----",VLOOKUP(LeaveTracker[[#This Row],[Employee Name]],Employees[[Employee Name]:[Office]],7))</f>
        <v>CENRO</v>
      </c>
      <c r="F779" s="51" t="str">
        <f>IF(ISBLANK(LeaveTracker[[#This Row],[Employee Name]]),"-----",VLOOKUP(LeaveTracker[[#This Row],[Employee Name]],Employees[[Employee Name]:[Office]],6))</f>
        <v>CASUAL</v>
      </c>
      <c r="G779" s="50">
        <v>44862</v>
      </c>
      <c r="H779" s="50">
        <v>44867</v>
      </c>
      <c r="I779" s="51" t="s">
        <v>82</v>
      </c>
      <c r="J779" s="53"/>
      <c r="K779" s="51" t="str">
        <f ca="1">LeaveTracker[[#This Row],[Days]]&amp;" "&amp;LeaveTracker[[#This Row],[Type of Leave]]</f>
        <v>3 VL</v>
      </c>
      <c r="L779" s="9">
        <f ca="1">NETWORKDAYS(LeaveTracker[[#This Row],[Start Date]],LeaveTracker[[#This Row],[End Date]],lstHolidays)</f>
        <v>3</v>
      </c>
      <c r="M779" s="9"/>
    </row>
    <row r="780" spans="1:13" ht="30" customHeight="1" x14ac:dyDescent="0.3">
      <c r="A780" s="51">
        <v>1071</v>
      </c>
      <c r="B780" s="56">
        <v>44882</v>
      </c>
      <c r="C780" s="56">
        <v>44862</v>
      </c>
      <c r="D780" s="53" t="s">
        <v>1052</v>
      </c>
      <c r="E780" s="51" t="str">
        <f>IF(ISBLANK(LeaveTracker[[#This Row],[Employee Name]]),"-----",VLOOKUP(LeaveTracker[[#This Row],[Employee Name]],Employees[[Employee Name]:[Office]],7))</f>
        <v>CHO</v>
      </c>
      <c r="F780" s="51" t="str">
        <f>IF(ISBLANK(LeaveTracker[[#This Row],[Employee Name]]),"-----",VLOOKUP(LeaveTracker[[#This Row],[Employee Name]],Employees[[Employee Name]:[Office]],6))</f>
        <v>CASUAL</v>
      </c>
      <c r="G780" s="50">
        <v>44852</v>
      </c>
      <c r="H780" s="50">
        <v>44861</v>
      </c>
      <c r="I780" s="51" t="s">
        <v>81</v>
      </c>
      <c r="J780" s="53"/>
      <c r="K780" s="51" t="str">
        <f ca="1">LeaveTracker[[#This Row],[Days]]&amp;" "&amp;LeaveTracker[[#This Row],[Type of Leave]]</f>
        <v>8 SL</v>
      </c>
      <c r="L780" s="9">
        <f ca="1">NETWORKDAYS(LeaveTracker[[#This Row],[Start Date]],LeaveTracker[[#This Row],[End Date]],lstHolidays)</f>
        <v>8</v>
      </c>
      <c r="M780" s="9"/>
    </row>
    <row r="781" spans="1:13" ht="30" customHeight="1" x14ac:dyDescent="0.3">
      <c r="A781" s="51">
        <v>1072</v>
      </c>
      <c r="B781" s="56">
        <v>44882</v>
      </c>
      <c r="C781" s="56">
        <v>44875</v>
      </c>
      <c r="D781" s="53" t="s">
        <v>1052</v>
      </c>
      <c r="E781" s="51" t="str">
        <f>IF(ISBLANK(LeaveTracker[[#This Row],[Employee Name]]),"-----",VLOOKUP(LeaveTracker[[#This Row],[Employee Name]],Employees[[Employee Name]:[Office]],7))</f>
        <v>CHO</v>
      </c>
      <c r="F781" s="51" t="str">
        <f>IF(ISBLANK(LeaveTracker[[#This Row],[Employee Name]]),"-----",VLOOKUP(LeaveTracker[[#This Row],[Employee Name]],Employees[[Employee Name]:[Office]],6))</f>
        <v>CASUAL</v>
      </c>
      <c r="G781" s="50">
        <v>44872</v>
      </c>
      <c r="H781" s="50">
        <v>44873</v>
      </c>
      <c r="I781" s="51" t="s">
        <v>82</v>
      </c>
      <c r="J781" s="53"/>
      <c r="K781" s="51" t="str">
        <f ca="1">LeaveTracker[[#This Row],[Days]]&amp;" "&amp;LeaveTracker[[#This Row],[Type of Leave]]</f>
        <v>2 VL</v>
      </c>
      <c r="L781" s="9">
        <f ca="1">NETWORKDAYS(LeaveTracker[[#This Row],[Start Date]],LeaveTracker[[#This Row],[End Date]],lstHolidays)</f>
        <v>2</v>
      </c>
      <c r="M781" s="9"/>
    </row>
    <row r="782" spans="1:13" ht="30" customHeight="1" x14ac:dyDescent="0.3">
      <c r="A782" s="51">
        <v>1073</v>
      </c>
      <c r="B782" s="56">
        <v>44882</v>
      </c>
      <c r="C782" s="56">
        <v>44848</v>
      </c>
      <c r="D782" s="53" t="s">
        <v>1851</v>
      </c>
      <c r="E782" s="51" t="str">
        <f>IF(ISBLANK(LeaveTracker[[#This Row],[Employee Name]]),"-----",VLOOKUP(LeaveTracker[[#This Row],[Employee Name]],Employees[[Employee Name]:[Office]],7))</f>
        <v>BIR</v>
      </c>
      <c r="F782" s="51" t="str">
        <f>IF(ISBLANK(LeaveTracker[[#This Row],[Employee Name]]),"-----",VLOOKUP(LeaveTracker[[#This Row],[Employee Name]],Employees[[Employee Name]:[Office]],6))</f>
        <v>CASUAL</v>
      </c>
      <c r="G782" s="50">
        <v>44838</v>
      </c>
      <c r="H782" s="50">
        <v>44838</v>
      </c>
      <c r="I782" s="51" t="s">
        <v>81</v>
      </c>
      <c r="J782" s="53"/>
      <c r="K782" s="51" t="str">
        <f ca="1">LeaveTracker[[#This Row],[Days]]&amp;" "&amp;LeaveTracker[[#This Row],[Type of Leave]]</f>
        <v>1 SL</v>
      </c>
      <c r="L782" s="9">
        <f ca="1">NETWORKDAYS(LeaveTracker[[#This Row],[Start Date]],LeaveTracker[[#This Row],[End Date]],lstHolidays)</f>
        <v>1</v>
      </c>
      <c r="M782" s="9"/>
    </row>
    <row r="783" spans="1:13" ht="30" customHeight="1" x14ac:dyDescent="0.3">
      <c r="A783" s="51">
        <v>1073</v>
      </c>
      <c r="B783" s="56">
        <v>44882</v>
      </c>
      <c r="C783" s="56">
        <v>44848</v>
      </c>
      <c r="D783" s="53" t="s">
        <v>1851</v>
      </c>
      <c r="E783" s="51" t="str">
        <f>IF(ISBLANK(LeaveTracker[[#This Row],[Employee Name]]),"-----",VLOOKUP(LeaveTracker[[#This Row],[Employee Name]],Employees[[Employee Name]:[Office]],7))</f>
        <v>BIR</v>
      </c>
      <c r="F783" s="51" t="str">
        <f>IF(ISBLANK(LeaveTracker[[#This Row],[Employee Name]]),"-----",VLOOKUP(LeaveTracker[[#This Row],[Employee Name]],Employees[[Employee Name]:[Office]],6))</f>
        <v>CASUAL</v>
      </c>
      <c r="G783" s="50">
        <v>44845</v>
      </c>
      <c r="H783" s="50">
        <v>44845</v>
      </c>
      <c r="I783" s="51" t="s">
        <v>81</v>
      </c>
      <c r="J783" s="53"/>
      <c r="K783" s="51" t="str">
        <f ca="1">LeaveTracker[[#This Row],[Days]]&amp;" "&amp;LeaveTracker[[#This Row],[Type of Leave]]</f>
        <v>1 SL</v>
      </c>
      <c r="L783" s="9">
        <f ca="1">NETWORKDAYS(LeaveTracker[[#This Row],[Start Date]],LeaveTracker[[#This Row],[End Date]],lstHolidays)</f>
        <v>1</v>
      </c>
      <c r="M783" s="9"/>
    </row>
    <row r="784" spans="1:13" ht="30" customHeight="1" x14ac:dyDescent="0.3">
      <c r="A784" s="51">
        <v>1074</v>
      </c>
      <c r="B784" s="56">
        <v>44882</v>
      </c>
      <c r="C784" s="56">
        <v>44861</v>
      </c>
      <c r="D784" s="53" t="s">
        <v>1851</v>
      </c>
      <c r="E784" s="51" t="str">
        <f>IF(ISBLANK(LeaveTracker[[#This Row],[Employee Name]]),"-----",VLOOKUP(LeaveTracker[[#This Row],[Employee Name]],Employees[[Employee Name]:[Office]],7))</f>
        <v>BIR</v>
      </c>
      <c r="F784" s="51" t="str">
        <f>IF(ISBLANK(LeaveTracker[[#This Row],[Employee Name]]),"-----",VLOOKUP(LeaveTracker[[#This Row],[Employee Name]],Employees[[Employee Name]:[Office]],6))</f>
        <v>CASUAL</v>
      </c>
      <c r="G784" s="50">
        <v>44851</v>
      </c>
      <c r="H784" s="50">
        <v>44851</v>
      </c>
      <c r="I784" s="51" t="s">
        <v>81</v>
      </c>
      <c r="J784" s="53"/>
      <c r="K784" s="51" t="str">
        <f ca="1">LeaveTracker[[#This Row],[Days]]&amp;" "&amp;LeaveTracker[[#This Row],[Type of Leave]]</f>
        <v>1 SL</v>
      </c>
      <c r="L784" s="9">
        <f ca="1">NETWORKDAYS(LeaveTracker[[#This Row],[Start Date]],LeaveTracker[[#This Row],[End Date]],lstHolidays)</f>
        <v>1</v>
      </c>
      <c r="M784" s="9"/>
    </row>
    <row r="785" spans="1:13" ht="30" customHeight="1" x14ac:dyDescent="0.3">
      <c r="A785" s="51">
        <v>1074</v>
      </c>
      <c r="B785" s="56">
        <v>44882</v>
      </c>
      <c r="C785" s="56">
        <v>44861</v>
      </c>
      <c r="D785" s="53" t="s">
        <v>1851</v>
      </c>
      <c r="E785" s="51" t="str">
        <f>IF(ISBLANK(LeaveTracker[[#This Row],[Employee Name]]),"-----",VLOOKUP(LeaveTracker[[#This Row],[Employee Name]],Employees[[Employee Name]:[Office]],7))</f>
        <v>BIR</v>
      </c>
      <c r="F785" s="51" t="str">
        <f>IF(ISBLANK(LeaveTracker[[#This Row],[Employee Name]]),"-----",VLOOKUP(LeaveTracker[[#This Row],[Employee Name]],Employees[[Employee Name]:[Office]],6))</f>
        <v>CASUAL</v>
      </c>
      <c r="G785" s="50">
        <v>44855</v>
      </c>
      <c r="H785" s="50">
        <v>44855</v>
      </c>
      <c r="I785" s="51" t="s">
        <v>81</v>
      </c>
      <c r="J785" s="53"/>
      <c r="K785" s="51" t="str">
        <f ca="1">LeaveTracker[[#This Row],[Days]]&amp;" "&amp;LeaveTracker[[#This Row],[Type of Leave]]</f>
        <v>1 SL</v>
      </c>
      <c r="L785" s="9">
        <f ca="1">NETWORKDAYS(LeaveTracker[[#This Row],[Start Date]],LeaveTracker[[#This Row],[End Date]],lstHolidays)</f>
        <v>1</v>
      </c>
      <c r="M785" s="9"/>
    </row>
    <row r="786" spans="1:13" ht="30" customHeight="1" x14ac:dyDescent="0.3">
      <c r="A786" s="51">
        <v>1075</v>
      </c>
      <c r="B786" s="56">
        <v>44882</v>
      </c>
      <c r="C786" s="56">
        <v>44853</v>
      </c>
      <c r="D786" s="53" t="s">
        <v>1851</v>
      </c>
      <c r="E786" s="51" t="str">
        <f>IF(ISBLANK(LeaveTracker[[#This Row],[Employee Name]]),"-----",VLOOKUP(LeaveTracker[[#This Row],[Employee Name]],Employees[[Employee Name]:[Office]],7))</f>
        <v>BIR</v>
      </c>
      <c r="F786" s="51" t="str">
        <f>IF(ISBLANK(LeaveTracker[[#This Row],[Employee Name]]),"-----",VLOOKUP(LeaveTracker[[#This Row],[Employee Name]],Employees[[Employee Name]:[Office]],6))</f>
        <v>CASUAL</v>
      </c>
      <c r="G786" s="50">
        <v>44851</v>
      </c>
      <c r="H786" s="50">
        <v>44851</v>
      </c>
      <c r="I786" s="51" t="s">
        <v>81</v>
      </c>
      <c r="J786" s="53"/>
      <c r="K786" s="51" t="str">
        <f ca="1">LeaveTracker[[#This Row],[Days]]&amp;" "&amp;LeaveTracker[[#This Row],[Type of Leave]]</f>
        <v>1 SL</v>
      </c>
      <c r="L786" s="9">
        <f ca="1">NETWORKDAYS(LeaveTracker[[#This Row],[Start Date]],LeaveTracker[[#This Row],[End Date]],lstHolidays)</f>
        <v>1</v>
      </c>
      <c r="M786" s="9"/>
    </row>
    <row r="787" spans="1:13" ht="30" customHeight="1" x14ac:dyDescent="0.3">
      <c r="A787" s="51">
        <v>1076</v>
      </c>
      <c r="B787" s="56">
        <v>44882</v>
      </c>
      <c r="C787" s="56">
        <v>44874</v>
      </c>
      <c r="D787" s="53" t="s">
        <v>1807</v>
      </c>
      <c r="E787" s="51" t="str">
        <f>IF(ISBLANK(LeaveTracker[[#This Row],[Employee Name]]),"-----",VLOOKUP(LeaveTracker[[#This Row],[Employee Name]],Employees[[Employee Name]:[Office]],7))</f>
        <v>CENRO</v>
      </c>
      <c r="F787" s="51" t="str">
        <f>IF(ISBLANK(LeaveTracker[[#This Row],[Employee Name]]),"-----",VLOOKUP(LeaveTracker[[#This Row],[Employee Name]],Employees[[Employee Name]:[Office]],6))</f>
        <v>CASUAL</v>
      </c>
      <c r="G787" s="50">
        <v>44878</v>
      </c>
      <c r="H787" s="50">
        <v>44878</v>
      </c>
      <c r="I787" s="51" t="s">
        <v>298</v>
      </c>
      <c r="J787" s="53" t="s">
        <v>1003</v>
      </c>
      <c r="K787" s="51" t="str">
        <f ca="1">LeaveTracker[[#This Row],[Days]]&amp;" "&amp;LeaveTracker[[#This Row],[Type of Leave]]</f>
        <v>0 OTHER</v>
      </c>
      <c r="L787" s="9">
        <f ca="1">NETWORKDAYS(LeaveTracker[[#This Row],[Start Date]],LeaveTracker[[#This Row],[End Date]],lstHolidays)</f>
        <v>0</v>
      </c>
      <c r="M787" s="9"/>
    </row>
    <row r="788" spans="1:13" ht="30" customHeight="1" x14ac:dyDescent="0.3">
      <c r="A788" s="51">
        <v>1077</v>
      </c>
      <c r="B788" s="56">
        <v>44882</v>
      </c>
      <c r="C788" s="56">
        <v>44849</v>
      </c>
      <c r="D788" s="53" t="s">
        <v>1841</v>
      </c>
      <c r="E788" s="51" t="str">
        <f>IF(ISBLANK(LeaveTracker[[#This Row],[Employee Name]]),"-----",VLOOKUP(LeaveTracker[[#This Row],[Employee Name]],Employees[[Employee Name]:[Office]],7))</f>
        <v>ONT</v>
      </c>
      <c r="F788" s="51" t="str">
        <f>IF(ISBLANK(LeaveTracker[[#This Row],[Employee Name]]),"-----",VLOOKUP(LeaveTracker[[#This Row],[Employee Name]],Employees[[Employee Name]:[Office]],6))</f>
        <v>CASUAL</v>
      </c>
      <c r="G788" s="50">
        <v>44862</v>
      </c>
      <c r="H788" s="50">
        <v>44862</v>
      </c>
      <c r="I788" s="51" t="s">
        <v>82</v>
      </c>
      <c r="J788" s="53"/>
      <c r="K788" s="51" t="str">
        <f ca="1">LeaveTracker[[#This Row],[Days]]&amp;" "&amp;LeaveTracker[[#This Row],[Type of Leave]]</f>
        <v>1 VL</v>
      </c>
      <c r="L788" s="9">
        <f ca="1">NETWORKDAYS(LeaveTracker[[#This Row],[Start Date]],LeaveTracker[[#This Row],[End Date]],lstHolidays)</f>
        <v>1</v>
      </c>
      <c r="M788" s="9"/>
    </row>
    <row r="789" spans="1:13" ht="30" customHeight="1" x14ac:dyDescent="0.3">
      <c r="A789" s="51">
        <v>1078</v>
      </c>
      <c r="B789" s="56">
        <v>44882</v>
      </c>
      <c r="C789" s="56">
        <v>44852</v>
      </c>
      <c r="D789" s="53" t="s">
        <v>1927</v>
      </c>
      <c r="E789" s="51" t="str">
        <f>IF(ISBLANK(LeaveTracker[[#This Row],[Employee Name]]),"-----",VLOOKUP(LeaveTracker[[#This Row],[Employee Name]],Employees[[Employee Name]:[Office]],7))</f>
        <v>INTERNAL</v>
      </c>
      <c r="F789" s="51" t="str">
        <f>IF(ISBLANK(LeaveTracker[[#This Row],[Employee Name]]),"-----",VLOOKUP(LeaveTracker[[#This Row],[Employee Name]],Employees[[Employee Name]:[Office]],6))</f>
        <v>CASUAL</v>
      </c>
      <c r="G789" s="50">
        <v>44858</v>
      </c>
      <c r="H789" s="50">
        <v>44858</v>
      </c>
      <c r="I789" s="51" t="s">
        <v>82</v>
      </c>
      <c r="J789" s="53"/>
      <c r="K789" s="51" t="str">
        <f ca="1">LeaveTracker[[#This Row],[Days]]&amp;" "&amp;LeaveTracker[[#This Row],[Type of Leave]]</f>
        <v>1 VL</v>
      </c>
      <c r="L789" s="9">
        <f ca="1">NETWORKDAYS(LeaveTracker[[#This Row],[Start Date]],LeaveTracker[[#This Row],[End Date]],lstHolidays)</f>
        <v>1</v>
      </c>
      <c r="M789" s="9"/>
    </row>
    <row r="790" spans="1:13" ht="30" customHeight="1" x14ac:dyDescent="0.3">
      <c r="A790" s="51">
        <v>1079</v>
      </c>
      <c r="B790" s="56">
        <v>44882</v>
      </c>
      <c r="C790" s="56">
        <v>44833</v>
      </c>
      <c r="D790" s="53" t="s">
        <v>1957</v>
      </c>
      <c r="E790" s="51" t="str">
        <f>IF(ISBLANK(LeaveTracker[[#This Row],[Employee Name]]),"-----",VLOOKUP(LeaveTracker[[#This Row],[Employee Name]],Employees[[Employee Name]:[Office]],7))</f>
        <v>ONT</v>
      </c>
      <c r="F790" s="51" t="str">
        <f>IF(ISBLANK(LeaveTracker[[#This Row],[Employee Name]]),"-----",VLOOKUP(LeaveTracker[[#This Row],[Employee Name]],Employees[[Employee Name]:[Office]],6))</f>
        <v>CASUAL</v>
      </c>
      <c r="G790" s="50">
        <v>44846</v>
      </c>
      <c r="H790" s="50">
        <v>44856</v>
      </c>
      <c r="I790" s="51" t="s">
        <v>1022</v>
      </c>
      <c r="J790" s="53" t="s">
        <v>1910</v>
      </c>
      <c r="K790" s="51" t="str">
        <f ca="1">LeaveTracker[[#This Row],[Days]]&amp;" "&amp;LeaveTracker[[#This Row],[Type of Leave]]</f>
        <v>8 WITHOUTPAY</v>
      </c>
      <c r="L790" s="9">
        <f ca="1">NETWORKDAYS(LeaveTracker[[#This Row],[Start Date]],LeaveTracker[[#This Row],[End Date]],lstHolidays)</f>
        <v>8</v>
      </c>
      <c r="M790" s="9"/>
    </row>
    <row r="791" spans="1:13" ht="30" customHeight="1" x14ac:dyDescent="0.3">
      <c r="A791" s="51">
        <v>1080</v>
      </c>
      <c r="B791" s="56">
        <v>44882</v>
      </c>
      <c r="C791" s="56">
        <v>44861</v>
      </c>
      <c r="D791" s="53" t="s">
        <v>1806</v>
      </c>
      <c r="E791" s="51" t="str">
        <f>IF(ISBLANK(LeaveTracker[[#This Row],[Employee Name]]),"-----",VLOOKUP(LeaveTracker[[#This Row],[Employee Name]],Employees[[Employee Name]:[Office]],7))</f>
        <v>CENRO</v>
      </c>
      <c r="F791" s="51" t="str">
        <f>IF(ISBLANK(LeaveTracker[[#This Row],[Employee Name]]),"-----",VLOOKUP(LeaveTracker[[#This Row],[Employee Name]],Employees[[Employee Name]:[Office]],6))</f>
        <v>CASUAL</v>
      </c>
      <c r="G791" s="50">
        <v>44868</v>
      </c>
      <c r="H791" s="50">
        <v>44868</v>
      </c>
      <c r="I791" s="51" t="s">
        <v>82</v>
      </c>
      <c r="J791" s="53" t="s">
        <v>1004</v>
      </c>
      <c r="K791" s="51" t="str">
        <f ca="1">LeaveTracker[[#This Row],[Days]]&amp;" "&amp;LeaveTracker[[#This Row],[Type of Leave]]</f>
        <v>1 VL</v>
      </c>
      <c r="L791" s="9">
        <f ca="1">NETWORKDAYS(LeaveTracker[[#This Row],[Start Date]],LeaveTracker[[#This Row],[End Date]],lstHolidays)</f>
        <v>1</v>
      </c>
      <c r="M791" s="9"/>
    </row>
    <row r="792" spans="1:13" ht="30" customHeight="1" x14ac:dyDescent="0.3">
      <c r="A792" s="51">
        <v>1081</v>
      </c>
      <c r="B792" s="56">
        <v>44882</v>
      </c>
      <c r="C792" s="56">
        <v>44867</v>
      </c>
      <c r="D792" s="53" t="s">
        <v>1846</v>
      </c>
      <c r="E792" s="51" t="str">
        <f>IF(ISBLANK(LeaveTracker[[#This Row],[Employee Name]]),"-----",VLOOKUP(LeaveTracker[[#This Row],[Employee Name]],Employees[[Employee Name]:[Office]],7))</f>
        <v>ACCOUNTING</v>
      </c>
      <c r="F792" s="51" t="str">
        <f>IF(ISBLANK(LeaveTracker[[#This Row],[Employee Name]]),"-----",VLOOKUP(LeaveTracker[[#This Row],[Employee Name]],Employees[[Employee Name]:[Office]],6))</f>
        <v>CASUAL</v>
      </c>
      <c r="G792" s="50">
        <v>44872</v>
      </c>
      <c r="H792" s="50">
        <v>44872</v>
      </c>
      <c r="I792" s="51" t="s">
        <v>82</v>
      </c>
      <c r="J792" s="53"/>
      <c r="K792" s="51" t="str">
        <f ca="1">LeaveTracker[[#This Row],[Days]]&amp;" "&amp;LeaveTracker[[#This Row],[Type of Leave]]</f>
        <v>1 VL</v>
      </c>
      <c r="L792" s="9">
        <f ca="1">NETWORKDAYS(LeaveTracker[[#This Row],[Start Date]],LeaveTracker[[#This Row],[End Date]],lstHolidays)</f>
        <v>1</v>
      </c>
      <c r="M792" s="9"/>
    </row>
    <row r="793" spans="1:13" ht="30" customHeight="1" x14ac:dyDescent="0.3">
      <c r="A793" s="51">
        <v>1082</v>
      </c>
      <c r="B793" s="56">
        <v>44882</v>
      </c>
      <c r="C793" s="56">
        <v>44854</v>
      </c>
      <c r="D793" s="53" t="s">
        <v>1846</v>
      </c>
      <c r="E793" s="51" t="str">
        <f>IF(ISBLANK(LeaveTracker[[#This Row],[Employee Name]]),"-----",VLOOKUP(LeaveTracker[[#This Row],[Employee Name]],Employees[[Employee Name]:[Office]],7))</f>
        <v>ACCOUNTING</v>
      </c>
      <c r="F793" s="51" t="str">
        <f>IF(ISBLANK(LeaveTracker[[#This Row],[Employee Name]]),"-----",VLOOKUP(LeaveTracker[[#This Row],[Employee Name]],Employees[[Employee Name]:[Office]],6))</f>
        <v>CASUAL</v>
      </c>
      <c r="G793" s="50">
        <v>44861</v>
      </c>
      <c r="H793" s="50">
        <v>44861</v>
      </c>
      <c r="I793" s="51" t="s">
        <v>82</v>
      </c>
      <c r="J793" s="53"/>
      <c r="K793" s="51" t="str">
        <f ca="1">LeaveTracker[[#This Row],[Days]]&amp;" "&amp;LeaveTracker[[#This Row],[Type of Leave]]</f>
        <v>1 VL</v>
      </c>
      <c r="L793" s="9">
        <f ca="1">NETWORKDAYS(LeaveTracker[[#This Row],[Start Date]],LeaveTracker[[#This Row],[End Date]],lstHolidays)</f>
        <v>1</v>
      </c>
      <c r="M793" s="9"/>
    </row>
    <row r="794" spans="1:13" ht="30" customHeight="1" x14ac:dyDescent="0.3">
      <c r="A794" s="51">
        <v>1083</v>
      </c>
      <c r="B794" s="56">
        <v>44882</v>
      </c>
      <c r="C794" s="56">
        <v>44851</v>
      </c>
      <c r="D794" s="53" t="s">
        <v>1846</v>
      </c>
      <c r="E794" s="51" t="str">
        <f>IF(ISBLANK(LeaveTracker[[#This Row],[Employee Name]]),"-----",VLOOKUP(LeaveTracker[[#This Row],[Employee Name]],Employees[[Employee Name]:[Office]],7))</f>
        <v>ACCOUNTING</v>
      </c>
      <c r="F794" s="51" t="str">
        <f>IF(ISBLANK(LeaveTracker[[#This Row],[Employee Name]]),"-----",VLOOKUP(LeaveTracker[[#This Row],[Employee Name]],Employees[[Employee Name]:[Office]],6))</f>
        <v>CASUAL</v>
      </c>
      <c r="G794" s="50">
        <v>44844</v>
      </c>
      <c r="H794" s="50">
        <v>44844</v>
      </c>
      <c r="I794" s="51" t="s">
        <v>81</v>
      </c>
      <c r="J794" s="53"/>
      <c r="K794" s="51" t="str">
        <f ca="1">LeaveTracker[[#This Row],[Days]]&amp;" "&amp;LeaveTracker[[#This Row],[Type of Leave]]</f>
        <v>1 SL</v>
      </c>
      <c r="L794" s="9">
        <f ca="1">NETWORKDAYS(LeaveTracker[[#This Row],[Start Date]],LeaveTracker[[#This Row],[End Date]],lstHolidays)</f>
        <v>1</v>
      </c>
      <c r="M794" s="9"/>
    </row>
    <row r="795" spans="1:13" ht="30" customHeight="1" x14ac:dyDescent="0.3">
      <c r="A795" s="51">
        <v>1083</v>
      </c>
      <c r="B795" s="56">
        <v>44882</v>
      </c>
      <c r="C795" s="56">
        <v>44851</v>
      </c>
      <c r="D795" s="53" t="s">
        <v>1846</v>
      </c>
      <c r="E795" s="51" t="str">
        <f>IF(ISBLANK(LeaveTracker[[#This Row],[Employee Name]]),"-----",VLOOKUP(LeaveTracker[[#This Row],[Employee Name]],Employees[[Employee Name]:[Office]],7))</f>
        <v>ACCOUNTING</v>
      </c>
      <c r="F795" s="51" t="str">
        <f>IF(ISBLANK(LeaveTracker[[#This Row],[Employee Name]]),"-----",VLOOKUP(LeaveTracker[[#This Row],[Employee Name]],Employees[[Employee Name]:[Office]],6))</f>
        <v>CASUAL</v>
      </c>
      <c r="G795" s="50">
        <v>44847</v>
      </c>
      <c r="H795" s="50">
        <v>44848</v>
      </c>
      <c r="I795" s="51" t="s">
        <v>81</v>
      </c>
      <c r="J795" s="53"/>
      <c r="K795" s="51" t="str">
        <f ca="1">LeaveTracker[[#This Row],[Days]]&amp;" "&amp;LeaveTracker[[#This Row],[Type of Leave]]</f>
        <v>2 SL</v>
      </c>
      <c r="L795" s="9">
        <f ca="1">NETWORKDAYS(LeaveTracker[[#This Row],[Start Date]],LeaveTracker[[#This Row],[End Date]],lstHolidays)</f>
        <v>2</v>
      </c>
      <c r="M795" s="9"/>
    </row>
    <row r="796" spans="1:13" ht="30" customHeight="1" x14ac:dyDescent="0.3">
      <c r="A796" s="51">
        <v>1084</v>
      </c>
      <c r="B796" s="56">
        <v>44882</v>
      </c>
      <c r="C796" s="56">
        <v>44851</v>
      </c>
      <c r="D796" s="53" t="s">
        <v>1809</v>
      </c>
      <c r="E796" s="51" t="str">
        <f>IF(ISBLANK(LeaveTracker[[#This Row],[Employee Name]]),"-----",VLOOKUP(LeaveTracker[[#This Row],[Employee Name]],Employees[[Employee Name]:[Office]],7))</f>
        <v>CENRO</v>
      </c>
      <c r="F796" s="51" t="str">
        <f>IF(ISBLANK(LeaveTracker[[#This Row],[Employee Name]]),"-----",VLOOKUP(LeaveTracker[[#This Row],[Employee Name]],Employees[[Employee Name]:[Office]],6))</f>
        <v>CASUAL</v>
      </c>
      <c r="G796" s="50">
        <v>44861</v>
      </c>
      <c r="H796" s="50">
        <v>44862</v>
      </c>
      <c r="I796" s="51" t="s">
        <v>82</v>
      </c>
      <c r="J796" s="53" t="s">
        <v>1004</v>
      </c>
      <c r="K796" s="51" t="str">
        <f ca="1">LeaveTracker[[#This Row],[Days]]&amp;" "&amp;LeaveTracker[[#This Row],[Type of Leave]]</f>
        <v>2 VL</v>
      </c>
      <c r="L796" s="9">
        <f ca="1">NETWORKDAYS(LeaveTracker[[#This Row],[Start Date]],LeaveTracker[[#This Row],[End Date]],lstHolidays)</f>
        <v>2</v>
      </c>
      <c r="M796" s="9"/>
    </row>
    <row r="797" spans="1:13" ht="30" customHeight="1" x14ac:dyDescent="0.3">
      <c r="A797" s="51">
        <v>1085</v>
      </c>
      <c r="B797" s="56">
        <v>44882</v>
      </c>
      <c r="C797" s="56">
        <v>44854</v>
      </c>
      <c r="D797" s="53" t="s">
        <v>1845</v>
      </c>
      <c r="E797" s="51" t="str">
        <f>IF(ISBLANK(LeaveTracker[[#This Row],[Employee Name]]),"-----",VLOOKUP(LeaveTracker[[#This Row],[Employee Name]],Employees[[Employee Name]:[Office]],7))</f>
        <v>EEO/CITY MARKET</v>
      </c>
      <c r="F797" s="51" t="str">
        <f>IF(ISBLANK(LeaveTracker[[#This Row],[Employee Name]]),"-----",VLOOKUP(LeaveTracker[[#This Row],[Employee Name]],Employees[[Employee Name]:[Office]],6))</f>
        <v>CASUAL</v>
      </c>
      <c r="G797" s="50">
        <v>44863</v>
      </c>
      <c r="H797" s="50">
        <v>44863</v>
      </c>
      <c r="I797" s="51" t="s">
        <v>298</v>
      </c>
      <c r="J797" s="53" t="s">
        <v>1003</v>
      </c>
      <c r="K797" s="51" t="str">
        <f ca="1">LeaveTracker[[#This Row],[Days]]&amp;" "&amp;LeaveTracker[[#This Row],[Type of Leave]]</f>
        <v>0 OTHER</v>
      </c>
      <c r="L797" s="9">
        <f ca="1">NETWORKDAYS(LeaveTracker[[#This Row],[Start Date]],LeaveTracker[[#This Row],[End Date]],lstHolidays)</f>
        <v>0</v>
      </c>
      <c r="M797" s="9"/>
    </row>
    <row r="798" spans="1:13" ht="30" customHeight="1" x14ac:dyDescent="0.3">
      <c r="A798" s="51">
        <v>1086</v>
      </c>
      <c r="B798" s="56">
        <v>44882</v>
      </c>
      <c r="C798" s="56">
        <v>44855</v>
      </c>
      <c r="D798" s="53" t="s">
        <v>1845</v>
      </c>
      <c r="E798" s="51" t="str">
        <f>IF(ISBLANK(LeaveTracker[[#This Row],[Employee Name]]),"-----",VLOOKUP(LeaveTracker[[#This Row],[Employee Name]],Employees[[Employee Name]:[Office]],7))</f>
        <v>EEO/CITY MARKET</v>
      </c>
      <c r="F798" s="51" t="str">
        <f>IF(ISBLANK(LeaveTracker[[#This Row],[Employee Name]]),"-----",VLOOKUP(LeaveTracker[[#This Row],[Employee Name]],Employees[[Employee Name]:[Office]],6))</f>
        <v>CASUAL</v>
      </c>
      <c r="G798" s="50">
        <v>44854</v>
      </c>
      <c r="H798" s="50">
        <v>44854</v>
      </c>
      <c r="I798" s="51" t="s">
        <v>81</v>
      </c>
      <c r="J798" s="53"/>
      <c r="K798" s="51" t="str">
        <f ca="1">LeaveTracker[[#This Row],[Days]]&amp;" "&amp;LeaveTracker[[#This Row],[Type of Leave]]</f>
        <v>1 SL</v>
      </c>
      <c r="L798" s="9">
        <f ca="1">NETWORKDAYS(LeaveTracker[[#This Row],[Start Date]],LeaveTracker[[#This Row],[End Date]],lstHolidays)</f>
        <v>1</v>
      </c>
      <c r="M798" s="9"/>
    </row>
    <row r="799" spans="1:13" ht="30" customHeight="1" x14ac:dyDescent="0.3">
      <c r="A799" s="51">
        <v>1087</v>
      </c>
      <c r="B799" s="56">
        <v>44882</v>
      </c>
      <c r="C799" s="56">
        <v>44872</v>
      </c>
      <c r="D799" s="53" t="s">
        <v>1925</v>
      </c>
      <c r="E799" s="51" t="str">
        <f>IF(ISBLANK(LeaveTracker[[#This Row],[Employee Name]]),"-----",VLOOKUP(LeaveTracker[[#This Row],[Employee Name]],Employees[[Employee Name]:[Office]],7))</f>
        <v>CENRO</v>
      </c>
      <c r="F799" s="51" t="str">
        <f>IF(ISBLANK(LeaveTracker[[#This Row],[Employee Name]]),"-----",VLOOKUP(LeaveTracker[[#This Row],[Employee Name]],Employees[[Employee Name]:[Office]],6))</f>
        <v>CASUAL</v>
      </c>
      <c r="G799" s="50">
        <v>44879</v>
      </c>
      <c r="H799" s="50">
        <v>44881</v>
      </c>
      <c r="I799" s="51" t="s">
        <v>82</v>
      </c>
      <c r="J799" s="53" t="s">
        <v>1004</v>
      </c>
      <c r="K799" s="51" t="str">
        <f ca="1">LeaveTracker[[#This Row],[Days]]&amp;" "&amp;LeaveTracker[[#This Row],[Type of Leave]]</f>
        <v>3 VL</v>
      </c>
      <c r="L799" s="9">
        <f ca="1">NETWORKDAYS(LeaveTracker[[#This Row],[Start Date]],LeaveTracker[[#This Row],[End Date]],lstHolidays)</f>
        <v>3</v>
      </c>
      <c r="M799" s="9"/>
    </row>
    <row r="800" spans="1:13" ht="30" customHeight="1" x14ac:dyDescent="0.3">
      <c r="A800" s="51">
        <v>1088</v>
      </c>
      <c r="B800" s="56">
        <v>44882</v>
      </c>
      <c r="C800" s="56">
        <v>44838</v>
      </c>
      <c r="D800" s="53" t="s">
        <v>1823</v>
      </c>
      <c r="E800" s="51" t="str">
        <f>IF(ISBLANK(LeaveTracker[[#This Row],[Employee Name]]),"-----",VLOOKUP(LeaveTracker[[#This Row],[Employee Name]],Employees[[Employee Name]:[Office]],7))</f>
        <v>TICC</v>
      </c>
      <c r="F800" s="51" t="str">
        <f>IF(ISBLANK(LeaveTracker[[#This Row],[Employee Name]]),"-----",VLOOKUP(LeaveTracker[[#This Row],[Employee Name]],Employees[[Employee Name]:[Office]],6))</f>
        <v>CASUAL</v>
      </c>
      <c r="G800" s="50">
        <v>44832</v>
      </c>
      <c r="H800" s="50">
        <v>44833</v>
      </c>
      <c r="I800" s="51" t="s">
        <v>81</v>
      </c>
      <c r="J800" s="53"/>
      <c r="K800" s="51" t="str">
        <f ca="1">LeaveTracker[[#This Row],[Days]]&amp;" "&amp;LeaveTracker[[#This Row],[Type of Leave]]</f>
        <v>2 SL</v>
      </c>
      <c r="L800" s="9">
        <f ca="1">NETWORKDAYS(LeaveTracker[[#This Row],[Start Date]],LeaveTracker[[#This Row],[End Date]],lstHolidays)</f>
        <v>2</v>
      </c>
      <c r="M800" s="9"/>
    </row>
    <row r="801" spans="1:13" ht="30" customHeight="1" x14ac:dyDescent="0.3">
      <c r="A801" s="51">
        <v>1089</v>
      </c>
      <c r="B801" s="56">
        <v>44882</v>
      </c>
      <c r="C801" s="56">
        <v>44855</v>
      </c>
      <c r="D801" s="53" t="s">
        <v>1832</v>
      </c>
      <c r="E801" s="51" t="str">
        <f>IF(ISBLANK(LeaveTracker[[#This Row],[Employee Name]]),"-----",VLOOKUP(LeaveTracker[[#This Row],[Employee Name]],Employees[[Employee Name]:[Office]],7))</f>
        <v>CCT</v>
      </c>
      <c r="F801" s="51" t="str">
        <f>IF(ISBLANK(LeaveTracker[[#This Row],[Employee Name]]),"-----",VLOOKUP(LeaveTracker[[#This Row],[Employee Name]],Employees[[Employee Name]:[Office]],6))</f>
        <v>CASUAL</v>
      </c>
      <c r="G801" s="50">
        <v>44853</v>
      </c>
      <c r="H801" s="50">
        <v>44854</v>
      </c>
      <c r="I801" s="51" t="s">
        <v>81</v>
      </c>
      <c r="J801" s="53"/>
      <c r="K801" s="51" t="str">
        <f ca="1">LeaveTracker[[#This Row],[Days]]&amp;" "&amp;LeaveTracker[[#This Row],[Type of Leave]]</f>
        <v>2 SL</v>
      </c>
      <c r="L801" s="9">
        <f ca="1">NETWORKDAYS(LeaveTracker[[#This Row],[Start Date]],LeaveTracker[[#This Row],[End Date]],lstHolidays)</f>
        <v>2</v>
      </c>
      <c r="M801" s="9"/>
    </row>
    <row r="802" spans="1:13" ht="30" customHeight="1" x14ac:dyDescent="0.3">
      <c r="A802" s="51">
        <v>1090</v>
      </c>
      <c r="B802" s="56">
        <v>44882</v>
      </c>
      <c r="C802" s="56">
        <v>44873</v>
      </c>
      <c r="D802" s="53" t="s">
        <v>1832</v>
      </c>
      <c r="E802" s="51" t="str">
        <f>IF(ISBLANK(LeaveTracker[[#This Row],[Employee Name]]),"-----",VLOOKUP(LeaveTracker[[#This Row],[Employee Name]],Employees[[Employee Name]:[Office]],7))</f>
        <v>CCT</v>
      </c>
      <c r="F802" s="51" t="str">
        <f>IF(ISBLANK(LeaveTracker[[#This Row],[Employee Name]]),"-----",VLOOKUP(LeaveTracker[[#This Row],[Employee Name]],Employees[[Employee Name]:[Office]],6))</f>
        <v>CASUAL</v>
      </c>
      <c r="G802" s="50">
        <v>44872</v>
      </c>
      <c r="H802" s="50">
        <v>44872</v>
      </c>
      <c r="I802" s="51" t="s">
        <v>81</v>
      </c>
      <c r="J802" s="53"/>
      <c r="K802" s="51" t="str">
        <f ca="1">LeaveTracker[[#This Row],[Days]]&amp;" "&amp;LeaveTracker[[#This Row],[Type of Leave]]</f>
        <v>1 SL</v>
      </c>
      <c r="L802" s="9">
        <f ca="1">NETWORKDAYS(LeaveTracker[[#This Row],[Start Date]],LeaveTracker[[#This Row],[End Date]],lstHolidays)</f>
        <v>1</v>
      </c>
      <c r="M802" s="9"/>
    </row>
    <row r="803" spans="1:13" ht="30" customHeight="1" x14ac:dyDescent="0.3">
      <c r="A803" s="51">
        <v>1091</v>
      </c>
      <c r="B803" s="56">
        <v>44882</v>
      </c>
      <c r="C803" s="56">
        <v>44867</v>
      </c>
      <c r="D803" s="53" t="s">
        <v>1832</v>
      </c>
      <c r="E803" s="51" t="str">
        <f>IF(ISBLANK(LeaveTracker[[#This Row],[Employee Name]]),"-----",VLOOKUP(LeaveTracker[[#This Row],[Employee Name]],Employees[[Employee Name]:[Office]],7))</f>
        <v>CCT</v>
      </c>
      <c r="F803" s="51" t="str">
        <f>IF(ISBLANK(LeaveTracker[[#This Row],[Employee Name]]),"-----",VLOOKUP(LeaveTracker[[#This Row],[Employee Name]],Employees[[Employee Name]:[Office]],6))</f>
        <v>CASUAL</v>
      </c>
      <c r="G803" s="50">
        <v>44862</v>
      </c>
      <c r="H803" s="50">
        <v>44862</v>
      </c>
      <c r="I803" s="51" t="s">
        <v>81</v>
      </c>
      <c r="J803" s="53"/>
      <c r="K803" s="51" t="str">
        <f ca="1">LeaveTracker[[#This Row],[Days]]&amp;" "&amp;LeaveTracker[[#This Row],[Type of Leave]]</f>
        <v>1 SL</v>
      </c>
      <c r="L803" s="9">
        <f ca="1">NETWORKDAYS(LeaveTracker[[#This Row],[Start Date]],LeaveTracker[[#This Row],[End Date]],lstHolidays)</f>
        <v>1</v>
      </c>
      <c r="M803" s="9"/>
    </row>
    <row r="804" spans="1:13" ht="30" customHeight="1" x14ac:dyDescent="0.3">
      <c r="A804" s="51">
        <v>1092</v>
      </c>
      <c r="B804" s="56">
        <v>44882</v>
      </c>
      <c r="C804" s="56">
        <v>44851</v>
      </c>
      <c r="D804" s="53" t="s">
        <v>1831</v>
      </c>
      <c r="E804" s="51" t="str">
        <f>IF(ISBLANK(LeaveTracker[[#This Row],[Employee Name]]),"-----",VLOOKUP(LeaveTracker[[#This Row],[Employee Name]],Employees[[Employee Name]:[Office]],7))</f>
        <v>CENRO</v>
      </c>
      <c r="F804" s="51" t="str">
        <f>IF(ISBLANK(LeaveTracker[[#This Row],[Employee Name]]),"-----",VLOOKUP(LeaveTracker[[#This Row],[Employee Name]],Employees[[Employee Name]:[Office]],6))</f>
        <v>CASUAL</v>
      </c>
      <c r="G804" s="50">
        <v>44858</v>
      </c>
      <c r="H804" s="50">
        <v>44861</v>
      </c>
      <c r="I804" s="51" t="s">
        <v>82</v>
      </c>
      <c r="J804" s="53" t="s">
        <v>1004</v>
      </c>
      <c r="K804" s="51" t="str">
        <f ca="1">LeaveTracker[[#This Row],[Days]]&amp;" "&amp;LeaveTracker[[#This Row],[Type of Leave]]</f>
        <v>4 VL</v>
      </c>
      <c r="L804" s="9">
        <f ca="1">NETWORKDAYS(LeaveTracker[[#This Row],[Start Date]],LeaveTracker[[#This Row],[End Date]],lstHolidays)</f>
        <v>4</v>
      </c>
      <c r="M804" s="9"/>
    </row>
    <row r="805" spans="1:13" ht="30" customHeight="1" x14ac:dyDescent="0.3">
      <c r="A805" s="51">
        <v>1093</v>
      </c>
      <c r="B805" s="56">
        <v>44882</v>
      </c>
      <c r="C805" s="56">
        <v>44859</v>
      </c>
      <c r="D805" s="53" t="s">
        <v>1883</v>
      </c>
      <c r="E805" s="51" t="str">
        <f>IF(ISBLANK(LeaveTracker[[#This Row],[Employee Name]]),"-----",VLOOKUP(LeaveTracker[[#This Row],[Employee Name]],Employees[[Employee Name]:[Office]],7))</f>
        <v>CENRO</v>
      </c>
      <c r="F805" s="51" t="str">
        <f>IF(ISBLANK(LeaveTracker[[#This Row],[Employee Name]]),"-----",VLOOKUP(LeaveTracker[[#This Row],[Employee Name]],Employees[[Employee Name]:[Office]],6))</f>
        <v>CASUAL</v>
      </c>
      <c r="G805" s="50">
        <v>44858</v>
      </c>
      <c r="H805" s="50">
        <v>44858</v>
      </c>
      <c r="I805" s="51" t="s">
        <v>81</v>
      </c>
      <c r="J805" s="53"/>
      <c r="K805" s="51" t="str">
        <f ca="1">LeaveTracker[[#This Row],[Days]]&amp;" "&amp;LeaveTracker[[#This Row],[Type of Leave]]</f>
        <v>1 SL</v>
      </c>
      <c r="L805" s="9">
        <f ca="1">NETWORKDAYS(LeaveTracker[[#This Row],[Start Date]],LeaveTracker[[#This Row],[End Date]],lstHolidays)</f>
        <v>1</v>
      </c>
      <c r="M805" s="9"/>
    </row>
    <row r="806" spans="1:13" ht="30" customHeight="1" x14ac:dyDescent="0.3">
      <c r="A806" s="51">
        <v>1094</v>
      </c>
      <c r="B806" s="56">
        <v>44882</v>
      </c>
      <c r="C806" s="56">
        <v>44847</v>
      </c>
      <c r="D806" s="53" t="s">
        <v>1883</v>
      </c>
      <c r="E806" s="51" t="str">
        <f>IF(ISBLANK(LeaveTracker[[#This Row],[Employee Name]]),"-----",VLOOKUP(LeaveTracker[[#This Row],[Employee Name]],Employees[[Employee Name]:[Office]],7))</f>
        <v>CENRO</v>
      </c>
      <c r="F806" s="51" t="str">
        <f>IF(ISBLANK(LeaveTracker[[#This Row],[Employee Name]]),"-----",VLOOKUP(LeaveTracker[[#This Row],[Employee Name]],Employees[[Employee Name]:[Office]],6))</f>
        <v>CASUAL</v>
      </c>
      <c r="G806" s="50">
        <v>44846</v>
      </c>
      <c r="H806" s="50">
        <v>44846</v>
      </c>
      <c r="I806" s="51" t="s">
        <v>81</v>
      </c>
      <c r="J806" s="53"/>
      <c r="K806" s="51" t="str">
        <f ca="1">LeaveTracker[[#This Row],[Days]]&amp;" "&amp;LeaveTracker[[#This Row],[Type of Leave]]</f>
        <v>1 SL</v>
      </c>
      <c r="L806" s="9">
        <f ca="1">NETWORKDAYS(LeaveTracker[[#This Row],[Start Date]],LeaveTracker[[#This Row],[End Date]],lstHolidays)</f>
        <v>1</v>
      </c>
      <c r="M806" s="9"/>
    </row>
    <row r="807" spans="1:13" ht="30" customHeight="1" x14ac:dyDescent="0.3">
      <c r="A807" s="51">
        <v>1095</v>
      </c>
      <c r="B807" s="56">
        <v>44882</v>
      </c>
      <c r="C807" s="56">
        <v>44840</v>
      </c>
      <c r="D807" s="53" t="s">
        <v>1883</v>
      </c>
      <c r="E807" s="51" t="str">
        <f>IF(ISBLANK(LeaveTracker[[#This Row],[Employee Name]]),"-----",VLOOKUP(LeaveTracker[[#This Row],[Employee Name]],Employees[[Employee Name]:[Office]],7))</f>
        <v>CENRO</v>
      </c>
      <c r="F807" s="51" t="str">
        <f>IF(ISBLANK(LeaveTracker[[#This Row],[Employee Name]]),"-----",VLOOKUP(LeaveTracker[[#This Row],[Employee Name]],Employees[[Employee Name]:[Office]],6))</f>
        <v>CASUAL</v>
      </c>
      <c r="G807" s="50">
        <v>44838</v>
      </c>
      <c r="H807" s="50">
        <v>44839</v>
      </c>
      <c r="I807" s="51" t="s">
        <v>81</v>
      </c>
      <c r="J807" s="53"/>
      <c r="K807" s="51" t="str">
        <f ca="1">LeaveTracker[[#This Row],[Days]]&amp;" "&amp;LeaveTracker[[#This Row],[Type of Leave]]</f>
        <v>2 SL</v>
      </c>
      <c r="L807" s="9">
        <f ca="1">NETWORKDAYS(LeaveTracker[[#This Row],[Start Date]],LeaveTracker[[#This Row],[End Date]],lstHolidays)</f>
        <v>2</v>
      </c>
      <c r="M807" s="9"/>
    </row>
    <row r="808" spans="1:13" ht="30" customHeight="1" x14ac:dyDescent="0.3">
      <c r="A808" s="51">
        <v>1096</v>
      </c>
      <c r="B808" s="56">
        <v>44882</v>
      </c>
      <c r="C808" s="56">
        <v>44874</v>
      </c>
      <c r="D808" s="53" t="s">
        <v>1883</v>
      </c>
      <c r="E808" s="51" t="str">
        <f>IF(ISBLANK(LeaveTracker[[#This Row],[Employee Name]]),"-----",VLOOKUP(LeaveTracker[[#This Row],[Employee Name]],Employees[[Employee Name]:[Office]],7))</f>
        <v>CENRO</v>
      </c>
      <c r="F808" s="51" t="str">
        <f>IF(ISBLANK(LeaveTracker[[#This Row],[Employee Name]]),"-----",VLOOKUP(LeaveTracker[[#This Row],[Employee Name]],Employees[[Employee Name]:[Office]],6))</f>
        <v>CASUAL</v>
      </c>
      <c r="G808" s="50">
        <v>44872</v>
      </c>
      <c r="H808" s="50">
        <v>44873</v>
      </c>
      <c r="I808" s="51" t="s">
        <v>81</v>
      </c>
      <c r="J808" s="53"/>
      <c r="K808" s="51" t="str">
        <f ca="1">LeaveTracker[[#This Row],[Days]]&amp;" "&amp;LeaveTracker[[#This Row],[Type of Leave]]</f>
        <v>2 SL</v>
      </c>
      <c r="L808" s="9">
        <f ca="1">NETWORKDAYS(LeaveTracker[[#This Row],[Start Date]],LeaveTracker[[#This Row],[End Date]],lstHolidays)</f>
        <v>2</v>
      </c>
      <c r="M808" s="9"/>
    </row>
    <row r="809" spans="1:13" ht="30" customHeight="1" x14ac:dyDescent="0.3">
      <c r="A809" s="51">
        <v>1097</v>
      </c>
      <c r="B809" s="56">
        <v>44882</v>
      </c>
      <c r="C809" s="56">
        <v>44851</v>
      </c>
      <c r="D809" s="53" t="s">
        <v>1814</v>
      </c>
      <c r="E809" s="51" t="str">
        <f>IF(ISBLANK(LeaveTracker[[#This Row],[Employee Name]]),"-----",VLOOKUP(LeaveTracker[[#This Row],[Employee Name]],Employees[[Employee Name]:[Office]],7))</f>
        <v>HOUSING</v>
      </c>
      <c r="F809" s="51" t="str">
        <f>IF(ISBLANK(LeaveTracker[[#This Row],[Employee Name]]),"-----",VLOOKUP(LeaveTracker[[#This Row],[Employee Name]],Employees[[Employee Name]:[Office]],6))</f>
        <v>CASUAL</v>
      </c>
      <c r="G809" s="50">
        <v>44855</v>
      </c>
      <c r="H809" s="50">
        <v>44855</v>
      </c>
      <c r="I809" s="51" t="s">
        <v>82</v>
      </c>
      <c r="J809" s="53"/>
      <c r="K809" s="51" t="str">
        <f ca="1">LeaveTracker[[#This Row],[Days]]&amp;" "&amp;LeaveTracker[[#This Row],[Type of Leave]]</f>
        <v>1 VL</v>
      </c>
      <c r="L809" s="9">
        <f ca="1">NETWORKDAYS(LeaveTracker[[#This Row],[Start Date]],LeaveTracker[[#This Row],[End Date]],lstHolidays)</f>
        <v>1</v>
      </c>
      <c r="M809" s="9"/>
    </row>
    <row r="810" spans="1:13" ht="30" customHeight="1" x14ac:dyDescent="0.3">
      <c r="A810" s="51">
        <v>1098</v>
      </c>
      <c r="B810" s="56">
        <v>44882</v>
      </c>
      <c r="C810" s="56">
        <v>44851</v>
      </c>
      <c r="D810" s="53" t="s">
        <v>1814</v>
      </c>
      <c r="E810" s="51" t="str">
        <f>IF(ISBLANK(LeaveTracker[[#This Row],[Employee Name]]),"-----",VLOOKUP(LeaveTracker[[#This Row],[Employee Name]],Employees[[Employee Name]:[Office]],7))</f>
        <v>HOUSING</v>
      </c>
      <c r="F810" s="51" t="str">
        <f>IF(ISBLANK(LeaveTracker[[#This Row],[Employee Name]]),"-----",VLOOKUP(LeaveTracker[[#This Row],[Employee Name]],Employees[[Employee Name]:[Office]],6))</f>
        <v>CASUAL</v>
      </c>
      <c r="G810" s="50">
        <v>44858</v>
      </c>
      <c r="H810" s="50">
        <v>44858</v>
      </c>
      <c r="I810" s="51" t="s">
        <v>298</v>
      </c>
      <c r="J810" s="53" t="s">
        <v>1003</v>
      </c>
      <c r="K810" s="51" t="str">
        <f ca="1">LeaveTracker[[#This Row],[Days]]&amp;" "&amp;LeaveTracker[[#This Row],[Type of Leave]]</f>
        <v>1 OTHER</v>
      </c>
      <c r="L810" s="9">
        <f ca="1">NETWORKDAYS(LeaveTracker[[#This Row],[Start Date]],LeaveTracker[[#This Row],[End Date]],lstHolidays)</f>
        <v>1</v>
      </c>
      <c r="M810" s="9"/>
    </row>
    <row r="811" spans="1:13" ht="30" customHeight="1" x14ac:dyDescent="0.3">
      <c r="A811" s="51">
        <v>1099</v>
      </c>
      <c r="B811" s="56">
        <v>44882</v>
      </c>
      <c r="C811" s="56">
        <v>44869</v>
      </c>
      <c r="D811" s="53" t="s">
        <v>1815</v>
      </c>
      <c r="E811" s="51" t="str">
        <f>IF(ISBLANK(LeaveTracker[[#This Row],[Employee Name]]),"-----",VLOOKUP(LeaveTracker[[#This Row],[Employee Name]],Employees[[Employee Name]:[Office]],7))</f>
        <v>CSWDO</v>
      </c>
      <c r="F811" s="51" t="str">
        <f>IF(ISBLANK(LeaveTracker[[#This Row],[Employee Name]]),"-----",VLOOKUP(LeaveTracker[[#This Row],[Employee Name]],Employees[[Employee Name]:[Office]],6))</f>
        <v>CASUAL</v>
      </c>
      <c r="G811" s="50">
        <v>44868</v>
      </c>
      <c r="H811" s="50">
        <v>44868</v>
      </c>
      <c r="I811" s="51" t="s">
        <v>81</v>
      </c>
      <c r="J811" s="53"/>
      <c r="K811" s="51" t="str">
        <f ca="1">LeaveTracker[[#This Row],[Days]]&amp;" "&amp;LeaveTracker[[#This Row],[Type of Leave]]</f>
        <v>1 SL</v>
      </c>
      <c r="L811" s="9">
        <f ca="1">NETWORKDAYS(LeaveTracker[[#This Row],[Start Date]],LeaveTracker[[#This Row],[End Date]],lstHolidays)</f>
        <v>1</v>
      </c>
      <c r="M811" s="9"/>
    </row>
    <row r="812" spans="1:13" ht="30" customHeight="1" x14ac:dyDescent="0.3">
      <c r="A812" s="51">
        <v>1100</v>
      </c>
      <c r="B812" s="56">
        <v>44882</v>
      </c>
      <c r="C812" s="56">
        <v>44851</v>
      </c>
      <c r="D812" s="53" t="s">
        <v>1815</v>
      </c>
      <c r="E812" s="51" t="str">
        <f>IF(ISBLANK(LeaveTracker[[#This Row],[Employee Name]]),"-----",VLOOKUP(LeaveTracker[[#This Row],[Employee Name]],Employees[[Employee Name]:[Office]],7))</f>
        <v>CSWDO</v>
      </c>
      <c r="F812" s="51" t="str">
        <f>IF(ISBLANK(LeaveTracker[[#This Row],[Employee Name]]),"-----",VLOOKUP(LeaveTracker[[#This Row],[Employee Name]],Employees[[Employee Name]:[Office]],6))</f>
        <v>CASUAL</v>
      </c>
      <c r="G812" s="50">
        <v>44848</v>
      </c>
      <c r="H812" s="50">
        <v>44848</v>
      </c>
      <c r="I812" s="51" t="s">
        <v>81</v>
      </c>
      <c r="J812" s="53"/>
      <c r="K812" s="51" t="str">
        <f ca="1">LeaveTracker[[#This Row],[Days]]&amp;" "&amp;LeaveTracker[[#This Row],[Type of Leave]]</f>
        <v>1 SL</v>
      </c>
      <c r="L812" s="9">
        <f ca="1">NETWORKDAYS(LeaveTracker[[#This Row],[Start Date]],LeaveTracker[[#This Row],[End Date]],lstHolidays)</f>
        <v>1</v>
      </c>
      <c r="M812" s="9"/>
    </row>
    <row r="813" spans="1:13" ht="30" customHeight="1" x14ac:dyDescent="0.3">
      <c r="A813" s="51">
        <v>1101</v>
      </c>
      <c r="B813" s="56">
        <v>44882</v>
      </c>
      <c r="C813" s="56">
        <v>44879</v>
      </c>
      <c r="D813" s="53" t="s">
        <v>1815</v>
      </c>
      <c r="E813" s="51" t="str">
        <f>IF(ISBLANK(LeaveTracker[[#This Row],[Employee Name]]),"-----",VLOOKUP(LeaveTracker[[#This Row],[Employee Name]],Employees[[Employee Name]:[Office]],7))</f>
        <v>CSWDO</v>
      </c>
      <c r="F813" s="51" t="str">
        <f>IF(ISBLANK(LeaveTracker[[#This Row],[Employee Name]]),"-----",VLOOKUP(LeaveTracker[[#This Row],[Employee Name]],Employees[[Employee Name]:[Office]],6))</f>
        <v>CASUAL</v>
      </c>
      <c r="G813" s="50">
        <v>44888</v>
      </c>
      <c r="H813" s="50">
        <v>44888</v>
      </c>
      <c r="I813" s="51" t="s">
        <v>298</v>
      </c>
      <c r="J813" s="53" t="s">
        <v>1003</v>
      </c>
      <c r="K813" s="51" t="str">
        <f ca="1">LeaveTracker[[#This Row],[Days]]&amp;" "&amp;LeaveTracker[[#This Row],[Type of Leave]]</f>
        <v>1 OTHER</v>
      </c>
      <c r="L813" s="9">
        <f ca="1">NETWORKDAYS(LeaveTracker[[#This Row],[Start Date]],LeaveTracker[[#This Row],[End Date]],lstHolidays)</f>
        <v>1</v>
      </c>
      <c r="M813" s="9"/>
    </row>
    <row r="814" spans="1:13" ht="30" customHeight="1" x14ac:dyDescent="0.3">
      <c r="A814" s="51">
        <v>1102</v>
      </c>
      <c r="B814" s="56">
        <v>44882</v>
      </c>
      <c r="C814" s="56">
        <v>44876</v>
      </c>
      <c r="D814" s="53" t="s">
        <v>1843</v>
      </c>
      <c r="E814" s="51" t="str">
        <f>IF(ISBLANK(LeaveTracker[[#This Row],[Employee Name]]),"-----",VLOOKUP(LeaveTracker[[#This Row],[Employee Name]],Employees[[Employee Name]:[Office]],7))</f>
        <v>CSWDO</v>
      </c>
      <c r="F814" s="51" t="str">
        <f>IF(ISBLANK(LeaveTracker[[#This Row],[Employee Name]]),"-----",VLOOKUP(LeaveTracker[[#This Row],[Employee Name]],Employees[[Employee Name]:[Office]],6))</f>
        <v>CASUAL</v>
      </c>
      <c r="G814" s="50">
        <v>44921</v>
      </c>
      <c r="H814" s="50">
        <v>44924</v>
      </c>
      <c r="I814" s="51" t="s">
        <v>82</v>
      </c>
      <c r="J814" s="53" t="s">
        <v>1004</v>
      </c>
      <c r="K814" s="51" t="str">
        <f ca="1">LeaveTracker[[#This Row],[Days]]&amp;" "&amp;LeaveTracker[[#This Row],[Type of Leave]]</f>
        <v>3 VL</v>
      </c>
      <c r="L814" s="9">
        <f ca="1">NETWORKDAYS(LeaveTracker[[#This Row],[Start Date]],LeaveTracker[[#This Row],[End Date]],lstHolidays)</f>
        <v>3</v>
      </c>
      <c r="M814" s="9"/>
    </row>
    <row r="815" spans="1:13" ht="30" customHeight="1" x14ac:dyDescent="0.3">
      <c r="A815" s="51">
        <v>1103</v>
      </c>
      <c r="B815" s="56">
        <v>44882</v>
      </c>
      <c r="C815" s="56">
        <v>44875</v>
      </c>
      <c r="D815" s="53" t="s">
        <v>1819</v>
      </c>
      <c r="E815" s="51" t="str">
        <f>IF(ISBLANK(LeaveTracker[[#This Row],[Employee Name]]),"-----",VLOOKUP(LeaveTracker[[#This Row],[Employee Name]],Employees[[Employee Name]:[Office]],7))</f>
        <v>TICC</v>
      </c>
      <c r="F815" s="51" t="str">
        <f>IF(ISBLANK(LeaveTracker[[#This Row],[Employee Name]]),"-----",VLOOKUP(LeaveTracker[[#This Row],[Employee Name]],Employees[[Employee Name]:[Office]],6))</f>
        <v>CASUAL</v>
      </c>
      <c r="G815" s="50">
        <v>44872</v>
      </c>
      <c r="H815" s="50">
        <v>44874</v>
      </c>
      <c r="I815" s="51" t="s">
        <v>81</v>
      </c>
      <c r="J815" s="53"/>
      <c r="K815" s="51" t="str">
        <f ca="1">LeaveTracker[[#This Row],[Days]]&amp;" "&amp;LeaveTracker[[#This Row],[Type of Leave]]</f>
        <v>3 SL</v>
      </c>
      <c r="L815" s="9">
        <f ca="1">NETWORKDAYS(LeaveTracker[[#This Row],[Start Date]],LeaveTracker[[#This Row],[End Date]],lstHolidays)</f>
        <v>3</v>
      </c>
      <c r="M815" s="9"/>
    </row>
    <row r="816" spans="1:13" ht="30" customHeight="1" x14ac:dyDescent="0.3">
      <c r="A816" s="51">
        <v>1104</v>
      </c>
      <c r="B816" s="56">
        <v>44882</v>
      </c>
      <c r="C816" s="56">
        <v>44844</v>
      </c>
      <c r="D816" s="53" t="s">
        <v>1819</v>
      </c>
      <c r="E816" s="51" t="str">
        <f>IF(ISBLANK(LeaveTracker[[#This Row],[Employee Name]]),"-----",VLOOKUP(LeaveTracker[[#This Row],[Employee Name]],Employees[[Employee Name]:[Office]],7))</f>
        <v>TICC</v>
      </c>
      <c r="F816" s="51" t="str">
        <f>IF(ISBLANK(LeaveTracker[[#This Row],[Employee Name]]),"-----",VLOOKUP(LeaveTracker[[#This Row],[Employee Name]],Employees[[Employee Name]:[Office]],6))</f>
        <v>CASUAL</v>
      </c>
      <c r="G816" s="50">
        <v>44852</v>
      </c>
      <c r="H816" s="50">
        <v>44854</v>
      </c>
      <c r="I816" s="51" t="s">
        <v>82</v>
      </c>
      <c r="J816" s="53"/>
      <c r="K816" s="51" t="str">
        <f ca="1">LeaveTracker[[#This Row],[Days]]&amp;" "&amp;LeaveTracker[[#This Row],[Type of Leave]]</f>
        <v>3 VL</v>
      </c>
      <c r="L816" s="9">
        <f ca="1">NETWORKDAYS(LeaveTracker[[#This Row],[Start Date]],LeaveTracker[[#This Row],[End Date]],lstHolidays)</f>
        <v>3</v>
      </c>
      <c r="M816" s="9"/>
    </row>
    <row r="817" spans="1:13" ht="30" customHeight="1" x14ac:dyDescent="0.3">
      <c r="A817" s="51">
        <v>1105</v>
      </c>
      <c r="B817" s="56">
        <v>44882</v>
      </c>
      <c r="C817" s="56">
        <v>44860</v>
      </c>
      <c r="D817" s="53" t="s">
        <v>1888</v>
      </c>
      <c r="E817" s="51" t="str">
        <f>IF(ISBLANK(LeaveTracker[[#This Row],[Employee Name]]),"-----",VLOOKUP(LeaveTracker[[#This Row],[Employee Name]],Employees[[Employee Name]:[Office]],7))</f>
        <v>CHO</v>
      </c>
      <c r="F817" s="51" t="str">
        <f>IF(ISBLANK(LeaveTracker[[#This Row],[Employee Name]]),"-----",VLOOKUP(LeaveTracker[[#This Row],[Employee Name]],Employees[[Employee Name]:[Office]],6))</f>
        <v>CASUAL</v>
      </c>
      <c r="G817" s="50">
        <v>44858</v>
      </c>
      <c r="H817" s="50">
        <v>44859</v>
      </c>
      <c r="I817" s="51" t="s">
        <v>81</v>
      </c>
      <c r="J817" s="53"/>
      <c r="K817" s="51" t="str">
        <f ca="1">LeaveTracker[[#This Row],[Days]]&amp;" "&amp;LeaveTracker[[#This Row],[Type of Leave]]</f>
        <v>2 SL</v>
      </c>
      <c r="L817" s="9">
        <f ca="1">NETWORKDAYS(LeaveTracker[[#This Row],[Start Date]],LeaveTracker[[#This Row],[End Date]],lstHolidays)</f>
        <v>2</v>
      </c>
      <c r="M817" s="9"/>
    </row>
    <row r="818" spans="1:13" ht="30" customHeight="1" x14ac:dyDescent="0.3">
      <c r="A818" s="51">
        <v>1106</v>
      </c>
      <c r="B818" s="56">
        <v>44882</v>
      </c>
      <c r="C818" s="56">
        <v>44867</v>
      </c>
      <c r="D818" s="53" t="s">
        <v>1865</v>
      </c>
      <c r="E818" s="51" t="str">
        <f>IF(ISBLANK(LeaveTracker[[#This Row],[Employee Name]]),"-----",VLOOKUP(LeaveTracker[[#This Row],[Employee Name]],Employees[[Employee Name]:[Office]],7))</f>
        <v>TICC</v>
      </c>
      <c r="F818" s="51" t="str">
        <f>IF(ISBLANK(LeaveTracker[[#This Row],[Employee Name]]),"-----",VLOOKUP(LeaveTracker[[#This Row],[Employee Name]],Employees[[Employee Name]:[Office]],6))</f>
        <v>CASUAL</v>
      </c>
      <c r="G818" s="50">
        <v>44874</v>
      </c>
      <c r="H818" s="50">
        <v>44880</v>
      </c>
      <c r="I818" s="51" t="s">
        <v>82</v>
      </c>
      <c r="J818" s="53"/>
      <c r="K818" s="51" t="str">
        <f ca="1">LeaveTracker[[#This Row],[Days]]&amp;" "&amp;LeaveTracker[[#This Row],[Type of Leave]]</f>
        <v>5 VL</v>
      </c>
      <c r="L818" s="9">
        <f ca="1">NETWORKDAYS(LeaveTracker[[#This Row],[Start Date]],LeaveTracker[[#This Row],[End Date]],lstHolidays)</f>
        <v>5</v>
      </c>
      <c r="M818" s="9"/>
    </row>
    <row r="819" spans="1:13" ht="30" customHeight="1" x14ac:dyDescent="0.3">
      <c r="A819" s="51">
        <v>1107</v>
      </c>
      <c r="B819" s="56">
        <v>44882</v>
      </c>
      <c r="C819" s="56">
        <v>44840</v>
      </c>
      <c r="D819" s="53" t="s">
        <v>1753</v>
      </c>
      <c r="E819" s="51" t="str">
        <f>IF(ISBLANK(LeaveTracker[[#This Row],[Employee Name]]),"-----",VLOOKUP(LeaveTracker[[#This Row],[Employee Name]],Employees[[Employee Name]:[Office]],7))</f>
        <v>ACCOUNTING</v>
      </c>
      <c r="F819" s="51" t="str">
        <f>IF(ISBLANK(LeaveTracker[[#This Row],[Employee Name]]),"-----",VLOOKUP(LeaveTracker[[#This Row],[Employee Name]],Employees[[Employee Name]:[Office]],6))</f>
        <v>CASUAL</v>
      </c>
      <c r="G819" s="50">
        <v>44838</v>
      </c>
      <c r="H819" s="50">
        <v>44839</v>
      </c>
      <c r="I819" s="51" t="s">
        <v>81</v>
      </c>
      <c r="J819" s="53"/>
      <c r="K819" s="51" t="str">
        <f ca="1">LeaveTracker[[#This Row],[Days]]&amp;" "&amp;LeaveTracker[[#This Row],[Type of Leave]]</f>
        <v>2 SL</v>
      </c>
      <c r="L819" s="9">
        <f ca="1">NETWORKDAYS(LeaveTracker[[#This Row],[Start Date]],LeaveTracker[[#This Row],[End Date]],lstHolidays)</f>
        <v>2</v>
      </c>
      <c r="M819" s="9"/>
    </row>
    <row r="820" spans="1:13" ht="30" customHeight="1" x14ac:dyDescent="0.3">
      <c r="A820" s="51">
        <v>1108</v>
      </c>
      <c r="B820" s="56">
        <v>44882</v>
      </c>
      <c r="C820" s="56">
        <v>44838</v>
      </c>
      <c r="D820" s="53" t="s">
        <v>1767</v>
      </c>
      <c r="E820" s="51" t="str">
        <f>IF(ISBLANK(LeaveTracker[[#This Row],[Employee Name]]),"-----",VLOOKUP(LeaveTracker[[#This Row],[Employee Name]],Employees[[Employee Name]:[Office]],7))</f>
        <v>TCIS</v>
      </c>
      <c r="F820" s="51" t="str">
        <f>IF(ISBLANK(LeaveTracker[[#This Row],[Employee Name]]),"-----",VLOOKUP(LeaveTracker[[#This Row],[Employee Name]],Employees[[Employee Name]:[Office]],6))</f>
        <v>JOBCON</v>
      </c>
      <c r="G820" s="50">
        <v>44817</v>
      </c>
      <c r="H820" s="50">
        <v>44817</v>
      </c>
      <c r="I820" s="51" t="s">
        <v>81</v>
      </c>
      <c r="J820" s="53"/>
      <c r="K820" s="51" t="str">
        <f ca="1">LeaveTracker[[#This Row],[Days]]&amp;" "&amp;LeaveTracker[[#This Row],[Type of Leave]]</f>
        <v>1 SL</v>
      </c>
      <c r="L820" s="9">
        <f ca="1">NETWORKDAYS(LeaveTracker[[#This Row],[Start Date]],LeaveTracker[[#This Row],[End Date]],lstHolidays)</f>
        <v>1</v>
      </c>
      <c r="M820" s="9"/>
    </row>
    <row r="821" spans="1:13" ht="30" customHeight="1" x14ac:dyDescent="0.3">
      <c r="A821" s="51">
        <v>1109</v>
      </c>
      <c r="B821" s="56">
        <v>44882</v>
      </c>
      <c r="C821" s="56">
        <v>44862</v>
      </c>
      <c r="D821" s="53" t="s">
        <v>1936</v>
      </c>
      <c r="E821" s="51" t="str">
        <f>IF(ISBLANK(LeaveTracker[[#This Row],[Employee Name]]),"-----",VLOOKUP(LeaveTracker[[#This Row],[Employee Name]],Employees[[Employee Name]:[Office]],7))</f>
        <v>MAHOGANY MARKET</v>
      </c>
      <c r="F821" s="51" t="str">
        <f>IF(ISBLANK(LeaveTracker[[#This Row],[Employee Name]]),"-----",VLOOKUP(LeaveTracker[[#This Row],[Employee Name]],Employees[[Employee Name]:[Office]],6))</f>
        <v>CASUAL</v>
      </c>
      <c r="G821" s="50">
        <v>44868</v>
      </c>
      <c r="H821" s="50">
        <v>44868</v>
      </c>
      <c r="I821" s="51" t="s">
        <v>82</v>
      </c>
      <c r="J821" s="53"/>
      <c r="K821" s="51" t="str">
        <f ca="1">LeaveTracker[[#This Row],[Days]]&amp;" "&amp;LeaveTracker[[#This Row],[Type of Leave]]</f>
        <v>1 VL</v>
      </c>
      <c r="L821" s="9">
        <f ca="1">NETWORKDAYS(LeaveTracker[[#This Row],[Start Date]],LeaveTracker[[#This Row],[End Date]],lstHolidays)</f>
        <v>1</v>
      </c>
      <c r="M821" s="9"/>
    </row>
    <row r="822" spans="1:13" ht="30" customHeight="1" x14ac:dyDescent="0.3">
      <c r="A822" s="51">
        <v>1109</v>
      </c>
      <c r="B822" s="56">
        <v>44882</v>
      </c>
      <c r="C822" s="56">
        <v>44862</v>
      </c>
      <c r="D822" s="53" t="s">
        <v>1936</v>
      </c>
      <c r="E822" s="51" t="str">
        <f>IF(ISBLANK(LeaveTracker[[#This Row],[Employee Name]]),"-----",VLOOKUP(LeaveTracker[[#This Row],[Employee Name]],Employees[[Employee Name]:[Office]],7))</f>
        <v>MAHOGANY MARKET</v>
      </c>
      <c r="F822" s="51" t="str">
        <f>IF(ISBLANK(LeaveTracker[[#This Row],[Employee Name]]),"-----",VLOOKUP(LeaveTracker[[#This Row],[Employee Name]],Employees[[Employee Name]:[Office]],6))</f>
        <v>CASUAL</v>
      </c>
      <c r="G822" s="50">
        <v>44872</v>
      </c>
      <c r="H822" s="50">
        <v>44872</v>
      </c>
      <c r="I822" s="51" t="s">
        <v>82</v>
      </c>
      <c r="J822" s="53"/>
      <c r="K822" s="51" t="str">
        <f ca="1">LeaveTracker[[#This Row],[Days]]&amp;" "&amp;LeaveTracker[[#This Row],[Type of Leave]]</f>
        <v>1 VL</v>
      </c>
      <c r="L822" s="9">
        <f ca="1">NETWORKDAYS(LeaveTracker[[#This Row],[Start Date]],LeaveTracker[[#This Row],[End Date]],lstHolidays)</f>
        <v>1</v>
      </c>
      <c r="M822" s="9"/>
    </row>
    <row r="823" spans="1:13" ht="30" customHeight="1" x14ac:dyDescent="0.3">
      <c r="A823" s="51">
        <v>1109</v>
      </c>
      <c r="B823" s="56">
        <v>44882</v>
      </c>
      <c r="C823" s="56">
        <v>44862</v>
      </c>
      <c r="D823" s="53" t="s">
        <v>1936</v>
      </c>
      <c r="E823" s="51" t="str">
        <f>IF(ISBLANK(LeaveTracker[[#This Row],[Employee Name]]),"-----",VLOOKUP(LeaveTracker[[#This Row],[Employee Name]],Employees[[Employee Name]:[Office]],7))</f>
        <v>MAHOGANY MARKET</v>
      </c>
      <c r="F823" s="51" t="str">
        <f>IF(ISBLANK(LeaveTracker[[#This Row],[Employee Name]]),"-----",VLOOKUP(LeaveTracker[[#This Row],[Employee Name]],Employees[[Employee Name]:[Office]],6))</f>
        <v>CASUAL</v>
      </c>
      <c r="G823" s="50">
        <v>44875</v>
      </c>
      <c r="H823" s="50">
        <v>44875</v>
      </c>
      <c r="I823" s="51" t="s">
        <v>82</v>
      </c>
      <c r="J823" s="53"/>
      <c r="K823" s="51" t="str">
        <f ca="1">LeaveTracker[[#This Row],[Days]]&amp;" "&amp;LeaveTracker[[#This Row],[Type of Leave]]</f>
        <v>1 VL</v>
      </c>
      <c r="L823" s="9">
        <f ca="1">NETWORKDAYS(LeaveTracker[[#This Row],[Start Date]],LeaveTracker[[#This Row],[End Date]],lstHolidays)</f>
        <v>1</v>
      </c>
      <c r="M823" s="9"/>
    </row>
    <row r="824" spans="1:13" ht="30" customHeight="1" x14ac:dyDescent="0.3">
      <c r="A824" s="51">
        <v>1110</v>
      </c>
      <c r="B824" s="56">
        <v>44893</v>
      </c>
      <c r="C824" s="56">
        <v>44872</v>
      </c>
      <c r="D824" s="53" t="s">
        <v>1958</v>
      </c>
      <c r="E824" s="51" t="str">
        <f>IF(ISBLANK(LeaveTracker[[#This Row],[Employee Name]]),"-----",VLOOKUP(LeaveTracker[[#This Row],[Employee Name]],Employees[[Employee Name]:[Office]],7))</f>
        <v>CHO</v>
      </c>
      <c r="F824" s="51" t="str">
        <f>IF(ISBLANK(LeaveTracker[[#This Row],[Employee Name]]),"-----",VLOOKUP(LeaveTracker[[#This Row],[Employee Name]],Employees[[Employee Name]:[Office]],6))</f>
        <v>CASUAL</v>
      </c>
      <c r="G824" s="50">
        <v>44810</v>
      </c>
      <c r="H824" s="50">
        <v>44914</v>
      </c>
      <c r="I824" s="51" t="s">
        <v>76</v>
      </c>
      <c r="J824" s="53"/>
      <c r="K824" s="51" t="str">
        <f ca="1">LeaveTracker[[#This Row],[Days]]&amp;" "&amp;LeaveTracker[[#This Row],[Type of Leave]]</f>
        <v>73 Maternity</v>
      </c>
      <c r="L824" s="9">
        <f ca="1">NETWORKDAYS(LeaveTracker[[#This Row],[Start Date]],LeaveTracker[[#This Row],[End Date]],lstHolidays)</f>
        <v>73</v>
      </c>
      <c r="M824" s="9"/>
    </row>
    <row r="825" spans="1:13" ht="30" customHeight="1" x14ac:dyDescent="0.3">
      <c r="A825" s="51">
        <v>1111</v>
      </c>
      <c r="B825" s="56">
        <v>44893</v>
      </c>
      <c r="C825" s="56">
        <v>44886</v>
      </c>
      <c r="D825" s="53" t="s">
        <v>1851</v>
      </c>
      <c r="E825" s="51" t="str">
        <f>IF(ISBLANK(LeaveTracker[[#This Row],[Employee Name]]),"-----",VLOOKUP(LeaveTracker[[#This Row],[Employee Name]],Employees[[Employee Name]:[Office]],7))</f>
        <v>BIR</v>
      </c>
      <c r="F825" s="51" t="str">
        <f>IF(ISBLANK(LeaveTracker[[#This Row],[Employee Name]]),"-----",VLOOKUP(LeaveTracker[[#This Row],[Employee Name]],Employees[[Employee Name]:[Office]],6))</f>
        <v>CASUAL</v>
      </c>
      <c r="G825" s="50">
        <v>44876</v>
      </c>
      <c r="H825" s="50">
        <v>44876</v>
      </c>
      <c r="I825" s="51" t="s">
        <v>82</v>
      </c>
      <c r="J825" s="53"/>
      <c r="K825" s="51" t="str">
        <f ca="1">LeaveTracker[[#This Row],[Days]]&amp;" "&amp;LeaveTracker[[#This Row],[Type of Leave]]</f>
        <v>1 VL</v>
      </c>
      <c r="L825" s="9">
        <f ca="1">NETWORKDAYS(LeaveTracker[[#This Row],[Start Date]],LeaveTracker[[#This Row],[End Date]],lstHolidays)</f>
        <v>1</v>
      </c>
      <c r="M825" s="9"/>
    </row>
    <row r="826" spans="1:13" ht="30" customHeight="1" x14ac:dyDescent="0.3">
      <c r="A826" s="51">
        <v>1111</v>
      </c>
      <c r="B826" s="56">
        <v>44893</v>
      </c>
      <c r="C826" s="56">
        <v>44886</v>
      </c>
      <c r="D826" s="53" t="s">
        <v>1851</v>
      </c>
      <c r="E826" s="51" t="str">
        <f>IF(ISBLANK(LeaveTracker[[#This Row],[Employee Name]]),"-----",VLOOKUP(LeaveTracker[[#This Row],[Employee Name]],Employees[[Employee Name]:[Office]],7))</f>
        <v>BIR</v>
      </c>
      <c r="F826" s="51" t="str">
        <f>IF(ISBLANK(LeaveTracker[[#This Row],[Employee Name]]),"-----",VLOOKUP(LeaveTracker[[#This Row],[Employee Name]],Employees[[Employee Name]:[Office]],6))</f>
        <v>CASUAL</v>
      </c>
      <c r="G826" s="50">
        <v>44882</v>
      </c>
      <c r="H826" s="50">
        <v>44882</v>
      </c>
      <c r="I826" s="51" t="s">
        <v>82</v>
      </c>
      <c r="J826" s="53"/>
      <c r="K826" s="51" t="str">
        <f ca="1">LeaveTracker[[#This Row],[Days]]&amp;" "&amp;LeaveTracker[[#This Row],[Type of Leave]]</f>
        <v>1 VL</v>
      </c>
      <c r="L826" s="9">
        <f ca="1">NETWORKDAYS(LeaveTracker[[#This Row],[Start Date]],LeaveTracker[[#This Row],[End Date]],lstHolidays)</f>
        <v>1</v>
      </c>
      <c r="M826" s="9"/>
    </row>
    <row r="827" spans="1:13" ht="30" customHeight="1" x14ac:dyDescent="0.3">
      <c r="A827" s="51">
        <v>1112</v>
      </c>
      <c r="B827" s="56">
        <v>44893</v>
      </c>
      <c r="C827" s="56">
        <v>44882</v>
      </c>
      <c r="D827" s="53" t="s">
        <v>1959</v>
      </c>
      <c r="E827" s="51" t="str">
        <f>IF(ISBLANK(LeaveTracker[[#This Row],[Employee Name]]),"-----",VLOOKUP(LeaveTracker[[#This Row],[Employee Name]],Employees[[Employee Name]:[Office]],7))</f>
        <v>PICNIC GROVE</v>
      </c>
      <c r="F827" s="51" t="str">
        <f>IF(ISBLANK(LeaveTracker[[#This Row],[Employee Name]]),"-----",VLOOKUP(LeaveTracker[[#This Row],[Employee Name]],Employees[[Employee Name]:[Office]],6))</f>
        <v>CASUAL</v>
      </c>
      <c r="G827" s="50">
        <v>44872</v>
      </c>
      <c r="H827" s="50">
        <v>44874</v>
      </c>
      <c r="I827" s="51" t="s">
        <v>81</v>
      </c>
      <c r="J827" s="53"/>
      <c r="K827" s="51" t="str">
        <f ca="1">LeaveTracker[[#This Row],[Days]]&amp;" "&amp;LeaveTracker[[#This Row],[Type of Leave]]</f>
        <v>3 SL</v>
      </c>
      <c r="L827" s="9">
        <f ca="1">NETWORKDAYS(LeaveTracker[[#This Row],[Start Date]],LeaveTracker[[#This Row],[End Date]],lstHolidays)</f>
        <v>3</v>
      </c>
      <c r="M827" s="9"/>
    </row>
    <row r="828" spans="1:13" ht="30" customHeight="1" x14ac:dyDescent="0.3">
      <c r="A828" s="51">
        <v>1113</v>
      </c>
      <c r="B828" s="56">
        <v>44893</v>
      </c>
      <c r="C828" s="56">
        <v>44882</v>
      </c>
      <c r="D828" s="53" t="s">
        <v>1929</v>
      </c>
      <c r="E828" s="51" t="str">
        <f>IF(ISBLANK(LeaveTracker[[#This Row],[Employee Name]]),"-----",VLOOKUP(LeaveTracker[[#This Row],[Employee Name]],Employees[[Employee Name]:[Office]],7))</f>
        <v>PICNIC GROVE</v>
      </c>
      <c r="F828" s="51" t="str">
        <f>IF(ISBLANK(LeaveTracker[[#This Row],[Employee Name]]),"-----",VLOOKUP(LeaveTracker[[#This Row],[Employee Name]],Employees[[Employee Name]:[Office]],6))</f>
        <v>CASUAL</v>
      </c>
      <c r="G828" s="50">
        <v>44896</v>
      </c>
      <c r="H828" s="50">
        <v>44926</v>
      </c>
      <c r="I828" s="51" t="s">
        <v>81</v>
      </c>
      <c r="J828" s="53"/>
      <c r="K828" s="51" t="str">
        <f ca="1">LeaveTracker[[#This Row],[Days]]&amp;" "&amp;LeaveTracker[[#This Row],[Type of Leave]]</f>
        <v>19 SL</v>
      </c>
      <c r="L828" s="9">
        <f ca="1">NETWORKDAYS(LeaveTracker[[#This Row],[Start Date]],LeaveTracker[[#This Row],[End Date]],lstHolidays)</f>
        <v>19</v>
      </c>
      <c r="M828" s="9"/>
    </row>
    <row r="829" spans="1:13" ht="30" customHeight="1" x14ac:dyDescent="0.3">
      <c r="A829" s="51">
        <v>1114</v>
      </c>
      <c r="B829" s="56">
        <v>44893</v>
      </c>
      <c r="C829" s="56">
        <v>44875</v>
      </c>
      <c r="D829" s="53" t="s">
        <v>1960</v>
      </c>
      <c r="E829" s="51" t="str">
        <f>IF(ISBLANK(LeaveTracker[[#This Row],[Employee Name]]),"-----",VLOOKUP(LeaveTracker[[#This Row],[Employee Name]],Employees[[Employee Name]:[Office]],7))</f>
        <v>SP/VMO</v>
      </c>
      <c r="F829" s="51" t="str">
        <f>IF(ISBLANK(LeaveTracker[[#This Row],[Employee Name]]),"-----",VLOOKUP(LeaveTracker[[#This Row],[Employee Name]],Employees[[Employee Name]:[Office]],6))</f>
        <v>CASUAL</v>
      </c>
      <c r="G829" s="50">
        <v>44881</v>
      </c>
      <c r="H829" s="50">
        <v>44883</v>
      </c>
      <c r="I829" s="51" t="s">
        <v>82</v>
      </c>
      <c r="J829" s="53" t="s">
        <v>1004</v>
      </c>
      <c r="K829" s="51" t="str">
        <f ca="1">LeaveTracker[[#This Row],[Days]]&amp;" "&amp;LeaveTracker[[#This Row],[Type of Leave]]</f>
        <v>3 VL</v>
      </c>
      <c r="L829" s="9">
        <f ca="1">NETWORKDAYS(LeaveTracker[[#This Row],[Start Date]],LeaveTracker[[#This Row],[End Date]],lstHolidays)</f>
        <v>3</v>
      </c>
      <c r="M829" s="9"/>
    </row>
    <row r="830" spans="1:13" ht="30" customHeight="1" x14ac:dyDescent="0.3">
      <c r="A830" s="51">
        <v>1115</v>
      </c>
      <c r="B830" s="56">
        <v>44893</v>
      </c>
      <c r="C830" s="56">
        <v>44848</v>
      </c>
      <c r="D830" s="53" t="s">
        <v>1961</v>
      </c>
      <c r="E830" s="51" t="str">
        <f>IF(ISBLANK(LeaveTracker[[#This Row],[Employee Name]]),"-----",VLOOKUP(LeaveTracker[[#This Row],[Employee Name]],Employees[[Employee Name]:[Office]],7))</f>
        <v>CHO</v>
      </c>
      <c r="F830" s="51" t="str">
        <f>IF(ISBLANK(LeaveTracker[[#This Row],[Employee Name]]),"-----",VLOOKUP(LeaveTracker[[#This Row],[Employee Name]],Employees[[Employee Name]:[Office]],6))</f>
        <v>JOBCON</v>
      </c>
      <c r="G830" s="50">
        <v>44845</v>
      </c>
      <c r="H830" s="50">
        <v>44847</v>
      </c>
      <c r="I830" s="51" t="s">
        <v>298</v>
      </c>
      <c r="J830" s="53" t="s">
        <v>1956</v>
      </c>
      <c r="K830" s="51" t="str">
        <f ca="1">LeaveTracker[[#This Row],[Days]]&amp;" "&amp;LeaveTracker[[#This Row],[Type of Leave]]</f>
        <v>3 OTHER</v>
      </c>
      <c r="L830" s="9">
        <f ca="1">NETWORKDAYS(LeaveTracker[[#This Row],[Start Date]],LeaveTracker[[#This Row],[End Date]],lstHolidays)</f>
        <v>3</v>
      </c>
      <c r="M830" s="9"/>
    </row>
    <row r="831" spans="1:13" ht="30" customHeight="1" x14ac:dyDescent="0.3">
      <c r="A831" s="51">
        <v>1116</v>
      </c>
      <c r="B831" s="56">
        <v>44893</v>
      </c>
      <c r="C831" s="56">
        <v>44867</v>
      </c>
      <c r="D831" s="53" t="s">
        <v>1825</v>
      </c>
      <c r="E831" s="51" t="str">
        <f>IF(ISBLANK(LeaveTracker[[#This Row],[Employee Name]]),"-----",VLOOKUP(LeaveTracker[[#This Row],[Employee Name]],Employees[[Employee Name]:[Office]],7))</f>
        <v>TICC</v>
      </c>
      <c r="F831" s="51" t="str">
        <f>IF(ISBLANK(LeaveTracker[[#This Row],[Employee Name]]),"-----",VLOOKUP(LeaveTracker[[#This Row],[Employee Name]],Employees[[Employee Name]:[Office]],6))</f>
        <v>JOBCON</v>
      </c>
      <c r="G831" s="50">
        <v>44862</v>
      </c>
      <c r="H831" s="50">
        <v>44862</v>
      </c>
      <c r="I831" s="51" t="s">
        <v>1022</v>
      </c>
      <c r="J831" s="53" t="s">
        <v>1897</v>
      </c>
      <c r="K831" s="51" t="str">
        <f ca="1">LeaveTracker[[#This Row],[Days]]&amp;" "&amp;LeaveTracker[[#This Row],[Type of Leave]]</f>
        <v>1 WITHOUTPAY</v>
      </c>
      <c r="L831" s="9">
        <f ca="1">NETWORKDAYS(LeaveTracker[[#This Row],[Start Date]],LeaveTracker[[#This Row],[End Date]],lstHolidays)</f>
        <v>1</v>
      </c>
      <c r="M831" s="9"/>
    </row>
    <row r="832" spans="1:13" ht="30" customHeight="1" x14ac:dyDescent="0.3">
      <c r="A832" s="51">
        <v>1117</v>
      </c>
      <c r="B832" s="56">
        <v>44893</v>
      </c>
      <c r="C832" s="56">
        <v>44867</v>
      </c>
      <c r="D832" s="53" t="s">
        <v>1962</v>
      </c>
      <c r="E832" s="51" t="str">
        <f>IF(ISBLANK(LeaveTracker[[#This Row],[Employee Name]]),"-----",VLOOKUP(LeaveTracker[[#This Row],[Employee Name]],Employees[[Employee Name]:[Office]],7))</f>
        <v>TICC</v>
      </c>
      <c r="F832" s="51" t="str">
        <f>IF(ISBLANK(LeaveTracker[[#This Row],[Employee Name]]),"-----",VLOOKUP(LeaveTracker[[#This Row],[Employee Name]],Employees[[Employee Name]:[Office]],6))</f>
        <v>JOBCON</v>
      </c>
      <c r="G832" s="50">
        <v>44865</v>
      </c>
      <c r="H832" s="50">
        <v>44865</v>
      </c>
      <c r="I832" s="51" t="s">
        <v>1022</v>
      </c>
      <c r="J832" s="53" t="s">
        <v>1897</v>
      </c>
      <c r="K832" s="51" t="str">
        <f ca="1">LeaveTracker[[#This Row],[Days]]&amp;" "&amp;LeaveTracker[[#This Row],[Type of Leave]]</f>
        <v>1 WITHOUTPAY</v>
      </c>
      <c r="L832" s="9">
        <f ca="1">NETWORKDAYS(LeaveTracker[[#This Row],[Start Date]],LeaveTracker[[#This Row],[End Date]],lstHolidays)</f>
        <v>1</v>
      </c>
      <c r="M832" s="9"/>
    </row>
    <row r="833" spans="1:13" ht="30" customHeight="1" x14ac:dyDescent="0.3">
      <c r="A833" s="51">
        <v>1118</v>
      </c>
      <c r="B833" s="56">
        <v>44893</v>
      </c>
      <c r="C833" s="56">
        <v>44845</v>
      </c>
      <c r="D833" s="53" t="s">
        <v>1963</v>
      </c>
      <c r="E833" s="51" t="str">
        <f>IF(ISBLANK(LeaveTracker[[#This Row],[Employee Name]]),"-----",VLOOKUP(LeaveTracker[[#This Row],[Employee Name]],Employees[[Employee Name]:[Office]],7))</f>
        <v>TCNHS-ISHS</v>
      </c>
      <c r="F833" s="51" t="str">
        <f>IF(ISBLANK(LeaveTracker[[#This Row],[Employee Name]]),"-----",VLOOKUP(LeaveTracker[[#This Row],[Employee Name]],Employees[[Employee Name]:[Office]],6))</f>
        <v>JOBCON</v>
      </c>
      <c r="G833" s="50">
        <v>44838</v>
      </c>
      <c r="H833" s="50">
        <v>44838</v>
      </c>
      <c r="I833" s="51" t="s">
        <v>1022</v>
      </c>
      <c r="J833" s="53" t="s">
        <v>1897</v>
      </c>
      <c r="K833" s="51" t="str">
        <f ca="1">LeaveTracker[[#This Row],[Days]]&amp;" "&amp;LeaveTracker[[#This Row],[Type of Leave]]</f>
        <v>1 WITHOUTPAY</v>
      </c>
      <c r="L833" s="9">
        <f ca="1">NETWORKDAYS(LeaveTracker[[#This Row],[Start Date]],LeaveTracker[[#This Row],[End Date]],lstHolidays)</f>
        <v>1</v>
      </c>
      <c r="M833" s="9"/>
    </row>
    <row r="834" spans="1:13" ht="30" customHeight="1" x14ac:dyDescent="0.3">
      <c r="A834" s="51">
        <v>1119</v>
      </c>
      <c r="B834" s="56">
        <v>44893</v>
      </c>
      <c r="C834" s="56">
        <v>44872</v>
      </c>
      <c r="D834" s="53" t="s">
        <v>1840</v>
      </c>
      <c r="E834" s="51" t="str">
        <f>IF(ISBLANK(LeaveTracker[[#This Row],[Employee Name]]),"-----",VLOOKUP(LeaveTracker[[#This Row],[Employee Name]],Employees[[Employee Name]:[Office]],7))</f>
        <v>ONT</v>
      </c>
      <c r="F834" s="51" t="str">
        <f>IF(ISBLANK(LeaveTracker[[#This Row],[Employee Name]]),"-----",VLOOKUP(LeaveTracker[[#This Row],[Employee Name]],Employees[[Employee Name]:[Office]],6))</f>
        <v>CASUAL</v>
      </c>
      <c r="G834" s="50">
        <v>44884</v>
      </c>
      <c r="H834" s="50">
        <v>44894</v>
      </c>
      <c r="I834" s="51" t="s">
        <v>82</v>
      </c>
      <c r="J834" s="53"/>
      <c r="K834" s="51" t="str">
        <f ca="1">LeaveTracker[[#This Row],[Days]]&amp;" "&amp;LeaveTracker[[#This Row],[Type of Leave]]</f>
        <v>7 VL</v>
      </c>
      <c r="L834" s="9">
        <f ca="1">NETWORKDAYS(LeaveTracker[[#This Row],[Start Date]],LeaveTracker[[#This Row],[End Date]],lstHolidays)</f>
        <v>7</v>
      </c>
      <c r="M834" s="9"/>
    </row>
    <row r="835" spans="1:13" ht="30" customHeight="1" x14ac:dyDescent="0.3">
      <c r="A835" s="51">
        <v>1120</v>
      </c>
      <c r="B835" s="56">
        <v>44893</v>
      </c>
      <c r="C835" s="56">
        <v>44859</v>
      </c>
      <c r="D835" s="53" t="s">
        <v>1840</v>
      </c>
      <c r="E835" s="51" t="str">
        <f>IF(ISBLANK(LeaveTracker[[#This Row],[Employee Name]]),"-----",VLOOKUP(LeaveTracker[[#This Row],[Employee Name]],Employees[[Employee Name]:[Office]],7))</f>
        <v>ONT</v>
      </c>
      <c r="F835" s="51" t="str">
        <f>IF(ISBLANK(LeaveTracker[[#This Row],[Employee Name]]),"-----",VLOOKUP(LeaveTracker[[#This Row],[Employee Name]],Employees[[Employee Name]:[Office]],6))</f>
        <v>CASUAL</v>
      </c>
      <c r="G835" s="50">
        <v>44849</v>
      </c>
      <c r="H835" s="50">
        <v>44851</v>
      </c>
      <c r="I835" s="51" t="s">
        <v>81</v>
      </c>
      <c r="J835" s="53"/>
      <c r="K835" s="51" t="str">
        <f ca="1">LeaveTracker[[#This Row],[Days]]&amp;" "&amp;LeaveTracker[[#This Row],[Type of Leave]]</f>
        <v>1 SL</v>
      </c>
      <c r="L835" s="9">
        <f ca="1">NETWORKDAYS(LeaveTracker[[#This Row],[Start Date]],LeaveTracker[[#This Row],[End Date]],lstHolidays)</f>
        <v>1</v>
      </c>
      <c r="M835" s="9"/>
    </row>
    <row r="836" spans="1:13" ht="30" customHeight="1" x14ac:dyDescent="0.3">
      <c r="A836" s="51">
        <v>1121</v>
      </c>
      <c r="B836" s="56">
        <v>44893</v>
      </c>
      <c r="C836" s="56">
        <v>44851</v>
      </c>
      <c r="D836" s="53" t="s">
        <v>1840</v>
      </c>
      <c r="E836" s="51" t="str">
        <f>IF(ISBLANK(LeaveTracker[[#This Row],[Employee Name]]),"-----",VLOOKUP(LeaveTracker[[#This Row],[Employee Name]],Employees[[Employee Name]:[Office]],7))</f>
        <v>ONT</v>
      </c>
      <c r="F836" s="51" t="str">
        <f>IF(ISBLANK(LeaveTracker[[#This Row],[Employee Name]]),"-----",VLOOKUP(LeaveTracker[[#This Row],[Employee Name]],Employees[[Employee Name]:[Office]],6))</f>
        <v>CASUAL</v>
      </c>
      <c r="G836" s="50">
        <v>44839</v>
      </c>
      <c r="H836" s="50">
        <v>44842</v>
      </c>
      <c r="I836" s="51" t="s">
        <v>81</v>
      </c>
      <c r="J836" s="53"/>
      <c r="K836" s="51" t="str">
        <f ca="1">LeaveTracker[[#This Row],[Days]]&amp;" "&amp;LeaveTracker[[#This Row],[Type of Leave]]</f>
        <v>3 SL</v>
      </c>
      <c r="L836" s="9">
        <f ca="1">NETWORKDAYS(LeaveTracker[[#This Row],[Start Date]],LeaveTracker[[#This Row],[End Date]],lstHolidays)</f>
        <v>3</v>
      </c>
      <c r="M836" s="9"/>
    </row>
    <row r="837" spans="1:13" ht="30" customHeight="1" x14ac:dyDescent="0.3">
      <c r="A837" s="51">
        <v>1122</v>
      </c>
      <c r="B837" s="56">
        <v>44893</v>
      </c>
      <c r="C837" s="56">
        <v>44844</v>
      </c>
      <c r="D837" s="53" t="s">
        <v>1959</v>
      </c>
      <c r="E837" s="51" t="str">
        <f>IF(ISBLANK(LeaveTracker[[#This Row],[Employee Name]]),"-----",VLOOKUP(LeaveTracker[[#This Row],[Employee Name]],Employees[[Employee Name]:[Office]],7))</f>
        <v>PICNIC GROVE</v>
      </c>
      <c r="F837" s="51" t="str">
        <f>IF(ISBLANK(LeaveTracker[[#This Row],[Employee Name]]),"-----",VLOOKUP(LeaveTracker[[#This Row],[Employee Name]],Employees[[Employee Name]:[Office]],6))</f>
        <v>CASUAL</v>
      </c>
      <c r="G837" s="50">
        <v>44830</v>
      </c>
      <c r="H837" s="50">
        <v>44841</v>
      </c>
      <c r="I837" s="51" t="s">
        <v>81</v>
      </c>
      <c r="J837" s="53"/>
      <c r="K837" s="51" t="str">
        <f ca="1">LeaveTracker[[#This Row],[Days]]&amp;" "&amp;LeaveTracker[[#This Row],[Type of Leave]]</f>
        <v>10 SL</v>
      </c>
      <c r="L837" s="9">
        <f ca="1">NETWORKDAYS(LeaveTracker[[#This Row],[Start Date]],LeaveTracker[[#This Row],[End Date]],lstHolidays)</f>
        <v>10</v>
      </c>
      <c r="M837" s="9"/>
    </row>
    <row r="838" spans="1:13" ht="30" customHeight="1" x14ac:dyDescent="0.3">
      <c r="A838" s="51">
        <v>1123</v>
      </c>
      <c r="B838" s="56">
        <v>44893</v>
      </c>
      <c r="C838" s="56">
        <v>44870</v>
      </c>
      <c r="D838" s="53" t="s">
        <v>1959</v>
      </c>
      <c r="E838" s="51" t="str">
        <f>IF(ISBLANK(LeaveTracker[[#This Row],[Employee Name]]),"-----",VLOOKUP(LeaveTracker[[#This Row],[Employee Name]],Employees[[Employee Name]:[Office]],7))</f>
        <v>PICNIC GROVE</v>
      </c>
      <c r="F838" s="51" t="str">
        <f>IF(ISBLANK(LeaveTracker[[#This Row],[Employee Name]]),"-----",VLOOKUP(LeaveTracker[[#This Row],[Employee Name]],Employees[[Employee Name]:[Office]],6))</f>
        <v>CASUAL</v>
      </c>
      <c r="G838" s="50">
        <v>44875</v>
      </c>
      <c r="H838" s="50">
        <v>44875</v>
      </c>
      <c r="I838" s="51" t="s">
        <v>82</v>
      </c>
      <c r="J838" s="53"/>
      <c r="K838" s="51" t="str">
        <f ca="1">LeaveTracker[[#This Row],[Days]]&amp;" "&amp;LeaveTracker[[#This Row],[Type of Leave]]</f>
        <v>1 VL</v>
      </c>
      <c r="L838" s="9">
        <f ca="1">NETWORKDAYS(LeaveTracker[[#This Row],[Start Date]],LeaveTracker[[#This Row],[End Date]],lstHolidays)</f>
        <v>1</v>
      </c>
      <c r="M838" s="9"/>
    </row>
    <row r="839" spans="1:13" ht="30" customHeight="1" x14ac:dyDescent="0.3">
      <c r="A839" s="51">
        <v>1123</v>
      </c>
      <c r="B839" s="56">
        <v>44893</v>
      </c>
      <c r="C839" s="56">
        <v>44870</v>
      </c>
      <c r="D839" s="53" t="s">
        <v>1959</v>
      </c>
      <c r="E839" s="51" t="str">
        <f>IF(ISBLANK(LeaveTracker[[#This Row],[Employee Name]]),"-----",VLOOKUP(LeaveTracker[[#This Row],[Employee Name]],Employees[[Employee Name]:[Office]],7))</f>
        <v>PICNIC GROVE</v>
      </c>
      <c r="F839" s="51" t="str">
        <f>IF(ISBLANK(LeaveTracker[[#This Row],[Employee Name]]),"-----",VLOOKUP(LeaveTracker[[#This Row],[Employee Name]],Employees[[Employee Name]:[Office]],6))</f>
        <v>CASUAL</v>
      </c>
      <c r="G839" s="50">
        <v>44877</v>
      </c>
      <c r="H839" s="50">
        <v>44880</v>
      </c>
      <c r="I839" s="51" t="s">
        <v>82</v>
      </c>
      <c r="J839" s="53"/>
      <c r="K839" s="51" t="str">
        <f ca="1">LeaveTracker[[#This Row],[Days]]&amp;" "&amp;LeaveTracker[[#This Row],[Type of Leave]]</f>
        <v>2 VL</v>
      </c>
      <c r="L839" s="9">
        <f ca="1">NETWORKDAYS(LeaveTracker[[#This Row],[Start Date]],LeaveTracker[[#This Row],[End Date]],lstHolidays)</f>
        <v>2</v>
      </c>
      <c r="M839" s="9"/>
    </row>
    <row r="840" spans="1:13" ht="30" customHeight="1" x14ac:dyDescent="0.3">
      <c r="A840" s="51">
        <v>1124</v>
      </c>
      <c r="B840" s="56">
        <v>44893</v>
      </c>
      <c r="C840" s="56">
        <v>44837</v>
      </c>
      <c r="D840" s="53" t="s">
        <v>1964</v>
      </c>
      <c r="E840" s="51" t="str">
        <f>IF(ISBLANK(LeaveTracker[[#This Row],[Employee Name]]),"-----",VLOOKUP(LeaveTracker[[#This Row],[Employee Name]],Employees[[Employee Name]:[Office]],7))</f>
        <v>ONT</v>
      </c>
      <c r="F840" s="51" t="str">
        <f>IF(ISBLANK(LeaveTracker[[#This Row],[Employee Name]]),"-----",VLOOKUP(LeaveTracker[[#This Row],[Employee Name]],Employees[[Employee Name]:[Office]],6))</f>
        <v>REGULAR</v>
      </c>
      <c r="G840" s="50">
        <v>44848</v>
      </c>
      <c r="H840" s="50">
        <v>44848</v>
      </c>
      <c r="I840" s="51" t="s">
        <v>298</v>
      </c>
      <c r="J840" s="53" t="s">
        <v>158</v>
      </c>
      <c r="K840" s="51" t="str">
        <f ca="1">LeaveTracker[[#This Row],[Days]]&amp;" "&amp;LeaveTracker[[#This Row],[Type of Leave]]</f>
        <v>1 OTHER</v>
      </c>
      <c r="L840" s="9">
        <f ca="1">NETWORKDAYS(LeaveTracker[[#This Row],[Start Date]],LeaveTracker[[#This Row],[End Date]],lstHolidays)</f>
        <v>1</v>
      </c>
      <c r="M840" s="9"/>
    </row>
    <row r="841" spans="1:13" ht="30" customHeight="1" x14ac:dyDescent="0.3">
      <c r="A841" s="51">
        <v>1125</v>
      </c>
      <c r="B841" s="56">
        <v>44893</v>
      </c>
      <c r="C841" s="56">
        <v>44861</v>
      </c>
      <c r="D841" s="53" t="s">
        <v>1964</v>
      </c>
      <c r="E841" s="51" t="str">
        <f>IF(ISBLANK(LeaveTracker[[#This Row],[Employee Name]]),"-----",VLOOKUP(LeaveTracker[[#This Row],[Employee Name]],Employees[[Employee Name]:[Office]],7))</f>
        <v>ONT</v>
      </c>
      <c r="F841" s="51" t="str">
        <f>IF(ISBLANK(LeaveTracker[[#This Row],[Employee Name]]),"-----",VLOOKUP(LeaveTracker[[#This Row],[Employee Name]],Employees[[Employee Name]:[Office]],6))</f>
        <v>REGULAR</v>
      </c>
      <c r="G841" s="50">
        <v>44881</v>
      </c>
      <c r="H841" s="50">
        <v>44895</v>
      </c>
      <c r="I841" s="51" t="s">
        <v>82</v>
      </c>
      <c r="J841" s="53"/>
      <c r="K841" s="51" t="str">
        <f ca="1">LeaveTracker[[#This Row],[Days]]&amp;" "&amp;LeaveTracker[[#This Row],[Type of Leave]]</f>
        <v>11 VL</v>
      </c>
      <c r="L841" s="9">
        <f ca="1">NETWORKDAYS(LeaveTracker[[#This Row],[Start Date]],LeaveTracker[[#This Row],[End Date]],lstHolidays)</f>
        <v>11</v>
      </c>
      <c r="M841" s="9"/>
    </row>
    <row r="842" spans="1:13" ht="30" customHeight="1" x14ac:dyDescent="0.3">
      <c r="A842" s="51">
        <v>1126</v>
      </c>
      <c r="B842" s="56">
        <v>44893</v>
      </c>
      <c r="C842" s="56">
        <v>44838</v>
      </c>
      <c r="D842" s="53" t="s">
        <v>1965</v>
      </c>
      <c r="E842" s="51" t="str">
        <f>IF(ISBLANK(LeaveTracker[[#This Row],[Employee Name]]),"-----",VLOOKUP(LeaveTracker[[#This Row],[Employee Name]],Employees[[Employee Name]:[Office]],7))</f>
        <v>ONT</v>
      </c>
      <c r="F842" s="51" t="str">
        <f>IF(ISBLANK(LeaveTracker[[#This Row],[Employee Name]]),"-----",VLOOKUP(LeaveTracker[[#This Row],[Employee Name]],Employees[[Employee Name]:[Office]],6))</f>
        <v>CASUAL</v>
      </c>
      <c r="G842" s="50">
        <v>44851</v>
      </c>
      <c r="H842" s="50">
        <v>44852</v>
      </c>
      <c r="I842" s="51" t="s">
        <v>298</v>
      </c>
      <c r="J842" s="53" t="s">
        <v>1003</v>
      </c>
      <c r="K842" s="51" t="str">
        <f ca="1">LeaveTracker[[#This Row],[Days]]&amp;" "&amp;LeaveTracker[[#This Row],[Type of Leave]]</f>
        <v>2 OTHER</v>
      </c>
      <c r="L842" s="9">
        <f ca="1">NETWORKDAYS(LeaveTracker[[#This Row],[Start Date]],LeaveTracker[[#This Row],[End Date]],lstHolidays)</f>
        <v>2</v>
      </c>
      <c r="M842" s="9"/>
    </row>
    <row r="843" spans="1:13" ht="30" customHeight="1" x14ac:dyDescent="0.3">
      <c r="A843" s="51">
        <v>1127</v>
      </c>
      <c r="B843" s="56">
        <v>44893</v>
      </c>
      <c r="C843" s="56">
        <v>44839</v>
      </c>
      <c r="D843" s="53" t="s">
        <v>1966</v>
      </c>
      <c r="E843" s="51" t="str">
        <f>IF(ISBLANK(LeaveTracker[[#This Row],[Employee Name]]),"-----",VLOOKUP(LeaveTracker[[#This Row],[Employee Name]],Employees[[Employee Name]:[Office]],7))</f>
        <v>PICNIC GROVE</v>
      </c>
      <c r="F843" s="51" t="str">
        <f>IF(ISBLANK(LeaveTracker[[#This Row],[Employee Name]]),"-----",VLOOKUP(LeaveTracker[[#This Row],[Employee Name]],Employees[[Employee Name]:[Office]],6))</f>
        <v>CASUAL</v>
      </c>
      <c r="G843" s="50">
        <v>44832</v>
      </c>
      <c r="H843" s="50">
        <v>44836</v>
      </c>
      <c r="I843" s="51" t="s">
        <v>81</v>
      </c>
      <c r="J843" s="53"/>
      <c r="K843" s="51" t="str">
        <f ca="1">LeaveTracker[[#This Row],[Days]]&amp;" "&amp;LeaveTracker[[#This Row],[Type of Leave]]</f>
        <v>3 SL</v>
      </c>
      <c r="L843" s="9">
        <f ca="1">NETWORKDAYS(LeaveTracker[[#This Row],[Start Date]],LeaveTracker[[#This Row],[End Date]],lstHolidays)</f>
        <v>3</v>
      </c>
      <c r="M843" s="9"/>
    </row>
    <row r="844" spans="1:13" ht="30" customHeight="1" x14ac:dyDescent="0.3">
      <c r="A844" s="51">
        <v>1128</v>
      </c>
      <c r="B844" s="56">
        <v>44893</v>
      </c>
      <c r="C844" s="56">
        <v>44867</v>
      </c>
      <c r="D844" s="53" t="s">
        <v>1967</v>
      </c>
      <c r="E844" s="51" t="str">
        <f>IF(ISBLANK(LeaveTracker[[#This Row],[Employee Name]]),"-----",VLOOKUP(LeaveTracker[[#This Row],[Employee Name]],Employees[[Employee Name]:[Office]],7))</f>
        <v>TICC</v>
      </c>
      <c r="F844" s="51" t="str">
        <f>IF(ISBLANK(LeaveTracker[[#This Row],[Employee Name]]),"-----",VLOOKUP(LeaveTracker[[#This Row],[Employee Name]],Employees[[Employee Name]:[Office]],6))</f>
        <v>JOBCON</v>
      </c>
      <c r="G844" s="50">
        <v>44850</v>
      </c>
      <c r="H844" s="50">
        <v>44852</v>
      </c>
      <c r="I844" s="51" t="s">
        <v>1022</v>
      </c>
      <c r="J844" s="53" t="s">
        <v>1897</v>
      </c>
      <c r="K844" s="51" t="str">
        <f ca="1">LeaveTracker[[#This Row],[Days]]&amp;" "&amp;LeaveTracker[[#This Row],[Type of Leave]]</f>
        <v>2 WITHOUTPAY</v>
      </c>
      <c r="L844" s="9">
        <f ca="1">NETWORKDAYS(LeaveTracker[[#This Row],[Start Date]],LeaveTracker[[#This Row],[End Date]],lstHolidays)</f>
        <v>2</v>
      </c>
      <c r="M844" s="9"/>
    </row>
    <row r="845" spans="1:13" ht="30" customHeight="1" x14ac:dyDescent="0.3">
      <c r="A845" s="51">
        <v>1129</v>
      </c>
      <c r="B845" s="56">
        <v>44893</v>
      </c>
      <c r="C845" s="56">
        <v>44881</v>
      </c>
      <c r="D845" s="53" t="s">
        <v>688</v>
      </c>
      <c r="E845" s="51" t="str">
        <f>IF(ISBLANK(LeaveTracker[[#This Row],[Employee Name]]),"-----",VLOOKUP(LeaveTracker[[#This Row],[Employee Name]],Employees[[Employee Name]:[Office]],7))</f>
        <v>CHO</v>
      </c>
      <c r="F845" s="51" t="str">
        <f>IF(ISBLANK(LeaveTracker[[#This Row],[Employee Name]]),"-----",VLOOKUP(LeaveTracker[[#This Row],[Employee Name]],Employees[[Employee Name]:[Office]],6))</f>
        <v>REGULAR</v>
      </c>
      <c r="G845" s="50">
        <v>44874</v>
      </c>
      <c r="H845" s="50">
        <v>44880</v>
      </c>
      <c r="I845" s="51" t="s">
        <v>298</v>
      </c>
      <c r="J845" s="53" t="s">
        <v>1956</v>
      </c>
      <c r="K845" s="51" t="str">
        <f ca="1">LeaveTracker[[#This Row],[Days]]&amp;" "&amp;LeaveTracker[[#This Row],[Type of Leave]]</f>
        <v>5 OTHER</v>
      </c>
      <c r="L845" s="9">
        <f ca="1">NETWORKDAYS(LeaveTracker[[#This Row],[Start Date]],LeaveTracker[[#This Row],[End Date]],lstHolidays)</f>
        <v>5</v>
      </c>
      <c r="M845" s="9"/>
    </row>
    <row r="846" spans="1:13" ht="30" customHeight="1" x14ac:dyDescent="0.3">
      <c r="A846" s="51">
        <v>1130</v>
      </c>
      <c r="B846" s="56">
        <v>44893</v>
      </c>
      <c r="C846" s="56">
        <v>44862</v>
      </c>
      <c r="D846" s="53" t="s">
        <v>1321</v>
      </c>
      <c r="E846" s="51" t="str">
        <f>IF(ISBLANK(LeaveTracker[[#This Row],[Employee Name]]),"-----",VLOOKUP(LeaveTracker[[#This Row],[Employee Name]],Employees[[Employee Name]:[Office]],7))</f>
        <v>CHO</v>
      </c>
      <c r="F846" s="51" t="str">
        <f>IF(ISBLANK(LeaveTracker[[#This Row],[Employee Name]]),"-----",VLOOKUP(LeaveTracker[[#This Row],[Employee Name]],Employees[[Employee Name]:[Office]],6))</f>
        <v>REGULAR</v>
      </c>
      <c r="G846" s="50">
        <v>44867</v>
      </c>
      <c r="H846" s="50">
        <v>44868</v>
      </c>
      <c r="I846" s="51" t="s">
        <v>82</v>
      </c>
      <c r="J846" s="53"/>
      <c r="K846" s="51" t="str">
        <f ca="1">LeaveTracker[[#This Row],[Days]]&amp;" "&amp;LeaveTracker[[#This Row],[Type of Leave]]</f>
        <v>1 VL</v>
      </c>
      <c r="L846" s="9">
        <f ca="1">NETWORKDAYS(LeaveTracker[[#This Row],[Start Date]],LeaveTracker[[#This Row],[End Date]],lstHolidays)</f>
        <v>1</v>
      </c>
      <c r="M846" s="9"/>
    </row>
    <row r="847" spans="1:13" ht="30" customHeight="1" x14ac:dyDescent="0.3">
      <c r="A847" s="51">
        <v>1131</v>
      </c>
      <c r="B847" s="56">
        <v>44893</v>
      </c>
      <c r="C847" s="56">
        <v>44886</v>
      </c>
      <c r="D847" s="53" t="s">
        <v>1321</v>
      </c>
      <c r="E847" s="51" t="str">
        <f>IF(ISBLANK(LeaveTracker[[#This Row],[Employee Name]]),"-----",VLOOKUP(LeaveTracker[[#This Row],[Employee Name]],Employees[[Employee Name]:[Office]],7))</f>
        <v>CHO</v>
      </c>
      <c r="F847" s="51" t="str">
        <f>IF(ISBLANK(LeaveTracker[[#This Row],[Employee Name]]),"-----",VLOOKUP(LeaveTracker[[#This Row],[Employee Name]],Employees[[Employee Name]:[Office]],6))</f>
        <v>REGULAR</v>
      </c>
      <c r="G847" s="50">
        <v>44851</v>
      </c>
      <c r="H847" s="50">
        <v>44853</v>
      </c>
      <c r="I847" s="51" t="s">
        <v>81</v>
      </c>
      <c r="J847" s="53"/>
      <c r="K847" s="51" t="str">
        <f ca="1">LeaveTracker[[#This Row],[Days]]&amp;" "&amp;LeaveTracker[[#This Row],[Type of Leave]]</f>
        <v>3 SL</v>
      </c>
      <c r="L847" s="9">
        <f ca="1">NETWORKDAYS(LeaveTracker[[#This Row],[Start Date]],LeaveTracker[[#This Row],[End Date]],lstHolidays)</f>
        <v>3</v>
      </c>
      <c r="M847" s="9"/>
    </row>
    <row r="848" spans="1:13" ht="30" customHeight="1" x14ac:dyDescent="0.3">
      <c r="A848" s="51">
        <v>1132</v>
      </c>
      <c r="B848" s="56">
        <v>44893</v>
      </c>
      <c r="C848" s="56">
        <v>44851</v>
      </c>
      <c r="D848" s="53" t="s">
        <v>1968</v>
      </c>
      <c r="E848" s="51" t="str">
        <f>IF(ISBLANK(LeaveTracker[[#This Row],[Employee Name]]),"-----",VLOOKUP(LeaveTracker[[#This Row],[Employee Name]],Employees[[Employee Name]:[Office]],7))</f>
        <v>CENRO</v>
      </c>
      <c r="F848" s="51" t="str">
        <f>IF(ISBLANK(LeaveTracker[[#This Row],[Employee Name]]),"-----",VLOOKUP(LeaveTracker[[#This Row],[Employee Name]],Employees[[Employee Name]:[Office]],6))</f>
        <v>CASUAL</v>
      </c>
      <c r="G848" s="50">
        <v>44858</v>
      </c>
      <c r="H848" s="50">
        <v>44859</v>
      </c>
      <c r="I848" s="51" t="s">
        <v>82</v>
      </c>
      <c r="J848" s="53" t="s">
        <v>1004</v>
      </c>
      <c r="K848" s="51" t="str">
        <f ca="1">LeaveTracker[[#This Row],[Days]]&amp;" "&amp;LeaveTracker[[#This Row],[Type of Leave]]</f>
        <v>2 VL</v>
      </c>
      <c r="L848" s="9">
        <f ca="1">NETWORKDAYS(LeaveTracker[[#This Row],[Start Date]],LeaveTracker[[#This Row],[End Date]],lstHolidays)</f>
        <v>2</v>
      </c>
      <c r="M848" s="9"/>
    </row>
    <row r="849" spans="1:13" ht="30" customHeight="1" x14ac:dyDescent="0.3">
      <c r="A849" s="51">
        <v>1133</v>
      </c>
      <c r="B849" s="56">
        <v>44893</v>
      </c>
      <c r="C849" s="56">
        <v>44839</v>
      </c>
      <c r="D849" s="53" t="s">
        <v>1969</v>
      </c>
      <c r="E849" s="51" t="str">
        <f>IF(ISBLANK(LeaveTracker[[#This Row],[Employee Name]]),"-----",VLOOKUP(LeaveTracker[[#This Row],[Employee Name]],Employees[[Employee Name]:[Office]],7))</f>
        <v>CCT</v>
      </c>
      <c r="F849" s="51" t="str">
        <f>IF(ISBLANK(LeaveTracker[[#This Row],[Employee Name]]),"-----",VLOOKUP(LeaveTracker[[#This Row],[Employee Name]],Employees[[Employee Name]:[Office]],6))</f>
        <v>CASUAL</v>
      </c>
      <c r="G849" s="50">
        <v>44837</v>
      </c>
      <c r="H849" s="50">
        <v>44838</v>
      </c>
      <c r="I849" s="51" t="s">
        <v>81</v>
      </c>
      <c r="J849" s="53"/>
      <c r="K849" s="51" t="str">
        <f ca="1">LeaveTracker[[#This Row],[Days]]&amp;" "&amp;LeaveTracker[[#This Row],[Type of Leave]]</f>
        <v>2 SL</v>
      </c>
      <c r="L849" s="9">
        <f ca="1">NETWORKDAYS(LeaveTracker[[#This Row],[Start Date]],LeaveTracker[[#This Row],[End Date]],lstHolidays)</f>
        <v>2</v>
      </c>
      <c r="M849" s="9"/>
    </row>
    <row r="850" spans="1:13" ht="30" customHeight="1" x14ac:dyDescent="0.3">
      <c r="A850" s="51">
        <v>1134</v>
      </c>
      <c r="B850" s="56">
        <v>44893</v>
      </c>
      <c r="C850" s="56">
        <v>44721</v>
      </c>
      <c r="D850" s="53" t="s">
        <v>1970</v>
      </c>
      <c r="E850" s="51" t="str">
        <f>IF(ISBLANK(LeaveTracker[[#This Row],[Employee Name]]),"-----",VLOOKUP(LeaveTracker[[#This Row],[Employee Name]],Employees[[Employee Name]:[Office]],7))</f>
        <v>TICC</v>
      </c>
      <c r="F850" s="51" t="str">
        <f>IF(ISBLANK(LeaveTracker[[#This Row],[Employee Name]]),"-----",VLOOKUP(LeaveTracker[[#This Row],[Employee Name]],Employees[[Employee Name]:[Office]],6))</f>
        <v>CASUAL</v>
      </c>
      <c r="G850" s="50">
        <v>44719</v>
      </c>
      <c r="H850" s="50">
        <v>44719</v>
      </c>
      <c r="I850" s="51" t="s">
        <v>81</v>
      </c>
      <c r="J850" s="53"/>
      <c r="K850" s="51" t="str">
        <f ca="1">LeaveTracker[[#This Row],[Days]]&amp;" "&amp;LeaveTracker[[#This Row],[Type of Leave]]</f>
        <v>1 SL</v>
      </c>
      <c r="L850" s="9">
        <f ca="1">NETWORKDAYS(LeaveTracker[[#This Row],[Start Date]],LeaveTracker[[#This Row],[End Date]],lstHolidays)</f>
        <v>1</v>
      </c>
      <c r="M850" s="9"/>
    </row>
    <row r="851" spans="1:13" ht="30" customHeight="1" x14ac:dyDescent="0.3">
      <c r="A851" s="51">
        <v>1135</v>
      </c>
      <c r="B851" s="56">
        <v>44893</v>
      </c>
      <c r="C851" s="56">
        <v>44853</v>
      </c>
      <c r="D851" s="53" t="s">
        <v>1971</v>
      </c>
      <c r="E851" s="51" t="str">
        <f>IF(ISBLANK(LeaveTracker[[#This Row],[Employee Name]]),"-----",VLOOKUP(LeaveTracker[[#This Row],[Employee Name]],Employees[[Employee Name]:[Office]],7))</f>
        <v>EEO/CITY MARKET</v>
      </c>
      <c r="F851" s="51" t="str">
        <f>IF(ISBLANK(LeaveTracker[[#This Row],[Employee Name]]),"-----",VLOOKUP(LeaveTracker[[#This Row],[Employee Name]],Employees[[Employee Name]:[Office]],6))</f>
        <v>CASUAL</v>
      </c>
      <c r="G851" s="50">
        <v>44852</v>
      </c>
      <c r="H851" s="50">
        <v>44852</v>
      </c>
      <c r="I851" s="51" t="s">
        <v>298</v>
      </c>
      <c r="J851" s="53" t="s">
        <v>1003</v>
      </c>
      <c r="K851" s="51" t="str">
        <f ca="1">LeaveTracker[[#This Row],[Days]]&amp;" "&amp;LeaveTracker[[#This Row],[Type of Leave]]</f>
        <v>1 OTHER</v>
      </c>
      <c r="L851" s="9">
        <f ca="1">NETWORKDAYS(LeaveTracker[[#This Row],[Start Date]],LeaveTracker[[#This Row],[End Date]],lstHolidays)</f>
        <v>1</v>
      </c>
      <c r="M851" s="9"/>
    </row>
    <row r="852" spans="1:13" ht="30" customHeight="1" x14ac:dyDescent="0.3">
      <c r="A852" s="51">
        <v>1136</v>
      </c>
      <c r="B852" s="56">
        <v>44893</v>
      </c>
      <c r="C852" s="56">
        <v>44844</v>
      </c>
      <c r="D852" s="53" t="s">
        <v>1971</v>
      </c>
      <c r="E852" s="51" t="str">
        <f>IF(ISBLANK(LeaveTracker[[#This Row],[Employee Name]]),"-----",VLOOKUP(LeaveTracker[[#This Row],[Employee Name]],Employees[[Employee Name]:[Office]],7))</f>
        <v>EEO/CITY MARKET</v>
      </c>
      <c r="F852" s="51" t="str">
        <f>IF(ISBLANK(LeaveTracker[[#This Row],[Employee Name]]),"-----",VLOOKUP(LeaveTracker[[#This Row],[Employee Name]],Employees[[Employee Name]:[Office]],6))</f>
        <v>CASUAL</v>
      </c>
      <c r="G852" s="50">
        <v>44840</v>
      </c>
      <c r="H852" s="50">
        <v>44840</v>
      </c>
      <c r="I852" s="51" t="s">
        <v>81</v>
      </c>
      <c r="J852" s="53"/>
      <c r="K852" s="51" t="str">
        <f ca="1">LeaveTracker[[#This Row],[Days]]&amp;" "&amp;LeaveTracker[[#This Row],[Type of Leave]]</f>
        <v>1 SL</v>
      </c>
      <c r="L852" s="9">
        <f ca="1">NETWORKDAYS(LeaveTracker[[#This Row],[Start Date]],LeaveTracker[[#This Row],[End Date]],lstHolidays)</f>
        <v>1</v>
      </c>
      <c r="M852" s="9"/>
    </row>
    <row r="853" spans="1:13" ht="30" customHeight="1" x14ac:dyDescent="0.3">
      <c r="A853" s="51">
        <v>1137</v>
      </c>
      <c r="B853" s="56">
        <v>44893</v>
      </c>
      <c r="C853" s="56">
        <v>44621</v>
      </c>
      <c r="D853" s="53" t="s">
        <v>1972</v>
      </c>
      <c r="E853" s="51" t="str">
        <f>IF(ISBLANK(LeaveTracker[[#This Row],[Employee Name]]),"-----",VLOOKUP(LeaveTracker[[#This Row],[Employee Name]],Employees[[Employee Name]:[Office]],7))</f>
        <v>TCIS</v>
      </c>
      <c r="F853" s="51" t="str">
        <f>IF(ISBLANK(LeaveTracker[[#This Row],[Employee Name]]),"-----",VLOOKUP(LeaveTracker[[#This Row],[Employee Name]],Employees[[Employee Name]:[Office]],6))</f>
        <v>CASUAL</v>
      </c>
      <c r="G853" s="50">
        <v>44652</v>
      </c>
      <c r="H853" s="50">
        <v>44680</v>
      </c>
      <c r="I853" s="51" t="s">
        <v>82</v>
      </c>
      <c r="J853" s="53"/>
      <c r="K853" s="51" t="str">
        <f ca="1">LeaveTracker[[#This Row],[Days]]&amp;" "&amp;LeaveTracker[[#This Row],[Type of Leave]]</f>
        <v>21 VL</v>
      </c>
      <c r="L853" s="9">
        <f ca="1">NETWORKDAYS(LeaveTracker[[#This Row],[Start Date]],LeaveTracker[[#This Row],[End Date]],lstHolidays)</f>
        <v>21</v>
      </c>
      <c r="M853" s="9"/>
    </row>
    <row r="854" spans="1:13" ht="30" customHeight="1" x14ac:dyDescent="0.3">
      <c r="A854" s="51">
        <v>1138</v>
      </c>
      <c r="B854" s="56">
        <v>44893</v>
      </c>
      <c r="C854" s="56">
        <v>44752</v>
      </c>
      <c r="D854" s="53" t="s">
        <v>1973</v>
      </c>
      <c r="E854" s="51">
        <f>IF(ISBLANK(LeaveTracker[[#This Row],[Employee Name]]),"-----",VLOOKUP(LeaveTracker[[#This Row],[Employee Name]],Employees[[Employee Name]:[Office]],7))</f>
        <v>0</v>
      </c>
      <c r="F854" s="51">
        <f>IF(ISBLANK(LeaveTracker[[#This Row],[Employee Name]]),"-----",VLOOKUP(LeaveTracker[[#This Row],[Employee Name]],Employees[[Employee Name]:[Office]],6))</f>
        <v>0</v>
      </c>
      <c r="G854" s="50">
        <v>44845</v>
      </c>
      <c r="H854" s="50">
        <v>44845</v>
      </c>
      <c r="I854" s="51" t="s">
        <v>298</v>
      </c>
      <c r="J854" s="53" t="s">
        <v>1003</v>
      </c>
      <c r="K854" s="51" t="str">
        <f ca="1">LeaveTracker[[#This Row],[Days]]&amp;" "&amp;LeaveTracker[[#This Row],[Type of Leave]]</f>
        <v>1 OTHER</v>
      </c>
      <c r="L854" s="9">
        <f ca="1">NETWORKDAYS(LeaveTracker[[#This Row],[Start Date]],LeaveTracker[[#This Row],[End Date]],lstHolidays)</f>
        <v>1</v>
      </c>
      <c r="M854" s="9"/>
    </row>
    <row r="855" spans="1:13" ht="30" customHeight="1" x14ac:dyDescent="0.3">
      <c r="A855" s="51">
        <v>1139</v>
      </c>
      <c r="B855" s="56">
        <v>44893</v>
      </c>
      <c r="C855" s="56">
        <v>44845</v>
      </c>
      <c r="D855" s="53" t="s">
        <v>1923</v>
      </c>
      <c r="E855" s="51" t="str">
        <f>IF(ISBLANK(LeaveTracker[[#This Row],[Employee Name]]),"-----",VLOOKUP(LeaveTracker[[#This Row],[Employee Name]],Employees[[Employee Name]:[Office]],7))</f>
        <v>TCNHS - ISHS</v>
      </c>
      <c r="F855" s="51" t="str">
        <f>IF(ISBLANK(LeaveTracker[[#This Row],[Employee Name]]),"-----",VLOOKUP(LeaveTracker[[#This Row],[Employee Name]],Employees[[Employee Name]:[Office]],6))</f>
        <v>CASUAL</v>
      </c>
      <c r="G855" s="50">
        <v>44805</v>
      </c>
      <c r="H855" s="50">
        <v>44805</v>
      </c>
      <c r="I855" s="51" t="s">
        <v>81</v>
      </c>
      <c r="J855" s="53"/>
      <c r="K855" s="51" t="str">
        <f ca="1">LeaveTracker[[#This Row],[Days]]&amp;" "&amp;LeaveTracker[[#This Row],[Type of Leave]]</f>
        <v>1 SL</v>
      </c>
      <c r="L855" s="9">
        <f ca="1">NETWORKDAYS(LeaveTracker[[#This Row],[Start Date]],LeaveTracker[[#This Row],[End Date]],lstHolidays)</f>
        <v>1</v>
      </c>
      <c r="M855" s="9"/>
    </row>
    <row r="856" spans="1:13" ht="30" customHeight="1" x14ac:dyDescent="0.3">
      <c r="A856" s="51">
        <v>1139</v>
      </c>
      <c r="B856" s="56">
        <v>44893</v>
      </c>
      <c r="C856" s="56">
        <v>44845</v>
      </c>
      <c r="D856" s="53" t="s">
        <v>1923</v>
      </c>
      <c r="E856" s="51" t="str">
        <f>IF(ISBLANK(LeaveTracker[[#This Row],[Employee Name]]),"-----",VLOOKUP(LeaveTracker[[#This Row],[Employee Name]],Employees[[Employee Name]:[Office]],7))</f>
        <v>TCNHS - ISHS</v>
      </c>
      <c r="F856" s="51" t="str">
        <f>IF(ISBLANK(LeaveTracker[[#This Row],[Employee Name]]),"-----",VLOOKUP(LeaveTracker[[#This Row],[Employee Name]],Employees[[Employee Name]:[Office]],6))</f>
        <v>CASUAL</v>
      </c>
      <c r="G856" s="50">
        <v>44834</v>
      </c>
      <c r="H856" s="50">
        <v>44834</v>
      </c>
      <c r="I856" s="51" t="s">
        <v>81</v>
      </c>
      <c r="J856" s="53"/>
      <c r="K856" s="51" t="str">
        <f ca="1">LeaveTracker[[#This Row],[Days]]&amp;" "&amp;LeaveTracker[[#This Row],[Type of Leave]]</f>
        <v>1 SL</v>
      </c>
      <c r="L856" s="9">
        <f ca="1">NETWORKDAYS(LeaveTracker[[#This Row],[Start Date]],LeaveTracker[[#This Row],[End Date]],lstHolidays)</f>
        <v>1</v>
      </c>
      <c r="M856" s="9"/>
    </row>
    <row r="857" spans="1:13" ht="30" customHeight="1" x14ac:dyDescent="0.3">
      <c r="A857" s="51">
        <v>1140</v>
      </c>
      <c r="B857" s="56">
        <v>44893</v>
      </c>
      <c r="C857" s="56">
        <v>44868</v>
      </c>
      <c r="D857" s="53" t="s">
        <v>1974</v>
      </c>
      <c r="E857" s="51" t="str">
        <f>IF(ISBLANK(LeaveTracker[[#This Row],[Employee Name]]),"-----",VLOOKUP(LeaveTracker[[#This Row],[Employee Name]],Employees[[Employee Name]:[Office]],7))</f>
        <v>CENRO</v>
      </c>
      <c r="F857" s="51">
        <f>IF(ISBLANK(LeaveTracker[[#This Row],[Employee Name]]),"-----",VLOOKUP(LeaveTracker[[#This Row],[Employee Name]],Employees[[Employee Name]:[Office]],6))</f>
        <v>0</v>
      </c>
      <c r="G857" s="50">
        <v>44866</v>
      </c>
      <c r="H857" s="50">
        <v>44867</v>
      </c>
      <c r="I857" s="51" t="s">
        <v>81</v>
      </c>
      <c r="J857" s="53"/>
      <c r="K857" s="51" t="str">
        <f ca="1">LeaveTracker[[#This Row],[Days]]&amp;" "&amp;LeaveTracker[[#This Row],[Type of Leave]]</f>
        <v>1 SL</v>
      </c>
      <c r="L857" s="9">
        <f ca="1">NETWORKDAYS(LeaveTracker[[#This Row],[Start Date]],LeaveTracker[[#This Row],[End Date]],lstHolidays)</f>
        <v>1</v>
      </c>
      <c r="M857" s="9"/>
    </row>
    <row r="858" spans="1:13" ht="30" customHeight="1" x14ac:dyDescent="0.3">
      <c r="A858" s="51">
        <v>1141</v>
      </c>
      <c r="B858" s="56">
        <v>44893</v>
      </c>
      <c r="C858" s="56">
        <v>44860</v>
      </c>
      <c r="D858" s="53" t="s">
        <v>1974</v>
      </c>
      <c r="E858" s="51" t="str">
        <f>IF(ISBLANK(LeaveTracker[[#This Row],[Employee Name]]),"-----",VLOOKUP(LeaveTracker[[#This Row],[Employee Name]],Employees[[Employee Name]:[Office]],7))</f>
        <v>CENRO</v>
      </c>
      <c r="F858" s="51">
        <f>IF(ISBLANK(LeaveTracker[[#This Row],[Employee Name]]),"-----",VLOOKUP(LeaveTracker[[#This Row],[Employee Name]],Employees[[Employee Name]:[Office]],6))</f>
        <v>0</v>
      </c>
      <c r="G858" s="50">
        <v>44844</v>
      </c>
      <c r="H858" s="50">
        <v>44856</v>
      </c>
      <c r="I858" s="51" t="s">
        <v>82</v>
      </c>
      <c r="J858" s="53"/>
      <c r="K858" s="51" t="str">
        <f ca="1">LeaveTracker[[#This Row],[Days]]&amp;" "&amp;LeaveTracker[[#This Row],[Type of Leave]]</f>
        <v>10 VL</v>
      </c>
      <c r="L858" s="9">
        <f ca="1">NETWORKDAYS(LeaveTracker[[#This Row],[Start Date]],LeaveTracker[[#This Row],[End Date]],lstHolidays)</f>
        <v>10</v>
      </c>
      <c r="M858" s="9"/>
    </row>
    <row r="859" spans="1:13" ht="30" customHeight="1" x14ac:dyDescent="0.3">
      <c r="A859" s="51">
        <v>1142</v>
      </c>
      <c r="B859" s="56">
        <v>44893</v>
      </c>
      <c r="C859" s="56">
        <v>44860</v>
      </c>
      <c r="D859" s="53" t="s">
        <v>1974</v>
      </c>
      <c r="E859" s="51" t="str">
        <f>IF(ISBLANK(LeaveTracker[[#This Row],[Employee Name]]),"-----",VLOOKUP(LeaveTracker[[#This Row],[Employee Name]],Employees[[Employee Name]:[Office]],7))</f>
        <v>CENRO</v>
      </c>
      <c r="F859" s="51">
        <f>IF(ISBLANK(LeaveTracker[[#This Row],[Employee Name]]),"-----",VLOOKUP(LeaveTracker[[#This Row],[Employee Name]],Employees[[Employee Name]:[Office]],6))</f>
        <v>0</v>
      </c>
      <c r="G859" s="50">
        <v>44858</v>
      </c>
      <c r="H859" s="50">
        <v>44859</v>
      </c>
      <c r="I859" s="51" t="s">
        <v>81</v>
      </c>
      <c r="J859" s="53"/>
      <c r="K859" s="51" t="str">
        <f ca="1">LeaveTracker[[#This Row],[Days]]&amp;" "&amp;LeaveTracker[[#This Row],[Type of Leave]]</f>
        <v>2 SL</v>
      </c>
      <c r="L859" s="9">
        <f ca="1">NETWORKDAYS(LeaveTracker[[#This Row],[Start Date]],LeaveTracker[[#This Row],[End Date]],lstHolidays)</f>
        <v>2</v>
      </c>
      <c r="M859" s="9"/>
    </row>
    <row r="860" spans="1:13" ht="30" customHeight="1" x14ac:dyDescent="0.3">
      <c r="A860" s="51">
        <v>1143</v>
      </c>
      <c r="B860" s="56">
        <v>44893</v>
      </c>
      <c r="C860" s="56">
        <v>44837</v>
      </c>
      <c r="D860" s="53" t="s">
        <v>1974</v>
      </c>
      <c r="E860" s="51" t="str">
        <f>IF(ISBLANK(LeaveTracker[[#This Row],[Employee Name]]),"-----",VLOOKUP(LeaveTracker[[#This Row],[Employee Name]],Employees[[Employee Name]:[Office]],7))</f>
        <v>CENRO</v>
      </c>
      <c r="F860" s="51">
        <f>IF(ISBLANK(LeaveTracker[[#This Row],[Employee Name]]),"-----",VLOOKUP(LeaveTracker[[#This Row],[Employee Name]],Employees[[Employee Name]:[Office]],6))</f>
        <v>0</v>
      </c>
      <c r="G860" s="50">
        <v>44835</v>
      </c>
      <c r="H860" s="50">
        <v>44835</v>
      </c>
      <c r="I860" s="51" t="s">
        <v>81</v>
      </c>
      <c r="J860" s="53"/>
      <c r="K860" s="51" t="str">
        <f ca="1">LeaveTracker[[#This Row],[Days]]&amp;" "&amp;LeaveTracker[[#This Row],[Type of Leave]]</f>
        <v>0 SL</v>
      </c>
      <c r="L860" s="9">
        <f ca="1">NETWORKDAYS(LeaveTracker[[#This Row],[Start Date]],LeaveTracker[[#This Row],[End Date]],lstHolidays)</f>
        <v>0</v>
      </c>
      <c r="M860" s="9"/>
    </row>
    <row r="861" spans="1:13" ht="30" customHeight="1" x14ac:dyDescent="0.3">
      <c r="A861" s="51">
        <v>1144</v>
      </c>
      <c r="B861" s="56">
        <v>44893</v>
      </c>
      <c r="C861" s="56">
        <v>44837</v>
      </c>
      <c r="D861" s="53" t="s">
        <v>1974</v>
      </c>
      <c r="E861" s="51" t="str">
        <f>IF(ISBLANK(LeaveTracker[[#This Row],[Employee Name]]),"-----",VLOOKUP(LeaveTracker[[#This Row],[Employee Name]],Employees[[Employee Name]:[Office]],7))</f>
        <v>CENRO</v>
      </c>
      <c r="F861" s="51">
        <f>IF(ISBLANK(LeaveTracker[[#This Row],[Employee Name]]),"-----",VLOOKUP(LeaveTracker[[#This Row],[Employee Name]],Employees[[Employee Name]:[Office]],6))</f>
        <v>0</v>
      </c>
      <c r="G861" s="50">
        <v>44832</v>
      </c>
      <c r="H861" s="50">
        <v>44832</v>
      </c>
      <c r="I861" s="51" t="s">
        <v>81</v>
      </c>
      <c r="J861" s="53"/>
      <c r="K861" s="51" t="str">
        <f ca="1">LeaveTracker[[#This Row],[Days]]&amp;" "&amp;LeaveTracker[[#This Row],[Type of Leave]]</f>
        <v>1 SL</v>
      </c>
      <c r="L861" s="9">
        <f ca="1">NETWORKDAYS(LeaveTracker[[#This Row],[Start Date]],LeaveTracker[[#This Row],[End Date]],lstHolidays)</f>
        <v>1</v>
      </c>
      <c r="M861" s="9"/>
    </row>
    <row r="862" spans="1:13" ht="30" customHeight="1" x14ac:dyDescent="0.3">
      <c r="A862" s="51">
        <v>1144</v>
      </c>
      <c r="B862" s="56">
        <v>44893</v>
      </c>
      <c r="C862" s="56">
        <v>44837</v>
      </c>
      <c r="D862" s="53" t="s">
        <v>1974</v>
      </c>
      <c r="E862" s="51" t="str">
        <f>IF(ISBLANK(LeaveTracker[[#This Row],[Employee Name]]),"-----",VLOOKUP(LeaveTracker[[#This Row],[Employee Name]],Employees[[Employee Name]:[Office]],7))</f>
        <v>CENRO</v>
      </c>
      <c r="F862" s="51">
        <f>IF(ISBLANK(LeaveTracker[[#This Row],[Employee Name]]),"-----",VLOOKUP(LeaveTracker[[#This Row],[Employee Name]],Employees[[Employee Name]:[Office]],6))</f>
        <v>0</v>
      </c>
      <c r="G862" s="50">
        <v>44834</v>
      </c>
      <c r="H862" s="50">
        <v>44834</v>
      </c>
      <c r="I862" s="51" t="s">
        <v>81</v>
      </c>
      <c r="J862" s="53"/>
      <c r="K862" s="51" t="str">
        <f ca="1">LeaveTracker[[#This Row],[Days]]&amp;" "&amp;LeaveTracker[[#This Row],[Type of Leave]]</f>
        <v>1 SL</v>
      </c>
      <c r="L862" s="9">
        <f ca="1">NETWORKDAYS(LeaveTracker[[#This Row],[Start Date]],LeaveTracker[[#This Row],[End Date]],lstHolidays)</f>
        <v>1</v>
      </c>
      <c r="M862" s="9"/>
    </row>
    <row r="863" spans="1:13" ht="30" customHeight="1" x14ac:dyDescent="0.3">
      <c r="A863" s="51">
        <v>1145</v>
      </c>
      <c r="B863" s="56">
        <v>44893</v>
      </c>
      <c r="C863" s="56">
        <v>44868</v>
      </c>
      <c r="D863" s="53" t="s">
        <v>1874</v>
      </c>
      <c r="E863" s="51" t="str">
        <f>IF(ISBLANK(LeaveTracker[[#This Row],[Employee Name]]),"-----",VLOOKUP(LeaveTracker[[#This Row],[Employee Name]],Employees[[Employee Name]:[Office]],7))</f>
        <v>ONT</v>
      </c>
      <c r="F863" s="51" t="str">
        <f>IF(ISBLANK(LeaveTracker[[#This Row],[Employee Name]]),"-----",VLOOKUP(LeaveTracker[[#This Row],[Employee Name]],Employees[[Employee Name]:[Office]],6))</f>
        <v>CASUAL</v>
      </c>
      <c r="G863" s="50">
        <v>44890</v>
      </c>
      <c r="H863" s="50">
        <v>44893</v>
      </c>
      <c r="I863" s="51" t="s">
        <v>82</v>
      </c>
      <c r="J863" s="53"/>
      <c r="K863" s="51" t="str">
        <f ca="1">LeaveTracker[[#This Row],[Days]]&amp;" "&amp;LeaveTracker[[#This Row],[Type of Leave]]</f>
        <v>2 VL</v>
      </c>
      <c r="L863" s="9">
        <f ca="1">NETWORKDAYS(LeaveTracker[[#This Row],[Start Date]],LeaveTracker[[#This Row],[End Date]],lstHolidays)</f>
        <v>2</v>
      </c>
      <c r="M863" s="9"/>
    </row>
    <row r="864" spans="1:13" ht="30" customHeight="1" x14ac:dyDescent="0.3">
      <c r="A864" s="51">
        <v>1146</v>
      </c>
      <c r="B864" s="56">
        <v>44893</v>
      </c>
      <c r="C864" s="56">
        <v>44873</v>
      </c>
      <c r="D864" s="53" t="s">
        <v>1975</v>
      </c>
      <c r="E864" s="51" t="str">
        <f>IF(ISBLANK(LeaveTracker[[#This Row],[Employee Name]]),"-----",VLOOKUP(LeaveTracker[[#This Row],[Employee Name]],Employees[[Employee Name]:[Office]],7))</f>
        <v>CENRO</v>
      </c>
      <c r="F864" s="51" t="str">
        <f>IF(ISBLANK(LeaveTracker[[#This Row],[Employee Name]]),"-----",VLOOKUP(LeaveTracker[[#This Row],[Employee Name]],Employees[[Employee Name]:[Office]],6))</f>
        <v>CASUAL</v>
      </c>
      <c r="G864" s="50">
        <v>44882</v>
      </c>
      <c r="H864" s="50">
        <v>44884</v>
      </c>
      <c r="I864" s="51" t="s">
        <v>82</v>
      </c>
      <c r="J864" s="53" t="s">
        <v>1004</v>
      </c>
      <c r="K864" s="51" t="str">
        <f ca="1">LeaveTracker[[#This Row],[Days]]&amp;" "&amp;LeaveTracker[[#This Row],[Type of Leave]]</f>
        <v>2 VL</v>
      </c>
      <c r="L864" s="9">
        <f ca="1">NETWORKDAYS(LeaveTracker[[#This Row],[Start Date]],LeaveTracker[[#This Row],[End Date]],lstHolidays)</f>
        <v>2</v>
      </c>
      <c r="M864" s="9"/>
    </row>
    <row r="865" spans="1:13" ht="30" customHeight="1" x14ac:dyDescent="0.3">
      <c r="A865" s="51">
        <v>1147</v>
      </c>
      <c r="B865" s="56">
        <v>44893</v>
      </c>
      <c r="C865" s="56">
        <v>44846</v>
      </c>
      <c r="D865" s="53" t="s">
        <v>1780</v>
      </c>
      <c r="E865" s="51" t="str">
        <f>IF(ISBLANK(LeaveTracker[[#This Row],[Employee Name]]),"-----",VLOOKUP(LeaveTracker[[#This Row],[Employee Name]],Employees[[Employee Name]:[Office]],7))</f>
        <v>GSO</v>
      </c>
      <c r="F865" s="51" t="str">
        <f>IF(ISBLANK(LeaveTracker[[#This Row],[Employee Name]]),"-----",VLOOKUP(LeaveTracker[[#This Row],[Employee Name]],Employees[[Employee Name]:[Office]],6))</f>
        <v>CASUAL</v>
      </c>
      <c r="G865" s="50">
        <v>44844</v>
      </c>
      <c r="H865" s="50">
        <v>44845</v>
      </c>
      <c r="I865" s="51" t="s">
        <v>81</v>
      </c>
      <c r="J865" s="53"/>
      <c r="K865" s="51" t="str">
        <f ca="1">LeaveTracker[[#This Row],[Days]]&amp;" "&amp;LeaveTracker[[#This Row],[Type of Leave]]</f>
        <v>2 SL</v>
      </c>
      <c r="L865" s="9">
        <f ca="1">NETWORKDAYS(LeaveTracker[[#This Row],[Start Date]],LeaveTracker[[#This Row],[End Date]],lstHolidays)</f>
        <v>2</v>
      </c>
      <c r="M865" s="9"/>
    </row>
    <row r="866" spans="1:13" ht="30" customHeight="1" x14ac:dyDescent="0.3">
      <c r="A866" s="51">
        <v>1148</v>
      </c>
      <c r="B866" s="56">
        <v>44893</v>
      </c>
      <c r="C866" s="56">
        <v>44872</v>
      </c>
      <c r="D866" s="53" t="s">
        <v>1780</v>
      </c>
      <c r="E866" s="51" t="str">
        <f>IF(ISBLANK(LeaveTracker[[#This Row],[Employee Name]]),"-----",VLOOKUP(LeaveTracker[[#This Row],[Employee Name]],Employees[[Employee Name]:[Office]],7))</f>
        <v>GSO</v>
      </c>
      <c r="F866" s="51" t="str">
        <f>IF(ISBLANK(LeaveTracker[[#This Row],[Employee Name]]),"-----",VLOOKUP(LeaveTracker[[#This Row],[Employee Name]],Employees[[Employee Name]:[Office]],6))</f>
        <v>CASUAL</v>
      </c>
      <c r="G866" s="50">
        <v>44867</v>
      </c>
      <c r="H866" s="50">
        <v>44869</v>
      </c>
      <c r="I866" s="51" t="s">
        <v>81</v>
      </c>
      <c r="J866" s="53"/>
      <c r="K866" s="51" t="str">
        <f ca="1">LeaveTracker[[#This Row],[Days]]&amp;" "&amp;LeaveTracker[[#This Row],[Type of Leave]]</f>
        <v>2 SL</v>
      </c>
      <c r="L866" s="9">
        <f ca="1">NETWORKDAYS(LeaveTracker[[#This Row],[Start Date]],LeaveTracker[[#This Row],[End Date]],lstHolidays)</f>
        <v>2</v>
      </c>
      <c r="M866" s="9"/>
    </row>
    <row r="867" spans="1:13" ht="30" customHeight="1" x14ac:dyDescent="0.3">
      <c r="A867" s="51">
        <v>1149</v>
      </c>
      <c r="B867" s="56">
        <v>44893</v>
      </c>
      <c r="C867" s="56">
        <v>44846</v>
      </c>
      <c r="D867" s="53" t="s">
        <v>1976</v>
      </c>
      <c r="E867" s="51" t="str">
        <f>IF(ISBLANK(LeaveTracker[[#This Row],[Employee Name]]),"-----",VLOOKUP(LeaveTracker[[#This Row],[Employee Name]],Employees[[Employee Name]:[Office]],7))</f>
        <v>TERMINAL</v>
      </c>
      <c r="F867" s="51" t="str">
        <f>IF(ISBLANK(LeaveTracker[[#This Row],[Employee Name]]),"-----",VLOOKUP(LeaveTracker[[#This Row],[Employee Name]],Employees[[Employee Name]:[Office]],6))</f>
        <v>CASUAL</v>
      </c>
      <c r="G867" s="50">
        <v>44858</v>
      </c>
      <c r="H867" s="50">
        <v>44862</v>
      </c>
      <c r="I867" s="51" t="s">
        <v>82</v>
      </c>
      <c r="J867" s="53" t="s">
        <v>1004</v>
      </c>
      <c r="K867" s="51" t="str">
        <f ca="1">LeaveTracker[[#This Row],[Days]]&amp;" "&amp;LeaveTracker[[#This Row],[Type of Leave]]</f>
        <v>5 VL</v>
      </c>
      <c r="L867" s="9">
        <f ca="1">NETWORKDAYS(LeaveTracker[[#This Row],[Start Date]],LeaveTracker[[#This Row],[End Date]],lstHolidays)</f>
        <v>5</v>
      </c>
      <c r="M867" s="9"/>
    </row>
    <row r="868" spans="1:13" ht="30" customHeight="1" x14ac:dyDescent="0.3">
      <c r="A868" s="51">
        <v>1150</v>
      </c>
      <c r="B868" s="56">
        <v>44893</v>
      </c>
      <c r="C868" s="56">
        <v>44844</v>
      </c>
      <c r="D868" s="53" t="s">
        <v>1977</v>
      </c>
      <c r="E868" s="51" t="str">
        <f>IF(ISBLANK(LeaveTracker[[#This Row],[Employee Name]]),"-----",VLOOKUP(LeaveTracker[[#This Row],[Employee Name]],Employees[[Employee Name]:[Office]],7))</f>
        <v>CHO</v>
      </c>
      <c r="F868" s="51" t="str">
        <f>IF(ISBLANK(LeaveTracker[[#This Row],[Employee Name]]),"-----",VLOOKUP(LeaveTracker[[#This Row],[Employee Name]],Employees[[Employee Name]:[Office]],6))</f>
        <v>JOBCON</v>
      </c>
      <c r="G868" s="50">
        <v>44844</v>
      </c>
      <c r="H868" s="50">
        <v>44846</v>
      </c>
      <c r="I868" s="51" t="s">
        <v>1022</v>
      </c>
      <c r="J868" s="53" t="s">
        <v>1897</v>
      </c>
      <c r="K868" s="51" t="str">
        <f ca="1">LeaveTracker[[#This Row],[Days]]&amp;" "&amp;LeaveTracker[[#This Row],[Type of Leave]]</f>
        <v>3 WITHOUTPAY</v>
      </c>
      <c r="L868" s="9">
        <f ca="1">NETWORKDAYS(LeaveTracker[[#This Row],[Start Date]],LeaveTracker[[#This Row],[End Date]],lstHolidays)</f>
        <v>3</v>
      </c>
      <c r="M868" s="9"/>
    </row>
    <row r="869" spans="1:13" ht="30" customHeight="1" x14ac:dyDescent="0.3">
      <c r="A869" s="51">
        <v>1151</v>
      </c>
      <c r="B869" s="56">
        <v>44893</v>
      </c>
      <c r="C869" s="56">
        <v>44851</v>
      </c>
      <c r="D869" s="53" t="s">
        <v>1978</v>
      </c>
      <c r="E869" s="51" t="str">
        <f>IF(ISBLANK(LeaveTracker[[#This Row],[Employee Name]]),"-----",VLOOKUP(LeaveTracker[[#This Row],[Employee Name]],Employees[[Employee Name]:[Office]],7))</f>
        <v>ONT</v>
      </c>
      <c r="F869" s="51" t="str">
        <f>IF(ISBLANK(LeaveTracker[[#This Row],[Employee Name]]),"-----",VLOOKUP(LeaveTracker[[#This Row],[Employee Name]],Employees[[Employee Name]:[Office]],6))</f>
        <v>CASUAL</v>
      </c>
      <c r="G869" s="50">
        <v>44850</v>
      </c>
      <c r="H869" s="50">
        <v>44850</v>
      </c>
      <c r="I869" s="51" t="s">
        <v>81</v>
      </c>
      <c r="J869" s="53"/>
      <c r="K869" s="51" t="str">
        <f ca="1">LeaveTracker[[#This Row],[Days]]&amp;" "&amp;LeaveTracker[[#This Row],[Type of Leave]]</f>
        <v>0 SL</v>
      </c>
      <c r="L869" s="9">
        <f ca="1">NETWORKDAYS(LeaveTracker[[#This Row],[Start Date]],LeaveTracker[[#This Row],[End Date]],lstHolidays)</f>
        <v>0</v>
      </c>
      <c r="M869" s="9"/>
    </row>
    <row r="870" spans="1:13" ht="30" customHeight="1" x14ac:dyDescent="0.3">
      <c r="A870" s="51">
        <v>1152</v>
      </c>
      <c r="B870" s="56">
        <v>44893</v>
      </c>
      <c r="C870" s="56">
        <v>44851</v>
      </c>
      <c r="D870" s="53" t="s">
        <v>1979</v>
      </c>
      <c r="E870" s="51" t="str">
        <f>IF(ISBLANK(LeaveTracker[[#This Row],[Employee Name]]),"-----",VLOOKUP(LeaveTracker[[#This Row],[Employee Name]],Employees[[Employee Name]:[Office]],7))</f>
        <v>CENRO</v>
      </c>
      <c r="F870" s="51" t="str">
        <f>IF(ISBLANK(LeaveTracker[[#This Row],[Employee Name]]),"-----",VLOOKUP(LeaveTracker[[#This Row],[Employee Name]],Employees[[Employee Name]:[Office]],6))</f>
        <v>CASUAL</v>
      </c>
      <c r="G870" s="50">
        <v>44858</v>
      </c>
      <c r="H870" s="50">
        <v>44861</v>
      </c>
      <c r="I870" s="51" t="s">
        <v>82</v>
      </c>
      <c r="J870" s="53" t="s">
        <v>1004</v>
      </c>
      <c r="K870" s="51" t="str">
        <f ca="1">LeaveTracker[[#This Row],[Days]]&amp;" "&amp;LeaveTracker[[#This Row],[Type of Leave]]</f>
        <v>4 VL</v>
      </c>
      <c r="L870" s="9">
        <f ca="1">NETWORKDAYS(LeaveTracker[[#This Row],[Start Date]],LeaveTracker[[#This Row],[End Date]],lstHolidays)</f>
        <v>4</v>
      </c>
      <c r="M870" s="9"/>
    </row>
    <row r="871" spans="1:13" ht="30" customHeight="1" x14ac:dyDescent="0.3">
      <c r="A871" s="51">
        <v>1153</v>
      </c>
      <c r="B871" s="56">
        <v>44893</v>
      </c>
      <c r="C871" s="56">
        <v>44848</v>
      </c>
      <c r="D871" s="53" t="s">
        <v>1870</v>
      </c>
      <c r="E871" s="51" t="str">
        <f>IF(ISBLANK(LeaveTracker[[#This Row],[Employee Name]]),"-----",VLOOKUP(LeaveTracker[[#This Row],[Employee Name]],Employees[[Employee Name]:[Office]],7))</f>
        <v>CHO</v>
      </c>
      <c r="F871" s="51" t="str">
        <f>IF(ISBLANK(LeaveTracker[[#This Row],[Employee Name]]),"-----",VLOOKUP(LeaveTracker[[#This Row],[Employee Name]],Employees[[Employee Name]:[Office]],6))</f>
        <v>CASUAL</v>
      </c>
      <c r="G871" s="50">
        <v>44847</v>
      </c>
      <c r="H871" s="50">
        <v>44847</v>
      </c>
      <c r="I871" s="51" t="s">
        <v>81</v>
      </c>
      <c r="J871" s="53"/>
      <c r="K871" s="51" t="str">
        <f ca="1">LeaveTracker[[#This Row],[Days]]&amp;" "&amp;LeaveTracker[[#This Row],[Type of Leave]]</f>
        <v>1 SL</v>
      </c>
      <c r="L871" s="9">
        <f ca="1">NETWORKDAYS(LeaveTracker[[#This Row],[Start Date]],LeaveTracker[[#This Row],[End Date]],lstHolidays)</f>
        <v>1</v>
      </c>
      <c r="M871" s="9"/>
    </row>
    <row r="872" spans="1:13" ht="30" customHeight="1" x14ac:dyDescent="0.3">
      <c r="A872" s="51">
        <v>1154</v>
      </c>
      <c r="B872" s="56">
        <v>44893</v>
      </c>
      <c r="C872" s="56">
        <v>44867</v>
      </c>
      <c r="D872" s="53" t="s">
        <v>1849</v>
      </c>
      <c r="E872" s="51" t="str">
        <f>IF(ISBLANK(LeaveTracker[[#This Row],[Employee Name]]),"-----",VLOOKUP(LeaveTracker[[#This Row],[Employee Name]],Employees[[Employee Name]:[Office]],7))</f>
        <v>CCR</v>
      </c>
      <c r="F872" s="51" t="str">
        <f>IF(ISBLANK(LeaveTracker[[#This Row],[Employee Name]]),"-----",VLOOKUP(LeaveTracker[[#This Row],[Employee Name]],Employees[[Employee Name]:[Office]],6))</f>
        <v>CASUAL</v>
      </c>
      <c r="G872" s="50">
        <v>44853</v>
      </c>
      <c r="H872" s="50">
        <v>44854</v>
      </c>
      <c r="I872" s="51" t="s">
        <v>81</v>
      </c>
      <c r="J872" s="53"/>
      <c r="K872" s="51" t="str">
        <f ca="1">LeaveTracker[[#This Row],[Days]]&amp;" "&amp;LeaveTracker[[#This Row],[Type of Leave]]</f>
        <v>2 SL</v>
      </c>
      <c r="L872" s="9">
        <f ca="1">NETWORKDAYS(LeaveTracker[[#This Row],[Start Date]],LeaveTracker[[#This Row],[End Date]],lstHolidays)</f>
        <v>2</v>
      </c>
      <c r="M872" s="9"/>
    </row>
    <row r="873" spans="1:13" ht="30" customHeight="1" x14ac:dyDescent="0.3">
      <c r="A873" s="51">
        <v>1155</v>
      </c>
      <c r="B873" s="56">
        <v>44893</v>
      </c>
      <c r="C873" s="56">
        <v>44839</v>
      </c>
      <c r="D873" s="53" t="s">
        <v>1980</v>
      </c>
      <c r="E873" s="51" t="str">
        <f>IF(ISBLANK(LeaveTracker[[#This Row],[Employee Name]]),"-----",VLOOKUP(LeaveTracker[[#This Row],[Employee Name]],Employees[[Employee Name]:[Office]],7))</f>
        <v>ONT</v>
      </c>
      <c r="F873" s="51" t="str">
        <f>IF(ISBLANK(LeaveTracker[[#This Row],[Employee Name]]),"-----",VLOOKUP(LeaveTracker[[#This Row],[Employee Name]],Employees[[Employee Name]:[Office]],6))</f>
        <v>CASUAL</v>
      </c>
      <c r="G873" s="50">
        <v>44832</v>
      </c>
      <c r="H873" s="50">
        <v>44834</v>
      </c>
      <c r="I873" s="51" t="s">
        <v>81</v>
      </c>
      <c r="J873" s="53"/>
      <c r="K873" s="51" t="str">
        <f ca="1">LeaveTracker[[#This Row],[Days]]&amp;" "&amp;LeaveTracker[[#This Row],[Type of Leave]]</f>
        <v>3 SL</v>
      </c>
      <c r="L873" s="9">
        <f ca="1">NETWORKDAYS(LeaveTracker[[#This Row],[Start Date]],LeaveTracker[[#This Row],[End Date]],lstHolidays)</f>
        <v>3</v>
      </c>
      <c r="M873" s="9"/>
    </row>
    <row r="874" spans="1:13" ht="30" customHeight="1" x14ac:dyDescent="0.3">
      <c r="A874" s="51">
        <v>1156</v>
      </c>
      <c r="B874" s="56">
        <v>44893</v>
      </c>
      <c r="C874" s="56">
        <v>44844</v>
      </c>
      <c r="D874" s="53" t="s">
        <v>1967</v>
      </c>
      <c r="E874" s="51" t="str">
        <f>IF(ISBLANK(LeaveTracker[[#This Row],[Employee Name]]),"-----",VLOOKUP(LeaveTracker[[#This Row],[Employee Name]],Employees[[Employee Name]:[Office]],7))</f>
        <v>TICC</v>
      </c>
      <c r="F874" s="51" t="str">
        <f>IF(ISBLANK(LeaveTracker[[#This Row],[Employee Name]]),"-----",VLOOKUP(LeaveTracker[[#This Row],[Employee Name]],Employees[[Employee Name]:[Office]],6))</f>
        <v>JOBCON</v>
      </c>
      <c r="G874" s="50">
        <v>44837</v>
      </c>
      <c r="H874" s="50">
        <v>44837</v>
      </c>
      <c r="I874" s="51" t="s">
        <v>1022</v>
      </c>
      <c r="J874" s="53" t="s">
        <v>1897</v>
      </c>
      <c r="K874" s="51" t="str">
        <f ca="1">LeaveTracker[[#This Row],[Days]]&amp;" "&amp;LeaveTracker[[#This Row],[Type of Leave]]</f>
        <v>1 WITHOUTPAY</v>
      </c>
      <c r="L874" s="9">
        <f ca="1">NETWORKDAYS(LeaveTracker[[#This Row],[Start Date]],LeaveTracker[[#This Row],[End Date]],lstHolidays)</f>
        <v>1</v>
      </c>
      <c r="M874" s="9"/>
    </row>
    <row r="875" spans="1:13" ht="30" customHeight="1" x14ac:dyDescent="0.3">
      <c r="A875" s="51">
        <v>1157</v>
      </c>
      <c r="B875" s="56">
        <v>44893</v>
      </c>
      <c r="C875" s="56">
        <v>44851</v>
      </c>
      <c r="D875" s="53" t="s">
        <v>1772</v>
      </c>
      <c r="E875" s="51" t="str">
        <f>IF(ISBLANK(LeaveTracker[[#This Row],[Employee Name]]),"-----",VLOOKUP(LeaveTracker[[#This Row],[Employee Name]],Employees[[Employee Name]:[Office]],7))</f>
        <v>LIBRARY</v>
      </c>
      <c r="F875" s="51" t="str">
        <f>IF(ISBLANK(LeaveTracker[[#This Row],[Employee Name]]),"-----",VLOOKUP(LeaveTracker[[#This Row],[Employee Name]],Employees[[Employee Name]:[Office]],6))</f>
        <v>CASUAL</v>
      </c>
      <c r="G875" s="50">
        <v>44848</v>
      </c>
      <c r="H875" s="50">
        <v>44848</v>
      </c>
      <c r="I875" s="51" t="s">
        <v>81</v>
      </c>
      <c r="J875" s="53"/>
      <c r="K875" s="51" t="str">
        <f ca="1">LeaveTracker[[#This Row],[Days]]&amp;" "&amp;LeaveTracker[[#This Row],[Type of Leave]]</f>
        <v>1 SL</v>
      </c>
      <c r="L875" s="9">
        <f ca="1">NETWORKDAYS(LeaveTracker[[#This Row],[Start Date]],LeaveTracker[[#This Row],[End Date]],lstHolidays)</f>
        <v>1</v>
      </c>
      <c r="M875" s="9"/>
    </row>
    <row r="876" spans="1:13" ht="30" customHeight="1" x14ac:dyDescent="0.3">
      <c r="A876" s="32">
        <v>1121</v>
      </c>
      <c r="B876" s="33">
        <v>43789</v>
      </c>
      <c r="C876" s="21">
        <v>43776</v>
      </c>
      <c r="D876" s="20" t="s">
        <v>111</v>
      </c>
      <c r="E876" s="51" t="str">
        <f>IF(ISBLANK(LeaveTracker[[#This Row],[Employee Name]]),"-----",VLOOKUP(LeaveTracker[[#This Row],[Employee Name]],Employees[[Employee Name]:[Office]],7))</f>
        <v>ONT</v>
      </c>
      <c r="F876" s="51" t="str">
        <f>IF(ISBLANK(LeaveTracker[[#This Row],[Employee Name]]),"-----",VLOOKUP(LeaveTracker[[#This Row],[Employee Name]],Employees[[Employee Name]:[Office]],6))</f>
        <v>REGULAR</v>
      </c>
      <c r="G876" s="21">
        <v>43776</v>
      </c>
      <c r="H876" s="21">
        <v>43777</v>
      </c>
      <c r="I876" s="20" t="s">
        <v>82</v>
      </c>
      <c r="J876" s="41"/>
      <c r="K876" s="51" t="str">
        <f ca="1">LeaveTracker[[#This Row],[Days]]&amp;" "&amp;LeaveTracker[[#This Row],[Type of Leave]]</f>
        <v>2 VL</v>
      </c>
      <c r="L876" s="23">
        <f ca="1">NETWORKDAYS(LeaveTracker[[#This Row],[Start Date]],LeaveTracker[[#This Row],[End Date]],lstHolidays)</f>
        <v>2</v>
      </c>
      <c r="M876" s="27"/>
    </row>
    <row r="877" spans="1:13" ht="30" customHeight="1" x14ac:dyDescent="0.3">
      <c r="A877" s="32">
        <v>1122</v>
      </c>
      <c r="B877" s="33">
        <v>43789</v>
      </c>
      <c r="C877" s="22">
        <v>43769</v>
      </c>
      <c r="D877" s="20" t="s">
        <v>112</v>
      </c>
      <c r="E877" s="51" t="str">
        <f>IF(ISBLANK(LeaveTracker[[#This Row],[Employee Name]]),"-----",VLOOKUP(LeaveTracker[[#This Row],[Employee Name]],Employees[[Employee Name]:[Office]],7))</f>
        <v>ONT</v>
      </c>
      <c r="F877" s="51" t="str">
        <f>IF(ISBLANK(LeaveTracker[[#This Row],[Employee Name]]),"-----",VLOOKUP(LeaveTracker[[#This Row],[Employee Name]],Employees[[Employee Name]:[Office]],6))</f>
        <v>REGULAR</v>
      </c>
      <c r="G877" s="21">
        <v>43768</v>
      </c>
      <c r="H877" s="21">
        <v>43768</v>
      </c>
      <c r="I877" s="20" t="s">
        <v>81</v>
      </c>
      <c r="J877" s="42"/>
      <c r="K877" s="51" t="str">
        <f ca="1">LeaveTracker[[#This Row],[Days]]&amp;" "&amp;LeaveTracker[[#This Row],[Type of Leave]]</f>
        <v>1 SL</v>
      </c>
      <c r="L877" s="23">
        <f ca="1">NETWORKDAYS(LeaveTracker[[#This Row],[Start Date]],LeaveTracker[[#This Row],[End Date]],lstHolidays)</f>
        <v>1</v>
      </c>
      <c r="M877" s="27"/>
    </row>
    <row r="878" spans="1:13" ht="30" customHeight="1" x14ac:dyDescent="0.3">
      <c r="A878" s="32">
        <v>1123</v>
      </c>
      <c r="B878" s="33">
        <v>43789</v>
      </c>
      <c r="C878" s="22">
        <v>43766</v>
      </c>
      <c r="D878" s="20" t="s">
        <v>104</v>
      </c>
      <c r="E878" s="51" t="str">
        <f>IF(ISBLANK(LeaveTracker[[#This Row],[Employee Name]]),"-----",VLOOKUP(LeaveTracker[[#This Row],[Employee Name]],Employees[[Employee Name]:[Office]],7))</f>
        <v>CTO</v>
      </c>
      <c r="F878" s="51" t="str">
        <f>IF(ISBLANK(LeaveTracker[[#This Row],[Employee Name]]),"-----",VLOOKUP(LeaveTracker[[#This Row],[Employee Name]],Employees[[Employee Name]:[Office]],6))</f>
        <v>REGULAR</v>
      </c>
      <c r="G878" s="24">
        <v>43763</v>
      </c>
      <c r="H878" s="24">
        <v>43763</v>
      </c>
      <c r="I878" s="20" t="s">
        <v>81</v>
      </c>
      <c r="J878" s="42"/>
      <c r="K878" s="51" t="str">
        <f ca="1">LeaveTracker[[#This Row],[Days]]&amp;" "&amp;LeaveTracker[[#This Row],[Type of Leave]]</f>
        <v>1 SL</v>
      </c>
      <c r="L878" s="23">
        <f ca="1">NETWORKDAYS(LeaveTracker[[#This Row],[Start Date]],LeaveTracker[[#This Row],[End Date]],lstHolidays)</f>
        <v>1</v>
      </c>
      <c r="M878" s="27"/>
    </row>
    <row r="879" spans="1:13" ht="30" customHeight="1" x14ac:dyDescent="0.3">
      <c r="A879" s="32">
        <v>1124</v>
      </c>
      <c r="B879" s="33">
        <v>43789</v>
      </c>
      <c r="C879" s="22">
        <v>43756</v>
      </c>
      <c r="D879" s="20" t="s">
        <v>104</v>
      </c>
      <c r="E879" s="51" t="str">
        <f>IF(ISBLANK(LeaveTracker[[#This Row],[Employee Name]]),"-----",VLOOKUP(LeaveTracker[[#This Row],[Employee Name]],Employees[[Employee Name]:[Office]],7))</f>
        <v>CTO</v>
      </c>
      <c r="F879" s="51" t="str">
        <f>IF(ISBLANK(LeaveTracker[[#This Row],[Employee Name]]),"-----",VLOOKUP(LeaveTracker[[#This Row],[Employee Name]],Employees[[Employee Name]:[Office]],6))</f>
        <v>REGULAR</v>
      </c>
      <c r="G879" s="24">
        <v>43762</v>
      </c>
      <c r="H879" s="24">
        <v>43762</v>
      </c>
      <c r="I879" s="20" t="s">
        <v>82</v>
      </c>
      <c r="J879" s="42"/>
      <c r="K879" s="51" t="str">
        <f ca="1">LeaveTracker[[#This Row],[Days]]&amp;" "&amp;LeaveTracker[[#This Row],[Type of Leave]]</f>
        <v>1 VL</v>
      </c>
      <c r="L879" s="23">
        <f ca="1">NETWORKDAYS(LeaveTracker[[#This Row],[Start Date]],LeaveTracker[[#This Row],[End Date]],lstHolidays)</f>
        <v>1</v>
      </c>
      <c r="M879" s="27"/>
    </row>
    <row r="880" spans="1:13" ht="30" customHeight="1" x14ac:dyDescent="0.3">
      <c r="A880" s="32">
        <v>1125</v>
      </c>
      <c r="B880" s="33">
        <v>43789</v>
      </c>
      <c r="C880" s="22">
        <v>43756</v>
      </c>
      <c r="D880" s="20" t="s">
        <v>104</v>
      </c>
      <c r="E880" s="51" t="str">
        <f>IF(ISBLANK(LeaveTracker[[#This Row],[Employee Name]]),"-----",VLOOKUP(LeaveTracker[[#This Row],[Employee Name]],Employees[[Employee Name]:[Office]],7))</f>
        <v>CTO</v>
      </c>
      <c r="F880" s="51" t="str">
        <f>IF(ISBLANK(LeaveTracker[[#This Row],[Employee Name]]),"-----",VLOOKUP(LeaveTracker[[#This Row],[Employee Name]],Employees[[Employee Name]:[Office]],6))</f>
        <v>REGULAR</v>
      </c>
      <c r="G880" s="24">
        <v>43761</v>
      </c>
      <c r="H880" s="24">
        <v>43761</v>
      </c>
      <c r="I880" s="20" t="s">
        <v>1</v>
      </c>
      <c r="J880" s="42" t="s">
        <v>105</v>
      </c>
      <c r="K880" s="51" t="str">
        <f ca="1">LeaveTracker[[#This Row],[Days]]&amp;" "&amp;LeaveTracker[[#This Row],[Type of Leave]]</f>
        <v>1 Other</v>
      </c>
      <c r="L880" s="23">
        <f ca="1">NETWORKDAYS(LeaveTracker[[#This Row],[Start Date]],LeaveTracker[[#This Row],[End Date]],lstHolidays)</f>
        <v>1</v>
      </c>
      <c r="M880" s="27"/>
    </row>
    <row r="881" spans="1:13" ht="30" customHeight="1" x14ac:dyDescent="0.3">
      <c r="A881" s="32">
        <v>1126</v>
      </c>
      <c r="B881" s="33">
        <v>43789</v>
      </c>
      <c r="C881" s="22">
        <v>43766</v>
      </c>
      <c r="D881" s="20" t="s">
        <v>110</v>
      </c>
      <c r="E881" s="51" t="str">
        <f>IF(ISBLANK(LeaveTracker[[#This Row],[Employee Name]]),"-----",VLOOKUP(LeaveTracker[[#This Row],[Employee Name]],Employees[[Employee Name]:[Office]],7))</f>
        <v>ADMIN OFFICE</v>
      </c>
      <c r="F881" s="51" t="str">
        <f>IF(ISBLANK(LeaveTracker[[#This Row],[Employee Name]]),"-----",VLOOKUP(LeaveTracker[[#This Row],[Employee Name]],Employees[[Employee Name]:[Office]],6))</f>
        <v>REGULAR</v>
      </c>
      <c r="G881" s="24">
        <v>43763</v>
      </c>
      <c r="H881" s="24">
        <v>43763</v>
      </c>
      <c r="I881" s="20" t="s">
        <v>81</v>
      </c>
      <c r="J881" s="42"/>
      <c r="K881" s="51" t="str">
        <f ca="1">LeaveTracker[[#This Row],[Days]]&amp;" "&amp;LeaveTracker[[#This Row],[Type of Leave]]</f>
        <v>1 SL</v>
      </c>
      <c r="L881" s="23">
        <f ca="1">NETWORKDAYS(LeaveTracker[[#This Row],[Start Date]],LeaveTracker[[#This Row],[End Date]],lstHolidays)</f>
        <v>1</v>
      </c>
      <c r="M881" s="27"/>
    </row>
    <row r="882" spans="1:13" ht="30" customHeight="1" x14ac:dyDescent="0.3">
      <c r="A882" s="32">
        <v>1127</v>
      </c>
      <c r="B882" s="33">
        <v>43789</v>
      </c>
      <c r="C882" s="22">
        <v>43756</v>
      </c>
      <c r="D882" s="20" t="s">
        <v>110</v>
      </c>
      <c r="E882" s="51" t="str">
        <f>IF(ISBLANK(LeaveTracker[[#This Row],[Employee Name]]),"-----",VLOOKUP(LeaveTracker[[#This Row],[Employee Name]],Employees[[Employee Name]:[Office]],7))</f>
        <v>ADMIN OFFICE</v>
      </c>
      <c r="F882" s="51" t="str">
        <f>IF(ISBLANK(LeaveTracker[[#This Row],[Employee Name]]),"-----",VLOOKUP(LeaveTracker[[#This Row],[Employee Name]],Employees[[Employee Name]:[Office]],6))</f>
        <v>REGULAR</v>
      </c>
      <c r="G882" s="24">
        <v>43761</v>
      </c>
      <c r="H882" s="24">
        <v>43762</v>
      </c>
      <c r="I882" s="20" t="s">
        <v>1</v>
      </c>
      <c r="J882" s="42" t="s">
        <v>105</v>
      </c>
      <c r="K882" s="51" t="str">
        <f ca="1">LeaveTracker[[#This Row],[Days]]&amp;" "&amp;LeaveTracker[[#This Row],[Type of Leave]]</f>
        <v>2 Other</v>
      </c>
      <c r="L882" s="23">
        <f ca="1">NETWORKDAYS(LeaveTracker[[#This Row],[Start Date]],LeaveTracker[[#This Row],[End Date]],lstHolidays)</f>
        <v>2</v>
      </c>
      <c r="M882" s="27"/>
    </row>
    <row r="883" spans="1:13" ht="30" customHeight="1" x14ac:dyDescent="0.3">
      <c r="A883" s="32">
        <v>1128</v>
      </c>
      <c r="B883" s="33">
        <v>43789</v>
      </c>
      <c r="C883" s="22">
        <v>43739</v>
      </c>
      <c r="D883" s="20" t="s">
        <v>116</v>
      </c>
      <c r="E883" s="51" t="str">
        <f>IF(ISBLANK(LeaveTracker[[#This Row],[Employee Name]]),"-----",VLOOKUP(LeaveTracker[[#This Row],[Employee Name]],Employees[[Employee Name]:[Office]],7))</f>
        <v>CHARACTER OFFICE</v>
      </c>
      <c r="F883" s="51" t="str">
        <f>IF(ISBLANK(LeaveTracker[[#This Row],[Employee Name]]),"-----",VLOOKUP(LeaveTracker[[#This Row],[Employee Name]],Employees[[Employee Name]:[Office]],6))</f>
        <v>REGULAR</v>
      </c>
      <c r="G883" s="24">
        <v>43738</v>
      </c>
      <c r="H883" s="24">
        <v>43738</v>
      </c>
      <c r="I883" s="20" t="s">
        <v>81</v>
      </c>
      <c r="J883" s="42"/>
      <c r="K883" s="51" t="str">
        <f ca="1">LeaveTracker[[#This Row],[Days]]&amp;" "&amp;LeaveTracker[[#This Row],[Type of Leave]]</f>
        <v>1 SL</v>
      </c>
      <c r="L883" s="23">
        <f ca="1">NETWORKDAYS(LeaveTracker[[#This Row],[Start Date]],LeaveTracker[[#This Row],[End Date]],lstHolidays)</f>
        <v>1</v>
      </c>
      <c r="M883" s="27"/>
    </row>
    <row r="884" spans="1:13" ht="30" customHeight="1" x14ac:dyDescent="0.3">
      <c r="A884" s="32">
        <v>1129</v>
      </c>
      <c r="B884" s="33">
        <v>43789</v>
      </c>
      <c r="C884" s="22">
        <v>43724</v>
      </c>
      <c r="D884" s="19" t="s">
        <v>116</v>
      </c>
      <c r="E884" s="51" t="str">
        <f>IF(ISBLANK(LeaveTracker[[#This Row],[Employee Name]]),"-----",VLOOKUP(LeaveTracker[[#This Row],[Employee Name]],Employees[[Employee Name]:[Office]],7))</f>
        <v>CHARACTER OFFICE</v>
      </c>
      <c r="F884" s="51" t="str">
        <f>IF(ISBLANK(LeaveTracker[[#This Row],[Employee Name]]),"-----",VLOOKUP(LeaveTracker[[#This Row],[Employee Name]],Employees[[Employee Name]:[Office]],6))</f>
        <v>REGULAR</v>
      </c>
      <c r="G884" s="24">
        <v>43720</v>
      </c>
      <c r="H884" s="24">
        <v>43721</v>
      </c>
      <c r="I884" s="20" t="s">
        <v>81</v>
      </c>
      <c r="K884" s="51" t="str">
        <f ca="1">LeaveTracker[[#This Row],[Days]]&amp;" "&amp;LeaveTracker[[#This Row],[Type of Leave]]</f>
        <v>2 SL</v>
      </c>
      <c r="L884" s="23">
        <f ca="1">NETWORKDAYS(LeaveTracker[[#This Row],[Start Date]],LeaveTracker[[#This Row],[End Date]],lstHolidays)</f>
        <v>2</v>
      </c>
      <c r="M884" s="27"/>
    </row>
    <row r="885" spans="1:13" ht="30" customHeight="1" x14ac:dyDescent="0.3">
      <c r="A885" s="32">
        <v>1130</v>
      </c>
      <c r="B885" s="33">
        <v>43789</v>
      </c>
      <c r="C885" s="22">
        <v>43745</v>
      </c>
      <c r="D885" s="19" t="s">
        <v>121</v>
      </c>
      <c r="E885" s="51" t="str">
        <f>IF(ISBLANK(LeaveTracker[[#This Row],[Employee Name]]),"-----",VLOOKUP(LeaveTracker[[#This Row],[Employee Name]],Employees[[Employee Name]:[Office]],7))</f>
        <v>CHARACTER OFFICE</v>
      </c>
      <c r="F885" s="51" t="str">
        <f>IF(ISBLANK(LeaveTracker[[#This Row],[Employee Name]]),"-----",VLOOKUP(LeaveTracker[[#This Row],[Employee Name]],Employees[[Employee Name]:[Office]],6))</f>
        <v>REGULAR</v>
      </c>
      <c r="G885" s="24">
        <v>43740</v>
      </c>
      <c r="H885" s="24">
        <v>43740</v>
      </c>
      <c r="I885" s="20" t="s">
        <v>81</v>
      </c>
      <c r="K885" s="51" t="str">
        <f ca="1">LeaveTracker[[#This Row],[Days]]&amp;" "&amp;LeaveTracker[[#This Row],[Type of Leave]]</f>
        <v>1 SL</v>
      </c>
      <c r="L885" s="23">
        <f ca="1">NETWORKDAYS(LeaveTracker[[#This Row],[Start Date]],LeaveTracker[[#This Row],[End Date]],lstHolidays)</f>
        <v>1</v>
      </c>
      <c r="M885" s="27"/>
    </row>
    <row r="886" spans="1:13" ht="30" customHeight="1" x14ac:dyDescent="0.3">
      <c r="A886" s="32">
        <v>1131</v>
      </c>
      <c r="B886" s="33">
        <v>43789</v>
      </c>
      <c r="C886" s="22">
        <v>43724</v>
      </c>
      <c r="D886" s="19" t="s">
        <v>127</v>
      </c>
      <c r="E886" s="51" t="str">
        <f>IF(ISBLANK(LeaveTracker[[#This Row],[Employee Name]]),"-----",VLOOKUP(LeaveTracker[[#This Row],[Employee Name]],Employees[[Employee Name]:[Office]],7))</f>
        <v>MO</v>
      </c>
      <c r="F886" s="51" t="str">
        <f>IF(ISBLANK(LeaveTracker[[#This Row],[Employee Name]]),"-----",VLOOKUP(LeaveTracker[[#This Row],[Employee Name]],Employees[[Employee Name]:[Office]],6))</f>
        <v>REGULAR</v>
      </c>
      <c r="G886" s="24">
        <v>43721</v>
      </c>
      <c r="H886" s="24">
        <v>43721</v>
      </c>
      <c r="I886" s="20" t="s">
        <v>81</v>
      </c>
      <c r="K886" s="51" t="str">
        <f ca="1">LeaveTracker[[#This Row],[Days]]&amp;" "&amp;LeaveTracker[[#This Row],[Type of Leave]]</f>
        <v>1 SL</v>
      </c>
      <c r="L886" s="23">
        <f ca="1">NETWORKDAYS(LeaveTracker[[#This Row],[Start Date]],LeaveTracker[[#This Row],[End Date]],lstHolidays)</f>
        <v>1</v>
      </c>
      <c r="M886" s="27"/>
    </row>
    <row r="887" spans="1:13" ht="30" customHeight="1" x14ac:dyDescent="0.3">
      <c r="A887" s="32">
        <v>1132</v>
      </c>
      <c r="B887" s="33">
        <v>43789</v>
      </c>
      <c r="C887" s="22">
        <v>43773</v>
      </c>
      <c r="D887" s="19" t="s">
        <v>131</v>
      </c>
      <c r="E887" s="51" t="str">
        <f>IF(ISBLANK(LeaveTracker[[#This Row],[Employee Name]]),"-----",VLOOKUP(LeaveTracker[[#This Row],[Employee Name]],Employees[[Employee Name]:[Office]],7))</f>
        <v>FPTMNHS</v>
      </c>
      <c r="F887" s="51" t="str">
        <f>IF(ISBLANK(LeaveTracker[[#This Row],[Employee Name]]),"-----",VLOOKUP(LeaveTracker[[#This Row],[Employee Name]],Employees[[Employee Name]:[Office]],6))</f>
        <v>REGULAR</v>
      </c>
      <c r="G887" s="24">
        <v>43770</v>
      </c>
      <c r="H887" s="24">
        <v>43799</v>
      </c>
      <c r="I887" s="20" t="s">
        <v>81</v>
      </c>
      <c r="K887" s="51" t="str">
        <f ca="1">LeaveTracker[[#This Row],[Days]]&amp;" "&amp;LeaveTracker[[#This Row],[Type of Leave]]</f>
        <v>20 SL</v>
      </c>
      <c r="L887" s="23">
        <f ca="1">NETWORKDAYS(LeaveTracker[[#This Row],[Start Date]],LeaveTracker[[#This Row],[End Date]],lstHolidays)</f>
        <v>20</v>
      </c>
      <c r="M887" s="27"/>
    </row>
    <row r="888" spans="1:13" ht="30" customHeight="1" x14ac:dyDescent="0.3">
      <c r="A888" s="32">
        <v>1133</v>
      </c>
      <c r="B888" s="33">
        <v>43789</v>
      </c>
      <c r="C888" s="22">
        <v>43755</v>
      </c>
      <c r="D888" s="19" t="s">
        <v>136</v>
      </c>
      <c r="E888" s="51" t="str">
        <f>IF(ISBLANK(LeaveTracker[[#This Row],[Employee Name]]),"-----",VLOOKUP(LeaveTracker[[#This Row],[Employee Name]],Employees[[Employee Name]:[Office]],7))</f>
        <v>CHO</v>
      </c>
      <c r="F888" s="51" t="str">
        <f>IF(ISBLANK(LeaveTracker[[#This Row],[Employee Name]]),"-----",VLOOKUP(LeaveTracker[[#This Row],[Employee Name]],Employees[[Employee Name]:[Office]],6))</f>
        <v>REGULAR</v>
      </c>
      <c r="G888" s="24">
        <v>43766</v>
      </c>
      <c r="H888" s="24">
        <v>43768</v>
      </c>
      <c r="I888" s="20" t="s">
        <v>82</v>
      </c>
      <c r="K888" s="51" t="str">
        <f ca="1">LeaveTracker[[#This Row],[Days]]&amp;" "&amp;LeaveTracker[[#This Row],[Type of Leave]]</f>
        <v>3 VL</v>
      </c>
      <c r="L888" s="23">
        <f ca="1">NETWORKDAYS(LeaveTracker[[#This Row],[Start Date]],LeaveTracker[[#This Row],[End Date]],lstHolidays)</f>
        <v>3</v>
      </c>
      <c r="M888" s="27"/>
    </row>
    <row r="889" spans="1:13" ht="30" customHeight="1" x14ac:dyDescent="0.3">
      <c r="A889" s="32">
        <v>1134</v>
      </c>
      <c r="B889" s="33">
        <v>43789</v>
      </c>
      <c r="C889" s="22">
        <v>43756</v>
      </c>
      <c r="D889" s="19" t="s">
        <v>798</v>
      </c>
      <c r="E889" s="51" t="str">
        <f>IF(ISBLANK(LeaveTracker[[#This Row],[Employee Name]]),"-----",VLOOKUP(LeaveTracker[[#This Row],[Employee Name]],Employees[[Employee Name]:[Office]],7))</f>
        <v>ONT</v>
      </c>
      <c r="F889" s="51" t="str">
        <f>IF(ISBLANK(LeaveTracker[[#This Row],[Employee Name]]),"-----",VLOOKUP(LeaveTracker[[#This Row],[Employee Name]],Employees[[Employee Name]:[Office]],6))</f>
        <v>REGULAR</v>
      </c>
      <c r="G889" s="24">
        <v>43759</v>
      </c>
      <c r="H889" s="24">
        <v>43760</v>
      </c>
      <c r="I889" s="20" t="s">
        <v>82</v>
      </c>
      <c r="K889" s="51" t="str">
        <f ca="1">LeaveTracker[[#This Row],[Days]]&amp;" "&amp;LeaveTracker[[#This Row],[Type of Leave]]</f>
        <v>2 VL</v>
      </c>
      <c r="L889" s="23">
        <f ca="1">NETWORKDAYS(LeaveTracker[[#This Row],[Start Date]],LeaveTracker[[#This Row],[End Date]],lstHolidays)</f>
        <v>2</v>
      </c>
      <c r="M889" s="27"/>
    </row>
    <row r="890" spans="1:13" ht="30" customHeight="1" x14ac:dyDescent="0.3">
      <c r="A890" s="32">
        <v>1135</v>
      </c>
      <c r="B890" s="33">
        <v>43789</v>
      </c>
      <c r="C890" s="22">
        <v>43759</v>
      </c>
      <c r="D890" s="19" t="s">
        <v>147</v>
      </c>
      <c r="E890" s="51" t="str">
        <f>IF(ISBLANK(LeaveTracker[[#This Row],[Employee Name]]),"-----",VLOOKUP(LeaveTracker[[#This Row],[Employee Name]],Employees[[Employee Name]:[Office]],7))</f>
        <v>CPDO</v>
      </c>
      <c r="F890" s="51" t="str">
        <f>IF(ISBLANK(LeaveTracker[[#This Row],[Employee Name]]),"-----",VLOOKUP(LeaveTracker[[#This Row],[Employee Name]],Employees[[Employee Name]:[Office]],6))</f>
        <v>REGULAR</v>
      </c>
      <c r="G890" s="24">
        <v>43766</v>
      </c>
      <c r="H890" s="24">
        <v>43768</v>
      </c>
      <c r="I890" s="20" t="s">
        <v>82</v>
      </c>
      <c r="K890" s="51" t="str">
        <f ca="1">LeaveTracker[[#This Row],[Days]]&amp;" "&amp;LeaveTracker[[#This Row],[Type of Leave]]</f>
        <v>3 VL</v>
      </c>
      <c r="L890" s="23">
        <f ca="1">NETWORKDAYS(LeaveTracker[[#This Row],[Start Date]],LeaveTracker[[#This Row],[End Date]],lstHolidays)</f>
        <v>3</v>
      </c>
      <c r="M890" s="27"/>
    </row>
    <row r="891" spans="1:13" ht="30" customHeight="1" x14ac:dyDescent="0.3">
      <c r="A891" s="32">
        <v>1136</v>
      </c>
      <c r="B891" s="33">
        <v>43789</v>
      </c>
      <c r="C891" s="22">
        <v>43742</v>
      </c>
      <c r="D891" s="19" t="s">
        <v>153</v>
      </c>
      <c r="E891" s="51" t="str">
        <f>IF(ISBLANK(LeaveTracker[[#This Row],[Employee Name]]),"-----",VLOOKUP(LeaveTracker[[#This Row],[Employee Name]],Employees[[Employee Name]:[Office]],7))</f>
        <v>BPLO</v>
      </c>
      <c r="F891" s="51" t="str">
        <f>IF(ISBLANK(LeaveTracker[[#This Row],[Employee Name]]),"-----",VLOOKUP(LeaveTracker[[#This Row],[Employee Name]],Employees[[Employee Name]:[Office]],6))</f>
        <v>REGULAR</v>
      </c>
      <c r="G891" s="24">
        <v>43767</v>
      </c>
      <c r="H891" s="24">
        <v>43768</v>
      </c>
      <c r="I891" s="20" t="s">
        <v>81</v>
      </c>
      <c r="K891" s="51" t="str">
        <f ca="1">LeaveTracker[[#This Row],[Days]]&amp;" "&amp;LeaveTracker[[#This Row],[Type of Leave]]</f>
        <v>2 SL</v>
      </c>
      <c r="L891" s="23">
        <f ca="1">NETWORKDAYS(LeaveTracker[[#This Row],[Start Date]],LeaveTracker[[#This Row],[End Date]],lstHolidays)</f>
        <v>2</v>
      </c>
      <c r="M891" s="27"/>
    </row>
    <row r="892" spans="1:13" ht="30" customHeight="1" x14ac:dyDescent="0.3">
      <c r="A892" s="32">
        <v>1137</v>
      </c>
      <c r="B892" s="33">
        <v>43789</v>
      </c>
      <c r="C892" s="22">
        <v>43769</v>
      </c>
      <c r="D892" s="19" t="s">
        <v>157</v>
      </c>
      <c r="E892" s="51" t="str">
        <f>IF(ISBLANK(LeaveTracker[[#This Row],[Employee Name]]),"-----",VLOOKUP(LeaveTracker[[#This Row],[Employee Name]],Employees[[Employee Name]:[Office]],7))</f>
        <v>PIO</v>
      </c>
      <c r="F892" s="51" t="str">
        <f>IF(ISBLANK(LeaveTracker[[#This Row],[Employee Name]]),"-----",VLOOKUP(LeaveTracker[[#This Row],[Employee Name]],Employees[[Employee Name]:[Office]],6))</f>
        <v>REGULAR</v>
      </c>
      <c r="G892" s="24">
        <v>43774</v>
      </c>
      <c r="H892" s="24">
        <v>43774</v>
      </c>
      <c r="I892" s="20" t="s">
        <v>1</v>
      </c>
      <c r="J892" s="43" t="s">
        <v>158</v>
      </c>
      <c r="K892" s="51" t="str">
        <f ca="1">LeaveTracker[[#This Row],[Days]]&amp;" "&amp;LeaveTracker[[#This Row],[Type of Leave]]</f>
        <v>1 Other</v>
      </c>
      <c r="L892" s="23">
        <f ca="1">NETWORKDAYS(LeaveTracker[[#This Row],[Start Date]],LeaveTracker[[#This Row],[End Date]],lstHolidays)</f>
        <v>1</v>
      </c>
      <c r="M892" s="27"/>
    </row>
    <row r="893" spans="1:13" ht="30" customHeight="1" x14ac:dyDescent="0.3">
      <c r="A893" s="32">
        <v>1138</v>
      </c>
      <c r="B893" s="33">
        <v>43789</v>
      </c>
      <c r="C893" s="22">
        <v>43753</v>
      </c>
      <c r="D893" s="19" t="s">
        <v>163</v>
      </c>
      <c r="E893" s="51" t="str">
        <f>IF(ISBLANK(LeaveTracker[[#This Row],[Employee Name]]),"-----",VLOOKUP(LeaveTracker[[#This Row],[Employee Name]],Employees[[Employee Name]:[Office]],7))</f>
        <v>CHO</v>
      </c>
      <c r="F893" s="51" t="str">
        <f>IF(ISBLANK(LeaveTracker[[#This Row],[Employee Name]]),"-----",VLOOKUP(LeaveTracker[[#This Row],[Employee Name]],Employees[[Employee Name]:[Office]],6))</f>
        <v>REGULAR</v>
      </c>
      <c r="G893" s="24">
        <v>43749</v>
      </c>
      <c r="H893" s="24">
        <v>43749</v>
      </c>
      <c r="I893" s="20" t="s">
        <v>81</v>
      </c>
      <c r="K893" s="51" t="str">
        <f ca="1">LeaveTracker[[#This Row],[Days]]&amp;" "&amp;LeaveTracker[[#This Row],[Type of Leave]]</f>
        <v>1 SL</v>
      </c>
      <c r="L893" s="23">
        <f ca="1">NETWORKDAYS(LeaveTracker[[#This Row],[Start Date]],LeaveTracker[[#This Row],[End Date]],lstHolidays)</f>
        <v>1</v>
      </c>
      <c r="M893" s="27"/>
    </row>
    <row r="894" spans="1:13" ht="30" customHeight="1" x14ac:dyDescent="0.3">
      <c r="A894" s="32">
        <v>1139</v>
      </c>
      <c r="B894" s="33">
        <v>43789</v>
      </c>
      <c r="C894" s="22">
        <v>43745</v>
      </c>
      <c r="D894" s="19" t="s">
        <v>167</v>
      </c>
      <c r="E894" s="51" t="str">
        <f>IF(ISBLANK(LeaveTracker[[#This Row],[Employee Name]]),"-----",VLOOKUP(LeaveTracker[[#This Row],[Employee Name]],Employees[[Employee Name]:[Office]],7))</f>
        <v>CHO</v>
      </c>
      <c r="F894" s="51" t="str">
        <f>IF(ISBLANK(LeaveTracker[[#This Row],[Employee Name]]),"-----",VLOOKUP(LeaveTracker[[#This Row],[Employee Name]],Employees[[Employee Name]:[Office]],6))</f>
        <v>REGULAR</v>
      </c>
      <c r="G894" s="24">
        <v>43752</v>
      </c>
      <c r="H894" s="24">
        <v>43756</v>
      </c>
      <c r="I894" s="20" t="s">
        <v>82</v>
      </c>
      <c r="K894" s="51" t="str">
        <f ca="1">LeaveTracker[[#This Row],[Days]]&amp;" "&amp;LeaveTracker[[#This Row],[Type of Leave]]</f>
        <v>5 VL</v>
      </c>
      <c r="L894" s="23">
        <f ca="1">NETWORKDAYS(LeaveTracker[[#This Row],[Start Date]],LeaveTracker[[#This Row],[End Date]],lstHolidays)</f>
        <v>5</v>
      </c>
      <c r="M894" s="27"/>
    </row>
    <row r="895" spans="1:13" ht="30" customHeight="1" x14ac:dyDescent="0.3">
      <c r="A895" s="32">
        <v>1140</v>
      </c>
      <c r="B895" s="33">
        <v>43789</v>
      </c>
      <c r="C895" s="22">
        <v>43774</v>
      </c>
      <c r="D895" s="19" t="s">
        <v>171</v>
      </c>
      <c r="E895" s="51" t="str">
        <f>IF(ISBLANK(LeaveTracker[[#This Row],[Employee Name]]),"-----",VLOOKUP(LeaveTracker[[#This Row],[Employee Name]],Employees[[Employee Name]:[Office]],7))</f>
        <v>HRMO</v>
      </c>
      <c r="F895" s="51" t="str">
        <f>IF(ISBLANK(LeaveTracker[[#This Row],[Employee Name]]),"-----",VLOOKUP(LeaveTracker[[#This Row],[Employee Name]],Employees[[Employee Name]:[Office]],6))</f>
        <v>REGULAR</v>
      </c>
      <c r="G895" s="24">
        <v>43780</v>
      </c>
      <c r="H895" s="24">
        <v>43780</v>
      </c>
      <c r="I895" s="20" t="s">
        <v>1</v>
      </c>
      <c r="J895" s="43" t="s">
        <v>158</v>
      </c>
      <c r="K895" s="51" t="str">
        <f ca="1">LeaveTracker[[#This Row],[Days]]&amp;" "&amp;LeaveTracker[[#This Row],[Type of Leave]]</f>
        <v>1 Other</v>
      </c>
      <c r="L895" s="23">
        <f ca="1">NETWORKDAYS(LeaveTracker[[#This Row],[Start Date]],LeaveTracker[[#This Row],[End Date]],lstHolidays)</f>
        <v>1</v>
      </c>
      <c r="M895" s="27"/>
    </row>
    <row r="896" spans="1:13" ht="30" customHeight="1" x14ac:dyDescent="0.3">
      <c r="A896" s="32">
        <v>1141</v>
      </c>
      <c r="B896" s="33">
        <v>43789</v>
      </c>
      <c r="C896" s="22">
        <v>43712</v>
      </c>
      <c r="D896" s="19" t="s">
        <v>175</v>
      </c>
      <c r="E896" s="51" t="str">
        <f>IF(ISBLANK(LeaveTracker[[#This Row],[Employee Name]]),"-----",VLOOKUP(LeaveTracker[[#This Row],[Employee Name]],Employees[[Employee Name]:[Office]],7))</f>
        <v>HRMO</v>
      </c>
      <c r="F896" s="51" t="str">
        <f>IF(ISBLANK(LeaveTracker[[#This Row],[Employee Name]]),"-----",VLOOKUP(LeaveTracker[[#This Row],[Employee Name]],Employees[[Employee Name]:[Office]],6))</f>
        <v>REGULAR</v>
      </c>
      <c r="G896" s="24">
        <v>43713</v>
      </c>
      <c r="H896" s="24">
        <v>43718</v>
      </c>
      <c r="I896" s="20" t="s">
        <v>82</v>
      </c>
      <c r="K896" s="51" t="str">
        <f ca="1">LeaveTracker[[#This Row],[Days]]&amp;" "&amp;LeaveTracker[[#This Row],[Type of Leave]]</f>
        <v>4 VL</v>
      </c>
      <c r="L896" s="23">
        <f ca="1">NETWORKDAYS(LeaveTracker[[#This Row],[Start Date]],LeaveTracker[[#This Row],[End Date]],lstHolidays)</f>
        <v>4</v>
      </c>
      <c r="M896" s="27"/>
    </row>
    <row r="897" spans="1:13" ht="30" customHeight="1" x14ac:dyDescent="0.3">
      <c r="A897" s="32">
        <v>1142</v>
      </c>
      <c r="B897" s="33">
        <v>43789</v>
      </c>
      <c r="C897" s="22">
        <v>43742</v>
      </c>
      <c r="D897" s="19" t="s">
        <v>179</v>
      </c>
      <c r="E897" s="51" t="str">
        <f>IF(ISBLANK(LeaveTracker[[#This Row],[Employee Name]]),"-----",VLOOKUP(LeaveTracker[[#This Row],[Employee Name]],Employees[[Employee Name]:[Office]],7))</f>
        <v>DOE</v>
      </c>
      <c r="F897" s="51" t="str">
        <f>IF(ISBLANK(LeaveTracker[[#This Row],[Employee Name]]),"-----",VLOOKUP(LeaveTracker[[#This Row],[Employee Name]],Employees[[Employee Name]:[Office]],6))</f>
        <v>REGULAR</v>
      </c>
      <c r="G897" s="24">
        <v>43767</v>
      </c>
      <c r="H897" s="24">
        <v>43769</v>
      </c>
      <c r="I897" s="20" t="s">
        <v>81</v>
      </c>
      <c r="K897" s="51" t="str">
        <f ca="1">LeaveTracker[[#This Row],[Days]]&amp;" "&amp;LeaveTracker[[#This Row],[Type of Leave]]</f>
        <v>3 SL</v>
      </c>
      <c r="L897" s="23">
        <f ca="1">NETWORKDAYS(LeaveTracker[[#This Row],[Start Date]],LeaveTracker[[#This Row],[End Date]],lstHolidays)</f>
        <v>3</v>
      </c>
      <c r="M897" s="27"/>
    </row>
    <row r="898" spans="1:13" ht="30" customHeight="1" x14ac:dyDescent="0.3">
      <c r="A898" s="32">
        <v>1143</v>
      </c>
      <c r="B898" s="33">
        <v>43789</v>
      </c>
      <c r="C898" s="22">
        <v>43759</v>
      </c>
      <c r="D898" s="20" t="s">
        <v>179</v>
      </c>
      <c r="E898" s="51" t="str">
        <f>IF(ISBLANK(LeaveTracker[[#This Row],[Employee Name]]),"-----",VLOOKUP(LeaveTracker[[#This Row],[Employee Name]],Employees[[Employee Name]:[Office]],7))</f>
        <v>DOE</v>
      </c>
      <c r="F898" s="51" t="str">
        <f>IF(ISBLANK(LeaveTracker[[#This Row],[Employee Name]]),"-----",VLOOKUP(LeaveTracker[[#This Row],[Employee Name]],Employees[[Employee Name]:[Office]],6))</f>
        <v>REGULAR</v>
      </c>
      <c r="G898" s="24">
        <v>43766</v>
      </c>
      <c r="H898" s="24">
        <v>43766</v>
      </c>
      <c r="I898" s="20" t="s">
        <v>1</v>
      </c>
      <c r="J898" s="43" t="s">
        <v>158</v>
      </c>
      <c r="K898" s="51" t="str">
        <f ca="1">LeaveTracker[[#This Row],[Days]]&amp;" "&amp;LeaveTracker[[#This Row],[Type of Leave]]</f>
        <v>1 Other</v>
      </c>
      <c r="L898" s="23">
        <f ca="1">NETWORKDAYS(LeaveTracker[[#This Row],[Start Date]],LeaveTracker[[#This Row],[End Date]],lstHolidays)</f>
        <v>1</v>
      </c>
      <c r="M898" s="27"/>
    </row>
    <row r="899" spans="1:13" ht="30" customHeight="1" x14ac:dyDescent="0.3">
      <c r="A899" s="32">
        <v>1144</v>
      </c>
      <c r="B899" s="33">
        <v>43789</v>
      </c>
      <c r="C899" s="24">
        <v>43761</v>
      </c>
      <c r="D899" s="19" t="s">
        <v>183</v>
      </c>
      <c r="E899" s="51" t="str">
        <f>IF(ISBLANK(LeaveTracker[[#This Row],[Employee Name]]),"-----",VLOOKUP(LeaveTracker[[#This Row],[Employee Name]],Employees[[Employee Name]:[Office]],7))</f>
        <v>CBO</v>
      </c>
      <c r="F899" s="51" t="str">
        <f>IF(ISBLANK(LeaveTracker[[#This Row],[Employee Name]]),"-----",VLOOKUP(LeaveTracker[[#This Row],[Employee Name]],Employees[[Employee Name]:[Office]],6))</f>
        <v>REGULAR</v>
      </c>
      <c r="G899" s="24">
        <v>43761</v>
      </c>
      <c r="H899" s="24">
        <v>43763</v>
      </c>
      <c r="I899" s="20" t="s">
        <v>82</v>
      </c>
      <c r="K899" s="51" t="str">
        <f ca="1">LeaveTracker[[#This Row],[Days]]&amp;" "&amp;LeaveTracker[[#This Row],[Type of Leave]]</f>
        <v>3 VL</v>
      </c>
      <c r="L899" s="23">
        <f ca="1">NETWORKDAYS(LeaveTracker[[#This Row],[Start Date]],LeaveTracker[[#This Row],[End Date]],lstHolidays)</f>
        <v>3</v>
      </c>
      <c r="M899" s="27"/>
    </row>
    <row r="900" spans="1:13" ht="30" customHeight="1" x14ac:dyDescent="0.3">
      <c r="A900" s="32">
        <v>1145</v>
      </c>
      <c r="B900" s="33">
        <v>43789</v>
      </c>
      <c r="C900" s="22">
        <v>43766</v>
      </c>
      <c r="D900" s="19" t="s">
        <v>186</v>
      </c>
      <c r="E900" s="51" t="str">
        <f>IF(ISBLANK(LeaveTracker[[#This Row],[Employee Name]]),"-----",VLOOKUP(LeaveTracker[[#This Row],[Employee Name]],Employees[[Employee Name]:[Office]],7))</f>
        <v>CBO</v>
      </c>
      <c r="F900" s="51" t="str">
        <f>IF(ISBLANK(LeaveTracker[[#This Row],[Employee Name]]),"-----",VLOOKUP(LeaveTracker[[#This Row],[Employee Name]],Employees[[Employee Name]:[Office]],6))</f>
        <v>REGULAR</v>
      </c>
      <c r="G900" s="24">
        <v>43759</v>
      </c>
      <c r="H900" s="24">
        <v>43761</v>
      </c>
      <c r="I900" s="20" t="s">
        <v>81</v>
      </c>
      <c r="K900" s="51" t="str">
        <f ca="1">LeaveTracker[[#This Row],[Days]]&amp;" "&amp;LeaveTracker[[#This Row],[Type of Leave]]</f>
        <v>3 SL</v>
      </c>
      <c r="L900" s="23">
        <f ca="1">NETWORKDAYS(LeaveTracker[[#This Row],[Start Date]],LeaveTracker[[#This Row],[End Date]],lstHolidays)</f>
        <v>3</v>
      </c>
      <c r="M900" s="27"/>
    </row>
    <row r="901" spans="1:13" ht="30" customHeight="1" x14ac:dyDescent="0.3">
      <c r="A901" s="32">
        <v>1146</v>
      </c>
      <c r="B901" s="33">
        <v>43789</v>
      </c>
      <c r="C901" s="22">
        <v>43766</v>
      </c>
      <c r="D901" s="19" t="s">
        <v>189</v>
      </c>
      <c r="E901" s="51" t="str">
        <f>IF(ISBLANK(LeaveTracker[[#This Row],[Employee Name]]),"-----",VLOOKUP(LeaveTracker[[#This Row],[Employee Name]],Employees[[Employee Name]:[Office]],7))</f>
        <v>ONT</v>
      </c>
      <c r="F901" s="51" t="str">
        <f>IF(ISBLANK(LeaveTracker[[#This Row],[Employee Name]]),"-----",VLOOKUP(LeaveTracker[[#This Row],[Employee Name]],Employees[[Employee Name]:[Office]],6))</f>
        <v>REGULAR</v>
      </c>
      <c r="G901" s="24">
        <v>43760</v>
      </c>
      <c r="H901" s="24">
        <v>43763</v>
      </c>
      <c r="I901" s="20" t="s">
        <v>81</v>
      </c>
      <c r="K901" s="51" t="str">
        <f ca="1">LeaveTracker[[#This Row],[Days]]&amp;" "&amp;LeaveTracker[[#This Row],[Type of Leave]]</f>
        <v>4 SL</v>
      </c>
      <c r="L901" s="23">
        <f ca="1">NETWORKDAYS(LeaveTracker[[#This Row],[Start Date]],LeaveTracker[[#This Row],[End Date]],lstHolidays)</f>
        <v>4</v>
      </c>
      <c r="M901" s="27"/>
    </row>
    <row r="902" spans="1:13" ht="30" customHeight="1" x14ac:dyDescent="0.3">
      <c r="A902" s="32">
        <v>1147</v>
      </c>
      <c r="B902" s="33">
        <v>43789</v>
      </c>
      <c r="C902" s="22">
        <v>43753</v>
      </c>
      <c r="D902" s="20" t="s">
        <v>772</v>
      </c>
      <c r="E902" s="51" t="str">
        <f>IF(ISBLANK(LeaveTracker[[#This Row],[Employee Name]]),"-----",VLOOKUP(LeaveTracker[[#This Row],[Employee Name]],Employees[[Employee Name]:[Office]],7))</f>
        <v>ONT</v>
      </c>
      <c r="F902" s="51" t="str">
        <f>IF(ISBLANK(LeaveTracker[[#This Row],[Employee Name]]),"-----",VLOOKUP(LeaveTracker[[#This Row],[Employee Name]],Employees[[Employee Name]:[Office]],6))</f>
        <v>REGULAR</v>
      </c>
      <c r="G902" s="24">
        <v>43757</v>
      </c>
      <c r="H902" s="24">
        <v>43758</v>
      </c>
      <c r="I902" s="20" t="s">
        <v>82</v>
      </c>
      <c r="K902" s="51" t="str">
        <f>LeaveTracker[[#This Row],[Days]]&amp;" "&amp;LeaveTracker[[#This Row],[Type of Leave]]</f>
        <v>2 VL</v>
      </c>
      <c r="L902" s="23">
        <v>2</v>
      </c>
      <c r="M902" s="27"/>
    </row>
    <row r="903" spans="1:13" ht="30" customHeight="1" x14ac:dyDescent="0.3">
      <c r="A903" s="32">
        <v>1148</v>
      </c>
      <c r="B903" s="33">
        <v>43789</v>
      </c>
      <c r="C903" s="22">
        <v>43775</v>
      </c>
      <c r="D903" s="19" t="s">
        <v>195</v>
      </c>
      <c r="E903" s="51" t="str">
        <f>IF(ISBLANK(LeaveTracker[[#This Row],[Employee Name]]),"-----",VLOOKUP(LeaveTracker[[#This Row],[Employee Name]],Employees[[Employee Name]:[Office]],7))</f>
        <v>CCT</v>
      </c>
      <c r="F903" s="51" t="str">
        <f>IF(ISBLANK(LeaveTracker[[#This Row],[Employee Name]]),"-----",VLOOKUP(LeaveTracker[[#This Row],[Employee Name]],Employees[[Employee Name]:[Office]],6))</f>
        <v>REGULAR</v>
      </c>
      <c r="G903" s="24">
        <v>43776</v>
      </c>
      <c r="H903" s="24">
        <v>43784</v>
      </c>
      <c r="I903" s="20" t="s">
        <v>81</v>
      </c>
      <c r="K903" s="51" t="str">
        <f ca="1">LeaveTracker[[#This Row],[Days]]&amp;" "&amp;LeaveTracker[[#This Row],[Type of Leave]]</f>
        <v>7 SL</v>
      </c>
      <c r="L903" s="23">
        <f ca="1">NETWORKDAYS(LeaveTracker[[#This Row],[Start Date]],LeaveTracker[[#This Row],[End Date]],lstHolidays)</f>
        <v>7</v>
      </c>
      <c r="M903" s="27"/>
    </row>
    <row r="904" spans="1:13" ht="30" customHeight="1" x14ac:dyDescent="0.3">
      <c r="A904" s="32">
        <v>1149</v>
      </c>
      <c r="B904" s="33">
        <v>43789</v>
      </c>
      <c r="C904" s="22">
        <v>43747</v>
      </c>
      <c r="D904" s="19" t="s">
        <v>200</v>
      </c>
      <c r="E904" s="51" t="str">
        <f>IF(ISBLANK(LeaveTracker[[#This Row],[Employee Name]]),"-----",VLOOKUP(LeaveTracker[[#This Row],[Employee Name]],Employees[[Employee Name]:[Office]],7))</f>
        <v>PICNIC GROVE</v>
      </c>
      <c r="F904" s="51" t="str">
        <f>IF(ISBLANK(LeaveTracker[[#This Row],[Employee Name]]),"-----",VLOOKUP(LeaveTracker[[#This Row],[Employee Name]],Employees[[Employee Name]:[Office]],6))</f>
        <v>REGULAR</v>
      </c>
      <c r="G904" s="24">
        <v>43766</v>
      </c>
      <c r="H904" s="24">
        <v>43766</v>
      </c>
      <c r="I904" s="20" t="s">
        <v>1</v>
      </c>
      <c r="J904" s="43" t="s">
        <v>158</v>
      </c>
      <c r="K904" s="51" t="str">
        <f ca="1">LeaveTracker[[#This Row],[Days]]&amp;" "&amp;LeaveTracker[[#This Row],[Type of Leave]]</f>
        <v>1 Other</v>
      </c>
      <c r="L904" s="23">
        <f ca="1">NETWORKDAYS(LeaveTracker[[#This Row],[Start Date]],LeaveTracker[[#This Row],[End Date]],lstHolidays)</f>
        <v>1</v>
      </c>
      <c r="M904" s="27"/>
    </row>
    <row r="905" spans="1:13" ht="30" customHeight="1" x14ac:dyDescent="0.3">
      <c r="A905" s="32">
        <v>1150</v>
      </c>
      <c r="B905" s="33">
        <v>43789</v>
      </c>
      <c r="C905" s="22">
        <v>43727</v>
      </c>
      <c r="D905" s="19" t="s">
        <v>203</v>
      </c>
      <c r="E905" s="51" t="str">
        <f>IF(ISBLANK(LeaveTracker[[#This Row],[Employee Name]]),"-----",VLOOKUP(LeaveTracker[[#This Row],[Employee Name]],Employees[[Employee Name]:[Office]],7))</f>
        <v>ONT</v>
      </c>
      <c r="F905" s="51" t="str">
        <f>IF(ISBLANK(LeaveTracker[[#This Row],[Employee Name]]),"-----",VLOOKUP(LeaveTracker[[#This Row],[Employee Name]],Employees[[Employee Name]:[Office]],6))</f>
        <v>REGULAR</v>
      </c>
      <c r="G905" s="24">
        <v>43737</v>
      </c>
      <c r="H905" s="24">
        <v>43737</v>
      </c>
      <c r="I905" s="20" t="s">
        <v>1</v>
      </c>
      <c r="J905" s="43" t="s">
        <v>158</v>
      </c>
      <c r="K905" s="51" t="str">
        <f>LeaveTracker[[#This Row],[Days]]&amp;" "&amp;LeaveTracker[[#This Row],[Type of Leave]]</f>
        <v>1 Other</v>
      </c>
      <c r="L905" s="23">
        <v>1</v>
      </c>
      <c r="M905" s="27"/>
    </row>
    <row r="906" spans="1:13" ht="30" customHeight="1" x14ac:dyDescent="0.3">
      <c r="A906" s="32">
        <v>1151</v>
      </c>
      <c r="B906" s="33">
        <v>43789</v>
      </c>
      <c r="C906" s="22">
        <v>43753</v>
      </c>
      <c r="D906" s="19" t="s">
        <v>206</v>
      </c>
      <c r="E906" s="51" t="str">
        <f>IF(ISBLANK(LeaveTracker[[#This Row],[Employee Name]]),"-----",VLOOKUP(LeaveTracker[[#This Row],[Employee Name]],Employees[[Employee Name]:[Office]],7))</f>
        <v>ONT</v>
      </c>
      <c r="F906" s="51" t="str">
        <f>IF(ISBLANK(LeaveTracker[[#This Row],[Employee Name]]),"-----",VLOOKUP(LeaveTracker[[#This Row],[Employee Name]],Employees[[Employee Name]:[Office]],6))</f>
        <v>REGULAR</v>
      </c>
      <c r="G906" s="24">
        <v>43761</v>
      </c>
      <c r="H906" s="24">
        <v>43763</v>
      </c>
      <c r="I906" s="20" t="s">
        <v>82</v>
      </c>
      <c r="K906" s="51" t="str">
        <f ca="1">LeaveTracker[[#This Row],[Days]]&amp;" "&amp;LeaveTracker[[#This Row],[Type of Leave]]</f>
        <v>3 VL</v>
      </c>
      <c r="L906" s="23">
        <f ca="1">NETWORKDAYS(LeaveTracker[[#This Row],[Start Date]],LeaveTracker[[#This Row],[End Date]],lstHolidays)</f>
        <v>3</v>
      </c>
      <c r="M906" s="27"/>
    </row>
    <row r="907" spans="1:13" ht="30" customHeight="1" x14ac:dyDescent="0.3">
      <c r="A907" s="32">
        <v>1152</v>
      </c>
      <c r="B907" s="33">
        <v>43789</v>
      </c>
      <c r="C907" s="22">
        <v>43742</v>
      </c>
      <c r="D907" s="19" t="s">
        <v>210</v>
      </c>
      <c r="E907" s="51" t="str">
        <f>IF(ISBLANK(LeaveTracker[[#This Row],[Employee Name]]),"-----",VLOOKUP(LeaveTracker[[#This Row],[Employee Name]],Employees[[Employee Name]:[Office]],7))</f>
        <v>PDAO</v>
      </c>
      <c r="F907" s="51" t="str">
        <f>IF(ISBLANK(LeaveTracker[[#This Row],[Employee Name]]),"-----",VLOOKUP(LeaveTracker[[#This Row],[Employee Name]],Employees[[Employee Name]:[Office]],6))</f>
        <v>REGULAR</v>
      </c>
      <c r="G907" s="24">
        <v>43738</v>
      </c>
      <c r="H907" s="24">
        <v>43738</v>
      </c>
      <c r="I907" s="20" t="s">
        <v>81</v>
      </c>
      <c r="K907" s="51" t="str">
        <f ca="1">LeaveTracker[[#This Row],[Days]]&amp;" "&amp;LeaveTracker[[#This Row],[Type of Leave]]</f>
        <v>1 SL</v>
      </c>
      <c r="L907" s="23">
        <f ca="1">NETWORKDAYS(LeaveTracker[[#This Row],[Start Date]],LeaveTracker[[#This Row],[End Date]],lstHolidays)</f>
        <v>1</v>
      </c>
      <c r="M907" s="27"/>
    </row>
    <row r="908" spans="1:13" ht="30" customHeight="1" x14ac:dyDescent="0.3">
      <c r="A908" s="32">
        <v>1153</v>
      </c>
      <c r="B908" s="33">
        <v>43789</v>
      </c>
      <c r="C908" s="22">
        <v>43759</v>
      </c>
      <c r="D908" s="19" t="s">
        <v>1813</v>
      </c>
      <c r="E908" s="51" t="str">
        <f>IF(ISBLANK(LeaveTracker[[#This Row],[Employee Name]]),"-----",VLOOKUP(LeaveTracker[[#This Row],[Employee Name]],Employees[[Employee Name]:[Office]],7))</f>
        <v>CSWDO</v>
      </c>
      <c r="F908" s="51" t="str">
        <f>IF(ISBLANK(LeaveTracker[[#This Row],[Employee Name]]),"-----",VLOOKUP(LeaveTracker[[#This Row],[Employee Name]],Employees[[Employee Name]:[Office]],6))</f>
        <v>REGULAR</v>
      </c>
      <c r="G908" s="24">
        <v>43761</v>
      </c>
      <c r="H908" s="24">
        <v>43761</v>
      </c>
      <c r="I908" s="20" t="s">
        <v>1</v>
      </c>
      <c r="J908" s="43" t="s">
        <v>214</v>
      </c>
      <c r="K908" s="51" t="str">
        <f ca="1">LeaveTracker[[#This Row],[Days]]&amp;" "&amp;LeaveTracker[[#This Row],[Type of Leave]]</f>
        <v>1 Other</v>
      </c>
      <c r="L908" s="23">
        <f ca="1">NETWORKDAYS(LeaveTracker[[#This Row],[Start Date]],LeaveTracker[[#This Row],[End Date]],lstHolidays)</f>
        <v>1</v>
      </c>
      <c r="M908" s="27"/>
    </row>
    <row r="909" spans="1:13" ht="30" customHeight="1" x14ac:dyDescent="0.3">
      <c r="A909" s="32">
        <v>1154</v>
      </c>
      <c r="B909" s="33">
        <v>43789</v>
      </c>
      <c r="C909" s="24">
        <v>43755</v>
      </c>
      <c r="D909" s="19" t="s">
        <v>217</v>
      </c>
      <c r="E909" s="51" t="str">
        <f>IF(ISBLANK(LeaveTracker[[#This Row],[Employee Name]]),"-----",VLOOKUP(LeaveTracker[[#This Row],[Employee Name]],Employees[[Employee Name]:[Office]],7))</f>
        <v>CSWDO</v>
      </c>
      <c r="F909" s="51" t="str">
        <f>IF(ISBLANK(LeaveTracker[[#This Row],[Employee Name]]),"-----",VLOOKUP(LeaveTracker[[#This Row],[Employee Name]],Employees[[Employee Name]:[Office]],6))</f>
        <v>REGULAR</v>
      </c>
      <c r="G909" s="24">
        <v>43755</v>
      </c>
      <c r="H909" s="24">
        <v>43759</v>
      </c>
      <c r="I909" s="20" t="s">
        <v>81</v>
      </c>
      <c r="K909" s="51" t="str">
        <f ca="1">LeaveTracker[[#This Row],[Days]]&amp;" "&amp;LeaveTracker[[#This Row],[Type of Leave]]</f>
        <v>3 SL</v>
      </c>
      <c r="L909" s="23">
        <f ca="1">NETWORKDAYS(LeaveTracker[[#This Row],[Start Date]],LeaveTracker[[#This Row],[End Date]],lstHolidays)</f>
        <v>3</v>
      </c>
      <c r="M909" s="27"/>
    </row>
    <row r="910" spans="1:13" ht="30" customHeight="1" x14ac:dyDescent="0.3">
      <c r="A910" s="32">
        <v>1155</v>
      </c>
      <c r="B910" s="33">
        <v>43789</v>
      </c>
      <c r="C910" s="22">
        <v>43753</v>
      </c>
      <c r="D910" s="20" t="s">
        <v>217</v>
      </c>
      <c r="E910" s="51" t="str">
        <f>IF(ISBLANK(LeaveTracker[[#This Row],[Employee Name]]),"-----",VLOOKUP(LeaveTracker[[#This Row],[Employee Name]],Employees[[Employee Name]:[Office]],7))</f>
        <v>CSWDO</v>
      </c>
      <c r="F910" s="51" t="str">
        <f>IF(ISBLANK(LeaveTracker[[#This Row],[Employee Name]]),"-----",VLOOKUP(LeaveTracker[[#This Row],[Employee Name]],Employees[[Employee Name]:[Office]],6))</f>
        <v>REGULAR</v>
      </c>
      <c r="G910" s="24">
        <v>43749</v>
      </c>
      <c r="H910" s="24">
        <v>43752</v>
      </c>
      <c r="I910" s="20" t="s">
        <v>81</v>
      </c>
      <c r="K910" s="51" t="str">
        <f ca="1">LeaveTracker[[#This Row],[Days]]&amp;" "&amp;LeaveTracker[[#This Row],[Type of Leave]]</f>
        <v>2 SL</v>
      </c>
      <c r="L910" s="23">
        <f ca="1">NETWORKDAYS(LeaveTracker[[#This Row],[Start Date]],LeaveTracker[[#This Row],[End Date]],lstHolidays)</f>
        <v>2</v>
      </c>
      <c r="M910" s="27"/>
    </row>
    <row r="911" spans="1:13" ht="30" customHeight="1" x14ac:dyDescent="0.3">
      <c r="A911" s="32">
        <v>1156</v>
      </c>
      <c r="B911" s="33">
        <v>43789</v>
      </c>
      <c r="C911" s="22">
        <v>43759</v>
      </c>
      <c r="D911" s="19" t="s">
        <v>220</v>
      </c>
      <c r="E911" s="51" t="str">
        <f>IF(ISBLANK(LeaveTracker[[#This Row],[Employee Name]]),"-----",VLOOKUP(LeaveTracker[[#This Row],[Employee Name]],Employees[[Employee Name]:[Office]],7))</f>
        <v>CSWDO</v>
      </c>
      <c r="F911" s="51" t="str">
        <f>IF(ISBLANK(LeaveTracker[[#This Row],[Employee Name]]),"-----",VLOOKUP(LeaveTracker[[#This Row],[Employee Name]],Employees[[Employee Name]:[Office]],6))</f>
        <v>REGULAR</v>
      </c>
      <c r="G911" s="24">
        <v>43761</v>
      </c>
      <c r="H911" s="24">
        <v>43762</v>
      </c>
      <c r="I911" s="20" t="s">
        <v>82</v>
      </c>
      <c r="K911" s="51" t="str">
        <f ca="1">LeaveTracker[[#This Row],[Days]]&amp;" "&amp;LeaveTracker[[#This Row],[Type of Leave]]</f>
        <v>2 VL</v>
      </c>
      <c r="L911" s="23">
        <f ca="1">NETWORKDAYS(LeaveTracker[[#This Row],[Start Date]],LeaveTracker[[#This Row],[End Date]],lstHolidays)</f>
        <v>2</v>
      </c>
      <c r="M911" s="27"/>
    </row>
    <row r="912" spans="1:13" ht="30" customHeight="1" x14ac:dyDescent="0.3">
      <c r="A912" s="32">
        <v>1157</v>
      </c>
      <c r="B912" s="33">
        <v>43789</v>
      </c>
      <c r="C912" s="22">
        <v>43766</v>
      </c>
      <c r="D912" s="19" t="s">
        <v>224</v>
      </c>
      <c r="E912" s="51" t="str">
        <f>IF(ISBLANK(LeaveTracker[[#This Row],[Employee Name]]),"-----",VLOOKUP(LeaveTracker[[#This Row],[Employee Name]],Employees[[Employee Name]:[Office]],7))</f>
        <v>CSWDO</v>
      </c>
      <c r="F912" s="51" t="str">
        <f>IF(ISBLANK(LeaveTracker[[#This Row],[Employee Name]]),"-----",VLOOKUP(LeaveTracker[[#This Row],[Employee Name]],Employees[[Employee Name]:[Office]],6))</f>
        <v>REGULAR</v>
      </c>
      <c r="G912" s="24">
        <v>43763</v>
      </c>
      <c r="H912" s="24">
        <v>43763</v>
      </c>
      <c r="I912" s="20" t="s">
        <v>81</v>
      </c>
      <c r="K912" s="51" t="str">
        <f ca="1">LeaveTracker[[#This Row],[Days]]&amp;" "&amp;LeaveTracker[[#This Row],[Type of Leave]]</f>
        <v>1 SL</v>
      </c>
      <c r="L912" s="23">
        <f ca="1">NETWORKDAYS(LeaveTracker[[#This Row],[Start Date]],LeaveTracker[[#This Row],[End Date]],lstHolidays)</f>
        <v>1</v>
      </c>
      <c r="M912" s="27"/>
    </row>
    <row r="913" spans="1:13" ht="30" customHeight="1" x14ac:dyDescent="0.3">
      <c r="A913" s="32">
        <v>1158</v>
      </c>
      <c r="B913" s="33">
        <v>43789</v>
      </c>
      <c r="C913" s="22">
        <v>43755</v>
      </c>
      <c r="D913" s="20" t="s">
        <v>224</v>
      </c>
      <c r="E913" s="51" t="str">
        <f>IF(ISBLANK(LeaveTracker[[#This Row],[Employee Name]]),"-----",VLOOKUP(LeaveTracker[[#This Row],[Employee Name]],Employees[[Employee Name]:[Office]],7))</f>
        <v>CSWDO</v>
      </c>
      <c r="F913" s="51" t="str">
        <f>IF(ISBLANK(LeaveTracker[[#This Row],[Employee Name]]),"-----",VLOOKUP(LeaveTracker[[#This Row],[Employee Name]],Employees[[Employee Name]:[Office]],6))</f>
        <v>REGULAR</v>
      </c>
      <c r="G913" s="24">
        <v>43762</v>
      </c>
      <c r="H913" s="24">
        <v>43762</v>
      </c>
      <c r="I913" s="20" t="s">
        <v>1</v>
      </c>
      <c r="J913" s="43" t="s">
        <v>755</v>
      </c>
      <c r="K913" s="51" t="str">
        <f ca="1">LeaveTracker[[#This Row],[Days]]&amp;" "&amp;LeaveTracker[[#This Row],[Type of Leave]]</f>
        <v>1 Other</v>
      </c>
      <c r="L913" s="23">
        <f ca="1">NETWORKDAYS(LeaveTracker[[#This Row],[Start Date]],LeaveTracker[[#This Row],[End Date]],lstHolidays)</f>
        <v>1</v>
      </c>
      <c r="M913" s="27"/>
    </row>
    <row r="914" spans="1:13" ht="30" customHeight="1" x14ac:dyDescent="0.3">
      <c r="A914" s="32">
        <v>1159</v>
      </c>
      <c r="B914" s="33">
        <v>43789</v>
      </c>
      <c r="C914" s="22">
        <v>43759</v>
      </c>
      <c r="D914" s="20" t="s">
        <v>224</v>
      </c>
      <c r="E914" s="51" t="str">
        <f>IF(ISBLANK(LeaveTracker[[#This Row],[Employee Name]]),"-----",VLOOKUP(LeaveTracker[[#This Row],[Employee Name]],Employees[[Employee Name]:[Office]],7))</f>
        <v>CSWDO</v>
      </c>
      <c r="F914" s="51" t="str">
        <f>IF(ISBLANK(LeaveTracker[[#This Row],[Employee Name]]),"-----",VLOOKUP(LeaveTracker[[#This Row],[Employee Name]],Employees[[Employee Name]:[Office]],6))</f>
        <v>REGULAR</v>
      </c>
      <c r="G914" s="24">
        <v>43756</v>
      </c>
      <c r="H914" s="24">
        <v>43756</v>
      </c>
      <c r="I914" s="20" t="s">
        <v>81</v>
      </c>
      <c r="K914" s="51" t="str">
        <f ca="1">LeaveTracker[[#This Row],[Days]]&amp;" "&amp;LeaveTracker[[#This Row],[Type of Leave]]</f>
        <v>1 SL</v>
      </c>
      <c r="L914" s="23">
        <f ca="1">NETWORKDAYS(LeaveTracker[[#This Row],[Start Date]],LeaveTracker[[#This Row],[End Date]],lstHolidays)</f>
        <v>1</v>
      </c>
      <c r="M914" s="27"/>
    </row>
    <row r="915" spans="1:13" ht="30" customHeight="1" x14ac:dyDescent="0.3">
      <c r="A915" s="32">
        <v>1160</v>
      </c>
      <c r="B915" s="33">
        <v>43789</v>
      </c>
      <c r="C915" s="22">
        <v>43756</v>
      </c>
      <c r="D915" s="19" t="s">
        <v>228</v>
      </c>
      <c r="E915" s="51" t="str">
        <f>IF(ISBLANK(LeaveTracker[[#This Row],[Employee Name]]),"-----",VLOOKUP(LeaveTracker[[#This Row],[Employee Name]],Employees[[Employee Name]:[Office]],7))</f>
        <v>CSWDO</v>
      </c>
      <c r="F915" s="51" t="str">
        <f>IF(ISBLANK(LeaveTracker[[#This Row],[Employee Name]]),"-----",VLOOKUP(LeaveTracker[[#This Row],[Employee Name]],Employees[[Employee Name]:[Office]],6))</f>
        <v>REGULAR</v>
      </c>
      <c r="G915" s="24">
        <v>43759</v>
      </c>
      <c r="H915" s="24">
        <v>43763</v>
      </c>
      <c r="I915" s="20" t="s">
        <v>82</v>
      </c>
      <c r="K915" s="51" t="str">
        <f ca="1">LeaveTracker[[#This Row],[Days]]&amp;" "&amp;LeaveTracker[[#This Row],[Type of Leave]]</f>
        <v>5 VL</v>
      </c>
      <c r="L915" s="23">
        <f ca="1">NETWORKDAYS(LeaveTracker[[#This Row],[Start Date]],LeaveTracker[[#This Row],[End Date]],lstHolidays)</f>
        <v>5</v>
      </c>
      <c r="M915" s="27"/>
    </row>
    <row r="916" spans="1:13" ht="30" customHeight="1" x14ac:dyDescent="0.3">
      <c r="A916" s="32">
        <v>1161</v>
      </c>
      <c r="B916" s="33">
        <v>43789</v>
      </c>
      <c r="C916" s="22">
        <v>43759</v>
      </c>
      <c r="D916" s="20" t="s">
        <v>228</v>
      </c>
      <c r="E916" s="51" t="str">
        <f>IF(ISBLANK(LeaveTracker[[#This Row],[Employee Name]]),"-----",VLOOKUP(LeaveTracker[[#This Row],[Employee Name]],Employees[[Employee Name]:[Office]],7))</f>
        <v>CSWDO</v>
      </c>
      <c r="F916" s="51" t="str">
        <f>IF(ISBLANK(LeaveTracker[[#This Row],[Employee Name]]),"-----",VLOOKUP(LeaveTracker[[#This Row],[Employee Name]],Employees[[Employee Name]:[Office]],6))</f>
        <v>REGULAR</v>
      </c>
      <c r="G916" s="24">
        <v>43754</v>
      </c>
      <c r="H916" s="24">
        <v>43756</v>
      </c>
      <c r="I916" s="20" t="s">
        <v>81</v>
      </c>
      <c r="K916" s="51" t="str">
        <f ca="1">LeaveTracker[[#This Row],[Days]]&amp;" "&amp;LeaveTracker[[#This Row],[Type of Leave]]</f>
        <v>3 SL</v>
      </c>
      <c r="L916" s="23">
        <f ca="1">NETWORKDAYS(LeaveTracker[[#This Row],[Start Date]],LeaveTracker[[#This Row],[End Date]],lstHolidays)</f>
        <v>3</v>
      </c>
      <c r="M916" s="27"/>
    </row>
    <row r="917" spans="1:13" ht="30" customHeight="1" x14ac:dyDescent="0.3">
      <c r="A917" s="32">
        <v>1162</v>
      </c>
      <c r="B917" s="33">
        <v>43789</v>
      </c>
      <c r="C917" s="22">
        <v>43773</v>
      </c>
      <c r="D917" s="20" t="s">
        <v>231</v>
      </c>
      <c r="E917" s="51" t="str">
        <f>IF(ISBLANK(LeaveTracker[[#This Row],[Employee Name]]),"-----",VLOOKUP(LeaveTracker[[#This Row],[Employee Name]],Employees[[Employee Name]:[Office]],7))</f>
        <v>CSWDO</v>
      </c>
      <c r="F917" s="51" t="str">
        <f>IF(ISBLANK(LeaveTracker[[#This Row],[Employee Name]]),"-----",VLOOKUP(LeaveTracker[[#This Row],[Employee Name]],Employees[[Employee Name]:[Office]],6))</f>
        <v>REGULAR</v>
      </c>
      <c r="G917" s="24">
        <v>43808</v>
      </c>
      <c r="H917" s="24">
        <v>43809</v>
      </c>
      <c r="I917" s="20" t="s">
        <v>82</v>
      </c>
      <c r="K917" s="51" t="str">
        <f ca="1">LeaveTracker[[#This Row],[Days]]&amp;" "&amp;LeaveTracker[[#This Row],[Type of Leave]]</f>
        <v>2 VL</v>
      </c>
      <c r="L917" s="23">
        <f ca="1">NETWORKDAYS(LeaveTracker[[#This Row],[Start Date]],LeaveTracker[[#This Row],[End Date]],lstHolidays)</f>
        <v>2</v>
      </c>
      <c r="M917" s="27"/>
    </row>
    <row r="918" spans="1:13" ht="30" customHeight="1" x14ac:dyDescent="0.3">
      <c r="A918" s="32">
        <v>1163</v>
      </c>
      <c r="B918" s="33">
        <v>43789</v>
      </c>
      <c r="C918" s="22">
        <v>43752</v>
      </c>
      <c r="D918" s="20" t="s">
        <v>231</v>
      </c>
      <c r="E918" s="51" t="str">
        <f>IF(ISBLANK(LeaveTracker[[#This Row],[Employee Name]]),"-----",VLOOKUP(LeaveTracker[[#This Row],[Employee Name]],Employees[[Employee Name]:[Office]],7))</f>
        <v>CSWDO</v>
      </c>
      <c r="F918" s="51" t="str">
        <f>IF(ISBLANK(LeaveTracker[[#This Row],[Employee Name]]),"-----",VLOOKUP(LeaveTracker[[#This Row],[Employee Name]],Employees[[Employee Name]:[Office]],6))</f>
        <v>REGULAR</v>
      </c>
      <c r="G918" s="24">
        <v>43766</v>
      </c>
      <c r="H918" s="24">
        <v>43766</v>
      </c>
      <c r="I918" s="20" t="s">
        <v>82</v>
      </c>
      <c r="K918" s="51" t="str">
        <f ca="1">LeaveTracker[[#This Row],[Days]]&amp;" "&amp;LeaveTracker[[#This Row],[Type of Leave]]</f>
        <v>1 VL</v>
      </c>
      <c r="L918" s="23">
        <f ca="1">NETWORKDAYS(LeaveTracker[[#This Row],[Start Date]],LeaveTracker[[#This Row],[End Date]],lstHolidays)</f>
        <v>1</v>
      </c>
      <c r="M918" s="27"/>
    </row>
    <row r="919" spans="1:13" ht="30" customHeight="1" x14ac:dyDescent="0.3">
      <c r="A919" s="32">
        <v>1164</v>
      </c>
      <c r="B919" s="33">
        <v>43789</v>
      </c>
      <c r="C919" s="22">
        <v>43749</v>
      </c>
      <c r="D919" s="20" t="s">
        <v>771</v>
      </c>
      <c r="E919" s="51" t="str">
        <f>IF(ISBLANK(LeaveTracker[[#This Row],[Employee Name]]),"-----",VLOOKUP(LeaveTracker[[#This Row],[Employee Name]],Employees[[Employee Name]:[Office]],7))</f>
        <v>CSWDO</v>
      </c>
      <c r="F919" s="51" t="str">
        <f>IF(ISBLANK(LeaveTracker[[#This Row],[Employee Name]]),"-----",VLOOKUP(LeaveTracker[[#This Row],[Employee Name]],Employees[[Employee Name]:[Office]],6))</f>
        <v>REGULAR</v>
      </c>
      <c r="G919" s="24">
        <v>43753</v>
      </c>
      <c r="H919" s="24">
        <v>43753</v>
      </c>
      <c r="I919" s="20" t="s">
        <v>82</v>
      </c>
      <c r="K919" s="51" t="str">
        <f ca="1">LeaveTracker[[#This Row],[Days]]&amp;" "&amp;LeaveTracker[[#This Row],[Type of Leave]]</f>
        <v>1 VL</v>
      </c>
      <c r="L919" s="23">
        <f ca="1">NETWORKDAYS(LeaveTracker[[#This Row],[Start Date]],LeaveTracker[[#This Row],[End Date]],lstHolidays)</f>
        <v>1</v>
      </c>
      <c r="M919" s="27"/>
    </row>
    <row r="920" spans="1:13" ht="30" customHeight="1" x14ac:dyDescent="0.3">
      <c r="A920" s="32">
        <v>1165</v>
      </c>
      <c r="B920" s="33">
        <v>43789</v>
      </c>
      <c r="C920" s="22">
        <v>43749</v>
      </c>
      <c r="D920" s="19" t="s">
        <v>238</v>
      </c>
      <c r="E920" s="51" t="str">
        <f>IF(ISBLANK(LeaveTracker[[#This Row],[Employee Name]]),"-----",VLOOKUP(LeaveTracker[[#This Row],[Employee Name]],Employees[[Employee Name]:[Office]],7))</f>
        <v>CSWDO</v>
      </c>
      <c r="F920" s="51" t="str">
        <f>IF(ISBLANK(LeaveTracker[[#This Row],[Employee Name]]),"-----",VLOOKUP(LeaveTracker[[#This Row],[Employee Name]],Employees[[Employee Name]:[Office]],6))</f>
        <v>REGULAR</v>
      </c>
      <c r="G920" s="24">
        <v>43753</v>
      </c>
      <c r="H920" s="24">
        <v>43753</v>
      </c>
      <c r="I920" s="20" t="s">
        <v>81</v>
      </c>
      <c r="K920" s="51" t="str">
        <f ca="1">LeaveTracker[[#This Row],[Days]]&amp;" "&amp;LeaveTracker[[#This Row],[Type of Leave]]</f>
        <v>1 SL</v>
      </c>
      <c r="L920" s="23">
        <f ca="1">NETWORKDAYS(LeaveTracker[[#This Row],[Start Date]],LeaveTracker[[#This Row],[End Date]],lstHolidays)</f>
        <v>1</v>
      </c>
      <c r="M920" s="27"/>
    </row>
    <row r="921" spans="1:13" ht="30" customHeight="1" x14ac:dyDescent="0.3">
      <c r="A921" s="32">
        <v>1166</v>
      </c>
      <c r="B921" s="33">
        <v>43789</v>
      </c>
      <c r="C921" s="22">
        <v>43773</v>
      </c>
      <c r="D921" s="19" t="s">
        <v>242</v>
      </c>
      <c r="E921" s="51" t="str">
        <f>IF(ISBLANK(LeaveTracker[[#This Row],[Employee Name]]),"-----",VLOOKUP(LeaveTracker[[#This Row],[Employee Name]],Employees[[Employee Name]:[Office]],7))</f>
        <v>TCCH/TICC</v>
      </c>
      <c r="F921" s="51" t="str">
        <f>IF(ISBLANK(LeaveTracker[[#This Row],[Employee Name]]),"-----",VLOOKUP(LeaveTracker[[#This Row],[Employee Name]],Employees[[Employee Name]:[Office]],6))</f>
        <v>REGULAR</v>
      </c>
      <c r="G921" s="24">
        <v>43777</v>
      </c>
      <c r="H921" s="24">
        <v>43777</v>
      </c>
      <c r="I921" s="20" t="s">
        <v>82</v>
      </c>
      <c r="K921" s="51" t="str">
        <f ca="1">LeaveTracker[[#This Row],[Days]]&amp;" "&amp;LeaveTracker[[#This Row],[Type of Leave]]</f>
        <v>1 VL</v>
      </c>
      <c r="L921" s="23">
        <f ca="1">NETWORKDAYS(LeaveTracker[[#This Row],[Start Date]],LeaveTracker[[#This Row],[End Date]],lstHolidays)</f>
        <v>1</v>
      </c>
      <c r="M921" s="27"/>
    </row>
    <row r="922" spans="1:13" ht="30" customHeight="1" x14ac:dyDescent="0.3">
      <c r="A922" s="32">
        <v>1167</v>
      </c>
      <c r="B922" s="33">
        <v>43789</v>
      </c>
      <c r="C922" s="22">
        <v>43754</v>
      </c>
      <c r="D922" s="20" t="s">
        <v>242</v>
      </c>
      <c r="E922" s="51" t="str">
        <f>IF(ISBLANK(LeaveTracker[[#This Row],[Employee Name]]),"-----",VLOOKUP(LeaveTracker[[#This Row],[Employee Name]],Employees[[Employee Name]:[Office]],7))</f>
        <v>TCCH/TICC</v>
      </c>
      <c r="F922" s="51" t="str">
        <f>IF(ISBLANK(LeaveTracker[[#This Row],[Employee Name]]),"-----",VLOOKUP(LeaveTracker[[#This Row],[Employee Name]],Employees[[Employee Name]:[Office]],6))</f>
        <v>REGULAR</v>
      </c>
      <c r="G922" s="24">
        <v>43752</v>
      </c>
      <c r="H922" s="24">
        <v>43753</v>
      </c>
      <c r="I922" s="20" t="s">
        <v>81</v>
      </c>
      <c r="K922" s="51" t="str">
        <f ca="1">LeaveTracker[[#This Row],[Days]]&amp;" "&amp;LeaveTracker[[#This Row],[Type of Leave]]</f>
        <v>2 SL</v>
      </c>
      <c r="L922" s="23">
        <f ca="1">NETWORKDAYS(LeaveTracker[[#This Row],[Start Date]],LeaveTracker[[#This Row],[End Date]],lstHolidays)</f>
        <v>2</v>
      </c>
      <c r="M922" s="27"/>
    </row>
    <row r="923" spans="1:13" ht="30" customHeight="1" x14ac:dyDescent="0.3">
      <c r="A923" s="32">
        <v>1168</v>
      </c>
      <c r="B923" s="33">
        <v>43789</v>
      </c>
      <c r="C923" s="22">
        <v>43731</v>
      </c>
      <c r="D923" s="20" t="s">
        <v>242</v>
      </c>
      <c r="E923" s="51" t="str">
        <f>IF(ISBLANK(LeaveTracker[[#This Row],[Employee Name]]),"-----",VLOOKUP(LeaveTracker[[#This Row],[Employee Name]],Employees[[Employee Name]:[Office]],7))</f>
        <v>TCCH/TICC</v>
      </c>
      <c r="F923" s="51" t="str">
        <f>IF(ISBLANK(LeaveTracker[[#This Row],[Employee Name]]),"-----",VLOOKUP(LeaveTracker[[#This Row],[Employee Name]],Employees[[Employee Name]:[Office]],6))</f>
        <v>REGULAR</v>
      </c>
      <c r="G923" s="24">
        <v>43728</v>
      </c>
      <c r="H923" s="24">
        <v>43728</v>
      </c>
      <c r="I923" s="20" t="s">
        <v>81</v>
      </c>
      <c r="K923" s="51" t="str">
        <f ca="1">LeaveTracker[[#This Row],[Days]]&amp;" "&amp;LeaveTracker[[#This Row],[Type of Leave]]</f>
        <v>1 SL</v>
      </c>
      <c r="L923" s="23">
        <f ca="1">NETWORKDAYS(LeaveTracker[[#This Row],[Start Date]],LeaveTracker[[#This Row],[End Date]],lstHolidays)</f>
        <v>1</v>
      </c>
      <c r="M923" s="27"/>
    </row>
    <row r="924" spans="1:13" ht="30" customHeight="1" x14ac:dyDescent="0.3">
      <c r="A924" s="32">
        <v>1169</v>
      </c>
      <c r="B924" s="33">
        <v>43789</v>
      </c>
      <c r="C924" s="22">
        <v>43712</v>
      </c>
      <c r="D924" s="20" t="s">
        <v>242</v>
      </c>
      <c r="E924" s="51" t="str">
        <f>IF(ISBLANK(LeaveTracker[[#This Row],[Employee Name]]),"-----",VLOOKUP(LeaveTracker[[#This Row],[Employee Name]],Employees[[Employee Name]:[Office]],7))</f>
        <v>TCCH/TICC</v>
      </c>
      <c r="F924" s="51" t="str">
        <f>IF(ISBLANK(LeaveTracker[[#This Row],[Employee Name]]),"-----",VLOOKUP(LeaveTracker[[#This Row],[Employee Name]],Employees[[Employee Name]:[Office]],6))</f>
        <v>REGULAR</v>
      </c>
      <c r="G924" s="24">
        <v>43711</v>
      </c>
      <c r="H924" s="24">
        <v>43711</v>
      </c>
      <c r="I924" s="20" t="s">
        <v>81</v>
      </c>
      <c r="K924" s="51" t="str">
        <f ca="1">LeaveTracker[[#This Row],[Days]]&amp;" "&amp;LeaveTracker[[#This Row],[Type of Leave]]</f>
        <v>1 SL</v>
      </c>
      <c r="L924" s="23">
        <f ca="1">NETWORKDAYS(LeaveTracker[[#This Row],[Start Date]],LeaveTracker[[#This Row],[End Date]],lstHolidays)</f>
        <v>1</v>
      </c>
      <c r="M924" s="27"/>
    </row>
    <row r="925" spans="1:13" ht="30" customHeight="1" x14ac:dyDescent="0.3">
      <c r="A925" s="32">
        <v>1170</v>
      </c>
      <c r="B925" s="33">
        <v>43789</v>
      </c>
      <c r="C925" s="22">
        <v>43745</v>
      </c>
      <c r="D925" s="19" t="s">
        <v>246</v>
      </c>
      <c r="E925" s="51" t="str">
        <f>IF(ISBLANK(LeaveTracker[[#This Row],[Employee Name]]),"-----",VLOOKUP(LeaveTracker[[#This Row],[Employee Name]],Employees[[Employee Name]:[Office]],7))</f>
        <v>TCCH/TICC</v>
      </c>
      <c r="F925" s="51" t="str">
        <f>IF(ISBLANK(LeaveTracker[[#This Row],[Employee Name]]),"-----",VLOOKUP(LeaveTracker[[#This Row],[Employee Name]],Employees[[Employee Name]:[Office]],6))</f>
        <v>REGULAR</v>
      </c>
      <c r="G925" s="24">
        <v>43741</v>
      </c>
      <c r="H925" s="24">
        <v>43741</v>
      </c>
      <c r="I925" s="20" t="s">
        <v>81</v>
      </c>
      <c r="K925" s="51" t="str">
        <f ca="1">LeaveTracker[[#This Row],[Days]]&amp;" "&amp;LeaveTracker[[#This Row],[Type of Leave]]</f>
        <v>1 SL</v>
      </c>
      <c r="L925" s="23">
        <f ca="1">NETWORKDAYS(LeaveTracker[[#This Row],[Start Date]],LeaveTracker[[#This Row],[End Date]],lstHolidays)</f>
        <v>1</v>
      </c>
      <c r="M925" s="27"/>
    </row>
    <row r="926" spans="1:13" ht="30" customHeight="1" x14ac:dyDescent="0.3">
      <c r="A926" s="32">
        <v>1171</v>
      </c>
      <c r="B926" s="33">
        <v>43789</v>
      </c>
      <c r="C926" s="22">
        <v>43728</v>
      </c>
      <c r="D926" s="20" t="s">
        <v>246</v>
      </c>
      <c r="E926" s="51" t="str">
        <f>IF(ISBLANK(LeaveTracker[[#This Row],[Employee Name]]),"-----",VLOOKUP(LeaveTracker[[#This Row],[Employee Name]],Employees[[Employee Name]:[Office]],7))</f>
        <v>TCCH/TICC</v>
      </c>
      <c r="F926" s="51" t="str">
        <f>IF(ISBLANK(LeaveTracker[[#This Row],[Employee Name]]),"-----",VLOOKUP(LeaveTracker[[#This Row],[Employee Name]],Employees[[Employee Name]:[Office]],6))</f>
        <v>REGULAR</v>
      </c>
      <c r="G926" s="24">
        <v>43735</v>
      </c>
      <c r="H926" s="24">
        <v>43735</v>
      </c>
      <c r="I926" s="20" t="s">
        <v>82</v>
      </c>
      <c r="K926" s="51" t="str">
        <f ca="1">LeaveTracker[[#This Row],[Days]]&amp;" "&amp;LeaveTracker[[#This Row],[Type of Leave]]</f>
        <v>1 VL</v>
      </c>
      <c r="L926" s="23">
        <f ca="1">NETWORKDAYS(LeaveTracker[[#This Row],[Start Date]],LeaveTracker[[#This Row],[End Date]],lstHolidays)</f>
        <v>1</v>
      </c>
      <c r="M926" s="27"/>
    </row>
    <row r="927" spans="1:13" ht="30" customHeight="1" x14ac:dyDescent="0.3">
      <c r="A927" s="32">
        <v>1172</v>
      </c>
      <c r="B927" s="33">
        <v>43789</v>
      </c>
      <c r="C927" s="22">
        <v>43714</v>
      </c>
      <c r="D927" s="20" t="s">
        <v>246</v>
      </c>
      <c r="E927" s="51" t="str">
        <f>IF(ISBLANK(LeaveTracker[[#This Row],[Employee Name]]),"-----",VLOOKUP(LeaveTracker[[#This Row],[Employee Name]],Employees[[Employee Name]:[Office]],7))</f>
        <v>TCCH/TICC</v>
      </c>
      <c r="F927" s="51" t="str">
        <f>IF(ISBLANK(LeaveTracker[[#This Row],[Employee Name]]),"-----",VLOOKUP(LeaveTracker[[#This Row],[Employee Name]],Employees[[Employee Name]:[Office]],6))</f>
        <v>REGULAR</v>
      </c>
      <c r="G927" s="24">
        <v>43710</v>
      </c>
      <c r="H927" s="24">
        <v>43710</v>
      </c>
      <c r="I927" s="20" t="s">
        <v>81</v>
      </c>
      <c r="K927" s="51" t="str">
        <f ca="1">LeaveTracker[[#This Row],[Days]]&amp;" "&amp;LeaveTracker[[#This Row],[Type of Leave]]</f>
        <v>1 SL</v>
      </c>
      <c r="L927" s="23">
        <f ca="1">NETWORKDAYS(LeaveTracker[[#This Row],[Start Date]],LeaveTracker[[#This Row],[End Date]],lstHolidays)</f>
        <v>1</v>
      </c>
      <c r="M927" s="27"/>
    </row>
    <row r="928" spans="1:13" ht="30" customHeight="1" x14ac:dyDescent="0.3">
      <c r="A928" s="32">
        <v>1172</v>
      </c>
      <c r="B928" s="33">
        <v>43789</v>
      </c>
      <c r="C928" s="22">
        <v>43714</v>
      </c>
      <c r="D928" s="20" t="s">
        <v>246</v>
      </c>
      <c r="E928" s="51" t="str">
        <f>IF(ISBLANK(LeaveTracker[[#This Row],[Employee Name]]),"-----",VLOOKUP(LeaveTracker[[#This Row],[Employee Name]],Employees[[Employee Name]:[Office]],7))</f>
        <v>TCCH/TICC</v>
      </c>
      <c r="F928" s="51" t="str">
        <f>IF(ISBLANK(LeaveTracker[[#This Row],[Employee Name]]),"-----",VLOOKUP(LeaveTracker[[#This Row],[Employee Name]],Employees[[Employee Name]:[Office]],6))</f>
        <v>REGULAR</v>
      </c>
      <c r="G928" s="24">
        <v>43713</v>
      </c>
      <c r="H928" s="24">
        <v>43713</v>
      </c>
      <c r="I928" s="20" t="s">
        <v>81</v>
      </c>
      <c r="K928" s="51" t="str">
        <f ca="1">LeaveTracker[[#This Row],[Days]]&amp;" "&amp;LeaveTracker[[#This Row],[Type of Leave]]</f>
        <v>1 SL</v>
      </c>
      <c r="L928" s="23">
        <f ca="1">NETWORKDAYS(LeaveTracker[[#This Row],[Start Date]],LeaveTracker[[#This Row],[End Date]],lstHolidays)</f>
        <v>1</v>
      </c>
      <c r="M928" s="27"/>
    </row>
    <row r="929" spans="1:13" ht="30" customHeight="1" x14ac:dyDescent="0.3">
      <c r="A929" s="32">
        <v>1173</v>
      </c>
      <c r="B929" s="33">
        <v>43789</v>
      </c>
      <c r="C929" s="22">
        <v>43749</v>
      </c>
      <c r="D929" s="19" t="s">
        <v>249</v>
      </c>
      <c r="E929" s="51" t="str">
        <f>IF(ISBLANK(LeaveTracker[[#This Row],[Employee Name]]),"-----",VLOOKUP(LeaveTracker[[#This Row],[Employee Name]],Employees[[Employee Name]:[Office]],7))</f>
        <v>TCCH/TICC</v>
      </c>
      <c r="F929" s="51" t="str">
        <f>IF(ISBLANK(LeaveTracker[[#This Row],[Employee Name]]),"-----",VLOOKUP(LeaveTracker[[#This Row],[Employee Name]],Employees[[Employee Name]:[Office]],6))</f>
        <v>REGULAR</v>
      </c>
      <c r="G929" s="24">
        <v>43748</v>
      </c>
      <c r="H929" s="24">
        <v>43748</v>
      </c>
      <c r="I929" s="20" t="s">
        <v>81</v>
      </c>
      <c r="K929" s="51" t="str">
        <f ca="1">LeaveTracker[[#This Row],[Days]]&amp;" "&amp;LeaveTracker[[#This Row],[Type of Leave]]</f>
        <v>1 SL</v>
      </c>
      <c r="L929" s="23">
        <f ca="1">NETWORKDAYS(LeaveTracker[[#This Row],[Start Date]],LeaveTracker[[#This Row],[End Date]],lstHolidays)</f>
        <v>1</v>
      </c>
      <c r="M929" s="27"/>
    </row>
    <row r="930" spans="1:13" ht="30" customHeight="1" x14ac:dyDescent="0.3">
      <c r="A930" s="32">
        <v>1174</v>
      </c>
      <c r="B930" s="33">
        <v>43789</v>
      </c>
      <c r="C930" s="22">
        <v>43731</v>
      </c>
      <c r="D930" s="20" t="s">
        <v>249</v>
      </c>
      <c r="E930" s="51" t="str">
        <f>IF(ISBLANK(LeaveTracker[[#This Row],[Employee Name]]),"-----",VLOOKUP(LeaveTracker[[#This Row],[Employee Name]],Employees[[Employee Name]:[Office]],7))</f>
        <v>TCCH/TICC</v>
      </c>
      <c r="F930" s="51" t="str">
        <f>IF(ISBLANK(LeaveTracker[[#This Row],[Employee Name]]),"-----",VLOOKUP(LeaveTracker[[#This Row],[Employee Name]],Employees[[Employee Name]:[Office]],6))</f>
        <v>REGULAR</v>
      </c>
      <c r="G930" s="24">
        <v>43739</v>
      </c>
      <c r="H930" s="24">
        <v>43742</v>
      </c>
      <c r="I930" s="20" t="s">
        <v>82</v>
      </c>
      <c r="K930" s="51" t="str">
        <f ca="1">LeaveTracker[[#This Row],[Days]]&amp;" "&amp;LeaveTracker[[#This Row],[Type of Leave]]</f>
        <v>4 VL</v>
      </c>
      <c r="L930" s="23">
        <f ca="1">NETWORKDAYS(LeaveTracker[[#This Row],[Start Date]],LeaveTracker[[#This Row],[End Date]],lstHolidays)</f>
        <v>4</v>
      </c>
      <c r="M930" s="27"/>
    </row>
    <row r="931" spans="1:13" ht="30" customHeight="1" x14ac:dyDescent="0.3">
      <c r="A931" s="32">
        <v>1175</v>
      </c>
      <c r="B931" s="33">
        <v>43789</v>
      </c>
      <c r="C931" s="22">
        <v>43731</v>
      </c>
      <c r="D931" s="20" t="s">
        <v>249</v>
      </c>
      <c r="E931" s="51" t="str">
        <f>IF(ISBLANK(LeaveTracker[[#This Row],[Employee Name]]),"-----",VLOOKUP(LeaveTracker[[#This Row],[Employee Name]],Employees[[Employee Name]:[Office]],7))</f>
        <v>TCCH/TICC</v>
      </c>
      <c r="F931" s="51" t="str">
        <f>IF(ISBLANK(LeaveTracker[[#This Row],[Employee Name]]),"-----",VLOOKUP(LeaveTracker[[#This Row],[Employee Name]],Employees[[Employee Name]:[Office]],6))</f>
        <v>REGULAR</v>
      </c>
      <c r="G931" s="24">
        <v>43727</v>
      </c>
      <c r="H931" s="24">
        <v>43728</v>
      </c>
      <c r="I931" s="20" t="s">
        <v>81</v>
      </c>
      <c r="K931" s="51" t="str">
        <f ca="1">LeaveTracker[[#This Row],[Days]]&amp;" "&amp;LeaveTracker[[#This Row],[Type of Leave]]</f>
        <v>2 SL</v>
      </c>
      <c r="L931" s="23">
        <f ca="1">NETWORKDAYS(LeaveTracker[[#This Row],[Start Date]],LeaveTracker[[#This Row],[End Date]],lstHolidays)</f>
        <v>2</v>
      </c>
      <c r="M931" s="27"/>
    </row>
    <row r="932" spans="1:13" ht="30" customHeight="1" x14ac:dyDescent="0.3">
      <c r="A932" s="32">
        <v>1176</v>
      </c>
      <c r="B932" s="33">
        <v>43789</v>
      </c>
      <c r="C932" s="22">
        <v>43725</v>
      </c>
      <c r="D932" s="20" t="s">
        <v>249</v>
      </c>
      <c r="E932" s="51" t="str">
        <f>IF(ISBLANK(LeaveTracker[[#This Row],[Employee Name]]),"-----",VLOOKUP(LeaveTracker[[#This Row],[Employee Name]],Employees[[Employee Name]:[Office]],7))</f>
        <v>TCCH/TICC</v>
      </c>
      <c r="F932" s="51" t="str">
        <f>IF(ISBLANK(LeaveTracker[[#This Row],[Employee Name]]),"-----",VLOOKUP(LeaveTracker[[#This Row],[Employee Name]],Employees[[Employee Name]:[Office]],6))</f>
        <v>REGULAR</v>
      </c>
      <c r="G932" s="24">
        <v>43721</v>
      </c>
      <c r="H932" s="24">
        <v>43724</v>
      </c>
      <c r="I932" s="20" t="s">
        <v>81</v>
      </c>
      <c r="K932" s="51" t="str">
        <f ca="1">LeaveTracker[[#This Row],[Days]]&amp;" "&amp;LeaveTracker[[#This Row],[Type of Leave]]</f>
        <v>2 SL</v>
      </c>
      <c r="L932" s="23">
        <f ca="1">NETWORKDAYS(LeaveTracker[[#This Row],[Start Date]],LeaveTracker[[#This Row],[End Date]],lstHolidays)</f>
        <v>2</v>
      </c>
      <c r="M932" s="27"/>
    </row>
    <row r="933" spans="1:13" ht="30" customHeight="1" x14ac:dyDescent="0.3">
      <c r="A933" s="32">
        <v>1177</v>
      </c>
      <c r="B933" s="33">
        <v>43789</v>
      </c>
      <c r="C933" s="22">
        <v>43766</v>
      </c>
      <c r="D933" s="19" t="s">
        <v>252</v>
      </c>
      <c r="E933" s="51" t="str">
        <f>IF(ISBLANK(LeaveTracker[[#This Row],[Employee Name]]),"-----",VLOOKUP(LeaveTracker[[#This Row],[Employee Name]],Employees[[Employee Name]:[Office]],7))</f>
        <v>TCCH/TICC</v>
      </c>
      <c r="F933" s="51" t="str">
        <f>IF(ISBLANK(LeaveTracker[[#This Row],[Employee Name]]),"-----",VLOOKUP(LeaveTracker[[#This Row],[Employee Name]],Employees[[Employee Name]:[Office]],6))</f>
        <v>REGULAR</v>
      </c>
      <c r="G933" s="24">
        <v>43762</v>
      </c>
      <c r="H933" s="24">
        <v>43763</v>
      </c>
      <c r="I933" s="20" t="s">
        <v>81</v>
      </c>
      <c r="K933" s="51" t="str">
        <f ca="1">LeaveTracker[[#This Row],[Days]]&amp;" "&amp;LeaveTracker[[#This Row],[Type of Leave]]</f>
        <v>2 SL</v>
      </c>
      <c r="L933" s="23">
        <f ca="1">NETWORKDAYS(LeaveTracker[[#This Row],[Start Date]],LeaveTracker[[#This Row],[End Date]],lstHolidays)</f>
        <v>2</v>
      </c>
      <c r="M933" s="27"/>
    </row>
    <row r="934" spans="1:13" ht="30" customHeight="1" x14ac:dyDescent="0.3">
      <c r="A934" s="32">
        <v>1178</v>
      </c>
      <c r="B934" s="33">
        <v>43789</v>
      </c>
      <c r="C934" s="22">
        <v>43760</v>
      </c>
      <c r="D934" s="19" t="s">
        <v>255</v>
      </c>
      <c r="E934" s="51" t="str">
        <f>IF(ISBLANK(LeaveTracker[[#This Row],[Employee Name]]),"-----",VLOOKUP(LeaveTracker[[#This Row],[Employee Name]],Employees[[Employee Name]:[Office]],7))</f>
        <v>DA</v>
      </c>
      <c r="F934" s="51" t="str">
        <f>IF(ISBLANK(LeaveTracker[[#This Row],[Employee Name]]),"-----",VLOOKUP(LeaveTracker[[#This Row],[Employee Name]],Employees[[Employee Name]:[Office]],6))</f>
        <v>REGULAR</v>
      </c>
      <c r="G934" s="24">
        <v>43762</v>
      </c>
      <c r="H934" s="24">
        <v>43762</v>
      </c>
      <c r="I934" s="20" t="s">
        <v>1</v>
      </c>
      <c r="J934" s="43" t="s">
        <v>158</v>
      </c>
      <c r="K934" s="51" t="str">
        <f ca="1">LeaveTracker[[#This Row],[Days]]&amp;" "&amp;LeaveTracker[[#This Row],[Type of Leave]]</f>
        <v>1 Other</v>
      </c>
      <c r="L934" s="23">
        <f ca="1">NETWORKDAYS(LeaveTracker[[#This Row],[Start Date]],LeaveTracker[[#This Row],[End Date]],lstHolidays)</f>
        <v>1</v>
      </c>
      <c r="M934" s="27"/>
    </row>
    <row r="935" spans="1:13" ht="30" customHeight="1" x14ac:dyDescent="0.3">
      <c r="A935" s="32">
        <v>1179</v>
      </c>
      <c r="B935" s="33">
        <v>43789</v>
      </c>
      <c r="C935" s="22">
        <v>43704</v>
      </c>
      <c r="D935" s="19" t="s">
        <v>258</v>
      </c>
      <c r="E935" s="51" t="str">
        <f>IF(ISBLANK(LeaveTracker[[#This Row],[Employee Name]]),"-----",VLOOKUP(LeaveTracker[[#This Row],[Employee Name]],Employees[[Employee Name]:[Office]],7))</f>
        <v>NUTRITION OFFICE</v>
      </c>
      <c r="F935" s="51" t="str">
        <f>IF(ISBLANK(LeaveTracker[[#This Row],[Employee Name]]),"-----",VLOOKUP(LeaveTracker[[#This Row],[Employee Name]],Employees[[Employee Name]:[Office]],6))</f>
        <v>REGULAR</v>
      </c>
      <c r="G935" s="24">
        <v>43727</v>
      </c>
      <c r="H935" s="24">
        <v>43728</v>
      </c>
      <c r="I935" s="20" t="s">
        <v>81</v>
      </c>
      <c r="K935" s="51" t="str">
        <f ca="1">LeaveTracker[[#This Row],[Days]]&amp;" "&amp;LeaveTracker[[#This Row],[Type of Leave]]</f>
        <v>2 SL</v>
      </c>
      <c r="L935" s="23">
        <f ca="1">NETWORKDAYS(LeaveTracker[[#This Row],[Start Date]],LeaveTracker[[#This Row],[End Date]],lstHolidays)</f>
        <v>2</v>
      </c>
      <c r="M935" s="27"/>
    </row>
    <row r="936" spans="1:13" ht="30" customHeight="1" x14ac:dyDescent="0.3">
      <c r="A936" s="32">
        <v>1180</v>
      </c>
      <c r="B936" s="33">
        <v>43789</v>
      </c>
      <c r="C936" s="22">
        <v>43731</v>
      </c>
      <c r="D936" s="19" t="s">
        <v>261</v>
      </c>
      <c r="E936" s="51" t="str">
        <f>IF(ISBLANK(LeaveTracker[[#This Row],[Employee Name]]),"-----",VLOOKUP(LeaveTracker[[#This Row],[Employee Name]],Employees[[Employee Name]:[Office]],7))</f>
        <v>NUTRITION OFFICE</v>
      </c>
      <c r="F936" s="51" t="str">
        <f>IF(ISBLANK(LeaveTracker[[#This Row],[Employee Name]]),"-----",VLOOKUP(LeaveTracker[[#This Row],[Employee Name]],Employees[[Employee Name]:[Office]],6))</f>
        <v>REGULAR</v>
      </c>
      <c r="G936" s="24">
        <v>43724</v>
      </c>
      <c r="H936" s="24">
        <v>43728</v>
      </c>
      <c r="I936" s="20" t="s">
        <v>81</v>
      </c>
      <c r="K936" s="51" t="str">
        <f ca="1">LeaveTracker[[#This Row],[Days]]&amp;" "&amp;LeaveTracker[[#This Row],[Type of Leave]]</f>
        <v>5 SL</v>
      </c>
      <c r="L936" s="23">
        <f ca="1">NETWORKDAYS(LeaveTracker[[#This Row],[Start Date]],LeaveTracker[[#This Row],[End Date]],lstHolidays)</f>
        <v>5</v>
      </c>
      <c r="M936" s="27"/>
    </row>
    <row r="937" spans="1:13" ht="30" customHeight="1" x14ac:dyDescent="0.3">
      <c r="A937" s="32">
        <v>1181</v>
      </c>
      <c r="B937" s="33">
        <v>43789</v>
      </c>
      <c r="C937" s="22">
        <v>43775</v>
      </c>
      <c r="D937" s="19" t="s">
        <v>265</v>
      </c>
      <c r="E937" s="51" t="str">
        <f>IF(ISBLANK(LeaveTracker[[#This Row],[Employee Name]]),"-----",VLOOKUP(LeaveTracker[[#This Row],[Employee Name]],Employees[[Employee Name]:[Office]],7))</f>
        <v>MO</v>
      </c>
      <c r="F937" s="51" t="str">
        <f>IF(ISBLANK(LeaveTracker[[#This Row],[Employee Name]]),"-----",VLOOKUP(LeaveTracker[[#This Row],[Employee Name]],Employees[[Employee Name]:[Office]],6))</f>
        <v>REGULAR</v>
      </c>
      <c r="G937" s="24">
        <v>43774</v>
      </c>
      <c r="H937" s="24">
        <v>43774</v>
      </c>
      <c r="I937" s="20" t="s">
        <v>81</v>
      </c>
      <c r="K937" s="51" t="str">
        <f ca="1">LeaveTracker[[#This Row],[Days]]&amp;" "&amp;LeaveTracker[[#This Row],[Type of Leave]]</f>
        <v>1 SL</v>
      </c>
      <c r="L937" s="23">
        <f ca="1">NETWORKDAYS(LeaveTracker[[#This Row],[Start Date]],LeaveTracker[[#This Row],[End Date]],lstHolidays)</f>
        <v>1</v>
      </c>
      <c r="M937" s="27"/>
    </row>
    <row r="938" spans="1:13" ht="30" customHeight="1" x14ac:dyDescent="0.3">
      <c r="A938" s="32">
        <v>1182</v>
      </c>
      <c r="B938" s="33">
        <v>43789</v>
      </c>
      <c r="C938" s="22">
        <v>43759</v>
      </c>
      <c r="D938" s="19" t="s">
        <v>268</v>
      </c>
      <c r="E938" s="51" t="str">
        <f>IF(ISBLANK(LeaveTracker[[#This Row],[Employee Name]]),"-----",VLOOKUP(LeaveTracker[[#This Row],[Employee Name]],Employees[[Employee Name]:[Office]],7))</f>
        <v>PICNIC GROVE</v>
      </c>
      <c r="F938" s="51" t="str">
        <f>IF(ISBLANK(LeaveTracker[[#This Row],[Employee Name]]),"-----",VLOOKUP(LeaveTracker[[#This Row],[Employee Name]],Employees[[Employee Name]:[Office]],6))</f>
        <v>REGULAR</v>
      </c>
      <c r="G938" s="24">
        <v>43805</v>
      </c>
      <c r="H938" s="24">
        <v>43805</v>
      </c>
      <c r="I938" s="20" t="s">
        <v>82</v>
      </c>
      <c r="K938" s="51" t="str">
        <f ca="1">LeaveTracker[[#This Row],[Days]]&amp;" "&amp;LeaveTracker[[#This Row],[Type of Leave]]</f>
        <v>1 VL</v>
      </c>
      <c r="L938" s="23">
        <f ca="1">NETWORKDAYS(LeaveTracker[[#This Row],[Start Date]],LeaveTracker[[#This Row],[End Date]],lstHolidays)</f>
        <v>1</v>
      </c>
      <c r="M938" s="27"/>
    </row>
    <row r="939" spans="1:13" ht="30" customHeight="1" x14ac:dyDescent="0.3">
      <c r="A939" s="32">
        <v>1182</v>
      </c>
      <c r="B939" s="33">
        <v>43789</v>
      </c>
      <c r="C939" s="22">
        <v>43760</v>
      </c>
      <c r="D939" s="19" t="s">
        <v>268</v>
      </c>
      <c r="E939" s="51" t="str">
        <f>IF(ISBLANK(LeaveTracker[[#This Row],[Employee Name]]),"-----",VLOOKUP(LeaveTracker[[#This Row],[Employee Name]],Employees[[Employee Name]:[Office]],7))</f>
        <v>PICNIC GROVE</v>
      </c>
      <c r="F939" s="51" t="str">
        <f>IF(ISBLANK(LeaveTracker[[#This Row],[Employee Name]]),"-----",VLOOKUP(LeaveTracker[[#This Row],[Employee Name]],Employees[[Employee Name]:[Office]],6))</f>
        <v>REGULAR</v>
      </c>
      <c r="G939" s="24">
        <v>43812</v>
      </c>
      <c r="H939" s="24">
        <v>43812</v>
      </c>
      <c r="I939" s="20" t="s">
        <v>82</v>
      </c>
      <c r="K939" s="51" t="str">
        <f ca="1">LeaveTracker[[#This Row],[Days]]&amp;" "&amp;LeaveTracker[[#This Row],[Type of Leave]]</f>
        <v>1 VL</v>
      </c>
      <c r="L939" s="23">
        <f ca="1">NETWORKDAYS(LeaveTracker[[#This Row],[Start Date]],LeaveTracker[[#This Row],[End Date]],lstHolidays)</f>
        <v>1</v>
      </c>
      <c r="M939" s="27"/>
    </row>
    <row r="940" spans="1:13" ht="30" customHeight="1" x14ac:dyDescent="0.3">
      <c r="A940" s="32">
        <v>1182</v>
      </c>
      <c r="B940" s="33">
        <v>43789</v>
      </c>
      <c r="C940" s="22">
        <v>43761</v>
      </c>
      <c r="D940" s="19" t="s">
        <v>268</v>
      </c>
      <c r="E940" s="51" t="str">
        <f>IF(ISBLANK(LeaveTracker[[#This Row],[Employee Name]]),"-----",VLOOKUP(LeaveTracker[[#This Row],[Employee Name]],Employees[[Employee Name]:[Office]],7))</f>
        <v>PICNIC GROVE</v>
      </c>
      <c r="F940" s="51" t="str">
        <f>IF(ISBLANK(LeaveTracker[[#This Row],[Employee Name]]),"-----",VLOOKUP(LeaveTracker[[#This Row],[Employee Name]],Employees[[Employee Name]:[Office]],6))</f>
        <v>REGULAR</v>
      </c>
      <c r="G940" s="24">
        <v>43819</v>
      </c>
      <c r="H940" s="24">
        <v>43819</v>
      </c>
      <c r="I940" s="20" t="s">
        <v>82</v>
      </c>
      <c r="K940" s="51" t="str">
        <f ca="1">LeaveTracker[[#This Row],[Days]]&amp;" "&amp;LeaveTracker[[#This Row],[Type of Leave]]</f>
        <v>1 VL</v>
      </c>
      <c r="L940" s="23">
        <f ca="1">NETWORKDAYS(LeaveTracker[[#This Row],[Start Date]],LeaveTracker[[#This Row],[End Date]],lstHolidays)</f>
        <v>1</v>
      </c>
      <c r="M940" s="27"/>
    </row>
    <row r="941" spans="1:13" ht="30" customHeight="1" x14ac:dyDescent="0.3">
      <c r="A941" s="32">
        <v>1183</v>
      </c>
      <c r="B941" s="33">
        <v>43789</v>
      </c>
      <c r="C941" s="22">
        <v>43758</v>
      </c>
      <c r="D941" s="20" t="s">
        <v>268</v>
      </c>
      <c r="E941" s="51" t="str">
        <f>IF(ISBLANK(LeaveTracker[[#This Row],[Employee Name]]),"-----",VLOOKUP(LeaveTracker[[#This Row],[Employee Name]],Employees[[Employee Name]:[Office]],7))</f>
        <v>PICNIC GROVE</v>
      </c>
      <c r="F941" s="51" t="str">
        <f>IF(ISBLANK(LeaveTracker[[#This Row],[Employee Name]]),"-----",VLOOKUP(LeaveTracker[[#This Row],[Employee Name]],Employees[[Employee Name]:[Office]],6))</f>
        <v>REGULAR</v>
      </c>
      <c r="G941" s="24">
        <v>43791</v>
      </c>
      <c r="H941" s="24">
        <v>43791</v>
      </c>
      <c r="I941" s="20" t="s">
        <v>82</v>
      </c>
      <c r="K941" s="51" t="str">
        <f ca="1">LeaveTracker[[#This Row],[Days]]&amp;" "&amp;LeaveTracker[[#This Row],[Type of Leave]]</f>
        <v>1 VL</v>
      </c>
      <c r="L941" s="23">
        <f ca="1">NETWORKDAYS(LeaveTracker[[#This Row],[Start Date]],LeaveTracker[[#This Row],[End Date]],lstHolidays)</f>
        <v>1</v>
      </c>
      <c r="M941" s="27"/>
    </row>
    <row r="942" spans="1:13" ht="30" customHeight="1" x14ac:dyDescent="0.3">
      <c r="A942" s="32">
        <v>1183</v>
      </c>
      <c r="B942" s="33">
        <v>43789</v>
      </c>
      <c r="C942" s="22">
        <v>43758</v>
      </c>
      <c r="D942" s="20" t="s">
        <v>268</v>
      </c>
      <c r="E942" s="51" t="str">
        <f>IF(ISBLANK(LeaveTracker[[#This Row],[Employee Name]]),"-----",VLOOKUP(LeaveTracker[[#This Row],[Employee Name]],Employees[[Employee Name]:[Office]],7))</f>
        <v>PICNIC GROVE</v>
      </c>
      <c r="F942" s="51" t="str">
        <f>IF(ISBLANK(LeaveTracker[[#This Row],[Employee Name]]),"-----",VLOOKUP(LeaveTracker[[#This Row],[Employee Name]],Employees[[Employee Name]:[Office]],6))</f>
        <v>REGULAR</v>
      </c>
      <c r="G942" s="24">
        <v>43798</v>
      </c>
      <c r="H942" s="24">
        <v>43798</v>
      </c>
      <c r="I942" s="20" t="s">
        <v>82</v>
      </c>
      <c r="K942" s="51" t="str">
        <f ca="1">LeaveTracker[[#This Row],[Days]]&amp;" "&amp;LeaveTracker[[#This Row],[Type of Leave]]</f>
        <v>1 VL</v>
      </c>
      <c r="L942" s="23">
        <f ca="1">NETWORKDAYS(LeaveTracker[[#This Row],[Start Date]],LeaveTracker[[#This Row],[End Date]],lstHolidays)</f>
        <v>1</v>
      </c>
      <c r="M942" s="27"/>
    </row>
    <row r="943" spans="1:13" ht="30" customHeight="1" x14ac:dyDescent="0.3">
      <c r="A943" s="32">
        <v>1184</v>
      </c>
      <c r="B943" s="33">
        <v>43791</v>
      </c>
      <c r="C943" s="22">
        <v>43780</v>
      </c>
      <c r="D943" s="19" t="s">
        <v>273</v>
      </c>
      <c r="E943" s="51" t="str">
        <f>IF(ISBLANK(LeaveTracker[[#This Row],[Employee Name]]),"-----",VLOOKUP(LeaveTracker[[#This Row],[Employee Name]],Employees[[Employee Name]:[Office]],7))</f>
        <v>CEO</v>
      </c>
      <c r="F943" s="51" t="str">
        <f>IF(ISBLANK(LeaveTracker[[#This Row],[Employee Name]]),"-----",VLOOKUP(LeaveTracker[[#This Row],[Employee Name]],Employees[[Employee Name]:[Office]],6))</f>
        <v>REGULAR</v>
      </c>
      <c r="G943" s="24">
        <v>43872</v>
      </c>
      <c r="H943" s="24">
        <v>43875</v>
      </c>
      <c r="I943" s="20" t="s">
        <v>82</v>
      </c>
      <c r="K943" s="51" t="str">
        <f ca="1">LeaveTracker[[#This Row],[Days]]&amp;" "&amp;LeaveTracker[[#This Row],[Type of Leave]]</f>
        <v>4 VL</v>
      </c>
      <c r="L943" s="23">
        <f ca="1">NETWORKDAYS(LeaveTracker[[#This Row],[Start Date]],LeaveTracker[[#This Row],[End Date]],lstHolidays)</f>
        <v>4</v>
      </c>
      <c r="M943" s="27"/>
    </row>
    <row r="944" spans="1:13" ht="30" customHeight="1" x14ac:dyDescent="0.3">
      <c r="A944" s="32">
        <v>1185</v>
      </c>
      <c r="B944" s="33">
        <v>43791</v>
      </c>
      <c r="C944" s="22">
        <v>43758</v>
      </c>
      <c r="D944" s="20" t="s">
        <v>268</v>
      </c>
      <c r="E944" s="51" t="str">
        <f>IF(ISBLANK(LeaveTracker[[#This Row],[Employee Name]]),"-----",VLOOKUP(LeaveTracker[[#This Row],[Employee Name]],Employees[[Employee Name]:[Office]],7))</f>
        <v>PICNIC GROVE</v>
      </c>
      <c r="F944" s="51" t="str">
        <f>IF(ISBLANK(LeaveTracker[[#This Row],[Employee Name]]),"-----",VLOOKUP(LeaveTracker[[#This Row],[Employee Name]],Employees[[Employee Name]:[Office]],6))</f>
        <v>REGULAR</v>
      </c>
      <c r="G944" s="24">
        <v>43763</v>
      </c>
      <c r="H944" s="24">
        <v>43763</v>
      </c>
      <c r="I944" s="20" t="s">
        <v>1</v>
      </c>
      <c r="J944" s="43" t="s">
        <v>274</v>
      </c>
      <c r="K944" s="51" t="str">
        <f ca="1">LeaveTracker[[#This Row],[Days]]&amp;" "&amp;LeaveTracker[[#This Row],[Type of Leave]]</f>
        <v>1 Other</v>
      </c>
      <c r="L944" s="23">
        <f ca="1">NETWORKDAYS(LeaveTracker[[#This Row],[Start Date]],LeaveTracker[[#This Row],[End Date]],lstHolidays)</f>
        <v>1</v>
      </c>
      <c r="M944" s="27"/>
    </row>
    <row r="945" spans="1:13" ht="30" customHeight="1" x14ac:dyDescent="0.3">
      <c r="A945" s="32">
        <v>1185</v>
      </c>
      <c r="B945" s="33">
        <v>43791</v>
      </c>
      <c r="C945" s="22">
        <v>43758</v>
      </c>
      <c r="D945" s="20" t="s">
        <v>268</v>
      </c>
      <c r="E945" s="51" t="str">
        <f>IF(ISBLANK(LeaveTracker[[#This Row],[Employee Name]]),"-----",VLOOKUP(LeaveTracker[[#This Row],[Employee Name]],Employees[[Employee Name]:[Office]],7))</f>
        <v>PICNIC GROVE</v>
      </c>
      <c r="F945" s="51" t="str">
        <f>IF(ISBLANK(LeaveTracker[[#This Row],[Employee Name]]),"-----",VLOOKUP(LeaveTracker[[#This Row],[Employee Name]],Employees[[Employee Name]:[Office]],6))</f>
        <v>REGULAR</v>
      </c>
      <c r="G945" s="24">
        <v>43777</v>
      </c>
      <c r="H945" s="24">
        <v>43778</v>
      </c>
      <c r="I945" s="20" t="s">
        <v>1</v>
      </c>
      <c r="J945" s="43" t="s">
        <v>274</v>
      </c>
      <c r="K945" s="51" t="str">
        <f ca="1">LeaveTracker[[#This Row],[Days]]&amp;" "&amp;LeaveTracker[[#This Row],[Type of Leave]]</f>
        <v>1 Other</v>
      </c>
      <c r="L945" s="23">
        <f ca="1">NETWORKDAYS(LeaveTracker[[#This Row],[Start Date]],LeaveTracker[[#This Row],[End Date]],lstHolidays)</f>
        <v>1</v>
      </c>
      <c r="M945" s="27"/>
    </row>
    <row r="946" spans="1:13" ht="30" customHeight="1" x14ac:dyDescent="0.3">
      <c r="A946" s="32">
        <v>1185</v>
      </c>
      <c r="B946" s="33">
        <v>43791</v>
      </c>
      <c r="C946" s="22">
        <v>43758</v>
      </c>
      <c r="D946" s="20" t="s">
        <v>268</v>
      </c>
      <c r="E946" s="51" t="str">
        <f>IF(ISBLANK(LeaveTracker[[#This Row],[Employee Name]]),"-----",VLOOKUP(LeaveTracker[[#This Row],[Employee Name]],Employees[[Employee Name]:[Office]],7))</f>
        <v>PICNIC GROVE</v>
      </c>
      <c r="F946" s="51" t="str">
        <f>IF(ISBLANK(LeaveTracker[[#This Row],[Employee Name]]),"-----",VLOOKUP(LeaveTracker[[#This Row],[Employee Name]],Employees[[Employee Name]:[Office]],6))</f>
        <v>REGULAR</v>
      </c>
      <c r="G946" s="24">
        <v>43784</v>
      </c>
      <c r="H946" s="24">
        <v>43784</v>
      </c>
      <c r="I946" s="20" t="s">
        <v>1</v>
      </c>
      <c r="J946" s="43" t="s">
        <v>274</v>
      </c>
      <c r="K946" s="51" t="str">
        <f ca="1">LeaveTracker[[#This Row],[Days]]&amp;" "&amp;LeaveTracker[[#This Row],[Type of Leave]]</f>
        <v>1 Other</v>
      </c>
      <c r="L946" s="23">
        <f ca="1">NETWORKDAYS(LeaveTracker[[#This Row],[Start Date]],LeaveTracker[[#This Row],[End Date]],lstHolidays)</f>
        <v>1</v>
      </c>
      <c r="M946" s="27"/>
    </row>
    <row r="947" spans="1:13" ht="30" customHeight="1" x14ac:dyDescent="0.3">
      <c r="A947" s="32">
        <v>1186</v>
      </c>
      <c r="B947" s="33">
        <v>43791</v>
      </c>
      <c r="C947" s="22">
        <v>43762</v>
      </c>
      <c r="D947" s="19" t="s">
        <v>278</v>
      </c>
      <c r="E947" s="51" t="str">
        <f>IF(ISBLANK(LeaveTracker[[#This Row],[Employee Name]]),"-----",VLOOKUP(LeaveTracker[[#This Row],[Employee Name]],Employees[[Employee Name]:[Office]],7))</f>
        <v>PICNIC GROVE</v>
      </c>
      <c r="F947" s="51" t="str">
        <f>IF(ISBLANK(LeaveTracker[[#This Row],[Employee Name]]),"-----",VLOOKUP(LeaveTracker[[#This Row],[Employee Name]],Employees[[Employee Name]:[Office]],6))</f>
        <v>REGULAR</v>
      </c>
      <c r="G947" s="24">
        <v>43774</v>
      </c>
      <c r="H947" s="24">
        <v>43774</v>
      </c>
      <c r="I947" s="20" t="s">
        <v>82</v>
      </c>
      <c r="K947" s="51" t="str">
        <f ca="1">LeaveTracker[[#This Row],[Days]]&amp;" "&amp;LeaveTracker[[#This Row],[Type of Leave]]</f>
        <v>1 VL</v>
      </c>
      <c r="L947" s="23">
        <f ca="1">NETWORKDAYS(LeaveTracker[[#This Row],[Start Date]],LeaveTracker[[#This Row],[End Date]],lstHolidays)</f>
        <v>1</v>
      </c>
      <c r="M947" s="27"/>
    </row>
    <row r="948" spans="1:13" ht="30" customHeight="1" x14ac:dyDescent="0.3">
      <c r="A948" s="32">
        <v>1186</v>
      </c>
      <c r="B948" s="33">
        <v>43791</v>
      </c>
      <c r="C948" s="22">
        <v>43763</v>
      </c>
      <c r="D948" s="19" t="s">
        <v>278</v>
      </c>
      <c r="E948" s="51" t="str">
        <f>IF(ISBLANK(LeaveTracker[[#This Row],[Employee Name]]),"-----",VLOOKUP(LeaveTracker[[#This Row],[Employee Name]],Employees[[Employee Name]:[Office]],7))</f>
        <v>PICNIC GROVE</v>
      </c>
      <c r="F948" s="51" t="str">
        <f>IF(ISBLANK(LeaveTracker[[#This Row],[Employee Name]]),"-----",VLOOKUP(LeaveTracker[[#This Row],[Employee Name]],Employees[[Employee Name]:[Office]],6))</f>
        <v>REGULAR</v>
      </c>
      <c r="G948" s="24">
        <v>43781</v>
      </c>
      <c r="H948" s="24">
        <v>43781</v>
      </c>
      <c r="I948" s="20" t="s">
        <v>82</v>
      </c>
      <c r="K948" s="51" t="str">
        <f ca="1">LeaveTracker[[#This Row],[Days]]&amp;" "&amp;LeaveTracker[[#This Row],[Type of Leave]]</f>
        <v>1 VL</v>
      </c>
      <c r="L948" s="23">
        <f ca="1">NETWORKDAYS(LeaveTracker[[#This Row],[Start Date]],LeaveTracker[[#This Row],[End Date]],lstHolidays)</f>
        <v>1</v>
      </c>
      <c r="M948" s="27"/>
    </row>
    <row r="949" spans="1:13" ht="30" customHeight="1" x14ac:dyDescent="0.3">
      <c r="A949" s="32">
        <v>1186</v>
      </c>
      <c r="B949" s="33">
        <v>43791</v>
      </c>
      <c r="C949" s="22">
        <v>43764</v>
      </c>
      <c r="D949" s="19" t="s">
        <v>278</v>
      </c>
      <c r="E949" s="51" t="str">
        <f>IF(ISBLANK(LeaveTracker[[#This Row],[Employee Name]]),"-----",VLOOKUP(LeaveTracker[[#This Row],[Employee Name]],Employees[[Employee Name]:[Office]],7))</f>
        <v>PICNIC GROVE</v>
      </c>
      <c r="F949" s="51" t="str">
        <f>IF(ISBLANK(LeaveTracker[[#This Row],[Employee Name]]),"-----",VLOOKUP(LeaveTracker[[#This Row],[Employee Name]],Employees[[Employee Name]:[Office]],6))</f>
        <v>REGULAR</v>
      </c>
      <c r="G949" s="24">
        <v>43788</v>
      </c>
      <c r="H949" s="24">
        <v>43788</v>
      </c>
      <c r="I949" s="20" t="s">
        <v>82</v>
      </c>
      <c r="K949" s="51" t="str">
        <f ca="1">LeaveTracker[[#This Row],[Days]]&amp;" "&amp;LeaveTracker[[#This Row],[Type of Leave]]</f>
        <v>1 VL</v>
      </c>
      <c r="L949" s="23">
        <f ca="1">NETWORKDAYS(LeaveTracker[[#This Row],[Start Date]],LeaveTracker[[#This Row],[End Date]],lstHolidays)</f>
        <v>1</v>
      </c>
      <c r="M949" s="27"/>
    </row>
    <row r="950" spans="1:13" ht="30" customHeight="1" x14ac:dyDescent="0.3">
      <c r="A950" s="32">
        <v>1186</v>
      </c>
      <c r="B950" s="33">
        <v>43791</v>
      </c>
      <c r="C950" s="22">
        <v>43765</v>
      </c>
      <c r="D950" s="19" t="s">
        <v>278</v>
      </c>
      <c r="E950" s="51" t="str">
        <f>IF(ISBLANK(LeaveTracker[[#This Row],[Employee Name]]),"-----",VLOOKUP(LeaveTracker[[#This Row],[Employee Name]],Employees[[Employee Name]:[Office]],7))</f>
        <v>PICNIC GROVE</v>
      </c>
      <c r="F950" s="51" t="str">
        <f>IF(ISBLANK(LeaveTracker[[#This Row],[Employee Name]]),"-----",VLOOKUP(LeaveTracker[[#This Row],[Employee Name]],Employees[[Employee Name]:[Office]],6))</f>
        <v>REGULAR</v>
      </c>
      <c r="G950" s="24">
        <v>43795</v>
      </c>
      <c r="H950" s="24">
        <v>43795</v>
      </c>
      <c r="I950" s="20" t="s">
        <v>82</v>
      </c>
      <c r="K950" s="51" t="str">
        <f ca="1">LeaveTracker[[#This Row],[Days]]&amp;" "&amp;LeaveTracker[[#This Row],[Type of Leave]]</f>
        <v>1 VL</v>
      </c>
      <c r="L950" s="23">
        <f ca="1">NETWORKDAYS(LeaveTracker[[#This Row],[Start Date]],LeaveTracker[[#This Row],[End Date]],lstHolidays)</f>
        <v>1</v>
      </c>
      <c r="M950" s="27"/>
    </row>
    <row r="951" spans="1:13" ht="30" customHeight="1" x14ac:dyDescent="0.3">
      <c r="A951" s="32">
        <v>1186</v>
      </c>
      <c r="B951" s="33">
        <v>43791</v>
      </c>
      <c r="C951" s="22">
        <v>43766</v>
      </c>
      <c r="D951" s="19" t="s">
        <v>278</v>
      </c>
      <c r="E951" s="51" t="str">
        <f>IF(ISBLANK(LeaveTracker[[#This Row],[Employee Name]]),"-----",VLOOKUP(LeaveTracker[[#This Row],[Employee Name]],Employees[[Employee Name]:[Office]],7))</f>
        <v>PICNIC GROVE</v>
      </c>
      <c r="F951" s="51" t="str">
        <f>IF(ISBLANK(LeaveTracker[[#This Row],[Employee Name]]),"-----",VLOOKUP(LeaveTracker[[#This Row],[Employee Name]],Employees[[Employee Name]:[Office]],6))</f>
        <v>REGULAR</v>
      </c>
      <c r="G951" s="24">
        <v>43797</v>
      </c>
      <c r="H951" s="24">
        <v>43797</v>
      </c>
      <c r="I951" s="20" t="s">
        <v>82</v>
      </c>
      <c r="K951" s="51" t="str">
        <f ca="1">LeaveTracker[[#This Row],[Days]]&amp;" "&amp;LeaveTracker[[#This Row],[Type of Leave]]</f>
        <v>1 VL</v>
      </c>
      <c r="L951" s="23">
        <f ca="1">NETWORKDAYS(LeaveTracker[[#This Row],[Start Date]],LeaveTracker[[#This Row],[End Date]],lstHolidays)</f>
        <v>1</v>
      </c>
      <c r="M951" s="27"/>
    </row>
    <row r="952" spans="1:13" ht="30" customHeight="1" x14ac:dyDescent="0.3">
      <c r="A952" s="32">
        <v>1187</v>
      </c>
      <c r="B952" s="33">
        <v>43791</v>
      </c>
      <c r="C952" s="22">
        <v>43764</v>
      </c>
      <c r="D952" s="19" t="s">
        <v>280</v>
      </c>
      <c r="E952" s="51" t="str">
        <f>IF(ISBLANK(LeaveTracker[[#This Row],[Employee Name]]),"-----",VLOOKUP(LeaveTracker[[#This Row],[Employee Name]],Employees[[Employee Name]:[Office]],7))</f>
        <v>PICNIC GROVE</v>
      </c>
      <c r="F952" s="51" t="str">
        <f>IF(ISBLANK(LeaveTracker[[#This Row],[Employee Name]]),"-----",VLOOKUP(LeaveTracker[[#This Row],[Employee Name]],Employees[[Employee Name]:[Office]],6))</f>
        <v>REGULAR</v>
      </c>
      <c r="G952" s="24">
        <v>43772</v>
      </c>
      <c r="H952" s="24">
        <v>43772</v>
      </c>
      <c r="I952" s="20" t="s">
        <v>1</v>
      </c>
      <c r="J952" s="43" t="s">
        <v>158</v>
      </c>
      <c r="K952" s="51" t="str">
        <f>LeaveTracker[[#This Row],[Days]]&amp;" "&amp;LeaveTracker[[#This Row],[Type of Leave]]</f>
        <v>1 Other</v>
      </c>
      <c r="L952" s="23">
        <v>1</v>
      </c>
      <c r="M952" s="27"/>
    </row>
    <row r="953" spans="1:13" ht="30" customHeight="1" x14ac:dyDescent="0.3">
      <c r="A953" s="32">
        <v>1188</v>
      </c>
      <c r="B953" s="33">
        <v>43791</v>
      </c>
      <c r="C953" s="22">
        <v>43759</v>
      </c>
      <c r="D953" s="19" t="s">
        <v>283</v>
      </c>
      <c r="E953" s="51" t="str">
        <f>IF(ISBLANK(LeaveTracker[[#This Row],[Employee Name]]),"-----",VLOOKUP(LeaveTracker[[#This Row],[Employee Name]],Employees[[Employee Name]:[Office]],7))</f>
        <v>PICNIC GROVE</v>
      </c>
      <c r="F953" s="51" t="str">
        <f>IF(ISBLANK(LeaveTracker[[#This Row],[Employee Name]]),"-----",VLOOKUP(LeaveTracker[[#This Row],[Employee Name]],Employees[[Employee Name]:[Office]],6))</f>
        <v>REGULAR</v>
      </c>
      <c r="G953" s="24">
        <v>43822</v>
      </c>
      <c r="H953" s="24">
        <v>43822</v>
      </c>
      <c r="I953" s="20" t="s">
        <v>1</v>
      </c>
      <c r="J953" s="43" t="s">
        <v>105</v>
      </c>
      <c r="K953" s="51" t="str">
        <f ca="1">LeaveTracker[[#This Row],[Days]]&amp;" "&amp;LeaveTracker[[#This Row],[Type of Leave]]</f>
        <v>1 Other</v>
      </c>
      <c r="L953" s="23">
        <f ca="1">NETWORKDAYS(LeaveTracker[[#This Row],[Start Date]],LeaveTracker[[#This Row],[End Date]],lstHolidays)</f>
        <v>1</v>
      </c>
      <c r="M953" s="27"/>
    </row>
    <row r="954" spans="1:13" ht="30" customHeight="1" x14ac:dyDescent="0.3">
      <c r="A954" s="32">
        <v>1189</v>
      </c>
      <c r="B954" s="33">
        <v>43791</v>
      </c>
      <c r="C954" s="22">
        <v>43763</v>
      </c>
      <c r="D954" s="20" t="s">
        <v>283</v>
      </c>
      <c r="E954" s="51" t="str">
        <f>IF(ISBLANK(LeaveTracker[[#This Row],[Employee Name]]),"-----",VLOOKUP(LeaveTracker[[#This Row],[Employee Name]],Employees[[Employee Name]:[Office]],7))</f>
        <v>PICNIC GROVE</v>
      </c>
      <c r="F954" s="51" t="str">
        <f>IF(ISBLANK(LeaveTracker[[#This Row],[Employee Name]]),"-----",VLOOKUP(LeaveTracker[[#This Row],[Employee Name]],Employees[[Employee Name]:[Office]],6))</f>
        <v>REGULAR</v>
      </c>
      <c r="G954" s="24">
        <v>43802</v>
      </c>
      <c r="H954" s="24">
        <v>43803</v>
      </c>
      <c r="I954" s="20" t="s">
        <v>82</v>
      </c>
      <c r="K954" s="51" t="str">
        <f ca="1">LeaveTracker[[#This Row],[Days]]&amp;" "&amp;LeaveTracker[[#This Row],[Type of Leave]]</f>
        <v>2 VL</v>
      </c>
      <c r="L954" s="23">
        <f ca="1">NETWORKDAYS(LeaveTracker[[#This Row],[Start Date]],LeaveTracker[[#This Row],[End Date]],lstHolidays)</f>
        <v>2</v>
      </c>
      <c r="M954" s="27"/>
    </row>
    <row r="955" spans="1:13" ht="30" customHeight="1" x14ac:dyDescent="0.3">
      <c r="A955" s="32">
        <v>1190</v>
      </c>
      <c r="B955" s="33">
        <v>43791</v>
      </c>
      <c r="C955" s="22">
        <v>43761</v>
      </c>
      <c r="D955" s="19" t="s">
        <v>287</v>
      </c>
      <c r="E955" s="51" t="str">
        <f>IF(ISBLANK(LeaveTracker[[#This Row],[Employee Name]]),"-----",VLOOKUP(LeaveTracker[[#This Row],[Employee Name]],Employees[[Employee Name]:[Office]],7))</f>
        <v>EEO/ CITY MARKET</v>
      </c>
      <c r="F955" s="51" t="str">
        <f>IF(ISBLANK(LeaveTracker[[#This Row],[Employee Name]]),"-----",VLOOKUP(LeaveTracker[[#This Row],[Employee Name]],Employees[[Employee Name]:[Office]],6))</f>
        <v>REGULAR</v>
      </c>
      <c r="G955" s="24">
        <v>43762</v>
      </c>
      <c r="H955" s="24">
        <v>43762</v>
      </c>
      <c r="I955" s="20" t="s">
        <v>1</v>
      </c>
      <c r="J955" s="43" t="s">
        <v>105</v>
      </c>
      <c r="K955" s="51" t="str">
        <f ca="1">LeaveTracker[[#This Row],[Days]]&amp;" "&amp;LeaveTracker[[#This Row],[Type of Leave]]</f>
        <v>1 Other</v>
      </c>
      <c r="L955" s="23">
        <f ca="1">NETWORKDAYS(LeaveTracker[[#This Row],[Start Date]],LeaveTracker[[#This Row],[End Date]],lstHolidays)</f>
        <v>1</v>
      </c>
      <c r="M955" s="27"/>
    </row>
    <row r="956" spans="1:13" ht="30" customHeight="1" x14ac:dyDescent="0.3">
      <c r="A956" s="32">
        <v>1191</v>
      </c>
      <c r="B956" s="33">
        <v>43791</v>
      </c>
      <c r="C956" s="22">
        <v>43761</v>
      </c>
      <c r="D956" s="20" t="s">
        <v>287</v>
      </c>
      <c r="E956" s="51" t="str">
        <f>IF(ISBLANK(LeaveTracker[[#This Row],[Employee Name]]),"-----",VLOOKUP(LeaveTracker[[#This Row],[Employee Name]],Employees[[Employee Name]:[Office]],7))</f>
        <v>EEO/ CITY MARKET</v>
      </c>
      <c r="F956" s="51" t="str">
        <f>IF(ISBLANK(LeaveTracker[[#This Row],[Employee Name]]),"-----",VLOOKUP(LeaveTracker[[#This Row],[Employee Name]],Employees[[Employee Name]:[Office]],6))</f>
        <v>REGULAR</v>
      </c>
      <c r="G956" s="21">
        <v>43758</v>
      </c>
      <c r="H956" s="24">
        <v>43758</v>
      </c>
      <c r="I956" s="20" t="s">
        <v>81</v>
      </c>
      <c r="K956" s="51" t="str">
        <f>LeaveTracker[[#This Row],[Days]]&amp;" "&amp;LeaveTracker[[#This Row],[Type of Leave]]</f>
        <v>1 SL</v>
      </c>
      <c r="L956" s="23">
        <v>1</v>
      </c>
      <c r="M956" s="27"/>
    </row>
    <row r="957" spans="1:13" ht="30" customHeight="1" x14ac:dyDescent="0.3">
      <c r="A957" s="32">
        <v>1192</v>
      </c>
      <c r="B957" s="33">
        <v>43791</v>
      </c>
      <c r="C957" s="22">
        <v>43749</v>
      </c>
      <c r="D957" s="20" t="s">
        <v>287</v>
      </c>
      <c r="E957" s="51" t="str">
        <f>IF(ISBLANK(LeaveTracker[[#This Row],[Employee Name]]),"-----",VLOOKUP(LeaveTracker[[#This Row],[Employee Name]],Employees[[Employee Name]:[Office]],7))</f>
        <v>EEO/ CITY MARKET</v>
      </c>
      <c r="F957" s="51" t="str">
        <f>IF(ISBLANK(LeaveTracker[[#This Row],[Employee Name]]),"-----",VLOOKUP(LeaveTracker[[#This Row],[Employee Name]],Employees[[Employee Name]:[Office]],6))</f>
        <v>REGULAR</v>
      </c>
      <c r="G957" s="24">
        <v>43740</v>
      </c>
      <c r="H957" s="24">
        <v>43750</v>
      </c>
      <c r="I957" s="20" t="s">
        <v>81</v>
      </c>
      <c r="K957" s="51" t="str">
        <f ca="1">LeaveTracker[[#This Row],[Days]]&amp;" "&amp;LeaveTracker[[#This Row],[Type of Leave]]</f>
        <v>8 SL</v>
      </c>
      <c r="L957" s="23">
        <f ca="1">NETWORKDAYS(LeaveTracker[[#This Row],[Start Date]],LeaveTracker[[#This Row],[End Date]],lstHolidays)</f>
        <v>8</v>
      </c>
      <c r="M957" s="27"/>
    </row>
    <row r="958" spans="1:13" ht="30" customHeight="1" x14ac:dyDescent="0.3">
      <c r="A958" s="32">
        <v>1193</v>
      </c>
      <c r="B958" s="33">
        <v>43791</v>
      </c>
      <c r="C958" s="22">
        <v>43725</v>
      </c>
      <c r="D958" s="20" t="s">
        <v>287</v>
      </c>
      <c r="E958" s="51" t="str">
        <f>IF(ISBLANK(LeaveTracker[[#This Row],[Employee Name]]),"-----",VLOOKUP(LeaveTracker[[#This Row],[Employee Name]],Employees[[Employee Name]:[Office]],7))</f>
        <v>EEO/ CITY MARKET</v>
      </c>
      <c r="F958" s="51" t="str">
        <f>IF(ISBLANK(LeaveTracker[[#This Row],[Employee Name]]),"-----",VLOOKUP(LeaveTracker[[#This Row],[Employee Name]],Employees[[Employee Name]:[Office]],6))</f>
        <v>REGULAR</v>
      </c>
      <c r="G958" s="24">
        <v>43715</v>
      </c>
      <c r="H958" s="24">
        <v>43715</v>
      </c>
      <c r="I958" s="20" t="s">
        <v>81</v>
      </c>
      <c r="K958" s="51" t="str">
        <f>LeaveTracker[[#This Row],[Days]]&amp;" "&amp;LeaveTracker[[#This Row],[Type of Leave]]</f>
        <v>1 SL</v>
      </c>
      <c r="L958" s="23">
        <v>1</v>
      </c>
      <c r="M958" s="27"/>
    </row>
    <row r="959" spans="1:13" ht="30" customHeight="1" x14ac:dyDescent="0.3">
      <c r="A959" s="32">
        <v>1193</v>
      </c>
      <c r="B959" s="33">
        <v>43791</v>
      </c>
      <c r="C959" s="22">
        <v>43725</v>
      </c>
      <c r="D959" s="20" t="s">
        <v>287</v>
      </c>
      <c r="E959" s="51" t="str">
        <f>IF(ISBLANK(LeaveTracker[[#This Row],[Employee Name]]),"-----",VLOOKUP(LeaveTracker[[#This Row],[Employee Name]],Employees[[Employee Name]:[Office]],7))</f>
        <v>EEO/ CITY MARKET</v>
      </c>
      <c r="F959" s="51" t="str">
        <f>IF(ISBLANK(LeaveTracker[[#This Row],[Employee Name]]),"-----",VLOOKUP(LeaveTracker[[#This Row],[Employee Name]],Employees[[Employee Name]:[Office]],6))</f>
        <v>REGULAR</v>
      </c>
      <c r="G959" s="24">
        <v>43719</v>
      </c>
      <c r="H959" s="24">
        <v>43722</v>
      </c>
      <c r="I959" s="20" t="s">
        <v>81</v>
      </c>
      <c r="K959" s="51" t="str">
        <f ca="1">LeaveTracker[[#This Row],[Days]]&amp;" "&amp;LeaveTracker[[#This Row],[Type of Leave]]</f>
        <v>3 SL</v>
      </c>
      <c r="L959" s="23">
        <f ca="1">NETWORKDAYS(LeaveTracker[[#This Row],[Start Date]],LeaveTracker[[#This Row],[End Date]],lstHolidays)</f>
        <v>3</v>
      </c>
      <c r="M959" s="27"/>
    </row>
    <row r="960" spans="1:13" ht="30" customHeight="1" x14ac:dyDescent="0.3">
      <c r="A960" s="32">
        <v>1193</v>
      </c>
      <c r="B960" s="33">
        <v>43791</v>
      </c>
      <c r="C960" s="22">
        <v>43725</v>
      </c>
      <c r="D960" s="20" t="s">
        <v>287</v>
      </c>
      <c r="E960" s="51" t="str">
        <f>IF(ISBLANK(LeaveTracker[[#This Row],[Employee Name]]),"-----",VLOOKUP(LeaveTracker[[#This Row],[Employee Name]],Employees[[Employee Name]:[Office]],7))</f>
        <v>EEO/ CITY MARKET</v>
      </c>
      <c r="F960" s="51" t="str">
        <f>IF(ISBLANK(LeaveTracker[[#This Row],[Employee Name]]),"-----",VLOOKUP(LeaveTracker[[#This Row],[Employee Name]],Employees[[Employee Name]:[Office]],6))</f>
        <v>REGULAR</v>
      </c>
      <c r="G960" s="24">
        <v>43726</v>
      </c>
      <c r="H960" s="24">
        <v>43727</v>
      </c>
      <c r="I960" s="20" t="s">
        <v>81</v>
      </c>
      <c r="K960" s="51" t="str">
        <f ca="1">LeaveTracker[[#This Row],[Days]]&amp;" "&amp;LeaveTracker[[#This Row],[Type of Leave]]</f>
        <v>2 SL</v>
      </c>
      <c r="L960" s="23">
        <f ca="1">NETWORKDAYS(LeaveTracker[[#This Row],[Start Date]],LeaveTracker[[#This Row],[End Date]],lstHolidays)</f>
        <v>2</v>
      </c>
      <c r="M960" s="27"/>
    </row>
    <row r="961" spans="1:13" ht="30" customHeight="1" x14ac:dyDescent="0.3">
      <c r="A961" s="32">
        <v>1194</v>
      </c>
      <c r="B961" s="33">
        <v>43791</v>
      </c>
      <c r="C961" s="22">
        <v>43760</v>
      </c>
      <c r="D961" s="19" t="s">
        <v>290</v>
      </c>
      <c r="E961" s="51" t="str">
        <f>IF(ISBLANK(LeaveTracker[[#This Row],[Employee Name]]),"-----",VLOOKUP(LeaveTracker[[#This Row],[Employee Name]],Employees[[Employee Name]:[Office]],7))</f>
        <v>CENRO</v>
      </c>
      <c r="F961" s="51" t="str">
        <f>IF(ISBLANK(LeaveTracker[[#This Row],[Employee Name]]),"-----",VLOOKUP(LeaveTracker[[#This Row],[Employee Name]],Employees[[Employee Name]:[Office]],6))</f>
        <v>REGULAR</v>
      </c>
      <c r="G961" s="24">
        <v>43766</v>
      </c>
      <c r="H961" s="24">
        <v>43769</v>
      </c>
      <c r="I961" s="20" t="s">
        <v>82</v>
      </c>
      <c r="K961" s="51" t="str">
        <f ca="1">LeaveTracker[[#This Row],[Days]]&amp;" "&amp;LeaveTracker[[#This Row],[Type of Leave]]</f>
        <v>4 VL</v>
      </c>
      <c r="L961" s="23">
        <f ca="1">NETWORKDAYS(LeaveTracker[[#This Row],[Start Date]],LeaveTracker[[#This Row],[End Date]],lstHolidays)</f>
        <v>4</v>
      </c>
      <c r="M961" s="27"/>
    </row>
    <row r="962" spans="1:13" ht="30" customHeight="1" x14ac:dyDescent="0.3">
      <c r="A962" s="32">
        <v>1194</v>
      </c>
      <c r="B962" s="33">
        <v>43791</v>
      </c>
      <c r="C962" s="22">
        <v>43760</v>
      </c>
      <c r="D962" s="20" t="s">
        <v>290</v>
      </c>
      <c r="E962" s="51" t="str">
        <f>IF(ISBLANK(LeaveTracker[[#This Row],[Employee Name]]),"-----",VLOOKUP(LeaveTracker[[#This Row],[Employee Name]],Employees[[Employee Name]:[Office]],7))</f>
        <v>CENRO</v>
      </c>
      <c r="F962" s="51" t="str">
        <f>IF(ISBLANK(LeaveTracker[[#This Row],[Employee Name]]),"-----",VLOOKUP(LeaveTracker[[#This Row],[Employee Name]],Employees[[Employee Name]:[Office]],6))</f>
        <v>REGULAR</v>
      </c>
      <c r="G962" s="24">
        <v>43773</v>
      </c>
      <c r="H962" s="24">
        <v>43777</v>
      </c>
      <c r="I962" s="20" t="s">
        <v>82</v>
      </c>
      <c r="K962" s="51" t="str">
        <f ca="1">LeaveTracker[[#This Row],[Days]]&amp;" "&amp;LeaveTracker[[#This Row],[Type of Leave]]</f>
        <v>5 VL</v>
      </c>
      <c r="L962" s="23">
        <f ca="1">NETWORKDAYS(LeaveTracker[[#This Row],[Start Date]],LeaveTracker[[#This Row],[End Date]],lstHolidays)</f>
        <v>5</v>
      </c>
      <c r="M962" s="27"/>
    </row>
    <row r="963" spans="1:13" ht="30" customHeight="1" x14ac:dyDescent="0.3">
      <c r="A963" s="32">
        <v>1194</v>
      </c>
      <c r="B963" s="33">
        <v>43791</v>
      </c>
      <c r="C963" s="22">
        <v>43760</v>
      </c>
      <c r="D963" s="20" t="s">
        <v>290</v>
      </c>
      <c r="E963" s="51" t="str">
        <f>IF(ISBLANK(LeaveTracker[[#This Row],[Employee Name]]),"-----",VLOOKUP(LeaveTracker[[#This Row],[Employee Name]],Employees[[Employee Name]:[Office]],7))</f>
        <v>CENRO</v>
      </c>
      <c r="F963" s="51" t="str">
        <f>IF(ISBLANK(LeaveTracker[[#This Row],[Employee Name]]),"-----",VLOOKUP(LeaveTracker[[#This Row],[Employee Name]],Employees[[Employee Name]:[Office]],6))</f>
        <v>REGULAR</v>
      </c>
      <c r="G963" s="24">
        <v>43780</v>
      </c>
      <c r="H963" s="24">
        <v>43784</v>
      </c>
      <c r="I963" s="20" t="s">
        <v>82</v>
      </c>
      <c r="K963" s="51" t="str">
        <f ca="1">LeaveTracker[[#This Row],[Days]]&amp;" "&amp;LeaveTracker[[#This Row],[Type of Leave]]</f>
        <v>5 VL</v>
      </c>
      <c r="L963" s="23">
        <f ca="1">NETWORKDAYS(LeaveTracker[[#This Row],[Start Date]],LeaveTracker[[#This Row],[End Date]],lstHolidays)</f>
        <v>5</v>
      </c>
      <c r="M963" s="27"/>
    </row>
    <row r="964" spans="1:13" ht="30" customHeight="1" x14ac:dyDescent="0.3">
      <c r="A964" s="32">
        <v>1195</v>
      </c>
      <c r="B964" s="33">
        <v>43791</v>
      </c>
      <c r="C964" s="22">
        <v>43760</v>
      </c>
      <c r="D964" s="20" t="s">
        <v>290</v>
      </c>
      <c r="E964" s="51" t="str">
        <f>IF(ISBLANK(LeaveTracker[[#This Row],[Employee Name]]),"-----",VLOOKUP(LeaveTracker[[#This Row],[Employee Name]],Employees[[Employee Name]:[Office]],7))</f>
        <v>CENRO</v>
      </c>
      <c r="F964" s="51" t="str">
        <f>IF(ISBLANK(LeaveTracker[[#This Row],[Employee Name]]),"-----",VLOOKUP(LeaveTracker[[#This Row],[Employee Name]],Employees[[Employee Name]:[Office]],6))</f>
        <v>REGULAR</v>
      </c>
      <c r="G964" s="24">
        <v>43759</v>
      </c>
      <c r="H964" s="24">
        <v>43759</v>
      </c>
      <c r="I964" s="20" t="s">
        <v>81</v>
      </c>
      <c r="K964" s="51" t="str">
        <f ca="1">LeaveTracker[[#This Row],[Days]]&amp;" "&amp;LeaveTracker[[#This Row],[Type of Leave]]</f>
        <v>1 SL</v>
      </c>
      <c r="L964" s="23">
        <f ca="1">NETWORKDAYS(LeaveTracker[[#This Row],[Start Date]],LeaveTracker[[#This Row],[End Date]],lstHolidays)</f>
        <v>1</v>
      </c>
      <c r="M964" s="27"/>
    </row>
    <row r="965" spans="1:13" ht="30" customHeight="1" x14ac:dyDescent="0.3">
      <c r="A965" s="32">
        <v>1196</v>
      </c>
      <c r="B965" s="33">
        <v>43791</v>
      </c>
      <c r="C965" s="22">
        <v>43755</v>
      </c>
      <c r="D965" s="19" t="s">
        <v>297</v>
      </c>
      <c r="E965" s="51" t="str">
        <f>IF(ISBLANK(LeaveTracker[[#This Row],[Employee Name]]),"-----",VLOOKUP(LeaveTracker[[#This Row],[Employee Name]],Employees[[Employee Name]:[Office]],7))</f>
        <v>TOPS (ADMIN CSU)</v>
      </c>
      <c r="F965" s="51" t="str">
        <f>IF(ISBLANK(LeaveTracker[[#This Row],[Employee Name]]),"-----",VLOOKUP(LeaveTracker[[#This Row],[Employee Name]],Employees[[Employee Name]:[Office]],6))</f>
        <v>REGULAR</v>
      </c>
      <c r="G965" s="24">
        <v>43759</v>
      </c>
      <c r="H965" s="24">
        <v>43763</v>
      </c>
      <c r="I965" s="20" t="s">
        <v>298</v>
      </c>
      <c r="J965" s="43" t="s">
        <v>299</v>
      </c>
      <c r="K965" s="51" t="str">
        <f ca="1">LeaveTracker[[#This Row],[Days]]&amp;" "&amp;LeaveTracker[[#This Row],[Type of Leave]]</f>
        <v>5 OTHER</v>
      </c>
      <c r="L965" s="23">
        <f ca="1">NETWORKDAYS(LeaveTracker[[#This Row],[Start Date]],LeaveTracker[[#This Row],[End Date]],lstHolidays)</f>
        <v>5</v>
      </c>
      <c r="M965" s="27"/>
    </row>
    <row r="966" spans="1:13" ht="30" customHeight="1" x14ac:dyDescent="0.3">
      <c r="A966" s="32">
        <v>1197</v>
      </c>
      <c r="B966" s="33">
        <v>43791</v>
      </c>
      <c r="C966" s="22">
        <v>43733</v>
      </c>
      <c r="D966" s="20" t="s">
        <v>302</v>
      </c>
      <c r="E966" s="51" t="str">
        <f>IF(ISBLANK(LeaveTracker[[#This Row],[Employee Name]]),"-----",VLOOKUP(LeaveTracker[[#This Row],[Employee Name]],Employees[[Employee Name]:[Office]],7))</f>
        <v>TOPS (ADMIN CSU)</v>
      </c>
      <c r="F966" s="51" t="str">
        <f>IF(ISBLANK(LeaveTracker[[#This Row],[Employee Name]]),"-----",VLOOKUP(LeaveTracker[[#This Row],[Employee Name]],Employees[[Employee Name]:[Office]],6))</f>
        <v>REGULAR</v>
      </c>
      <c r="G966" s="24">
        <v>43731</v>
      </c>
      <c r="H966" s="24">
        <v>43732</v>
      </c>
      <c r="I966" s="20" t="s">
        <v>81</v>
      </c>
      <c r="K966" s="51" t="str">
        <f ca="1">LeaveTracker[[#This Row],[Days]]&amp;" "&amp;LeaveTracker[[#This Row],[Type of Leave]]</f>
        <v>2 SL</v>
      </c>
      <c r="L966" s="23">
        <f ca="1">NETWORKDAYS(LeaveTracker[[#This Row],[Start Date]],LeaveTracker[[#This Row],[End Date]],lstHolidays)</f>
        <v>2</v>
      </c>
      <c r="M966" s="27"/>
    </row>
    <row r="967" spans="1:13" ht="30" customHeight="1" x14ac:dyDescent="0.3">
      <c r="A967" s="32">
        <v>1198</v>
      </c>
      <c r="B967" s="33">
        <v>43791</v>
      </c>
      <c r="C967" s="22">
        <v>43754</v>
      </c>
      <c r="D967" s="19" t="s">
        <v>304</v>
      </c>
      <c r="E967" s="51" t="str">
        <f>IF(ISBLANK(LeaveTracker[[#This Row],[Employee Name]]),"-----",VLOOKUP(LeaveTracker[[#This Row],[Employee Name]],Employees[[Employee Name]:[Office]],7))</f>
        <v>TOPS (ADMIN CSU)</v>
      </c>
      <c r="F967" s="51" t="str">
        <f>IF(ISBLANK(LeaveTracker[[#This Row],[Employee Name]]),"-----",VLOOKUP(LeaveTracker[[#This Row],[Employee Name]],Employees[[Employee Name]:[Office]],6))</f>
        <v>REGULAR</v>
      </c>
      <c r="G967" s="24">
        <v>43761</v>
      </c>
      <c r="H967" s="24">
        <v>43763</v>
      </c>
      <c r="I967" s="20" t="s">
        <v>1</v>
      </c>
      <c r="J967" s="43" t="s">
        <v>1004</v>
      </c>
      <c r="K967" s="51" t="str">
        <f ca="1">LeaveTracker[[#This Row],[Days]]&amp;" "&amp;LeaveTracker[[#This Row],[Type of Leave]]</f>
        <v>3 Other</v>
      </c>
      <c r="L967" s="23">
        <f ca="1">NETWORKDAYS(LeaveTracker[[#This Row],[Start Date]],LeaveTracker[[#This Row],[End Date]],lstHolidays)</f>
        <v>3</v>
      </c>
      <c r="M967" s="27"/>
    </row>
    <row r="968" spans="1:13" ht="30" customHeight="1" x14ac:dyDescent="0.3">
      <c r="A968" s="32">
        <v>1198</v>
      </c>
      <c r="B968" s="33">
        <v>43791</v>
      </c>
      <c r="C968" s="22">
        <v>43754</v>
      </c>
      <c r="D968" s="19" t="s">
        <v>304</v>
      </c>
      <c r="E968" s="51" t="str">
        <f>IF(ISBLANK(LeaveTracker[[#This Row],[Employee Name]]),"-----",VLOOKUP(LeaveTracker[[#This Row],[Employee Name]],Employees[[Employee Name]:[Office]],7))</f>
        <v>TOPS (ADMIN CSU)</v>
      </c>
      <c r="F968" s="51" t="str">
        <f>IF(ISBLANK(LeaveTracker[[#This Row],[Employee Name]]),"-----",VLOOKUP(LeaveTracker[[#This Row],[Employee Name]],Employees[[Employee Name]:[Office]],6))</f>
        <v>REGULAR</v>
      </c>
      <c r="G968" s="24">
        <v>43805</v>
      </c>
      <c r="H968" s="24">
        <v>43805</v>
      </c>
      <c r="I968" s="20" t="s">
        <v>1</v>
      </c>
      <c r="J968" s="43" t="s">
        <v>1004</v>
      </c>
      <c r="K968" s="51" t="str">
        <f ca="1">LeaveTracker[[#This Row],[Days]]&amp;" "&amp;LeaveTracker[[#This Row],[Type of Leave]]</f>
        <v>1 Other</v>
      </c>
      <c r="L968" s="23">
        <f ca="1">NETWORKDAYS(LeaveTracker[[#This Row],[Start Date]],LeaveTracker[[#This Row],[End Date]],lstHolidays)</f>
        <v>1</v>
      </c>
      <c r="M968" s="27"/>
    </row>
    <row r="969" spans="1:13" ht="30" customHeight="1" x14ac:dyDescent="0.3">
      <c r="A969" s="32">
        <v>1198</v>
      </c>
      <c r="B969" s="33">
        <v>43791</v>
      </c>
      <c r="C969" s="22">
        <v>43754</v>
      </c>
      <c r="D969" s="19" t="s">
        <v>304</v>
      </c>
      <c r="E969" s="51" t="str">
        <f>IF(ISBLANK(LeaveTracker[[#This Row],[Employee Name]]),"-----",VLOOKUP(LeaveTracker[[#This Row],[Employee Name]],Employees[[Employee Name]:[Office]],7))</f>
        <v>TOPS (ADMIN CSU)</v>
      </c>
      <c r="F969" s="51" t="str">
        <f>IF(ISBLANK(LeaveTracker[[#This Row],[Employee Name]]),"-----",VLOOKUP(LeaveTracker[[#This Row],[Employee Name]],Employees[[Employee Name]:[Office]],6))</f>
        <v>REGULAR</v>
      </c>
      <c r="G969" s="24">
        <v>43819</v>
      </c>
      <c r="H969" s="24">
        <v>43819</v>
      </c>
      <c r="I969" s="20" t="s">
        <v>1</v>
      </c>
      <c r="J969" s="43" t="s">
        <v>1004</v>
      </c>
      <c r="K969" s="51" t="str">
        <f ca="1">LeaveTracker[[#This Row],[Days]]&amp;" "&amp;LeaveTracker[[#This Row],[Type of Leave]]</f>
        <v>1 Other</v>
      </c>
      <c r="L969" s="23">
        <f ca="1">NETWORKDAYS(LeaveTracker[[#This Row],[Start Date]],LeaveTracker[[#This Row],[End Date]],lstHolidays)</f>
        <v>1</v>
      </c>
      <c r="M969" s="27"/>
    </row>
    <row r="970" spans="1:13" ht="30" customHeight="1" x14ac:dyDescent="0.3">
      <c r="A970" s="32">
        <v>1199</v>
      </c>
      <c r="B970" s="33">
        <v>43791</v>
      </c>
      <c r="C970" s="22">
        <v>43737</v>
      </c>
      <c r="D970" s="20" t="s">
        <v>309</v>
      </c>
      <c r="E970" s="51" t="str">
        <f>IF(ISBLANK(LeaveTracker[[#This Row],[Employee Name]]),"-----",VLOOKUP(LeaveTracker[[#This Row],[Employee Name]],Employees[[Employee Name]:[Office]],7))</f>
        <v>ADMIN OFFICE - HALL OF JUSTICE</v>
      </c>
      <c r="F970" s="51" t="str">
        <f>IF(ISBLANK(LeaveTracker[[#This Row],[Employee Name]]),"-----",VLOOKUP(LeaveTracker[[#This Row],[Employee Name]],Employees[[Employee Name]:[Office]],6))</f>
        <v>REGULAR</v>
      </c>
      <c r="G970" s="24">
        <v>43731</v>
      </c>
      <c r="H970" s="24">
        <v>43735</v>
      </c>
      <c r="I970" s="20" t="s">
        <v>82</v>
      </c>
      <c r="K970" s="51" t="str">
        <f ca="1">LeaveTracker[[#This Row],[Days]]&amp;" "&amp;LeaveTracker[[#This Row],[Type of Leave]]</f>
        <v>5 VL</v>
      </c>
      <c r="L970" s="23">
        <f ca="1">NETWORKDAYS(LeaveTracker[[#This Row],[Start Date]],LeaveTracker[[#This Row],[End Date]],lstHolidays)</f>
        <v>5</v>
      </c>
      <c r="M970" s="27"/>
    </row>
    <row r="971" spans="1:13" ht="30" customHeight="1" x14ac:dyDescent="0.3">
      <c r="A971" s="32">
        <v>1200</v>
      </c>
      <c r="B971" s="33">
        <v>43791</v>
      </c>
      <c r="C971" s="22">
        <v>43759</v>
      </c>
      <c r="D971" s="19" t="s">
        <v>313</v>
      </c>
      <c r="E971" s="51" t="str">
        <f>IF(ISBLANK(LeaveTracker[[#This Row],[Employee Name]]),"-----",VLOOKUP(LeaveTracker[[#This Row],[Employee Name]],Employees[[Employee Name]:[Office]],7))</f>
        <v>CEO</v>
      </c>
      <c r="F971" s="51" t="str">
        <f>IF(ISBLANK(LeaveTracker[[#This Row],[Employee Name]]),"-----",VLOOKUP(LeaveTracker[[#This Row],[Employee Name]],Employees[[Employee Name]:[Office]],6))</f>
        <v>REGULAR</v>
      </c>
      <c r="G971" s="24">
        <v>43766</v>
      </c>
      <c r="H971" s="24">
        <v>43767</v>
      </c>
      <c r="I971" s="20" t="s">
        <v>82</v>
      </c>
      <c r="K971" s="51" t="str">
        <f ca="1">LeaveTracker[[#This Row],[Days]]&amp;" "&amp;LeaveTracker[[#This Row],[Type of Leave]]</f>
        <v>2 VL</v>
      </c>
      <c r="L971" s="23">
        <f ca="1">NETWORKDAYS(LeaveTracker[[#This Row],[Start Date]],LeaveTracker[[#This Row],[End Date]],lstHolidays)</f>
        <v>2</v>
      </c>
      <c r="M971" s="27"/>
    </row>
    <row r="972" spans="1:13" ht="30" customHeight="1" x14ac:dyDescent="0.3">
      <c r="A972" s="32">
        <v>1201</v>
      </c>
      <c r="B972" s="33">
        <v>43791</v>
      </c>
      <c r="C972" s="22">
        <v>43759</v>
      </c>
      <c r="D972" s="19" t="s">
        <v>315</v>
      </c>
      <c r="E972" s="51" t="str">
        <f>IF(ISBLANK(LeaveTracker[[#This Row],[Employee Name]]),"-----",VLOOKUP(LeaveTracker[[#This Row],[Employee Name]],Employees[[Employee Name]:[Office]],7))</f>
        <v>CEO</v>
      </c>
      <c r="F972" s="51" t="str">
        <f>IF(ISBLANK(LeaveTracker[[#This Row],[Employee Name]]),"-----",VLOOKUP(LeaveTracker[[#This Row],[Employee Name]],Employees[[Employee Name]:[Office]],6))</f>
        <v>REGULAR</v>
      </c>
      <c r="G972" s="24">
        <v>43755</v>
      </c>
      <c r="H972" s="24">
        <v>43755</v>
      </c>
      <c r="I972" s="20" t="s">
        <v>81</v>
      </c>
      <c r="K972" s="51" t="str">
        <f ca="1">LeaveTracker[[#This Row],[Days]]&amp;" "&amp;LeaveTracker[[#This Row],[Type of Leave]]</f>
        <v>1 SL</v>
      </c>
      <c r="L972" s="23">
        <f ca="1">NETWORKDAYS(LeaveTracker[[#This Row],[Start Date]],LeaveTracker[[#This Row],[End Date]],lstHolidays)</f>
        <v>1</v>
      </c>
      <c r="M972" s="27"/>
    </row>
    <row r="973" spans="1:13" ht="30" customHeight="1" x14ac:dyDescent="0.3">
      <c r="A973" s="32">
        <v>1202</v>
      </c>
      <c r="B973" s="33">
        <v>43791</v>
      </c>
      <c r="C973" s="22">
        <v>43754</v>
      </c>
      <c r="D973" s="20" t="s">
        <v>315</v>
      </c>
      <c r="E973" s="51" t="str">
        <f>IF(ISBLANK(LeaveTracker[[#This Row],[Employee Name]]),"-----",VLOOKUP(LeaveTracker[[#This Row],[Employee Name]],Employees[[Employee Name]:[Office]],7))</f>
        <v>CEO</v>
      </c>
      <c r="F973" s="51" t="str">
        <f>IF(ISBLANK(LeaveTracker[[#This Row],[Employee Name]]),"-----",VLOOKUP(LeaveTracker[[#This Row],[Employee Name]],Employees[[Employee Name]:[Office]],6))</f>
        <v>REGULAR</v>
      </c>
      <c r="G973" s="24">
        <v>43746</v>
      </c>
      <c r="H973" s="24">
        <v>43746</v>
      </c>
      <c r="I973" s="20" t="s">
        <v>81</v>
      </c>
      <c r="K973" s="51" t="str">
        <f ca="1">LeaveTracker[[#This Row],[Days]]&amp;" "&amp;LeaveTracker[[#This Row],[Type of Leave]]</f>
        <v>1 SL</v>
      </c>
      <c r="L973" s="23">
        <f ca="1">NETWORKDAYS(LeaveTracker[[#This Row],[Start Date]],LeaveTracker[[#This Row],[End Date]],lstHolidays)</f>
        <v>1</v>
      </c>
      <c r="M973" s="27"/>
    </row>
    <row r="974" spans="1:13" ht="30" customHeight="1" x14ac:dyDescent="0.3">
      <c r="A974" s="32">
        <v>1203</v>
      </c>
      <c r="B974" s="33">
        <v>43791</v>
      </c>
      <c r="C974" s="22">
        <v>43754</v>
      </c>
      <c r="D974" s="20" t="s">
        <v>315</v>
      </c>
      <c r="E974" s="51" t="str">
        <f>IF(ISBLANK(LeaveTracker[[#This Row],[Employee Name]]),"-----",VLOOKUP(LeaveTracker[[#This Row],[Employee Name]],Employees[[Employee Name]:[Office]],7))</f>
        <v>CEO</v>
      </c>
      <c r="F974" s="51" t="str">
        <f>IF(ISBLANK(LeaveTracker[[#This Row],[Employee Name]]),"-----",VLOOKUP(LeaveTracker[[#This Row],[Employee Name]],Employees[[Employee Name]:[Office]],6))</f>
        <v>REGULAR</v>
      </c>
      <c r="G974" s="24">
        <v>43727</v>
      </c>
      <c r="H974" s="24">
        <v>43727</v>
      </c>
      <c r="I974" s="20" t="s">
        <v>81</v>
      </c>
      <c r="K974" s="51" t="str">
        <f ca="1">LeaveTracker[[#This Row],[Days]]&amp;" "&amp;LeaveTracker[[#This Row],[Type of Leave]]</f>
        <v>1 SL</v>
      </c>
      <c r="L974" s="23">
        <f ca="1">NETWORKDAYS(LeaveTracker[[#This Row],[Start Date]],LeaveTracker[[#This Row],[End Date]],lstHolidays)</f>
        <v>1</v>
      </c>
      <c r="M974" s="27"/>
    </row>
    <row r="975" spans="1:13" ht="30" customHeight="1" x14ac:dyDescent="0.3">
      <c r="A975" s="32">
        <v>1204</v>
      </c>
      <c r="B975" s="33">
        <v>43791</v>
      </c>
      <c r="C975" s="22">
        <v>43754</v>
      </c>
      <c r="D975" s="19" t="s">
        <v>319</v>
      </c>
      <c r="E975" s="51" t="str">
        <f>IF(ISBLANK(LeaveTracker[[#This Row],[Employee Name]]),"-----",VLOOKUP(LeaveTracker[[#This Row],[Employee Name]],Employees[[Employee Name]:[Office]],7))</f>
        <v>CEO</v>
      </c>
      <c r="F975" s="51" t="str">
        <f>IF(ISBLANK(LeaveTracker[[#This Row],[Employee Name]]),"-----",VLOOKUP(LeaveTracker[[#This Row],[Employee Name]],Employees[[Employee Name]:[Office]],6))</f>
        <v>REGULAR</v>
      </c>
      <c r="G975" s="24">
        <v>43746</v>
      </c>
      <c r="H975" s="24">
        <v>43746</v>
      </c>
      <c r="I975" s="20" t="s">
        <v>81</v>
      </c>
      <c r="K975" s="51" t="str">
        <f ca="1">LeaveTracker[[#This Row],[Days]]&amp;" "&amp;LeaveTracker[[#This Row],[Type of Leave]]</f>
        <v>1 SL</v>
      </c>
      <c r="L975" s="23">
        <f ca="1">NETWORKDAYS(LeaveTracker[[#This Row],[Start Date]],LeaveTracker[[#This Row],[End Date]],lstHolidays)</f>
        <v>1</v>
      </c>
      <c r="M975" s="27"/>
    </row>
    <row r="976" spans="1:13" ht="30" customHeight="1" x14ac:dyDescent="0.3">
      <c r="A976" s="32">
        <v>1205</v>
      </c>
      <c r="B976" s="33">
        <v>43791</v>
      </c>
      <c r="C976" s="22">
        <v>43754</v>
      </c>
      <c r="D976" s="20" t="s">
        <v>319</v>
      </c>
      <c r="E976" s="51" t="str">
        <f>IF(ISBLANK(LeaveTracker[[#This Row],[Employee Name]]),"-----",VLOOKUP(LeaveTracker[[#This Row],[Employee Name]],Employees[[Employee Name]:[Office]],7))</f>
        <v>CEO</v>
      </c>
      <c r="F976" s="51" t="str">
        <f>IF(ISBLANK(LeaveTracker[[#This Row],[Employee Name]]),"-----",VLOOKUP(LeaveTracker[[#This Row],[Employee Name]],Employees[[Employee Name]:[Office]],6))</f>
        <v>REGULAR</v>
      </c>
      <c r="G976" s="24">
        <v>43754</v>
      </c>
      <c r="H976" s="24">
        <v>43754</v>
      </c>
      <c r="I976" s="20" t="s">
        <v>81</v>
      </c>
      <c r="K976" s="51" t="str">
        <f ca="1">LeaveTracker[[#This Row],[Days]]&amp;" "&amp;LeaveTracker[[#This Row],[Type of Leave]]</f>
        <v>1 SL</v>
      </c>
      <c r="L976" s="23">
        <f ca="1">NETWORKDAYS(LeaveTracker[[#This Row],[Start Date]],LeaveTracker[[#This Row],[End Date]],lstHolidays)</f>
        <v>1</v>
      </c>
      <c r="M976" s="27"/>
    </row>
    <row r="977" spans="1:13" ht="30" customHeight="1" x14ac:dyDescent="0.3">
      <c r="A977" s="32">
        <v>1206</v>
      </c>
      <c r="B977" s="33">
        <v>43791</v>
      </c>
      <c r="C977" s="22">
        <v>43759</v>
      </c>
      <c r="D977" s="20" t="s">
        <v>319</v>
      </c>
      <c r="E977" s="51" t="str">
        <f>IF(ISBLANK(LeaveTracker[[#This Row],[Employee Name]]),"-----",VLOOKUP(LeaveTracker[[#This Row],[Employee Name]],Employees[[Employee Name]:[Office]],7))</f>
        <v>CEO</v>
      </c>
      <c r="F977" s="51" t="str">
        <f>IF(ISBLANK(LeaveTracker[[#This Row],[Employee Name]]),"-----",VLOOKUP(LeaveTracker[[#This Row],[Employee Name]],Employees[[Employee Name]:[Office]],6))</f>
        <v>REGULAR</v>
      </c>
      <c r="G977" s="24">
        <v>43755</v>
      </c>
      <c r="H977" s="24">
        <v>43755</v>
      </c>
      <c r="I977" s="20" t="s">
        <v>81</v>
      </c>
      <c r="K977" s="51" t="str">
        <f ca="1">LeaveTracker[[#This Row],[Days]]&amp;" "&amp;LeaveTracker[[#This Row],[Type of Leave]]</f>
        <v>1 SL</v>
      </c>
      <c r="L977" s="23">
        <f ca="1">NETWORKDAYS(LeaveTracker[[#This Row],[Start Date]],LeaveTracker[[#This Row],[End Date]],lstHolidays)</f>
        <v>1</v>
      </c>
      <c r="M977" s="27"/>
    </row>
    <row r="978" spans="1:13" ht="30" customHeight="1" x14ac:dyDescent="0.3">
      <c r="A978" s="32">
        <v>1207</v>
      </c>
      <c r="B978" s="33">
        <v>43791</v>
      </c>
      <c r="C978" s="22">
        <v>43759</v>
      </c>
      <c r="D978" s="19" t="s">
        <v>323</v>
      </c>
      <c r="E978" s="51" t="str">
        <f>IF(ISBLANK(LeaveTracker[[#This Row],[Employee Name]]),"-----",VLOOKUP(LeaveTracker[[#This Row],[Employee Name]],Employees[[Employee Name]:[Office]],7))</f>
        <v>CEO</v>
      </c>
      <c r="F978" s="51" t="str">
        <f>IF(ISBLANK(LeaveTracker[[#This Row],[Employee Name]]),"-----",VLOOKUP(LeaveTracker[[#This Row],[Employee Name]],Employees[[Employee Name]:[Office]],6))</f>
        <v>REGULAR</v>
      </c>
      <c r="G978" s="24">
        <v>43756</v>
      </c>
      <c r="H978" s="24">
        <v>43756</v>
      </c>
      <c r="I978" s="20" t="s">
        <v>81</v>
      </c>
      <c r="K978" s="51" t="str">
        <f ca="1">LeaveTracker[[#This Row],[Days]]&amp;" "&amp;LeaveTracker[[#This Row],[Type of Leave]]</f>
        <v>1 SL</v>
      </c>
      <c r="L978" s="23">
        <f ca="1">NETWORKDAYS(LeaveTracker[[#This Row],[Start Date]],LeaveTracker[[#This Row],[End Date]],lstHolidays)</f>
        <v>1</v>
      </c>
      <c r="M978" s="27"/>
    </row>
    <row r="979" spans="1:13" ht="30" customHeight="1" x14ac:dyDescent="0.3">
      <c r="A979" s="32">
        <v>1208</v>
      </c>
      <c r="B979" s="33">
        <v>43791</v>
      </c>
      <c r="C979" s="22">
        <v>43769</v>
      </c>
      <c r="D979" s="19" t="s">
        <v>327</v>
      </c>
      <c r="E979" s="51" t="str">
        <f>IF(ISBLANK(LeaveTracker[[#This Row],[Employee Name]]),"-----",VLOOKUP(LeaveTracker[[#This Row],[Employee Name]],Employees[[Employee Name]:[Office]],7))</f>
        <v>LEGAL</v>
      </c>
      <c r="F979" s="51" t="str">
        <f>IF(ISBLANK(LeaveTracker[[#This Row],[Employee Name]]),"-----",VLOOKUP(LeaveTracker[[#This Row],[Employee Name]],Employees[[Employee Name]:[Office]],6))</f>
        <v>REGULAR</v>
      </c>
      <c r="G979" s="24">
        <v>43760</v>
      </c>
      <c r="H979" s="24">
        <v>43763</v>
      </c>
      <c r="I979" s="20" t="s">
        <v>81</v>
      </c>
      <c r="K979" s="51" t="str">
        <f ca="1">LeaveTracker[[#This Row],[Days]]&amp;" "&amp;LeaveTracker[[#This Row],[Type of Leave]]</f>
        <v>4 SL</v>
      </c>
      <c r="L979" s="23">
        <f ca="1">NETWORKDAYS(LeaveTracker[[#This Row],[Start Date]],LeaveTracker[[#This Row],[End Date]],lstHolidays)</f>
        <v>4</v>
      </c>
      <c r="M979" s="27"/>
    </row>
    <row r="980" spans="1:13" ht="30" customHeight="1" x14ac:dyDescent="0.3">
      <c r="A980" s="32">
        <v>1208</v>
      </c>
      <c r="B980" s="33">
        <v>43791</v>
      </c>
      <c r="C980" s="22">
        <v>43769</v>
      </c>
      <c r="D980" s="19" t="s">
        <v>327</v>
      </c>
      <c r="E980" s="51" t="str">
        <f>IF(ISBLANK(LeaveTracker[[#This Row],[Employee Name]]),"-----",VLOOKUP(LeaveTracker[[#This Row],[Employee Name]],Employees[[Employee Name]:[Office]],7))</f>
        <v>LEGAL</v>
      </c>
      <c r="F980" s="51" t="str">
        <f>IF(ISBLANK(LeaveTracker[[#This Row],[Employee Name]]),"-----",VLOOKUP(LeaveTracker[[#This Row],[Employee Name]],Employees[[Employee Name]:[Office]],6))</f>
        <v>REGULAR</v>
      </c>
      <c r="G980" s="24">
        <v>43766</v>
      </c>
      <c r="H980" s="24">
        <v>43769</v>
      </c>
      <c r="I980" s="20" t="s">
        <v>81</v>
      </c>
      <c r="K980" s="51" t="str">
        <f ca="1">LeaveTracker[[#This Row],[Days]]&amp;" "&amp;LeaveTracker[[#This Row],[Type of Leave]]</f>
        <v>4 SL</v>
      </c>
      <c r="L980" s="23">
        <f ca="1">NETWORKDAYS(LeaveTracker[[#This Row],[Start Date]],LeaveTracker[[#This Row],[End Date]],lstHolidays)</f>
        <v>4</v>
      </c>
      <c r="M980" s="27"/>
    </row>
    <row r="981" spans="1:13" ht="30" customHeight="1" x14ac:dyDescent="0.3">
      <c r="A981" s="32">
        <v>1209</v>
      </c>
      <c r="B981" s="33">
        <v>43791</v>
      </c>
      <c r="C981" s="22">
        <v>43740</v>
      </c>
      <c r="D981" s="20" t="s">
        <v>327</v>
      </c>
      <c r="E981" s="51" t="str">
        <f>IF(ISBLANK(LeaveTracker[[#This Row],[Employee Name]]),"-----",VLOOKUP(LeaveTracker[[#This Row],[Employee Name]],Employees[[Employee Name]:[Office]],7))</f>
        <v>LEGAL</v>
      </c>
      <c r="F981" s="51" t="str">
        <f>IF(ISBLANK(LeaveTracker[[#This Row],[Employee Name]]),"-----",VLOOKUP(LeaveTracker[[#This Row],[Employee Name]],Employees[[Employee Name]:[Office]],6))</f>
        <v>REGULAR</v>
      </c>
      <c r="G981" s="24">
        <v>43734</v>
      </c>
      <c r="H981" s="24">
        <v>43735</v>
      </c>
      <c r="I981" s="20" t="s">
        <v>81</v>
      </c>
      <c r="K981" s="51" t="str">
        <f ca="1">LeaveTracker[[#This Row],[Days]]&amp;" "&amp;LeaveTracker[[#This Row],[Type of Leave]]</f>
        <v>2 SL</v>
      </c>
      <c r="L981" s="23">
        <f ca="1">NETWORKDAYS(LeaveTracker[[#This Row],[Start Date]],LeaveTracker[[#This Row],[End Date]],lstHolidays)</f>
        <v>2</v>
      </c>
      <c r="M981" s="27"/>
    </row>
    <row r="982" spans="1:13" ht="30" customHeight="1" x14ac:dyDescent="0.3">
      <c r="A982" s="32">
        <v>1209</v>
      </c>
      <c r="B982" s="33">
        <v>43791</v>
      </c>
      <c r="C982" s="22">
        <v>43740</v>
      </c>
      <c r="D982" s="20" t="s">
        <v>327</v>
      </c>
      <c r="E982" s="51" t="str">
        <f>IF(ISBLANK(LeaveTracker[[#This Row],[Employee Name]]),"-----",VLOOKUP(LeaveTracker[[#This Row],[Employee Name]],Employees[[Employee Name]:[Office]],7))</f>
        <v>LEGAL</v>
      </c>
      <c r="F982" s="51" t="str">
        <f>IF(ISBLANK(LeaveTracker[[#This Row],[Employee Name]]),"-----",VLOOKUP(LeaveTracker[[#This Row],[Employee Name]],Employees[[Employee Name]:[Office]],6))</f>
        <v>REGULAR</v>
      </c>
      <c r="G982" s="24">
        <v>43739</v>
      </c>
      <c r="H982" s="24">
        <v>43739</v>
      </c>
      <c r="I982" s="20" t="s">
        <v>81</v>
      </c>
      <c r="K982" s="51" t="str">
        <f ca="1">LeaveTracker[[#This Row],[Days]]&amp;" "&amp;LeaveTracker[[#This Row],[Type of Leave]]</f>
        <v>1 SL</v>
      </c>
      <c r="L982" s="23">
        <f ca="1">NETWORKDAYS(LeaveTracker[[#This Row],[Start Date]],LeaveTracker[[#This Row],[End Date]],lstHolidays)</f>
        <v>1</v>
      </c>
      <c r="M982" s="27"/>
    </row>
    <row r="983" spans="1:13" ht="30" customHeight="1" x14ac:dyDescent="0.3">
      <c r="A983" s="32">
        <v>1210</v>
      </c>
      <c r="B983" s="33">
        <v>43791</v>
      </c>
      <c r="C983" s="22">
        <v>43768</v>
      </c>
      <c r="D983" s="19" t="s">
        <v>332</v>
      </c>
      <c r="E983" s="51" t="str">
        <f>IF(ISBLANK(LeaveTracker[[#This Row],[Employee Name]]),"-----",VLOOKUP(LeaveTracker[[#This Row],[Employee Name]],Employees[[Employee Name]:[Office]],7))</f>
        <v>INTERNAL</v>
      </c>
      <c r="F983" s="51" t="str">
        <f>IF(ISBLANK(LeaveTracker[[#This Row],[Employee Name]]),"-----",VLOOKUP(LeaveTracker[[#This Row],[Employee Name]],Employees[[Employee Name]:[Office]],6))</f>
        <v>REGULAR</v>
      </c>
      <c r="G983" s="24">
        <v>43766</v>
      </c>
      <c r="H983" s="24">
        <v>43767</v>
      </c>
      <c r="I983" s="20" t="s">
        <v>81</v>
      </c>
      <c r="K983" s="51" t="str">
        <f ca="1">LeaveTracker[[#This Row],[Days]]&amp;" "&amp;LeaveTracker[[#This Row],[Type of Leave]]</f>
        <v>2 SL</v>
      </c>
      <c r="L983" s="23">
        <f ca="1">NETWORKDAYS(LeaveTracker[[#This Row],[Start Date]],LeaveTracker[[#This Row],[End Date]],lstHolidays)</f>
        <v>2</v>
      </c>
      <c r="M983" s="27"/>
    </row>
    <row r="984" spans="1:13" ht="30" customHeight="1" x14ac:dyDescent="0.3">
      <c r="A984" s="32">
        <v>1211</v>
      </c>
      <c r="B984" s="33">
        <v>43791</v>
      </c>
      <c r="C984" s="22">
        <v>43733</v>
      </c>
      <c r="D984" s="19" t="s">
        <v>336</v>
      </c>
      <c r="E984" s="51" t="str">
        <f>IF(ISBLANK(LeaveTracker[[#This Row],[Employee Name]]),"-----",VLOOKUP(LeaveTracker[[#This Row],[Employee Name]],Employees[[Employee Name]:[Office]],7))</f>
        <v>COMELEC</v>
      </c>
      <c r="F984" s="51" t="str">
        <f>IF(ISBLANK(LeaveTracker[[#This Row],[Employee Name]]),"-----",VLOOKUP(LeaveTracker[[#This Row],[Employee Name]],Employees[[Employee Name]:[Office]],6))</f>
        <v>REGULAR</v>
      </c>
      <c r="G984" s="24">
        <v>43732</v>
      </c>
      <c r="H984" s="24">
        <v>43732</v>
      </c>
      <c r="I984" s="20" t="s">
        <v>81</v>
      </c>
      <c r="K984" s="51" t="str">
        <f ca="1">LeaveTracker[[#This Row],[Days]]&amp;" "&amp;LeaveTracker[[#This Row],[Type of Leave]]</f>
        <v>1 SL</v>
      </c>
      <c r="L984" s="23">
        <f ca="1">NETWORKDAYS(LeaveTracker[[#This Row],[Start Date]],LeaveTracker[[#This Row],[End Date]],lstHolidays)</f>
        <v>1</v>
      </c>
      <c r="M984" s="27"/>
    </row>
    <row r="985" spans="1:13" ht="30" customHeight="1" x14ac:dyDescent="0.3">
      <c r="A985" s="32">
        <v>1212</v>
      </c>
      <c r="B985" s="33">
        <v>43791</v>
      </c>
      <c r="C985" s="22">
        <v>43725</v>
      </c>
      <c r="D985" s="19" t="s">
        <v>338</v>
      </c>
      <c r="E985" s="51" t="str">
        <f>IF(ISBLANK(LeaveTracker[[#This Row],[Employee Name]]),"-----",VLOOKUP(LeaveTracker[[#This Row],[Employee Name]],Employees[[Employee Name]:[Office]],7))</f>
        <v>COMELEC</v>
      </c>
      <c r="F985" s="51" t="str">
        <f>IF(ISBLANK(LeaveTracker[[#This Row],[Employee Name]]),"-----",VLOOKUP(LeaveTracker[[#This Row],[Employee Name]],Employees[[Employee Name]:[Office]],6))</f>
        <v>REGULAR</v>
      </c>
      <c r="G985" s="24">
        <v>43718</v>
      </c>
      <c r="H985" s="24">
        <v>43720</v>
      </c>
      <c r="I985" s="20" t="s">
        <v>81</v>
      </c>
      <c r="K985" s="51" t="str">
        <f ca="1">LeaveTracker[[#This Row],[Days]]&amp;" "&amp;LeaveTracker[[#This Row],[Type of Leave]]</f>
        <v>3 SL</v>
      </c>
      <c r="L985" s="23">
        <f ca="1">NETWORKDAYS(LeaveTracker[[#This Row],[Start Date]],LeaveTracker[[#This Row],[End Date]],lstHolidays)</f>
        <v>3</v>
      </c>
      <c r="M985" s="27"/>
    </row>
    <row r="986" spans="1:13" ht="30" customHeight="1" x14ac:dyDescent="0.3">
      <c r="A986" s="32">
        <v>1213</v>
      </c>
      <c r="B986" s="33">
        <v>43791</v>
      </c>
      <c r="C986" s="22">
        <v>43775</v>
      </c>
      <c r="D986" s="19" t="s">
        <v>341</v>
      </c>
      <c r="E986" s="51" t="str">
        <f>IF(ISBLANK(LeaveTracker[[#This Row],[Employee Name]]),"-----",VLOOKUP(LeaveTracker[[#This Row],[Employee Name]],Employees[[Employee Name]:[Office]],7))</f>
        <v>MO</v>
      </c>
      <c r="F986" s="51" t="str">
        <f>IF(ISBLANK(LeaveTracker[[#This Row],[Employee Name]]),"-----",VLOOKUP(LeaveTracker[[#This Row],[Employee Name]],Employees[[Employee Name]:[Office]],6))</f>
        <v>REGULAR</v>
      </c>
      <c r="G986" s="24">
        <v>43773</v>
      </c>
      <c r="H986" s="24">
        <v>43774</v>
      </c>
      <c r="I986" s="20" t="s">
        <v>81</v>
      </c>
      <c r="K986" s="51" t="str">
        <f ca="1">LeaveTracker[[#This Row],[Days]]&amp;" "&amp;LeaveTracker[[#This Row],[Type of Leave]]</f>
        <v>2 SL</v>
      </c>
      <c r="L986" s="23">
        <f ca="1">NETWORKDAYS(LeaveTracker[[#This Row],[Start Date]],LeaveTracker[[#This Row],[End Date]],lstHolidays)</f>
        <v>2</v>
      </c>
      <c r="M986" s="27"/>
    </row>
    <row r="987" spans="1:13" ht="30" customHeight="1" x14ac:dyDescent="0.3">
      <c r="A987" s="32">
        <v>1214</v>
      </c>
      <c r="B987" s="33">
        <v>43791</v>
      </c>
      <c r="C987" s="22">
        <v>43759</v>
      </c>
      <c r="D987" s="19" t="s">
        <v>344</v>
      </c>
      <c r="E987" s="51" t="str">
        <f>IF(ISBLANK(LeaveTracker[[#This Row],[Employee Name]]),"-----",VLOOKUP(LeaveTracker[[#This Row],[Employee Name]],Employees[[Employee Name]:[Office]],7))</f>
        <v>ONT</v>
      </c>
      <c r="F987" s="51" t="str">
        <f>IF(ISBLANK(LeaveTracker[[#This Row],[Employee Name]]),"-----",VLOOKUP(LeaveTracker[[#This Row],[Employee Name]],Employees[[Employee Name]:[Office]],6))</f>
        <v>REGULAR</v>
      </c>
      <c r="G987" s="24">
        <v>43773</v>
      </c>
      <c r="H987" s="24">
        <v>43777</v>
      </c>
      <c r="I987" s="20" t="s">
        <v>1</v>
      </c>
      <c r="J987" s="43" t="s">
        <v>1004</v>
      </c>
      <c r="K987" s="51" t="str">
        <f ca="1">LeaveTracker[[#This Row],[Days]]&amp;" "&amp;LeaveTracker[[#This Row],[Type of Leave]]</f>
        <v>5 Other</v>
      </c>
      <c r="L987" s="23">
        <f ca="1">NETWORKDAYS(LeaveTracker[[#This Row],[Start Date]],LeaveTracker[[#This Row],[End Date]],lstHolidays)</f>
        <v>5</v>
      </c>
      <c r="M987" s="27"/>
    </row>
    <row r="988" spans="1:13" ht="30" customHeight="1" x14ac:dyDescent="0.3">
      <c r="A988" s="32">
        <v>1215</v>
      </c>
      <c r="B988" s="33">
        <v>43791</v>
      </c>
      <c r="C988" s="22">
        <v>43768</v>
      </c>
      <c r="D988" s="19" t="s">
        <v>347</v>
      </c>
      <c r="E988" s="51" t="str">
        <f>IF(ISBLANK(LeaveTracker[[#This Row],[Employee Name]]),"-----",VLOOKUP(LeaveTracker[[#This Row],[Employee Name]],Employees[[Employee Name]:[Office]],7))</f>
        <v>PICNIC GROVE</v>
      </c>
      <c r="F988" s="51" t="str">
        <f>IF(ISBLANK(LeaveTracker[[#This Row],[Employee Name]]),"-----",VLOOKUP(LeaveTracker[[#This Row],[Employee Name]],Employees[[Employee Name]:[Office]],6))</f>
        <v>REGULAR</v>
      </c>
      <c r="G988" s="24">
        <v>43766</v>
      </c>
      <c r="H988" s="24">
        <v>43767</v>
      </c>
      <c r="I988" s="20" t="s">
        <v>81</v>
      </c>
      <c r="K988" s="51" t="str">
        <f ca="1">LeaveTracker[[#This Row],[Days]]&amp;" "&amp;LeaveTracker[[#This Row],[Type of Leave]]</f>
        <v>2 SL</v>
      </c>
      <c r="L988" s="23">
        <f ca="1">NETWORKDAYS(LeaveTracker[[#This Row],[Start Date]],LeaveTracker[[#This Row],[End Date]],lstHolidays)</f>
        <v>2</v>
      </c>
      <c r="M988" s="27"/>
    </row>
    <row r="989" spans="1:13" ht="30" customHeight="1" x14ac:dyDescent="0.3">
      <c r="A989" s="32">
        <v>1216</v>
      </c>
      <c r="B989" s="33">
        <v>43791</v>
      </c>
      <c r="C989" s="22">
        <v>43752</v>
      </c>
      <c r="D989" s="20" t="s">
        <v>347</v>
      </c>
      <c r="E989" s="51" t="str">
        <f>IF(ISBLANK(LeaveTracker[[#This Row],[Employee Name]]),"-----",VLOOKUP(LeaveTracker[[#This Row],[Employee Name]],Employees[[Employee Name]:[Office]],7))</f>
        <v>PICNIC GROVE</v>
      </c>
      <c r="F989" s="51" t="str">
        <f>IF(ISBLANK(LeaveTracker[[#This Row],[Employee Name]]),"-----",VLOOKUP(LeaveTracker[[#This Row],[Employee Name]],Employees[[Employee Name]:[Office]],6))</f>
        <v>REGULAR</v>
      </c>
      <c r="G989" s="24">
        <v>43748</v>
      </c>
      <c r="H989" s="24">
        <v>43749</v>
      </c>
      <c r="I989" s="20" t="s">
        <v>81</v>
      </c>
      <c r="K989" s="51" t="str">
        <f ca="1">LeaveTracker[[#This Row],[Days]]&amp;" "&amp;LeaveTracker[[#This Row],[Type of Leave]]</f>
        <v>2 SL</v>
      </c>
      <c r="L989" s="23">
        <f ca="1">NETWORKDAYS(LeaveTracker[[#This Row],[Start Date]],LeaveTracker[[#This Row],[End Date]],lstHolidays)</f>
        <v>2</v>
      </c>
      <c r="M989" s="27"/>
    </row>
    <row r="990" spans="1:13" ht="30" customHeight="1" x14ac:dyDescent="0.3">
      <c r="A990" s="32">
        <v>1217</v>
      </c>
      <c r="B990" s="33">
        <v>43791</v>
      </c>
      <c r="C990" s="22">
        <v>43745</v>
      </c>
      <c r="D990" s="20" t="s">
        <v>347</v>
      </c>
      <c r="E990" s="51" t="str">
        <f>IF(ISBLANK(LeaveTracker[[#This Row],[Employee Name]]),"-----",VLOOKUP(LeaveTracker[[#This Row],[Employee Name]],Employees[[Employee Name]:[Office]],7))</f>
        <v>PICNIC GROVE</v>
      </c>
      <c r="F990" s="51" t="str">
        <f>IF(ISBLANK(LeaveTracker[[#This Row],[Employee Name]]),"-----",VLOOKUP(LeaveTracker[[#This Row],[Employee Name]],Employees[[Employee Name]:[Office]],6))</f>
        <v>REGULAR</v>
      </c>
      <c r="G990" s="24">
        <v>43740</v>
      </c>
      <c r="H990" s="24">
        <v>43742</v>
      </c>
      <c r="I990" s="20" t="s">
        <v>81</v>
      </c>
      <c r="K990" s="51" t="str">
        <f ca="1">LeaveTracker[[#This Row],[Days]]&amp;" "&amp;LeaveTracker[[#This Row],[Type of Leave]]</f>
        <v>3 SL</v>
      </c>
      <c r="L990" s="23">
        <f ca="1">NETWORKDAYS(LeaveTracker[[#This Row],[Start Date]],LeaveTracker[[#This Row],[End Date]],lstHolidays)</f>
        <v>3</v>
      </c>
      <c r="M990" s="27"/>
    </row>
    <row r="991" spans="1:13" ht="30" customHeight="1" x14ac:dyDescent="0.3">
      <c r="A991" s="32">
        <v>1218</v>
      </c>
      <c r="B991" s="33">
        <v>43791</v>
      </c>
      <c r="C991" s="22">
        <v>43739</v>
      </c>
      <c r="D991" s="20" t="s">
        <v>347</v>
      </c>
      <c r="E991" s="51" t="str">
        <f>IF(ISBLANK(LeaveTracker[[#This Row],[Employee Name]]),"-----",VLOOKUP(LeaveTracker[[#This Row],[Employee Name]],Employees[[Employee Name]:[Office]],7))</f>
        <v>PICNIC GROVE</v>
      </c>
      <c r="F991" s="51" t="str">
        <f>IF(ISBLANK(LeaveTracker[[#This Row],[Employee Name]]),"-----",VLOOKUP(LeaveTracker[[#This Row],[Employee Name]],Employees[[Employee Name]:[Office]],6))</f>
        <v>REGULAR</v>
      </c>
      <c r="G991" s="24">
        <v>43719</v>
      </c>
      <c r="H991" s="24">
        <v>43719</v>
      </c>
      <c r="I991" s="20" t="s">
        <v>81</v>
      </c>
      <c r="K991" s="51" t="str">
        <f ca="1">LeaveTracker[[#This Row],[Days]]&amp;" "&amp;LeaveTracker[[#This Row],[Type of Leave]]</f>
        <v>1 SL</v>
      </c>
      <c r="L991" s="23">
        <f ca="1">NETWORKDAYS(LeaveTracker[[#This Row],[Start Date]],LeaveTracker[[#This Row],[End Date]],lstHolidays)</f>
        <v>1</v>
      </c>
      <c r="M991" s="27"/>
    </row>
    <row r="992" spans="1:13" ht="30" customHeight="1" x14ac:dyDescent="0.3">
      <c r="A992" s="32">
        <v>1218</v>
      </c>
      <c r="B992" s="33">
        <v>43791</v>
      </c>
      <c r="C992" s="22">
        <v>43739</v>
      </c>
      <c r="D992" s="20" t="s">
        <v>347</v>
      </c>
      <c r="E992" s="51" t="str">
        <f>IF(ISBLANK(LeaveTracker[[#This Row],[Employee Name]]),"-----",VLOOKUP(LeaveTracker[[#This Row],[Employee Name]],Employees[[Employee Name]:[Office]],7))</f>
        <v>PICNIC GROVE</v>
      </c>
      <c r="F992" s="51" t="str">
        <f>IF(ISBLANK(LeaveTracker[[#This Row],[Employee Name]]),"-----",VLOOKUP(LeaveTracker[[#This Row],[Employee Name]],Employees[[Employee Name]:[Office]],6))</f>
        <v>REGULAR</v>
      </c>
      <c r="G992" s="24">
        <v>43727</v>
      </c>
      <c r="H992" s="24">
        <v>43727</v>
      </c>
      <c r="I992" s="20" t="s">
        <v>81</v>
      </c>
      <c r="K992" s="51" t="str">
        <f ca="1">LeaveTracker[[#This Row],[Days]]&amp;" "&amp;LeaveTracker[[#This Row],[Type of Leave]]</f>
        <v>1 SL</v>
      </c>
      <c r="L992" s="23">
        <f ca="1">NETWORKDAYS(LeaveTracker[[#This Row],[Start Date]],LeaveTracker[[#This Row],[End Date]],lstHolidays)</f>
        <v>1</v>
      </c>
      <c r="M992" s="27"/>
    </row>
    <row r="993" spans="1:13" ht="30" customHeight="1" x14ac:dyDescent="0.3">
      <c r="A993" s="32">
        <v>1218</v>
      </c>
      <c r="B993" s="33">
        <v>43791</v>
      </c>
      <c r="C993" s="22">
        <v>43739</v>
      </c>
      <c r="D993" s="20" t="s">
        <v>347</v>
      </c>
      <c r="E993" s="51" t="str">
        <f>IF(ISBLANK(LeaveTracker[[#This Row],[Employee Name]]),"-----",VLOOKUP(LeaveTracker[[#This Row],[Employee Name]],Employees[[Employee Name]:[Office]],7))</f>
        <v>PICNIC GROVE</v>
      </c>
      <c r="F993" s="51" t="str">
        <f>IF(ISBLANK(LeaveTracker[[#This Row],[Employee Name]]),"-----",VLOOKUP(LeaveTracker[[#This Row],[Employee Name]],Employees[[Employee Name]:[Office]],6))</f>
        <v>REGULAR</v>
      </c>
      <c r="G993" s="24">
        <v>43738</v>
      </c>
      <c r="H993" s="24">
        <v>43738</v>
      </c>
      <c r="I993" s="20" t="s">
        <v>81</v>
      </c>
      <c r="K993" s="51" t="str">
        <f ca="1">LeaveTracker[[#This Row],[Days]]&amp;" "&amp;LeaveTracker[[#This Row],[Type of Leave]]</f>
        <v>1 SL</v>
      </c>
      <c r="L993" s="23">
        <f ca="1">NETWORKDAYS(LeaveTracker[[#This Row],[Start Date]],LeaveTracker[[#This Row],[End Date]],lstHolidays)</f>
        <v>1</v>
      </c>
      <c r="M993" s="27"/>
    </row>
    <row r="994" spans="1:13" ht="30" customHeight="1" x14ac:dyDescent="0.3">
      <c r="A994" s="32">
        <v>1219</v>
      </c>
      <c r="B994" s="33">
        <v>43791</v>
      </c>
      <c r="C994" s="22">
        <v>43726</v>
      </c>
      <c r="D994" s="20" t="s">
        <v>347</v>
      </c>
      <c r="E994" s="51" t="str">
        <f>IF(ISBLANK(LeaveTracker[[#This Row],[Employee Name]]),"-----",VLOOKUP(LeaveTracker[[#This Row],[Employee Name]],Employees[[Employee Name]:[Office]],7))</f>
        <v>PICNIC GROVE</v>
      </c>
      <c r="F994" s="51" t="str">
        <f>IF(ISBLANK(LeaveTracker[[#This Row],[Employee Name]]),"-----",VLOOKUP(LeaveTracker[[#This Row],[Employee Name]],Employees[[Employee Name]:[Office]],6))</f>
        <v>REGULAR</v>
      </c>
      <c r="G994" s="24">
        <v>43724</v>
      </c>
      <c r="H994" s="24">
        <v>43725</v>
      </c>
      <c r="I994" s="20" t="s">
        <v>81</v>
      </c>
      <c r="K994" s="51" t="str">
        <f ca="1">LeaveTracker[[#This Row],[Days]]&amp;" "&amp;LeaveTracker[[#This Row],[Type of Leave]]</f>
        <v>2 SL</v>
      </c>
      <c r="L994" s="23">
        <f ca="1">NETWORKDAYS(LeaveTracker[[#This Row],[Start Date]],LeaveTracker[[#This Row],[End Date]],lstHolidays)</f>
        <v>2</v>
      </c>
      <c r="M994" s="27"/>
    </row>
    <row r="995" spans="1:13" ht="30" customHeight="1" x14ac:dyDescent="0.3">
      <c r="A995" s="32">
        <v>1220</v>
      </c>
      <c r="B995" s="33">
        <v>43791</v>
      </c>
      <c r="C995" s="22">
        <v>43745</v>
      </c>
      <c r="D995" s="19" t="s">
        <v>351</v>
      </c>
      <c r="E995" s="51" t="str">
        <f>IF(ISBLANK(LeaveTracker[[#This Row],[Employee Name]]),"-----",VLOOKUP(LeaveTracker[[#This Row],[Employee Name]],Employees[[Employee Name]:[Office]],7))</f>
        <v>LCR</v>
      </c>
      <c r="F995" s="51" t="str">
        <f>IF(ISBLANK(LeaveTracker[[#This Row],[Employee Name]]),"-----",VLOOKUP(LeaveTracker[[#This Row],[Employee Name]],Employees[[Employee Name]:[Office]],6))</f>
        <v>REGULAR</v>
      </c>
      <c r="G995" s="24">
        <v>43740</v>
      </c>
      <c r="H995" s="24">
        <v>43740</v>
      </c>
      <c r="I995" s="20" t="s">
        <v>81</v>
      </c>
      <c r="K995" s="51" t="str">
        <f ca="1">LeaveTracker[[#This Row],[Days]]&amp;" "&amp;LeaveTracker[[#This Row],[Type of Leave]]</f>
        <v>1 SL</v>
      </c>
      <c r="L995" s="23">
        <f ca="1">NETWORKDAYS(LeaveTracker[[#This Row],[Start Date]],LeaveTracker[[#This Row],[End Date]],lstHolidays)</f>
        <v>1</v>
      </c>
      <c r="M995" s="27"/>
    </row>
    <row r="996" spans="1:13" ht="30" customHeight="1" x14ac:dyDescent="0.3">
      <c r="A996" s="32">
        <v>1221</v>
      </c>
      <c r="B996" s="33">
        <v>43791</v>
      </c>
      <c r="C996" s="22">
        <v>43767</v>
      </c>
      <c r="D996" s="19" t="s">
        <v>355</v>
      </c>
      <c r="E996" s="51" t="str">
        <f>IF(ISBLANK(LeaveTracker[[#This Row],[Employee Name]]),"-----",VLOOKUP(LeaveTracker[[#This Row],[Employee Name]],Employees[[Employee Name]:[Office]],7))</f>
        <v>LCR</v>
      </c>
      <c r="F996" s="51" t="str">
        <f>IF(ISBLANK(LeaveTracker[[#This Row],[Employee Name]]),"-----",VLOOKUP(LeaveTracker[[#This Row],[Employee Name]],Employees[[Employee Name]:[Office]],6))</f>
        <v>REGULAR</v>
      </c>
      <c r="G996" s="24">
        <v>43759</v>
      </c>
      <c r="H996" s="24">
        <v>43759</v>
      </c>
      <c r="I996" s="20" t="s">
        <v>81</v>
      </c>
      <c r="K996" s="51" t="str">
        <f ca="1">LeaveTracker[[#This Row],[Days]]&amp;" "&amp;LeaveTracker[[#This Row],[Type of Leave]]</f>
        <v>1 SL</v>
      </c>
      <c r="L996" s="23">
        <f ca="1">NETWORKDAYS(LeaveTracker[[#This Row],[Start Date]],LeaveTracker[[#This Row],[End Date]],lstHolidays)</f>
        <v>1</v>
      </c>
      <c r="M996" s="27"/>
    </row>
    <row r="997" spans="1:13" ht="30" customHeight="1" x14ac:dyDescent="0.3">
      <c r="A997" s="32">
        <v>1221</v>
      </c>
      <c r="B997" s="33">
        <v>43791</v>
      </c>
      <c r="C997" s="22">
        <v>43767</v>
      </c>
      <c r="D997" s="19" t="s">
        <v>355</v>
      </c>
      <c r="E997" s="51" t="str">
        <f>IF(ISBLANK(LeaveTracker[[#This Row],[Employee Name]]),"-----",VLOOKUP(LeaveTracker[[#This Row],[Employee Name]],Employees[[Employee Name]:[Office]],7))</f>
        <v>LCR</v>
      </c>
      <c r="F997" s="51" t="str">
        <f>IF(ISBLANK(LeaveTracker[[#This Row],[Employee Name]]),"-----",VLOOKUP(LeaveTracker[[#This Row],[Employee Name]],Employees[[Employee Name]:[Office]],6))</f>
        <v>REGULAR</v>
      </c>
      <c r="G997" s="24">
        <v>43766</v>
      </c>
      <c r="H997" s="24">
        <v>43766</v>
      </c>
      <c r="I997" s="20" t="s">
        <v>81</v>
      </c>
      <c r="K997" s="51" t="str">
        <f ca="1">LeaveTracker[[#This Row],[Days]]&amp;" "&amp;LeaveTracker[[#This Row],[Type of Leave]]</f>
        <v>1 SL</v>
      </c>
      <c r="L997" s="23">
        <f ca="1">NETWORKDAYS(LeaveTracker[[#This Row],[Start Date]],LeaveTracker[[#This Row],[End Date]],lstHolidays)</f>
        <v>1</v>
      </c>
      <c r="M997" s="27"/>
    </row>
    <row r="998" spans="1:13" ht="30" customHeight="1" x14ac:dyDescent="0.3">
      <c r="A998" s="32">
        <v>1222</v>
      </c>
      <c r="B998" s="33">
        <v>43794</v>
      </c>
      <c r="C998" s="22">
        <v>43763</v>
      </c>
      <c r="D998" s="19" t="s">
        <v>358</v>
      </c>
      <c r="E998" s="51" t="str">
        <f>IF(ISBLANK(LeaveTracker[[#This Row],[Employee Name]]),"-----",VLOOKUP(LeaveTracker[[#This Row],[Employee Name]],Employees[[Employee Name]:[Office]],7))</f>
        <v>VMO</v>
      </c>
      <c r="F998" s="51" t="str">
        <f>IF(ISBLANK(LeaveTracker[[#This Row],[Employee Name]]),"-----",VLOOKUP(LeaveTracker[[#This Row],[Employee Name]],Employees[[Employee Name]:[Office]],6))</f>
        <v>REGULAR</v>
      </c>
      <c r="G998" s="24">
        <v>43762</v>
      </c>
      <c r="H998" s="24">
        <v>43762</v>
      </c>
      <c r="I998" s="20" t="s">
        <v>81</v>
      </c>
      <c r="K998" s="51" t="str">
        <f ca="1">LeaveTracker[[#This Row],[Days]]&amp;" "&amp;LeaveTracker[[#This Row],[Type of Leave]]</f>
        <v>1 SL</v>
      </c>
      <c r="L998" s="23">
        <f ca="1">NETWORKDAYS(LeaveTracker[[#This Row],[Start Date]],LeaveTracker[[#This Row],[End Date]],lstHolidays)</f>
        <v>1</v>
      </c>
      <c r="M998" s="27"/>
    </row>
    <row r="999" spans="1:13" ht="30" customHeight="1" x14ac:dyDescent="0.3">
      <c r="A999" s="32">
        <v>1223</v>
      </c>
      <c r="B999" s="33">
        <v>43794</v>
      </c>
      <c r="C999" s="22">
        <v>43756</v>
      </c>
      <c r="D999" s="19" t="s">
        <v>362</v>
      </c>
      <c r="E999" s="51" t="str">
        <f>IF(ISBLANK(LeaveTracker[[#This Row],[Employee Name]]),"-----",VLOOKUP(LeaveTracker[[#This Row],[Employee Name]],Employees[[Employee Name]:[Office]],7))</f>
        <v>SP</v>
      </c>
      <c r="F999" s="51" t="str">
        <f>IF(ISBLANK(LeaveTracker[[#This Row],[Employee Name]]),"-----",VLOOKUP(LeaveTracker[[#This Row],[Employee Name]],Employees[[Employee Name]:[Office]],6))</f>
        <v>REGULAR</v>
      </c>
      <c r="G999" s="24">
        <v>43752</v>
      </c>
      <c r="H999" s="24">
        <v>43753</v>
      </c>
      <c r="I999" s="20" t="s">
        <v>1</v>
      </c>
      <c r="J999" s="43" t="s">
        <v>105</v>
      </c>
      <c r="K999" s="51" t="str">
        <f ca="1">LeaveTracker[[#This Row],[Days]]&amp;" "&amp;LeaveTracker[[#This Row],[Type of Leave]]</f>
        <v>2 Other</v>
      </c>
      <c r="L999" s="23">
        <f ca="1">NETWORKDAYS(LeaveTracker[[#This Row],[Start Date]],LeaveTracker[[#This Row],[End Date]],lstHolidays)</f>
        <v>2</v>
      </c>
      <c r="M999" s="27"/>
    </row>
    <row r="1000" spans="1:13" ht="30" customHeight="1" x14ac:dyDescent="0.3">
      <c r="A1000" s="32">
        <v>1224</v>
      </c>
      <c r="B1000" s="33">
        <v>43794</v>
      </c>
      <c r="C1000" s="22">
        <v>43769</v>
      </c>
      <c r="D1000" s="19" t="s">
        <v>367</v>
      </c>
      <c r="E1000" s="51" t="str">
        <f>IF(ISBLANK(LeaveTracker[[#This Row],[Employee Name]]),"-----",VLOOKUP(LeaveTracker[[#This Row],[Employee Name]],Employees[[Employee Name]:[Office]],7))</f>
        <v>CCT</v>
      </c>
      <c r="F1000" s="51" t="str">
        <f>IF(ISBLANK(LeaveTracker[[#This Row],[Employee Name]]),"-----",VLOOKUP(LeaveTracker[[#This Row],[Employee Name]],Employees[[Employee Name]:[Office]],6))</f>
        <v>REGULAR</v>
      </c>
      <c r="G1000" s="24">
        <v>43768</v>
      </c>
      <c r="H1000" s="24">
        <v>43768</v>
      </c>
      <c r="I1000" s="19" t="s">
        <v>81</v>
      </c>
      <c r="K1000" s="51" t="str">
        <f ca="1">LeaveTracker[[#This Row],[Days]]&amp;" "&amp;LeaveTracker[[#This Row],[Type of Leave]]</f>
        <v>1 SL</v>
      </c>
      <c r="L1000" s="23">
        <f ca="1">NETWORKDAYS(LeaveTracker[[#This Row],[Start Date]],LeaveTracker[[#This Row],[End Date]],lstHolidays)</f>
        <v>1</v>
      </c>
      <c r="M1000" s="27"/>
    </row>
    <row r="1001" spans="1:13" ht="30" customHeight="1" x14ac:dyDescent="0.3">
      <c r="A1001" s="32">
        <v>1225</v>
      </c>
      <c r="B1001" s="33">
        <v>43794</v>
      </c>
      <c r="C1001" s="22">
        <v>43763</v>
      </c>
      <c r="D1001" s="20" t="s">
        <v>371</v>
      </c>
      <c r="E1001" s="51" t="str">
        <f>IF(ISBLANK(LeaveTracker[[#This Row],[Employee Name]]),"-----",VLOOKUP(LeaveTracker[[#This Row],[Employee Name]],Employees[[Employee Name]:[Office]],7))</f>
        <v>LIBRARY</v>
      </c>
      <c r="F1001" s="51" t="str">
        <f>IF(ISBLANK(LeaveTracker[[#This Row],[Employee Name]]),"-----",VLOOKUP(LeaveTracker[[#This Row],[Employee Name]],Employees[[Employee Name]:[Office]],6))</f>
        <v>REGULAR</v>
      </c>
      <c r="G1001" s="24">
        <v>43776</v>
      </c>
      <c r="H1001" s="24">
        <v>43777</v>
      </c>
      <c r="I1001" s="19" t="s">
        <v>82</v>
      </c>
      <c r="K1001" s="51" t="str">
        <f ca="1">LeaveTracker[[#This Row],[Days]]&amp;" "&amp;LeaveTracker[[#This Row],[Type of Leave]]</f>
        <v>2 VL</v>
      </c>
      <c r="L1001" s="23">
        <f ca="1">NETWORKDAYS(LeaveTracker[[#This Row],[Start Date]],LeaveTracker[[#This Row],[End Date]],lstHolidays)</f>
        <v>2</v>
      </c>
      <c r="M1001" s="27"/>
    </row>
    <row r="1002" spans="1:13" ht="30" customHeight="1" x14ac:dyDescent="0.3">
      <c r="A1002" s="32">
        <v>1225</v>
      </c>
      <c r="B1002" s="33">
        <v>43794</v>
      </c>
      <c r="C1002" s="22">
        <v>43763</v>
      </c>
      <c r="D1002" s="20" t="s">
        <v>371</v>
      </c>
      <c r="E1002" s="51" t="str">
        <f>IF(ISBLANK(LeaveTracker[[#This Row],[Employee Name]]),"-----",VLOOKUP(LeaveTracker[[#This Row],[Employee Name]],Employees[[Employee Name]:[Office]],7))</f>
        <v>LIBRARY</v>
      </c>
      <c r="F1002" s="51" t="str">
        <f>IF(ISBLANK(LeaveTracker[[#This Row],[Employee Name]]),"-----",VLOOKUP(LeaveTracker[[#This Row],[Employee Name]],Employees[[Employee Name]:[Office]],6))</f>
        <v>REGULAR</v>
      </c>
      <c r="G1002" s="24">
        <v>43780</v>
      </c>
      <c r="H1002" s="24">
        <v>43781</v>
      </c>
      <c r="I1002" s="20" t="s">
        <v>82</v>
      </c>
      <c r="K1002" s="51" t="str">
        <f ca="1">LeaveTracker[[#This Row],[Days]]&amp;" "&amp;LeaveTracker[[#This Row],[Type of Leave]]</f>
        <v>2 VL</v>
      </c>
      <c r="L1002" s="23">
        <f ca="1">NETWORKDAYS(LeaveTracker[[#This Row],[Start Date]],LeaveTracker[[#This Row],[End Date]],lstHolidays)</f>
        <v>2</v>
      </c>
      <c r="M1002" s="27"/>
    </row>
    <row r="1003" spans="1:13" ht="30" customHeight="1" x14ac:dyDescent="0.3">
      <c r="A1003" s="32">
        <v>1226</v>
      </c>
      <c r="B1003" s="33">
        <v>43794</v>
      </c>
      <c r="C1003" s="22">
        <v>43760</v>
      </c>
      <c r="D1003" s="19" t="s">
        <v>367</v>
      </c>
      <c r="E1003" s="51" t="str">
        <f>IF(ISBLANK(LeaveTracker[[#This Row],[Employee Name]]),"-----",VLOOKUP(LeaveTracker[[#This Row],[Employee Name]],Employees[[Employee Name]:[Office]],7))</f>
        <v>CCT</v>
      </c>
      <c r="F1003" s="51" t="str">
        <f>IF(ISBLANK(LeaveTracker[[#This Row],[Employee Name]]),"-----",VLOOKUP(LeaveTracker[[#This Row],[Employee Name]],Employees[[Employee Name]:[Office]],6))</f>
        <v>REGULAR</v>
      </c>
      <c r="G1003" s="24">
        <v>43749</v>
      </c>
      <c r="H1003" s="24">
        <v>43749</v>
      </c>
      <c r="I1003" s="19" t="s">
        <v>81</v>
      </c>
      <c r="K1003" s="51" t="str">
        <f ca="1">LeaveTracker[[#This Row],[Days]]&amp;" "&amp;LeaveTracker[[#This Row],[Type of Leave]]</f>
        <v>1 SL</v>
      </c>
      <c r="L1003" s="23">
        <f ca="1">NETWORKDAYS(LeaveTracker[[#This Row],[Start Date]],LeaveTracker[[#This Row],[End Date]],lstHolidays)</f>
        <v>1</v>
      </c>
      <c r="M1003" s="27"/>
    </row>
    <row r="1004" spans="1:13" ht="30" customHeight="1" x14ac:dyDescent="0.3">
      <c r="A1004" s="32">
        <v>1226</v>
      </c>
      <c r="B1004" s="33">
        <v>43794</v>
      </c>
      <c r="C1004" s="22">
        <v>43760</v>
      </c>
      <c r="D1004" s="19" t="s">
        <v>367</v>
      </c>
      <c r="E1004" s="51" t="str">
        <f>IF(ISBLANK(LeaveTracker[[#This Row],[Employee Name]]),"-----",VLOOKUP(LeaveTracker[[#This Row],[Employee Name]],Employees[[Employee Name]:[Office]],7))</f>
        <v>CCT</v>
      </c>
      <c r="F1004" s="51" t="str">
        <f>IF(ISBLANK(LeaveTracker[[#This Row],[Employee Name]]),"-----",VLOOKUP(LeaveTracker[[#This Row],[Employee Name]],Employees[[Employee Name]:[Office]],6))</f>
        <v>REGULAR</v>
      </c>
      <c r="G1004" s="24">
        <v>43756</v>
      </c>
      <c r="H1004" s="24">
        <v>43756</v>
      </c>
      <c r="I1004" s="19" t="s">
        <v>81</v>
      </c>
      <c r="K1004" s="51" t="str">
        <f ca="1">LeaveTracker[[#This Row],[Days]]&amp;" "&amp;LeaveTracker[[#This Row],[Type of Leave]]</f>
        <v>1 SL</v>
      </c>
      <c r="L1004" s="23">
        <f ca="1">NETWORKDAYS(LeaveTracker[[#This Row],[Start Date]],LeaveTracker[[#This Row],[End Date]],lstHolidays)</f>
        <v>1</v>
      </c>
      <c r="M1004" s="27"/>
    </row>
    <row r="1005" spans="1:13" ht="30" customHeight="1" x14ac:dyDescent="0.3">
      <c r="A1005" s="32">
        <v>1227</v>
      </c>
      <c r="B1005" s="33">
        <v>43794</v>
      </c>
      <c r="C1005" s="22">
        <v>43763</v>
      </c>
      <c r="D1005" s="20" t="s">
        <v>371</v>
      </c>
      <c r="E1005" s="51" t="str">
        <f>IF(ISBLANK(LeaveTracker[[#This Row],[Employee Name]]),"-----",VLOOKUP(LeaveTracker[[#This Row],[Employee Name]],Employees[[Employee Name]:[Office]],7))</f>
        <v>LIBRARY</v>
      </c>
      <c r="F1005" s="51" t="str">
        <f>IF(ISBLANK(LeaveTracker[[#This Row],[Employee Name]]),"-----",VLOOKUP(LeaveTracker[[#This Row],[Employee Name]],Employees[[Employee Name]:[Office]],6))</f>
        <v>REGULAR</v>
      </c>
      <c r="G1005" s="24">
        <v>43775</v>
      </c>
      <c r="H1005" s="24">
        <v>43775</v>
      </c>
      <c r="I1005" s="19" t="s">
        <v>1</v>
      </c>
      <c r="J1005" s="43" t="s">
        <v>158</v>
      </c>
      <c r="K1005" s="51" t="str">
        <f ca="1">LeaveTracker[[#This Row],[Days]]&amp;" "&amp;LeaveTracker[[#This Row],[Type of Leave]]</f>
        <v>1 Other</v>
      </c>
      <c r="L1005" s="23">
        <f ca="1">NETWORKDAYS(LeaveTracker[[#This Row],[Start Date]],LeaveTracker[[#This Row],[End Date]],lstHolidays)</f>
        <v>1</v>
      </c>
      <c r="M1005" s="27"/>
    </row>
    <row r="1006" spans="1:13" ht="30" customHeight="1" x14ac:dyDescent="0.3">
      <c r="A1006" s="32">
        <v>1228</v>
      </c>
      <c r="B1006" s="33">
        <v>43794</v>
      </c>
      <c r="C1006" s="22">
        <v>43717</v>
      </c>
      <c r="D1006" s="20" t="s">
        <v>371</v>
      </c>
      <c r="E1006" s="51" t="str">
        <f>IF(ISBLANK(LeaveTracker[[#This Row],[Employee Name]]),"-----",VLOOKUP(LeaveTracker[[#This Row],[Employee Name]],Employees[[Employee Name]:[Office]],7))</f>
        <v>LIBRARY</v>
      </c>
      <c r="F1006" s="51" t="str">
        <f>IF(ISBLANK(LeaveTracker[[#This Row],[Employee Name]]),"-----",VLOOKUP(LeaveTracker[[#This Row],[Employee Name]],Employees[[Employee Name]:[Office]],6))</f>
        <v>REGULAR</v>
      </c>
      <c r="G1006" s="24">
        <v>43735</v>
      </c>
      <c r="H1006" s="24">
        <v>43735</v>
      </c>
      <c r="I1006" s="19" t="s">
        <v>82</v>
      </c>
      <c r="K1006" s="51" t="str">
        <f ca="1">LeaveTracker[[#This Row],[Days]]&amp;" "&amp;LeaveTracker[[#This Row],[Type of Leave]]</f>
        <v>1 VL</v>
      </c>
      <c r="L1006" s="23">
        <f ca="1">NETWORKDAYS(LeaveTracker[[#This Row],[Start Date]],LeaveTracker[[#This Row],[End Date]],lstHolidays)</f>
        <v>1</v>
      </c>
      <c r="M1006" s="27"/>
    </row>
    <row r="1007" spans="1:13" ht="30" customHeight="1" x14ac:dyDescent="0.3">
      <c r="A1007" s="32">
        <v>1228</v>
      </c>
      <c r="B1007" s="33">
        <v>43794</v>
      </c>
      <c r="C1007" s="22">
        <v>43717</v>
      </c>
      <c r="D1007" s="19" t="s">
        <v>371</v>
      </c>
      <c r="E1007" s="51" t="str">
        <f>IF(ISBLANK(LeaveTracker[[#This Row],[Employee Name]]),"-----",VLOOKUP(LeaveTracker[[#This Row],[Employee Name]],Employees[[Employee Name]:[Office]],7))</f>
        <v>LIBRARY</v>
      </c>
      <c r="F1007" s="51" t="str">
        <f>IF(ISBLANK(LeaveTracker[[#This Row],[Employee Name]]),"-----",VLOOKUP(LeaveTracker[[#This Row],[Employee Name]],Employees[[Employee Name]:[Office]],6))</f>
        <v>REGULAR</v>
      </c>
      <c r="G1007" s="24">
        <v>43738</v>
      </c>
      <c r="H1007" s="24">
        <v>43738</v>
      </c>
      <c r="I1007" s="19" t="s">
        <v>82</v>
      </c>
      <c r="K1007" s="51" t="str">
        <f ca="1">LeaveTracker[[#This Row],[Days]]&amp;" "&amp;LeaveTracker[[#This Row],[Type of Leave]]</f>
        <v>1 VL</v>
      </c>
      <c r="L1007" s="23">
        <f ca="1">NETWORKDAYS(LeaveTracker[[#This Row],[Start Date]],LeaveTracker[[#This Row],[End Date]],lstHolidays)</f>
        <v>1</v>
      </c>
      <c r="M1007" s="27"/>
    </row>
    <row r="1008" spans="1:13" ht="30" customHeight="1" x14ac:dyDescent="0.3">
      <c r="A1008" s="32">
        <v>1229</v>
      </c>
      <c r="B1008" s="33">
        <v>43794</v>
      </c>
      <c r="C1008" s="22">
        <v>43731</v>
      </c>
      <c r="D1008" s="19" t="s">
        <v>371</v>
      </c>
      <c r="E1008" s="51" t="str">
        <f>IF(ISBLANK(LeaveTracker[[#This Row],[Employee Name]]),"-----",VLOOKUP(LeaveTracker[[#This Row],[Employee Name]],Employees[[Employee Name]:[Office]],7))</f>
        <v>LIBRARY</v>
      </c>
      <c r="F1008" s="51" t="str">
        <f>IF(ISBLANK(LeaveTracker[[#This Row],[Employee Name]]),"-----",VLOOKUP(LeaveTracker[[#This Row],[Employee Name]],Employees[[Employee Name]:[Office]],6))</f>
        <v>REGULAR</v>
      </c>
      <c r="G1008" s="24">
        <v>43733</v>
      </c>
      <c r="H1008" s="24">
        <v>43734</v>
      </c>
      <c r="I1008" s="19" t="s">
        <v>81</v>
      </c>
      <c r="K1008" s="51" t="str">
        <f ca="1">LeaveTracker[[#This Row],[Days]]&amp;" "&amp;LeaveTracker[[#This Row],[Type of Leave]]</f>
        <v>2 SL</v>
      </c>
      <c r="L1008" s="23">
        <f ca="1">NETWORKDAYS(LeaveTracker[[#This Row],[Start Date]],LeaveTracker[[#This Row],[End Date]],lstHolidays)</f>
        <v>2</v>
      </c>
      <c r="M1008" s="27"/>
    </row>
    <row r="1009" spans="1:13" ht="30" customHeight="1" x14ac:dyDescent="0.3">
      <c r="A1009" s="32">
        <v>1230</v>
      </c>
      <c r="B1009" s="33">
        <v>43794</v>
      </c>
      <c r="C1009" s="22">
        <v>43760</v>
      </c>
      <c r="D1009" s="19" t="s">
        <v>371</v>
      </c>
      <c r="E1009" s="51" t="str">
        <f>IF(ISBLANK(LeaveTracker[[#This Row],[Employee Name]]),"-----",VLOOKUP(LeaveTracker[[#This Row],[Employee Name]],Employees[[Employee Name]:[Office]],7))</f>
        <v>LIBRARY</v>
      </c>
      <c r="F1009" s="51" t="str">
        <f>IF(ISBLANK(LeaveTracker[[#This Row],[Employee Name]]),"-----",VLOOKUP(LeaveTracker[[#This Row],[Employee Name]],Employees[[Employee Name]:[Office]],6))</f>
        <v>REGULAR</v>
      </c>
      <c r="G1009" s="24">
        <v>43773</v>
      </c>
      <c r="H1009" s="24">
        <v>43778</v>
      </c>
      <c r="I1009" s="19" t="s">
        <v>82</v>
      </c>
      <c r="K1009" s="51" t="str">
        <f ca="1">LeaveTracker[[#This Row],[Days]]&amp;" "&amp;LeaveTracker[[#This Row],[Type of Leave]]</f>
        <v>5 VL</v>
      </c>
      <c r="L1009" s="23">
        <f ca="1">NETWORKDAYS(LeaveTracker[[#This Row],[Start Date]],LeaveTracker[[#This Row],[End Date]],lstHolidays)</f>
        <v>5</v>
      </c>
      <c r="M1009" s="27"/>
    </row>
    <row r="1010" spans="1:13" ht="30" customHeight="1" x14ac:dyDescent="0.3">
      <c r="A1010" s="32">
        <v>1231</v>
      </c>
      <c r="B1010" s="33">
        <v>43794</v>
      </c>
      <c r="C1010" s="22">
        <v>43710</v>
      </c>
      <c r="D1010" s="19" t="s">
        <v>371</v>
      </c>
      <c r="E1010" s="51" t="str">
        <f>IF(ISBLANK(LeaveTracker[[#This Row],[Employee Name]]),"-----",VLOOKUP(LeaveTracker[[#This Row],[Employee Name]],Employees[[Employee Name]:[Office]],7))</f>
        <v>LIBRARY</v>
      </c>
      <c r="F1010" s="51" t="str">
        <f>IF(ISBLANK(LeaveTracker[[#This Row],[Employee Name]]),"-----",VLOOKUP(LeaveTracker[[#This Row],[Employee Name]],Employees[[Employee Name]:[Office]],6))</f>
        <v>REGULAR</v>
      </c>
      <c r="G1010" s="24">
        <v>43724</v>
      </c>
      <c r="H1010" s="24">
        <v>43726</v>
      </c>
      <c r="I1010" s="19" t="s">
        <v>82</v>
      </c>
      <c r="K1010" s="51" t="str">
        <f ca="1">LeaveTracker[[#This Row],[Days]]&amp;" "&amp;LeaveTracker[[#This Row],[Type of Leave]]</f>
        <v>3 VL</v>
      </c>
      <c r="L1010" s="23">
        <f ca="1">NETWORKDAYS(LeaveTracker[[#This Row],[Start Date]],LeaveTracker[[#This Row],[End Date]],lstHolidays)</f>
        <v>3</v>
      </c>
      <c r="M1010" s="27"/>
    </row>
    <row r="1011" spans="1:13" ht="30" customHeight="1" x14ac:dyDescent="0.3">
      <c r="A1011" s="32">
        <v>1232</v>
      </c>
      <c r="B1011" s="33">
        <v>43794</v>
      </c>
      <c r="C1011" s="22">
        <v>43735</v>
      </c>
      <c r="D1011" s="19" t="s">
        <v>375</v>
      </c>
      <c r="E1011" s="51" t="str">
        <f>IF(ISBLANK(LeaveTracker[[#This Row],[Employee Name]]),"-----",VLOOKUP(LeaveTracker[[#This Row],[Employee Name]],Employees[[Employee Name]:[Office]],7))</f>
        <v>CCT</v>
      </c>
      <c r="F1011" s="51" t="str">
        <f>IF(ISBLANK(LeaveTracker[[#This Row],[Employee Name]]),"-----",VLOOKUP(LeaveTracker[[#This Row],[Employee Name]],Employees[[Employee Name]:[Office]],6))</f>
        <v>REGULAR</v>
      </c>
      <c r="G1011" s="24">
        <v>43731</v>
      </c>
      <c r="H1011" s="24">
        <v>43732</v>
      </c>
      <c r="I1011" s="19" t="s">
        <v>81</v>
      </c>
      <c r="K1011" s="51" t="str">
        <f ca="1">LeaveTracker[[#This Row],[Days]]&amp;" "&amp;LeaveTracker[[#This Row],[Type of Leave]]</f>
        <v>2 SL</v>
      </c>
      <c r="L1011" s="23">
        <f ca="1">NETWORKDAYS(LeaveTracker[[#This Row],[Start Date]],LeaveTracker[[#This Row],[End Date]],lstHolidays)</f>
        <v>2</v>
      </c>
      <c r="M1011" s="27"/>
    </row>
    <row r="1012" spans="1:13" ht="30" customHeight="1" x14ac:dyDescent="0.3">
      <c r="A1012" s="32">
        <v>1233</v>
      </c>
      <c r="B1012" s="33">
        <v>43794</v>
      </c>
      <c r="C1012" s="22">
        <v>43732</v>
      </c>
      <c r="D1012" s="19" t="s">
        <v>380</v>
      </c>
      <c r="E1012" s="51" t="str">
        <f>IF(ISBLANK(LeaveTracker[[#This Row],[Employee Name]]),"-----",VLOOKUP(LeaveTracker[[#This Row],[Employee Name]],Employees[[Employee Name]:[Office]],7))</f>
        <v>CCT</v>
      </c>
      <c r="F1012" s="51" t="str">
        <f>IF(ISBLANK(LeaveTracker[[#This Row],[Employee Name]]),"-----",VLOOKUP(LeaveTracker[[#This Row],[Employee Name]],Employees[[Employee Name]:[Office]],6))</f>
        <v>REGULAR</v>
      </c>
      <c r="G1012" s="24">
        <v>43731</v>
      </c>
      <c r="H1012" s="24">
        <v>43731</v>
      </c>
      <c r="I1012" s="19" t="s">
        <v>81</v>
      </c>
      <c r="K1012" s="51" t="str">
        <f ca="1">LeaveTracker[[#This Row],[Days]]&amp;" "&amp;LeaveTracker[[#This Row],[Type of Leave]]</f>
        <v>1 SL</v>
      </c>
      <c r="L1012" s="23">
        <f ca="1">NETWORKDAYS(LeaveTracker[[#This Row],[Start Date]],LeaveTracker[[#This Row],[End Date]],lstHolidays)</f>
        <v>1</v>
      </c>
      <c r="M1012" s="27"/>
    </row>
    <row r="1013" spans="1:13" ht="30" customHeight="1" x14ac:dyDescent="0.3">
      <c r="A1013" s="32">
        <v>1234</v>
      </c>
      <c r="B1013" s="33">
        <v>43794</v>
      </c>
      <c r="C1013" s="22">
        <v>43759</v>
      </c>
      <c r="D1013" s="19" t="s">
        <v>382</v>
      </c>
      <c r="E1013" s="51" t="str">
        <f>IF(ISBLANK(LeaveTracker[[#This Row],[Employee Name]]),"-----",VLOOKUP(LeaveTracker[[#This Row],[Employee Name]],Employees[[Employee Name]:[Office]],7))</f>
        <v>ONT</v>
      </c>
      <c r="F1013" s="51" t="str">
        <f>IF(ISBLANK(LeaveTracker[[#This Row],[Employee Name]]),"-----",VLOOKUP(LeaveTracker[[#This Row],[Employee Name]],Employees[[Employee Name]:[Office]],6))</f>
        <v>REGULAR</v>
      </c>
      <c r="G1013" s="24">
        <v>43766</v>
      </c>
      <c r="H1013" s="24">
        <v>43769</v>
      </c>
      <c r="I1013" s="19" t="s">
        <v>82</v>
      </c>
      <c r="K1013" s="51" t="str">
        <f ca="1">LeaveTracker[[#This Row],[Days]]&amp;" "&amp;LeaveTracker[[#This Row],[Type of Leave]]</f>
        <v>4 VL</v>
      </c>
      <c r="L1013" s="23">
        <f ca="1">NETWORKDAYS(LeaveTracker[[#This Row],[Start Date]],LeaveTracker[[#This Row],[End Date]],lstHolidays)</f>
        <v>4</v>
      </c>
      <c r="M1013" s="27"/>
    </row>
    <row r="1014" spans="1:13" ht="30" customHeight="1" x14ac:dyDescent="0.3">
      <c r="A1014" s="32">
        <v>1235</v>
      </c>
      <c r="B1014" s="33">
        <v>43794</v>
      </c>
      <c r="C1014" s="22">
        <v>43760</v>
      </c>
      <c r="D1014" s="19" t="s">
        <v>1025</v>
      </c>
      <c r="E1014" s="51" t="str">
        <f>IF(ISBLANK(LeaveTracker[[#This Row],[Employee Name]]),"-----",VLOOKUP(LeaveTracker[[#This Row],[Employee Name]],Employees[[Employee Name]:[Office]],7))</f>
        <v>ONT</v>
      </c>
      <c r="F1014" s="51" t="str">
        <f>IF(ISBLANK(LeaveTracker[[#This Row],[Employee Name]]),"-----",VLOOKUP(LeaveTracker[[#This Row],[Employee Name]],Employees[[Employee Name]:[Office]],6))</f>
        <v>REGULAR</v>
      </c>
      <c r="G1014" s="24">
        <v>43753</v>
      </c>
      <c r="H1014" s="24">
        <v>43753</v>
      </c>
      <c r="I1014" s="19" t="s">
        <v>81</v>
      </c>
      <c r="K1014" s="51" t="str">
        <f ca="1">LeaveTracker[[#This Row],[Days]]&amp;" "&amp;LeaveTracker[[#This Row],[Type of Leave]]</f>
        <v>1 SL</v>
      </c>
      <c r="L1014" s="23">
        <f ca="1">NETWORKDAYS(LeaveTracker[[#This Row],[Start Date]],LeaveTracker[[#This Row],[End Date]],lstHolidays)</f>
        <v>1</v>
      </c>
      <c r="M1014" s="27"/>
    </row>
    <row r="1015" spans="1:13" ht="30" customHeight="1" x14ac:dyDescent="0.3">
      <c r="A1015" s="32">
        <v>1235</v>
      </c>
      <c r="B1015" s="33">
        <v>43794</v>
      </c>
      <c r="C1015" s="22">
        <v>43760</v>
      </c>
      <c r="D1015" s="19" t="s">
        <v>1025</v>
      </c>
      <c r="E1015" s="51" t="str">
        <f>IF(ISBLANK(LeaveTracker[[#This Row],[Employee Name]]),"-----",VLOOKUP(LeaveTracker[[#This Row],[Employee Name]],Employees[[Employee Name]:[Office]],7))</f>
        <v>ONT</v>
      </c>
      <c r="F1015" s="51" t="str">
        <f>IF(ISBLANK(LeaveTracker[[#This Row],[Employee Name]]),"-----",VLOOKUP(LeaveTracker[[#This Row],[Employee Name]],Employees[[Employee Name]:[Office]],6))</f>
        <v>REGULAR</v>
      </c>
      <c r="G1015" s="24">
        <v>43755</v>
      </c>
      <c r="H1015" s="24">
        <v>43756</v>
      </c>
      <c r="I1015" s="19" t="s">
        <v>81</v>
      </c>
      <c r="K1015" s="51" t="str">
        <f ca="1">LeaveTracker[[#This Row],[Days]]&amp;" "&amp;LeaveTracker[[#This Row],[Type of Leave]]</f>
        <v>2 SL</v>
      </c>
      <c r="L1015" s="23">
        <f ca="1">NETWORKDAYS(LeaveTracker[[#This Row],[Start Date]],LeaveTracker[[#This Row],[End Date]],lstHolidays)</f>
        <v>2</v>
      </c>
      <c r="M1015" s="27"/>
    </row>
    <row r="1016" spans="1:13" ht="30" customHeight="1" x14ac:dyDescent="0.3">
      <c r="A1016" s="32">
        <v>1236</v>
      </c>
      <c r="B1016" s="33">
        <v>43794</v>
      </c>
      <c r="C1016" s="22">
        <v>43760</v>
      </c>
      <c r="D1016" s="19" t="s">
        <v>385</v>
      </c>
      <c r="E1016" s="51" t="str">
        <f>IF(ISBLANK(LeaveTracker[[#This Row],[Employee Name]]),"-----",VLOOKUP(LeaveTracker[[#This Row],[Employee Name]],Employees[[Employee Name]:[Office]],7))</f>
        <v>ONT</v>
      </c>
      <c r="F1016" s="51" t="str">
        <f>IF(ISBLANK(LeaveTracker[[#This Row],[Employee Name]]),"-----",VLOOKUP(LeaveTracker[[#This Row],[Employee Name]],Employees[[Employee Name]:[Office]],6))</f>
        <v>REGULAR</v>
      </c>
      <c r="G1016" s="24">
        <v>43765</v>
      </c>
      <c r="H1016" s="24">
        <v>43768</v>
      </c>
      <c r="I1016" s="19" t="s">
        <v>82</v>
      </c>
      <c r="J1016" s="43" t="s">
        <v>399</v>
      </c>
      <c r="K1016" s="51" t="str">
        <f ca="1">LeaveTracker[[#This Row],[Days]]&amp;" "&amp;LeaveTracker[[#This Row],[Type of Leave]]</f>
        <v>3 VL</v>
      </c>
      <c r="L1016" s="23">
        <f ca="1">NETWORKDAYS(LeaveTracker[[#This Row],[Start Date]],LeaveTracker[[#This Row],[End Date]],lstHolidays)</f>
        <v>3</v>
      </c>
      <c r="M1016" s="27"/>
    </row>
    <row r="1017" spans="1:13" ht="30" customHeight="1" x14ac:dyDescent="0.3">
      <c r="A1017" s="32">
        <v>1237</v>
      </c>
      <c r="B1017" s="33">
        <v>43794</v>
      </c>
      <c r="C1017" s="22">
        <v>43775</v>
      </c>
      <c r="D1017" s="19" t="s">
        <v>388</v>
      </c>
      <c r="E1017" s="51" t="str">
        <f>IF(ISBLANK(LeaveTracker[[#This Row],[Employee Name]]),"-----",VLOOKUP(LeaveTracker[[#This Row],[Employee Name]],Employees[[Employee Name]:[Office]],7))</f>
        <v>ONT</v>
      </c>
      <c r="F1017" s="51" t="str">
        <f>IF(ISBLANK(LeaveTracker[[#This Row],[Employee Name]]),"-----",VLOOKUP(LeaveTracker[[#This Row],[Employee Name]],Employees[[Employee Name]:[Office]],6))</f>
        <v>REGULAR</v>
      </c>
      <c r="G1017" s="24">
        <v>43766</v>
      </c>
      <c r="H1017" s="24">
        <v>43768</v>
      </c>
      <c r="I1017" s="19" t="s">
        <v>81</v>
      </c>
      <c r="K1017" s="51" t="str">
        <f ca="1">LeaveTracker[[#This Row],[Days]]&amp;" "&amp;LeaveTracker[[#This Row],[Type of Leave]]</f>
        <v>3 SL</v>
      </c>
      <c r="L1017" s="23">
        <f ca="1">NETWORKDAYS(LeaveTracker[[#This Row],[Start Date]],LeaveTracker[[#This Row],[End Date]],lstHolidays)</f>
        <v>3</v>
      </c>
      <c r="M1017" s="27"/>
    </row>
    <row r="1018" spans="1:13" ht="30" customHeight="1" x14ac:dyDescent="0.3">
      <c r="A1018" s="32">
        <v>1238</v>
      </c>
      <c r="B1018" s="33">
        <v>43794</v>
      </c>
      <c r="C1018" s="22">
        <v>43755</v>
      </c>
      <c r="D1018" s="19" t="s">
        <v>391</v>
      </c>
      <c r="E1018" s="51" t="str">
        <f>IF(ISBLANK(LeaveTracker[[#This Row],[Employee Name]]),"-----",VLOOKUP(LeaveTracker[[#This Row],[Employee Name]],Employees[[Employee Name]:[Office]],7))</f>
        <v>CTO</v>
      </c>
      <c r="F1018" s="51" t="str">
        <f>IF(ISBLANK(LeaveTracker[[#This Row],[Employee Name]]),"-----",VLOOKUP(LeaveTracker[[#This Row],[Employee Name]],Employees[[Employee Name]:[Office]],6))</f>
        <v>REGULAR</v>
      </c>
      <c r="G1018" s="24">
        <v>43762</v>
      </c>
      <c r="H1018" s="24">
        <v>43763</v>
      </c>
      <c r="I1018" s="19" t="s">
        <v>81</v>
      </c>
      <c r="K1018" s="51" t="str">
        <f ca="1">LeaveTracker[[#This Row],[Days]]&amp;" "&amp;LeaveTracker[[#This Row],[Type of Leave]]</f>
        <v>2 SL</v>
      </c>
      <c r="L1018" s="23">
        <f ca="1">NETWORKDAYS(LeaveTracker[[#This Row],[Start Date]],LeaveTracker[[#This Row],[End Date]],lstHolidays)</f>
        <v>2</v>
      </c>
      <c r="M1018" s="27"/>
    </row>
    <row r="1019" spans="1:13" ht="30" customHeight="1" x14ac:dyDescent="0.3">
      <c r="A1019" s="32">
        <v>1239</v>
      </c>
      <c r="B1019" s="33">
        <v>43794</v>
      </c>
      <c r="C1019" s="22">
        <v>43766</v>
      </c>
      <c r="D1019" s="19" t="s">
        <v>391</v>
      </c>
      <c r="E1019" s="51" t="str">
        <f>IF(ISBLANK(LeaveTracker[[#This Row],[Employee Name]]),"-----",VLOOKUP(LeaveTracker[[#This Row],[Employee Name]],Employees[[Employee Name]:[Office]],7))</f>
        <v>CTO</v>
      </c>
      <c r="F1019" s="51" t="str">
        <f>IF(ISBLANK(LeaveTracker[[#This Row],[Employee Name]]),"-----",VLOOKUP(LeaveTracker[[#This Row],[Employee Name]],Employees[[Employee Name]:[Office]],6))</f>
        <v>REGULAR</v>
      </c>
      <c r="G1019" s="24">
        <v>43759</v>
      </c>
      <c r="H1019" s="24">
        <v>43761</v>
      </c>
      <c r="I1019" s="19" t="s">
        <v>81</v>
      </c>
      <c r="K1019" s="51" t="str">
        <f ca="1">LeaveTracker[[#This Row],[Days]]&amp;" "&amp;LeaveTracker[[#This Row],[Type of Leave]]</f>
        <v>3 SL</v>
      </c>
      <c r="L1019" s="23">
        <f ca="1">NETWORKDAYS(LeaveTracker[[#This Row],[Start Date]],LeaveTracker[[#This Row],[End Date]],lstHolidays)</f>
        <v>3</v>
      </c>
      <c r="M1019" s="27"/>
    </row>
    <row r="1020" spans="1:13" ht="30" customHeight="1" x14ac:dyDescent="0.3">
      <c r="A1020" s="32">
        <v>1240</v>
      </c>
      <c r="B1020" s="33">
        <v>43794</v>
      </c>
      <c r="C1020" s="22">
        <v>43767</v>
      </c>
      <c r="D1020" s="19" t="s">
        <v>394</v>
      </c>
      <c r="E1020" s="51" t="str">
        <f>IF(ISBLANK(LeaveTracker[[#This Row],[Employee Name]]),"-----",VLOOKUP(LeaveTracker[[#This Row],[Employee Name]],Employees[[Employee Name]:[Office]],7))</f>
        <v>CTO</v>
      </c>
      <c r="F1020" s="51" t="str">
        <f>IF(ISBLANK(LeaveTracker[[#This Row],[Employee Name]]),"-----",VLOOKUP(LeaveTracker[[#This Row],[Employee Name]],Employees[[Employee Name]:[Office]],6))</f>
        <v>REGULAR</v>
      </c>
      <c r="G1020" s="24">
        <v>43766</v>
      </c>
      <c r="H1020" s="24">
        <v>43766</v>
      </c>
      <c r="I1020" s="19" t="s">
        <v>81</v>
      </c>
      <c r="K1020" s="51" t="str">
        <f ca="1">LeaveTracker[[#This Row],[Days]]&amp;" "&amp;LeaveTracker[[#This Row],[Type of Leave]]</f>
        <v>1 SL</v>
      </c>
      <c r="L1020" s="23">
        <f ca="1">NETWORKDAYS(LeaveTracker[[#This Row],[Start Date]],LeaveTracker[[#This Row],[End Date]],lstHolidays)</f>
        <v>1</v>
      </c>
      <c r="M1020" s="27"/>
    </row>
    <row r="1021" spans="1:13" ht="30" customHeight="1" x14ac:dyDescent="0.3">
      <c r="A1021" s="32">
        <v>1241</v>
      </c>
      <c r="B1021" s="33">
        <v>43794</v>
      </c>
      <c r="C1021" s="22">
        <v>43763</v>
      </c>
      <c r="D1021" s="19" t="s">
        <v>394</v>
      </c>
      <c r="E1021" s="51" t="str">
        <f>IF(ISBLANK(LeaveTracker[[#This Row],[Employee Name]]),"-----",VLOOKUP(LeaveTracker[[#This Row],[Employee Name]],Employees[[Employee Name]:[Office]],7))</f>
        <v>CTO</v>
      </c>
      <c r="F1021" s="51" t="str">
        <f>IF(ISBLANK(LeaveTracker[[#This Row],[Employee Name]]),"-----",VLOOKUP(LeaveTracker[[#This Row],[Employee Name]],Employees[[Employee Name]:[Office]],6))</f>
        <v>REGULAR</v>
      </c>
      <c r="G1021" s="24">
        <v>43762</v>
      </c>
      <c r="H1021" s="24">
        <v>43762</v>
      </c>
      <c r="I1021" s="19" t="s">
        <v>81</v>
      </c>
      <c r="K1021" s="51" t="str">
        <f ca="1">LeaveTracker[[#This Row],[Days]]&amp;" "&amp;LeaveTracker[[#This Row],[Type of Leave]]</f>
        <v>1 SL</v>
      </c>
      <c r="L1021" s="23">
        <f ca="1">NETWORKDAYS(LeaveTracker[[#This Row],[Start Date]],LeaveTracker[[#This Row],[End Date]],lstHolidays)</f>
        <v>1</v>
      </c>
      <c r="M1021" s="27"/>
    </row>
    <row r="1022" spans="1:13" ht="30" customHeight="1" x14ac:dyDescent="0.3">
      <c r="A1022" s="32">
        <v>1242</v>
      </c>
      <c r="B1022" s="33">
        <v>43794</v>
      </c>
      <c r="C1022" s="22">
        <v>43787</v>
      </c>
      <c r="D1022" s="20" t="s">
        <v>396</v>
      </c>
      <c r="E1022" s="51" t="str">
        <f>IF(ISBLANK(LeaveTracker[[#This Row],[Employee Name]]),"-----",VLOOKUP(LeaveTracker[[#This Row],[Employee Name]],Employees[[Employee Name]:[Office]],7))</f>
        <v>CTO</v>
      </c>
      <c r="F1022" s="51" t="str">
        <f>IF(ISBLANK(LeaveTracker[[#This Row],[Employee Name]]),"-----",VLOOKUP(LeaveTracker[[#This Row],[Employee Name]],Employees[[Employee Name]:[Office]],6))</f>
        <v>REGULAR</v>
      </c>
      <c r="G1022" s="24">
        <v>43780</v>
      </c>
      <c r="H1022" s="24">
        <v>43784</v>
      </c>
      <c r="I1022" s="19" t="s">
        <v>1</v>
      </c>
      <c r="J1022" s="43" t="s">
        <v>299</v>
      </c>
      <c r="K1022" s="51" t="str">
        <f ca="1">LeaveTracker[[#This Row],[Days]]&amp;" "&amp;LeaveTracker[[#This Row],[Type of Leave]]</f>
        <v>5 Other</v>
      </c>
      <c r="L1022" s="23">
        <f ca="1">NETWORKDAYS(LeaveTracker[[#This Row],[Start Date]],LeaveTracker[[#This Row],[End Date]],lstHolidays)</f>
        <v>5</v>
      </c>
      <c r="M1022" s="27"/>
    </row>
    <row r="1023" spans="1:13" ht="30" customHeight="1" x14ac:dyDescent="0.3">
      <c r="A1023" s="32">
        <v>1243</v>
      </c>
      <c r="B1023" s="33">
        <v>43794</v>
      </c>
      <c r="C1023" s="22">
        <v>43754</v>
      </c>
      <c r="D1023" s="19" t="s">
        <v>396</v>
      </c>
      <c r="E1023" s="51" t="str">
        <f>IF(ISBLANK(LeaveTracker[[#This Row],[Employee Name]]),"-----",VLOOKUP(LeaveTracker[[#This Row],[Employee Name]],Employees[[Employee Name]:[Office]],7))</f>
        <v>CTO</v>
      </c>
      <c r="F1023" s="51" t="str">
        <f>IF(ISBLANK(LeaveTracker[[#This Row],[Employee Name]]),"-----",VLOOKUP(LeaveTracker[[#This Row],[Employee Name]],Employees[[Employee Name]:[Office]],6))</f>
        <v>REGULAR</v>
      </c>
      <c r="G1023" s="24">
        <v>43761</v>
      </c>
      <c r="H1023" s="24">
        <v>43763</v>
      </c>
      <c r="I1023" s="19" t="s">
        <v>82</v>
      </c>
      <c r="K1023" s="51" t="str">
        <f ca="1">LeaveTracker[[#This Row],[Days]]&amp;" "&amp;LeaveTracker[[#This Row],[Type of Leave]]</f>
        <v>3 VL</v>
      </c>
      <c r="L1023" s="23">
        <f ca="1">NETWORKDAYS(LeaveTracker[[#This Row],[Start Date]],LeaveTracker[[#This Row],[End Date]],lstHolidays)</f>
        <v>3</v>
      </c>
      <c r="M1023" s="27"/>
    </row>
    <row r="1024" spans="1:13" ht="30" customHeight="1" x14ac:dyDescent="0.3">
      <c r="A1024" s="32">
        <v>1245</v>
      </c>
      <c r="B1024" s="33">
        <v>43794</v>
      </c>
      <c r="C1024" s="22">
        <v>43754</v>
      </c>
      <c r="D1024" s="19" t="s">
        <v>396</v>
      </c>
      <c r="E1024" s="51" t="str">
        <f>IF(ISBLANK(LeaveTracker[[#This Row],[Employee Name]]),"-----",VLOOKUP(LeaveTracker[[#This Row],[Employee Name]],Employees[[Employee Name]:[Office]],7))</f>
        <v>CTO</v>
      </c>
      <c r="F1024" s="51" t="str">
        <f>IF(ISBLANK(LeaveTracker[[#This Row],[Employee Name]]),"-----",VLOOKUP(LeaveTracker[[#This Row],[Employee Name]],Employees[[Employee Name]:[Office]],6))</f>
        <v>REGULAR</v>
      </c>
      <c r="G1024" s="24">
        <v>43753</v>
      </c>
      <c r="H1024" s="24">
        <v>43753</v>
      </c>
      <c r="I1024" s="19" t="s">
        <v>81</v>
      </c>
      <c r="K1024" s="51" t="str">
        <f ca="1">LeaveTracker[[#This Row],[Days]]&amp;" "&amp;LeaveTracker[[#This Row],[Type of Leave]]</f>
        <v>1 SL</v>
      </c>
      <c r="L1024" s="23">
        <f ca="1">NETWORKDAYS(LeaveTracker[[#This Row],[Start Date]],LeaveTracker[[#This Row],[End Date]],lstHolidays)</f>
        <v>1</v>
      </c>
      <c r="M1024" s="27"/>
    </row>
    <row r="1025" spans="1:13" ht="30" customHeight="1" x14ac:dyDescent="0.3">
      <c r="A1025" s="32">
        <v>1246</v>
      </c>
      <c r="B1025" s="33">
        <v>43794</v>
      </c>
      <c r="C1025" s="22">
        <v>43748</v>
      </c>
      <c r="D1025" s="19" t="s">
        <v>398</v>
      </c>
      <c r="E1025" s="51" t="str">
        <f>IF(ISBLANK(LeaveTracker[[#This Row],[Employee Name]]),"-----",VLOOKUP(LeaveTracker[[#This Row],[Employee Name]],Employees[[Employee Name]:[Office]],7))</f>
        <v>NUTRITION OFFICE</v>
      </c>
      <c r="F1025" s="51" t="str">
        <f>IF(ISBLANK(LeaveTracker[[#This Row],[Employee Name]]),"-----",VLOOKUP(LeaveTracker[[#This Row],[Employee Name]],Employees[[Employee Name]:[Office]],6))</f>
        <v>REGULAR</v>
      </c>
      <c r="G1025" s="24">
        <v>43752</v>
      </c>
      <c r="H1025" s="24">
        <v>43752</v>
      </c>
      <c r="I1025" s="19" t="s">
        <v>82</v>
      </c>
      <c r="K1025" s="51" t="str">
        <f ca="1">LeaveTracker[[#This Row],[Days]]&amp;" "&amp;LeaveTracker[[#This Row],[Type of Leave]]</f>
        <v>1 VL</v>
      </c>
      <c r="L1025" s="23">
        <f ca="1">NETWORKDAYS(LeaveTracker[[#This Row],[Start Date]],LeaveTracker[[#This Row],[End Date]],lstHolidays)</f>
        <v>1</v>
      </c>
      <c r="M1025" s="27"/>
    </row>
    <row r="1026" spans="1:13" ht="30" customHeight="1" x14ac:dyDescent="0.3">
      <c r="A1026" s="32">
        <v>1246</v>
      </c>
      <c r="B1026" s="33">
        <v>43794</v>
      </c>
      <c r="C1026" s="22">
        <v>43748</v>
      </c>
      <c r="D1026" s="20" t="s">
        <v>398</v>
      </c>
      <c r="E1026" s="51" t="str">
        <f>IF(ISBLANK(LeaveTracker[[#This Row],[Employee Name]]),"-----",VLOOKUP(LeaveTracker[[#This Row],[Employee Name]],Employees[[Employee Name]:[Office]],7))</f>
        <v>NUTRITION OFFICE</v>
      </c>
      <c r="F1026" s="51" t="str">
        <f>IF(ISBLANK(LeaveTracker[[#This Row],[Employee Name]]),"-----",VLOOKUP(LeaveTracker[[#This Row],[Employee Name]],Employees[[Employee Name]:[Office]],6))</f>
        <v>REGULAR</v>
      </c>
      <c r="G1026" s="24">
        <v>43754</v>
      </c>
      <c r="H1026" s="24">
        <v>43754</v>
      </c>
      <c r="I1026" s="20" t="s">
        <v>82</v>
      </c>
      <c r="K1026" s="51" t="str">
        <f ca="1">LeaveTracker[[#This Row],[Days]]&amp;" "&amp;LeaveTracker[[#This Row],[Type of Leave]]</f>
        <v>1 VL</v>
      </c>
      <c r="L1026" s="23">
        <f ca="1">NETWORKDAYS(LeaveTracker[[#This Row],[Start Date]],LeaveTracker[[#This Row],[End Date]],lstHolidays)</f>
        <v>1</v>
      </c>
      <c r="M1026" s="27"/>
    </row>
    <row r="1027" spans="1:13" ht="30" customHeight="1" x14ac:dyDescent="0.3">
      <c r="A1027" s="32">
        <v>1246</v>
      </c>
      <c r="B1027" s="33">
        <v>43794</v>
      </c>
      <c r="C1027" s="22">
        <v>43748</v>
      </c>
      <c r="D1027" s="20" t="s">
        <v>398</v>
      </c>
      <c r="E1027" s="51" t="str">
        <f>IF(ISBLANK(LeaveTracker[[#This Row],[Employee Name]]),"-----",VLOOKUP(LeaveTracker[[#This Row],[Employee Name]],Employees[[Employee Name]:[Office]],7))</f>
        <v>NUTRITION OFFICE</v>
      </c>
      <c r="F1027" s="51" t="str">
        <f>IF(ISBLANK(LeaveTracker[[#This Row],[Employee Name]]),"-----",VLOOKUP(LeaveTracker[[#This Row],[Employee Name]],Employees[[Employee Name]:[Office]],6))</f>
        <v>REGULAR</v>
      </c>
      <c r="G1027" s="24">
        <v>43756</v>
      </c>
      <c r="H1027" s="24">
        <v>43756</v>
      </c>
      <c r="I1027" s="20" t="s">
        <v>82</v>
      </c>
      <c r="K1027" s="51" t="str">
        <f ca="1">LeaveTracker[[#This Row],[Days]]&amp;" "&amp;LeaveTracker[[#This Row],[Type of Leave]]</f>
        <v>1 VL</v>
      </c>
      <c r="L1027" s="23">
        <f ca="1">NETWORKDAYS(LeaveTracker[[#This Row],[Start Date]],LeaveTracker[[#This Row],[End Date]],lstHolidays)</f>
        <v>1</v>
      </c>
      <c r="M1027" s="27"/>
    </row>
    <row r="1028" spans="1:13" ht="30" customHeight="1" x14ac:dyDescent="0.3">
      <c r="A1028" s="32">
        <v>1247</v>
      </c>
      <c r="B1028" s="33">
        <v>43794</v>
      </c>
      <c r="C1028" s="22">
        <v>43754</v>
      </c>
      <c r="D1028" s="19" t="s">
        <v>402</v>
      </c>
      <c r="E1028" s="51" t="str">
        <f>IF(ISBLANK(LeaveTracker[[#This Row],[Employee Name]]),"-----",VLOOKUP(LeaveTracker[[#This Row],[Employee Name]],Employees[[Employee Name]:[Office]],7))</f>
        <v>CTO</v>
      </c>
      <c r="F1028" s="51" t="str">
        <f>IF(ISBLANK(LeaveTracker[[#This Row],[Employee Name]]),"-----",VLOOKUP(LeaveTracker[[#This Row],[Employee Name]],Employees[[Employee Name]:[Office]],6))</f>
        <v>REGULAR</v>
      </c>
      <c r="G1028" s="24">
        <v>43752</v>
      </c>
      <c r="H1028" s="24">
        <v>43753</v>
      </c>
      <c r="I1028" s="20" t="s">
        <v>81</v>
      </c>
      <c r="K1028" s="51" t="str">
        <f ca="1">LeaveTracker[[#This Row],[Days]]&amp;" "&amp;LeaveTracker[[#This Row],[Type of Leave]]</f>
        <v>2 SL</v>
      </c>
      <c r="L1028" s="23">
        <f ca="1">NETWORKDAYS(LeaveTracker[[#This Row],[Start Date]],LeaveTracker[[#This Row],[End Date]],lstHolidays)</f>
        <v>2</v>
      </c>
      <c r="M1028" s="27"/>
    </row>
    <row r="1029" spans="1:13" ht="30" customHeight="1" x14ac:dyDescent="0.3">
      <c r="A1029" s="32">
        <v>1248</v>
      </c>
      <c r="B1029" s="33">
        <v>43794</v>
      </c>
      <c r="C1029" s="22">
        <v>43759</v>
      </c>
      <c r="D1029" s="19" t="s">
        <v>405</v>
      </c>
      <c r="E1029" s="51" t="str">
        <f>IF(ISBLANK(LeaveTracker[[#This Row],[Employee Name]]),"-----",VLOOKUP(LeaveTracker[[#This Row],[Employee Name]],Employees[[Employee Name]:[Office]],7))</f>
        <v>CTO</v>
      </c>
      <c r="F1029" s="51" t="str">
        <f>IF(ISBLANK(LeaveTracker[[#This Row],[Employee Name]]),"-----",VLOOKUP(LeaveTracker[[#This Row],[Employee Name]],Employees[[Employee Name]:[Office]],6))</f>
        <v>REGULAR</v>
      </c>
      <c r="G1029" s="24">
        <v>43756</v>
      </c>
      <c r="H1029" s="24">
        <v>43756</v>
      </c>
      <c r="I1029" s="20" t="s">
        <v>81</v>
      </c>
      <c r="K1029" s="51" t="str">
        <f ca="1">LeaveTracker[[#This Row],[Days]]&amp;" "&amp;LeaveTracker[[#This Row],[Type of Leave]]</f>
        <v>1 SL</v>
      </c>
      <c r="L1029" s="23">
        <f ca="1">NETWORKDAYS(LeaveTracker[[#This Row],[Start Date]],LeaveTracker[[#This Row],[End Date]],lstHolidays)</f>
        <v>1</v>
      </c>
      <c r="M1029" s="27"/>
    </row>
    <row r="1030" spans="1:13" ht="30" customHeight="1" x14ac:dyDescent="0.3">
      <c r="A1030" s="32">
        <v>1249</v>
      </c>
      <c r="B1030" s="33">
        <v>43795</v>
      </c>
      <c r="C1030" s="22">
        <v>43755</v>
      </c>
      <c r="D1030" s="19" t="s">
        <v>407</v>
      </c>
      <c r="E1030" s="51" t="str">
        <f>IF(ISBLANK(LeaveTracker[[#This Row],[Employee Name]]),"-----",VLOOKUP(LeaveTracker[[#This Row],[Employee Name]],Employees[[Employee Name]:[Office]],7))</f>
        <v>CTO</v>
      </c>
      <c r="F1030" s="51" t="str">
        <f>IF(ISBLANK(LeaveTracker[[#This Row],[Employee Name]]),"-----",VLOOKUP(LeaveTracker[[#This Row],[Employee Name]],Employees[[Employee Name]:[Office]],6))</f>
        <v>REGULAR</v>
      </c>
      <c r="G1030" s="24">
        <v>43761</v>
      </c>
      <c r="H1030" s="24">
        <v>43761</v>
      </c>
      <c r="I1030" s="20" t="s">
        <v>82</v>
      </c>
      <c r="K1030" s="51" t="str">
        <f ca="1">LeaveTracker[[#This Row],[Days]]&amp;" "&amp;LeaveTracker[[#This Row],[Type of Leave]]</f>
        <v>1 VL</v>
      </c>
      <c r="L1030" s="23">
        <f ca="1">NETWORKDAYS(LeaveTracker[[#This Row],[Start Date]],LeaveTracker[[#This Row],[End Date]],lstHolidays)</f>
        <v>1</v>
      </c>
      <c r="M1030" s="27"/>
    </row>
    <row r="1031" spans="1:13" ht="30" customHeight="1" x14ac:dyDescent="0.3">
      <c r="A1031" s="32">
        <v>1250</v>
      </c>
      <c r="B1031" s="33">
        <v>43795</v>
      </c>
      <c r="C1031" s="22">
        <v>43759</v>
      </c>
      <c r="D1031" s="19" t="s">
        <v>1021</v>
      </c>
      <c r="E1031" s="51" t="str">
        <f>IF(ISBLANK(LeaveTracker[[#This Row],[Employee Name]]),"-----",VLOOKUP(LeaveTracker[[#This Row],[Employee Name]],Employees[[Employee Name]:[Office]],7))</f>
        <v>CTO</v>
      </c>
      <c r="F1031" s="51" t="str">
        <f>IF(ISBLANK(LeaveTracker[[#This Row],[Employee Name]]),"-----",VLOOKUP(LeaveTracker[[#This Row],[Employee Name]],Employees[[Employee Name]:[Office]],6))</f>
        <v>REGULAR</v>
      </c>
      <c r="G1031" s="24">
        <v>43768</v>
      </c>
      <c r="H1031" s="24">
        <v>43768</v>
      </c>
      <c r="I1031" s="20" t="s">
        <v>1</v>
      </c>
      <c r="J1031" s="43" t="s">
        <v>105</v>
      </c>
      <c r="K1031" s="51" t="str">
        <f ca="1">LeaveTracker[[#This Row],[Days]]&amp;" "&amp;LeaveTracker[[#This Row],[Type of Leave]]</f>
        <v>1 Other</v>
      </c>
      <c r="L1031" s="23">
        <f ca="1">NETWORKDAYS(LeaveTracker[[#This Row],[Start Date]],LeaveTracker[[#This Row],[End Date]],lstHolidays)</f>
        <v>1</v>
      </c>
      <c r="M1031" s="27"/>
    </row>
    <row r="1032" spans="1:13" ht="30" customHeight="1" x14ac:dyDescent="0.3">
      <c r="A1032" s="32">
        <v>1251</v>
      </c>
      <c r="B1032" s="33">
        <v>43795</v>
      </c>
      <c r="C1032" s="22">
        <v>43754</v>
      </c>
      <c r="D1032" s="19" t="s">
        <v>411</v>
      </c>
      <c r="E1032" s="51" t="str">
        <f>IF(ISBLANK(LeaveTracker[[#This Row],[Employee Name]]),"-----",VLOOKUP(LeaveTracker[[#This Row],[Employee Name]],Employees[[Employee Name]:[Office]],7))</f>
        <v>CTO</v>
      </c>
      <c r="F1032" s="51" t="str">
        <f>IF(ISBLANK(LeaveTracker[[#This Row],[Employee Name]]),"-----",VLOOKUP(LeaveTracker[[#This Row],[Employee Name]],Employees[[Employee Name]:[Office]],6))</f>
        <v>REGULAR</v>
      </c>
      <c r="G1032" s="21">
        <v>43759</v>
      </c>
      <c r="H1032" s="24">
        <v>43759</v>
      </c>
      <c r="I1032" s="20" t="s">
        <v>298</v>
      </c>
      <c r="J1032" s="43" t="s">
        <v>158</v>
      </c>
      <c r="K1032" s="51" t="str">
        <f ca="1">LeaveTracker[[#This Row],[Days]]&amp;" "&amp;LeaveTracker[[#This Row],[Type of Leave]]</f>
        <v>1 OTHER</v>
      </c>
      <c r="L1032" s="23">
        <f ca="1">NETWORKDAYS(LeaveTracker[[#This Row],[Start Date]],LeaveTracker[[#This Row],[End Date]],lstHolidays)</f>
        <v>1</v>
      </c>
      <c r="M1032" s="27"/>
    </row>
    <row r="1033" spans="1:13" ht="30" customHeight="1" x14ac:dyDescent="0.3">
      <c r="A1033" s="32">
        <v>1252</v>
      </c>
      <c r="B1033" s="33">
        <v>43795</v>
      </c>
      <c r="C1033" s="22">
        <v>43760</v>
      </c>
      <c r="D1033" s="19" t="s">
        <v>415</v>
      </c>
      <c r="E1033" s="51" t="str">
        <f>IF(ISBLANK(LeaveTracker[[#This Row],[Employee Name]]),"-----",VLOOKUP(LeaveTracker[[#This Row],[Employee Name]],Employees[[Employee Name]:[Office]],7))</f>
        <v>CTO</v>
      </c>
      <c r="F1033" s="51" t="str">
        <f>IF(ISBLANK(LeaveTracker[[#This Row],[Employee Name]]),"-----",VLOOKUP(LeaveTracker[[#This Row],[Employee Name]],Employees[[Employee Name]:[Office]],6))</f>
        <v>REGULAR</v>
      </c>
      <c r="G1033" s="24">
        <v>43768</v>
      </c>
      <c r="H1033" s="24">
        <v>43769</v>
      </c>
      <c r="I1033" s="20" t="s">
        <v>82</v>
      </c>
      <c r="J1033" s="43" t="s">
        <v>1004</v>
      </c>
      <c r="K1033" s="51" t="str">
        <f ca="1">LeaveTracker[[#This Row],[Days]]&amp;" "&amp;LeaveTracker[[#This Row],[Type of Leave]]</f>
        <v>2 VL</v>
      </c>
      <c r="L1033" s="23">
        <f ca="1">NETWORKDAYS(LeaveTracker[[#This Row],[Start Date]],LeaveTracker[[#This Row],[End Date]],lstHolidays)</f>
        <v>2</v>
      </c>
      <c r="M1033" s="27"/>
    </row>
    <row r="1034" spans="1:13" ht="30" customHeight="1" x14ac:dyDescent="0.3">
      <c r="A1034" s="32">
        <v>1253</v>
      </c>
      <c r="B1034" s="33">
        <v>43795</v>
      </c>
      <c r="C1034" s="22">
        <v>43761</v>
      </c>
      <c r="D1034" s="19" t="s">
        <v>418</v>
      </c>
      <c r="E1034" s="51" t="str">
        <f>IF(ISBLANK(LeaveTracker[[#This Row],[Employee Name]]),"-----",VLOOKUP(LeaveTracker[[#This Row],[Employee Name]],Employees[[Employee Name]:[Office]],7))</f>
        <v>CTO</v>
      </c>
      <c r="F1034" s="51" t="str">
        <f>IF(ISBLANK(LeaveTracker[[#This Row],[Employee Name]]),"-----",VLOOKUP(LeaveTracker[[#This Row],[Employee Name]],Employees[[Employee Name]:[Office]],6))</f>
        <v>REGULAR</v>
      </c>
      <c r="G1034" s="24">
        <v>43768</v>
      </c>
      <c r="H1034" s="24">
        <v>43768</v>
      </c>
      <c r="I1034" s="20" t="s">
        <v>82</v>
      </c>
      <c r="J1034" s="43" t="s">
        <v>1004</v>
      </c>
      <c r="K1034" s="51" t="str">
        <f ca="1">LeaveTracker[[#This Row],[Days]]&amp;" "&amp;LeaveTracker[[#This Row],[Type of Leave]]</f>
        <v>1 VL</v>
      </c>
      <c r="L1034" s="23">
        <f ca="1">NETWORKDAYS(LeaveTracker[[#This Row],[Start Date]],LeaveTracker[[#This Row],[End Date]],lstHolidays)</f>
        <v>1</v>
      </c>
      <c r="M1034" s="27"/>
    </row>
    <row r="1035" spans="1:13" ht="30" customHeight="1" x14ac:dyDescent="0.3">
      <c r="A1035" s="32">
        <v>1254</v>
      </c>
      <c r="B1035" s="33">
        <v>43795</v>
      </c>
      <c r="C1035" s="22">
        <v>43762</v>
      </c>
      <c r="D1035" s="20" t="s">
        <v>418</v>
      </c>
      <c r="E1035" s="51" t="str">
        <f>IF(ISBLANK(LeaveTracker[[#This Row],[Employee Name]]),"-----",VLOOKUP(LeaveTracker[[#This Row],[Employee Name]],Employees[[Employee Name]:[Office]],7))</f>
        <v>CTO</v>
      </c>
      <c r="F1035" s="51" t="str">
        <f>IF(ISBLANK(LeaveTracker[[#This Row],[Employee Name]]),"-----",VLOOKUP(LeaveTracker[[#This Row],[Employee Name]],Employees[[Employee Name]:[Office]],6))</f>
        <v>REGULAR</v>
      </c>
      <c r="G1035" s="24">
        <v>43767</v>
      </c>
      <c r="H1035" s="24">
        <v>43767</v>
      </c>
      <c r="I1035" s="20" t="s">
        <v>82</v>
      </c>
      <c r="J1035" s="43" t="s">
        <v>1004</v>
      </c>
      <c r="K1035" s="51" t="str">
        <f ca="1">LeaveTracker[[#This Row],[Days]]&amp;" "&amp;LeaveTracker[[#This Row],[Type of Leave]]</f>
        <v>1 VL</v>
      </c>
      <c r="L1035" s="23">
        <f ca="1">NETWORKDAYS(LeaveTracker[[#This Row],[Start Date]],LeaveTracker[[#This Row],[End Date]],lstHolidays)</f>
        <v>1</v>
      </c>
      <c r="M1035" s="27"/>
    </row>
    <row r="1036" spans="1:13" ht="30" customHeight="1" x14ac:dyDescent="0.3">
      <c r="A1036" s="32">
        <v>1255</v>
      </c>
      <c r="B1036" s="33">
        <v>43795</v>
      </c>
      <c r="C1036" s="22">
        <v>43767</v>
      </c>
      <c r="D1036" s="19" t="s">
        <v>944</v>
      </c>
      <c r="E1036" s="51" t="str">
        <f>IF(ISBLANK(LeaveTracker[[#This Row],[Employee Name]]),"-----",VLOOKUP(LeaveTracker[[#This Row],[Employee Name]],Employees[[Employee Name]:[Office]],7))</f>
        <v>EEO/ CITY MARKET</v>
      </c>
      <c r="F1036" s="51" t="str">
        <f>IF(ISBLANK(LeaveTracker[[#This Row],[Employee Name]]),"-----",VLOOKUP(LeaveTracker[[#This Row],[Employee Name]],Employees[[Employee Name]:[Office]],6))</f>
        <v>REGULAR</v>
      </c>
      <c r="G1036" s="24">
        <v>43822</v>
      </c>
      <c r="H1036" s="24">
        <v>43822</v>
      </c>
      <c r="I1036" s="20" t="s">
        <v>82</v>
      </c>
      <c r="K1036" s="51" t="str">
        <f ca="1">LeaveTracker[[#This Row],[Days]]&amp;" "&amp;LeaveTracker[[#This Row],[Type of Leave]]</f>
        <v>1 VL</v>
      </c>
      <c r="L1036" s="23">
        <f ca="1">NETWORKDAYS(LeaveTracker[[#This Row],[Start Date]],LeaveTracker[[#This Row],[End Date]],lstHolidays)</f>
        <v>1</v>
      </c>
      <c r="M1036" s="27"/>
    </row>
    <row r="1037" spans="1:13" ht="30" customHeight="1" x14ac:dyDescent="0.3">
      <c r="A1037" s="32">
        <v>1255</v>
      </c>
      <c r="B1037" s="33">
        <v>43795</v>
      </c>
      <c r="C1037" s="22">
        <v>43767</v>
      </c>
      <c r="D1037" s="19" t="s">
        <v>944</v>
      </c>
      <c r="E1037" s="51" t="str">
        <f>IF(ISBLANK(LeaveTracker[[#This Row],[Employee Name]]),"-----",VLOOKUP(LeaveTracker[[#This Row],[Employee Name]],Employees[[Employee Name]:[Office]],7))</f>
        <v>EEO/ CITY MARKET</v>
      </c>
      <c r="F1037" s="51" t="str">
        <f>IF(ISBLANK(LeaveTracker[[#This Row],[Employee Name]]),"-----",VLOOKUP(LeaveTracker[[#This Row],[Employee Name]],Employees[[Employee Name]:[Office]],6))</f>
        <v>REGULAR</v>
      </c>
      <c r="G1037" s="24">
        <v>43825</v>
      </c>
      <c r="H1037" s="24">
        <v>43826</v>
      </c>
      <c r="I1037" s="20" t="s">
        <v>82</v>
      </c>
      <c r="K1037" s="51" t="str">
        <f ca="1">LeaveTracker[[#This Row],[Days]]&amp;" "&amp;LeaveTracker[[#This Row],[Type of Leave]]</f>
        <v>2 VL</v>
      </c>
      <c r="L1037" s="23">
        <f ca="1">NETWORKDAYS(LeaveTracker[[#This Row],[Start Date]],LeaveTracker[[#This Row],[End Date]],lstHolidays)</f>
        <v>2</v>
      </c>
      <c r="M1037" s="27"/>
    </row>
    <row r="1038" spans="1:13" ht="30" customHeight="1" x14ac:dyDescent="0.3">
      <c r="A1038" s="32">
        <v>1256</v>
      </c>
      <c r="B1038" s="33">
        <v>43795</v>
      </c>
      <c r="C1038" s="22">
        <v>43761</v>
      </c>
      <c r="D1038" s="19" t="s">
        <v>944</v>
      </c>
      <c r="E1038" s="51" t="str">
        <f>IF(ISBLANK(LeaveTracker[[#This Row],[Employee Name]]),"-----",VLOOKUP(LeaveTracker[[#This Row],[Employee Name]],Employees[[Employee Name]:[Office]],7))</f>
        <v>EEO/ CITY MARKET</v>
      </c>
      <c r="F1038" s="51" t="str">
        <f>IF(ISBLANK(LeaveTracker[[#This Row],[Employee Name]]),"-----",VLOOKUP(LeaveTracker[[#This Row],[Employee Name]],Employees[[Employee Name]:[Office]],6))</f>
        <v>REGULAR</v>
      </c>
      <c r="G1038" s="24">
        <v>43760</v>
      </c>
      <c r="H1038" s="24">
        <v>43760</v>
      </c>
      <c r="I1038" s="20" t="s">
        <v>81</v>
      </c>
      <c r="K1038" s="51" t="str">
        <f ca="1">LeaveTracker[[#This Row],[Days]]&amp;" "&amp;LeaveTracker[[#This Row],[Type of Leave]]</f>
        <v>1 SL</v>
      </c>
      <c r="L1038" s="23">
        <f ca="1">NETWORKDAYS(LeaveTracker[[#This Row],[Start Date]],LeaveTracker[[#This Row],[End Date]],lstHolidays)</f>
        <v>1</v>
      </c>
      <c r="M1038" s="27"/>
    </row>
    <row r="1039" spans="1:13" ht="30" customHeight="1" x14ac:dyDescent="0.3">
      <c r="A1039" s="32">
        <v>1257</v>
      </c>
      <c r="B1039" s="33">
        <v>43795</v>
      </c>
      <c r="C1039" s="22">
        <v>43732</v>
      </c>
      <c r="D1039" s="19" t="s">
        <v>944</v>
      </c>
      <c r="E1039" s="51" t="str">
        <f>IF(ISBLANK(LeaveTracker[[#This Row],[Employee Name]]),"-----",VLOOKUP(LeaveTracker[[#This Row],[Employee Name]],Employees[[Employee Name]:[Office]],7))</f>
        <v>EEO/ CITY MARKET</v>
      </c>
      <c r="F1039" s="51" t="str">
        <f>IF(ISBLANK(LeaveTracker[[#This Row],[Employee Name]]),"-----",VLOOKUP(LeaveTracker[[#This Row],[Employee Name]],Employees[[Employee Name]:[Office]],6))</f>
        <v>REGULAR</v>
      </c>
      <c r="G1039" s="24">
        <v>43724</v>
      </c>
      <c r="H1039" s="24">
        <v>43728</v>
      </c>
      <c r="I1039" s="20" t="s">
        <v>82</v>
      </c>
      <c r="K1039" s="51" t="str">
        <f ca="1">LeaveTracker[[#This Row],[Days]]&amp;" "&amp;LeaveTracker[[#This Row],[Type of Leave]]</f>
        <v>5 VL</v>
      </c>
      <c r="L1039" s="23">
        <f ca="1">NETWORKDAYS(LeaveTracker[[#This Row],[Start Date]],LeaveTracker[[#This Row],[End Date]],lstHolidays)</f>
        <v>5</v>
      </c>
      <c r="M1039" s="27"/>
    </row>
    <row r="1040" spans="1:13" ht="30" customHeight="1" x14ac:dyDescent="0.3">
      <c r="A1040" s="32">
        <v>1257</v>
      </c>
      <c r="B1040" s="33">
        <v>43795</v>
      </c>
      <c r="C1040" s="22">
        <v>43732</v>
      </c>
      <c r="D1040" s="19" t="s">
        <v>944</v>
      </c>
      <c r="E1040" s="51" t="str">
        <f>IF(ISBLANK(LeaveTracker[[#This Row],[Employee Name]]),"-----",VLOOKUP(LeaveTracker[[#This Row],[Employee Name]],Employees[[Employee Name]:[Office]],7))</f>
        <v>EEO/ CITY MARKET</v>
      </c>
      <c r="F1040" s="51" t="str">
        <f>IF(ISBLANK(LeaveTracker[[#This Row],[Employee Name]]),"-----",VLOOKUP(LeaveTracker[[#This Row],[Employee Name]],Employees[[Employee Name]:[Office]],6))</f>
        <v>REGULAR</v>
      </c>
      <c r="G1040" s="24">
        <v>43734</v>
      </c>
      <c r="H1040" s="24">
        <v>43734</v>
      </c>
      <c r="I1040" s="20" t="s">
        <v>82</v>
      </c>
      <c r="K1040" s="51" t="str">
        <f ca="1">LeaveTracker[[#This Row],[Days]]&amp;" "&amp;LeaveTracker[[#This Row],[Type of Leave]]</f>
        <v>1 VL</v>
      </c>
      <c r="L1040" s="23">
        <f ca="1">NETWORKDAYS(LeaveTracker[[#This Row],[Start Date]],LeaveTracker[[#This Row],[End Date]],lstHolidays)</f>
        <v>1</v>
      </c>
      <c r="M1040" s="27"/>
    </row>
    <row r="1041" spans="1:13" ht="30" customHeight="1" x14ac:dyDescent="0.3">
      <c r="A1041" s="32">
        <v>1258</v>
      </c>
      <c r="B1041" s="33">
        <v>43795</v>
      </c>
      <c r="C1041" s="22">
        <v>43762</v>
      </c>
      <c r="D1041" s="19" t="s">
        <v>422</v>
      </c>
      <c r="E1041" s="51" t="str">
        <f>IF(ISBLANK(LeaveTracker[[#This Row],[Employee Name]]),"-----",VLOOKUP(LeaveTracker[[#This Row],[Employee Name]],Employees[[Employee Name]:[Office]],7))</f>
        <v>CTO</v>
      </c>
      <c r="F1041" s="51" t="str">
        <f>IF(ISBLANK(LeaveTracker[[#This Row],[Employee Name]]),"-----",VLOOKUP(LeaveTracker[[#This Row],[Employee Name]],Employees[[Employee Name]:[Office]],6))</f>
        <v>REGULAR</v>
      </c>
      <c r="G1041" s="24">
        <v>43759</v>
      </c>
      <c r="H1041" s="24">
        <v>43761</v>
      </c>
      <c r="I1041" s="20" t="s">
        <v>81</v>
      </c>
      <c r="K1041" s="51" t="str">
        <f ca="1">LeaveTracker[[#This Row],[Days]]&amp;" "&amp;LeaveTracker[[#This Row],[Type of Leave]]</f>
        <v>3 SL</v>
      </c>
      <c r="L1041" s="23">
        <f ca="1">NETWORKDAYS(LeaveTracker[[#This Row],[Start Date]],LeaveTracker[[#This Row],[End Date]],lstHolidays)</f>
        <v>3</v>
      </c>
      <c r="M1041" s="27"/>
    </row>
    <row r="1042" spans="1:13" ht="30" customHeight="1" x14ac:dyDescent="0.3">
      <c r="A1042" s="32">
        <v>1259</v>
      </c>
      <c r="B1042" s="33">
        <v>43795</v>
      </c>
      <c r="C1042" s="22">
        <v>43766</v>
      </c>
      <c r="D1042" s="19" t="s">
        <v>427</v>
      </c>
      <c r="E1042" s="51" t="str">
        <f>IF(ISBLANK(LeaveTracker[[#This Row],[Employee Name]]),"-----",VLOOKUP(LeaveTracker[[#This Row],[Employee Name]],Employees[[Employee Name]:[Office]],7))</f>
        <v>CTO</v>
      </c>
      <c r="F1042" s="51" t="str">
        <f>IF(ISBLANK(LeaveTracker[[#This Row],[Employee Name]]),"-----",VLOOKUP(LeaveTracker[[#This Row],[Employee Name]],Employees[[Employee Name]:[Office]],6))</f>
        <v>REGULAR</v>
      </c>
      <c r="G1042" s="24">
        <v>43763</v>
      </c>
      <c r="H1042" s="24">
        <v>43763</v>
      </c>
      <c r="I1042" s="20" t="s">
        <v>81</v>
      </c>
      <c r="K1042" s="51" t="str">
        <f ca="1">LeaveTracker[[#This Row],[Days]]&amp;" "&amp;LeaveTracker[[#This Row],[Type of Leave]]</f>
        <v>1 SL</v>
      </c>
      <c r="L1042" s="23">
        <f ca="1">NETWORKDAYS(LeaveTracker[[#This Row],[Start Date]],LeaveTracker[[#This Row],[End Date]],lstHolidays)</f>
        <v>1</v>
      </c>
      <c r="M1042" s="27"/>
    </row>
    <row r="1043" spans="1:13" ht="30" customHeight="1" x14ac:dyDescent="0.3">
      <c r="A1043" s="32">
        <v>1260</v>
      </c>
      <c r="B1043" s="33">
        <v>43795</v>
      </c>
      <c r="C1043" s="24">
        <v>43767</v>
      </c>
      <c r="D1043" s="20" t="s">
        <v>428</v>
      </c>
      <c r="E1043" s="51" t="str">
        <f>IF(ISBLANK(LeaveTracker[[#This Row],[Employee Name]]),"-----",VLOOKUP(LeaveTracker[[#This Row],[Employee Name]],Employees[[Employee Name]:[Office]],7))</f>
        <v>HRMO</v>
      </c>
      <c r="F1043" s="51" t="str">
        <f>IF(ISBLANK(LeaveTracker[[#This Row],[Employee Name]]),"-----",VLOOKUP(LeaveTracker[[#This Row],[Employee Name]],Employees[[Employee Name]:[Office]],6))</f>
        <v>REGULAR</v>
      </c>
      <c r="G1043" s="24">
        <v>43767</v>
      </c>
      <c r="H1043" s="24">
        <v>43769</v>
      </c>
      <c r="I1043" s="20" t="s">
        <v>82</v>
      </c>
      <c r="K1043" s="51" t="str">
        <f ca="1">LeaveTracker[[#This Row],[Days]]&amp;" "&amp;LeaveTracker[[#This Row],[Type of Leave]]</f>
        <v>3 VL</v>
      </c>
      <c r="L1043" s="23">
        <f ca="1">NETWORKDAYS(LeaveTracker[[#This Row],[Start Date]],LeaveTracker[[#This Row],[End Date]],lstHolidays)</f>
        <v>3</v>
      </c>
      <c r="M1043" s="27"/>
    </row>
    <row r="1044" spans="1:13" ht="30" customHeight="1" x14ac:dyDescent="0.3">
      <c r="A1044" s="32">
        <v>1261</v>
      </c>
      <c r="B1044" s="33">
        <v>43795</v>
      </c>
      <c r="C1044" s="24">
        <v>43749</v>
      </c>
      <c r="D1044" s="20" t="s">
        <v>332</v>
      </c>
      <c r="E1044" s="51" t="str">
        <f>IF(ISBLANK(LeaveTracker[[#This Row],[Employee Name]]),"-----",VLOOKUP(LeaveTracker[[#This Row],[Employee Name]],Employees[[Employee Name]:[Office]],7))</f>
        <v>INTERNAL</v>
      </c>
      <c r="F1044" s="51" t="str">
        <f>IF(ISBLANK(LeaveTracker[[#This Row],[Employee Name]]),"-----",VLOOKUP(LeaveTracker[[#This Row],[Employee Name]],Employees[[Employee Name]:[Office]],6))</f>
        <v>REGULAR</v>
      </c>
      <c r="G1044" s="24">
        <v>43749</v>
      </c>
      <c r="H1044" s="24">
        <v>43749</v>
      </c>
      <c r="I1044" s="20" t="s">
        <v>81</v>
      </c>
      <c r="K1044" s="51" t="str">
        <f ca="1">LeaveTracker[[#This Row],[Days]]&amp;" "&amp;LeaveTracker[[#This Row],[Type of Leave]]</f>
        <v>1 SL</v>
      </c>
      <c r="L1044" s="23">
        <f ca="1">NETWORKDAYS(LeaveTracker[[#This Row],[Start Date]],LeaveTracker[[#This Row],[End Date]],lstHolidays)</f>
        <v>1</v>
      </c>
      <c r="M1044" s="27"/>
    </row>
    <row r="1045" spans="1:13" ht="30" customHeight="1" x14ac:dyDescent="0.3">
      <c r="A1045" s="32">
        <v>1262</v>
      </c>
      <c r="B1045" s="33">
        <v>43795</v>
      </c>
      <c r="C1045" s="22">
        <v>43766</v>
      </c>
      <c r="D1045" s="19" t="s">
        <v>435</v>
      </c>
      <c r="E1045" s="51" t="str">
        <f>IF(ISBLANK(LeaveTracker[[#This Row],[Employee Name]]),"-----",VLOOKUP(LeaveTracker[[#This Row],[Employee Name]],Employees[[Employee Name]:[Office]],7))</f>
        <v>INTERNAL</v>
      </c>
      <c r="F1045" s="51" t="str">
        <f>IF(ISBLANK(LeaveTracker[[#This Row],[Employee Name]]),"-----",VLOOKUP(LeaveTracker[[#This Row],[Employee Name]],Employees[[Employee Name]:[Office]],6))</f>
        <v>REGULAR</v>
      </c>
      <c r="G1045" s="24">
        <v>43761</v>
      </c>
      <c r="H1045" s="24">
        <v>43763</v>
      </c>
      <c r="I1045" s="20" t="s">
        <v>81</v>
      </c>
      <c r="K1045" s="51" t="str">
        <f ca="1">LeaveTracker[[#This Row],[Days]]&amp;" "&amp;LeaveTracker[[#This Row],[Type of Leave]]</f>
        <v>3 SL</v>
      </c>
      <c r="L1045" s="23">
        <f ca="1">NETWORKDAYS(LeaveTracker[[#This Row],[Start Date]],LeaveTracker[[#This Row],[End Date]],lstHolidays)</f>
        <v>3</v>
      </c>
      <c r="M1045" s="27"/>
    </row>
    <row r="1046" spans="1:13" ht="30" customHeight="1" x14ac:dyDescent="0.3">
      <c r="A1046" s="32">
        <v>1263</v>
      </c>
      <c r="B1046" s="33">
        <v>43795</v>
      </c>
      <c r="C1046" s="31">
        <v>44900</v>
      </c>
      <c r="D1046" s="20" t="s">
        <v>200</v>
      </c>
      <c r="E1046" s="51" t="str">
        <f>IF(ISBLANK(LeaveTracker[[#This Row],[Employee Name]]),"-----",VLOOKUP(LeaveTracker[[#This Row],[Employee Name]],Employees[[Employee Name]:[Office]],7))</f>
        <v>PICNIC GROVE</v>
      </c>
      <c r="F1046" s="51" t="str">
        <f>IF(ISBLANK(LeaveTracker[[#This Row],[Employee Name]]),"-----",VLOOKUP(LeaveTracker[[#This Row],[Employee Name]],Employees[[Employee Name]:[Office]],6))</f>
        <v>REGULAR</v>
      </c>
      <c r="G1046" s="24"/>
      <c r="H1046" s="24"/>
      <c r="I1046" s="20" t="s">
        <v>298</v>
      </c>
      <c r="J1046" s="43" t="s">
        <v>436</v>
      </c>
      <c r="K1046" s="51" t="str">
        <f ca="1">LeaveTracker[[#This Row],[Days]]&amp;" "&amp;LeaveTracker[[#This Row],[Type of Leave]]</f>
        <v>0 OTHER</v>
      </c>
      <c r="L1046" s="23">
        <f ca="1">NETWORKDAYS(LeaveTracker[[#This Row],[Start Date]],LeaveTracker[[#This Row],[End Date]],lstHolidays)</f>
        <v>0</v>
      </c>
      <c r="M1046" s="27"/>
    </row>
    <row r="1047" spans="1:13" ht="30" customHeight="1" x14ac:dyDescent="0.3">
      <c r="A1047" s="32">
        <v>1264</v>
      </c>
      <c r="B1047" s="33">
        <v>43795</v>
      </c>
      <c r="C1047" s="22">
        <v>43756</v>
      </c>
      <c r="D1047" s="19" t="s">
        <v>440</v>
      </c>
      <c r="E1047" s="51" t="str">
        <f>IF(ISBLANK(LeaveTracker[[#This Row],[Employee Name]]),"-----",VLOOKUP(LeaveTracker[[#This Row],[Employee Name]],Employees[[Employee Name]:[Office]],7))</f>
        <v>ACCOUNTING</v>
      </c>
      <c r="F1047" s="51" t="str">
        <f>IF(ISBLANK(LeaveTracker[[#This Row],[Employee Name]]),"-----",VLOOKUP(LeaveTracker[[#This Row],[Employee Name]],Employees[[Employee Name]:[Office]],6))</f>
        <v>REGULAR</v>
      </c>
      <c r="G1047" s="24">
        <v>43745</v>
      </c>
      <c r="H1047" s="24">
        <v>43769</v>
      </c>
      <c r="I1047" s="20" t="s">
        <v>81</v>
      </c>
      <c r="K1047" s="51" t="str">
        <f ca="1">LeaveTracker[[#This Row],[Days]]&amp;" "&amp;LeaveTracker[[#This Row],[Type of Leave]]</f>
        <v>19 SL</v>
      </c>
      <c r="L1047" s="23">
        <f ca="1">NETWORKDAYS(LeaveTracker[[#This Row],[Start Date]],LeaveTracker[[#This Row],[End Date]],lstHolidays)</f>
        <v>19</v>
      </c>
      <c r="M1047" s="27"/>
    </row>
    <row r="1048" spans="1:13" ht="30" customHeight="1" x14ac:dyDescent="0.3">
      <c r="A1048" s="32">
        <v>1265</v>
      </c>
      <c r="B1048" s="33">
        <v>43795</v>
      </c>
      <c r="C1048" s="22">
        <v>43756</v>
      </c>
      <c r="D1048" s="20" t="s">
        <v>440</v>
      </c>
      <c r="E1048" s="51" t="str">
        <f>IF(ISBLANK(LeaveTracker[[#This Row],[Employee Name]]),"-----",VLOOKUP(LeaveTracker[[#This Row],[Employee Name]],Employees[[Employee Name]:[Office]],7))</f>
        <v>ACCOUNTING</v>
      </c>
      <c r="F1048" s="51" t="str">
        <f>IF(ISBLANK(LeaveTracker[[#This Row],[Employee Name]]),"-----",VLOOKUP(LeaveTracker[[#This Row],[Employee Name]],Employees[[Employee Name]:[Office]],6))</f>
        <v>REGULAR</v>
      </c>
      <c r="G1048" s="24">
        <v>43738</v>
      </c>
      <c r="H1048" s="24">
        <v>43739</v>
      </c>
      <c r="I1048" s="19"/>
      <c r="K1048" s="51" t="str">
        <f ca="1">LeaveTracker[[#This Row],[Days]]&amp;" "&amp;LeaveTracker[[#This Row],[Type of Leave]]</f>
        <v xml:space="preserve">2 </v>
      </c>
      <c r="L1048" s="23">
        <f ca="1">NETWORKDAYS(LeaveTracker[[#This Row],[Start Date]],LeaveTracker[[#This Row],[End Date]],lstHolidays)</f>
        <v>2</v>
      </c>
      <c r="M1048" s="27"/>
    </row>
    <row r="1049" spans="1:13" ht="30" customHeight="1" x14ac:dyDescent="0.3">
      <c r="A1049" s="32">
        <v>1265</v>
      </c>
      <c r="B1049" s="33">
        <v>43795</v>
      </c>
      <c r="C1049" s="22">
        <v>43756</v>
      </c>
      <c r="D1049" s="20" t="s">
        <v>440</v>
      </c>
      <c r="E1049" s="51" t="str">
        <f>IF(ISBLANK(LeaveTracker[[#This Row],[Employee Name]]),"-----",VLOOKUP(LeaveTracker[[#This Row],[Employee Name]],Employees[[Employee Name]:[Office]],7))</f>
        <v>ACCOUNTING</v>
      </c>
      <c r="F1049" s="51" t="str">
        <f>IF(ISBLANK(LeaveTracker[[#This Row],[Employee Name]]),"-----",VLOOKUP(LeaveTracker[[#This Row],[Employee Name]],Employees[[Employee Name]:[Office]],6))</f>
        <v>REGULAR</v>
      </c>
      <c r="G1049" s="24">
        <v>43741</v>
      </c>
      <c r="H1049" s="24">
        <v>43742</v>
      </c>
      <c r="I1049" s="19"/>
      <c r="K1049" s="51" t="str">
        <f ca="1">LeaveTracker[[#This Row],[Days]]&amp;" "&amp;LeaveTracker[[#This Row],[Type of Leave]]</f>
        <v xml:space="preserve">2 </v>
      </c>
      <c r="L1049" s="23">
        <f ca="1">NETWORKDAYS(LeaveTracker[[#This Row],[Start Date]],LeaveTracker[[#This Row],[End Date]],lstHolidays)</f>
        <v>2</v>
      </c>
      <c r="M1049" s="27"/>
    </row>
    <row r="1050" spans="1:13" ht="30" customHeight="1" x14ac:dyDescent="0.3">
      <c r="A1050" s="32">
        <v>1266</v>
      </c>
      <c r="B1050" s="33">
        <v>43795</v>
      </c>
      <c r="C1050" s="22">
        <v>43766</v>
      </c>
      <c r="D1050" s="19" t="s">
        <v>443</v>
      </c>
      <c r="E1050" s="51" t="str">
        <f>IF(ISBLANK(LeaveTracker[[#This Row],[Employee Name]]),"-----",VLOOKUP(LeaveTracker[[#This Row],[Employee Name]],Employees[[Employee Name]:[Office]],7))</f>
        <v>GSO</v>
      </c>
      <c r="F1050" s="51" t="str">
        <f>IF(ISBLANK(LeaveTracker[[#This Row],[Employee Name]]),"-----",VLOOKUP(LeaveTracker[[#This Row],[Employee Name]],Employees[[Employee Name]:[Office]],6))</f>
        <v>REGULAR</v>
      </c>
      <c r="G1050" s="24">
        <v>43761</v>
      </c>
      <c r="H1050" s="24">
        <v>43761</v>
      </c>
      <c r="I1050" s="20" t="s">
        <v>81</v>
      </c>
      <c r="K1050" s="51" t="str">
        <f ca="1">LeaveTracker[[#This Row],[Days]]&amp;" "&amp;LeaveTracker[[#This Row],[Type of Leave]]</f>
        <v>1 SL</v>
      </c>
      <c r="L1050" s="23">
        <f ca="1">NETWORKDAYS(LeaveTracker[[#This Row],[Start Date]],LeaveTracker[[#This Row],[End Date]],lstHolidays)</f>
        <v>1</v>
      </c>
      <c r="M1050" s="27"/>
    </row>
    <row r="1051" spans="1:13" ht="30" customHeight="1" x14ac:dyDescent="0.3">
      <c r="A1051" s="32">
        <v>1266</v>
      </c>
      <c r="B1051" s="33">
        <v>43795</v>
      </c>
      <c r="C1051" s="22">
        <v>43767</v>
      </c>
      <c r="D1051" s="19" t="s">
        <v>443</v>
      </c>
      <c r="E1051" s="51" t="str">
        <f>IF(ISBLANK(LeaveTracker[[#This Row],[Employee Name]]),"-----",VLOOKUP(LeaveTracker[[#This Row],[Employee Name]],Employees[[Employee Name]:[Office]],7))</f>
        <v>GSO</v>
      </c>
      <c r="F1051" s="51" t="str">
        <f>IF(ISBLANK(LeaveTracker[[#This Row],[Employee Name]]),"-----",VLOOKUP(LeaveTracker[[#This Row],[Employee Name]],Employees[[Employee Name]:[Office]],6))</f>
        <v>REGULAR</v>
      </c>
      <c r="G1051" s="24">
        <v>43763</v>
      </c>
      <c r="H1051" s="24">
        <v>43763</v>
      </c>
      <c r="I1051" s="20" t="s">
        <v>81</v>
      </c>
      <c r="K1051" s="51" t="str">
        <f ca="1">LeaveTracker[[#This Row],[Days]]&amp;" "&amp;LeaveTracker[[#This Row],[Type of Leave]]</f>
        <v>1 SL</v>
      </c>
      <c r="L1051" s="23">
        <f ca="1">NETWORKDAYS(LeaveTracker[[#This Row],[Start Date]],LeaveTracker[[#This Row],[End Date]],lstHolidays)</f>
        <v>1</v>
      </c>
      <c r="M1051" s="27"/>
    </row>
    <row r="1052" spans="1:13" ht="30" customHeight="1" x14ac:dyDescent="0.3">
      <c r="A1052" s="32">
        <v>1267</v>
      </c>
      <c r="B1052" s="33">
        <v>43795</v>
      </c>
      <c r="C1052" s="22">
        <v>43738</v>
      </c>
      <c r="D1052" s="19" t="s">
        <v>446</v>
      </c>
      <c r="E1052" s="51" t="str">
        <f>IF(ISBLANK(LeaveTracker[[#This Row],[Employee Name]]),"-----",VLOOKUP(LeaveTracker[[#This Row],[Employee Name]],Employees[[Employee Name]:[Office]],7))</f>
        <v>CTO</v>
      </c>
      <c r="F1052" s="51" t="str">
        <f>IF(ISBLANK(LeaveTracker[[#This Row],[Employee Name]]),"-----",VLOOKUP(LeaveTracker[[#This Row],[Employee Name]],Employees[[Employee Name]:[Office]],6))</f>
        <v>REGULAR</v>
      </c>
      <c r="G1052" s="24"/>
      <c r="H1052" s="24"/>
      <c r="I1052" s="20" t="s">
        <v>298</v>
      </c>
      <c r="J1052" s="43" t="s">
        <v>105</v>
      </c>
      <c r="K1052" s="51" t="str">
        <f ca="1">LeaveTracker[[#This Row],[Days]]&amp;" "&amp;LeaveTracker[[#This Row],[Type of Leave]]</f>
        <v>0 OTHER</v>
      </c>
      <c r="L1052" s="23">
        <f ca="1">NETWORKDAYS(LeaveTracker[[#This Row],[Start Date]],LeaveTracker[[#This Row],[End Date]],lstHolidays)</f>
        <v>0</v>
      </c>
      <c r="M1052" s="27"/>
    </row>
    <row r="1053" spans="1:13" ht="30" customHeight="1" x14ac:dyDescent="0.3">
      <c r="A1053" s="32">
        <v>1268</v>
      </c>
      <c r="B1053" s="33">
        <v>43795</v>
      </c>
      <c r="C1053" s="22">
        <v>43761</v>
      </c>
      <c r="D1053" s="19" t="s">
        <v>449</v>
      </c>
      <c r="E1053" s="51" t="str">
        <f>IF(ISBLANK(LeaveTracker[[#This Row],[Employee Name]]),"-----",VLOOKUP(LeaveTracker[[#This Row],[Employee Name]],Employees[[Employee Name]:[Office]],7))</f>
        <v>CEO</v>
      </c>
      <c r="F1053" s="51" t="str">
        <f>IF(ISBLANK(LeaveTracker[[#This Row],[Employee Name]]),"-----",VLOOKUP(LeaveTracker[[#This Row],[Employee Name]],Employees[[Employee Name]:[Office]],6))</f>
        <v>REGULAR</v>
      </c>
      <c r="G1053" s="24">
        <v>43760</v>
      </c>
      <c r="H1053" s="24">
        <v>43760</v>
      </c>
      <c r="I1053" s="20" t="s">
        <v>81</v>
      </c>
      <c r="K1053" s="51" t="str">
        <f ca="1">LeaveTracker[[#This Row],[Days]]&amp;" "&amp;LeaveTracker[[#This Row],[Type of Leave]]</f>
        <v>1 SL</v>
      </c>
      <c r="L1053" s="23">
        <f ca="1">NETWORKDAYS(LeaveTracker[[#This Row],[Start Date]],LeaveTracker[[#This Row],[End Date]],lstHolidays)</f>
        <v>1</v>
      </c>
      <c r="M1053" s="27"/>
    </row>
    <row r="1054" spans="1:13" ht="30" customHeight="1" x14ac:dyDescent="0.3">
      <c r="A1054" s="32">
        <v>1269</v>
      </c>
      <c r="B1054" s="33">
        <v>43795</v>
      </c>
      <c r="C1054" s="22">
        <v>43761</v>
      </c>
      <c r="D1054" s="20" t="s">
        <v>452</v>
      </c>
      <c r="E1054" s="51" t="str">
        <f>IF(ISBLANK(LeaveTracker[[#This Row],[Employee Name]]),"-----",VLOOKUP(LeaveTracker[[#This Row],[Employee Name]],Employees[[Employee Name]:[Office]],7))</f>
        <v>CEO</v>
      </c>
      <c r="F1054" s="51" t="str">
        <f>IF(ISBLANK(LeaveTracker[[#This Row],[Employee Name]]),"-----",VLOOKUP(LeaveTracker[[#This Row],[Employee Name]],Employees[[Employee Name]:[Office]],6))</f>
        <v>REGULAR</v>
      </c>
      <c r="G1054" s="21">
        <v>43760</v>
      </c>
      <c r="H1054" s="24">
        <v>43760</v>
      </c>
      <c r="I1054" s="20" t="s">
        <v>81</v>
      </c>
      <c r="K1054" s="51" t="str">
        <f ca="1">LeaveTracker[[#This Row],[Days]]&amp;" "&amp;LeaveTracker[[#This Row],[Type of Leave]]</f>
        <v>1 SL</v>
      </c>
      <c r="L1054" s="23">
        <f ca="1">NETWORKDAYS(LeaveTracker[[#This Row],[Start Date]],LeaveTracker[[#This Row],[End Date]],lstHolidays)</f>
        <v>1</v>
      </c>
      <c r="M1054" s="27"/>
    </row>
    <row r="1055" spans="1:13" ht="30" customHeight="1" x14ac:dyDescent="0.3">
      <c r="A1055" s="32">
        <v>1270</v>
      </c>
      <c r="B1055" s="33">
        <v>43795</v>
      </c>
      <c r="C1055" s="22">
        <v>43761</v>
      </c>
      <c r="D1055" s="19" t="s">
        <v>456</v>
      </c>
      <c r="E1055" s="51" t="str">
        <f>IF(ISBLANK(LeaveTracker[[#This Row],[Employee Name]]),"-----",VLOOKUP(LeaveTracker[[#This Row],[Employee Name]],Employees[[Employee Name]:[Office]],7))</f>
        <v>CEO</v>
      </c>
      <c r="F1055" s="51" t="str">
        <f>IF(ISBLANK(LeaveTracker[[#This Row],[Employee Name]]),"-----",VLOOKUP(LeaveTracker[[#This Row],[Employee Name]],Employees[[Employee Name]:[Office]],6))</f>
        <v>REGULAR</v>
      </c>
      <c r="G1055" s="24">
        <v>43760</v>
      </c>
      <c r="H1055" s="24">
        <v>43760</v>
      </c>
      <c r="I1055" s="20" t="s">
        <v>81</v>
      </c>
      <c r="K1055" s="51" t="str">
        <f ca="1">LeaveTracker[[#This Row],[Days]]&amp;" "&amp;LeaveTracker[[#This Row],[Type of Leave]]</f>
        <v>1 SL</v>
      </c>
      <c r="L1055" s="23">
        <f ca="1">NETWORKDAYS(LeaveTracker[[#This Row],[Start Date]],LeaveTracker[[#This Row],[End Date]],lstHolidays)</f>
        <v>1</v>
      </c>
      <c r="M1055" s="27"/>
    </row>
    <row r="1056" spans="1:13" ht="30" customHeight="1" x14ac:dyDescent="0.3">
      <c r="A1056" s="32">
        <v>1271</v>
      </c>
      <c r="B1056" s="33">
        <v>43795</v>
      </c>
      <c r="C1056" s="22">
        <v>43766</v>
      </c>
      <c r="D1056" s="19" t="s">
        <v>459</v>
      </c>
      <c r="E1056" s="51" t="str">
        <f>IF(ISBLANK(LeaveTracker[[#This Row],[Employee Name]]),"-----",VLOOKUP(LeaveTracker[[#This Row],[Employee Name]],Employees[[Employee Name]:[Office]],7))</f>
        <v>HRMO</v>
      </c>
      <c r="F1056" s="51" t="str">
        <f>IF(ISBLANK(LeaveTracker[[#This Row],[Employee Name]]),"-----",VLOOKUP(LeaveTracker[[#This Row],[Employee Name]],Employees[[Employee Name]:[Office]],6))</f>
        <v>REGULAR</v>
      </c>
      <c r="G1056" s="24">
        <v>43762</v>
      </c>
      <c r="H1056" s="24">
        <v>43762</v>
      </c>
      <c r="I1056" s="20" t="s">
        <v>81</v>
      </c>
      <c r="K1056" s="51" t="str">
        <f ca="1">LeaveTracker[[#This Row],[Days]]&amp;" "&amp;LeaveTracker[[#This Row],[Type of Leave]]</f>
        <v>1 SL</v>
      </c>
      <c r="L1056" s="23">
        <f ca="1">NETWORKDAYS(LeaveTracker[[#This Row],[Start Date]],LeaveTracker[[#This Row],[End Date]],lstHolidays)</f>
        <v>1</v>
      </c>
      <c r="M1056" s="27"/>
    </row>
    <row r="1057" spans="1:13" ht="30" customHeight="1" x14ac:dyDescent="0.3">
      <c r="A1057" s="32">
        <v>1272</v>
      </c>
      <c r="B1057" s="33">
        <v>43795</v>
      </c>
      <c r="C1057" s="22">
        <v>43761</v>
      </c>
      <c r="D1057" s="19" t="s">
        <v>423</v>
      </c>
      <c r="E1057" s="51" t="str">
        <f>IF(ISBLANK(LeaveTracker[[#This Row],[Employee Name]]),"-----",VLOOKUP(LeaveTracker[[#This Row],[Employee Name]],Employees[[Employee Name]:[Office]],7))</f>
        <v>PICNIC GROVE</v>
      </c>
      <c r="F1057" s="51" t="str">
        <f>IF(ISBLANK(LeaveTracker[[#This Row],[Employee Name]]),"-----",VLOOKUP(LeaveTracker[[#This Row],[Employee Name]],Employees[[Employee Name]:[Office]],6))</f>
        <v>REGULAR</v>
      </c>
      <c r="G1057" s="24">
        <v>43745</v>
      </c>
      <c r="H1057" s="24">
        <v>43770</v>
      </c>
      <c r="I1057" s="20" t="s">
        <v>81</v>
      </c>
      <c r="K1057" s="51" t="str">
        <f ca="1">LeaveTracker[[#This Row],[Days]]&amp;" "&amp;LeaveTracker[[#This Row],[Type of Leave]]</f>
        <v>19 SL</v>
      </c>
      <c r="L1057" s="23">
        <f ca="1">NETWORKDAYS(LeaveTracker[[#This Row],[Start Date]],LeaveTracker[[#This Row],[End Date]],lstHolidays)</f>
        <v>19</v>
      </c>
      <c r="M1057" s="27"/>
    </row>
    <row r="1058" spans="1:13" ht="30" customHeight="1" x14ac:dyDescent="0.3">
      <c r="A1058" s="32">
        <v>1272</v>
      </c>
      <c r="B1058" s="33">
        <v>43795</v>
      </c>
      <c r="C1058" s="22">
        <v>43761</v>
      </c>
      <c r="D1058" s="19" t="s">
        <v>423</v>
      </c>
      <c r="E1058" s="51" t="str">
        <f>IF(ISBLANK(LeaveTracker[[#This Row],[Employee Name]]),"-----",VLOOKUP(LeaveTracker[[#This Row],[Employee Name]],Employees[[Employee Name]:[Office]],7))</f>
        <v>PICNIC GROVE</v>
      </c>
      <c r="F1058" s="51" t="str">
        <f>IF(ISBLANK(LeaveTracker[[#This Row],[Employee Name]]),"-----",VLOOKUP(LeaveTracker[[#This Row],[Employee Name]],Employees[[Employee Name]:[Office]],6))</f>
        <v>REGULAR</v>
      </c>
      <c r="G1058" s="24">
        <v>43773</v>
      </c>
      <c r="H1058" s="24">
        <v>43777</v>
      </c>
      <c r="I1058" s="20" t="s">
        <v>81</v>
      </c>
      <c r="K1058" s="51" t="str">
        <f ca="1">LeaveTracker[[#This Row],[Days]]&amp;" "&amp;LeaveTracker[[#This Row],[Type of Leave]]</f>
        <v>5 SL</v>
      </c>
      <c r="L1058" s="23">
        <f ca="1">NETWORKDAYS(LeaveTracker[[#This Row],[Start Date]],LeaveTracker[[#This Row],[End Date]],lstHolidays)</f>
        <v>5</v>
      </c>
      <c r="M1058" s="27"/>
    </row>
    <row r="1059" spans="1:13" ht="30" customHeight="1" x14ac:dyDescent="0.3">
      <c r="A1059" s="32">
        <v>1273</v>
      </c>
      <c r="B1059" s="33">
        <v>43795</v>
      </c>
      <c r="C1059" s="22">
        <v>43752</v>
      </c>
      <c r="D1059" s="19" t="s">
        <v>464</v>
      </c>
      <c r="E1059" s="51" t="str">
        <f>IF(ISBLANK(LeaveTracker[[#This Row],[Employee Name]]),"-----",VLOOKUP(LeaveTracker[[#This Row],[Employee Name]],Employees[[Employee Name]:[Office]],7))</f>
        <v>ASSESSORS OFFICE</v>
      </c>
      <c r="F1059" s="51" t="str">
        <f>IF(ISBLANK(LeaveTracker[[#This Row],[Employee Name]]),"-----",VLOOKUP(LeaveTracker[[#This Row],[Employee Name]],Employees[[Employee Name]:[Office]],6))</f>
        <v>REGULAR</v>
      </c>
      <c r="G1059" s="24">
        <v>43759</v>
      </c>
      <c r="H1059" s="24">
        <v>43763</v>
      </c>
      <c r="I1059" s="20" t="s">
        <v>82</v>
      </c>
      <c r="K1059" s="51" t="str">
        <f ca="1">LeaveTracker[[#This Row],[Days]]&amp;" "&amp;LeaveTracker[[#This Row],[Type of Leave]]</f>
        <v>5 VL</v>
      </c>
      <c r="L1059" s="23">
        <f ca="1">NETWORKDAYS(LeaveTracker[[#This Row],[Start Date]],LeaveTracker[[#This Row],[End Date]],lstHolidays)</f>
        <v>5</v>
      </c>
      <c r="M1059" s="27"/>
    </row>
    <row r="1060" spans="1:13" ht="30" customHeight="1" x14ac:dyDescent="0.3">
      <c r="A1060" s="32">
        <v>1274</v>
      </c>
      <c r="B1060" s="33">
        <v>43795</v>
      </c>
      <c r="C1060" s="22">
        <v>43754</v>
      </c>
      <c r="D1060" s="20" t="s">
        <v>464</v>
      </c>
      <c r="E1060" s="51" t="str">
        <f>IF(ISBLANK(LeaveTracker[[#This Row],[Employee Name]]),"-----",VLOOKUP(LeaveTracker[[#This Row],[Employee Name]],Employees[[Employee Name]:[Office]],7))</f>
        <v>ASSESSORS OFFICE</v>
      </c>
      <c r="F1060" s="51" t="str">
        <f>IF(ISBLANK(LeaveTracker[[#This Row],[Employee Name]]),"-----",VLOOKUP(LeaveTracker[[#This Row],[Employee Name]],Employees[[Employee Name]:[Office]],6))</f>
        <v>REGULAR</v>
      </c>
      <c r="G1060" s="24">
        <v>43753</v>
      </c>
      <c r="H1060" s="24">
        <v>43753</v>
      </c>
      <c r="I1060" s="20" t="s">
        <v>81</v>
      </c>
      <c r="K1060" s="51" t="str">
        <f ca="1">LeaveTracker[[#This Row],[Days]]&amp;" "&amp;LeaveTracker[[#This Row],[Type of Leave]]</f>
        <v>1 SL</v>
      </c>
      <c r="L1060" s="23">
        <f ca="1">NETWORKDAYS(LeaveTracker[[#This Row],[Start Date]],LeaveTracker[[#This Row],[End Date]],lstHolidays)</f>
        <v>1</v>
      </c>
      <c r="M1060" s="27"/>
    </row>
    <row r="1061" spans="1:13" ht="30" customHeight="1" x14ac:dyDescent="0.3">
      <c r="A1061" s="32">
        <v>1275</v>
      </c>
      <c r="B1061" s="33">
        <v>43795</v>
      </c>
      <c r="C1061" s="22">
        <v>43738</v>
      </c>
      <c r="D1061" s="20" t="s">
        <v>464</v>
      </c>
      <c r="E1061" s="51" t="str">
        <f>IF(ISBLANK(LeaveTracker[[#This Row],[Employee Name]]),"-----",VLOOKUP(LeaveTracker[[#This Row],[Employee Name]],Employees[[Employee Name]:[Office]],7))</f>
        <v>ASSESSORS OFFICE</v>
      </c>
      <c r="F1061" s="51" t="str">
        <f>IF(ISBLANK(LeaveTracker[[#This Row],[Employee Name]]),"-----",VLOOKUP(LeaveTracker[[#This Row],[Employee Name]],Employees[[Employee Name]:[Office]],6))</f>
        <v>REGULAR</v>
      </c>
      <c r="G1061" s="24">
        <v>43733</v>
      </c>
      <c r="H1061" s="24">
        <v>43735</v>
      </c>
      <c r="I1061" s="20" t="s">
        <v>81</v>
      </c>
      <c r="K1061" s="51" t="str">
        <f ca="1">LeaveTracker[[#This Row],[Days]]&amp;" "&amp;LeaveTracker[[#This Row],[Type of Leave]]</f>
        <v>3 SL</v>
      </c>
      <c r="L1061" s="23">
        <f ca="1">NETWORKDAYS(LeaveTracker[[#This Row],[Start Date]],LeaveTracker[[#This Row],[End Date]],lstHolidays)</f>
        <v>3</v>
      </c>
      <c r="M1061" s="27"/>
    </row>
    <row r="1062" spans="1:13" ht="30" customHeight="1" x14ac:dyDescent="0.3">
      <c r="A1062" s="32">
        <v>1276</v>
      </c>
      <c r="B1062" s="33">
        <v>43795</v>
      </c>
      <c r="C1062" s="24">
        <v>43767</v>
      </c>
      <c r="D1062" s="19" t="s">
        <v>466</v>
      </c>
      <c r="E1062" s="51" t="str">
        <f>IF(ISBLANK(LeaveTracker[[#This Row],[Employee Name]]),"-----",VLOOKUP(LeaveTracker[[#This Row],[Employee Name]],Employees[[Employee Name]:[Office]],7))</f>
        <v>ASSESSORS OFFICE</v>
      </c>
      <c r="F1062" s="51" t="str">
        <f>IF(ISBLANK(LeaveTracker[[#This Row],[Employee Name]]),"-----",VLOOKUP(LeaveTracker[[#This Row],[Employee Name]],Employees[[Employee Name]:[Office]],6))</f>
        <v>REGULAR</v>
      </c>
      <c r="G1062" s="24">
        <v>43767</v>
      </c>
      <c r="H1062" s="24">
        <v>43768</v>
      </c>
      <c r="I1062" s="20" t="s">
        <v>82</v>
      </c>
      <c r="K1062" s="51" t="str">
        <f ca="1">LeaveTracker[[#This Row],[Days]]&amp;" "&amp;LeaveTracker[[#This Row],[Type of Leave]]</f>
        <v>2 VL</v>
      </c>
      <c r="L1062" s="23">
        <f ca="1">NETWORKDAYS(LeaveTracker[[#This Row],[Start Date]],LeaveTracker[[#This Row],[End Date]],lstHolidays)</f>
        <v>2</v>
      </c>
      <c r="M1062" s="27"/>
    </row>
    <row r="1063" spans="1:13" ht="30" customHeight="1" x14ac:dyDescent="0.3">
      <c r="A1063" s="32">
        <v>1277</v>
      </c>
      <c r="B1063" s="33">
        <v>43795</v>
      </c>
      <c r="C1063" s="24">
        <v>43766</v>
      </c>
      <c r="D1063" s="20" t="s">
        <v>466</v>
      </c>
      <c r="E1063" s="51" t="str">
        <f>IF(ISBLANK(LeaveTracker[[#This Row],[Employee Name]]),"-----",VLOOKUP(LeaveTracker[[#This Row],[Employee Name]],Employees[[Employee Name]:[Office]],7))</f>
        <v>ASSESSORS OFFICE</v>
      </c>
      <c r="F1063" s="51" t="str">
        <f>IF(ISBLANK(LeaveTracker[[#This Row],[Employee Name]]),"-----",VLOOKUP(LeaveTracker[[#This Row],[Employee Name]],Employees[[Employee Name]:[Office]],6))</f>
        <v>REGULAR</v>
      </c>
      <c r="G1063" s="24">
        <v>43766</v>
      </c>
      <c r="H1063" s="24">
        <v>43766</v>
      </c>
      <c r="I1063" s="20" t="s">
        <v>1</v>
      </c>
      <c r="J1063" s="43" t="s">
        <v>105</v>
      </c>
      <c r="K1063" s="51" t="str">
        <f ca="1">LeaveTracker[[#This Row],[Days]]&amp;" "&amp;LeaveTracker[[#This Row],[Type of Leave]]</f>
        <v>1 Other</v>
      </c>
      <c r="L1063" s="23">
        <f ca="1">NETWORKDAYS(LeaveTracker[[#This Row],[Start Date]],LeaveTracker[[#This Row],[End Date]],lstHolidays)</f>
        <v>1</v>
      </c>
      <c r="M1063" s="27"/>
    </row>
    <row r="1064" spans="1:13" ht="30" customHeight="1" x14ac:dyDescent="0.3">
      <c r="A1064" s="32">
        <v>1278</v>
      </c>
      <c r="B1064" s="33">
        <v>43795</v>
      </c>
      <c r="C1064" s="24">
        <v>43742</v>
      </c>
      <c r="D1064" s="19" t="s">
        <v>466</v>
      </c>
      <c r="E1064" s="51" t="str">
        <f>IF(ISBLANK(LeaveTracker[[#This Row],[Employee Name]]),"-----",VLOOKUP(LeaveTracker[[#This Row],[Employee Name]],Employees[[Employee Name]:[Office]],7))</f>
        <v>ASSESSORS OFFICE</v>
      </c>
      <c r="F1064" s="51" t="str">
        <f>IF(ISBLANK(LeaveTracker[[#This Row],[Employee Name]]),"-----",VLOOKUP(LeaveTracker[[#This Row],[Employee Name]],Employees[[Employee Name]:[Office]],6))</f>
        <v>REGULAR</v>
      </c>
      <c r="G1064" s="24">
        <v>43742</v>
      </c>
      <c r="H1064" s="24">
        <v>43742</v>
      </c>
      <c r="I1064" s="20" t="s">
        <v>81</v>
      </c>
      <c r="K1064" s="51" t="str">
        <f ca="1">LeaveTracker[[#This Row],[Days]]&amp;" "&amp;LeaveTracker[[#This Row],[Type of Leave]]</f>
        <v>1 SL</v>
      </c>
      <c r="L1064" s="23">
        <f ca="1">NETWORKDAYS(LeaveTracker[[#This Row],[Start Date]],LeaveTracker[[#This Row],[End Date]],lstHolidays)</f>
        <v>1</v>
      </c>
      <c r="M1064" s="27"/>
    </row>
    <row r="1065" spans="1:13" ht="30" customHeight="1" x14ac:dyDescent="0.3">
      <c r="A1065" s="32">
        <v>1279</v>
      </c>
      <c r="B1065" s="33">
        <v>43795</v>
      </c>
      <c r="C1065" s="22">
        <v>43766</v>
      </c>
      <c r="D1065" s="19" t="s">
        <v>468</v>
      </c>
      <c r="E1065" s="51" t="str">
        <f>IF(ISBLANK(LeaveTracker[[#This Row],[Employee Name]]),"-----",VLOOKUP(LeaveTracker[[#This Row],[Employee Name]],Employees[[Employee Name]:[Office]],7))</f>
        <v>ASSESSORS OFFICE</v>
      </c>
      <c r="F1065" s="51" t="str">
        <f>IF(ISBLANK(LeaveTracker[[#This Row],[Employee Name]]),"-----",VLOOKUP(LeaveTracker[[#This Row],[Employee Name]],Employees[[Employee Name]:[Office]],6))</f>
        <v>REGULAR</v>
      </c>
      <c r="G1065" s="24">
        <v>43742</v>
      </c>
      <c r="H1065" s="24">
        <v>43742</v>
      </c>
      <c r="I1065" s="20" t="s">
        <v>82</v>
      </c>
      <c r="K1065" s="51" t="str">
        <f ca="1">LeaveTracker[[#This Row],[Days]]&amp;" "&amp;LeaveTracker[[#This Row],[Type of Leave]]</f>
        <v>1 VL</v>
      </c>
      <c r="L1065" s="23">
        <f ca="1">NETWORKDAYS(LeaveTracker[[#This Row],[Start Date]],LeaveTracker[[#This Row],[End Date]],lstHolidays)</f>
        <v>1</v>
      </c>
      <c r="M1065" s="27"/>
    </row>
    <row r="1066" spans="1:13" ht="30" customHeight="1" x14ac:dyDescent="0.3">
      <c r="A1066" s="32">
        <v>1280</v>
      </c>
      <c r="B1066" s="33">
        <v>43795</v>
      </c>
      <c r="C1066" s="22">
        <v>43754</v>
      </c>
      <c r="D1066" s="20" t="s">
        <v>468</v>
      </c>
      <c r="E1066" s="51" t="str">
        <f>IF(ISBLANK(LeaveTracker[[#This Row],[Employee Name]]),"-----",VLOOKUP(LeaveTracker[[#This Row],[Employee Name]],Employees[[Employee Name]:[Office]],7))</f>
        <v>ASSESSORS OFFICE</v>
      </c>
      <c r="F1066" s="51" t="str">
        <f>IF(ISBLANK(LeaveTracker[[#This Row],[Employee Name]]),"-----",VLOOKUP(LeaveTracker[[#This Row],[Employee Name]],Employees[[Employee Name]:[Office]],6))</f>
        <v>REGULAR</v>
      </c>
      <c r="G1066" s="24">
        <v>43760</v>
      </c>
      <c r="H1066" s="24">
        <v>43760</v>
      </c>
      <c r="I1066" s="20" t="s">
        <v>82</v>
      </c>
      <c r="K1066" s="51" t="str">
        <f ca="1">LeaveTracker[[#This Row],[Days]]&amp;" "&amp;LeaveTracker[[#This Row],[Type of Leave]]</f>
        <v>1 VL</v>
      </c>
      <c r="L1066" s="23">
        <f ca="1">NETWORKDAYS(LeaveTracker[[#This Row],[Start Date]],LeaveTracker[[#This Row],[End Date]],lstHolidays)</f>
        <v>1</v>
      </c>
      <c r="M1066" s="27"/>
    </row>
    <row r="1067" spans="1:13" ht="30" customHeight="1" x14ac:dyDescent="0.3">
      <c r="A1067" s="32">
        <v>1281</v>
      </c>
      <c r="B1067" s="33">
        <v>43795</v>
      </c>
      <c r="C1067" s="22">
        <v>43766</v>
      </c>
      <c r="D1067" s="19" t="s">
        <v>470</v>
      </c>
      <c r="E1067" s="51" t="str">
        <f>IF(ISBLANK(LeaveTracker[[#This Row],[Employee Name]]),"-----",VLOOKUP(LeaveTracker[[#This Row],[Employee Name]],Employees[[Employee Name]:[Office]],7))</f>
        <v>ASSESSORS OFFICE</v>
      </c>
      <c r="F1067" s="51" t="str">
        <f>IF(ISBLANK(LeaveTracker[[#This Row],[Employee Name]]),"-----",VLOOKUP(LeaveTracker[[#This Row],[Employee Name]],Employees[[Employee Name]:[Office]],6))</f>
        <v>REGULAR</v>
      </c>
      <c r="G1067" s="24">
        <v>43763</v>
      </c>
      <c r="H1067" s="24">
        <v>43763</v>
      </c>
      <c r="I1067" s="20" t="s">
        <v>81</v>
      </c>
      <c r="K1067" s="51" t="str">
        <f ca="1">LeaveTracker[[#This Row],[Days]]&amp;" "&amp;LeaveTracker[[#This Row],[Type of Leave]]</f>
        <v>1 SL</v>
      </c>
      <c r="L1067" s="23">
        <f ca="1">NETWORKDAYS(LeaveTracker[[#This Row],[Start Date]],LeaveTracker[[#This Row],[End Date]],lstHolidays)</f>
        <v>1</v>
      </c>
      <c r="M1067" s="27"/>
    </row>
    <row r="1068" spans="1:13" ht="30" customHeight="1" x14ac:dyDescent="0.3">
      <c r="A1068" s="32">
        <v>1282</v>
      </c>
      <c r="B1068" s="33">
        <v>43795</v>
      </c>
      <c r="C1068" s="22">
        <v>43772</v>
      </c>
      <c r="D1068" s="19" t="s">
        <v>471</v>
      </c>
      <c r="E1068" s="51" t="str">
        <f>IF(ISBLANK(LeaveTracker[[#This Row],[Employee Name]]),"-----",VLOOKUP(LeaveTracker[[#This Row],[Employee Name]],Employees[[Employee Name]:[Office]],7))</f>
        <v>PIO</v>
      </c>
      <c r="F1068" s="51" t="str">
        <f>IF(ISBLANK(LeaveTracker[[#This Row],[Employee Name]]),"-----",VLOOKUP(LeaveTracker[[#This Row],[Employee Name]],Employees[[Employee Name]:[Office]],6))</f>
        <v>REGULAR</v>
      </c>
      <c r="G1068" s="24">
        <v>43768</v>
      </c>
      <c r="H1068" s="24">
        <v>43769</v>
      </c>
      <c r="I1068" s="20" t="s">
        <v>81</v>
      </c>
      <c r="K1068" s="51" t="str">
        <f ca="1">LeaveTracker[[#This Row],[Days]]&amp;" "&amp;LeaveTracker[[#This Row],[Type of Leave]]</f>
        <v>2 SL</v>
      </c>
      <c r="L1068" s="23">
        <f ca="1">NETWORKDAYS(LeaveTracker[[#This Row],[Start Date]],LeaveTracker[[#This Row],[End Date]],lstHolidays)</f>
        <v>2</v>
      </c>
      <c r="M1068" s="27"/>
    </row>
    <row r="1069" spans="1:13" ht="30" customHeight="1" x14ac:dyDescent="0.3">
      <c r="A1069" s="32">
        <v>1282</v>
      </c>
      <c r="B1069" s="33">
        <v>43795</v>
      </c>
      <c r="C1069" s="22">
        <v>43772</v>
      </c>
      <c r="D1069" s="19" t="s">
        <v>471</v>
      </c>
      <c r="E1069" s="51" t="str">
        <f>IF(ISBLANK(LeaveTracker[[#This Row],[Employee Name]]),"-----",VLOOKUP(LeaveTracker[[#This Row],[Employee Name]],Employees[[Employee Name]:[Office]],7))</f>
        <v>PIO</v>
      </c>
      <c r="F1069" s="51" t="str">
        <f>IF(ISBLANK(LeaveTracker[[#This Row],[Employee Name]]),"-----",VLOOKUP(LeaveTracker[[#This Row],[Employee Name]],Employees[[Employee Name]:[Office]],6))</f>
        <v>REGULAR</v>
      </c>
      <c r="G1069" s="24">
        <v>43771</v>
      </c>
      <c r="H1069" s="24">
        <v>43771</v>
      </c>
      <c r="I1069" s="20" t="s">
        <v>81</v>
      </c>
      <c r="K1069" s="51" t="str">
        <f>LeaveTracker[[#This Row],[Days]]&amp;" "&amp;LeaveTracker[[#This Row],[Type of Leave]]</f>
        <v>1 SL</v>
      </c>
      <c r="L1069" s="23">
        <v>1</v>
      </c>
      <c r="M1069" s="27"/>
    </row>
    <row r="1070" spans="1:13" ht="30" customHeight="1" x14ac:dyDescent="0.3">
      <c r="A1070" s="32">
        <v>1283</v>
      </c>
      <c r="B1070" s="33">
        <v>43795</v>
      </c>
      <c r="C1070" s="22">
        <v>43763</v>
      </c>
      <c r="D1070" s="20" t="s">
        <v>471</v>
      </c>
      <c r="E1070" s="51" t="str">
        <f>IF(ISBLANK(LeaveTracker[[#This Row],[Employee Name]]),"-----",VLOOKUP(LeaveTracker[[#This Row],[Employee Name]],Employees[[Employee Name]:[Office]],7))</f>
        <v>PIO</v>
      </c>
      <c r="F1070" s="51" t="str">
        <f>IF(ISBLANK(LeaveTracker[[#This Row],[Employee Name]]),"-----",VLOOKUP(LeaveTracker[[#This Row],[Employee Name]],Employees[[Employee Name]:[Office]],6))</f>
        <v>REGULAR</v>
      </c>
      <c r="G1070" s="24">
        <v>43761</v>
      </c>
      <c r="H1070" s="24">
        <v>43762</v>
      </c>
      <c r="I1070" s="20" t="s">
        <v>81</v>
      </c>
      <c r="K1070" s="51" t="str">
        <f ca="1">LeaveTracker[[#This Row],[Days]]&amp;" "&amp;LeaveTracker[[#This Row],[Type of Leave]]</f>
        <v>2 SL</v>
      </c>
      <c r="L1070" s="23">
        <f ca="1">NETWORKDAYS(LeaveTracker[[#This Row],[Start Date]],LeaveTracker[[#This Row],[End Date]],lstHolidays)</f>
        <v>2</v>
      </c>
      <c r="M1070" s="27"/>
    </row>
    <row r="1071" spans="1:13" ht="30" customHeight="1" x14ac:dyDescent="0.3">
      <c r="A1071" s="32">
        <v>1284</v>
      </c>
      <c r="B1071" s="33">
        <v>43795</v>
      </c>
      <c r="C1071" s="22">
        <v>43721</v>
      </c>
      <c r="D1071" s="20" t="s">
        <v>471</v>
      </c>
      <c r="E1071" s="51" t="str">
        <f>IF(ISBLANK(LeaveTracker[[#This Row],[Employee Name]]),"-----",VLOOKUP(LeaveTracker[[#This Row],[Employee Name]],Employees[[Employee Name]:[Office]],7))</f>
        <v>PIO</v>
      </c>
      <c r="F1071" s="51" t="str">
        <f>IF(ISBLANK(LeaveTracker[[#This Row],[Employee Name]]),"-----",VLOOKUP(LeaveTracker[[#This Row],[Employee Name]],Employees[[Employee Name]:[Office]],6))</f>
        <v>REGULAR</v>
      </c>
      <c r="G1071" s="24">
        <v>43718</v>
      </c>
      <c r="H1071" s="24">
        <v>43718</v>
      </c>
      <c r="I1071" s="20" t="s">
        <v>81</v>
      </c>
      <c r="K1071" s="51" t="str">
        <f ca="1">LeaveTracker[[#This Row],[Days]]&amp;" "&amp;LeaveTracker[[#This Row],[Type of Leave]]</f>
        <v>1 SL</v>
      </c>
      <c r="L1071" s="23">
        <f ca="1">NETWORKDAYS(LeaveTracker[[#This Row],[Start Date]],LeaveTracker[[#This Row],[End Date]],lstHolidays)</f>
        <v>1</v>
      </c>
      <c r="M1071" s="27"/>
    </row>
    <row r="1072" spans="1:13" ht="30" customHeight="1" x14ac:dyDescent="0.3">
      <c r="A1072" s="32">
        <v>1285</v>
      </c>
      <c r="B1072" s="33">
        <v>43795</v>
      </c>
      <c r="C1072" s="22">
        <v>43717</v>
      </c>
      <c r="D1072" s="20" t="s">
        <v>471</v>
      </c>
      <c r="E1072" s="51" t="str">
        <f>IF(ISBLANK(LeaveTracker[[#This Row],[Employee Name]]),"-----",VLOOKUP(LeaveTracker[[#This Row],[Employee Name]],Employees[[Employee Name]:[Office]],7))</f>
        <v>PIO</v>
      </c>
      <c r="F1072" s="51" t="str">
        <f>IF(ISBLANK(LeaveTracker[[#This Row],[Employee Name]]),"-----",VLOOKUP(LeaveTracker[[#This Row],[Employee Name]],Employees[[Employee Name]:[Office]],6))</f>
        <v>REGULAR</v>
      </c>
      <c r="G1072" s="24">
        <v>43713</v>
      </c>
      <c r="H1072" s="24">
        <v>43713</v>
      </c>
      <c r="I1072" s="20" t="s">
        <v>81</v>
      </c>
      <c r="K1072" s="51" t="str">
        <f ca="1">LeaveTracker[[#This Row],[Days]]&amp;" "&amp;LeaveTracker[[#This Row],[Type of Leave]]</f>
        <v>1 SL</v>
      </c>
      <c r="L1072" s="23">
        <f ca="1">NETWORKDAYS(LeaveTracker[[#This Row],[Start Date]],LeaveTracker[[#This Row],[End Date]],lstHolidays)</f>
        <v>1</v>
      </c>
      <c r="M1072" s="27"/>
    </row>
    <row r="1073" spans="1:13" ht="30" customHeight="1" x14ac:dyDescent="0.3">
      <c r="A1073" s="32">
        <v>1286</v>
      </c>
      <c r="B1073" s="33">
        <v>43795</v>
      </c>
      <c r="C1073" s="22">
        <v>43766</v>
      </c>
      <c r="D1073" s="19" t="s">
        <v>473</v>
      </c>
      <c r="E1073" s="51" t="str">
        <f>IF(ISBLANK(LeaveTracker[[#This Row],[Employee Name]]),"-----",VLOOKUP(LeaveTracker[[#This Row],[Employee Name]],Employees[[Employee Name]:[Office]],7))</f>
        <v>PIO</v>
      </c>
      <c r="F1073" s="51" t="str">
        <f>IF(ISBLANK(LeaveTracker[[#This Row],[Employee Name]]),"-----",VLOOKUP(LeaveTracker[[#This Row],[Employee Name]],Employees[[Employee Name]:[Office]],6))</f>
        <v>REGULAR</v>
      </c>
      <c r="G1073" s="24">
        <v>43761</v>
      </c>
      <c r="H1073" s="24">
        <v>43763</v>
      </c>
      <c r="I1073" s="20" t="s">
        <v>81</v>
      </c>
      <c r="K1073" s="51" t="str">
        <f ca="1">LeaveTracker[[#This Row],[Days]]&amp;" "&amp;LeaveTracker[[#This Row],[Type of Leave]]</f>
        <v>3 SL</v>
      </c>
      <c r="L1073" s="23">
        <f ca="1">NETWORKDAYS(LeaveTracker[[#This Row],[Start Date]],LeaveTracker[[#This Row],[End Date]],lstHolidays)</f>
        <v>3</v>
      </c>
      <c r="M1073" s="27"/>
    </row>
    <row r="1074" spans="1:13" ht="30" customHeight="1" x14ac:dyDescent="0.3">
      <c r="A1074" s="32">
        <v>1287</v>
      </c>
      <c r="B1074" s="33">
        <v>43795</v>
      </c>
      <c r="C1074" s="22">
        <v>43731</v>
      </c>
      <c r="D1074" s="20" t="s">
        <v>473</v>
      </c>
      <c r="E1074" s="51" t="str">
        <f>IF(ISBLANK(LeaveTracker[[#This Row],[Employee Name]]),"-----",VLOOKUP(LeaveTracker[[#This Row],[Employee Name]],Employees[[Employee Name]:[Office]],7))</f>
        <v>PIO</v>
      </c>
      <c r="F1074" s="51" t="str">
        <f>IF(ISBLANK(LeaveTracker[[#This Row],[Employee Name]]),"-----",VLOOKUP(LeaveTracker[[#This Row],[Employee Name]],Employees[[Employee Name]:[Office]],6))</f>
        <v>REGULAR</v>
      </c>
      <c r="G1074" s="24">
        <v>43727</v>
      </c>
      <c r="H1074" s="24">
        <v>43728</v>
      </c>
      <c r="I1074" s="20" t="s">
        <v>81</v>
      </c>
      <c r="K1074" s="51" t="str">
        <f ca="1">LeaveTracker[[#This Row],[Days]]&amp;" "&amp;LeaveTracker[[#This Row],[Type of Leave]]</f>
        <v>2 SL</v>
      </c>
      <c r="L1074" s="23">
        <f ca="1">NETWORKDAYS(LeaveTracker[[#This Row],[Start Date]],LeaveTracker[[#This Row],[End Date]],lstHolidays)</f>
        <v>2</v>
      </c>
      <c r="M1074" s="27"/>
    </row>
    <row r="1075" spans="1:13" ht="30" customHeight="1" x14ac:dyDescent="0.3">
      <c r="A1075" s="32">
        <v>1288</v>
      </c>
      <c r="B1075" s="33">
        <v>43795</v>
      </c>
      <c r="C1075" s="22">
        <v>43710</v>
      </c>
      <c r="D1075" s="20" t="s">
        <v>473</v>
      </c>
      <c r="E1075" s="51" t="str">
        <f>IF(ISBLANK(LeaveTracker[[#This Row],[Employee Name]]),"-----",VLOOKUP(LeaveTracker[[#This Row],[Employee Name]],Employees[[Employee Name]:[Office]],7))</f>
        <v>PIO</v>
      </c>
      <c r="F1075" s="51" t="str">
        <f>IF(ISBLANK(LeaveTracker[[#This Row],[Employee Name]]),"-----",VLOOKUP(LeaveTracker[[#This Row],[Employee Name]],Employees[[Employee Name]:[Office]],6))</f>
        <v>REGULAR</v>
      </c>
      <c r="G1075" s="24">
        <v>43714</v>
      </c>
      <c r="H1075" s="24">
        <v>43714</v>
      </c>
      <c r="I1075" s="20" t="s">
        <v>82</v>
      </c>
      <c r="K1075" s="51" t="str">
        <f ca="1">LeaveTracker[[#This Row],[Days]]&amp;" "&amp;LeaveTracker[[#This Row],[Type of Leave]]</f>
        <v>1 VL</v>
      </c>
      <c r="L1075" s="23">
        <f ca="1">NETWORKDAYS(LeaveTracker[[#This Row],[Start Date]],LeaveTracker[[#This Row],[End Date]],lstHolidays)</f>
        <v>1</v>
      </c>
      <c r="M1075" s="27"/>
    </row>
    <row r="1076" spans="1:13" ht="30" customHeight="1" x14ac:dyDescent="0.3">
      <c r="A1076" s="32">
        <v>1288</v>
      </c>
      <c r="B1076" s="33">
        <v>43795</v>
      </c>
      <c r="C1076" s="22">
        <v>43710</v>
      </c>
      <c r="D1076" s="20" t="s">
        <v>473</v>
      </c>
      <c r="E1076" s="51" t="str">
        <f>IF(ISBLANK(LeaveTracker[[#This Row],[Employee Name]]),"-----",VLOOKUP(LeaveTracker[[#This Row],[Employee Name]],Employees[[Employee Name]:[Office]],7))</f>
        <v>PIO</v>
      </c>
      <c r="F1076" s="51" t="str">
        <f>IF(ISBLANK(LeaveTracker[[#This Row],[Employee Name]]),"-----",VLOOKUP(LeaveTracker[[#This Row],[Employee Name]],Employees[[Employee Name]:[Office]],6))</f>
        <v>REGULAR</v>
      </c>
      <c r="G1076" s="24">
        <v>43717</v>
      </c>
      <c r="H1076" s="24">
        <v>43719</v>
      </c>
      <c r="I1076" s="20" t="s">
        <v>82</v>
      </c>
      <c r="K1076" s="51" t="str">
        <f ca="1">LeaveTracker[[#This Row],[Days]]&amp;" "&amp;LeaveTracker[[#This Row],[Type of Leave]]</f>
        <v>3 VL</v>
      </c>
      <c r="L1076" s="23">
        <f ca="1">NETWORKDAYS(LeaveTracker[[#This Row],[Start Date]],LeaveTracker[[#This Row],[End Date]],lstHolidays)</f>
        <v>3</v>
      </c>
      <c r="M1076" s="27"/>
    </row>
    <row r="1077" spans="1:13" ht="30" customHeight="1" x14ac:dyDescent="0.3">
      <c r="A1077" s="32">
        <v>1289</v>
      </c>
      <c r="B1077" s="33">
        <v>43795</v>
      </c>
      <c r="C1077" s="22">
        <v>43713</v>
      </c>
      <c r="D1077" s="19" t="s">
        <v>477</v>
      </c>
      <c r="E1077" s="51" t="str">
        <f>IF(ISBLANK(LeaveTracker[[#This Row],[Employee Name]]),"-----",VLOOKUP(LeaveTracker[[#This Row],[Employee Name]],Employees[[Employee Name]:[Office]],7))</f>
        <v>ADMIN OFFICE</v>
      </c>
      <c r="F1077" s="51" t="str">
        <f>IF(ISBLANK(LeaveTracker[[#This Row],[Employee Name]]),"-----",VLOOKUP(LeaveTracker[[#This Row],[Employee Name]],Employees[[Employee Name]:[Office]],6))</f>
        <v>REGULAR</v>
      </c>
      <c r="G1077" s="24">
        <v>43712</v>
      </c>
      <c r="H1077" s="24">
        <v>43712</v>
      </c>
      <c r="I1077" s="20" t="s">
        <v>81</v>
      </c>
      <c r="K1077" s="51" t="str">
        <f ca="1">LeaveTracker[[#This Row],[Days]]&amp;" "&amp;LeaveTracker[[#This Row],[Type of Leave]]</f>
        <v>1 SL</v>
      </c>
      <c r="L1077" s="23">
        <f ca="1">NETWORKDAYS(LeaveTracker[[#This Row],[Start Date]],LeaveTracker[[#This Row],[End Date]],lstHolidays)</f>
        <v>1</v>
      </c>
      <c r="M1077" s="27"/>
    </row>
    <row r="1078" spans="1:13" ht="30" customHeight="1" x14ac:dyDescent="0.3">
      <c r="A1078" s="32">
        <v>1290</v>
      </c>
      <c r="B1078" s="33">
        <v>43795</v>
      </c>
      <c r="C1078" s="22">
        <v>43746</v>
      </c>
      <c r="D1078" s="19" t="s">
        <v>482</v>
      </c>
      <c r="E1078" s="51" t="str">
        <f>IF(ISBLANK(LeaveTracker[[#This Row],[Employee Name]]),"-----",VLOOKUP(LeaveTracker[[#This Row],[Employee Name]],Employees[[Employee Name]:[Office]],7))</f>
        <v>COOPERATIVE OFFICE</v>
      </c>
      <c r="F1078" s="51" t="str">
        <f>IF(ISBLANK(LeaveTracker[[#This Row],[Employee Name]]),"-----",VLOOKUP(LeaveTracker[[#This Row],[Employee Name]],Employees[[Employee Name]:[Office]],6))</f>
        <v>REGULAR</v>
      </c>
      <c r="G1078" s="24">
        <v>43752</v>
      </c>
      <c r="H1078" s="24">
        <v>43753</v>
      </c>
      <c r="I1078" s="20" t="s">
        <v>82</v>
      </c>
      <c r="K1078" s="51" t="str">
        <f ca="1">LeaveTracker[[#This Row],[Days]]&amp;" "&amp;LeaveTracker[[#This Row],[Type of Leave]]</f>
        <v>2 VL</v>
      </c>
      <c r="L1078" s="23">
        <f ca="1">NETWORKDAYS(LeaveTracker[[#This Row],[Start Date]],LeaveTracker[[#This Row],[End Date]],lstHolidays)</f>
        <v>2</v>
      </c>
      <c r="M1078" s="27"/>
    </row>
    <row r="1079" spans="1:13" ht="30" customHeight="1" x14ac:dyDescent="0.3">
      <c r="A1079" s="32">
        <v>1291</v>
      </c>
      <c r="B1079" s="33">
        <v>43795</v>
      </c>
      <c r="C1079" s="22">
        <v>43752</v>
      </c>
      <c r="D1079" s="20" t="s">
        <v>775</v>
      </c>
      <c r="E1079" s="51" t="str">
        <f>IF(ISBLANK(LeaveTracker[[#This Row],[Employee Name]]),"-----",VLOOKUP(LeaveTracker[[#This Row],[Employee Name]],Employees[[Employee Name]:[Office]],7))</f>
        <v>CHO</v>
      </c>
      <c r="F1079" s="51" t="str">
        <f>IF(ISBLANK(LeaveTracker[[#This Row],[Employee Name]]),"-----",VLOOKUP(LeaveTracker[[#This Row],[Employee Name]],Employees[[Employee Name]:[Office]],6))</f>
        <v>REGULAR</v>
      </c>
      <c r="G1079" s="24">
        <v>43762</v>
      </c>
      <c r="H1079" s="24">
        <v>43762</v>
      </c>
      <c r="I1079" s="20" t="s">
        <v>1</v>
      </c>
      <c r="J1079" s="43" t="s">
        <v>105</v>
      </c>
      <c r="K1079" s="51" t="str">
        <f ca="1">LeaveTracker[[#This Row],[Days]]&amp;" "&amp;LeaveTracker[[#This Row],[Type of Leave]]</f>
        <v>1 Other</v>
      </c>
      <c r="L1079" s="23">
        <f ca="1">NETWORKDAYS(LeaveTracker[[#This Row],[Start Date]],LeaveTracker[[#This Row],[End Date]],lstHolidays)</f>
        <v>1</v>
      </c>
      <c r="M1079" s="27"/>
    </row>
    <row r="1080" spans="1:13" ht="30" customHeight="1" x14ac:dyDescent="0.3">
      <c r="A1080" s="32">
        <v>1292</v>
      </c>
      <c r="B1080" s="33">
        <v>43795</v>
      </c>
      <c r="C1080" s="22">
        <v>43725</v>
      </c>
      <c r="D1080" s="19" t="s">
        <v>488</v>
      </c>
      <c r="E1080" s="51" t="str">
        <f>IF(ISBLANK(LeaveTracker[[#This Row],[Employee Name]]),"-----",VLOOKUP(LeaveTracker[[#This Row],[Employee Name]],Employees[[Employee Name]:[Office]],7))</f>
        <v>THRDC</v>
      </c>
      <c r="F1080" s="51" t="str">
        <f>IF(ISBLANK(LeaveTracker[[#This Row],[Employee Name]]),"-----",VLOOKUP(LeaveTracker[[#This Row],[Employee Name]],Employees[[Employee Name]:[Office]],6))</f>
        <v>REGULAR</v>
      </c>
      <c r="G1080" s="24">
        <v>43724</v>
      </c>
      <c r="H1080" s="24">
        <v>43724</v>
      </c>
      <c r="I1080" s="20" t="s">
        <v>81</v>
      </c>
      <c r="K1080" s="51" t="str">
        <f ca="1">LeaveTracker[[#This Row],[Days]]&amp;" "&amp;LeaveTracker[[#This Row],[Type of Leave]]</f>
        <v>1 SL</v>
      </c>
      <c r="L1080" s="23">
        <f ca="1">NETWORKDAYS(LeaveTracker[[#This Row],[Start Date]],LeaveTracker[[#This Row],[End Date]],lstHolidays)</f>
        <v>1</v>
      </c>
      <c r="M1080" s="27"/>
    </row>
    <row r="1081" spans="1:13" ht="30" customHeight="1" x14ac:dyDescent="0.3">
      <c r="A1081" s="32">
        <v>1293</v>
      </c>
      <c r="B1081" s="33">
        <v>43795</v>
      </c>
      <c r="C1081" s="22">
        <v>43759</v>
      </c>
      <c r="D1081" s="20" t="s">
        <v>488</v>
      </c>
      <c r="E1081" s="51" t="str">
        <f>IF(ISBLANK(LeaveTracker[[#This Row],[Employee Name]]),"-----",VLOOKUP(LeaveTracker[[#This Row],[Employee Name]],Employees[[Employee Name]:[Office]],7))</f>
        <v>THRDC</v>
      </c>
      <c r="F1081" s="51" t="str">
        <f>IF(ISBLANK(LeaveTracker[[#This Row],[Employee Name]]),"-----",VLOOKUP(LeaveTracker[[#This Row],[Employee Name]],Employees[[Employee Name]:[Office]],6))</f>
        <v>REGULAR</v>
      </c>
      <c r="G1081" s="24">
        <v>43754</v>
      </c>
      <c r="H1081" s="24">
        <v>43756</v>
      </c>
      <c r="I1081" s="20" t="s">
        <v>81</v>
      </c>
      <c r="K1081" s="51" t="str">
        <f ca="1">LeaveTracker[[#This Row],[Days]]&amp;" "&amp;LeaveTracker[[#This Row],[Type of Leave]]</f>
        <v>3 SL</v>
      </c>
      <c r="L1081" s="23">
        <f ca="1">NETWORKDAYS(LeaveTracker[[#This Row],[Start Date]],LeaveTracker[[#This Row],[End Date]],lstHolidays)</f>
        <v>3</v>
      </c>
      <c r="M1081" s="27"/>
    </row>
    <row r="1082" spans="1:13" ht="30" customHeight="1" x14ac:dyDescent="0.3">
      <c r="A1082" s="32">
        <v>1294</v>
      </c>
      <c r="B1082" s="33">
        <v>43795</v>
      </c>
      <c r="C1082" s="22">
        <v>43759</v>
      </c>
      <c r="D1082" s="19" t="s">
        <v>488</v>
      </c>
      <c r="E1082" s="51" t="str">
        <f>IF(ISBLANK(LeaveTracker[[#This Row],[Employee Name]]),"-----",VLOOKUP(LeaveTracker[[#This Row],[Employee Name]],Employees[[Employee Name]:[Office]],7))</f>
        <v>THRDC</v>
      </c>
      <c r="F1082" s="51" t="str">
        <f>IF(ISBLANK(LeaveTracker[[#This Row],[Employee Name]]),"-----",VLOOKUP(LeaveTracker[[#This Row],[Employee Name]],Employees[[Employee Name]:[Office]],6))</f>
        <v>REGULAR</v>
      </c>
      <c r="G1082" s="24">
        <v>43762</v>
      </c>
      <c r="H1082" s="24">
        <v>43762</v>
      </c>
      <c r="I1082" s="20" t="s">
        <v>82</v>
      </c>
      <c r="K1082" s="51" t="str">
        <f ca="1">LeaveTracker[[#This Row],[Days]]&amp;" "&amp;LeaveTracker[[#This Row],[Type of Leave]]</f>
        <v>1 VL</v>
      </c>
      <c r="L1082" s="23">
        <f ca="1">NETWORKDAYS(LeaveTracker[[#This Row],[Start Date]],LeaveTracker[[#This Row],[End Date]],lstHolidays)</f>
        <v>1</v>
      </c>
      <c r="M1082" s="27"/>
    </row>
    <row r="1083" spans="1:13" ht="30" customHeight="1" x14ac:dyDescent="0.3">
      <c r="A1083" s="32">
        <v>1295</v>
      </c>
      <c r="B1083" s="33">
        <v>43795</v>
      </c>
      <c r="C1083" s="22">
        <v>43733</v>
      </c>
      <c r="D1083" s="19" t="s">
        <v>491</v>
      </c>
      <c r="E1083" s="51" t="str">
        <f>IF(ISBLANK(LeaveTracker[[#This Row],[Employee Name]]),"-----",VLOOKUP(LeaveTracker[[#This Row],[Employee Name]],Employees[[Employee Name]:[Office]],7))</f>
        <v>COOPERATIVE OFFICE</v>
      </c>
      <c r="F1083" s="51" t="str">
        <f>IF(ISBLANK(LeaveTracker[[#This Row],[Employee Name]]),"-----",VLOOKUP(LeaveTracker[[#This Row],[Employee Name]],Employees[[Employee Name]:[Office]],6))</f>
        <v>REGULAR</v>
      </c>
      <c r="G1083" s="24">
        <v>43731</v>
      </c>
      <c r="H1083" s="24">
        <v>43732</v>
      </c>
      <c r="I1083" s="20" t="s">
        <v>81</v>
      </c>
      <c r="K1083" s="51" t="str">
        <f ca="1">LeaveTracker[[#This Row],[Days]]&amp;" "&amp;LeaveTracker[[#This Row],[Type of Leave]]</f>
        <v>2 SL</v>
      </c>
      <c r="L1083" s="23">
        <f ca="1">NETWORKDAYS(LeaveTracker[[#This Row],[Start Date]],LeaveTracker[[#This Row],[End Date]],lstHolidays)</f>
        <v>2</v>
      </c>
      <c r="M1083" s="27"/>
    </row>
    <row r="1084" spans="1:13" ht="30" customHeight="1" x14ac:dyDescent="0.3">
      <c r="A1084" s="32">
        <v>1296</v>
      </c>
      <c r="B1084" s="33">
        <v>43795</v>
      </c>
      <c r="C1084" s="22">
        <v>43724</v>
      </c>
      <c r="D1084" s="19" t="s">
        <v>494</v>
      </c>
      <c r="E1084" s="51" t="str">
        <f>IF(ISBLANK(LeaveTracker[[#This Row],[Employee Name]]),"-----",VLOOKUP(LeaveTracker[[#This Row],[Employee Name]],Employees[[Employee Name]:[Office]],7))</f>
        <v>COOPERATIVE OFFICE</v>
      </c>
      <c r="F1084" s="51" t="str">
        <f>IF(ISBLANK(LeaveTracker[[#This Row],[Employee Name]]),"-----",VLOOKUP(LeaveTracker[[#This Row],[Employee Name]],Employees[[Employee Name]:[Office]],6))</f>
        <v>REGULAR</v>
      </c>
      <c r="G1084" s="24">
        <v>43721</v>
      </c>
      <c r="H1084" s="24">
        <v>43721</v>
      </c>
      <c r="I1084" s="20" t="s">
        <v>81</v>
      </c>
      <c r="K1084" s="51" t="str">
        <f ca="1">LeaveTracker[[#This Row],[Days]]&amp;" "&amp;LeaveTracker[[#This Row],[Type of Leave]]</f>
        <v>1 SL</v>
      </c>
      <c r="L1084" s="23">
        <f ca="1">NETWORKDAYS(LeaveTracker[[#This Row],[Start Date]],LeaveTracker[[#This Row],[End Date]],lstHolidays)</f>
        <v>1</v>
      </c>
      <c r="M1084" s="27"/>
    </row>
    <row r="1085" spans="1:13" ht="30" customHeight="1" x14ac:dyDescent="0.3">
      <c r="A1085" s="32">
        <v>1297</v>
      </c>
      <c r="B1085" s="33">
        <v>43795</v>
      </c>
      <c r="C1085" s="22">
        <v>43760</v>
      </c>
      <c r="D1085" s="19" t="s">
        <v>494</v>
      </c>
      <c r="E1085" s="51" t="str">
        <f>IF(ISBLANK(LeaveTracker[[#This Row],[Employee Name]]),"-----",VLOOKUP(LeaveTracker[[#This Row],[Employee Name]],Employees[[Employee Name]:[Office]],7))</f>
        <v>COOPERATIVE OFFICE</v>
      </c>
      <c r="F1085" s="51" t="str">
        <f>IF(ISBLANK(LeaveTracker[[#This Row],[Employee Name]]),"-----",VLOOKUP(LeaveTracker[[#This Row],[Employee Name]],Employees[[Employee Name]:[Office]],6))</f>
        <v>REGULAR</v>
      </c>
      <c r="G1085" s="24">
        <v>43757</v>
      </c>
      <c r="H1085" s="24">
        <v>43757</v>
      </c>
      <c r="I1085" s="20" t="s">
        <v>81</v>
      </c>
      <c r="K1085" s="51" t="str">
        <f>LeaveTracker[[#This Row],[Days]]&amp;" "&amp;LeaveTracker[[#This Row],[Type of Leave]]</f>
        <v>1 SL</v>
      </c>
      <c r="L1085" s="23">
        <v>1</v>
      </c>
      <c r="M1085" s="27"/>
    </row>
    <row r="1086" spans="1:13" ht="30" customHeight="1" x14ac:dyDescent="0.3">
      <c r="A1086" s="32">
        <v>1298</v>
      </c>
      <c r="B1086" s="33">
        <v>43795</v>
      </c>
      <c r="C1086" s="22">
        <v>43745</v>
      </c>
      <c r="D1086" s="20" t="s">
        <v>491</v>
      </c>
      <c r="E1086" s="51" t="str">
        <f>IF(ISBLANK(LeaveTracker[[#This Row],[Employee Name]]),"-----",VLOOKUP(LeaveTracker[[#This Row],[Employee Name]],Employees[[Employee Name]:[Office]],7))</f>
        <v>COOPERATIVE OFFICE</v>
      </c>
      <c r="F1086" s="51" t="str">
        <f>IF(ISBLANK(LeaveTracker[[#This Row],[Employee Name]]),"-----",VLOOKUP(LeaveTracker[[#This Row],[Employee Name]],Employees[[Employee Name]:[Office]],6))</f>
        <v>REGULAR</v>
      </c>
      <c r="G1086" s="24">
        <v>43741</v>
      </c>
      <c r="H1086" s="24">
        <v>43741</v>
      </c>
      <c r="I1086" s="20" t="s">
        <v>81</v>
      </c>
      <c r="K1086" s="51" t="str">
        <f ca="1">LeaveTracker[[#This Row],[Days]]&amp;" "&amp;LeaveTracker[[#This Row],[Type of Leave]]</f>
        <v>1 SL</v>
      </c>
      <c r="L1086" s="23">
        <f ca="1">NETWORKDAYS(LeaveTracker[[#This Row],[Start Date]],LeaveTracker[[#This Row],[End Date]],lstHolidays)</f>
        <v>1</v>
      </c>
      <c r="M1086" s="27"/>
    </row>
    <row r="1087" spans="1:13" ht="30" customHeight="1" x14ac:dyDescent="0.3">
      <c r="A1087" s="32">
        <v>1299</v>
      </c>
      <c r="B1087" s="33">
        <v>43795</v>
      </c>
      <c r="C1087" s="22">
        <v>43753</v>
      </c>
      <c r="D1087" s="20" t="s">
        <v>491</v>
      </c>
      <c r="E1087" s="51" t="str">
        <f>IF(ISBLANK(LeaveTracker[[#This Row],[Employee Name]]),"-----",VLOOKUP(LeaveTracker[[#This Row],[Employee Name]],Employees[[Employee Name]:[Office]],7))</f>
        <v>COOPERATIVE OFFICE</v>
      </c>
      <c r="F1087" s="51" t="str">
        <f>IF(ISBLANK(LeaveTracker[[#This Row],[Employee Name]]),"-----",VLOOKUP(LeaveTracker[[#This Row],[Employee Name]],Employees[[Employee Name]:[Office]],6))</f>
        <v>REGULAR</v>
      </c>
      <c r="G1087" s="24">
        <v>43752</v>
      </c>
      <c r="H1087" s="24">
        <v>43752</v>
      </c>
      <c r="I1087" s="20" t="s">
        <v>81</v>
      </c>
      <c r="K1087" s="51" t="str">
        <f ca="1">LeaveTracker[[#This Row],[Days]]&amp;" "&amp;LeaveTracker[[#This Row],[Type of Leave]]</f>
        <v>1 SL</v>
      </c>
      <c r="L1087" s="23">
        <f ca="1">NETWORKDAYS(LeaveTracker[[#This Row],[Start Date]],LeaveTracker[[#This Row],[End Date]],lstHolidays)</f>
        <v>1</v>
      </c>
      <c r="M1087" s="27"/>
    </row>
    <row r="1088" spans="1:13" ht="30" customHeight="1" x14ac:dyDescent="0.3">
      <c r="A1088" s="32">
        <v>1300</v>
      </c>
      <c r="B1088" s="33">
        <v>43795</v>
      </c>
      <c r="C1088" s="22">
        <v>43760</v>
      </c>
      <c r="D1088" s="20" t="s">
        <v>491</v>
      </c>
      <c r="E1088" s="51" t="str">
        <f>IF(ISBLANK(LeaveTracker[[#This Row],[Employee Name]]),"-----",VLOOKUP(LeaveTracker[[#This Row],[Employee Name]],Employees[[Employee Name]:[Office]],7))</f>
        <v>COOPERATIVE OFFICE</v>
      </c>
      <c r="F1088" s="51" t="str">
        <f>IF(ISBLANK(LeaveTracker[[#This Row],[Employee Name]]),"-----",VLOOKUP(LeaveTracker[[#This Row],[Employee Name]],Employees[[Employee Name]:[Office]],6))</f>
        <v>REGULAR</v>
      </c>
      <c r="G1088" s="24">
        <v>43756</v>
      </c>
      <c r="H1088" s="24">
        <v>43756</v>
      </c>
      <c r="I1088" s="20" t="s">
        <v>81</v>
      </c>
      <c r="K1088" s="51" t="str">
        <f ca="1">LeaveTracker[[#This Row],[Days]]&amp;" "&amp;LeaveTracker[[#This Row],[Type of Leave]]</f>
        <v>1 SL</v>
      </c>
      <c r="L1088" s="23">
        <f ca="1">NETWORKDAYS(LeaveTracker[[#This Row],[Start Date]],LeaveTracker[[#This Row],[End Date]],lstHolidays)</f>
        <v>1</v>
      </c>
      <c r="M1088" s="27"/>
    </row>
    <row r="1089" spans="1:13" ht="30" customHeight="1" x14ac:dyDescent="0.3">
      <c r="A1089" s="32">
        <v>1300</v>
      </c>
      <c r="B1089" s="33">
        <v>43795</v>
      </c>
      <c r="C1089" s="22">
        <v>43760</v>
      </c>
      <c r="D1089" s="20" t="s">
        <v>491</v>
      </c>
      <c r="E1089" s="51" t="str">
        <f>IF(ISBLANK(LeaveTracker[[#This Row],[Employee Name]]),"-----",VLOOKUP(LeaveTracker[[#This Row],[Employee Name]],Employees[[Employee Name]:[Office]],7))</f>
        <v>COOPERATIVE OFFICE</v>
      </c>
      <c r="F1089" s="51" t="str">
        <f>IF(ISBLANK(LeaveTracker[[#This Row],[Employee Name]]),"-----",VLOOKUP(LeaveTracker[[#This Row],[Employee Name]],Employees[[Employee Name]:[Office]],6))</f>
        <v>REGULAR</v>
      </c>
      <c r="G1089" s="24">
        <v>43760</v>
      </c>
      <c r="H1089" s="24">
        <v>43760</v>
      </c>
      <c r="I1089" s="20" t="s">
        <v>81</v>
      </c>
      <c r="K1089" s="51" t="str">
        <f ca="1">LeaveTracker[[#This Row],[Days]]&amp;" "&amp;LeaveTracker[[#This Row],[Type of Leave]]</f>
        <v>1 SL</v>
      </c>
      <c r="L1089" s="23">
        <f ca="1">NETWORKDAYS(LeaveTracker[[#This Row],[Start Date]],LeaveTracker[[#This Row],[End Date]],lstHolidays)</f>
        <v>1</v>
      </c>
      <c r="M1089" s="27"/>
    </row>
    <row r="1090" spans="1:13" ht="30" customHeight="1" x14ac:dyDescent="0.3">
      <c r="A1090" s="32">
        <v>1301</v>
      </c>
      <c r="B1090" s="33">
        <v>43795</v>
      </c>
      <c r="C1090" s="22">
        <v>43724</v>
      </c>
      <c r="D1090" s="19" t="s">
        <v>497</v>
      </c>
      <c r="E1090" s="51" t="str">
        <f>IF(ISBLANK(LeaveTracker[[#This Row],[Employee Name]]),"-----",VLOOKUP(LeaveTracker[[#This Row],[Employee Name]],Employees[[Employee Name]:[Office]],7))</f>
        <v>COOPERATIVE OFFICE</v>
      </c>
      <c r="F1090" s="51" t="str">
        <f>IF(ISBLANK(LeaveTracker[[#This Row],[Employee Name]]),"-----",VLOOKUP(LeaveTracker[[#This Row],[Employee Name]],Employees[[Employee Name]:[Office]],6))</f>
        <v>REGULAR</v>
      </c>
      <c r="G1090" s="24">
        <v>43721</v>
      </c>
      <c r="H1090" s="24">
        <v>43721</v>
      </c>
      <c r="I1090" s="20" t="s">
        <v>81</v>
      </c>
      <c r="K1090" s="51" t="str">
        <f ca="1">LeaveTracker[[#This Row],[Days]]&amp;" "&amp;LeaveTracker[[#This Row],[Type of Leave]]</f>
        <v>1 SL</v>
      </c>
      <c r="L1090" s="23">
        <f ca="1">NETWORKDAYS(LeaveTracker[[#This Row],[Start Date]],LeaveTracker[[#This Row],[End Date]],lstHolidays)</f>
        <v>1</v>
      </c>
      <c r="M1090" s="27"/>
    </row>
    <row r="1091" spans="1:13" ht="30" customHeight="1" x14ac:dyDescent="0.3">
      <c r="A1091" s="32">
        <v>1302</v>
      </c>
      <c r="B1091" s="33">
        <v>43795</v>
      </c>
      <c r="C1091" s="22">
        <v>43746</v>
      </c>
      <c r="D1091" s="20" t="s">
        <v>380</v>
      </c>
      <c r="E1091" s="51" t="str">
        <f>IF(ISBLANK(LeaveTracker[[#This Row],[Employee Name]]),"-----",VLOOKUP(LeaveTracker[[#This Row],[Employee Name]],Employees[[Employee Name]:[Office]],7))</f>
        <v>CCT</v>
      </c>
      <c r="F1091" s="51" t="str">
        <f>IF(ISBLANK(LeaveTracker[[#This Row],[Employee Name]]),"-----",VLOOKUP(LeaveTracker[[#This Row],[Employee Name]],Employees[[Employee Name]:[Office]],6))</f>
        <v>REGULAR</v>
      </c>
      <c r="G1091" s="24">
        <v>43745</v>
      </c>
      <c r="H1091" s="24">
        <v>43745</v>
      </c>
      <c r="I1091" s="19" t="s">
        <v>81</v>
      </c>
      <c r="K1091" s="51" t="str">
        <f ca="1">LeaveTracker[[#This Row],[Days]]&amp;" "&amp;LeaveTracker[[#This Row],[Type of Leave]]</f>
        <v>1 SL</v>
      </c>
      <c r="L1091" s="23">
        <f ca="1">NETWORKDAYS(LeaveTracker[[#This Row],[Start Date]],LeaveTracker[[#This Row],[End Date]],lstHolidays)</f>
        <v>1</v>
      </c>
      <c r="M1091" s="27"/>
    </row>
    <row r="1092" spans="1:13" ht="30" customHeight="1" x14ac:dyDescent="0.3">
      <c r="A1092" s="32">
        <v>1303</v>
      </c>
      <c r="B1092" s="33">
        <v>43795</v>
      </c>
      <c r="C1092" s="22">
        <v>43754</v>
      </c>
      <c r="D1092" s="20" t="s">
        <v>497</v>
      </c>
      <c r="E1092" s="51" t="str">
        <f>IF(ISBLANK(LeaveTracker[[#This Row],[Employee Name]]),"-----",VLOOKUP(LeaveTracker[[#This Row],[Employee Name]],Employees[[Employee Name]:[Office]],7))</f>
        <v>COOPERATIVE OFFICE</v>
      </c>
      <c r="F1092" s="51" t="str">
        <f>IF(ISBLANK(LeaveTracker[[#This Row],[Employee Name]]),"-----",VLOOKUP(LeaveTracker[[#This Row],[Employee Name]],Employees[[Employee Name]:[Office]],6))</f>
        <v>REGULAR</v>
      </c>
      <c r="G1092" s="24">
        <v>43761</v>
      </c>
      <c r="H1092" s="24">
        <v>43762</v>
      </c>
      <c r="I1092" s="20" t="s">
        <v>82</v>
      </c>
      <c r="K1092" s="51" t="str">
        <f ca="1">LeaveTracker[[#This Row],[Days]]&amp;" "&amp;LeaveTracker[[#This Row],[Type of Leave]]</f>
        <v>2 VL</v>
      </c>
      <c r="L1092" s="23">
        <f ca="1">NETWORKDAYS(LeaveTracker[[#This Row],[Start Date]],LeaveTracker[[#This Row],[End Date]],lstHolidays)</f>
        <v>2</v>
      </c>
      <c r="M1092" s="27"/>
    </row>
    <row r="1093" spans="1:13" ht="30" customHeight="1" x14ac:dyDescent="0.3">
      <c r="A1093" s="32">
        <v>1304</v>
      </c>
      <c r="B1093" s="33">
        <v>43795</v>
      </c>
      <c r="C1093" s="22">
        <v>43774</v>
      </c>
      <c r="D1093" s="19" t="s">
        <v>501</v>
      </c>
      <c r="E1093" s="51" t="str">
        <f>IF(ISBLANK(LeaveTracker[[#This Row],[Employee Name]]),"-----",VLOOKUP(LeaveTracker[[#This Row],[Employee Name]],Employees[[Employee Name]:[Office]],7))</f>
        <v>COOPERATIVE OFFICE</v>
      </c>
      <c r="F1093" s="51" t="str">
        <f>IF(ISBLANK(LeaveTracker[[#This Row],[Employee Name]]),"-----",VLOOKUP(LeaveTracker[[#This Row],[Employee Name]],Employees[[Employee Name]:[Office]],6))</f>
        <v>REGULAR</v>
      </c>
      <c r="G1093" s="24">
        <v>43773</v>
      </c>
      <c r="H1093" s="24">
        <v>43773</v>
      </c>
      <c r="I1093" s="20" t="s">
        <v>81</v>
      </c>
      <c r="K1093" s="51" t="str">
        <f ca="1">LeaveTracker[[#This Row],[Days]]&amp;" "&amp;LeaveTracker[[#This Row],[Type of Leave]]</f>
        <v>1 SL</v>
      </c>
      <c r="L1093" s="23">
        <f ca="1">NETWORKDAYS(LeaveTracker[[#This Row],[Start Date]],LeaveTracker[[#This Row],[End Date]],lstHolidays)</f>
        <v>1</v>
      </c>
      <c r="M1093" s="27"/>
    </row>
    <row r="1094" spans="1:13" ht="30" customHeight="1" x14ac:dyDescent="0.3">
      <c r="A1094" s="32">
        <v>1305</v>
      </c>
      <c r="B1094" s="33">
        <v>43795</v>
      </c>
      <c r="C1094" s="22">
        <v>43767</v>
      </c>
      <c r="D1094" s="19" t="s">
        <v>504</v>
      </c>
      <c r="E1094" s="51" t="str">
        <f>IF(ISBLANK(LeaveTracker[[#This Row],[Employee Name]]),"-----",VLOOKUP(LeaveTracker[[#This Row],[Employee Name]],Employees[[Employee Name]:[Office]],7))</f>
        <v>THRDC</v>
      </c>
      <c r="F1094" s="51" t="str">
        <f>IF(ISBLANK(LeaveTracker[[#This Row],[Employee Name]]),"-----",VLOOKUP(LeaveTracker[[#This Row],[Employee Name]],Employees[[Employee Name]:[Office]],6))</f>
        <v>REGULAR</v>
      </c>
      <c r="G1094" s="24">
        <v>43760</v>
      </c>
      <c r="H1094" s="24">
        <v>43762</v>
      </c>
      <c r="I1094" s="20" t="s">
        <v>81</v>
      </c>
      <c r="K1094" s="51" t="str">
        <f ca="1">LeaveTracker[[#This Row],[Days]]&amp;" "&amp;LeaveTracker[[#This Row],[Type of Leave]]</f>
        <v>3 SL</v>
      </c>
      <c r="L1094" s="23">
        <f ca="1">NETWORKDAYS(LeaveTracker[[#This Row],[Start Date]],LeaveTracker[[#This Row],[End Date]],lstHolidays)</f>
        <v>3</v>
      </c>
      <c r="M1094" s="27"/>
    </row>
    <row r="1095" spans="1:13" ht="30" customHeight="1" x14ac:dyDescent="0.3">
      <c r="A1095" s="32">
        <v>1306</v>
      </c>
      <c r="B1095" s="33">
        <v>43795</v>
      </c>
      <c r="C1095" s="22">
        <v>43755</v>
      </c>
      <c r="D1095" s="20" t="s">
        <v>504</v>
      </c>
      <c r="E1095" s="51" t="str">
        <f>IF(ISBLANK(LeaveTracker[[#This Row],[Employee Name]]),"-----",VLOOKUP(LeaveTracker[[#This Row],[Employee Name]],Employees[[Employee Name]:[Office]],7))</f>
        <v>THRDC</v>
      </c>
      <c r="F1095" s="51" t="str">
        <f>IF(ISBLANK(LeaveTracker[[#This Row],[Employee Name]]),"-----",VLOOKUP(LeaveTracker[[#This Row],[Employee Name]],Employees[[Employee Name]:[Office]],6))</f>
        <v>REGULAR</v>
      </c>
      <c r="G1095" s="24">
        <v>43763</v>
      </c>
      <c r="H1095" s="24">
        <v>43763</v>
      </c>
      <c r="I1095" s="20" t="s">
        <v>82</v>
      </c>
      <c r="K1095" s="51" t="str">
        <f ca="1">LeaveTracker[[#This Row],[Days]]&amp;" "&amp;LeaveTracker[[#This Row],[Type of Leave]]</f>
        <v>1 VL</v>
      </c>
      <c r="L1095" s="23">
        <f ca="1">NETWORKDAYS(LeaveTracker[[#This Row],[Start Date]],LeaveTracker[[#This Row],[End Date]],lstHolidays)</f>
        <v>1</v>
      </c>
      <c r="M1095" s="27"/>
    </row>
    <row r="1096" spans="1:13" ht="30" customHeight="1" x14ac:dyDescent="0.3">
      <c r="A1096" s="32">
        <v>1306</v>
      </c>
      <c r="B1096" s="33">
        <v>43795</v>
      </c>
      <c r="C1096" s="22">
        <v>43755</v>
      </c>
      <c r="D1096" s="20" t="s">
        <v>504</v>
      </c>
      <c r="E1096" s="51" t="str">
        <f>IF(ISBLANK(LeaveTracker[[#This Row],[Employee Name]]),"-----",VLOOKUP(LeaveTracker[[#This Row],[Employee Name]],Employees[[Employee Name]:[Office]],7))</f>
        <v>THRDC</v>
      </c>
      <c r="F1096" s="51" t="str">
        <f>IF(ISBLANK(LeaveTracker[[#This Row],[Employee Name]]),"-----",VLOOKUP(LeaveTracker[[#This Row],[Employee Name]],Employees[[Employee Name]:[Office]],6))</f>
        <v>REGULAR</v>
      </c>
      <c r="G1096" s="24">
        <v>43766</v>
      </c>
      <c r="H1096" s="24">
        <v>43767</v>
      </c>
      <c r="I1096" s="20" t="s">
        <v>82</v>
      </c>
      <c r="K1096" s="51" t="str">
        <f ca="1">LeaveTracker[[#This Row],[Days]]&amp;" "&amp;LeaveTracker[[#This Row],[Type of Leave]]</f>
        <v>2 VL</v>
      </c>
      <c r="L1096" s="23">
        <f ca="1">NETWORKDAYS(LeaveTracker[[#This Row],[Start Date]],LeaveTracker[[#This Row],[End Date]],lstHolidays)</f>
        <v>2</v>
      </c>
      <c r="M1096" s="27"/>
    </row>
    <row r="1097" spans="1:13" ht="30" customHeight="1" x14ac:dyDescent="0.3">
      <c r="A1097" s="32">
        <v>1307</v>
      </c>
      <c r="B1097" s="33">
        <v>43795</v>
      </c>
      <c r="C1097" s="22">
        <v>43763</v>
      </c>
      <c r="D1097" s="19" t="s">
        <v>506</v>
      </c>
      <c r="E1097" s="51" t="str">
        <f>IF(ISBLANK(LeaveTracker[[#This Row],[Employee Name]]),"-----",VLOOKUP(LeaveTracker[[#This Row],[Employee Name]],Employees[[Employee Name]:[Office]],7))</f>
        <v>ACCOUNTING</v>
      </c>
      <c r="F1097" s="51" t="str">
        <f>IF(ISBLANK(LeaveTracker[[#This Row],[Employee Name]]),"-----",VLOOKUP(LeaveTracker[[#This Row],[Employee Name]],Employees[[Employee Name]:[Office]],6))</f>
        <v>REGULAR</v>
      </c>
      <c r="G1097" s="24">
        <v>43740</v>
      </c>
      <c r="H1097" s="24">
        <v>43740</v>
      </c>
      <c r="I1097" s="20" t="s">
        <v>81</v>
      </c>
      <c r="K1097" s="51" t="str">
        <f ca="1">LeaveTracker[[#This Row],[Days]]&amp;" "&amp;LeaveTracker[[#This Row],[Type of Leave]]</f>
        <v>1 SL</v>
      </c>
      <c r="L1097" s="23">
        <f ca="1">NETWORKDAYS(LeaveTracker[[#This Row],[Start Date]],LeaveTracker[[#This Row],[End Date]],lstHolidays)</f>
        <v>1</v>
      </c>
      <c r="M1097" s="27"/>
    </row>
    <row r="1098" spans="1:13" ht="30" customHeight="1" x14ac:dyDescent="0.3">
      <c r="A1098" s="32">
        <v>1307</v>
      </c>
      <c r="B1098" s="33">
        <v>43795</v>
      </c>
      <c r="C1098" s="22">
        <v>43763</v>
      </c>
      <c r="D1098" s="19" t="s">
        <v>506</v>
      </c>
      <c r="E1098" s="51" t="str">
        <f>IF(ISBLANK(LeaveTracker[[#This Row],[Employee Name]]),"-----",VLOOKUP(LeaveTracker[[#This Row],[Employee Name]],Employees[[Employee Name]:[Office]],7))</f>
        <v>ACCOUNTING</v>
      </c>
      <c r="F1098" s="51" t="str">
        <f>IF(ISBLANK(LeaveTracker[[#This Row],[Employee Name]]),"-----",VLOOKUP(LeaveTracker[[#This Row],[Employee Name]],Employees[[Employee Name]:[Office]],6))</f>
        <v>REGULAR</v>
      </c>
      <c r="G1098" s="24">
        <v>43752</v>
      </c>
      <c r="H1098" s="24">
        <v>43752</v>
      </c>
      <c r="I1098" s="20" t="s">
        <v>81</v>
      </c>
      <c r="K1098" s="51" t="str">
        <f ca="1">LeaveTracker[[#This Row],[Days]]&amp;" "&amp;LeaveTracker[[#This Row],[Type of Leave]]</f>
        <v>1 SL</v>
      </c>
      <c r="L1098" s="23">
        <f ca="1">NETWORKDAYS(LeaveTracker[[#This Row],[Start Date]],LeaveTracker[[#This Row],[End Date]],lstHolidays)</f>
        <v>1</v>
      </c>
      <c r="M1098" s="27"/>
    </row>
    <row r="1099" spans="1:13" ht="30" customHeight="1" x14ac:dyDescent="0.3">
      <c r="A1099" s="32">
        <v>1308</v>
      </c>
      <c r="B1099" s="33">
        <v>43795</v>
      </c>
      <c r="C1099" s="22">
        <v>43766</v>
      </c>
      <c r="D1099" s="19" t="s">
        <v>509</v>
      </c>
      <c r="E1099" s="51" t="str">
        <f>IF(ISBLANK(LeaveTracker[[#This Row],[Employee Name]]),"-----",VLOOKUP(LeaveTracker[[#This Row],[Employee Name]],Employees[[Employee Name]:[Office]],7))</f>
        <v>ACCOUNTING</v>
      </c>
      <c r="F1099" s="51" t="str">
        <f>IF(ISBLANK(LeaveTracker[[#This Row],[Employee Name]]),"-----",VLOOKUP(LeaveTracker[[#This Row],[Employee Name]],Employees[[Employee Name]:[Office]],6))</f>
        <v>REGULAR</v>
      </c>
      <c r="G1099" s="24">
        <v>43760</v>
      </c>
      <c r="H1099" s="24">
        <v>43760</v>
      </c>
      <c r="I1099" s="20" t="s">
        <v>298</v>
      </c>
      <c r="J1099" s="43" t="s">
        <v>105</v>
      </c>
      <c r="K1099" s="51" t="str">
        <f ca="1">LeaveTracker[[#This Row],[Days]]&amp;" "&amp;LeaveTracker[[#This Row],[Type of Leave]]</f>
        <v>1 OTHER</v>
      </c>
      <c r="L1099" s="23">
        <f ca="1">NETWORKDAYS(LeaveTracker[[#This Row],[Start Date]],LeaveTracker[[#This Row],[End Date]],lstHolidays)</f>
        <v>1</v>
      </c>
      <c r="M1099" s="27"/>
    </row>
    <row r="1100" spans="1:13" ht="30" customHeight="1" x14ac:dyDescent="0.3">
      <c r="A1100" s="32">
        <v>1309</v>
      </c>
      <c r="B1100" s="33">
        <v>43795</v>
      </c>
      <c r="C1100" s="22">
        <v>43759</v>
      </c>
      <c r="D1100" s="19" t="s">
        <v>513</v>
      </c>
      <c r="E1100" s="51" t="str">
        <f>IF(ISBLANK(LeaveTracker[[#This Row],[Employee Name]]),"-----",VLOOKUP(LeaveTracker[[#This Row],[Employee Name]],Employees[[Employee Name]:[Office]],7))</f>
        <v>ACCOUNTING</v>
      </c>
      <c r="F1100" s="51" t="str">
        <f>IF(ISBLANK(LeaveTracker[[#This Row],[Employee Name]]),"-----",VLOOKUP(LeaveTracker[[#This Row],[Employee Name]],Employees[[Employee Name]:[Office]],6))</f>
        <v>REGULAR</v>
      </c>
      <c r="G1100" s="24">
        <v>43752</v>
      </c>
      <c r="H1100" s="24">
        <v>43752</v>
      </c>
      <c r="I1100" s="19" t="s">
        <v>81</v>
      </c>
      <c r="K1100" s="51" t="str">
        <f ca="1">LeaveTracker[[#This Row],[Days]]&amp;" "&amp;LeaveTracker[[#This Row],[Type of Leave]]</f>
        <v>1 SL</v>
      </c>
      <c r="L1100" s="23">
        <f ca="1">NETWORKDAYS(LeaveTracker[[#This Row],[Start Date]],LeaveTracker[[#This Row],[End Date]],lstHolidays)</f>
        <v>1</v>
      </c>
      <c r="M1100" s="27"/>
    </row>
    <row r="1101" spans="1:13" ht="30" customHeight="1" x14ac:dyDescent="0.3">
      <c r="A1101" s="32">
        <v>1310</v>
      </c>
      <c r="B1101" s="33">
        <v>43795</v>
      </c>
      <c r="C1101" s="22">
        <v>43773</v>
      </c>
      <c r="D1101" s="19" t="s">
        <v>519</v>
      </c>
      <c r="E1101" s="51" t="str">
        <f>IF(ISBLANK(LeaveTracker[[#This Row],[Employee Name]]),"-----",VLOOKUP(LeaveTracker[[#This Row],[Employee Name]],Employees[[Employee Name]:[Office]],7))</f>
        <v>ACCOUNTING</v>
      </c>
      <c r="F1101" s="51" t="str">
        <f>IF(ISBLANK(LeaveTracker[[#This Row],[Employee Name]]),"-----",VLOOKUP(LeaveTracker[[#This Row],[Employee Name]],Employees[[Employee Name]:[Office]],6))</f>
        <v>REGULAR</v>
      </c>
      <c r="G1101" s="24">
        <v>43767</v>
      </c>
      <c r="H1101" s="24">
        <v>43767</v>
      </c>
      <c r="I1101" s="20" t="s">
        <v>81</v>
      </c>
      <c r="K1101" s="51" t="str">
        <f ca="1">LeaveTracker[[#This Row],[Days]]&amp;" "&amp;LeaveTracker[[#This Row],[Type of Leave]]</f>
        <v>1 SL</v>
      </c>
      <c r="L1101" s="23">
        <f ca="1">NETWORKDAYS(LeaveTracker[[#This Row],[Start Date]],LeaveTracker[[#This Row],[End Date]],lstHolidays)</f>
        <v>1</v>
      </c>
      <c r="M1101" s="27"/>
    </row>
    <row r="1102" spans="1:13" ht="30" customHeight="1" x14ac:dyDescent="0.3">
      <c r="A1102" s="32">
        <v>1311</v>
      </c>
      <c r="B1102" s="33">
        <v>43795</v>
      </c>
      <c r="C1102" s="22">
        <v>43767</v>
      </c>
      <c r="D1102" s="19" t="s">
        <v>520</v>
      </c>
      <c r="E1102" s="51" t="str">
        <f>IF(ISBLANK(LeaveTracker[[#This Row],[Employee Name]]),"-----",VLOOKUP(LeaveTracker[[#This Row],[Employee Name]],Employees[[Employee Name]:[Office]],7))</f>
        <v>ACCOUNTING</v>
      </c>
      <c r="F1102" s="51" t="str">
        <f>IF(ISBLANK(LeaveTracker[[#This Row],[Employee Name]]),"-----",VLOOKUP(LeaveTracker[[#This Row],[Employee Name]],Employees[[Employee Name]:[Office]],6))</f>
        <v>REGULAR</v>
      </c>
      <c r="G1102" s="24">
        <v>43747</v>
      </c>
      <c r="H1102" s="24">
        <v>43747</v>
      </c>
      <c r="I1102" s="20" t="s">
        <v>81</v>
      </c>
      <c r="K1102" s="51" t="str">
        <f ca="1">LeaveTracker[[#This Row],[Days]]&amp;" "&amp;LeaveTracker[[#This Row],[Type of Leave]]</f>
        <v>1 SL</v>
      </c>
      <c r="L1102" s="23">
        <f ca="1">NETWORKDAYS(LeaveTracker[[#This Row],[Start Date]],LeaveTracker[[#This Row],[End Date]],lstHolidays)</f>
        <v>1</v>
      </c>
      <c r="M1102" s="27"/>
    </row>
    <row r="1103" spans="1:13" ht="30" customHeight="1" x14ac:dyDescent="0.3">
      <c r="A1103" s="32">
        <v>1311</v>
      </c>
      <c r="B1103" s="33">
        <v>43795</v>
      </c>
      <c r="C1103" s="22">
        <v>43767</v>
      </c>
      <c r="D1103" s="19" t="s">
        <v>520</v>
      </c>
      <c r="E1103" s="51" t="str">
        <f>IF(ISBLANK(LeaveTracker[[#This Row],[Employee Name]]),"-----",VLOOKUP(LeaveTracker[[#This Row],[Employee Name]],Employees[[Employee Name]:[Office]],7))</f>
        <v>ACCOUNTING</v>
      </c>
      <c r="F1103" s="51" t="str">
        <f>IF(ISBLANK(LeaveTracker[[#This Row],[Employee Name]]),"-----",VLOOKUP(LeaveTracker[[#This Row],[Employee Name]],Employees[[Employee Name]:[Office]],6))</f>
        <v>REGULAR</v>
      </c>
      <c r="G1103" s="24">
        <v>43752</v>
      </c>
      <c r="H1103" s="24">
        <v>43752</v>
      </c>
      <c r="I1103" s="20" t="s">
        <v>81</v>
      </c>
      <c r="K1103" s="51" t="str">
        <f ca="1">LeaveTracker[[#This Row],[Days]]&amp;" "&amp;LeaveTracker[[#This Row],[Type of Leave]]</f>
        <v>1 SL</v>
      </c>
      <c r="L1103" s="23">
        <f ca="1">NETWORKDAYS(LeaveTracker[[#This Row],[Start Date]],LeaveTracker[[#This Row],[End Date]],lstHolidays)</f>
        <v>1</v>
      </c>
      <c r="M1103" s="27"/>
    </row>
    <row r="1104" spans="1:13" ht="30" customHeight="1" x14ac:dyDescent="0.3">
      <c r="A1104" s="32">
        <v>1312</v>
      </c>
      <c r="B1104" s="33">
        <v>43795</v>
      </c>
      <c r="C1104" s="22">
        <v>43731</v>
      </c>
      <c r="D1104" s="19" t="s">
        <v>522</v>
      </c>
      <c r="E1104" s="51" t="str">
        <f>IF(ISBLANK(LeaveTracker[[#This Row],[Employee Name]]),"-----",VLOOKUP(LeaveTracker[[#This Row],[Employee Name]],Employees[[Employee Name]:[Office]],7))</f>
        <v>PIO</v>
      </c>
      <c r="F1104" s="51" t="str">
        <f>IF(ISBLANK(LeaveTracker[[#This Row],[Employee Name]]),"-----",VLOOKUP(LeaveTracker[[#This Row],[Employee Name]],Employees[[Employee Name]:[Office]],6))</f>
        <v>REGULAR</v>
      </c>
      <c r="G1104" s="24">
        <v>43726</v>
      </c>
      <c r="H1104" s="24">
        <v>43728</v>
      </c>
      <c r="I1104" s="20" t="s">
        <v>81</v>
      </c>
      <c r="K1104" s="51" t="str">
        <f ca="1">LeaveTracker[[#This Row],[Days]]&amp;" "&amp;LeaveTracker[[#This Row],[Type of Leave]]</f>
        <v>3 SL</v>
      </c>
      <c r="L1104" s="23">
        <f ca="1">NETWORKDAYS(LeaveTracker[[#This Row],[Start Date]],LeaveTracker[[#This Row],[End Date]],lstHolidays)</f>
        <v>3</v>
      </c>
      <c r="M1104" s="27"/>
    </row>
    <row r="1105" spans="1:13" ht="30" customHeight="1" x14ac:dyDescent="0.3">
      <c r="A1105" s="32">
        <v>1313</v>
      </c>
      <c r="B1105" s="33">
        <v>43795</v>
      </c>
      <c r="C1105" s="22">
        <v>43773</v>
      </c>
      <c r="D1105" s="19" t="s">
        <v>522</v>
      </c>
      <c r="E1105" s="51" t="str">
        <f>IF(ISBLANK(LeaveTracker[[#This Row],[Employee Name]]),"-----",VLOOKUP(LeaveTracker[[#This Row],[Employee Name]],Employees[[Employee Name]:[Office]],7))</f>
        <v>PIO</v>
      </c>
      <c r="F1105" s="51" t="str">
        <f>IF(ISBLANK(LeaveTracker[[#This Row],[Employee Name]]),"-----",VLOOKUP(LeaveTracker[[#This Row],[Employee Name]],Employees[[Employee Name]:[Office]],6))</f>
        <v>REGULAR</v>
      </c>
      <c r="G1105" s="24">
        <v>43768</v>
      </c>
      <c r="H1105" s="24">
        <v>43769</v>
      </c>
      <c r="I1105" s="20" t="s">
        <v>81</v>
      </c>
      <c r="K1105" s="51" t="str">
        <f ca="1">LeaveTracker[[#This Row],[Days]]&amp;" "&amp;LeaveTracker[[#This Row],[Type of Leave]]</f>
        <v>2 SL</v>
      </c>
      <c r="L1105" s="23">
        <f ca="1">NETWORKDAYS(LeaveTracker[[#This Row],[Start Date]],LeaveTracker[[#This Row],[End Date]],lstHolidays)</f>
        <v>2</v>
      </c>
      <c r="M1105" s="27"/>
    </row>
    <row r="1106" spans="1:13" ht="30" customHeight="1" x14ac:dyDescent="0.3">
      <c r="A1106" s="32">
        <v>1314</v>
      </c>
      <c r="B1106" s="33">
        <v>43795</v>
      </c>
      <c r="C1106" s="22">
        <v>43759</v>
      </c>
      <c r="D1106" s="20" t="s">
        <v>443</v>
      </c>
      <c r="E1106" s="51" t="str">
        <f>IF(ISBLANK(LeaveTracker[[#This Row],[Employee Name]]),"-----",VLOOKUP(LeaveTracker[[#This Row],[Employee Name]],Employees[[Employee Name]:[Office]],7))</f>
        <v>GSO</v>
      </c>
      <c r="F1106" s="51" t="str">
        <f>IF(ISBLANK(LeaveTracker[[#This Row],[Employee Name]]),"-----",VLOOKUP(LeaveTracker[[#This Row],[Employee Name]],Employees[[Employee Name]:[Office]],6))</f>
        <v>REGULAR</v>
      </c>
      <c r="G1106" s="24">
        <v>43755</v>
      </c>
      <c r="H1106" s="24">
        <v>43756</v>
      </c>
      <c r="I1106" s="20" t="s">
        <v>81</v>
      </c>
      <c r="K1106" s="51" t="str">
        <f ca="1">LeaveTracker[[#This Row],[Days]]&amp;" "&amp;LeaveTracker[[#This Row],[Type of Leave]]</f>
        <v>2 SL</v>
      </c>
      <c r="L1106" s="23">
        <f ca="1">NETWORKDAYS(LeaveTracker[[#This Row],[Start Date]],LeaveTracker[[#This Row],[End Date]],lstHolidays)</f>
        <v>2</v>
      </c>
      <c r="M1106" s="27"/>
    </row>
    <row r="1107" spans="1:13" ht="30" customHeight="1" x14ac:dyDescent="0.3">
      <c r="A1107" s="32">
        <v>1315</v>
      </c>
      <c r="B1107" s="33">
        <v>43795</v>
      </c>
      <c r="C1107" s="22">
        <v>43773</v>
      </c>
      <c r="D1107" s="19" t="s">
        <v>525</v>
      </c>
      <c r="E1107" s="51" t="str">
        <f>IF(ISBLANK(LeaveTracker[[#This Row],[Employee Name]]),"-----",VLOOKUP(LeaveTracker[[#This Row],[Employee Name]],Employees[[Employee Name]:[Office]],7))</f>
        <v>GSO</v>
      </c>
      <c r="F1107" s="51" t="str">
        <f>IF(ISBLANK(LeaveTracker[[#This Row],[Employee Name]]),"-----",VLOOKUP(LeaveTracker[[#This Row],[Employee Name]],Employees[[Employee Name]:[Office]],6))</f>
        <v>REGULAR</v>
      </c>
      <c r="G1107" s="24">
        <v>43784</v>
      </c>
      <c r="H1107" s="24">
        <v>43784</v>
      </c>
      <c r="I1107" s="20" t="s">
        <v>82</v>
      </c>
      <c r="K1107" s="51" t="str">
        <f ca="1">LeaveTracker[[#This Row],[Days]]&amp;" "&amp;LeaveTracker[[#This Row],[Type of Leave]]</f>
        <v>1 VL</v>
      </c>
      <c r="L1107" s="23">
        <f ca="1">NETWORKDAYS(LeaveTracker[[#This Row],[Start Date]],LeaveTracker[[#This Row],[End Date]],lstHolidays)</f>
        <v>1</v>
      </c>
      <c r="M1107" s="27"/>
    </row>
    <row r="1108" spans="1:13" ht="30" customHeight="1" x14ac:dyDescent="0.3">
      <c r="A1108" s="32">
        <v>1315</v>
      </c>
      <c r="B1108" s="33">
        <v>43795</v>
      </c>
      <c r="C1108" s="22">
        <v>43773</v>
      </c>
      <c r="D1108" s="19" t="s">
        <v>525</v>
      </c>
      <c r="E1108" s="51" t="str">
        <f>IF(ISBLANK(LeaveTracker[[#This Row],[Employee Name]]),"-----",VLOOKUP(LeaveTracker[[#This Row],[Employee Name]],Employees[[Employee Name]:[Office]],7))</f>
        <v>GSO</v>
      </c>
      <c r="F1108" s="51" t="str">
        <f>IF(ISBLANK(LeaveTracker[[#This Row],[Employee Name]]),"-----",VLOOKUP(LeaveTracker[[#This Row],[Employee Name]],Employees[[Employee Name]:[Office]],6))</f>
        <v>REGULAR</v>
      </c>
      <c r="G1108" s="24">
        <v>43798</v>
      </c>
      <c r="H1108" s="24">
        <v>43798</v>
      </c>
      <c r="I1108" s="20" t="s">
        <v>82</v>
      </c>
      <c r="K1108" s="51" t="str">
        <f ca="1">LeaveTracker[[#This Row],[Days]]&amp;" "&amp;LeaveTracker[[#This Row],[Type of Leave]]</f>
        <v>1 VL</v>
      </c>
      <c r="L1108" s="23">
        <f ca="1">NETWORKDAYS(LeaveTracker[[#This Row],[Start Date]],LeaveTracker[[#This Row],[End Date]],lstHolidays)</f>
        <v>1</v>
      </c>
      <c r="M1108" s="27"/>
    </row>
    <row r="1109" spans="1:13" ht="30" customHeight="1" x14ac:dyDescent="0.3">
      <c r="A1109" s="32">
        <v>1316</v>
      </c>
      <c r="B1109" s="33">
        <v>43795</v>
      </c>
      <c r="C1109" s="22">
        <v>43761</v>
      </c>
      <c r="D1109" s="19" t="s">
        <v>528</v>
      </c>
      <c r="E1109" s="51" t="str">
        <f>IF(ISBLANK(LeaveTracker[[#This Row],[Employee Name]]),"-----",VLOOKUP(LeaveTracker[[#This Row],[Employee Name]],Employees[[Employee Name]:[Office]],7))</f>
        <v>TIPID IMPOK</v>
      </c>
      <c r="F1109" s="51" t="str">
        <f>IF(ISBLANK(LeaveTracker[[#This Row],[Employee Name]]),"-----",VLOOKUP(LeaveTracker[[#This Row],[Employee Name]],Employees[[Employee Name]:[Office]],6))</f>
        <v>REGULAR</v>
      </c>
      <c r="G1109" s="24">
        <v>43739</v>
      </c>
      <c r="H1109" s="24">
        <v>43740</v>
      </c>
      <c r="I1109" s="20" t="s">
        <v>81</v>
      </c>
      <c r="K1109" s="51" t="str">
        <f ca="1">LeaveTracker[[#This Row],[Days]]&amp;" "&amp;LeaveTracker[[#This Row],[Type of Leave]]</f>
        <v>2 SL</v>
      </c>
      <c r="L1109" s="23">
        <f ca="1">NETWORKDAYS(LeaveTracker[[#This Row],[Start Date]],LeaveTracker[[#This Row],[End Date]],lstHolidays)</f>
        <v>2</v>
      </c>
      <c r="M1109" s="27"/>
    </row>
    <row r="1110" spans="1:13" ht="30" customHeight="1" x14ac:dyDescent="0.3">
      <c r="A1110" s="32">
        <v>1316</v>
      </c>
      <c r="B1110" s="33">
        <v>43795</v>
      </c>
      <c r="C1110" s="22">
        <v>43762</v>
      </c>
      <c r="D1110" s="19" t="s">
        <v>528</v>
      </c>
      <c r="E1110" s="51" t="str">
        <f>IF(ISBLANK(LeaveTracker[[#This Row],[Employee Name]]),"-----",VLOOKUP(LeaveTracker[[#This Row],[Employee Name]],Employees[[Employee Name]:[Office]],7))</f>
        <v>TIPID IMPOK</v>
      </c>
      <c r="F1110" s="51" t="str">
        <f>IF(ISBLANK(LeaveTracker[[#This Row],[Employee Name]]),"-----",VLOOKUP(LeaveTracker[[#This Row],[Employee Name]],Employees[[Employee Name]:[Office]],6))</f>
        <v>REGULAR</v>
      </c>
      <c r="G1110" s="24">
        <v>43745</v>
      </c>
      <c r="H1110" s="24">
        <v>43745</v>
      </c>
      <c r="I1110" s="20" t="s">
        <v>81</v>
      </c>
      <c r="K1110" s="51" t="str">
        <f ca="1">LeaveTracker[[#This Row],[Days]]&amp;" "&amp;LeaveTracker[[#This Row],[Type of Leave]]</f>
        <v>1 SL</v>
      </c>
      <c r="L1110" s="23">
        <f ca="1">NETWORKDAYS(LeaveTracker[[#This Row],[Start Date]],LeaveTracker[[#This Row],[End Date]],lstHolidays)</f>
        <v>1</v>
      </c>
      <c r="M1110" s="27"/>
    </row>
    <row r="1111" spans="1:13" ht="30" customHeight="1" x14ac:dyDescent="0.3">
      <c r="A1111" s="32">
        <v>1316</v>
      </c>
      <c r="B1111" s="33">
        <v>43795</v>
      </c>
      <c r="C1111" s="22">
        <v>43763</v>
      </c>
      <c r="D1111" s="19" t="s">
        <v>528</v>
      </c>
      <c r="E1111" s="51" t="str">
        <f>IF(ISBLANK(LeaveTracker[[#This Row],[Employee Name]]),"-----",VLOOKUP(LeaveTracker[[#This Row],[Employee Name]],Employees[[Employee Name]:[Office]],7))</f>
        <v>TIPID IMPOK</v>
      </c>
      <c r="F1111" s="51" t="str">
        <f>IF(ISBLANK(LeaveTracker[[#This Row],[Employee Name]]),"-----",VLOOKUP(LeaveTracker[[#This Row],[Employee Name]],Employees[[Employee Name]:[Office]],6))</f>
        <v>REGULAR</v>
      </c>
      <c r="G1111" s="24">
        <v>43747</v>
      </c>
      <c r="H1111" s="24">
        <v>43748</v>
      </c>
      <c r="I1111" s="20" t="s">
        <v>81</v>
      </c>
      <c r="K1111" s="51" t="str">
        <f ca="1">LeaveTracker[[#This Row],[Days]]&amp;" "&amp;LeaveTracker[[#This Row],[Type of Leave]]</f>
        <v>2 SL</v>
      </c>
      <c r="L1111" s="23">
        <f ca="1">NETWORKDAYS(LeaveTracker[[#This Row],[Start Date]],LeaveTracker[[#This Row],[End Date]],lstHolidays)</f>
        <v>2</v>
      </c>
      <c r="M1111" s="27"/>
    </row>
    <row r="1112" spans="1:13" ht="30" customHeight="1" x14ac:dyDescent="0.3">
      <c r="A1112" s="32">
        <v>1317</v>
      </c>
      <c r="B1112" s="33">
        <v>43795</v>
      </c>
      <c r="C1112" s="22">
        <v>43761</v>
      </c>
      <c r="D1112" s="19" t="s">
        <v>528</v>
      </c>
      <c r="E1112" s="51" t="str">
        <f>IF(ISBLANK(LeaveTracker[[#This Row],[Employee Name]]),"-----",VLOOKUP(LeaveTracker[[#This Row],[Employee Name]],Employees[[Employee Name]:[Office]],7))</f>
        <v>TIPID IMPOK</v>
      </c>
      <c r="F1112" s="51" t="str">
        <f>IF(ISBLANK(LeaveTracker[[#This Row],[Employee Name]]),"-----",VLOOKUP(LeaveTracker[[#This Row],[Employee Name]],Employees[[Employee Name]:[Office]],6))</f>
        <v>REGULAR</v>
      </c>
      <c r="G1112" s="24">
        <v>43752</v>
      </c>
      <c r="H1112" s="24">
        <v>43756</v>
      </c>
      <c r="I1112" s="20" t="s">
        <v>82</v>
      </c>
      <c r="K1112" s="51" t="str">
        <f ca="1">LeaveTracker[[#This Row],[Days]]&amp;" "&amp;LeaveTracker[[#This Row],[Type of Leave]]</f>
        <v>5 VL</v>
      </c>
      <c r="L1112" s="23">
        <f ca="1">NETWORKDAYS(LeaveTracker[[#This Row],[Start Date]],LeaveTracker[[#This Row],[End Date]],lstHolidays)</f>
        <v>5</v>
      </c>
      <c r="M1112" s="27"/>
    </row>
    <row r="1113" spans="1:13" ht="30" customHeight="1" x14ac:dyDescent="0.3">
      <c r="A1113" s="32">
        <v>1317</v>
      </c>
      <c r="B1113" s="33">
        <v>43795</v>
      </c>
      <c r="C1113" s="22">
        <v>43761</v>
      </c>
      <c r="D1113" s="19" t="s">
        <v>528</v>
      </c>
      <c r="E1113" s="51" t="str">
        <f>IF(ISBLANK(LeaveTracker[[#This Row],[Employee Name]]),"-----",VLOOKUP(LeaveTracker[[#This Row],[Employee Name]],Employees[[Employee Name]:[Office]],7))</f>
        <v>TIPID IMPOK</v>
      </c>
      <c r="F1113" s="51" t="str">
        <f>IF(ISBLANK(LeaveTracker[[#This Row],[Employee Name]]),"-----",VLOOKUP(LeaveTracker[[#This Row],[Employee Name]],Employees[[Employee Name]:[Office]],6))</f>
        <v>REGULAR</v>
      </c>
      <c r="G1113" s="24">
        <v>43759</v>
      </c>
      <c r="H1113" s="24">
        <v>43760</v>
      </c>
      <c r="I1113" s="20" t="s">
        <v>82</v>
      </c>
      <c r="K1113" s="51" t="str">
        <f ca="1">LeaveTracker[[#This Row],[Days]]&amp;" "&amp;LeaveTracker[[#This Row],[Type of Leave]]</f>
        <v>2 VL</v>
      </c>
      <c r="L1113" s="23">
        <f ca="1">NETWORKDAYS(LeaveTracker[[#This Row],[Start Date]],LeaveTracker[[#This Row],[End Date]],lstHolidays)</f>
        <v>2</v>
      </c>
      <c r="M1113" s="27"/>
    </row>
    <row r="1114" spans="1:13" ht="30" customHeight="1" x14ac:dyDescent="0.3">
      <c r="A1114" s="32">
        <v>1318</v>
      </c>
      <c r="B1114" s="33">
        <v>43795</v>
      </c>
      <c r="C1114" s="22">
        <v>43768</v>
      </c>
      <c r="D1114" s="20" t="s">
        <v>528</v>
      </c>
      <c r="E1114" s="51" t="str">
        <f>IF(ISBLANK(LeaveTracker[[#This Row],[Employee Name]]),"-----",VLOOKUP(LeaveTracker[[#This Row],[Employee Name]],Employees[[Employee Name]:[Office]],7))</f>
        <v>TIPID IMPOK</v>
      </c>
      <c r="F1114" s="51" t="str">
        <f>IF(ISBLANK(LeaveTracker[[#This Row],[Employee Name]]),"-----",VLOOKUP(LeaveTracker[[#This Row],[Employee Name]],Employees[[Employee Name]:[Office]],6))</f>
        <v>REGULAR</v>
      </c>
      <c r="G1114" s="24">
        <v>43767</v>
      </c>
      <c r="H1114" s="24">
        <v>43767</v>
      </c>
      <c r="I1114" s="20" t="s">
        <v>81</v>
      </c>
      <c r="K1114" s="51" t="str">
        <f ca="1">LeaveTracker[[#This Row],[Days]]&amp;" "&amp;LeaveTracker[[#This Row],[Type of Leave]]</f>
        <v>1 SL</v>
      </c>
      <c r="L1114" s="23">
        <f ca="1">NETWORKDAYS(LeaveTracker[[#This Row],[Start Date]],LeaveTracker[[#This Row],[End Date]],lstHolidays)</f>
        <v>1</v>
      </c>
      <c r="M1114" s="27"/>
    </row>
    <row r="1115" spans="1:13" ht="30" customHeight="1" x14ac:dyDescent="0.3">
      <c r="A1115" s="32">
        <v>1319</v>
      </c>
      <c r="B1115" s="33">
        <v>43795</v>
      </c>
      <c r="C1115" s="22">
        <v>43747</v>
      </c>
      <c r="D1115" s="19" t="s">
        <v>530</v>
      </c>
      <c r="E1115" s="51" t="str">
        <f>IF(ISBLANK(LeaveTracker[[#This Row],[Employee Name]]),"-----",VLOOKUP(LeaveTracker[[#This Row],[Employee Name]],Employees[[Employee Name]:[Office]],7))</f>
        <v>GSO</v>
      </c>
      <c r="F1115" s="51" t="str">
        <f>IF(ISBLANK(LeaveTracker[[#This Row],[Employee Name]]),"-----",VLOOKUP(LeaveTracker[[#This Row],[Employee Name]],Employees[[Employee Name]:[Office]],6))</f>
        <v>REGULAR</v>
      </c>
      <c r="G1115" s="24">
        <v>43748</v>
      </c>
      <c r="H1115" s="24">
        <v>43748</v>
      </c>
      <c r="I1115" s="20" t="s">
        <v>81</v>
      </c>
      <c r="K1115" s="51" t="str">
        <f ca="1">LeaveTracker[[#This Row],[Days]]&amp;" "&amp;LeaveTracker[[#This Row],[Type of Leave]]</f>
        <v>1 SL</v>
      </c>
      <c r="L1115" s="23">
        <f ca="1">NETWORKDAYS(LeaveTracker[[#This Row],[Start Date]],LeaveTracker[[#This Row],[End Date]],lstHolidays)</f>
        <v>1</v>
      </c>
      <c r="M1115" s="27"/>
    </row>
    <row r="1116" spans="1:13" ht="30" customHeight="1" x14ac:dyDescent="0.3">
      <c r="A1116" s="32">
        <v>1320</v>
      </c>
      <c r="B1116" s="33">
        <v>43795</v>
      </c>
      <c r="C1116" s="22">
        <v>43760</v>
      </c>
      <c r="D1116" s="20" t="s">
        <v>530</v>
      </c>
      <c r="E1116" s="51" t="str">
        <f>IF(ISBLANK(LeaveTracker[[#This Row],[Employee Name]]),"-----",VLOOKUP(LeaveTracker[[#This Row],[Employee Name]],Employees[[Employee Name]:[Office]],7))</f>
        <v>GSO</v>
      </c>
      <c r="F1116" s="51" t="str">
        <f>IF(ISBLANK(LeaveTracker[[#This Row],[Employee Name]]),"-----",VLOOKUP(LeaveTracker[[#This Row],[Employee Name]],Employees[[Employee Name]:[Office]],6))</f>
        <v>REGULAR</v>
      </c>
      <c r="G1116" s="24">
        <v>43759</v>
      </c>
      <c r="H1116" s="24">
        <v>43759</v>
      </c>
      <c r="I1116" s="20" t="s">
        <v>81</v>
      </c>
      <c r="K1116" s="51" t="str">
        <f ca="1">LeaveTracker[[#This Row],[Days]]&amp;" "&amp;LeaveTracker[[#This Row],[Type of Leave]]</f>
        <v>1 SL</v>
      </c>
      <c r="L1116" s="23">
        <f ca="1">NETWORKDAYS(LeaveTracker[[#This Row],[Start Date]],LeaveTracker[[#This Row],[End Date]],lstHolidays)</f>
        <v>1</v>
      </c>
      <c r="M1116" s="27"/>
    </row>
    <row r="1117" spans="1:13" ht="30" customHeight="1" x14ac:dyDescent="0.3">
      <c r="A1117" s="32">
        <v>1321</v>
      </c>
      <c r="B1117" s="33">
        <v>43795</v>
      </c>
      <c r="C1117" s="22">
        <v>43767</v>
      </c>
      <c r="D1117" s="20" t="s">
        <v>530</v>
      </c>
      <c r="E1117" s="51" t="str">
        <f>IF(ISBLANK(LeaveTracker[[#This Row],[Employee Name]]),"-----",VLOOKUP(LeaveTracker[[#This Row],[Employee Name]],Employees[[Employee Name]:[Office]],7))</f>
        <v>GSO</v>
      </c>
      <c r="F1117" s="51" t="str">
        <f>IF(ISBLANK(LeaveTracker[[#This Row],[Employee Name]]),"-----",VLOOKUP(LeaveTracker[[#This Row],[Employee Name]],Employees[[Employee Name]:[Office]],6))</f>
        <v>REGULAR</v>
      </c>
      <c r="G1117" s="24">
        <v>43766</v>
      </c>
      <c r="H1117" s="24">
        <v>43766</v>
      </c>
      <c r="I1117" s="20" t="s">
        <v>81</v>
      </c>
      <c r="K1117" s="51" t="str">
        <f ca="1">LeaveTracker[[#This Row],[Days]]&amp;" "&amp;LeaveTracker[[#This Row],[Type of Leave]]</f>
        <v>1 SL</v>
      </c>
      <c r="L1117" s="23">
        <f ca="1">NETWORKDAYS(LeaveTracker[[#This Row],[Start Date]],LeaveTracker[[#This Row],[End Date]],lstHolidays)</f>
        <v>1</v>
      </c>
      <c r="M1117" s="27"/>
    </row>
    <row r="1118" spans="1:13" ht="30" customHeight="1" x14ac:dyDescent="0.3">
      <c r="A1118" s="32">
        <v>1322</v>
      </c>
      <c r="B1118" s="33">
        <v>43795</v>
      </c>
      <c r="C1118" s="22">
        <v>43763</v>
      </c>
      <c r="D1118" s="20" t="s">
        <v>530</v>
      </c>
      <c r="E1118" s="51" t="str">
        <f>IF(ISBLANK(LeaveTracker[[#This Row],[Employee Name]]),"-----",VLOOKUP(LeaveTracker[[#This Row],[Employee Name]],Employees[[Employee Name]:[Office]],7))</f>
        <v>GSO</v>
      </c>
      <c r="F1118" s="51" t="str">
        <f>IF(ISBLANK(LeaveTracker[[#This Row],[Employee Name]]),"-----",VLOOKUP(LeaveTracker[[#This Row],[Employee Name]],Employees[[Employee Name]:[Office]],6))</f>
        <v>REGULAR</v>
      </c>
      <c r="G1118" s="24">
        <v>43773</v>
      </c>
      <c r="H1118" s="24">
        <v>43774</v>
      </c>
      <c r="I1118" s="20" t="s">
        <v>82</v>
      </c>
      <c r="K1118" s="51" t="str">
        <f ca="1">LeaveTracker[[#This Row],[Days]]&amp;" "&amp;LeaveTracker[[#This Row],[Type of Leave]]</f>
        <v>2 VL</v>
      </c>
      <c r="L1118" s="23">
        <f ca="1">NETWORKDAYS(LeaveTracker[[#This Row],[Start Date]],LeaveTracker[[#This Row],[End Date]],lstHolidays)</f>
        <v>2</v>
      </c>
      <c r="M1118" s="27"/>
    </row>
    <row r="1119" spans="1:13" ht="30" customHeight="1" x14ac:dyDescent="0.3">
      <c r="A1119" s="32">
        <v>1323</v>
      </c>
      <c r="B1119" s="33">
        <v>43795</v>
      </c>
      <c r="C1119" s="22">
        <v>43763</v>
      </c>
      <c r="D1119" s="20" t="s">
        <v>776</v>
      </c>
      <c r="E1119" s="51" t="str">
        <f>IF(ISBLANK(LeaveTracker[[#This Row],[Employee Name]]),"-----",VLOOKUP(LeaveTracker[[#This Row],[Employee Name]],Employees[[Employee Name]:[Office]],7))</f>
        <v>GSO</v>
      </c>
      <c r="F1119" s="51" t="str">
        <f>IF(ISBLANK(LeaveTracker[[#This Row],[Employee Name]]),"-----",VLOOKUP(LeaveTracker[[#This Row],[Employee Name]],Employees[[Employee Name]:[Office]],6))</f>
        <v>REGULAR</v>
      </c>
      <c r="G1119" s="24">
        <v>43762</v>
      </c>
      <c r="H1119" s="24">
        <v>43762</v>
      </c>
      <c r="I1119" s="20" t="s">
        <v>81</v>
      </c>
      <c r="K1119" s="51" t="str">
        <f ca="1">LeaveTracker[[#This Row],[Days]]&amp;" "&amp;LeaveTracker[[#This Row],[Type of Leave]]</f>
        <v>1 SL</v>
      </c>
      <c r="L1119" s="23">
        <f ca="1">NETWORKDAYS(LeaveTracker[[#This Row],[Start Date]],LeaveTracker[[#This Row],[End Date]],lstHolidays)</f>
        <v>1</v>
      </c>
      <c r="M1119" s="27"/>
    </row>
    <row r="1120" spans="1:13" ht="30" customHeight="1" x14ac:dyDescent="0.3">
      <c r="A1120" s="32">
        <v>1324</v>
      </c>
      <c r="B1120" s="33">
        <v>43795</v>
      </c>
      <c r="C1120" s="22">
        <v>43781</v>
      </c>
      <c r="D1120" s="19" t="s">
        <v>171</v>
      </c>
      <c r="E1120" s="51" t="str">
        <f>IF(ISBLANK(LeaveTracker[[#This Row],[Employee Name]]),"-----",VLOOKUP(LeaveTracker[[#This Row],[Employee Name]],Employees[[Employee Name]:[Office]],7))</f>
        <v>HRMO</v>
      </c>
      <c r="F1120" s="51" t="str">
        <f>IF(ISBLANK(LeaveTracker[[#This Row],[Employee Name]]),"-----",VLOOKUP(LeaveTracker[[#This Row],[Employee Name]],Employees[[Employee Name]:[Office]],6))</f>
        <v>REGULAR</v>
      </c>
      <c r="G1120" s="24">
        <v>43790</v>
      </c>
      <c r="H1120" s="24">
        <v>43790</v>
      </c>
      <c r="I1120" s="20" t="s">
        <v>82</v>
      </c>
      <c r="K1120" s="51" t="str">
        <f ca="1">LeaveTracker[[#This Row],[Days]]&amp;" "&amp;LeaveTracker[[#This Row],[Type of Leave]]</f>
        <v>1 VL</v>
      </c>
      <c r="L1120" s="23">
        <f ca="1">NETWORKDAYS(LeaveTracker[[#This Row],[Start Date]],LeaveTracker[[#This Row],[End Date]],lstHolidays)</f>
        <v>1</v>
      </c>
      <c r="M1120" s="27"/>
    </row>
    <row r="1121" spans="1:13" ht="30" customHeight="1" x14ac:dyDescent="0.3">
      <c r="A1121" s="32">
        <v>1324</v>
      </c>
      <c r="B1121" s="33">
        <v>43795</v>
      </c>
      <c r="C1121" s="22">
        <v>43781</v>
      </c>
      <c r="D1121" s="19" t="s">
        <v>171</v>
      </c>
      <c r="E1121" s="51" t="str">
        <f>IF(ISBLANK(LeaveTracker[[#This Row],[Employee Name]]),"-----",VLOOKUP(LeaveTracker[[#This Row],[Employee Name]],Employees[[Employee Name]:[Office]],7))</f>
        <v>HRMO</v>
      </c>
      <c r="F1121" s="51" t="str">
        <f>IF(ISBLANK(LeaveTracker[[#This Row],[Employee Name]]),"-----",VLOOKUP(LeaveTracker[[#This Row],[Employee Name]],Employees[[Employee Name]:[Office]],6))</f>
        <v>REGULAR</v>
      </c>
      <c r="G1121" s="24">
        <v>43809</v>
      </c>
      <c r="H1121" s="24">
        <v>43811</v>
      </c>
      <c r="I1121" s="20" t="s">
        <v>82</v>
      </c>
      <c r="K1121" s="51" t="str">
        <f ca="1">LeaveTracker[[#This Row],[Days]]&amp;" "&amp;LeaveTracker[[#This Row],[Type of Leave]]</f>
        <v>3 VL</v>
      </c>
      <c r="L1121" s="23">
        <f ca="1">NETWORKDAYS(LeaveTracker[[#This Row],[Start Date]],LeaveTracker[[#This Row],[End Date]],lstHolidays)</f>
        <v>3</v>
      </c>
      <c r="M1121" s="27"/>
    </row>
    <row r="1122" spans="1:13" ht="30" customHeight="1" x14ac:dyDescent="0.3">
      <c r="A1122" s="32">
        <v>1324</v>
      </c>
      <c r="B1122" s="33">
        <v>43795</v>
      </c>
      <c r="C1122" s="22">
        <v>43781</v>
      </c>
      <c r="D1122" s="19" t="s">
        <v>171</v>
      </c>
      <c r="E1122" s="51" t="str">
        <f>IF(ISBLANK(LeaveTracker[[#This Row],[Employee Name]]),"-----",VLOOKUP(LeaveTracker[[#This Row],[Employee Name]],Employees[[Employee Name]:[Office]],7))</f>
        <v>HRMO</v>
      </c>
      <c r="F1122" s="51" t="str">
        <f>IF(ISBLANK(LeaveTracker[[#This Row],[Employee Name]]),"-----",VLOOKUP(LeaveTracker[[#This Row],[Employee Name]],Employees[[Employee Name]:[Office]],6))</f>
        <v>REGULAR</v>
      </c>
      <c r="G1122" s="24">
        <v>43819</v>
      </c>
      <c r="H1122" s="24">
        <v>43819</v>
      </c>
      <c r="I1122" s="20" t="s">
        <v>82</v>
      </c>
      <c r="K1122" s="51" t="str">
        <f ca="1">LeaveTracker[[#This Row],[Days]]&amp;" "&amp;LeaveTracker[[#This Row],[Type of Leave]]</f>
        <v>1 VL</v>
      </c>
      <c r="L1122" s="23">
        <f ca="1">NETWORKDAYS(LeaveTracker[[#This Row],[Start Date]],LeaveTracker[[#This Row],[End Date]],lstHolidays)</f>
        <v>1</v>
      </c>
      <c r="M1122" s="27"/>
    </row>
    <row r="1123" spans="1:13" ht="30" customHeight="1" x14ac:dyDescent="0.3">
      <c r="A1123" s="32">
        <v>1325</v>
      </c>
      <c r="B1123" s="33">
        <v>43796</v>
      </c>
      <c r="C1123" s="22">
        <v>43755</v>
      </c>
      <c r="D1123" s="20" t="s">
        <v>355</v>
      </c>
      <c r="E1123" s="51" t="str">
        <f>IF(ISBLANK(LeaveTracker[[#This Row],[Employee Name]]),"-----",VLOOKUP(LeaveTracker[[#This Row],[Employee Name]],Employees[[Employee Name]:[Office]],7))</f>
        <v>LCR</v>
      </c>
      <c r="F1123" s="51" t="str">
        <f>IF(ISBLANK(LeaveTracker[[#This Row],[Employee Name]]),"-----",VLOOKUP(LeaveTracker[[#This Row],[Employee Name]],Employees[[Employee Name]:[Office]],6))</f>
        <v>REGULAR</v>
      </c>
      <c r="G1123" s="24">
        <v>43752</v>
      </c>
      <c r="H1123" s="24">
        <v>43752</v>
      </c>
      <c r="I1123" s="20" t="s">
        <v>81</v>
      </c>
      <c r="K1123" s="51" t="str">
        <f ca="1">LeaveTracker[[#This Row],[Days]]&amp;" "&amp;LeaveTracker[[#This Row],[Type of Leave]]</f>
        <v>1 SL</v>
      </c>
      <c r="L1123" s="23">
        <f ca="1">NETWORKDAYS(LeaveTracker[[#This Row],[Start Date]],LeaveTracker[[#This Row],[End Date]],lstHolidays)</f>
        <v>1</v>
      </c>
      <c r="M1123" s="27"/>
    </row>
    <row r="1124" spans="1:13" ht="30" customHeight="1" x14ac:dyDescent="0.3">
      <c r="A1124" s="32">
        <v>1326</v>
      </c>
      <c r="B1124" s="33">
        <v>43797</v>
      </c>
      <c r="C1124" s="22">
        <v>43742</v>
      </c>
      <c r="D1124" s="20" t="s">
        <v>355</v>
      </c>
      <c r="E1124" s="51" t="str">
        <f>IF(ISBLANK(LeaveTracker[[#This Row],[Employee Name]]),"-----",VLOOKUP(LeaveTracker[[#This Row],[Employee Name]],Employees[[Employee Name]:[Office]],7))</f>
        <v>LCR</v>
      </c>
      <c r="F1124" s="51" t="str">
        <f>IF(ISBLANK(LeaveTracker[[#This Row],[Employee Name]]),"-----",VLOOKUP(LeaveTracker[[#This Row],[Employee Name]],Employees[[Employee Name]:[Office]],6))</f>
        <v>REGULAR</v>
      </c>
      <c r="G1124" s="24">
        <v>43741</v>
      </c>
      <c r="H1124" s="24">
        <v>43741</v>
      </c>
      <c r="I1124" s="20" t="s">
        <v>81</v>
      </c>
      <c r="K1124" s="51" t="str">
        <f ca="1">LeaveTracker[[#This Row],[Days]]&amp;" "&amp;LeaveTracker[[#This Row],[Type of Leave]]</f>
        <v>1 SL</v>
      </c>
      <c r="L1124" s="23">
        <f ca="1">NETWORKDAYS(LeaveTracker[[#This Row],[Start Date]],LeaveTracker[[#This Row],[End Date]],lstHolidays)</f>
        <v>1</v>
      </c>
      <c r="M1124" s="27"/>
    </row>
    <row r="1125" spans="1:13" ht="30" customHeight="1" x14ac:dyDescent="0.3">
      <c r="A1125" s="32">
        <v>1327</v>
      </c>
      <c r="B1125" s="33">
        <v>43797</v>
      </c>
      <c r="C1125" s="22">
        <v>43735</v>
      </c>
      <c r="D1125" s="20" t="s">
        <v>355</v>
      </c>
      <c r="E1125" s="51" t="str">
        <f>IF(ISBLANK(LeaveTracker[[#This Row],[Employee Name]]),"-----",VLOOKUP(LeaveTracker[[#This Row],[Employee Name]],Employees[[Employee Name]:[Office]],7))</f>
        <v>LCR</v>
      </c>
      <c r="F1125" s="51" t="str">
        <f>IF(ISBLANK(LeaveTracker[[#This Row],[Employee Name]]),"-----",VLOOKUP(LeaveTracker[[#This Row],[Employee Name]],Employees[[Employee Name]:[Office]],6))</f>
        <v>REGULAR</v>
      </c>
      <c r="G1125" s="24">
        <v>43733</v>
      </c>
      <c r="H1125" s="24">
        <v>43734</v>
      </c>
      <c r="I1125" s="20" t="s">
        <v>81</v>
      </c>
      <c r="K1125" s="51" t="str">
        <f ca="1">LeaveTracker[[#This Row],[Days]]&amp;" "&amp;LeaveTracker[[#This Row],[Type of Leave]]</f>
        <v>2 SL</v>
      </c>
      <c r="L1125" s="23">
        <f ca="1">NETWORKDAYS(LeaveTracker[[#This Row],[Start Date]],LeaveTracker[[#This Row],[End Date]],lstHolidays)</f>
        <v>2</v>
      </c>
      <c r="M1125" s="27"/>
    </row>
    <row r="1126" spans="1:13" ht="30" customHeight="1" x14ac:dyDescent="0.3">
      <c r="A1126" s="32">
        <v>1328</v>
      </c>
      <c r="B1126" s="33">
        <v>43797</v>
      </c>
      <c r="C1126" s="22">
        <v>43726</v>
      </c>
      <c r="D1126" s="20" t="s">
        <v>355</v>
      </c>
      <c r="E1126" s="51" t="str">
        <f>IF(ISBLANK(LeaveTracker[[#This Row],[Employee Name]]),"-----",VLOOKUP(LeaveTracker[[#This Row],[Employee Name]],Employees[[Employee Name]:[Office]],7))</f>
        <v>LCR</v>
      </c>
      <c r="F1126" s="51" t="str">
        <f>IF(ISBLANK(LeaveTracker[[#This Row],[Employee Name]]),"-----",VLOOKUP(LeaveTracker[[#This Row],[Employee Name]],Employees[[Employee Name]:[Office]],6))</f>
        <v>REGULAR</v>
      </c>
      <c r="G1126" s="24">
        <v>43725</v>
      </c>
      <c r="H1126" s="24">
        <v>43725</v>
      </c>
      <c r="I1126" s="20" t="s">
        <v>81</v>
      </c>
      <c r="K1126" s="51" t="str">
        <f ca="1">LeaveTracker[[#This Row],[Days]]&amp;" "&amp;LeaveTracker[[#This Row],[Type of Leave]]</f>
        <v>1 SL</v>
      </c>
      <c r="L1126" s="23">
        <f ca="1">NETWORKDAYS(LeaveTracker[[#This Row],[Start Date]],LeaveTracker[[#This Row],[End Date]],lstHolidays)</f>
        <v>1</v>
      </c>
      <c r="M1126" s="27"/>
    </row>
    <row r="1127" spans="1:13" ht="30" customHeight="1" x14ac:dyDescent="0.3">
      <c r="A1127" s="32">
        <v>1329</v>
      </c>
      <c r="B1127" s="33">
        <v>43797</v>
      </c>
      <c r="C1127" s="22">
        <v>43711</v>
      </c>
      <c r="D1127" s="20" t="s">
        <v>355</v>
      </c>
      <c r="E1127" s="51" t="str">
        <f>IF(ISBLANK(LeaveTracker[[#This Row],[Employee Name]]),"-----",VLOOKUP(LeaveTracker[[#This Row],[Employee Name]],Employees[[Employee Name]:[Office]],7))</f>
        <v>LCR</v>
      </c>
      <c r="F1127" s="51" t="str">
        <f>IF(ISBLANK(LeaveTracker[[#This Row],[Employee Name]]),"-----",VLOOKUP(LeaveTracker[[#This Row],[Employee Name]],Employees[[Employee Name]:[Office]],6))</f>
        <v>REGULAR</v>
      </c>
      <c r="G1127" s="24">
        <v>43710</v>
      </c>
      <c r="H1127" s="24">
        <v>43710</v>
      </c>
      <c r="I1127" s="20" t="s">
        <v>81</v>
      </c>
      <c r="K1127" s="51" t="str">
        <f ca="1">LeaveTracker[[#This Row],[Days]]&amp;" "&amp;LeaveTracker[[#This Row],[Type of Leave]]</f>
        <v>1 SL</v>
      </c>
      <c r="L1127" s="23">
        <f ca="1">NETWORKDAYS(LeaveTracker[[#This Row],[Start Date]],LeaveTracker[[#This Row],[End Date]],lstHolidays)</f>
        <v>1</v>
      </c>
      <c r="M1127" s="27"/>
    </row>
    <row r="1128" spans="1:13" ht="30" customHeight="1" x14ac:dyDescent="0.3">
      <c r="A1128" s="32">
        <v>1330</v>
      </c>
      <c r="B1128" s="33">
        <v>43797</v>
      </c>
      <c r="C1128" s="22">
        <v>43739</v>
      </c>
      <c r="D1128" s="19" t="s">
        <v>538</v>
      </c>
      <c r="E1128" s="51" t="str">
        <f>IF(ISBLANK(LeaveTracker[[#This Row],[Employee Name]]),"-----",VLOOKUP(LeaveTracker[[#This Row],[Employee Name]],Employees[[Employee Name]:[Office]],7))</f>
        <v>LCR</v>
      </c>
      <c r="F1128" s="51" t="str">
        <f>IF(ISBLANK(LeaveTracker[[#This Row],[Employee Name]]),"-----",VLOOKUP(LeaveTracker[[#This Row],[Employee Name]],Employees[[Employee Name]:[Office]],6))</f>
        <v>REGULAR</v>
      </c>
      <c r="G1128" s="24">
        <v>43735</v>
      </c>
      <c r="H1128" s="24">
        <v>43735</v>
      </c>
      <c r="I1128" s="20" t="s">
        <v>82</v>
      </c>
      <c r="K1128" s="51" t="str">
        <f ca="1">LeaveTracker[[#This Row],[Days]]&amp;" "&amp;LeaveTracker[[#This Row],[Type of Leave]]</f>
        <v>1 VL</v>
      </c>
      <c r="L1128" s="23">
        <f ca="1">NETWORKDAYS(LeaveTracker[[#This Row],[Start Date]],LeaveTracker[[#This Row],[End Date]],lstHolidays)</f>
        <v>1</v>
      </c>
      <c r="M1128" s="27"/>
    </row>
    <row r="1129" spans="1:13" ht="30" customHeight="1" x14ac:dyDescent="0.3">
      <c r="A1129" s="32">
        <v>1330</v>
      </c>
      <c r="B1129" s="33">
        <v>43797</v>
      </c>
      <c r="C1129" s="22">
        <v>43739</v>
      </c>
      <c r="D1129" s="19" t="s">
        <v>538</v>
      </c>
      <c r="E1129" s="51" t="str">
        <f>IF(ISBLANK(LeaveTracker[[#This Row],[Employee Name]]),"-----",VLOOKUP(LeaveTracker[[#This Row],[Employee Name]],Employees[[Employee Name]:[Office]],7))</f>
        <v>LCR</v>
      </c>
      <c r="F1129" s="51" t="str">
        <f>IF(ISBLANK(LeaveTracker[[#This Row],[Employee Name]]),"-----",VLOOKUP(LeaveTracker[[#This Row],[Employee Name]],Employees[[Employee Name]:[Office]],6))</f>
        <v>REGULAR</v>
      </c>
      <c r="G1129" s="24">
        <v>43737</v>
      </c>
      <c r="H1129" s="24">
        <v>43737</v>
      </c>
      <c r="I1129" s="20" t="s">
        <v>82</v>
      </c>
      <c r="K1129" s="51" t="str">
        <f>LeaveTracker[[#This Row],[Days]]&amp;" "&amp;LeaveTracker[[#This Row],[Type of Leave]]</f>
        <v>1 VL</v>
      </c>
      <c r="L1129" s="23">
        <v>1</v>
      </c>
      <c r="M1129" s="27"/>
    </row>
    <row r="1130" spans="1:13" ht="30" customHeight="1" x14ac:dyDescent="0.3">
      <c r="A1130" s="32">
        <v>1331</v>
      </c>
      <c r="B1130" s="33">
        <v>43797</v>
      </c>
      <c r="C1130" s="29">
        <v>43767</v>
      </c>
      <c r="D1130" s="20" t="s">
        <v>538</v>
      </c>
      <c r="E1130" s="51" t="str">
        <f>IF(ISBLANK(LeaveTracker[[#This Row],[Employee Name]]),"-----",VLOOKUP(LeaveTracker[[#This Row],[Employee Name]],Employees[[Employee Name]:[Office]],7))</f>
        <v>LCR</v>
      </c>
      <c r="F1130" s="51" t="str">
        <f>IF(ISBLANK(LeaveTracker[[#This Row],[Employee Name]]),"-----",VLOOKUP(LeaveTracker[[#This Row],[Employee Name]],Employees[[Employee Name]:[Office]],6))</f>
        <v>REGULAR</v>
      </c>
      <c r="G1130" s="24">
        <v>43766</v>
      </c>
      <c r="H1130" s="24">
        <v>43766</v>
      </c>
      <c r="I1130" s="20" t="s">
        <v>81</v>
      </c>
      <c r="K1130" s="51" t="str">
        <f ca="1">LeaveTracker[[#This Row],[Days]]&amp;" "&amp;LeaveTracker[[#This Row],[Type of Leave]]</f>
        <v>1 SL</v>
      </c>
      <c r="L1130" s="23">
        <f ca="1">NETWORKDAYS(LeaveTracker[[#This Row],[Start Date]],LeaveTracker[[#This Row],[End Date]],lstHolidays)</f>
        <v>1</v>
      </c>
      <c r="M1130" s="27"/>
    </row>
    <row r="1131" spans="1:13" ht="30" customHeight="1" x14ac:dyDescent="0.3">
      <c r="A1131" s="32">
        <v>1332</v>
      </c>
      <c r="B1131" s="33">
        <v>43797</v>
      </c>
      <c r="C1131" s="30">
        <v>43766</v>
      </c>
      <c r="D1131" s="19" t="s">
        <v>541</v>
      </c>
      <c r="E1131" s="51" t="str">
        <f>IF(ISBLANK(LeaveTracker[[#This Row],[Employee Name]]),"-----",VLOOKUP(LeaveTracker[[#This Row],[Employee Name]],Employees[[Employee Name]:[Office]],7))</f>
        <v>LCR</v>
      </c>
      <c r="F1131" s="51" t="str">
        <f>IF(ISBLANK(LeaveTracker[[#This Row],[Employee Name]]),"-----",VLOOKUP(LeaveTracker[[#This Row],[Employee Name]],Employees[[Employee Name]:[Office]],6))</f>
        <v>REGULAR</v>
      </c>
      <c r="G1131" s="24">
        <v>43763</v>
      </c>
      <c r="H1131" s="24">
        <v>43763</v>
      </c>
      <c r="I1131" s="20" t="s">
        <v>81</v>
      </c>
      <c r="K1131" s="51" t="str">
        <f ca="1">LeaveTracker[[#This Row],[Days]]&amp;" "&amp;LeaveTracker[[#This Row],[Type of Leave]]</f>
        <v>1 SL</v>
      </c>
      <c r="L1131" s="23">
        <f ca="1">NETWORKDAYS(LeaveTracker[[#This Row],[Start Date]],LeaveTracker[[#This Row],[End Date]],lstHolidays)</f>
        <v>1</v>
      </c>
      <c r="M1131" s="27"/>
    </row>
    <row r="1132" spans="1:13" ht="30" customHeight="1" x14ac:dyDescent="0.3">
      <c r="A1132" s="32">
        <v>1333</v>
      </c>
      <c r="B1132" s="33">
        <v>43797</v>
      </c>
      <c r="C1132" s="29">
        <v>43749</v>
      </c>
      <c r="D1132" s="19" t="s">
        <v>541</v>
      </c>
      <c r="E1132" s="51" t="str">
        <f>IF(ISBLANK(LeaveTracker[[#This Row],[Employee Name]]),"-----",VLOOKUP(LeaveTracker[[#This Row],[Employee Name]],Employees[[Employee Name]:[Office]],7))</f>
        <v>LCR</v>
      </c>
      <c r="F1132" s="51" t="str">
        <f>IF(ISBLANK(LeaveTracker[[#This Row],[Employee Name]]),"-----",VLOOKUP(LeaveTracker[[#This Row],[Employee Name]],Employees[[Employee Name]:[Office]],6))</f>
        <v>REGULAR</v>
      </c>
      <c r="G1132" s="24">
        <v>43749</v>
      </c>
      <c r="H1132" s="24">
        <v>43749</v>
      </c>
      <c r="I1132" s="20" t="s">
        <v>81</v>
      </c>
      <c r="K1132" s="51" t="str">
        <f ca="1">LeaveTracker[[#This Row],[Days]]&amp;" "&amp;LeaveTracker[[#This Row],[Type of Leave]]</f>
        <v>1 SL</v>
      </c>
      <c r="L1132" s="23">
        <f ca="1">NETWORKDAYS(LeaveTracker[[#This Row],[Start Date]],LeaveTracker[[#This Row],[End Date]],lstHolidays)</f>
        <v>1</v>
      </c>
      <c r="M1132" s="27"/>
    </row>
    <row r="1133" spans="1:13" ht="30" customHeight="1" x14ac:dyDescent="0.3">
      <c r="A1133" s="32">
        <v>1334</v>
      </c>
      <c r="B1133" s="33">
        <v>43797</v>
      </c>
      <c r="C1133" s="30">
        <v>43732</v>
      </c>
      <c r="D1133" s="20" t="s">
        <v>541</v>
      </c>
      <c r="E1133" s="51" t="str">
        <f>IF(ISBLANK(LeaveTracker[[#This Row],[Employee Name]]),"-----",VLOOKUP(LeaveTracker[[#This Row],[Employee Name]],Employees[[Employee Name]:[Office]],7))</f>
        <v>LCR</v>
      </c>
      <c r="F1133" s="51" t="str">
        <f>IF(ISBLANK(LeaveTracker[[#This Row],[Employee Name]]),"-----",VLOOKUP(LeaveTracker[[#This Row],[Employee Name]],Employees[[Employee Name]:[Office]],6))</f>
        <v>REGULAR</v>
      </c>
      <c r="G1133" s="24">
        <v>43728</v>
      </c>
      <c r="H1133" s="24">
        <v>43728</v>
      </c>
      <c r="I1133" s="20" t="s">
        <v>81</v>
      </c>
      <c r="K1133" s="51" t="str">
        <f ca="1">LeaveTracker[[#This Row],[Days]]&amp;" "&amp;LeaveTracker[[#This Row],[Type of Leave]]</f>
        <v>1 SL</v>
      </c>
      <c r="L1133" s="23">
        <f ca="1">NETWORKDAYS(LeaveTracker[[#This Row],[Start Date]],LeaveTracker[[#This Row],[End Date]],lstHolidays)</f>
        <v>1</v>
      </c>
      <c r="M1133" s="27"/>
    </row>
    <row r="1134" spans="1:13" ht="30" customHeight="1" x14ac:dyDescent="0.3">
      <c r="A1134" s="32">
        <v>1335</v>
      </c>
      <c r="B1134" s="33">
        <v>43797</v>
      </c>
      <c r="C1134" s="29">
        <v>43755</v>
      </c>
      <c r="D1134" s="19" t="s">
        <v>543</v>
      </c>
      <c r="E1134" s="51" t="str">
        <f>IF(ISBLANK(LeaveTracker[[#This Row],[Employee Name]]),"-----",VLOOKUP(LeaveTracker[[#This Row],[Employee Name]],Employees[[Employee Name]:[Office]],7))</f>
        <v>LCR</v>
      </c>
      <c r="F1134" s="51" t="str">
        <f>IF(ISBLANK(LeaveTracker[[#This Row],[Employee Name]]),"-----",VLOOKUP(LeaveTracker[[#This Row],[Employee Name]],Employees[[Employee Name]:[Office]],6))</f>
        <v>REGULAR</v>
      </c>
      <c r="G1134" s="24">
        <v>43762</v>
      </c>
      <c r="H1134" s="24">
        <v>43763</v>
      </c>
      <c r="I1134" s="20" t="s">
        <v>82</v>
      </c>
      <c r="K1134" s="51" t="str">
        <f ca="1">LeaveTracker[[#This Row],[Days]]&amp;" "&amp;LeaveTracker[[#This Row],[Type of Leave]]</f>
        <v>2 VL</v>
      </c>
      <c r="L1134" s="23">
        <f ca="1">NETWORKDAYS(LeaveTracker[[#This Row],[Start Date]],LeaveTracker[[#This Row],[End Date]],lstHolidays)</f>
        <v>2</v>
      </c>
      <c r="M1134" s="27"/>
    </row>
    <row r="1135" spans="1:13" ht="30" customHeight="1" x14ac:dyDescent="0.3">
      <c r="A1135" s="32">
        <v>1335</v>
      </c>
      <c r="B1135" s="33">
        <v>43797</v>
      </c>
      <c r="C1135" s="29">
        <v>43755</v>
      </c>
      <c r="D1135" s="19" t="s">
        <v>543</v>
      </c>
      <c r="E1135" s="51" t="str">
        <f>IF(ISBLANK(LeaveTracker[[#This Row],[Employee Name]]),"-----",VLOOKUP(LeaveTracker[[#This Row],[Employee Name]],Employees[[Employee Name]:[Office]],7))</f>
        <v>LCR</v>
      </c>
      <c r="F1135" s="51" t="str">
        <f>IF(ISBLANK(LeaveTracker[[#This Row],[Employee Name]]),"-----",VLOOKUP(LeaveTracker[[#This Row],[Employee Name]],Employees[[Employee Name]:[Office]],6))</f>
        <v>REGULAR</v>
      </c>
      <c r="G1135" s="24">
        <v>43766</v>
      </c>
      <c r="H1135" s="24">
        <v>43767</v>
      </c>
      <c r="I1135" s="20" t="s">
        <v>82</v>
      </c>
      <c r="K1135" s="51" t="str">
        <f ca="1">LeaveTracker[[#This Row],[Days]]&amp;" "&amp;LeaveTracker[[#This Row],[Type of Leave]]</f>
        <v>2 VL</v>
      </c>
      <c r="L1135" s="23">
        <f ca="1">NETWORKDAYS(LeaveTracker[[#This Row],[Start Date]],LeaveTracker[[#This Row],[End Date]],lstHolidays)</f>
        <v>2</v>
      </c>
      <c r="M1135" s="27"/>
    </row>
    <row r="1136" spans="1:13" ht="30" customHeight="1" x14ac:dyDescent="0.3">
      <c r="A1136" s="32">
        <v>1336</v>
      </c>
      <c r="B1136" s="33">
        <v>43797</v>
      </c>
      <c r="C1136" s="29">
        <v>43772</v>
      </c>
      <c r="D1136" s="20" t="s">
        <v>777</v>
      </c>
      <c r="E1136" s="51" t="str">
        <f>IF(ISBLANK(LeaveTracker[[#This Row],[Employee Name]]),"-----",VLOOKUP(LeaveTracker[[#This Row],[Employee Name]],Employees[[Employee Name]:[Office]],7))</f>
        <v>PICNIC GROVE</v>
      </c>
      <c r="F1136" s="51" t="str">
        <f>IF(ISBLANK(LeaveTracker[[#This Row],[Employee Name]]),"-----",VLOOKUP(LeaveTracker[[#This Row],[Employee Name]],Employees[[Employee Name]:[Office]],6))</f>
        <v>REGULAR</v>
      </c>
      <c r="G1136" s="24">
        <v>43787</v>
      </c>
      <c r="H1136" s="24">
        <v>43787</v>
      </c>
      <c r="I1136" s="20" t="s">
        <v>82</v>
      </c>
      <c r="K1136" s="51" t="str">
        <f ca="1">LeaveTracker[[#This Row],[Days]]&amp;" "&amp;LeaveTracker[[#This Row],[Type of Leave]]</f>
        <v>1 VL</v>
      </c>
      <c r="L1136" s="23">
        <f ca="1">NETWORKDAYS(LeaveTracker[[#This Row],[Start Date]],LeaveTracker[[#This Row],[End Date]],lstHolidays)</f>
        <v>1</v>
      </c>
      <c r="M1136" s="27"/>
    </row>
    <row r="1137" spans="1:13" ht="30" customHeight="1" x14ac:dyDescent="0.3">
      <c r="A1137" s="32">
        <v>1336</v>
      </c>
      <c r="B1137" s="33">
        <v>43797</v>
      </c>
      <c r="C1137" s="29">
        <v>43772</v>
      </c>
      <c r="D1137" s="20" t="s">
        <v>777</v>
      </c>
      <c r="E1137" s="51" t="str">
        <f>IF(ISBLANK(LeaveTracker[[#This Row],[Employee Name]]),"-----",VLOOKUP(LeaveTracker[[#This Row],[Employee Name]],Employees[[Employee Name]:[Office]],7))</f>
        <v>PICNIC GROVE</v>
      </c>
      <c r="F1137" s="51" t="str">
        <f>IF(ISBLANK(LeaveTracker[[#This Row],[Employee Name]]),"-----",VLOOKUP(LeaveTracker[[#This Row],[Employee Name]],Employees[[Employee Name]:[Office]],6))</f>
        <v>REGULAR</v>
      </c>
      <c r="G1137" s="24">
        <v>43791</v>
      </c>
      <c r="H1137" s="24">
        <v>43791</v>
      </c>
      <c r="I1137" s="20" t="s">
        <v>82</v>
      </c>
      <c r="K1137" s="51" t="str">
        <f ca="1">LeaveTracker[[#This Row],[Days]]&amp;" "&amp;LeaveTracker[[#This Row],[Type of Leave]]</f>
        <v>1 VL</v>
      </c>
      <c r="L1137" s="23">
        <f ca="1">NETWORKDAYS(LeaveTracker[[#This Row],[Start Date]],LeaveTracker[[#This Row],[End Date]],lstHolidays)</f>
        <v>1</v>
      </c>
      <c r="M1137" s="27"/>
    </row>
    <row r="1138" spans="1:13" ht="30" customHeight="1" x14ac:dyDescent="0.3">
      <c r="A1138" s="32">
        <v>1336</v>
      </c>
      <c r="B1138" s="33">
        <v>43797</v>
      </c>
      <c r="C1138" s="29">
        <v>43772</v>
      </c>
      <c r="D1138" s="20" t="s">
        <v>777</v>
      </c>
      <c r="E1138" s="51" t="str">
        <f>IF(ISBLANK(LeaveTracker[[#This Row],[Employee Name]]),"-----",VLOOKUP(LeaveTracker[[#This Row],[Employee Name]],Employees[[Employee Name]:[Office]],7))</f>
        <v>PICNIC GROVE</v>
      </c>
      <c r="F1138" s="51" t="str">
        <f>IF(ISBLANK(LeaveTracker[[#This Row],[Employee Name]]),"-----",VLOOKUP(LeaveTracker[[#This Row],[Employee Name]],Employees[[Employee Name]:[Office]],6))</f>
        <v>REGULAR</v>
      </c>
      <c r="G1138" s="24">
        <v>43787</v>
      </c>
      <c r="H1138" s="24">
        <v>43787</v>
      </c>
      <c r="I1138" s="20" t="s">
        <v>82</v>
      </c>
      <c r="K1138" s="51" t="str">
        <f ca="1">LeaveTracker[[#This Row],[Days]]&amp;" "&amp;LeaveTracker[[#This Row],[Type of Leave]]</f>
        <v>1 VL</v>
      </c>
      <c r="L1138" s="23">
        <f ca="1">NETWORKDAYS(LeaveTracker[[#This Row],[Start Date]],LeaveTracker[[#This Row],[End Date]],lstHolidays)</f>
        <v>1</v>
      </c>
      <c r="M1138" s="27"/>
    </row>
    <row r="1139" spans="1:13" ht="30" customHeight="1" x14ac:dyDescent="0.3">
      <c r="A1139" s="32">
        <v>1336</v>
      </c>
      <c r="B1139" s="33">
        <v>43797</v>
      </c>
      <c r="C1139" s="29">
        <v>43772</v>
      </c>
      <c r="D1139" s="20" t="s">
        <v>777</v>
      </c>
      <c r="E1139" s="51" t="str">
        <f>IF(ISBLANK(LeaveTracker[[#This Row],[Employee Name]]),"-----",VLOOKUP(LeaveTracker[[#This Row],[Employee Name]],Employees[[Employee Name]:[Office]],7))</f>
        <v>PICNIC GROVE</v>
      </c>
      <c r="F1139" s="51" t="str">
        <f>IF(ISBLANK(LeaveTracker[[#This Row],[Employee Name]]),"-----",VLOOKUP(LeaveTracker[[#This Row],[Employee Name]],Employees[[Employee Name]:[Office]],6))</f>
        <v>REGULAR</v>
      </c>
      <c r="G1139" s="24">
        <v>43787</v>
      </c>
      <c r="H1139" s="24">
        <v>43787</v>
      </c>
      <c r="I1139" s="20" t="s">
        <v>82</v>
      </c>
      <c r="K1139" s="51" t="str">
        <f ca="1">LeaveTracker[[#This Row],[Days]]&amp;" "&amp;LeaveTracker[[#This Row],[Type of Leave]]</f>
        <v>1 VL</v>
      </c>
      <c r="L1139" s="23">
        <f ca="1">NETWORKDAYS(LeaveTracker[[#This Row],[Start Date]],LeaveTracker[[#This Row],[End Date]],lstHolidays)</f>
        <v>1</v>
      </c>
      <c r="M1139" s="27"/>
    </row>
    <row r="1140" spans="1:13" ht="30" customHeight="1" x14ac:dyDescent="0.3">
      <c r="A1140" s="32">
        <v>1336</v>
      </c>
      <c r="B1140" s="33">
        <v>43797</v>
      </c>
      <c r="C1140" s="29">
        <v>43772</v>
      </c>
      <c r="D1140" s="20" t="s">
        <v>777</v>
      </c>
      <c r="E1140" s="51" t="str">
        <f>IF(ISBLANK(LeaveTracker[[#This Row],[Employee Name]]),"-----",VLOOKUP(LeaveTracker[[#This Row],[Employee Name]],Employees[[Employee Name]:[Office]],7))</f>
        <v>PICNIC GROVE</v>
      </c>
      <c r="F1140" s="51" t="str">
        <f>IF(ISBLANK(LeaveTracker[[#This Row],[Employee Name]]),"-----",VLOOKUP(LeaveTracker[[#This Row],[Employee Name]],Employees[[Employee Name]:[Office]],6))</f>
        <v>REGULAR</v>
      </c>
      <c r="G1140" s="24">
        <v>43787</v>
      </c>
      <c r="H1140" s="24">
        <v>43787</v>
      </c>
      <c r="I1140" s="20" t="s">
        <v>82</v>
      </c>
      <c r="K1140" s="51" t="str">
        <f ca="1">LeaveTracker[[#This Row],[Days]]&amp;" "&amp;LeaveTracker[[#This Row],[Type of Leave]]</f>
        <v>1 VL</v>
      </c>
      <c r="L1140" s="23">
        <f ca="1">NETWORKDAYS(LeaveTracker[[#This Row],[Start Date]],LeaveTracker[[#This Row],[End Date]],lstHolidays)</f>
        <v>1</v>
      </c>
      <c r="M1140" s="27"/>
    </row>
    <row r="1141" spans="1:13" ht="30" customHeight="1" x14ac:dyDescent="0.3">
      <c r="A1141" s="32">
        <v>1337</v>
      </c>
      <c r="B1141" s="33">
        <v>43797</v>
      </c>
      <c r="C1141" s="30">
        <v>43755</v>
      </c>
      <c r="D1141" s="20" t="s">
        <v>278</v>
      </c>
      <c r="E1141" s="51" t="str">
        <f>IF(ISBLANK(LeaveTracker[[#This Row],[Employee Name]]),"-----",VLOOKUP(LeaveTracker[[#This Row],[Employee Name]],Employees[[Employee Name]:[Office]],7))</f>
        <v>PICNIC GROVE</v>
      </c>
      <c r="F1141" s="51" t="str">
        <f>IF(ISBLANK(LeaveTracker[[#This Row],[Employee Name]]),"-----",VLOOKUP(LeaveTracker[[#This Row],[Employee Name]],Employees[[Employee Name]:[Office]],6))</f>
        <v>REGULAR</v>
      </c>
      <c r="G1141" s="24">
        <v>43754</v>
      </c>
      <c r="H1141" s="24">
        <v>43754</v>
      </c>
      <c r="I1141" s="20" t="s">
        <v>81</v>
      </c>
      <c r="K1141" s="51" t="str">
        <f ca="1">LeaveTracker[[#This Row],[Days]]&amp;" "&amp;LeaveTracker[[#This Row],[Type of Leave]]</f>
        <v>1 SL</v>
      </c>
      <c r="L1141" s="23">
        <f ca="1">NETWORKDAYS(LeaveTracker[[#This Row],[Start Date]],LeaveTracker[[#This Row],[End Date]],lstHolidays)</f>
        <v>1</v>
      </c>
      <c r="M1141" s="27"/>
    </row>
    <row r="1142" spans="1:13" ht="30" customHeight="1" x14ac:dyDescent="0.3">
      <c r="A1142" s="32">
        <v>1338</v>
      </c>
      <c r="B1142" s="33">
        <v>43797</v>
      </c>
      <c r="C1142" s="29">
        <v>43750</v>
      </c>
      <c r="D1142" s="19" t="s">
        <v>547</v>
      </c>
      <c r="E1142" s="51" t="str">
        <f>IF(ISBLANK(LeaveTracker[[#This Row],[Employee Name]]),"-----",VLOOKUP(LeaveTracker[[#This Row],[Employee Name]],Employees[[Employee Name]:[Office]],7))</f>
        <v>PICNIC GROVE</v>
      </c>
      <c r="F1142" s="51" t="str">
        <f>IF(ISBLANK(LeaveTracker[[#This Row],[Employee Name]]),"-----",VLOOKUP(LeaveTracker[[#This Row],[Employee Name]],Employees[[Employee Name]:[Office]],6))</f>
        <v>REGULAR</v>
      </c>
      <c r="G1142" s="24">
        <v>43759</v>
      </c>
      <c r="H1142" s="24">
        <v>43759</v>
      </c>
      <c r="I1142" s="20" t="s">
        <v>82</v>
      </c>
      <c r="K1142" s="51" t="str">
        <f ca="1">LeaveTracker[[#This Row],[Days]]&amp;" "&amp;LeaveTracker[[#This Row],[Type of Leave]]</f>
        <v>1 VL</v>
      </c>
      <c r="L1142" s="23">
        <f ca="1">NETWORKDAYS(LeaveTracker[[#This Row],[Start Date]],LeaveTracker[[#This Row],[End Date]],lstHolidays)</f>
        <v>1</v>
      </c>
      <c r="M1142" s="27"/>
    </row>
    <row r="1143" spans="1:13" ht="30" customHeight="1" x14ac:dyDescent="0.3">
      <c r="A1143" s="32">
        <v>1338</v>
      </c>
      <c r="B1143" s="33">
        <v>43797</v>
      </c>
      <c r="C1143" s="29">
        <v>43750</v>
      </c>
      <c r="D1143" s="19" t="s">
        <v>547</v>
      </c>
      <c r="E1143" s="51" t="str">
        <f>IF(ISBLANK(LeaveTracker[[#This Row],[Employee Name]]),"-----",VLOOKUP(LeaveTracker[[#This Row],[Employee Name]],Employees[[Employee Name]:[Office]],7))</f>
        <v>PICNIC GROVE</v>
      </c>
      <c r="F1143" s="51" t="str">
        <f>IF(ISBLANK(LeaveTracker[[#This Row],[Employee Name]]),"-----",VLOOKUP(LeaveTracker[[#This Row],[Employee Name]],Employees[[Employee Name]:[Office]],6))</f>
        <v>REGULAR</v>
      </c>
      <c r="G1143" s="24">
        <v>43762</v>
      </c>
      <c r="H1143" s="24">
        <v>43763</v>
      </c>
      <c r="I1143" s="20" t="s">
        <v>82</v>
      </c>
      <c r="K1143" s="51" t="str">
        <f ca="1">LeaveTracker[[#This Row],[Days]]&amp;" "&amp;LeaveTracker[[#This Row],[Type of Leave]]</f>
        <v>2 VL</v>
      </c>
      <c r="L1143" s="23">
        <f ca="1">NETWORKDAYS(LeaveTracker[[#This Row],[Start Date]],LeaveTracker[[#This Row],[End Date]],lstHolidays)</f>
        <v>2</v>
      </c>
      <c r="M1143" s="27"/>
    </row>
    <row r="1144" spans="1:13" ht="30" customHeight="1" x14ac:dyDescent="0.3">
      <c r="A1144" s="32">
        <v>1339</v>
      </c>
      <c r="B1144" s="33">
        <v>43797</v>
      </c>
      <c r="C1144" s="29">
        <v>43756</v>
      </c>
      <c r="D1144" s="19" t="s">
        <v>547</v>
      </c>
      <c r="E1144" s="51" t="str">
        <f>IF(ISBLANK(LeaveTracker[[#This Row],[Employee Name]]),"-----",VLOOKUP(LeaveTracker[[#This Row],[Employee Name]],Employees[[Employee Name]:[Office]],7))</f>
        <v>PICNIC GROVE</v>
      </c>
      <c r="F1144" s="51" t="str">
        <f>IF(ISBLANK(LeaveTracker[[#This Row],[Employee Name]]),"-----",VLOOKUP(LeaveTracker[[#This Row],[Employee Name]],Employees[[Employee Name]:[Office]],6))</f>
        <v>REGULAR</v>
      </c>
      <c r="G1144" s="24">
        <v>43754</v>
      </c>
      <c r="H1144" s="24">
        <v>43755</v>
      </c>
      <c r="I1144" s="20" t="s">
        <v>81</v>
      </c>
      <c r="K1144" s="51" t="str">
        <f ca="1">LeaveTracker[[#This Row],[Days]]&amp;" "&amp;LeaveTracker[[#This Row],[Type of Leave]]</f>
        <v>2 SL</v>
      </c>
      <c r="L1144" s="23">
        <f ca="1">NETWORKDAYS(LeaveTracker[[#This Row],[Start Date]],LeaveTracker[[#This Row],[End Date]],lstHolidays)</f>
        <v>2</v>
      </c>
      <c r="M1144" s="27"/>
    </row>
    <row r="1145" spans="1:13" ht="30" customHeight="1" x14ac:dyDescent="0.3">
      <c r="A1145" s="32">
        <v>1340</v>
      </c>
      <c r="B1145" s="33">
        <v>43797</v>
      </c>
      <c r="C1145" s="30">
        <v>43750</v>
      </c>
      <c r="D1145" s="19" t="s">
        <v>547</v>
      </c>
      <c r="E1145" s="51" t="str">
        <f>IF(ISBLANK(LeaveTracker[[#This Row],[Employee Name]]),"-----",VLOOKUP(LeaveTracker[[#This Row],[Employee Name]],Employees[[Employee Name]:[Office]],7))</f>
        <v>PICNIC GROVE</v>
      </c>
      <c r="F1145" s="51" t="str">
        <f>IF(ISBLANK(LeaveTracker[[#This Row],[Employee Name]]),"-----",VLOOKUP(LeaveTracker[[#This Row],[Employee Name]],Employees[[Employee Name]:[Office]],6))</f>
        <v>REGULAR</v>
      </c>
      <c r="G1145" s="24">
        <v>43749</v>
      </c>
      <c r="H1145" s="24">
        <v>43749</v>
      </c>
      <c r="I1145" s="20" t="s">
        <v>81</v>
      </c>
      <c r="K1145" s="51" t="str">
        <f ca="1">LeaveTracker[[#This Row],[Days]]&amp;" "&amp;LeaveTracker[[#This Row],[Type of Leave]]</f>
        <v>1 SL</v>
      </c>
      <c r="L1145" s="23">
        <f ca="1">NETWORKDAYS(LeaveTracker[[#This Row],[Start Date]],LeaveTracker[[#This Row],[End Date]],lstHolidays)</f>
        <v>1</v>
      </c>
      <c r="M1145" s="27"/>
    </row>
    <row r="1146" spans="1:13" ht="30" customHeight="1" x14ac:dyDescent="0.3">
      <c r="A1146" s="32">
        <v>1341</v>
      </c>
      <c r="B1146" s="33">
        <v>43797</v>
      </c>
      <c r="C1146" s="29">
        <v>43722</v>
      </c>
      <c r="D1146" s="20" t="s">
        <v>547</v>
      </c>
      <c r="E1146" s="51" t="str">
        <f>IF(ISBLANK(LeaveTracker[[#This Row],[Employee Name]]),"-----",VLOOKUP(LeaveTracker[[#This Row],[Employee Name]],Employees[[Employee Name]:[Office]],7))</f>
        <v>PICNIC GROVE</v>
      </c>
      <c r="F1146" s="51" t="str">
        <f>IF(ISBLANK(LeaveTracker[[#This Row],[Employee Name]]),"-----",VLOOKUP(LeaveTracker[[#This Row],[Employee Name]],Employees[[Employee Name]:[Office]],6))</f>
        <v>REGULAR</v>
      </c>
      <c r="G1146" s="24">
        <v>43721</v>
      </c>
      <c r="H1146" s="24">
        <v>43721</v>
      </c>
      <c r="I1146" s="20" t="s">
        <v>81</v>
      </c>
      <c r="K1146" s="51" t="str">
        <f ca="1">LeaveTracker[[#This Row],[Days]]&amp;" "&amp;LeaveTracker[[#This Row],[Type of Leave]]</f>
        <v>1 SL</v>
      </c>
      <c r="L1146" s="23">
        <f ca="1">NETWORKDAYS(LeaveTracker[[#This Row],[Start Date]],LeaveTracker[[#This Row],[End Date]],lstHolidays)</f>
        <v>1</v>
      </c>
      <c r="M1146" s="27"/>
    </row>
    <row r="1147" spans="1:13" ht="30" customHeight="1" x14ac:dyDescent="0.3">
      <c r="A1147" s="32">
        <v>1342</v>
      </c>
      <c r="B1147" s="33">
        <v>43797</v>
      </c>
      <c r="C1147" s="30">
        <v>43746</v>
      </c>
      <c r="D1147" s="20" t="s">
        <v>265</v>
      </c>
      <c r="E1147" s="51" t="str">
        <f>IF(ISBLANK(LeaveTracker[[#This Row],[Employee Name]]),"-----",VLOOKUP(LeaveTracker[[#This Row],[Employee Name]],Employees[[Employee Name]:[Office]],7))</f>
        <v>MO</v>
      </c>
      <c r="F1147" s="51" t="str">
        <f>IF(ISBLANK(LeaveTracker[[#This Row],[Employee Name]]),"-----",VLOOKUP(LeaveTracker[[#This Row],[Employee Name]],Employees[[Employee Name]:[Office]],6))</f>
        <v>REGULAR</v>
      </c>
      <c r="G1147" s="24">
        <v>43742</v>
      </c>
      <c r="H1147" s="24">
        <v>43742</v>
      </c>
      <c r="I1147" s="20" t="s">
        <v>81</v>
      </c>
      <c r="K1147" s="51" t="str">
        <f ca="1">LeaveTracker[[#This Row],[Days]]&amp;" "&amp;LeaveTracker[[#This Row],[Type of Leave]]</f>
        <v>1 SL</v>
      </c>
      <c r="L1147" s="23">
        <f ca="1">NETWORKDAYS(LeaveTracker[[#This Row],[Start Date]],LeaveTracker[[#This Row],[End Date]],lstHolidays)</f>
        <v>1</v>
      </c>
      <c r="M1147" s="27"/>
    </row>
    <row r="1148" spans="1:13" ht="30" customHeight="1" x14ac:dyDescent="0.3">
      <c r="A1148" s="32">
        <v>1342</v>
      </c>
      <c r="B1148" s="33">
        <v>43797</v>
      </c>
      <c r="C1148" s="29">
        <v>43746</v>
      </c>
      <c r="D1148" s="20" t="s">
        <v>265</v>
      </c>
      <c r="E1148" s="51" t="str">
        <f>IF(ISBLANK(LeaveTracker[[#This Row],[Employee Name]]),"-----",VLOOKUP(LeaveTracker[[#This Row],[Employee Name]],Employees[[Employee Name]:[Office]],7))</f>
        <v>MO</v>
      </c>
      <c r="F1148" s="51" t="str">
        <f>IF(ISBLANK(LeaveTracker[[#This Row],[Employee Name]]),"-----",VLOOKUP(LeaveTracker[[#This Row],[Employee Name]],Employees[[Employee Name]:[Office]],6))</f>
        <v>REGULAR</v>
      </c>
      <c r="G1148" s="24">
        <v>43745</v>
      </c>
      <c r="H1148" s="24">
        <v>43745</v>
      </c>
      <c r="I1148" s="20" t="s">
        <v>81</v>
      </c>
      <c r="K1148" s="51" t="str">
        <f ca="1">LeaveTracker[[#This Row],[Days]]&amp;" "&amp;LeaveTracker[[#This Row],[Type of Leave]]</f>
        <v>1 SL</v>
      </c>
      <c r="L1148" s="23">
        <f ca="1">NETWORKDAYS(LeaveTracker[[#This Row],[Start Date]],LeaveTracker[[#This Row],[End Date]],lstHolidays)</f>
        <v>1</v>
      </c>
      <c r="M1148" s="27"/>
    </row>
    <row r="1149" spans="1:13" ht="30" customHeight="1" x14ac:dyDescent="0.3">
      <c r="A1149" s="32">
        <v>1343</v>
      </c>
      <c r="B1149" s="33">
        <v>43797</v>
      </c>
      <c r="C1149" s="30">
        <v>43761</v>
      </c>
      <c r="D1149" s="20" t="s">
        <v>265</v>
      </c>
      <c r="E1149" s="51" t="str">
        <f>IF(ISBLANK(LeaveTracker[[#This Row],[Employee Name]]),"-----",VLOOKUP(LeaveTracker[[#This Row],[Employee Name]],Employees[[Employee Name]:[Office]],7))</f>
        <v>MO</v>
      </c>
      <c r="F1149" s="51" t="str">
        <f>IF(ISBLANK(LeaveTracker[[#This Row],[Employee Name]]),"-----",VLOOKUP(LeaveTracker[[#This Row],[Employee Name]],Employees[[Employee Name]:[Office]],6))</f>
        <v>REGULAR</v>
      </c>
      <c r="G1149" s="24">
        <v>43760</v>
      </c>
      <c r="H1149" s="24">
        <v>43760</v>
      </c>
      <c r="I1149" s="20" t="s">
        <v>81</v>
      </c>
      <c r="K1149" s="51" t="str">
        <f ca="1">LeaveTracker[[#This Row],[Days]]&amp;" "&amp;LeaveTracker[[#This Row],[Type of Leave]]</f>
        <v>1 SL</v>
      </c>
      <c r="L1149" s="23">
        <f ca="1">NETWORKDAYS(LeaveTracker[[#This Row],[Start Date]],LeaveTracker[[#This Row],[End Date]],lstHolidays)</f>
        <v>1</v>
      </c>
      <c r="M1149" s="27"/>
    </row>
    <row r="1150" spans="1:13" ht="30" customHeight="1" x14ac:dyDescent="0.3">
      <c r="A1150" s="32">
        <v>1344</v>
      </c>
      <c r="B1150" s="33">
        <v>43797</v>
      </c>
      <c r="C1150" s="29">
        <v>43726</v>
      </c>
      <c r="D1150" s="19" t="s">
        <v>587</v>
      </c>
      <c r="E1150" s="51" t="str">
        <f>IF(ISBLANK(LeaveTracker[[#This Row],[Employee Name]]),"-----",VLOOKUP(LeaveTracker[[#This Row],[Employee Name]],Employees[[Employee Name]:[Office]],7))</f>
        <v>PICNIC GROVE</v>
      </c>
      <c r="F1150" s="51" t="str">
        <f>IF(ISBLANK(LeaveTracker[[#This Row],[Employee Name]]),"-----",VLOOKUP(LeaveTracker[[#This Row],[Employee Name]],Employees[[Employee Name]:[Office]],6))</f>
        <v>REGULAR</v>
      </c>
      <c r="G1150" s="24">
        <v>43726</v>
      </c>
      <c r="H1150" s="24">
        <v>43726</v>
      </c>
      <c r="I1150" s="20" t="s">
        <v>82</v>
      </c>
      <c r="K1150" s="51" t="str">
        <f ca="1">LeaveTracker[[#This Row],[Days]]&amp;" "&amp;LeaveTracker[[#This Row],[Type of Leave]]</f>
        <v>1 VL</v>
      </c>
      <c r="L1150" s="23">
        <f ca="1">NETWORKDAYS(LeaveTracker[[#This Row],[Start Date]],LeaveTracker[[#This Row],[End Date]],lstHolidays)</f>
        <v>1</v>
      </c>
      <c r="M1150" s="27"/>
    </row>
    <row r="1151" spans="1:13" ht="30" customHeight="1" x14ac:dyDescent="0.3">
      <c r="A1151" s="32">
        <v>1345</v>
      </c>
      <c r="B1151" s="33">
        <v>43797</v>
      </c>
      <c r="C1151" s="30">
        <v>43767</v>
      </c>
      <c r="D1151" s="19" t="s">
        <v>550</v>
      </c>
      <c r="E1151" s="51" t="str">
        <f>IF(ISBLANK(LeaveTracker[[#This Row],[Employee Name]]),"-----",VLOOKUP(LeaveTracker[[#This Row],[Employee Name]],Employees[[Employee Name]:[Office]],7))</f>
        <v>EEO/ CITY MARKET</v>
      </c>
      <c r="F1151" s="51" t="str">
        <f>IF(ISBLANK(LeaveTracker[[#This Row],[Employee Name]]),"-----",VLOOKUP(LeaveTracker[[#This Row],[Employee Name]],Employees[[Employee Name]:[Office]],6))</f>
        <v>REGULAR</v>
      </c>
      <c r="G1151" s="24">
        <v>43762</v>
      </c>
      <c r="H1151" s="24">
        <v>43764</v>
      </c>
      <c r="I1151" s="19" t="s">
        <v>81</v>
      </c>
      <c r="K1151" s="51" t="str">
        <f>LeaveTracker[[#This Row],[Days]]&amp;" "&amp;LeaveTracker[[#This Row],[Type of Leave]]</f>
        <v>3 SL</v>
      </c>
      <c r="L1151" s="23">
        <v>3</v>
      </c>
      <c r="M1151" s="27"/>
    </row>
    <row r="1152" spans="1:13" ht="30" customHeight="1" x14ac:dyDescent="0.3">
      <c r="A1152" s="32">
        <v>1346</v>
      </c>
      <c r="B1152" s="33">
        <v>43797</v>
      </c>
      <c r="C1152" s="29">
        <v>43762</v>
      </c>
      <c r="D1152" s="19" t="s">
        <v>553</v>
      </c>
      <c r="E1152" s="51" t="str">
        <f>IF(ISBLANK(LeaveTracker[[#This Row],[Employee Name]]),"-----",VLOOKUP(LeaveTracker[[#This Row],[Employee Name]],Employees[[Employee Name]:[Office]],7))</f>
        <v>CENRO</v>
      </c>
      <c r="F1152" s="51" t="str">
        <f>IF(ISBLANK(LeaveTracker[[#This Row],[Employee Name]]),"-----",VLOOKUP(LeaveTracker[[#This Row],[Employee Name]],Employees[[Employee Name]:[Office]],6))</f>
        <v>REGULAR</v>
      </c>
      <c r="G1152" s="24">
        <v>43761</v>
      </c>
      <c r="H1152" s="24">
        <v>43761</v>
      </c>
      <c r="I1152" s="20" t="s">
        <v>81</v>
      </c>
      <c r="K1152" s="51" t="str">
        <f ca="1">LeaveTracker[[#This Row],[Days]]&amp;" "&amp;LeaveTracker[[#This Row],[Type of Leave]]</f>
        <v>1 SL</v>
      </c>
      <c r="L1152" s="23">
        <f ca="1">NETWORKDAYS(LeaveTracker[[#This Row],[Start Date]],LeaveTracker[[#This Row],[End Date]],lstHolidays)</f>
        <v>1</v>
      </c>
      <c r="M1152" s="27"/>
    </row>
    <row r="1153" spans="1:13" ht="30" customHeight="1" x14ac:dyDescent="0.3">
      <c r="A1153" s="32">
        <v>1347</v>
      </c>
      <c r="B1153" s="33">
        <v>43797</v>
      </c>
      <c r="C1153" s="30">
        <v>43764</v>
      </c>
      <c r="D1153" s="19" t="s">
        <v>556</v>
      </c>
      <c r="E1153" s="51" t="str">
        <f>IF(ISBLANK(LeaveTracker[[#This Row],[Employee Name]]),"-----",VLOOKUP(LeaveTracker[[#This Row],[Employee Name]],Employees[[Employee Name]:[Office]],7))</f>
        <v>CENRO</v>
      </c>
      <c r="F1153" s="51" t="str">
        <f>IF(ISBLANK(LeaveTracker[[#This Row],[Employee Name]]),"-----",VLOOKUP(LeaveTracker[[#This Row],[Employee Name]],Employees[[Employee Name]:[Office]],6))</f>
        <v>REGULAR</v>
      </c>
      <c r="G1153" s="24">
        <v>43762</v>
      </c>
      <c r="H1153" s="24">
        <v>43762</v>
      </c>
      <c r="I1153" s="20" t="s">
        <v>81</v>
      </c>
      <c r="K1153" s="51" t="str">
        <f ca="1">LeaveTracker[[#This Row],[Days]]&amp;" "&amp;LeaveTracker[[#This Row],[Type of Leave]]</f>
        <v>1 SL</v>
      </c>
      <c r="L1153" s="23">
        <f ca="1">NETWORKDAYS(LeaveTracker[[#This Row],[Start Date]],LeaveTracker[[#This Row],[End Date]],lstHolidays)</f>
        <v>1</v>
      </c>
      <c r="M1153" s="27"/>
    </row>
    <row r="1154" spans="1:13" ht="30" customHeight="1" x14ac:dyDescent="0.3">
      <c r="A1154" s="32">
        <v>1348</v>
      </c>
      <c r="B1154" s="33">
        <v>43797</v>
      </c>
      <c r="C1154" s="29">
        <v>43746</v>
      </c>
      <c r="D1154" s="20" t="s">
        <v>556</v>
      </c>
      <c r="E1154" s="51" t="str">
        <f>IF(ISBLANK(LeaveTracker[[#This Row],[Employee Name]]),"-----",VLOOKUP(LeaveTracker[[#This Row],[Employee Name]],Employees[[Employee Name]:[Office]],7))</f>
        <v>CENRO</v>
      </c>
      <c r="F1154" s="51" t="str">
        <f>IF(ISBLANK(LeaveTracker[[#This Row],[Employee Name]]),"-----",VLOOKUP(LeaveTracker[[#This Row],[Employee Name]],Employees[[Employee Name]:[Office]],6))</f>
        <v>REGULAR</v>
      </c>
      <c r="G1154" s="24">
        <v>43745</v>
      </c>
      <c r="H1154" s="24">
        <v>43745</v>
      </c>
      <c r="I1154" s="20" t="s">
        <v>81</v>
      </c>
      <c r="K1154" s="51" t="str">
        <f ca="1">LeaveTracker[[#This Row],[Days]]&amp;" "&amp;LeaveTracker[[#This Row],[Type of Leave]]</f>
        <v>1 SL</v>
      </c>
      <c r="L1154" s="23">
        <f ca="1">NETWORKDAYS(LeaveTracker[[#This Row],[Start Date]],LeaveTracker[[#This Row],[End Date]],lstHolidays)</f>
        <v>1</v>
      </c>
      <c r="M1154" s="27"/>
    </row>
    <row r="1155" spans="1:13" ht="30" customHeight="1" x14ac:dyDescent="0.3">
      <c r="A1155" s="32">
        <v>1349</v>
      </c>
      <c r="B1155" s="33">
        <v>43797</v>
      </c>
      <c r="C1155" s="30">
        <v>43763</v>
      </c>
      <c r="D1155" s="19" t="s">
        <v>559</v>
      </c>
      <c r="E1155" s="51" t="str">
        <f>IF(ISBLANK(LeaveTracker[[#This Row],[Employee Name]]),"-----",VLOOKUP(LeaveTracker[[#This Row],[Employee Name]],Employees[[Employee Name]:[Office]],7))</f>
        <v>CENRO</v>
      </c>
      <c r="F1155" s="51" t="str">
        <f>IF(ISBLANK(LeaveTracker[[#This Row],[Employee Name]]),"-----",VLOOKUP(LeaveTracker[[#This Row],[Employee Name]],Employees[[Employee Name]:[Office]],6))</f>
        <v>REGULAR</v>
      </c>
      <c r="G1155" s="24">
        <v>43762</v>
      </c>
      <c r="H1155" s="24">
        <v>43762</v>
      </c>
      <c r="I1155" s="20" t="s">
        <v>81</v>
      </c>
      <c r="K1155" s="51" t="str">
        <f ca="1">LeaveTracker[[#This Row],[Days]]&amp;" "&amp;LeaveTracker[[#This Row],[Type of Leave]]</f>
        <v>1 SL</v>
      </c>
      <c r="L1155" s="23">
        <f ca="1">NETWORKDAYS(LeaveTracker[[#This Row],[Start Date]],LeaveTracker[[#This Row],[End Date]],lstHolidays)</f>
        <v>1</v>
      </c>
      <c r="M1155" s="27"/>
    </row>
    <row r="1156" spans="1:13" ht="30" customHeight="1" x14ac:dyDescent="0.3">
      <c r="A1156" s="32">
        <v>1350</v>
      </c>
      <c r="B1156" s="33">
        <v>43797</v>
      </c>
      <c r="C1156" s="30">
        <v>43727</v>
      </c>
      <c r="D1156" s="19" t="s">
        <v>562</v>
      </c>
      <c r="E1156" s="51" t="str">
        <f>IF(ISBLANK(LeaveTracker[[#This Row],[Employee Name]]),"-----",VLOOKUP(LeaveTracker[[#This Row],[Employee Name]],Employees[[Employee Name]:[Office]],7))</f>
        <v>CENRO</v>
      </c>
      <c r="F1156" s="51" t="str">
        <f>IF(ISBLANK(LeaveTracker[[#This Row],[Employee Name]]),"-----",VLOOKUP(LeaveTracker[[#This Row],[Employee Name]],Employees[[Employee Name]:[Office]],6))</f>
        <v>REGULAR</v>
      </c>
      <c r="G1156" s="24">
        <v>43724</v>
      </c>
      <c r="H1156" s="24">
        <v>43726</v>
      </c>
      <c r="I1156" s="20" t="s">
        <v>81</v>
      </c>
      <c r="K1156" s="51" t="str">
        <f ca="1">LeaveTracker[[#This Row],[Days]]&amp;" "&amp;LeaveTracker[[#This Row],[Type of Leave]]</f>
        <v>3 SL</v>
      </c>
      <c r="L1156" s="23">
        <f ca="1">NETWORKDAYS(LeaveTracker[[#This Row],[Start Date]],LeaveTracker[[#This Row],[End Date]],lstHolidays)</f>
        <v>3</v>
      </c>
      <c r="M1156" s="27"/>
    </row>
    <row r="1157" spans="1:13" ht="30" customHeight="1" x14ac:dyDescent="0.3">
      <c r="A1157" s="32">
        <v>1351</v>
      </c>
      <c r="B1157" s="33">
        <v>43797</v>
      </c>
      <c r="C1157" s="30">
        <v>43738</v>
      </c>
      <c r="D1157" s="19" t="s">
        <v>564</v>
      </c>
      <c r="E1157" s="51" t="str">
        <f>IF(ISBLANK(LeaveTracker[[#This Row],[Employee Name]]),"-----",VLOOKUP(LeaveTracker[[#This Row],[Employee Name]],Employees[[Employee Name]:[Office]],7))</f>
        <v>CENRO</v>
      </c>
      <c r="F1157" s="51" t="str">
        <f>IF(ISBLANK(LeaveTracker[[#This Row],[Employee Name]]),"-----",VLOOKUP(LeaveTracker[[#This Row],[Employee Name]],Employees[[Employee Name]:[Office]],6))</f>
        <v>REGULAR</v>
      </c>
      <c r="G1157" s="24">
        <v>43732</v>
      </c>
      <c r="H1157" s="24">
        <v>43733</v>
      </c>
      <c r="I1157" s="20" t="s">
        <v>81</v>
      </c>
      <c r="K1157" s="51" t="str">
        <f ca="1">LeaveTracker[[#This Row],[Days]]&amp;" "&amp;LeaveTracker[[#This Row],[Type of Leave]]</f>
        <v>2 SL</v>
      </c>
      <c r="L1157" s="23">
        <f ca="1">NETWORKDAYS(LeaveTracker[[#This Row],[Start Date]],LeaveTracker[[#This Row],[End Date]],lstHolidays)</f>
        <v>2</v>
      </c>
      <c r="M1157" s="27"/>
    </row>
    <row r="1158" spans="1:13" ht="30" customHeight="1" x14ac:dyDescent="0.3">
      <c r="A1158" s="32">
        <v>1351</v>
      </c>
      <c r="B1158" s="33">
        <v>43797</v>
      </c>
      <c r="C1158" s="30">
        <v>43738</v>
      </c>
      <c r="D1158" s="19" t="s">
        <v>564</v>
      </c>
      <c r="E1158" s="51" t="str">
        <f>IF(ISBLANK(LeaveTracker[[#This Row],[Employee Name]]),"-----",VLOOKUP(LeaveTracker[[#This Row],[Employee Name]],Employees[[Employee Name]:[Office]],7))</f>
        <v>CENRO</v>
      </c>
      <c r="F1158" s="51" t="str">
        <f>IF(ISBLANK(LeaveTracker[[#This Row],[Employee Name]]),"-----",VLOOKUP(LeaveTracker[[#This Row],[Employee Name]],Employees[[Employee Name]:[Office]],6))</f>
        <v>REGULAR</v>
      </c>
      <c r="G1158" s="24">
        <v>43735</v>
      </c>
      <c r="H1158" s="24">
        <v>43735</v>
      </c>
      <c r="I1158" s="20" t="s">
        <v>81</v>
      </c>
      <c r="K1158" s="51" t="str">
        <f ca="1">LeaveTracker[[#This Row],[Days]]&amp;" "&amp;LeaveTracker[[#This Row],[Type of Leave]]</f>
        <v>1 SL</v>
      </c>
      <c r="L1158" s="23">
        <f ca="1">NETWORKDAYS(LeaveTracker[[#This Row],[Start Date]],LeaveTracker[[#This Row],[End Date]],lstHolidays)</f>
        <v>1</v>
      </c>
      <c r="M1158" s="27"/>
    </row>
    <row r="1159" spans="1:13" ht="30" customHeight="1" x14ac:dyDescent="0.3">
      <c r="A1159" s="32">
        <v>1352</v>
      </c>
      <c r="B1159" s="33">
        <v>43797</v>
      </c>
      <c r="C1159" s="30">
        <v>43757</v>
      </c>
      <c r="D1159" s="19" t="s">
        <v>566</v>
      </c>
      <c r="E1159" s="51" t="str">
        <f>IF(ISBLANK(LeaveTracker[[#This Row],[Employee Name]]),"-----",VLOOKUP(LeaveTracker[[#This Row],[Employee Name]],Employees[[Employee Name]:[Office]],7))</f>
        <v>CENRO</v>
      </c>
      <c r="F1159" s="51" t="str">
        <f>IF(ISBLANK(LeaveTracker[[#This Row],[Employee Name]]),"-----",VLOOKUP(LeaveTracker[[#This Row],[Employee Name]],Employees[[Employee Name]:[Office]],6))</f>
        <v>REGULAR</v>
      </c>
      <c r="G1159" s="24">
        <v>43748</v>
      </c>
      <c r="H1159" s="24">
        <v>43748</v>
      </c>
      <c r="I1159" s="20" t="s">
        <v>81</v>
      </c>
      <c r="K1159" s="51" t="str">
        <f ca="1">LeaveTracker[[#This Row],[Days]]&amp;" "&amp;LeaveTracker[[#This Row],[Type of Leave]]</f>
        <v>1 SL</v>
      </c>
      <c r="L1159" s="23">
        <f ca="1">NETWORKDAYS(LeaveTracker[[#This Row],[Start Date]],LeaveTracker[[#This Row],[End Date]],lstHolidays)</f>
        <v>1</v>
      </c>
      <c r="M1159" s="27"/>
    </row>
    <row r="1160" spans="1:13" ht="30" customHeight="1" x14ac:dyDescent="0.3">
      <c r="A1160" s="32">
        <v>1352</v>
      </c>
      <c r="B1160" s="33">
        <v>43797</v>
      </c>
      <c r="C1160" s="30">
        <v>43757</v>
      </c>
      <c r="D1160" s="19" t="s">
        <v>566</v>
      </c>
      <c r="E1160" s="51" t="str">
        <f>IF(ISBLANK(LeaveTracker[[#This Row],[Employee Name]]),"-----",VLOOKUP(LeaveTracker[[#This Row],[Employee Name]],Employees[[Employee Name]:[Office]],7))</f>
        <v>CENRO</v>
      </c>
      <c r="F1160" s="51" t="str">
        <f>IF(ISBLANK(LeaveTracker[[#This Row],[Employee Name]]),"-----",VLOOKUP(LeaveTracker[[#This Row],[Employee Name]],Employees[[Employee Name]:[Office]],6))</f>
        <v>REGULAR</v>
      </c>
      <c r="G1160" s="24">
        <v>43750</v>
      </c>
      <c r="H1160" s="24">
        <v>43752</v>
      </c>
      <c r="I1160" s="20" t="s">
        <v>81</v>
      </c>
      <c r="K1160" s="51" t="str">
        <f>LeaveTracker[[#This Row],[Days]]&amp;" "&amp;LeaveTracker[[#This Row],[Type of Leave]]</f>
        <v>3 SL</v>
      </c>
      <c r="L1160" s="23">
        <v>3</v>
      </c>
      <c r="M1160" s="27"/>
    </row>
    <row r="1161" spans="1:13" ht="30" customHeight="1" x14ac:dyDescent="0.3">
      <c r="A1161" s="32">
        <v>1352</v>
      </c>
      <c r="B1161" s="33">
        <v>43797</v>
      </c>
      <c r="C1161" s="30">
        <v>43757</v>
      </c>
      <c r="D1161" s="19" t="s">
        <v>566</v>
      </c>
      <c r="E1161" s="51" t="str">
        <f>IF(ISBLANK(LeaveTracker[[#This Row],[Employee Name]]),"-----",VLOOKUP(LeaveTracker[[#This Row],[Employee Name]],Employees[[Employee Name]:[Office]],7))</f>
        <v>CENRO</v>
      </c>
      <c r="F1161" s="51" t="str">
        <f>IF(ISBLANK(LeaveTracker[[#This Row],[Employee Name]]),"-----",VLOOKUP(LeaveTracker[[#This Row],[Employee Name]],Employees[[Employee Name]:[Office]],6))</f>
        <v>REGULAR</v>
      </c>
      <c r="G1161" s="24">
        <v>43754</v>
      </c>
      <c r="H1161" s="24">
        <v>43755</v>
      </c>
      <c r="I1161" s="20" t="s">
        <v>81</v>
      </c>
      <c r="K1161" s="51" t="str">
        <f ca="1">LeaveTracker[[#This Row],[Days]]&amp;" "&amp;LeaveTracker[[#This Row],[Type of Leave]]</f>
        <v>2 SL</v>
      </c>
      <c r="L1161" s="23">
        <f ca="1">NETWORKDAYS(LeaveTracker[[#This Row],[Start Date]],LeaveTracker[[#This Row],[End Date]],lstHolidays)</f>
        <v>2</v>
      </c>
      <c r="M1161" s="27"/>
    </row>
    <row r="1162" spans="1:13" ht="30" customHeight="1" x14ac:dyDescent="0.3">
      <c r="A1162" s="32">
        <v>1353</v>
      </c>
      <c r="B1162" s="33">
        <v>43797</v>
      </c>
      <c r="C1162" s="30">
        <v>43752</v>
      </c>
      <c r="D1162" s="19" t="s">
        <v>569</v>
      </c>
      <c r="E1162" s="51" t="str">
        <f>IF(ISBLANK(LeaveTracker[[#This Row],[Employee Name]]),"-----",VLOOKUP(LeaveTracker[[#This Row],[Employee Name]],Employees[[Employee Name]:[Office]],7))</f>
        <v>CTO</v>
      </c>
      <c r="F1162" s="51" t="str">
        <f>IF(ISBLANK(LeaveTracker[[#This Row],[Employee Name]]),"-----",VLOOKUP(LeaveTracker[[#This Row],[Employee Name]],Employees[[Employee Name]:[Office]],6))</f>
        <v>REGULAR</v>
      </c>
      <c r="G1162" s="24">
        <v>43749</v>
      </c>
      <c r="H1162" s="24">
        <v>43749</v>
      </c>
      <c r="I1162" s="19" t="s">
        <v>81</v>
      </c>
      <c r="K1162" s="51" t="str">
        <f ca="1">LeaveTracker[[#This Row],[Days]]&amp;" "&amp;LeaveTracker[[#This Row],[Type of Leave]]</f>
        <v>1 SL</v>
      </c>
      <c r="L1162" s="23">
        <f ca="1">NETWORKDAYS(LeaveTracker[[#This Row],[Start Date]],LeaveTracker[[#This Row],[End Date]],lstHolidays)</f>
        <v>1</v>
      </c>
      <c r="M1162" s="27"/>
    </row>
    <row r="1163" spans="1:13" ht="30" customHeight="1" x14ac:dyDescent="0.3">
      <c r="A1163" s="32">
        <v>1354</v>
      </c>
      <c r="B1163" s="33">
        <v>43797</v>
      </c>
      <c r="C1163" s="30">
        <v>43766</v>
      </c>
      <c r="D1163" s="19" t="s">
        <v>572</v>
      </c>
      <c r="E1163" s="51" t="str">
        <f>IF(ISBLANK(LeaveTracker[[#This Row],[Employee Name]]),"-----",VLOOKUP(LeaveTracker[[#This Row],[Employee Name]],Employees[[Employee Name]:[Office]],7))</f>
        <v>CCT</v>
      </c>
      <c r="F1163" s="51" t="str">
        <f>IF(ISBLANK(LeaveTracker[[#This Row],[Employee Name]]),"-----",VLOOKUP(LeaveTracker[[#This Row],[Employee Name]],Employees[[Employee Name]:[Office]],6))</f>
        <v>REGULAR</v>
      </c>
      <c r="G1163" s="24">
        <v>43763</v>
      </c>
      <c r="H1163" s="24">
        <v>43763</v>
      </c>
      <c r="I1163" s="19" t="s">
        <v>81</v>
      </c>
      <c r="K1163" s="51" t="str">
        <f ca="1">LeaveTracker[[#This Row],[Days]]&amp;" "&amp;LeaveTracker[[#This Row],[Type of Leave]]</f>
        <v>1 SL</v>
      </c>
      <c r="L1163" s="23">
        <f ca="1">NETWORKDAYS(LeaveTracker[[#This Row],[Start Date]],LeaveTracker[[#This Row],[End Date]],lstHolidays)</f>
        <v>1</v>
      </c>
      <c r="M1163" s="27"/>
    </row>
    <row r="1164" spans="1:13" ht="30" customHeight="1" x14ac:dyDescent="0.3">
      <c r="A1164" s="32">
        <v>1355</v>
      </c>
      <c r="B1164" s="33">
        <v>43797</v>
      </c>
      <c r="C1164" s="30">
        <v>43755</v>
      </c>
      <c r="D1164" s="19" t="s">
        <v>574</v>
      </c>
      <c r="E1164" s="51" t="str">
        <f>IF(ISBLANK(LeaveTracker[[#This Row],[Employee Name]]),"-----",VLOOKUP(LeaveTracker[[#This Row],[Employee Name]],Employees[[Employee Name]:[Office]],7))</f>
        <v>CCT</v>
      </c>
      <c r="F1164" s="51" t="str">
        <f>IF(ISBLANK(LeaveTracker[[#This Row],[Employee Name]]),"-----",VLOOKUP(LeaveTracker[[#This Row],[Employee Name]],Employees[[Employee Name]:[Office]],6))</f>
        <v>REGULAR</v>
      </c>
      <c r="G1164" s="24">
        <v>43754</v>
      </c>
      <c r="H1164" s="24">
        <v>43754</v>
      </c>
      <c r="I1164" s="19" t="s">
        <v>81</v>
      </c>
      <c r="K1164" s="51" t="str">
        <f ca="1">LeaveTracker[[#This Row],[Days]]&amp;" "&amp;LeaveTracker[[#This Row],[Type of Leave]]</f>
        <v>1 SL</v>
      </c>
      <c r="L1164" s="23">
        <f ca="1">NETWORKDAYS(LeaveTracker[[#This Row],[Start Date]],LeaveTracker[[#This Row],[End Date]],lstHolidays)</f>
        <v>1</v>
      </c>
      <c r="M1164" s="27"/>
    </row>
    <row r="1165" spans="1:13" ht="30" customHeight="1" x14ac:dyDescent="0.3">
      <c r="A1165" s="32">
        <v>1356</v>
      </c>
      <c r="B1165" s="33">
        <v>43797</v>
      </c>
      <c r="C1165" s="30">
        <v>43745</v>
      </c>
      <c r="D1165" s="19" t="s">
        <v>578</v>
      </c>
      <c r="E1165" s="51" t="str">
        <f>IF(ISBLANK(LeaveTracker[[#This Row],[Employee Name]]),"-----",VLOOKUP(LeaveTracker[[#This Row],[Employee Name]],Employees[[Employee Name]:[Office]],7))</f>
        <v>CCT</v>
      </c>
      <c r="F1165" s="51" t="str">
        <f>IF(ISBLANK(LeaveTracker[[#This Row],[Employee Name]]),"-----",VLOOKUP(LeaveTracker[[#This Row],[Employee Name]],Employees[[Employee Name]:[Office]],6))</f>
        <v>REGULAR</v>
      </c>
      <c r="G1165" s="24">
        <v>43803</v>
      </c>
      <c r="H1165" s="24">
        <v>43803</v>
      </c>
      <c r="I1165" s="20" t="s">
        <v>81</v>
      </c>
      <c r="K1165" s="51" t="str">
        <f ca="1">LeaveTracker[[#This Row],[Days]]&amp;" "&amp;LeaveTracker[[#This Row],[Type of Leave]]</f>
        <v>1 SL</v>
      </c>
      <c r="L1165" s="23">
        <f ca="1">NETWORKDAYS(LeaveTracker[[#This Row],[Start Date]],LeaveTracker[[#This Row],[End Date]],lstHolidays)</f>
        <v>1</v>
      </c>
      <c r="M1165" s="27"/>
    </row>
    <row r="1166" spans="1:13" ht="30" customHeight="1" x14ac:dyDescent="0.3">
      <c r="A1166" s="32">
        <v>1357</v>
      </c>
      <c r="B1166" s="33">
        <v>43797</v>
      </c>
      <c r="C1166" s="30">
        <v>43766</v>
      </c>
      <c r="D1166" s="19" t="s">
        <v>583</v>
      </c>
      <c r="E1166" s="51" t="str">
        <f>IF(ISBLANK(LeaveTracker[[#This Row],[Employee Name]]),"-----",VLOOKUP(LeaveTracker[[#This Row],[Employee Name]],Employees[[Employee Name]:[Office]],7))</f>
        <v>CCT</v>
      </c>
      <c r="F1166" s="51" t="str">
        <f>IF(ISBLANK(LeaveTracker[[#This Row],[Employee Name]]),"-----",VLOOKUP(LeaveTracker[[#This Row],[Employee Name]],Employees[[Employee Name]:[Office]],6))</f>
        <v>REGULAR</v>
      </c>
      <c r="G1166" s="24">
        <v>43762</v>
      </c>
      <c r="H1166" s="24">
        <v>43762</v>
      </c>
      <c r="I1166" s="20" t="s">
        <v>81</v>
      </c>
      <c r="K1166" s="51" t="str">
        <f ca="1">LeaveTracker[[#This Row],[Days]]&amp;" "&amp;LeaveTracker[[#This Row],[Type of Leave]]</f>
        <v>1 SL</v>
      </c>
      <c r="L1166" s="23">
        <f ca="1">NETWORKDAYS(LeaveTracker[[#This Row],[Start Date]],LeaveTracker[[#This Row],[End Date]],lstHolidays)</f>
        <v>1</v>
      </c>
      <c r="M1166" s="27"/>
    </row>
    <row r="1167" spans="1:13" ht="30" customHeight="1" x14ac:dyDescent="0.3">
      <c r="A1167" s="32">
        <v>1358</v>
      </c>
      <c r="B1167" s="33">
        <v>43797</v>
      </c>
      <c r="C1167" s="30">
        <v>43756</v>
      </c>
      <c r="D1167" s="19" t="s">
        <v>583</v>
      </c>
      <c r="E1167" s="51" t="str">
        <f>IF(ISBLANK(LeaveTracker[[#This Row],[Employee Name]]),"-----",VLOOKUP(LeaveTracker[[#This Row],[Employee Name]],Employees[[Employee Name]:[Office]],7))</f>
        <v>CCT</v>
      </c>
      <c r="F1167" s="51" t="str">
        <f>IF(ISBLANK(LeaveTracker[[#This Row],[Employee Name]]),"-----",VLOOKUP(LeaveTracker[[#This Row],[Employee Name]],Employees[[Employee Name]:[Office]],6))</f>
        <v>REGULAR</v>
      </c>
      <c r="G1167" s="24">
        <v>43755</v>
      </c>
      <c r="H1167" s="24">
        <v>43755</v>
      </c>
      <c r="I1167" s="20" t="s">
        <v>81</v>
      </c>
      <c r="K1167" s="51" t="str">
        <f ca="1">LeaveTracker[[#This Row],[Days]]&amp;" "&amp;LeaveTracker[[#This Row],[Type of Leave]]</f>
        <v>1 SL</v>
      </c>
      <c r="L1167" s="23">
        <f ca="1">NETWORKDAYS(LeaveTracker[[#This Row],[Start Date]],LeaveTracker[[#This Row],[End Date]],lstHolidays)</f>
        <v>1</v>
      </c>
      <c r="M1167" s="27"/>
    </row>
    <row r="1168" spans="1:13" ht="30" customHeight="1" x14ac:dyDescent="0.3">
      <c r="A1168" s="32">
        <v>1359</v>
      </c>
      <c r="B1168" s="31">
        <v>43797</v>
      </c>
      <c r="C1168" s="31">
        <v>43727</v>
      </c>
      <c r="D1168" s="20" t="s">
        <v>583</v>
      </c>
      <c r="E1168" s="51" t="str">
        <f>IF(ISBLANK(LeaveTracker[[#This Row],[Employee Name]]),"-----",VLOOKUP(LeaveTracker[[#This Row],[Employee Name]],Employees[[Employee Name]:[Office]],7))</f>
        <v>CCT</v>
      </c>
      <c r="F1168" s="51" t="str">
        <f>IF(ISBLANK(LeaveTracker[[#This Row],[Employee Name]]),"-----",VLOOKUP(LeaveTracker[[#This Row],[Employee Name]],Employees[[Employee Name]:[Office]],6))</f>
        <v>REGULAR</v>
      </c>
      <c r="G1168" s="24">
        <v>43724</v>
      </c>
      <c r="H1168" s="24">
        <v>43724</v>
      </c>
      <c r="I1168" s="20" t="s">
        <v>81</v>
      </c>
      <c r="K1168" s="51" t="str">
        <f ca="1">LeaveTracker[[#This Row],[Days]]&amp;" "&amp;LeaveTracker[[#This Row],[Type of Leave]]</f>
        <v>1 SL</v>
      </c>
      <c r="L1168" s="23">
        <f ca="1">NETWORKDAYS(LeaveTracker[[#This Row],[Start Date]],LeaveTracker[[#This Row],[End Date]],lstHolidays)</f>
        <v>1</v>
      </c>
      <c r="M1168" s="27"/>
    </row>
    <row r="1169" spans="1:13" ht="30" customHeight="1" x14ac:dyDescent="0.3">
      <c r="A1169" s="32">
        <v>1360</v>
      </c>
      <c r="B1169" s="33">
        <v>43797</v>
      </c>
      <c r="C1169" s="31">
        <v>43720</v>
      </c>
      <c r="D1169" s="20" t="s">
        <v>583</v>
      </c>
      <c r="E1169" s="51" t="str">
        <f>IF(ISBLANK(LeaveTracker[[#This Row],[Employee Name]]),"-----",VLOOKUP(LeaveTracker[[#This Row],[Employee Name]],Employees[[Employee Name]:[Office]],7))</f>
        <v>CCT</v>
      </c>
      <c r="F1169" s="51" t="str">
        <f>IF(ISBLANK(LeaveTracker[[#This Row],[Employee Name]]),"-----",VLOOKUP(LeaveTracker[[#This Row],[Employee Name]],Employees[[Employee Name]:[Office]],6))</f>
        <v>REGULAR</v>
      </c>
      <c r="G1169" s="24">
        <v>43719</v>
      </c>
      <c r="H1169" s="24">
        <v>43719</v>
      </c>
      <c r="I1169" s="20" t="s">
        <v>81</v>
      </c>
      <c r="K1169" s="51" t="str">
        <f ca="1">LeaveTracker[[#This Row],[Days]]&amp;" "&amp;LeaveTracker[[#This Row],[Type of Leave]]</f>
        <v>1 SL</v>
      </c>
      <c r="L1169" s="23">
        <f ca="1">NETWORKDAYS(LeaveTracker[[#This Row],[Start Date]],LeaveTracker[[#This Row],[End Date]],lstHolidays)</f>
        <v>1</v>
      </c>
      <c r="M1169" s="27"/>
    </row>
    <row r="1170" spans="1:13" ht="30" customHeight="1" x14ac:dyDescent="0.3">
      <c r="A1170" s="32">
        <v>1361</v>
      </c>
      <c r="B1170" s="31">
        <v>43797</v>
      </c>
      <c r="C1170" s="31">
        <v>43766</v>
      </c>
      <c r="D1170" s="19" t="s">
        <v>586</v>
      </c>
      <c r="E1170" s="51" t="str">
        <f>IF(ISBLANK(LeaveTracker[[#This Row],[Employee Name]]),"-----",VLOOKUP(LeaveTracker[[#This Row],[Employee Name]],Employees[[Employee Name]:[Office]],7))</f>
        <v>CCT</v>
      </c>
      <c r="F1170" s="51" t="str">
        <f>IF(ISBLANK(LeaveTracker[[#This Row],[Employee Name]]),"-----",VLOOKUP(LeaveTracker[[#This Row],[Employee Name]],Employees[[Employee Name]:[Office]],6))</f>
        <v>REGULAR</v>
      </c>
      <c r="G1170" s="21">
        <v>43762</v>
      </c>
      <c r="H1170" s="24">
        <v>43762</v>
      </c>
      <c r="I1170" s="20" t="s">
        <v>81</v>
      </c>
      <c r="K1170" s="51" t="str">
        <f ca="1">LeaveTracker[[#This Row],[Days]]&amp;" "&amp;LeaveTracker[[#This Row],[Type of Leave]]</f>
        <v>1 SL</v>
      </c>
      <c r="L1170" s="23">
        <f ca="1">NETWORKDAYS(LeaveTracker[[#This Row],[Start Date]],LeaveTracker[[#This Row],[End Date]],lstHolidays)</f>
        <v>1</v>
      </c>
      <c r="M1170" s="27"/>
    </row>
    <row r="1171" spans="1:13" ht="30" customHeight="1" x14ac:dyDescent="0.3">
      <c r="A1171" s="32">
        <v>1362</v>
      </c>
      <c r="B1171" s="33">
        <v>43797</v>
      </c>
      <c r="C1171" s="31">
        <v>43728</v>
      </c>
      <c r="D1171" s="20" t="s">
        <v>586</v>
      </c>
      <c r="E1171" s="51" t="str">
        <f>IF(ISBLANK(LeaveTracker[[#This Row],[Employee Name]]),"-----",VLOOKUP(LeaveTracker[[#This Row],[Employee Name]],Employees[[Employee Name]:[Office]],7))</f>
        <v>CCT</v>
      </c>
      <c r="F1171" s="51" t="str">
        <f>IF(ISBLANK(LeaveTracker[[#This Row],[Employee Name]]),"-----",VLOOKUP(LeaveTracker[[#This Row],[Employee Name]],Employees[[Employee Name]:[Office]],6))</f>
        <v>REGULAR</v>
      </c>
      <c r="G1171" s="24">
        <v>43720</v>
      </c>
      <c r="H1171" s="24">
        <v>43722</v>
      </c>
      <c r="I1171" s="20" t="s">
        <v>82</v>
      </c>
      <c r="K1171" s="51" t="str">
        <f ca="1">LeaveTracker[[#This Row],[Days]]&amp;" "&amp;LeaveTracker[[#This Row],[Type of Leave]]</f>
        <v>2 VL</v>
      </c>
      <c r="L1171" s="23">
        <f ca="1">NETWORKDAYS(LeaveTracker[[#This Row],[Start Date]],LeaveTracker[[#This Row],[End Date]],lstHolidays)</f>
        <v>2</v>
      </c>
      <c r="M1171" s="27"/>
    </row>
    <row r="1172" spans="1:13" ht="30" customHeight="1" x14ac:dyDescent="0.3">
      <c r="A1172" s="32">
        <v>1362</v>
      </c>
      <c r="B1172" s="31">
        <v>43797</v>
      </c>
      <c r="C1172" s="31">
        <v>43728</v>
      </c>
      <c r="D1172" s="20" t="s">
        <v>586</v>
      </c>
      <c r="E1172" s="51" t="str">
        <f>IF(ISBLANK(LeaveTracker[[#This Row],[Employee Name]]),"-----",VLOOKUP(LeaveTracker[[#This Row],[Employee Name]],Employees[[Employee Name]:[Office]],7))</f>
        <v>CCT</v>
      </c>
      <c r="F1172" s="51" t="str">
        <f>IF(ISBLANK(LeaveTracker[[#This Row],[Employee Name]]),"-----",VLOOKUP(LeaveTracker[[#This Row],[Employee Name]],Employees[[Employee Name]:[Office]],6))</f>
        <v>REGULAR</v>
      </c>
      <c r="G1172" s="24">
        <v>43724</v>
      </c>
      <c r="H1172" s="24">
        <v>43725</v>
      </c>
      <c r="I1172" s="20" t="s">
        <v>82</v>
      </c>
      <c r="K1172" s="51" t="str">
        <f ca="1">LeaveTracker[[#This Row],[Days]]&amp;" "&amp;LeaveTracker[[#This Row],[Type of Leave]]</f>
        <v>2 VL</v>
      </c>
      <c r="L1172" s="23">
        <f ca="1">NETWORKDAYS(LeaveTracker[[#This Row],[Start Date]],LeaveTracker[[#This Row],[End Date]],lstHolidays)</f>
        <v>2</v>
      </c>
      <c r="M1172" s="27"/>
    </row>
    <row r="1173" spans="1:13" ht="30" customHeight="1" x14ac:dyDescent="0.3">
      <c r="A1173" s="32">
        <v>1362</v>
      </c>
      <c r="B1173" s="33">
        <v>43797</v>
      </c>
      <c r="C1173" s="31">
        <v>43729</v>
      </c>
      <c r="D1173" s="20" t="s">
        <v>586</v>
      </c>
      <c r="E1173" s="51" t="str">
        <f>IF(ISBLANK(LeaveTracker[[#This Row],[Employee Name]]),"-----",VLOOKUP(LeaveTracker[[#This Row],[Employee Name]],Employees[[Employee Name]:[Office]],7))</f>
        <v>CCT</v>
      </c>
      <c r="F1173" s="51" t="str">
        <f>IF(ISBLANK(LeaveTracker[[#This Row],[Employee Name]]),"-----",VLOOKUP(LeaveTracker[[#This Row],[Employee Name]],Employees[[Employee Name]:[Office]],6))</f>
        <v>REGULAR</v>
      </c>
      <c r="G1173" s="24">
        <v>43724</v>
      </c>
      <c r="H1173" s="24">
        <v>43725</v>
      </c>
      <c r="I1173" s="20" t="s">
        <v>82</v>
      </c>
      <c r="K1173" s="51" t="str">
        <f ca="1">LeaveTracker[[#This Row],[Days]]&amp;" "&amp;LeaveTracker[[#This Row],[Type of Leave]]</f>
        <v>2 VL</v>
      </c>
      <c r="L1173" s="23">
        <f ca="1">NETWORKDAYS(LeaveTracker[[#This Row],[Start Date]],LeaveTracker[[#This Row],[End Date]],lstHolidays)</f>
        <v>2</v>
      </c>
      <c r="M1173" s="27"/>
    </row>
    <row r="1174" spans="1:13" ht="30" customHeight="1" x14ac:dyDescent="0.3">
      <c r="A1174" s="32">
        <v>1363</v>
      </c>
      <c r="B1174" s="31">
        <v>43797</v>
      </c>
      <c r="C1174" s="31">
        <v>43752</v>
      </c>
      <c r="D1174" s="20" t="s">
        <v>380</v>
      </c>
      <c r="E1174" s="51" t="str">
        <f>IF(ISBLANK(LeaveTracker[[#This Row],[Employee Name]]),"-----",VLOOKUP(LeaveTracker[[#This Row],[Employee Name]],Employees[[Employee Name]:[Office]],7))</f>
        <v>CCT</v>
      </c>
      <c r="F1174" s="51" t="str">
        <f>IF(ISBLANK(LeaveTracker[[#This Row],[Employee Name]]),"-----",VLOOKUP(LeaveTracker[[#This Row],[Employee Name]],Employees[[Employee Name]:[Office]],6))</f>
        <v>REGULAR</v>
      </c>
      <c r="G1174" s="24">
        <v>43749</v>
      </c>
      <c r="H1174" s="24">
        <v>43749</v>
      </c>
      <c r="I1174" s="20" t="s">
        <v>81</v>
      </c>
      <c r="K1174" s="51" t="str">
        <f ca="1">LeaveTracker[[#This Row],[Days]]&amp;" "&amp;LeaveTracker[[#This Row],[Type of Leave]]</f>
        <v>1 SL</v>
      </c>
      <c r="L1174" s="23">
        <f ca="1">NETWORKDAYS(LeaveTracker[[#This Row],[Start Date]],LeaveTracker[[#This Row],[End Date]],lstHolidays)</f>
        <v>1</v>
      </c>
      <c r="M1174" s="27"/>
    </row>
    <row r="1175" spans="1:13" ht="30" customHeight="1" x14ac:dyDescent="0.3">
      <c r="A1175" s="32">
        <v>1364</v>
      </c>
      <c r="B1175" s="33">
        <v>43797</v>
      </c>
      <c r="C1175" s="31">
        <v>43726</v>
      </c>
      <c r="D1175" s="20" t="s">
        <v>587</v>
      </c>
      <c r="E1175" s="51" t="str">
        <f>IF(ISBLANK(LeaveTracker[[#This Row],[Employee Name]]),"-----",VLOOKUP(LeaveTracker[[#This Row],[Employee Name]],Employees[[Employee Name]:[Office]],7))</f>
        <v>PICNIC GROVE</v>
      </c>
      <c r="F1175" s="51" t="str">
        <f>IF(ISBLANK(LeaveTracker[[#This Row],[Employee Name]]),"-----",VLOOKUP(LeaveTracker[[#This Row],[Employee Name]],Employees[[Employee Name]:[Office]],6))</f>
        <v>REGULAR</v>
      </c>
      <c r="G1175" s="24">
        <v>43736</v>
      </c>
      <c r="H1175" s="24">
        <v>43736</v>
      </c>
      <c r="I1175" s="20" t="s">
        <v>82</v>
      </c>
      <c r="K1175" s="51" t="str">
        <f>LeaveTracker[[#This Row],[Days]]&amp;" "&amp;LeaveTracker[[#This Row],[Type of Leave]]</f>
        <v>1 VL</v>
      </c>
      <c r="L1175" s="23">
        <v>1</v>
      </c>
      <c r="M1175" s="27"/>
    </row>
    <row r="1176" spans="1:13" ht="30" customHeight="1" x14ac:dyDescent="0.3">
      <c r="A1176" s="32">
        <v>1365</v>
      </c>
      <c r="B1176" s="31">
        <v>43803</v>
      </c>
      <c r="C1176" s="31">
        <v>43732</v>
      </c>
      <c r="D1176" s="20" t="s">
        <v>587</v>
      </c>
      <c r="E1176" s="51" t="str">
        <f>IF(ISBLANK(LeaveTracker[[#This Row],[Employee Name]]),"-----",VLOOKUP(LeaveTracker[[#This Row],[Employee Name]],Employees[[Employee Name]:[Office]],7))</f>
        <v>PICNIC GROVE</v>
      </c>
      <c r="F1176" s="51" t="str">
        <f>IF(ISBLANK(LeaveTracker[[#This Row],[Employee Name]]),"-----",VLOOKUP(LeaveTracker[[#This Row],[Employee Name]],Employees[[Employee Name]:[Office]],6))</f>
        <v>REGULAR</v>
      </c>
      <c r="G1176" s="24">
        <v>43729</v>
      </c>
      <c r="H1176" s="24">
        <v>43730</v>
      </c>
      <c r="I1176" s="20" t="s">
        <v>81</v>
      </c>
      <c r="K1176" s="51" t="str">
        <f>LeaveTracker[[#This Row],[Days]]&amp;" "&amp;LeaveTracker[[#This Row],[Type of Leave]]</f>
        <v>2 SL</v>
      </c>
      <c r="L1176" s="23">
        <v>2</v>
      </c>
      <c r="M1176" s="27"/>
    </row>
    <row r="1177" spans="1:13" ht="30" customHeight="1" x14ac:dyDescent="0.3">
      <c r="A1177" s="32">
        <v>1366</v>
      </c>
      <c r="B1177" s="31">
        <v>43803</v>
      </c>
      <c r="C1177" s="31">
        <v>43753</v>
      </c>
      <c r="D1177" s="19" t="s">
        <v>845</v>
      </c>
      <c r="E1177" s="51" t="str">
        <f>IF(ISBLANK(LeaveTracker[[#This Row],[Employee Name]]),"-----",VLOOKUP(LeaveTracker[[#This Row],[Employee Name]],Employees[[Employee Name]:[Office]],7))</f>
        <v>CCT</v>
      </c>
      <c r="F1177" s="51" t="str">
        <f>IF(ISBLANK(LeaveTracker[[#This Row],[Employee Name]]),"-----",VLOOKUP(LeaveTracker[[#This Row],[Employee Name]],Employees[[Employee Name]:[Office]],6))</f>
        <v>REGULAR</v>
      </c>
      <c r="G1177" s="24">
        <v>43761</v>
      </c>
      <c r="H1177" s="24">
        <v>43762</v>
      </c>
      <c r="I1177" s="20" t="s">
        <v>82</v>
      </c>
      <c r="K1177" s="51" t="str">
        <f ca="1">LeaveTracker[[#This Row],[Days]]&amp;" "&amp;LeaveTracker[[#This Row],[Type of Leave]]</f>
        <v>2 VL</v>
      </c>
      <c r="L1177" s="23">
        <f ca="1">NETWORKDAYS(LeaveTracker[[#This Row],[Start Date]],LeaveTracker[[#This Row],[End Date]],lstHolidays)</f>
        <v>2</v>
      </c>
      <c r="M1177" s="27"/>
    </row>
    <row r="1178" spans="1:13" ht="30" customHeight="1" x14ac:dyDescent="0.3">
      <c r="A1178" s="32">
        <v>1367</v>
      </c>
      <c r="B1178" s="31">
        <v>43803</v>
      </c>
      <c r="C1178" s="31">
        <v>43774</v>
      </c>
      <c r="D1178" s="19" t="s">
        <v>591</v>
      </c>
      <c r="E1178" s="51" t="str">
        <f>IF(ISBLANK(LeaveTracker[[#This Row],[Employee Name]]),"-----",VLOOKUP(LeaveTracker[[#This Row],[Employee Name]],Employees[[Employee Name]:[Office]],7))</f>
        <v>MAHOGANY MARKET</v>
      </c>
      <c r="F1178" s="51" t="str">
        <f>IF(ISBLANK(LeaveTracker[[#This Row],[Employee Name]]),"-----",VLOOKUP(LeaveTracker[[#This Row],[Employee Name]],Employees[[Employee Name]:[Office]],6))</f>
        <v>REGULAR</v>
      </c>
      <c r="G1178" s="24">
        <v>43779</v>
      </c>
      <c r="H1178" s="24">
        <v>43780</v>
      </c>
      <c r="I1178" s="20" t="s">
        <v>298</v>
      </c>
      <c r="J1178" s="43" t="s">
        <v>1004</v>
      </c>
      <c r="K1178" s="51" t="str">
        <f ca="1">LeaveTracker[[#This Row],[Days]]&amp;" "&amp;LeaveTracker[[#This Row],[Type of Leave]]</f>
        <v>1 OTHER</v>
      </c>
      <c r="L1178" s="23">
        <f ca="1">NETWORKDAYS(LeaveTracker[[#This Row],[Start Date]],LeaveTracker[[#This Row],[End Date]],lstHolidays)</f>
        <v>1</v>
      </c>
      <c r="M1178" s="27"/>
    </row>
    <row r="1179" spans="1:13" ht="30" customHeight="1" x14ac:dyDescent="0.3">
      <c r="A1179" s="32">
        <v>1368</v>
      </c>
      <c r="B1179" s="31">
        <v>43803</v>
      </c>
      <c r="C1179" s="31">
        <v>43774</v>
      </c>
      <c r="D1179" s="19" t="s">
        <v>591</v>
      </c>
      <c r="E1179" s="51" t="str">
        <f>IF(ISBLANK(LeaveTracker[[#This Row],[Employee Name]]),"-----",VLOOKUP(LeaveTracker[[#This Row],[Employee Name]],Employees[[Employee Name]:[Office]],7))</f>
        <v>MAHOGANY MARKET</v>
      </c>
      <c r="F1179" s="51" t="str">
        <f>IF(ISBLANK(LeaveTracker[[#This Row],[Employee Name]]),"-----",VLOOKUP(LeaveTracker[[#This Row],[Employee Name]],Employees[[Employee Name]:[Office]],6))</f>
        <v>REGULAR</v>
      </c>
      <c r="G1179" s="24">
        <v>43773</v>
      </c>
      <c r="H1179" s="24">
        <v>43773</v>
      </c>
      <c r="I1179" s="20" t="s">
        <v>298</v>
      </c>
      <c r="J1179" s="43" t="s">
        <v>105</v>
      </c>
      <c r="K1179" s="51" t="str">
        <f ca="1">LeaveTracker[[#This Row],[Days]]&amp;" "&amp;LeaveTracker[[#This Row],[Type of Leave]]</f>
        <v>1 OTHER</v>
      </c>
      <c r="L1179" s="23">
        <f ca="1">NETWORKDAYS(LeaveTracker[[#This Row],[Start Date]],LeaveTracker[[#This Row],[End Date]],lstHolidays)</f>
        <v>1</v>
      </c>
      <c r="M1179" s="27"/>
    </row>
    <row r="1180" spans="1:13" ht="30" customHeight="1" x14ac:dyDescent="0.3">
      <c r="A1180" s="32">
        <v>1369</v>
      </c>
      <c r="B1180" s="31">
        <v>43803</v>
      </c>
      <c r="C1180" s="31">
        <v>43732</v>
      </c>
      <c r="D1180" s="19" t="s">
        <v>595</v>
      </c>
      <c r="E1180" s="51" t="str">
        <f>IF(ISBLANK(LeaveTracker[[#This Row],[Employee Name]]),"-----",VLOOKUP(LeaveTracker[[#This Row],[Employee Name]],Employees[[Employee Name]:[Office]],7))</f>
        <v>MAHOGANY MARKET</v>
      </c>
      <c r="F1180" s="51" t="str">
        <f>IF(ISBLANK(LeaveTracker[[#This Row],[Employee Name]]),"-----",VLOOKUP(LeaveTracker[[#This Row],[Employee Name]],Employees[[Employee Name]:[Office]],6))</f>
        <v>REGULAR</v>
      </c>
      <c r="G1180" s="24">
        <v>43735</v>
      </c>
      <c r="H1180" s="24">
        <v>43735</v>
      </c>
      <c r="I1180" s="20" t="s">
        <v>298</v>
      </c>
      <c r="J1180" s="43" t="s">
        <v>158</v>
      </c>
      <c r="K1180" s="51" t="str">
        <f ca="1">LeaveTracker[[#This Row],[Days]]&amp;" "&amp;LeaveTracker[[#This Row],[Type of Leave]]</f>
        <v>1 OTHER</v>
      </c>
      <c r="L1180" s="23">
        <f ca="1">NETWORKDAYS(LeaveTracker[[#This Row],[Start Date]],LeaveTracker[[#This Row],[End Date]],lstHolidays)</f>
        <v>1</v>
      </c>
      <c r="M1180" s="27"/>
    </row>
    <row r="1181" spans="1:13" ht="30" customHeight="1" x14ac:dyDescent="0.3">
      <c r="A1181" s="32">
        <v>1370</v>
      </c>
      <c r="B1181" s="31">
        <v>43803</v>
      </c>
      <c r="C1181" s="31">
        <v>43727</v>
      </c>
      <c r="D1181" s="19" t="s">
        <v>597</v>
      </c>
      <c r="E1181" s="51" t="str">
        <f>IF(ISBLANK(LeaveTracker[[#This Row],[Employee Name]]),"-----",VLOOKUP(LeaveTracker[[#This Row],[Employee Name]],Employees[[Employee Name]:[Office]],7))</f>
        <v>MAHOGANY MARKET</v>
      </c>
      <c r="F1181" s="51" t="str">
        <f>IF(ISBLANK(LeaveTracker[[#This Row],[Employee Name]]),"-----",VLOOKUP(LeaveTracker[[#This Row],[Employee Name]],Employees[[Employee Name]:[Office]],6))</f>
        <v>REGULAR</v>
      </c>
      <c r="G1181" s="24">
        <v>43724</v>
      </c>
      <c r="H1181" s="24">
        <v>43724</v>
      </c>
      <c r="I1181" s="20" t="s">
        <v>81</v>
      </c>
      <c r="K1181" s="51" t="str">
        <f ca="1">LeaveTracker[[#This Row],[Days]]&amp;" "&amp;LeaveTracker[[#This Row],[Type of Leave]]</f>
        <v>1 SL</v>
      </c>
      <c r="L1181" s="23">
        <f ca="1">NETWORKDAYS(LeaveTracker[[#This Row],[Start Date]],LeaveTracker[[#This Row],[End Date]],lstHolidays)</f>
        <v>1</v>
      </c>
      <c r="M1181" s="27"/>
    </row>
    <row r="1182" spans="1:13" ht="30" customHeight="1" x14ac:dyDescent="0.3">
      <c r="A1182" s="32">
        <v>1371</v>
      </c>
      <c r="B1182" s="31">
        <v>43803</v>
      </c>
      <c r="C1182" s="31">
        <v>43727</v>
      </c>
      <c r="D1182" s="19" t="s">
        <v>599</v>
      </c>
      <c r="E1182" s="51" t="str">
        <f>IF(ISBLANK(LeaveTracker[[#This Row],[Employee Name]]),"-----",VLOOKUP(LeaveTracker[[#This Row],[Employee Name]],Employees[[Employee Name]:[Office]],7))</f>
        <v>EEO/ CITY MARKET</v>
      </c>
      <c r="F1182" s="51" t="str">
        <f>IF(ISBLANK(LeaveTracker[[#This Row],[Employee Name]]),"-----",VLOOKUP(LeaveTracker[[#This Row],[Employee Name]],Employees[[Employee Name]:[Office]],6))</f>
        <v>REGULAR</v>
      </c>
      <c r="G1182" s="24">
        <v>43725</v>
      </c>
      <c r="H1182" s="24">
        <v>43726</v>
      </c>
      <c r="I1182" s="20" t="s">
        <v>81</v>
      </c>
      <c r="K1182" s="51" t="str">
        <f ca="1">LeaveTracker[[#This Row],[Days]]&amp;" "&amp;LeaveTracker[[#This Row],[Type of Leave]]</f>
        <v>2 SL</v>
      </c>
      <c r="L1182" s="23">
        <f ca="1">NETWORKDAYS(LeaveTracker[[#This Row],[Start Date]],LeaveTracker[[#This Row],[End Date]],lstHolidays)</f>
        <v>2</v>
      </c>
      <c r="M1182" s="27"/>
    </row>
    <row r="1183" spans="1:13" ht="30" customHeight="1" x14ac:dyDescent="0.3">
      <c r="A1183" s="32">
        <v>1372</v>
      </c>
      <c r="B1183" s="31">
        <v>43803</v>
      </c>
      <c r="C1183" s="31">
        <v>43748</v>
      </c>
      <c r="D1183" s="19" t="s">
        <v>601</v>
      </c>
      <c r="E1183" s="51" t="str">
        <f>IF(ISBLANK(LeaveTracker[[#This Row],[Employee Name]]),"-----",VLOOKUP(LeaveTracker[[#This Row],[Employee Name]],Employees[[Employee Name]:[Office]],7))</f>
        <v>MAHOGANY MARKET</v>
      </c>
      <c r="F1183" s="51" t="str">
        <f>IF(ISBLANK(LeaveTracker[[#This Row],[Employee Name]]),"-----",VLOOKUP(LeaveTracker[[#This Row],[Employee Name]],Employees[[Employee Name]:[Office]],6))</f>
        <v>REGULAR</v>
      </c>
      <c r="G1183" s="24">
        <v>43761</v>
      </c>
      <c r="H1183" s="24">
        <v>43763</v>
      </c>
      <c r="I1183" s="20" t="s">
        <v>298</v>
      </c>
      <c r="J1183" s="43" t="s">
        <v>1004</v>
      </c>
      <c r="K1183" s="51" t="str">
        <f ca="1">LeaveTracker[[#This Row],[Days]]&amp;" "&amp;LeaveTracker[[#This Row],[Type of Leave]]</f>
        <v>3 OTHER</v>
      </c>
      <c r="L1183" s="23">
        <f ca="1">NETWORKDAYS(LeaveTracker[[#This Row],[Start Date]],LeaveTracker[[#This Row],[End Date]],lstHolidays)</f>
        <v>3</v>
      </c>
      <c r="M1183" s="27"/>
    </row>
    <row r="1184" spans="1:13" ht="30" customHeight="1" x14ac:dyDescent="0.3">
      <c r="A1184" s="32">
        <v>1373</v>
      </c>
      <c r="B1184" s="31">
        <v>43803</v>
      </c>
      <c r="C1184" s="31">
        <v>43767</v>
      </c>
      <c r="D1184" s="19" t="s">
        <v>605</v>
      </c>
      <c r="E1184" s="51" t="str">
        <f>IF(ISBLANK(LeaveTracker[[#This Row],[Employee Name]]),"-----",VLOOKUP(LeaveTracker[[#This Row],[Employee Name]],Employees[[Employee Name]:[Office]],7))</f>
        <v>MAHOGANY MARKET</v>
      </c>
      <c r="F1184" s="51" t="str">
        <f>IF(ISBLANK(LeaveTracker[[#This Row],[Employee Name]]),"-----",VLOOKUP(LeaveTracker[[#This Row],[Employee Name]],Employees[[Employee Name]:[Office]],6))</f>
        <v>REGULAR</v>
      </c>
      <c r="G1184" s="24">
        <v>43764</v>
      </c>
      <c r="H1184" s="24">
        <v>43766</v>
      </c>
      <c r="I1184" s="20" t="s">
        <v>81</v>
      </c>
      <c r="K1184" s="51" t="str">
        <f>LeaveTracker[[#This Row],[Days]]&amp;" "&amp;LeaveTracker[[#This Row],[Type of Leave]]</f>
        <v>3 SL</v>
      </c>
      <c r="L1184" s="23">
        <v>3</v>
      </c>
      <c r="M1184" s="27"/>
    </row>
    <row r="1185" spans="1:13" ht="30" customHeight="1" x14ac:dyDescent="0.3">
      <c r="A1185" s="32">
        <v>1374</v>
      </c>
      <c r="B1185" s="31">
        <v>43803</v>
      </c>
      <c r="C1185" s="31">
        <v>43745</v>
      </c>
      <c r="D1185" s="20" t="s">
        <v>605</v>
      </c>
      <c r="E1185" s="51" t="str">
        <f>IF(ISBLANK(LeaveTracker[[#This Row],[Employee Name]]),"-----",VLOOKUP(LeaveTracker[[#This Row],[Employee Name]],Employees[[Employee Name]:[Office]],7))</f>
        <v>MAHOGANY MARKET</v>
      </c>
      <c r="F1185" s="51" t="str">
        <f>IF(ISBLANK(LeaveTracker[[#This Row],[Employee Name]]),"-----",VLOOKUP(LeaveTracker[[#This Row],[Employee Name]],Employees[[Employee Name]:[Office]],6))</f>
        <v>REGULAR</v>
      </c>
      <c r="G1185" s="24">
        <v>43737</v>
      </c>
      <c r="H1185" s="24">
        <v>43738</v>
      </c>
      <c r="I1185" s="20" t="s">
        <v>81</v>
      </c>
      <c r="K1185" s="51" t="str">
        <f>LeaveTracker[[#This Row],[Days]]&amp;" "&amp;LeaveTracker[[#This Row],[Type of Leave]]</f>
        <v>2 SL</v>
      </c>
      <c r="L1185" s="23">
        <v>2</v>
      </c>
      <c r="M1185" s="27"/>
    </row>
    <row r="1186" spans="1:13" ht="30" customHeight="1" x14ac:dyDescent="0.3">
      <c r="A1186" s="32">
        <v>1375</v>
      </c>
      <c r="B1186" s="31">
        <v>43803</v>
      </c>
      <c r="C1186" s="31">
        <v>43780</v>
      </c>
      <c r="D1186" s="20" t="s">
        <v>778</v>
      </c>
      <c r="E1186" s="51" t="str">
        <f>IF(ISBLANK(LeaveTracker[[#This Row],[Employee Name]]),"-----",VLOOKUP(LeaveTracker[[#This Row],[Employee Name]],Employees[[Employee Name]:[Office]],7))</f>
        <v>HRMO</v>
      </c>
      <c r="F1186" s="51" t="str">
        <f>IF(ISBLANK(LeaveTracker[[#This Row],[Employee Name]]),"-----",VLOOKUP(LeaveTracker[[#This Row],[Employee Name]],Employees[[Employee Name]:[Office]],6))</f>
        <v>REGULAR</v>
      </c>
      <c r="G1186" s="24">
        <v>43795</v>
      </c>
      <c r="H1186" s="24">
        <v>43795</v>
      </c>
      <c r="I1186" s="20" t="s">
        <v>82</v>
      </c>
      <c r="K1186" s="51" t="str">
        <f ca="1">LeaveTracker[[#This Row],[Days]]&amp;" "&amp;LeaveTracker[[#This Row],[Type of Leave]]</f>
        <v>1 VL</v>
      </c>
      <c r="L1186" s="23">
        <f ca="1">NETWORKDAYS(LeaveTracker[[#This Row],[Start Date]],LeaveTracker[[#This Row],[End Date]],lstHolidays)</f>
        <v>1</v>
      </c>
      <c r="M1186" s="27"/>
    </row>
    <row r="1187" spans="1:13" ht="30" customHeight="1" x14ac:dyDescent="0.3">
      <c r="A1187" s="32">
        <v>1375</v>
      </c>
      <c r="B1187" s="31">
        <v>43803</v>
      </c>
      <c r="C1187" s="31">
        <v>43780</v>
      </c>
      <c r="D1187" s="20" t="s">
        <v>778</v>
      </c>
      <c r="E1187" s="51" t="str">
        <f>IF(ISBLANK(LeaveTracker[[#This Row],[Employee Name]]),"-----",VLOOKUP(LeaveTracker[[#This Row],[Employee Name]],Employees[[Employee Name]:[Office]],7))</f>
        <v>HRMO</v>
      </c>
      <c r="F1187" s="51" t="str">
        <f>IF(ISBLANK(LeaveTracker[[#This Row],[Employee Name]]),"-----",VLOOKUP(LeaveTracker[[#This Row],[Employee Name]],Employees[[Employee Name]:[Office]],6))</f>
        <v>REGULAR</v>
      </c>
      <c r="G1187" s="24">
        <v>43801</v>
      </c>
      <c r="H1187" s="24">
        <v>43801</v>
      </c>
      <c r="I1187" s="20" t="s">
        <v>82</v>
      </c>
      <c r="K1187" s="51" t="str">
        <f ca="1">LeaveTracker[[#This Row],[Days]]&amp;" "&amp;LeaveTracker[[#This Row],[Type of Leave]]</f>
        <v>1 VL</v>
      </c>
      <c r="L1187" s="23">
        <f ca="1">NETWORKDAYS(LeaveTracker[[#This Row],[Start Date]],LeaveTracker[[#This Row],[End Date]],lstHolidays)</f>
        <v>1</v>
      </c>
      <c r="M1187" s="27"/>
    </row>
    <row r="1188" spans="1:13" ht="30" customHeight="1" x14ac:dyDescent="0.3">
      <c r="A1188" s="32">
        <v>1375</v>
      </c>
      <c r="B1188" s="31">
        <v>43803</v>
      </c>
      <c r="C1188" s="31">
        <v>43780</v>
      </c>
      <c r="D1188" s="20" t="s">
        <v>778</v>
      </c>
      <c r="E1188" s="51" t="str">
        <f>IF(ISBLANK(LeaveTracker[[#This Row],[Employee Name]]),"-----",VLOOKUP(LeaveTracker[[#This Row],[Employee Name]],Employees[[Employee Name]:[Office]],7))</f>
        <v>HRMO</v>
      </c>
      <c r="F1188" s="51" t="str">
        <f>IF(ISBLANK(LeaveTracker[[#This Row],[Employee Name]]),"-----",VLOOKUP(LeaveTracker[[#This Row],[Employee Name]],Employees[[Employee Name]:[Office]],6))</f>
        <v>REGULAR</v>
      </c>
      <c r="G1188" s="24">
        <v>43808</v>
      </c>
      <c r="H1188" s="24">
        <v>43808</v>
      </c>
      <c r="I1188" s="20" t="s">
        <v>82</v>
      </c>
      <c r="K1188" s="51" t="str">
        <f ca="1">LeaveTracker[[#This Row],[Days]]&amp;" "&amp;LeaveTracker[[#This Row],[Type of Leave]]</f>
        <v>1 VL</v>
      </c>
      <c r="L1188" s="23">
        <f ca="1">NETWORKDAYS(LeaveTracker[[#This Row],[Start Date]],LeaveTracker[[#This Row],[End Date]],lstHolidays)</f>
        <v>1</v>
      </c>
      <c r="M1188" s="27"/>
    </row>
    <row r="1189" spans="1:13" ht="30" customHeight="1" x14ac:dyDescent="0.3">
      <c r="A1189" s="32">
        <v>1376</v>
      </c>
      <c r="B1189" s="31">
        <v>43803</v>
      </c>
      <c r="C1189" s="31">
        <v>43790</v>
      </c>
      <c r="D1189" s="20" t="s">
        <v>175</v>
      </c>
      <c r="E1189" s="51" t="str">
        <f>IF(ISBLANK(LeaveTracker[[#This Row],[Employee Name]]),"-----",VLOOKUP(LeaveTracker[[#This Row],[Employee Name]],Employees[[Employee Name]:[Office]],7))</f>
        <v>HRMO</v>
      </c>
      <c r="F1189" s="51" t="str">
        <f>IF(ISBLANK(LeaveTracker[[#This Row],[Employee Name]]),"-----",VLOOKUP(LeaveTracker[[#This Row],[Employee Name]],Employees[[Employee Name]:[Office]],6))</f>
        <v>REGULAR</v>
      </c>
      <c r="G1189" s="24">
        <v>43773</v>
      </c>
      <c r="H1189" s="24">
        <v>43773</v>
      </c>
      <c r="I1189" s="20" t="s">
        <v>298</v>
      </c>
      <c r="K1189" s="51" t="str">
        <f ca="1">LeaveTracker[[#This Row],[Days]]&amp;" "&amp;LeaveTracker[[#This Row],[Type of Leave]]</f>
        <v>1 OTHER</v>
      </c>
      <c r="L1189" s="23">
        <f ca="1">NETWORKDAYS(LeaveTracker[[#This Row],[Start Date]],LeaveTracker[[#This Row],[End Date]],lstHolidays)</f>
        <v>1</v>
      </c>
      <c r="M1189" s="27"/>
    </row>
    <row r="1190" spans="1:13" ht="30" customHeight="1" x14ac:dyDescent="0.3">
      <c r="A1190" s="32">
        <v>1376</v>
      </c>
      <c r="B1190" s="31">
        <v>43803</v>
      </c>
      <c r="C1190" s="31">
        <v>43790</v>
      </c>
      <c r="D1190" s="20" t="s">
        <v>175</v>
      </c>
      <c r="E1190" s="51" t="str">
        <f>IF(ISBLANK(LeaveTracker[[#This Row],[Employee Name]]),"-----",VLOOKUP(LeaveTracker[[#This Row],[Employee Name]],Employees[[Employee Name]:[Office]],7))</f>
        <v>HRMO</v>
      </c>
      <c r="F1190" s="51" t="str">
        <f>IF(ISBLANK(LeaveTracker[[#This Row],[Employee Name]]),"-----",VLOOKUP(LeaveTracker[[#This Row],[Employee Name]],Employees[[Employee Name]:[Office]],6))</f>
        <v>REGULAR</v>
      </c>
      <c r="G1190" s="24">
        <v>43795</v>
      </c>
      <c r="H1190" s="24">
        <v>43795</v>
      </c>
      <c r="I1190" s="20" t="s">
        <v>298</v>
      </c>
      <c r="K1190" s="51" t="str">
        <f ca="1">LeaveTracker[[#This Row],[Days]]&amp;" "&amp;LeaveTracker[[#This Row],[Type of Leave]]</f>
        <v>1 OTHER</v>
      </c>
      <c r="L1190" s="23">
        <f ca="1">NETWORKDAYS(LeaveTracker[[#This Row],[Start Date]],LeaveTracker[[#This Row],[End Date]],lstHolidays)</f>
        <v>1</v>
      </c>
      <c r="M1190" s="27"/>
    </row>
    <row r="1191" spans="1:13" ht="30" customHeight="1" x14ac:dyDescent="0.3">
      <c r="A1191" s="32">
        <v>1377</v>
      </c>
      <c r="B1191" s="31">
        <v>43803</v>
      </c>
      <c r="C1191" s="31">
        <v>43741</v>
      </c>
      <c r="D1191" s="19" t="s">
        <v>609</v>
      </c>
      <c r="E1191" s="51" t="str">
        <f>IF(ISBLANK(LeaveTracker[[#This Row],[Employee Name]]),"-----",VLOOKUP(LeaveTracker[[#This Row],[Employee Name]],Employees[[Employee Name]:[Office]],7))</f>
        <v>CBO</v>
      </c>
      <c r="F1191" s="51" t="str">
        <f>IF(ISBLANK(LeaveTracker[[#This Row],[Employee Name]]),"-----",VLOOKUP(LeaveTracker[[#This Row],[Employee Name]],Employees[[Employee Name]:[Office]],6))</f>
        <v>REGULAR</v>
      </c>
      <c r="G1191" s="24">
        <v>43740</v>
      </c>
      <c r="H1191" s="24">
        <v>43740</v>
      </c>
      <c r="I1191" s="20" t="s">
        <v>81</v>
      </c>
      <c r="K1191" s="51" t="str">
        <f ca="1">LeaveTracker[[#This Row],[Days]]&amp;" "&amp;LeaveTracker[[#This Row],[Type of Leave]]</f>
        <v>1 SL</v>
      </c>
      <c r="L1191" s="23">
        <f ca="1">NETWORKDAYS(LeaveTracker[[#This Row],[Start Date]],LeaveTracker[[#This Row],[End Date]],lstHolidays)</f>
        <v>1</v>
      </c>
      <c r="M1191" s="27"/>
    </row>
    <row r="1192" spans="1:13" ht="30" customHeight="1" x14ac:dyDescent="0.3">
      <c r="A1192" s="32">
        <v>1378</v>
      </c>
      <c r="B1192" s="31">
        <v>43803</v>
      </c>
      <c r="C1192" s="31">
        <v>43753</v>
      </c>
      <c r="D1192" s="20" t="s">
        <v>609</v>
      </c>
      <c r="E1192" s="51" t="str">
        <f>IF(ISBLANK(LeaveTracker[[#This Row],[Employee Name]]),"-----",VLOOKUP(LeaveTracker[[#This Row],[Employee Name]],Employees[[Employee Name]:[Office]],7))</f>
        <v>CBO</v>
      </c>
      <c r="F1192" s="51" t="str">
        <f>IF(ISBLANK(LeaveTracker[[#This Row],[Employee Name]]),"-----",VLOOKUP(LeaveTracker[[#This Row],[Employee Name]],Employees[[Employee Name]:[Office]],6))</f>
        <v>REGULAR</v>
      </c>
      <c r="G1192" s="24">
        <v>43752</v>
      </c>
      <c r="H1192" s="24">
        <v>43752</v>
      </c>
      <c r="I1192" s="20" t="s">
        <v>81</v>
      </c>
      <c r="K1192" s="51" t="str">
        <f ca="1">LeaveTracker[[#This Row],[Days]]&amp;" "&amp;LeaveTracker[[#This Row],[Type of Leave]]</f>
        <v>1 SL</v>
      </c>
      <c r="L1192" s="23">
        <f ca="1">NETWORKDAYS(LeaveTracker[[#This Row],[Start Date]],LeaveTracker[[#This Row],[End Date]],lstHolidays)</f>
        <v>1</v>
      </c>
      <c r="M1192" s="27"/>
    </row>
    <row r="1193" spans="1:13" ht="30" customHeight="1" x14ac:dyDescent="0.3">
      <c r="A1193" s="32">
        <v>1379</v>
      </c>
      <c r="B1193" s="31">
        <v>43803</v>
      </c>
      <c r="C1193" s="31">
        <v>43749</v>
      </c>
      <c r="D1193" s="20" t="s">
        <v>609</v>
      </c>
      <c r="E1193" s="51" t="str">
        <f>IF(ISBLANK(LeaveTracker[[#This Row],[Employee Name]]),"-----",VLOOKUP(LeaveTracker[[#This Row],[Employee Name]],Employees[[Employee Name]:[Office]],7))</f>
        <v>CBO</v>
      </c>
      <c r="F1193" s="51" t="str">
        <f>IF(ISBLANK(LeaveTracker[[#This Row],[Employee Name]]),"-----",VLOOKUP(LeaveTracker[[#This Row],[Employee Name]],Employees[[Employee Name]:[Office]],6))</f>
        <v>REGULAR</v>
      </c>
      <c r="G1193" s="24">
        <v>43761</v>
      </c>
      <c r="H1193" s="24">
        <v>43763</v>
      </c>
      <c r="I1193" s="20" t="s">
        <v>82</v>
      </c>
      <c r="K1193" s="51" t="str">
        <f ca="1">LeaveTracker[[#This Row],[Days]]&amp;" "&amp;LeaveTracker[[#This Row],[Type of Leave]]</f>
        <v>3 VL</v>
      </c>
      <c r="L1193" s="23">
        <f ca="1">NETWORKDAYS(LeaveTracker[[#This Row],[Start Date]],LeaveTracker[[#This Row],[End Date]],lstHolidays)</f>
        <v>3</v>
      </c>
      <c r="M1193" s="27"/>
    </row>
    <row r="1194" spans="1:13" ht="30" customHeight="1" x14ac:dyDescent="0.3">
      <c r="A1194" s="32">
        <v>1380</v>
      </c>
      <c r="B1194" s="31">
        <v>43803</v>
      </c>
      <c r="C1194" s="31">
        <v>43735</v>
      </c>
      <c r="D1194" s="19" t="s">
        <v>612</v>
      </c>
      <c r="E1194" s="51" t="str">
        <f>IF(ISBLANK(LeaveTracker[[#This Row],[Employee Name]]),"-----",VLOOKUP(LeaveTracker[[#This Row],[Employee Name]],Employees[[Employee Name]:[Office]],7))</f>
        <v>CBO</v>
      </c>
      <c r="F1194" s="51" t="str">
        <f>IF(ISBLANK(LeaveTracker[[#This Row],[Employee Name]]),"-----",VLOOKUP(LeaveTracker[[#This Row],[Employee Name]],Employees[[Employee Name]:[Office]],6))</f>
        <v>REGULAR</v>
      </c>
      <c r="G1194" s="24">
        <v>43742</v>
      </c>
      <c r="H1194" s="24">
        <v>43742</v>
      </c>
      <c r="I1194" s="20" t="s">
        <v>82</v>
      </c>
      <c r="K1194" s="51" t="str">
        <f ca="1">LeaveTracker[[#This Row],[Days]]&amp;" "&amp;LeaveTracker[[#This Row],[Type of Leave]]</f>
        <v>1 VL</v>
      </c>
      <c r="L1194" s="23">
        <f ca="1">NETWORKDAYS(LeaveTracker[[#This Row],[Start Date]],LeaveTracker[[#This Row],[End Date]],lstHolidays)</f>
        <v>1</v>
      </c>
      <c r="M1194" s="27"/>
    </row>
    <row r="1195" spans="1:13" ht="30" customHeight="1" x14ac:dyDescent="0.3">
      <c r="A1195" s="32">
        <v>1381</v>
      </c>
      <c r="B1195" s="31">
        <v>43803</v>
      </c>
      <c r="C1195" s="31">
        <v>43753</v>
      </c>
      <c r="D1195" s="20" t="s">
        <v>612</v>
      </c>
      <c r="E1195" s="51" t="str">
        <f>IF(ISBLANK(LeaveTracker[[#This Row],[Employee Name]]),"-----",VLOOKUP(LeaveTracker[[#This Row],[Employee Name]],Employees[[Employee Name]:[Office]],7))</f>
        <v>CBO</v>
      </c>
      <c r="F1195" s="51" t="str">
        <f>IF(ISBLANK(LeaveTracker[[#This Row],[Employee Name]]),"-----",VLOOKUP(LeaveTracker[[#This Row],[Employee Name]],Employees[[Employee Name]:[Office]],6))</f>
        <v>REGULAR</v>
      </c>
      <c r="G1195" s="24">
        <v>43752</v>
      </c>
      <c r="H1195" s="24">
        <v>43752</v>
      </c>
      <c r="I1195" s="20" t="s">
        <v>81</v>
      </c>
      <c r="K1195" s="51" t="str">
        <f ca="1">LeaveTracker[[#This Row],[Days]]&amp;" "&amp;LeaveTracker[[#This Row],[Type of Leave]]</f>
        <v>1 SL</v>
      </c>
      <c r="L1195" s="23">
        <f ca="1">NETWORKDAYS(LeaveTracker[[#This Row],[Start Date]],LeaveTracker[[#This Row],[End Date]],lstHolidays)</f>
        <v>1</v>
      </c>
      <c r="M1195" s="27"/>
    </row>
    <row r="1196" spans="1:13" ht="30" customHeight="1" x14ac:dyDescent="0.3">
      <c r="A1196" s="32">
        <v>1382</v>
      </c>
      <c r="B1196" s="31">
        <v>43803</v>
      </c>
      <c r="C1196" s="31">
        <v>43732</v>
      </c>
      <c r="D1196" s="20" t="s">
        <v>186</v>
      </c>
      <c r="E1196" s="51" t="str">
        <f>IF(ISBLANK(LeaveTracker[[#This Row],[Employee Name]]),"-----",VLOOKUP(LeaveTracker[[#This Row],[Employee Name]],Employees[[Employee Name]:[Office]],7))</f>
        <v>CBO</v>
      </c>
      <c r="F1196" s="51" t="str">
        <f>IF(ISBLANK(LeaveTracker[[#This Row],[Employee Name]]),"-----",VLOOKUP(LeaveTracker[[#This Row],[Employee Name]],Employees[[Employee Name]:[Office]],6))</f>
        <v>REGULAR</v>
      </c>
      <c r="G1196" s="24">
        <v>43731</v>
      </c>
      <c r="H1196" s="24">
        <v>43731</v>
      </c>
      <c r="I1196" s="20" t="s">
        <v>81</v>
      </c>
      <c r="K1196" s="51" t="str">
        <f ca="1">LeaveTracker[[#This Row],[Days]]&amp;" "&amp;LeaveTracker[[#This Row],[Type of Leave]]</f>
        <v>1 SL</v>
      </c>
      <c r="L1196" s="23">
        <f ca="1">NETWORKDAYS(LeaveTracker[[#This Row],[Start Date]],LeaveTracker[[#This Row],[End Date]],lstHolidays)</f>
        <v>1</v>
      </c>
      <c r="M1196" s="27"/>
    </row>
    <row r="1197" spans="1:13" ht="30" customHeight="1" x14ac:dyDescent="0.3">
      <c r="A1197" s="32">
        <v>1383</v>
      </c>
      <c r="B1197" s="31">
        <v>43803</v>
      </c>
      <c r="C1197" s="31">
        <v>43740</v>
      </c>
      <c r="D1197" s="20" t="s">
        <v>186</v>
      </c>
      <c r="E1197" s="51" t="str">
        <f>IF(ISBLANK(LeaveTracker[[#This Row],[Employee Name]]),"-----",VLOOKUP(LeaveTracker[[#This Row],[Employee Name]],Employees[[Employee Name]:[Office]],7))</f>
        <v>CBO</v>
      </c>
      <c r="F1197" s="51" t="str">
        <f>IF(ISBLANK(LeaveTracker[[#This Row],[Employee Name]]),"-----",VLOOKUP(LeaveTracker[[#This Row],[Employee Name]],Employees[[Employee Name]:[Office]],6))</f>
        <v>REGULAR</v>
      </c>
      <c r="G1197" s="24">
        <v>43739</v>
      </c>
      <c r="H1197" s="24">
        <v>43739</v>
      </c>
      <c r="I1197" s="20" t="s">
        <v>81</v>
      </c>
      <c r="K1197" s="51" t="str">
        <f ca="1">LeaveTracker[[#This Row],[Days]]&amp;" "&amp;LeaveTracker[[#This Row],[Type of Leave]]</f>
        <v>1 SL</v>
      </c>
      <c r="L1197" s="23">
        <f ca="1">NETWORKDAYS(LeaveTracker[[#This Row],[Start Date]],LeaveTracker[[#This Row],[End Date]],lstHolidays)</f>
        <v>1</v>
      </c>
      <c r="M1197" s="27"/>
    </row>
    <row r="1198" spans="1:13" ht="30" customHeight="1" x14ac:dyDescent="0.3">
      <c r="A1198" s="32">
        <v>1384</v>
      </c>
      <c r="B1198" s="31">
        <v>43803</v>
      </c>
      <c r="C1198" s="31">
        <v>43752</v>
      </c>
      <c r="D1198" s="20" t="s">
        <v>186</v>
      </c>
      <c r="E1198" s="51" t="str">
        <f>IF(ISBLANK(LeaveTracker[[#This Row],[Employee Name]]),"-----",VLOOKUP(LeaveTracker[[#This Row],[Employee Name]],Employees[[Employee Name]:[Office]],7))</f>
        <v>CBO</v>
      </c>
      <c r="F1198" s="51" t="str">
        <f>IF(ISBLANK(LeaveTracker[[#This Row],[Employee Name]]),"-----",VLOOKUP(LeaveTracker[[#This Row],[Employee Name]],Employees[[Employee Name]:[Office]],6))</f>
        <v>REGULAR</v>
      </c>
      <c r="G1198" s="24">
        <v>43761</v>
      </c>
      <c r="H1198" s="24">
        <v>43762</v>
      </c>
      <c r="I1198" s="20" t="s">
        <v>82</v>
      </c>
      <c r="K1198" s="51" t="str">
        <f ca="1">LeaveTracker[[#This Row],[Days]]&amp;" "&amp;LeaveTracker[[#This Row],[Type of Leave]]</f>
        <v>2 VL</v>
      </c>
      <c r="L1198" s="23">
        <f ca="1">NETWORKDAYS(LeaveTracker[[#This Row],[Start Date]],LeaveTracker[[#This Row],[End Date]],lstHolidays)</f>
        <v>2</v>
      </c>
      <c r="M1198" s="27"/>
    </row>
    <row r="1199" spans="1:13" ht="30" customHeight="1" x14ac:dyDescent="0.3">
      <c r="A1199" s="32">
        <v>1385</v>
      </c>
      <c r="B1199" s="31">
        <v>43803</v>
      </c>
      <c r="C1199" s="31">
        <v>43774</v>
      </c>
      <c r="D1199" s="20" t="s">
        <v>612</v>
      </c>
      <c r="E1199" s="51" t="str">
        <f>IF(ISBLANK(LeaveTracker[[#This Row],[Employee Name]]),"-----",VLOOKUP(LeaveTracker[[#This Row],[Employee Name]],Employees[[Employee Name]:[Office]],7))</f>
        <v>CBO</v>
      </c>
      <c r="F1199" s="51" t="str">
        <f>IF(ISBLANK(LeaveTracker[[#This Row],[Employee Name]]),"-----",VLOOKUP(LeaveTracker[[#This Row],[Employee Name]],Employees[[Employee Name]:[Office]],6))</f>
        <v>REGULAR</v>
      </c>
      <c r="G1199" s="24">
        <v>43773</v>
      </c>
      <c r="H1199" s="24">
        <v>43773</v>
      </c>
      <c r="I1199" s="20" t="s">
        <v>81</v>
      </c>
      <c r="K1199" s="51" t="str">
        <f ca="1">LeaveTracker[[#This Row],[Days]]&amp;" "&amp;LeaveTracker[[#This Row],[Type of Leave]]</f>
        <v>1 SL</v>
      </c>
      <c r="L1199" s="23">
        <f ca="1">NETWORKDAYS(LeaveTracker[[#This Row],[Start Date]],LeaveTracker[[#This Row],[End Date]],lstHolidays)</f>
        <v>1</v>
      </c>
      <c r="M1199" s="27"/>
    </row>
    <row r="1200" spans="1:13" ht="30" customHeight="1" x14ac:dyDescent="0.3">
      <c r="A1200" s="32">
        <v>1386</v>
      </c>
      <c r="B1200" s="31">
        <v>43803</v>
      </c>
      <c r="C1200" s="31">
        <v>43775</v>
      </c>
      <c r="D1200" s="20" t="s">
        <v>388</v>
      </c>
      <c r="E1200" s="51" t="str">
        <f>IF(ISBLANK(LeaveTracker[[#This Row],[Employee Name]]),"-----",VLOOKUP(LeaveTracker[[#This Row],[Employee Name]],Employees[[Employee Name]:[Office]],7))</f>
        <v>ONT</v>
      </c>
      <c r="F1200" s="51" t="str">
        <f>IF(ISBLANK(LeaveTracker[[#This Row],[Employee Name]]),"-----",VLOOKUP(LeaveTracker[[#This Row],[Employee Name]],Employees[[Employee Name]:[Office]],6))</f>
        <v>REGULAR</v>
      </c>
      <c r="G1200" s="24">
        <v>43739</v>
      </c>
      <c r="H1200" s="24">
        <v>43739</v>
      </c>
      <c r="I1200" s="20" t="s">
        <v>82</v>
      </c>
      <c r="K1200" s="51" t="str">
        <f ca="1">LeaveTracker[[#This Row],[Days]]&amp;" "&amp;LeaveTracker[[#This Row],[Type of Leave]]</f>
        <v>1 VL</v>
      </c>
      <c r="L1200" s="23">
        <f ca="1">NETWORKDAYS(LeaveTracker[[#This Row],[Start Date]],LeaveTracker[[#This Row],[End Date]],lstHolidays)</f>
        <v>1</v>
      </c>
      <c r="M1200" s="27"/>
    </row>
    <row r="1201" spans="1:13" ht="30" customHeight="1" x14ac:dyDescent="0.3">
      <c r="A1201" s="32">
        <v>1387</v>
      </c>
      <c r="B1201" s="31">
        <v>43803</v>
      </c>
      <c r="C1201" s="31">
        <v>43775</v>
      </c>
      <c r="D1201" s="20" t="s">
        <v>388</v>
      </c>
      <c r="E1201" s="51" t="str">
        <f>IF(ISBLANK(LeaveTracker[[#This Row],[Employee Name]]),"-----",VLOOKUP(LeaveTracker[[#This Row],[Employee Name]],Employees[[Employee Name]:[Office]],7))</f>
        <v>ONT</v>
      </c>
      <c r="F1201" s="51" t="str">
        <f>IF(ISBLANK(LeaveTracker[[#This Row],[Employee Name]]),"-----",VLOOKUP(LeaveTracker[[#This Row],[Employee Name]],Employees[[Employee Name]:[Office]],6))</f>
        <v>REGULAR</v>
      </c>
      <c r="G1201" s="24">
        <v>43756</v>
      </c>
      <c r="H1201" s="24">
        <v>43756</v>
      </c>
      <c r="I1201" s="20" t="s">
        <v>81</v>
      </c>
      <c r="K1201" s="51" t="str">
        <f ca="1">LeaveTracker[[#This Row],[Days]]&amp;" "&amp;LeaveTracker[[#This Row],[Type of Leave]]</f>
        <v>1 SL</v>
      </c>
      <c r="L1201" s="23">
        <f ca="1">NETWORKDAYS(LeaveTracker[[#This Row],[Start Date]],LeaveTracker[[#This Row],[End Date]],lstHolidays)</f>
        <v>1</v>
      </c>
      <c r="M1201" s="27"/>
    </row>
    <row r="1202" spans="1:13" ht="30" customHeight="1" x14ac:dyDescent="0.3">
      <c r="A1202" s="32">
        <v>1387</v>
      </c>
      <c r="B1202" s="31">
        <v>43803</v>
      </c>
      <c r="C1202" s="31">
        <v>43776</v>
      </c>
      <c r="D1202" s="20" t="s">
        <v>388</v>
      </c>
      <c r="E1202" s="51" t="str">
        <f>IF(ISBLANK(LeaveTracker[[#This Row],[Employee Name]]),"-----",VLOOKUP(LeaveTracker[[#This Row],[Employee Name]],Employees[[Employee Name]:[Office]],7))</f>
        <v>ONT</v>
      </c>
      <c r="F1202" s="51" t="str">
        <f>IF(ISBLANK(LeaveTracker[[#This Row],[Employee Name]]),"-----",VLOOKUP(LeaveTracker[[#This Row],[Employee Name]],Employees[[Employee Name]:[Office]],6))</f>
        <v>REGULAR</v>
      </c>
      <c r="G1202" s="24">
        <v>43765</v>
      </c>
      <c r="H1202" s="24">
        <v>43765</v>
      </c>
      <c r="I1202" s="20" t="s">
        <v>81</v>
      </c>
      <c r="K1202" s="51" t="str">
        <f>LeaveTracker[[#This Row],[Days]]&amp;" "&amp;LeaveTracker[[#This Row],[Type of Leave]]</f>
        <v>1 SL</v>
      </c>
      <c r="L1202" s="23">
        <v>1</v>
      </c>
      <c r="M1202" s="27"/>
    </row>
    <row r="1203" spans="1:13" ht="30" customHeight="1" x14ac:dyDescent="0.3">
      <c r="A1203" s="27">
        <v>1388</v>
      </c>
      <c r="B1203" s="31">
        <v>43803</v>
      </c>
      <c r="C1203" s="31">
        <v>43774</v>
      </c>
      <c r="D1203" s="20" t="s">
        <v>355</v>
      </c>
      <c r="E1203" s="51" t="str">
        <f>IF(ISBLANK(LeaveTracker[[#This Row],[Employee Name]]),"-----",VLOOKUP(LeaveTracker[[#This Row],[Employee Name]],Employees[[Employee Name]:[Office]],7))</f>
        <v>LCR</v>
      </c>
      <c r="F1203" s="51" t="str">
        <f>IF(ISBLANK(LeaveTracker[[#This Row],[Employee Name]]),"-----",VLOOKUP(LeaveTracker[[#This Row],[Employee Name]],Employees[[Employee Name]:[Office]],6))</f>
        <v>REGULAR</v>
      </c>
      <c r="G1203" s="24">
        <v>43773</v>
      </c>
      <c r="H1203" s="24">
        <v>43773</v>
      </c>
      <c r="I1203" s="20" t="s">
        <v>81</v>
      </c>
      <c r="K1203" s="51" t="str">
        <f ca="1">LeaveTracker[[#This Row],[Days]]&amp;" "&amp;LeaveTracker[[#This Row],[Type of Leave]]</f>
        <v>1 SL</v>
      </c>
      <c r="L1203" s="23">
        <f ca="1">NETWORKDAYS(LeaveTracker[[#This Row],[Start Date]],LeaveTracker[[#This Row],[End Date]],lstHolidays)</f>
        <v>1</v>
      </c>
      <c r="M1203" s="27"/>
    </row>
    <row r="1204" spans="1:13" ht="30" customHeight="1" x14ac:dyDescent="0.3">
      <c r="A1204" s="32">
        <v>1389</v>
      </c>
      <c r="B1204" s="31">
        <v>43803</v>
      </c>
      <c r="C1204" s="31">
        <v>43775</v>
      </c>
      <c r="D1204" s="19" t="s">
        <v>944</v>
      </c>
      <c r="E1204" s="51" t="str">
        <f>IF(ISBLANK(LeaveTracker[[#This Row],[Employee Name]]),"-----",VLOOKUP(LeaveTracker[[#This Row],[Employee Name]],Employees[[Employee Name]:[Office]],7))</f>
        <v>EEO/ CITY MARKET</v>
      </c>
      <c r="F1204" s="51" t="str">
        <f>IF(ISBLANK(LeaveTracker[[#This Row],[Employee Name]]),"-----",VLOOKUP(LeaveTracker[[#This Row],[Employee Name]],Employees[[Employee Name]:[Office]],6))</f>
        <v>REGULAR</v>
      </c>
      <c r="G1204" s="24">
        <v>43774</v>
      </c>
      <c r="H1204" s="24">
        <v>43774</v>
      </c>
      <c r="I1204" s="20" t="s">
        <v>81</v>
      </c>
      <c r="K1204" s="51" t="str">
        <f ca="1">LeaveTracker[[#This Row],[Days]]&amp;" "&amp;LeaveTracker[[#This Row],[Type of Leave]]</f>
        <v>1 SL</v>
      </c>
      <c r="L1204" s="23">
        <f ca="1">NETWORKDAYS(LeaveTracker[[#This Row],[Start Date]],LeaveTracker[[#This Row],[End Date]],lstHolidays)</f>
        <v>1</v>
      </c>
      <c r="M1204" s="27"/>
    </row>
    <row r="1205" spans="1:13" ht="30" customHeight="1" x14ac:dyDescent="0.3">
      <c r="A1205" s="27">
        <v>1390</v>
      </c>
      <c r="B1205" s="31">
        <v>43803</v>
      </c>
      <c r="C1205" s="31">
        <v>43775</v>
      </c>
      <c r="D1205" s="19" t="s">
        <v>618</v>
      </c>
      <c r="E1205" s="51" t="str">
        <f>IF(ISBLANK(LeaveTracker[[#This Row],[Employee Name]]),"-----",VLOOKUP(LeaveTracker[[#This Row],[Employee Name]],Employees[[Employee Name]:[Office]],7))</f>
        <v>EEO/ CITY MARKET</v>
      </c>
      <c r="F1205" s="51" t="str">
        <f>IF(ISBLANK(LeaveTracker[[#This Row],[Employee Name]]),"-----",VLOOKUP(LeaveTracker[[#This Row],[Employee Name]],Employees[[Employee Name]:[Office]],6))</f>
        <v>REGULAR</v>
      </c>
      <c r="G1205" s="24">
        <v>43782</v>
      </c>
      <c r="H1205" s="24">
        <v>43785</v>
      </c>
      <c r="I1205" s="20" t="s">
        <v>82</v>
      </c>
      <c r="K1205" s="51" t="str">
        <f>LeaveTracker[[#This Row],[Days]]&amp;" "&amp;LeaveTracker[[#This Row],[Type of Leave]]</f>
        <v>4 VL</v>
      </c>
      <c r="L1205" s="23">
        <v>4</v>
      </c>
      <c r="M1205" s="27"/>
    </row>
    <row r="1206" spans="1:13" ht="30" customHeight="1" x14ac:dyDescent="0.3">
      <c r="A1206" s="32">
        <v>1391</v>
      </c>
      <c r="B1206" s="31">
        <v>43803</v>
      </c>
      <c r="C1206" s="31">
        <v>43773</v>
      </c>
      <c r="D1206" s="20" t="s">
        <v>494</v>
      </c>
      <c r="E1206" s="51" t="str">
        <f>IF(ISBLANK(LeaveTracker[[#This Row],[Employee Name]]),"-----",VLOOKUP(LeaveTracker[[#This Row],[Employee Name]],Employees[[Employee Name]:[Office]],7))</f>
        <v>COOPERATIVE OFFICE</v>
      </c>
      <c r="F1206" s="51" t="str">
        <f>IF(ISBLANK(LeaveTracker[[#This Row],[Employee Name]]),"-----",VLOOKUP(LeaveTracker[[#This Row],[Employee Name]],Employees[[Employee Name]:[Office]],6))</f>
        <v>REGULAR</v>
      </c>
      <c r="G1206" s="24">
        <v>43772</v>
      </c>
      <c r="H1206" s="24">
        <v>43772</v>
      </c>
      <c r="I1206" s="20" t="s">
        <v>81</v>
      </c>
      <c r="K1206" s="51" t="str">
        <f>LeaveTracker[[#This Row],[Days]]&amp;" "&amp;LeaveTracker[[#This Row],[Type of Leave]]</f>
        <v>1 SL</v>
      </c>
      <c r="L1206" s="23">
        <v>1</v>
      </c>
      <c r="M1206" s="27"/>
    </row>
    <row r="1207" spans="1:13" ht="30" customHeight="1" x14ac:dyDescent="0.3">
      <c r="A1207" s="27">
        <v>1392</v>
      </c>
      <c r="B1207" s="31">
        <v>43803</v>
      </c>
      <c r="C1207" s="31">
        <v>43788</v>
      </c>
      <c r="D1207" s="20" t="s">
        <v>482</v>
      </c>
      <c r="E1207" s="51" t="str">
        <f>IF(ISBLANK(LeaveTracker[[#This Row],[Employee Name]]),"-----",VLOOKUP(LeaveTracker[[#This Row],[Employee Name]],Employees[[Employee Name]:[Office]],7))</f>
        <v>COOPERATIVE OFFICE</v>
      </c>
      <c r="F1207" s="51" t="str">
        <f>IF(ISBLANK(LeaveTracker[[#This Row],[Employee Name]]),"-----",VLOOKUP(LeaveTracker[[#This Row],[Employee Name]],Employees[[Employee Name]:[Office]],6))</f>
        <v>REGULAR</v>
      </c>
      <c r="G1207" s="24">
        <v>43797</v>
      </c>
      <c r="H1207" s="24">
        <v>43798</v>
      </c>
      <c r="I1207" s="20" t="s">
        <v>82</v>
      </c>
      <c r="K1207" s="51" t="str">
        <f ca="1">LeaveTracker[[#This Row],[Days]]&amp;" "&amp;LeaveTracker[[#This Row],[Type of Leave]]</f>
        <v>2 VL</v>
      </c>
      <c r="L1207" s="23">
        <f ca="1">NETWORKDAYS(LeaveTracker[[#This Row],[Start Date]],LeaveTracker[[#This Row],[End Date]],lstHolidays)</f>
        <v>2</v>
      </c>
      <c r="M1207" s="27"/>
    </row>
    <row r="1208" spans="1:13" ht="30" customHeight="1" x14ac:dyDescent="0.3">
      <c r="A1208" s="32">
        <v>1393</v>
      </c>
      <c r="B1208" s="31">
        <v>43803</v>
      </c>
      <c r="C1208" s="31">
        <v>43735</v>
      </c>
      <c r="D1208" s="19" t="s">
        <v>621</v>
      </c>
      <c r="E1208" s="51" t="str">
        <f>IF(ISBLANK(LeaveTracker[[#This Row],[Employee Name]]),"-----",VLOOKUP(LeaveTracker[[#This Row],[Employee Name]],Employees[[Employee Name]:[Office]],7))</f>
        <v>CBO</v>
      </c>
      <c r="F1208" s="51" t="str">
        <f>IF(ISBLANK(LeaveTracker[[#This Row],[Employee Name]]),"-----",VLOOKUP(LeaveTracker[[#This Row],[Employee Name]],Employees[[Employee Name]:[Office]],6))</f>
        <v>REGULAR</v>
      </c>
      <c r="G1208" s="24">
        <v>43731</v>
      </c>
      <c r="H1208" s="24">
        <v>43731</v>
      </c>
      <c r="I1208" s="20" t="s">
        <v>81</v>
      </c>
      <c r="K1208" s="51" t="str">
        <f ca="1">LeaveTracker[[#This Row],[Days]]&amp;" "&amp;LeaveTracker[[#This Row],[Type of Leave]]</f>
        <v>1 SL</v>
      </c>
      <c r="L1208" s="23">
        <f ca="1">NETWORKDAYS(LeaveTracker[[#This Row],[Start Date]],LeaveTracker[[#This Row],[End Date]],lstHolidays)</f>
        <v>1</v>
      </c>
      <c r="M1208" s="27"/>
    </row>
    <row r="1209" spans="1:13" ht="30" customHeight="1" x14ac:dyDescent="0.3">
      <c r="A1209" s="32">
        <v>1393</v>
      </c>
      <c r="B1209" s="31">
        <v>43803</v>
      </c>
      <c r="C1209" s="31">
        <v>43735</v>
      </c>
      <c r="D1209" s="19" t="s">
        <v>621</v>
      </c>
      <c r="E1209" s="51" t="str">
        <f>IF(ISBLANK(LeaveTracker[[#This Row],[Employee Name]]),"-----",VLOOKUP(LeaveTracker[[#This Row],[Employee Name]],Employees[[Employee Name]:[Office]],7))</f>
        <v>CBO</v>
      </c>
      <c r="F1209" s="51" t="str">
        <f>IF(ISBLANK(LeaveTracker[[#This Row],[Employee Name]]),"-----",VLOOKUP(LeaveTracker[[#This Row],[Employee Name]],Employees[[Employee Name]:[Office]],6))</f>
        <v>REGULAR</v>
      </c>
      <c r="G1209" s="24">
        <v>43733</v>
      </c>
      <c r="H1209" s="24">
        <v>43734</v>
      </c>
      <c r="I1209" s="20" t="s">
        <v>81</v>
      </c>
      <c r="K1209" s="51" t="str">
        <f ca="1">LeaveTracker[[#This Row],[Days]]&amp;" "&amp;LeaveTracker[[#This Row],[Type of Leave]]</f>
        <v>2 SL</v>
      </c>
      <c r="L1209" s="23">
        <f ca="1">NETWORKDAYS(LeaveTracker[[#This Row],[Start Date]],LeaveTracker[[#This Row],[End Date]],lstHolidays)</f>
        <v>2</v>
      </c>
      <c r="M1209" s="27"/>
    </row>
    <row r="1210" spans="1:13" ht="30" customHeight="1" x14ac:dyDescent="0.3">
      <c r="A1210" s="32">
        <v>1394</v>
      </c>
      <c r="B1210" s="31">
        <v>43803</v>
      </c>
      <c r="C1210" s="31">
        <v>43732</v>
      </c>
      <c r="D1210" s="20" t="s">
        <v>621</v>
      </c>
      <c r="E1210" s="51" t="str">
        <f>IF(ISBLANK(LeaveTracker[[#This Row],[Employee Name]]),"-----",VLOOKUP(LeaveTracker[[#This Row],[Employee Name]],Employees[[Employee Name]:[Office]],7))</f>
        <v>CBO</v>
      </c>
      <c r="F1210" s="51" t="str">
        <f>IF(ISBLANK(LeaveTracker[[#This Row],[Employee Name]]),"-----",VLOOKUP(LeaveTracker[[#This Row],[Employee Name]],Employees[[Employee Name]:[Office]],6))</f>
        <v>REGULAR</v>
      </c>
      <c r="G1210" s="24">
        <v>43738</v>
      </c>
      <c r="H1210" s="24">
        <v>43739</v>
      </c>
      <c r="I1210" s="20" t="s">
        <v>82</v>
      </c>
      <c r="K1210" s="51" t="str">
        <f ca="1">LeaveTracker[[#This Row],[Days]]&amp;" "&amp;LeaveTracker[[#This Row],[Type of Leave]]</f>
        <v>2 VL</v>
      </c>
      <c r="L1210" s="23">
        <f ca="1">NETWORKDAYS(LeaveTracker[[#This Row],[Start Date]],LeaveTracker[[#This Row],[End Date]],lstHolidays)</f>
        <v>2</v>
      </c>
      <c r="M1210" s="27"/>
    </row>
    <row r="1211" spans="1:13" ht="30" customHeight="1" x14ac:dyDescent="0.3">
      <c r="A1211" s="32">
        <v>1395</v>
      </c>
      <c r="B1211" s="31">
        <v>43803</v>
      </c>
      <c r="C1211" s="31">
        <v>43791</v>
      </c>
      <c r="D1211" s="19" t="s">
        <v>624</v>
      </c>
      <c r="E1211" s="51" t="str">
        <f>IF(ISBLANK(LeaveTracker[[#This Row],[Employee Name]]),"-----",VLOOKUP(LeaveTracker[[#This Row],[Employee Name]],Employees[[Employee Name]:[Office]],7))</f>
        <v>CTO</v>
      </c>
      <c r="F1211" s="51" t="str">
        <f>IF(ISBLANK(LeaveTracker[[#This Row],[Employee Name]]),"-----",VLOOKUP(LeaveTracker[[#This Row],[Employee Name]],Employees[[Employee Name]:[Office]],6))</f>
        <v>REGULAR</v>
      </c>
      <c r="G1211" s="24">
        <v>43790</v>
      </c>
      <c r="H1211" s="24">
        <v>43790</v>
      </c>
      <c r="I1211" s="20" t="s">
        <v>81</v>
      </c>
      <c r="K1211" s="51" t="str">
        <f ca="1">LeaveTracker[[#This Row],[Days]]&amp;" "&amp;LeaveTracker[[#This Row],[Type of Leave]]</f>
        <v>1 SL</v>
      </c>
      <c r="L1211" s="23">
        <f ca="1">NETWORKDAYS(LeaveTracker[[#This Row],[Start Date]],LeaveTracker[[#This Row],[End Date]],lstHolidays)</f>
        <v>1</v>
      </c>
      <c r="M1211" s="27"/>
    </row>
    <row r="1212" spans="1:13" ht="30" customHeight="1" x14ac:dyDescent="0.3">
      <c r="A1212" s="32">
        <v>1396</v>
      </c>
      <c r="B1212" s="31">
        <v>43803</v>
      </c>
      <c r="C1212" s="31">
        <v>43768</v>
      </c>
      <c r="D1212" s="19" t="s">
        <v>626</v>
      </c>
      <c r="E1212" s="51" t="str">
        <f>IF(ISBLANK(LeaveTracker[[#This Row],[Employee Name]]),"-----",VLOOKUP(LeaveTracker[[#This Row],[Employee Name]],Employees[[Employee Name]:[Office]],7))</f>
        <v>EEO/ CITY MARKET</v>
      </c>
      <c r="F1212" s="51" t="str">
        <f>IF(ISBLANK(LeaveTracker[[#This Row],[Employee Name]]),"-----",VLOOKUP(LeaveTracker[[#This Row],[Employee Name]],Employees[[Employee Name]:[Office]],6))</f>
        <v>REGULAR</v>
      </c>
      <c r="G1212" s="24">
        <v>43822</v>
      </c>
      <c r="H1212" s="24">
        <v>43822</v>
      </c>
      <c r="I1212" s="20" t="s">
        <v>298</v>
      </c>
      <c r="J1212" s="43" t="s">
        <v>1004</v>
      </c>
      <c r="K1212" s="51" t="str">
        <f ca="1">LeaveTracker[[#This Row],[Days]]&amp;" "&amp;LeaveTracker[[#This Row],[Type of Leave]]</f>
        <v>1 OTHER</v>
      </c>
      <c r="L1212" s="23">
        <f ca="1">NETWORKDAYS(LeaveTracker[[#This Row],[Start Date]],LeaveTracker[[#This Row],[End Date]],lstHolidays)</f>
        <v>1</v>
      </c>
      <c r="M1212" s="27"/>
    </row>
    <row r="1213" spans="1:13" ht="30" customHeight="1" x14ac:dyDescent="0.3">
      <c r="A1213" s="32">
        <v>1396</v>
      </c>
      <c r="B1213" s="31">
        <v>43803</v>
      </c>
      <c r="C1213" s="31">
        <v>43768</v>
      </c>
      <c r="D1213" s="19" t="s">
        <v>626</v>
      </c>
      <c r="E1213" s="51" t="str">
        <f>IF(ISBLANK(LeaveTracker[[#This Row],[Employee Name]]),"-----",VLOOKUP(LeaveTracker[[#This Row],[Employee Name]],Employees[[Employee Name]:[Office]],7))</f>
        <v>EEO/ CITY MARKET</v>
      </c>
      <c r="F1213" s="51" t="str">
        <f>IF(ISBLANK(LeaveTracker[[#This Row],[Employee Name]]),"-----",VLOOKUP(LeaveTracker[[#This Row],[Employee Name]],Employees[[Employee Name]:[Office]],6))</f>
        <v>REGULAR</v>
      </c>
      <c r="G1213" s="24">
        <v>43825</v>
      </c>
      <c r="H1213" s="24">
        <v>43825</v>
      </c>
      <c r="I1213" s="20" t="s">
        <v>298</v>
      </c>
      <c r="K1213" s="51" t="str">
        <f ca="1">LeaveTracker[[#This Row],[Days]]&amp;" "&amp;LeaveTracker[[#This Row],[Type of Leave]]</f>
        <v>1 OTHER</v>
      </c>
      <c r="L1213" s="23">
        <f ca="1">NETWORKDAYS(LeaveTracker[[#This Row],[Start Date]],LeaveTracker[[#This Row],[End Date]],lstHolidays)</f>
        <v>1</v>
      </c>
      <c r="M1213" s="27"/>
    </row>
    <row r="1214" spans="1:13" ht="30" customHeight="1" x14ac:dyDescent="0.3">
      <c r="A1214" s="32">
        <v>1396</v>
      </c>
      <c r="B1214" s="31">
        <v>43803</v>
      </c>
      <c r="C1214" s="31">
        <v>43768</v>
      </c>
      <c r="D1214" s="19" t="s">
        <v>626</v>
      </c>
      <c r="E1214" s="51" t="str">
        <f>IF(ISBLANK(LeaveTracker[[#This Row],[Employee Name]]),"-----",VLOOKUP(LeaveTracker[[#This Row],[Employee Name]],Employees[[Employee Name]:[Office]],7))</f>
        <v>EEO/ CITY MARKET</v>
      </c>
      <c r="F1214" s="51" t="str">
        <f>IF(ISBLANK(LeaveTracker[[#This Row],[Employee Name]]),"-----",VLOOKUP(LeaveTracker[[#This Row],[Employee Name]],Employees[[Employee Name]:[Office]],6))</f>
        <v>REGULAR</v>
      </c>
      <c r="G1214" s="24">
        <v>43827</v>
      </c>
      <c r="H1214" s="24">
        <v>43827</v>
      </c>
      <c r="I1214" s="20" t="s">
        <v>298</v>
      </c>
      <c r="K1214" s="51" t="str">
        <f>LeaveTracker[[#This Row],[Days]]&amp;" "&amp;LeaveTracker[[#This Row],[Type of Leave]]</f>
        <v>1 OTHER</v>
      </c>
      <c r="L1214" s="23">
        <v>1</v>
      </c>
      <c r="M1214" s="27"/>
    </row>
    <row r="1215" spans="1:13" ht="30" customHeight="1" x14ac:dyDescent="0.3">
      <c r="A1215" s="32">
        <v>1397</v>
      </c>
      <c r="B1215" s="31">
        <v>43803</v>
      </c>
      <c r="C1215" s="31">
        <v>43789</v>
      </c>
      <c r="D1215" s="20" t="s">
        <v>626</v>
      </c>
      <c r="E1215" s="51" t="str">
        <f>IF(ISBLANK(LeaveTracker[[#This Row],[Employee Name]]),"-----",VLOOKUP(LeaveTracker[[#This Row],[Employee Name]],Employees[[Employee Name]:[Office]],7))</f>
        <v>EEO/ CITY MARKET</v>
      </c>
      <c r="F1215" s="51" t="str">
        <f>IF(ISBLANK(LeaveTracker[[#This Row],[Employee Name]]),"-----",VLOOKUP(LeaveTracker[[#This Row],[Employee Name]],Employees[[Employee Name]:[Office]],6))</f>
        <v>REGULAR</v>
      </c>
      <c r="G1215" s="24">
        <v>43780</v>
      </c>
      <c r="H1215" s="24">
        <v>43783</v>
      </c>
      <c r="I1215" s="20" t="s">
        <v>82</v>
      </c>
      <c r="K1215" s="51" t="str">
        <f ca="1">LeaveTracker[[#This Row],[Days]]&amp;" "&amp;LeaveTracker[[#This Row],[Type of Leave]]</f>
        <v>4 VL</v>
      </c>
      <c r="L1215" s="23">
        <f ca="1">NETWORKDAYS(LeaveTracker[[#This Row],[Start Date]],LeaveTracker[[#This Row],[End Date]],lstHolidays)</f>
        <v>4</v>
      </c>
      <c r="M1215" s="27"/>
    </row>
    <row r="1216" spans="1:13" ht="30" customHeight="1" x14ac:dyDescent="0.3">
      <c r="A1216" s="32">
        <v>1397</v>
      </c>
      <c r="B1216" s="31">
        <v>43803</v>
      </c>
      <c r="C1216" s="31">
        <v>43789</v>
      </c>
      <c r="D1216" s="20" t="s">
        <v>626</v>
      </c>
      <c r="E1216" s="51" t="str">
        <f>IF(ISBLANK(LeaveTracker[[#This Row],[Employee Name]]),"-----",VLOOKUP(LeaveTracker[[#This Row],[Employee Name]],Employees[[Employee Name]:[Office]],7))</f>
        <v>EEO/ CITY MARKET</v>
      </c>
      <c r="F1216" s="51" t="str">
        <f>IF(ISBLANK(LeaveTracker[[#This Row],[Employee Name]]),"-----",VLOOKUP(LeaveTracker[[#This Row],[Employee Name]],Employees[[Employee Name]:[Office]],6))</f>
        <v>REGULAR</v>
      </c>
      <c r="G1216" s="24">
        <v>43785</v>
      </c>
      <c r="H1216" s="24">
        <v>43785</v>
      </c>
      <c r="I1216" s="20" t="s">
        <v>82</v>
      </c>
      <c r="K1216" s="51" t="str">
        <f>LeaveTracker[[#This Row],[Days]]&amp;" "&amp;LeaveTracker[[#This Row],[Type of Leave]]</f>
        <v>1 VL</v>
      </c>
      <c r="L1216" s="23">
        <v>1</v>
      </c>
      <c r="M1216" s="27"/>
    </row>
    <row r="1217" spans="1:13" ht="30" customHeight="1" x14ac:dyDescent="0.3">
      <c r="A1217" s="32">
        <v>1397</v>
      </c>
      <c r="B1217" s="31">
        <v>43803</v>
      </c>
      <c r="C1217" s="31">
        <v>43789</v>
      </c>
      <c r="D1217" s="20" t="s">
        <v>626</v>
      </c>
      <c r="E1217" s="51" t="str">
        <f>IF(ISBLANK(LeaveTracker[[#This Row],[Employee Name]]),"-----",VLOOKUP(LeaveTracker[[#This Row],[Employee Name]],Employees[[Employee Name]:[Office]],7))</f>
        <v>EEO/ CITY MARKET</v>
      </c>
      <c r="F1217" s="51" t="str">
        <f>IF(ISBLANK(LeaveTracker[[#This Row],[Employee Name]]),"-----",VLOOKUP(LeaveTracker[[#This Row],[Employee Name]],Employees[[Employee Name]:[Office]],6))</f>
        <v>REGULAR</v>
      </c>
      <c r="G1217" s="24">
        <v>43787</v>
      </c>
      <c r="H1217" s="24">
        <v>43788</v>
      </c>
      <c r="I1217" s="20" t="s">
        <v>82</v>
      </c>
      <c r="K1217" s="51" t="str">
        <f ca="1">LeaveTracker[[#This Row],[Days]]&amp;" "&amp;LeaveTracker[[#This Row],[Type of Leave]]</f>
        <v>2 VL</v>
      </c>
      <c r="L1217" s="23">
        <f ca="1">NETWORKDAYS(LeaveTracker[[#This Row],[Start Date]],LeaveTracker[[#This Row],[End Date]],lstHolidays)</f>
        <v>2</v>
      </c>
      <c r="M1217" s="27"/>
    </row>
    <row r="1218" spans="1:13" ht="30" customHeight="1" x14ac:dyDescent="0.3">
      <c r="A1218" s="32">
        <v>1398</v>
      </c>
      <c r="B1218" s="31">
        <v>43803</v>
      </c>
      <c r="C1218" s="31">
        <v>43768</v>
      </c>
      <c r="D1218" s="20" t="s">
        <v>626</v>
      </c>
      <c r="E1218" s="51" t="str">
        <f>IF(ISBLANK(LeaveTracker[[#This Row],[Employee Name]]),"-----",VLOOKUP(LeaveTracker[[#This Row],[Employee Name]],Employees[[Employee Name]:[Office]],7))</f>
        <v>EEO/ CITY MARKET</v>
      </c>
      <c r="F1218" s="51" t="str">
        <f>IF(ISBLANK(LeaveTracker[[#This Row],[Employee Name]]),"-----",VLOOKUP(LeaveTracker[[#This Row],[Employee Name]],Employees[[Employee Name]:[Office]],6))</f>
        <v>REGULAR</v>
      </c>
      <c r="G1218" s="24">
        <v>43803</v>
      </c>
      <c r="H1218" s="24">
        <v>43803</v>
      </c>
      <c r="I1218" s="20" t="s">
        <v>298</v>
      </c>
      <c r="J1218" s="43" t="s">
        <v>755</v>
      </c>
      <c r="K1218" s="51" t="str">
        <f ca="1">LeaveTracker[[#This Row],[Days]]&amp;" "&amp;LeaveTracker[[#This Row],[Type of Leave]]</f>
        <v>1 OTHER</v>
      </c>
      <c r="L1218" s="23">
        <f ca="1">NETWORKDAYS(LeaveTracker[[#This Row],[Start Date]],LeaveTracker[[#This Row],[End Date]],lstHolidays)</f>
        <v>1</v>
      </c>
      <c r="M1218" s="27"/>
    </row>
    <row r="1219" spans="1:13" ht="30" customHeight="1" x14ac:dyDescent="0.3">
      <c r="A1219" s="32">
        <v>1399</v>
      </c>
      <c r="B1219" s="31">
        <v>43803</v>
      </c>
      <c r="C1219" s="31">
        <v>43776</v>
      </c>
      <c r="D1219" s="19" t="s">
        <v>845</v>
      </c>
      <c r="E1219" s="51" t="str">
        <f>IF(ISBLANK(LeaveTracker[[#This Row],[Employee Name]]),"-----",VLOOKUP(LeaveTracker[[#This Row],[Employee Name]],Employees[[Employee Name]:[Office]],7))</f>
        <v>CCT</v>
      </c>
      <c r="F1219" s="51" t="str">
        <f>IF(ISBLANK(LeaveTracker[[#This Row],[Employee Name]]),"-----",VLOOKUP(LeaveTracker[[#This Row],[Employee Name]],Employees[[Employee Name]:[Office]],6))</f>
        <v>REGULAR</v>
      </c>
      <c r="G1219" s="24">
        <v>43775</v>
      </c>
      <c r="H1219" s="24">
        <v>43775</v>
      </c>
      <c r="I1219" s="20" t="s">
        <v>81</v>
      </c>
      <c r="K1219" s="51" t="str">
        <f ca="1">LeaveTracker[[#This Row],[Days]]&amp;" "&amp;LeaveTracker[[#This Row],[Type of Leave]]</f>
        <v>1 SL</v>
      </c>
      <c r="L1219" s="23">
        <f ca="1">NETWORKDAYS(LeaveTracker[[#This Row],[Start Date]],LeaveTracker[[#This Row],[End Date]],lstHolidays)</f>
        <v>1</v>
      </c>
      <c r="M1219" s="27"/>
    </row>
    <row r="1220" spans="1:13" ht="30" customHeight="1" x14ac:dyDescent="0.3">
      <c r="A1220" s="32">
        <v>1400</v>
      </c>
      <c r="B1220" s="31">
        <v>43803</v>
      </c>
      <c r="C1220" s="31">
        <v>43774</v>
      </c>
      <c r="D1220" s="20" t="s">
        <v>574</v>
      </c>
      <c r="E1220" s="51" t="str">
        <f>IF(ISBLANK(LeaveTracker[[#This Row],[Employee Name]]),"-----",VLOOKUP(LeaveTracker[[#This Row],[Employee Name]],Employees[[Employee Name]:[Office]],7))</f>
        <v>CCT</v>
      </c>
      <c r="F1220" s="51" t="str">
        <f>IF(ISBLANK(LeaveTracker[[#This Row],[Employee Name]]),"-----",VLOOKUP(LeaveTracker[[#This Row],[Employee Name]],Employees[[Employee Name]:[Office]],6))</f>
        <v>REGULAR</v>
      </c>
      <c r="G1220" s="24">
        <v>43781</v>
      </c>
      <c r="H1220" s="24">
        <v>43781</v>
      </c>
      <c r="I1220" s="20" t="s">
        <v>82</v>
      </c>
      <c r="K1220" s="51" t="str">
        <f ca="1">LeaveTracker[[#This Row],[Days]]&amp;" "&amp;LeaveTracker[[#This Row],[Type of Leave]]</f>
        <v>1 VL</v>
      </c>
      <c r="L1220" s="23">
        <f ca="1">NETWORKDAYS(LeaveTracker[[#This Row],[Start Date]],LeaveTracker[[#This Row],[End Date]],lstHolidays)</f>
        <v>1</v>
      </c>
      <c r="M1220" s="27"/>
    </row>
    <row r="1221" spans="1:13" ht="30" customHeight="1" x14ac:dyDescent="0.3">
      <c r="A1221" s="32">
        <v>1401</v>
      </c>
      <c r="B1221" s="31">
        <v>43803</v>
      </c>
      <c r="C1221" s="31">
        <v>43776</v>
      </c>
      <c r="D1221" s="20" t="s">
        <v>574</v>
      </c>
      <c r="E1221" s="51" t="str">
        <f>IF(ISBLANK(LeaveTracker[[#This Row],[Employee Name]]),"-----",VLOOKUP(LeaveTracker[[#This Row],[Employee Name]],Employees[[Employee Name]:[Office]],7))</f>
        <v>CCT</v>
      </c>
      <c r="F1221" s="51" t="str">
        <f>IF(ISBLANK(LeaveTracker[[#This Row],[Employee Name]]),"-----",VLOOKUP(LeaveTracker[[#This Row],[Employee Name]],Employees[[Employee Name]:[Office]],6))</f>
        <v>REGULAR</v>
      </c>
      <c r="G1221" s="24">
        <v>43775</v>
      </c>
      <c r="H1221" s="24">
        <v>43775</v>
      </c>
      <c r="I1221" s="20" t="s">
        <v>81</v>
      </c>
      <c r="K1221" s="51" t="str">
        <f ca="1">LeaveTracker[[#This Row],[Days]]&amp;" "&amp;LeaveTracker[[#This Row],[Type of Leave]]</f>
        <v>1 SL</v>
      </c>
      <c r="L1221" s="23">
        <f ca="1">NETWORKDAYS(LeaveTracker[[#This Row],[Start Date]],LeaveTracker[[#This Row],[End Date]],lstHolidays)</f>
        <v>1</v>
      </c>
      <c r="M1221" s="27"/>
    </row>
    <row r="1222" spans="1:13" ht="30" customHeight="1" x14ac:dyDescent="0.3">
      <c r="A1222" s="32">
        <v>1402</v>
      </c>
      <c r="B1222" s="31">
        <v>43803</v>
      </c>
      <c r="C1222" s="31">
        <v>43776</v>
      </c>
      <c r="D1222" s="20" t="s">
        <v>583</v>
      </c>
      <c r="E1222" s="51" t="str">
        <f>IF(ISBLANK(LeaveTracker[[#This Row],[Employee Name]]),"-----",VLOOKUP(LeaveTracker[[#This Row],[Employee Name]],Employees[[Employee Name]:[Office]],7))</f>
        <v>CCT</v>
      </c>
      <c r="F1222" s="51" t="str">
        <f>IF(ISBLANK(LeaveTracker[[#This Row],[Employee Name]]),"-----",VLOOKUP(LeaveTracker[[#This Row],[Employee Name]],Employees[[Employee Name]:[Office]],6))</f>
        <v>REGULAR</v>
      </c>
      <c r="G1222" s="24">
        <v>43773</v>
      </c>
      <c r="H1222" s="24">
        <v>43774</v>
      </c>
      <c r="I1222" s="20" t="s">
        <v>81</v>
      </c>
      <c r="K1222" s="51" t="str">
        <f ca="1">LeaveTracker[[#This Row],[Days]]&amp;" "&amp;LeaveTracker[[#This Row],[Type of Leave]]</f>
        <v>2 SL</v>
      </c>
      <c r="L1222" s="23">
        <f ca="1">NETWORKDAYS(LeaveTracker[[#This Row],[Start Date]],LeaveTracker[[#This Row],[End Date]],lstHolidays)</f>
        <v>2</v>
      </c>
      <c r="M1222" s="27"/>
    </row>
    <row r="1223" spans="1:13" ht="30" customHeight="1" x14ac:dyDescent="0.3">
      <c r="A1223" s="32">
        <v>1403</v>
      </c>
      <c r="B1223" s="31">
        <v>43803</v>
      </c>
      <c r="C1223" s="31">
        <v>43776</v>
      </c>
      <c r="D1223" s="20" t="s">
        <v>375</v>
      </c>
      <c r="E1223" s="51" t="str">
        <f>IF(ISBLANK(LeaveTracker[[#This Row],[Employee Name]]),"-----",VLOOKUP(LeaveTracker[[#This Row],[Employee Name]],Employees[[Employee Name]:[Office]],7))</f>
        <v>CCT</v>
      </c>
      <c r="F1223" s="51" t="str">
        <f>IF(ISBLANK(LeaveTracker[[#This Row],[Employee Name]]),"-----",VLOOKUP(LeaveTracker[[#This Row],[Employee Name]],Employees[[Employee Name]:[Office]],6))</f>
        <v>REGULAR</v>
      </c>
      <c r="G1223" s="24">
        <v>43784</v>
      </c>
      <c r="H1223" s="24">
        <v>43784</v>
      </c>
      <c r="I1223" s="20" t="s">
        <v>298</v>
      </c>
      <c r="J1223" s="43" t="s">
        <v>158</v>
      </c>
      <c r="K1223" s="51" t="str">
        <f ca="1">LeaveTracker[[#This Row],[Days]]&amp;" "&amp;LeaveTracker[[#This Row],[Type of Leave]]</f>
        <v>1 OTHER</v>
      </c>
      <c r="L1223" s="23">
        <f ca="1">NETWORKDAYS(LeaveTracker[[#This Row],[Start Date]],LeaveTracker[[#This Row],[End Date]],lstHolidays)</f>
        <v>1</v>
      </c>
      <c r="M1223" s="27"/>
    </row>
    <row r="1224" spans="1:13" ht="30" customHeight="1" x14ac:dyDescent="0.3">
      <c r="A1224" s="32">
        <v>1404</v>
      </c>
      <c r="B1224" s="31">
        <v>43803</v>
      </c>
      <c r="C1224" s="31">
        <v>43777</v>
      </c>
      <c r="D1224" s="20" t="s">
        <v>630</v>
      </c>
      <c r="E1224" s="51" t="str">
        <f>IF(ISBLANK(LeaveTracker[[#This Row],[Employee Name]]),"-----",VLOOKUP(LeaveTracker[[#This Row],[Employee Name]],Employees[[Employee Name]:[Office]],7))</f>
        <v>CCT</v>
      </c>
      <c r="F1224" s="51" t="str">
        <f>IF(ISBLANK(LeaveTracker[[#This Row],[Employee Name]]),"-----",VLOOKUP(LeaveTracker[[#This Row],[Employee Name]],Employees[[Employee Name]:[Office]],6))</f>
        <v>REGULAR</v>
      </c>
      <c r="G1224" s="24">
        <v>43784</v>
      </c>
      <c r="H1224" s="24">
        <v>43784</v>
      </c>
      <c r="I1224" s="20" t="s">
        <v>298</v>
      </c>
      <c r="J1224" s="43" t="s">
        <v>274</v>
      </c>
      <c r="K1224" s="51" t="str">
        <f ca="1">LeaveTracker[[#This Row],[Days]]&amp;" "&amp;LeaveTracker[[#This Row],[Type of Leave]]</f>
        <v>1 OTHER</v>
      </c>
      <c r="L1224" s="23">
        <f ca="1">NETWORKDAYS(LeaveTracker[[#This Row],[Start Date]],LeaveTracker[[#This Row],[End Date]],lstHolidays)</f>
        <v>1</v>
      </c>
      <c r="M1224" s="27"/>
    </row>
    <row r="1225" spans="1:13" ht="30" customHeight="1" x14ac:dyDescent="0.3">
      <c r="A1225" s="32">
        <v>1405</v>
      </c>
      <c r="B1225" s="31">
        <v>43803</v>
      </c>
      <c r="C1225" s="24">
        <v>43782</v>
      </c>
      <c r="D1225" s="20" t="s">
        <v>371</v>
      </c>
      <c r="E1225" s="51" t="str">
        <f>IF(ISBLANK(LeaveTracker[[#This Row],[Employee Name]]),"-----",VLOOKUP(LeaveTracker[[#This Row],[Employee Name]],Employees[[Employee Name]:[Office]],7))</f>
        <v>LIBRARY</v>
      </c>
      <c r="F1225" s="51" t="str">
        <f>IF(ISBLANK(LeaveTracker[[#This Row],[Employee Name]]),"-----",VLOOKUP(LeaveTracker[[#This Row],[Employee Name]],Employees[[Employee Name]:[Office]],6))</f>
        <v>REGULAR</v>
      </c>
      <c r="G1225" s="24">
        <v>43782</v>
      </c>
      <c r="H1225" s="24">
        <v>43783</v>
      </c>
      <c r="I1225" s="20" t="s">
        <v>81</v>
      </c>
      <c r="K1225" s="51" t="str">
        <f ca="1">LeaveTracker[[#This Row],[Days]]&amp;" "&amp;LeaveTracker[[#This Row],[Type of Leave]]</f>
        <v>2 SL</v>
      </c>
      <c r="L1225" s="23">
        <f ca="1">NETWORKDAYS(LeaveTracker[[#This Row],[Start Date]],LeaveTracker[[#This Row],[End Date]],lstHolidays)</f>
        <v>2</v>
      </c>
      <c r="M1225" s="27"/>
    </row>
    <row r="1226" spans="1:13" ht="30" customHeight="1" x14ac:dyDescent="0.3">
      <c r="A1226" s="32">
        <v>1406</v>
      </c>
      <c r="B1226" s="31">
        <v>43803</v>
      </c>
      <c r="C1226" s="31">
        <v>43782</v>
      </c>
      <c r="D1226" s="20" t="s">
        <v>578</v>
      </c>
      <c r="E1226" s="51" t="str">
        <f>IF(ISBLANK(LeaveTracker[[#This Row],[Employee Name]]),"-----",VLOOKUP(LeaveTracker[[#This Row],[Employee Name]],Employees[[Employee Name]:[Office]],7))</f>
        <v>CCT</v>
      </c>
      <c r="F1226" s="51" t="str">
        <f>IF(ISBLANK(LeaveTracker[[#This Row],[Employee Name]]),"-----",VLOOKUP(LeaveTracker[[#This Row],[Employee Name]],Employees[[Employee Name]:[Office]],6))</f>
        <v>REGULAR</v>
      </c>
      <c r="G1226" s="24">
        <v>43781</v>
      </c>
      <c r="H1226" s="24">
        <v>43781</v>
      </c>
      <c r="I1226" s="20" t="s">
        <v>81</v>
      </c>
      <c r="K1226" s="51" t="str">
        <f ca="1">LeaveTracker[[#This Row],[Days]]&amp;" "&amp;LeaveTracker[[#This Row],[Type of Leave]]</f>
        <v>1 SL</v>
      </c>
      <c r="L1226" s="23">
        <f ca="1">NETWORKDAYS(LeaveTracker[[#This Row],[Start Date]],LeaveTracker[[#This Row],[End Date]],lstHolidays)</f>
        <v>1</v>
      </c>
      <c r="M1226" s="27"/>
    </row>
    <row r="1227" spans="1:13" ht="30" customHeight="1" x14ac:dyDescent="0.3">
      <c r="A1227" s="32">
        <v>1407</v>
      </c>
      <c r="B1227" s="31">
        <v>43803</v>
      </c>
      <c r="C1227" s="31">
        <v>43745</v>
      </c>
      <c r="D1227" s="20" t="s">
        <v>632</v>
      </c>
      <c r="E1227" s="51" t="str">
        <f>IF(ISBLANK(LeaveTracker[[#This Row],[Employee Name]]),"-----",VLOOKUP(LeaveTracker[[#This Row],[Employee Name]],Employees[[Employee Name]:[Office]],7))</f>
        <v>LIBRARY</v>
      </c>
      <c r="F1227" s="51" t="str">
        <f>IF(ISBLANK(LeaveTracker[[#This Row],[Employee Name]]),"-----",VLOOKUP(LeaveTracker[[#This Row],[Employee Name]],Employees[[Employee Name]:[Office]],6))</f>
        <v>REGULAR</v>
      </c>
      <c r="G1227" s="24">
        <v>43742</v>
      </c>
      <c r="H1227" s="24">
        <v>43742</v>
      </c>
      <c r="I1227" s="20" t="s">
        <v>81</v>
      </c>
      <c r="K1227" s="51" t="str">
        <f ca="1">LeaveTracker[[#This Row],[Days]]&amp;" "&amp;LeaveTracker[[#This Row],[Type of Leave]]</f>
        <v>1 SL</v>
      </c>
      <c r="L1227" s="23">
        <f ca="1">NETWORKDAYS(LeaveTracker[[#This Row],[Start Date]],LeaveTracker[[#This Row],[End Date]],lstHolidays)</f>
        <v>1</v>
      </c>
      <c r="M1227" s="27"/>
    </row>
    <row r="1228" spans="1:13" ht="30" customHeight="1" x14ac:dyDescent="0.3">
      <c r="A1228" s="32">
        <v>1408</v>
      </c>
      <c r="B1228" s="31">
        <v>43803</v>
      </c>
      <c r="C1228" s="31">
        <v>43781</v>
      </c>
      <c r="D1228" s="20" t="s">
        <v>632</v>
      </c>
      <c r="E1228" s="51" t="str">
        <f>IF(ISBLANK(LeaveTracker[[#This Row],[Employee Name]]),"-----",VLOOKUP(LeaveTracker[[#This Row],[Employee Name]],Employees[[Employee Name]:[Office]],7))</f>
        <v>LIBRARY</v>
      </c>
      <c r="F1228" s="51" t="str">
        <f>IF(ISBLANK(LeaveTracker[[#This Row],[Employee Name]]),"-----",VLOOKUP(LeaveTracker[[#This Row],[Employee Name]],Employees[[Employee Name]:[Office]],6))</f>
        <v>REGULAR</v>
      </c>
      <c r="G1228" s="24">
        <v>43780</v>
      </c>
      <c r="H1228" s="24">
        <v>43780</v>
      </c>
      <c r="I1228" s="20" t="s">
        <v>81</v>
      </c>
      <c r="K1228" s="51" t="str">
        <f ca="1">LeaveTracker[[#This Row],[Days]]&amp;" "&amp;LeaveTracker[[#This Row],[Type of Leave]]</f>
        <v>1 SL</v>
      </c>
      <c r="L1228" s="23">
        <f ca="1">NETWORKDAYS(LeaveTracker[[#This Row],[Start Date]],LeaveTracker[[#This Row],[End Date]],lstHolidays)</f>
        <v>1</v>
      </c>
      <c r="M1228" s="27"/>
    </row>
    <row r="1229" spans="1:13" ht="30" customHeight="1" x14ac:dyDescent="0.3">
      <c r="A1229" s="32">
        <v>1409</v>
      </c>
      <c r="B1229" s="31">
        <v>43803</v>
      </c>
      <c r="C1229" s="31">
        <v>43784</v>
      </c>
      <c r="D1229" s="20" t="s">
        <v>380</v>
      </c>
      <c r="E1229" s="51" t="str">
        <f>IF(ISBLANK(LeaveTracker[[#This Row],[Employee Name]]),"-----",VLOOKUP(LeaveTracker[[#This Row],[Employee Name]],Employees[[Employee Name]:[Office]],7))</f>
        <v>CCT</v>
      </c>
      <c r="F1229" s="51" t="str">
        <f>IF(ISBLANK(LeaveTracker[[#This Row],[Employee Name]]),"-----",VLOOKUP(LeaveTracker[[#This Row],[Employee Name]],Employees[[Employee Name]:[Office]],6))</f>
        <v>REGULAR</v>
      </c>
      <c r="G1229" s="24">
        <v>43783</v>
      </c>
      <c r="H1229" s="24">
        <v>43783</v>
      </c>
      <c r="I1229" s="20" t="s">
        <v>81</v>
      </c>
      <c r="K1229" s="51" t="str">
        <f ca="1">LeaveTracker[[#This Row],[Days]]&amp;" "&amp;LeaveTracker[[#This Row],[Type of Leave]]</f>
        <v>1 SL</v>
      </c>
      <c r="L1229" s="23">
        <f ca="1">NETWORKDAYS(LeaveTracker[[#This Row],[Start Date]],LeaveTracker[[#This Row],[End Date]],lstHolidays)</f>
        <v>1</v>
      </c>
      <c r="M1229" s="27"/>
    </row>
    <row r="1230" spans="1:13" ht="30" customHeight="1" x14ac:dyDescent="0.3">
      <c r="A1230" s="32">
        <v>1410</v>
      </c>
      <c r="B1230" s="31">
        <v>43803</v>
      </c>
      <c r="C1230" s="31">
        <v>43775</v>
      </c>
      <c r="D1230" s="20" t="s">
        <v>380</v>
      </c>
      <c r="E1230" s="51" t="str">
        <f>IF(ISBLANK(LeaveTracker[[#This Row],[Employee Name]]),"-----",VLOOKUP(LeaveTracker[[#This Row],[Employee Name]],Employees[[Employee Name]:[Office]],7))</f>
        <v>CCT</v>
      </c>
      <c r="F1230" s="51" t="str">
        <f>IF(ISBLANK(LeaveTracker[[#This Row],[Employee Name]]),"-----",VLOOKUP(LeaveTracker[[#This Row],[Employee Name]],Employees[[Employee Name]:[Office]],6))</f>
        <v>REGULAR</v>
      </c>
      <c r="G1230" s="24">
        <v>43774</v>
      </c>
      <c r="H1230" s="24">
        <v>43774</v>
      </c>
      <c r="I1230" s="20" t="s">
        <v>81</v>
      </c>
      <c r="K1230" s="51" t="str">
        <f ca="1">LeaveTracker[[#This Row],[Days]]&amp;" "&amp;LeaveTracker[[#This Row],[Type of Leave]]</f>
        <v>1 SL</v>
      </c>
      <c r="L1230" s="23">
        <f ca="1">NETWORKDAYS(LeaveTracker[[#This Row],[Start Date]],LeaveTracker[[#This Row],[End Date]],lstHolidays)</f>
        <v>1</v>
      </c>
      <c r="M1230" s="27"/>
    </row>
    <row r="1231" spans="1:13" ht="30" customHeight="1" x14ac:dyDescent="0.3">
      <c r="A1231" s="32">
        <v>1411</v>
      </c>
      <c r="B1231" s="31">
        <v>43803</v>
      </c>
      <c r="C1231" s="31">
        <v>43791</v>
      </c>
      <c r="D1231" s="20" t="s">
        <v>367</v>
      </c>
      <c r="E1231" s="51" t="str">
        <f>IF(ISBLANK(LeaveTracker[[#This Row],[Employee Name]]),"-----",VLOOKUP(LeaveTracker[[#This Row],[Employee Name]],Employees[[Employee Name]:[Office]],7))</f>
        <v>CCT</v>
      </c>
      <c r="F1231" s="51" t="str">
        <f>IF(ISBLANK(LeaveTracker[[#This Row],[Employee Name]]),"-----",VLOOKUP(LeaveTracker[[#This Row],[Employee Name]],Employees[[Employee Name]:[Office]],6))</f>
        <v>REGULAR</v>
      </c>
      <c r="G1231" s="24">
        <v>43790</v>
      </c>
      <c r="H1231" s="24">
        <v>43790</v>
      </c>
      <c r="I1231" s="20" t="s">
        <v>81</v>
      </c>
      <c r="K1231" s="51" t="str">
        <f ca="1">LeaveTracker[[#This Row],[Days]]&amp;" "&amp;LeaveTracker[[#This Row],[Type of Leave]]</f>
        <v>1 SL</v>
      </c>
      <c r="L1231" s="23">
        <f ca="1">NETWORKDAYS(LeaveTracker[[#This Row],[Start Date]],LeaveTracker[[#This Row],[End Date]],lstHolidays)</f>
        <v>1</v>
      </c>
      <c r="M1231" s="27"/>
    </row>
    <row r="1232" spans="1:13" ht="30" customHeight="1" x14ac:dyDescent="0.3">
      <c r="A1232" s="32">
        <v>1412</v>
      </c>
      <c r="B1232" s="31">
        <v>43803</v>
      </c>
      <c r="C1232" s="31">
        <v>43776</v>
      </c>
      <c r="D1232" s="20" t="s">
        <v>367</v>
      </c>
      <c r="E1232" s="51" t="str">
        <f>IF(ISBLANK(LeaveTracker[[#This Row],[Employee Name]]),"-----",VLOOKUP(LeaveTracker[[#This Row],[Employee Name]],Employees[[Employee Name]:[Office]],7))</f>
        <v>CCT</v>
      </c>
      <c r="F1232" s="51" t="str">
        <f>IF(ISBLANK(LeaveTracker[[#This Row],[Employee Name]]),"-----",VLOOKUP(LeaveTracker[[#This Row],[Employee Name]],Employees[[Employee Name]:[Office]],6))</f>
        <v>REGULAR</v>
      </c>
      <c r="G1232" s="24">
        <v>43775</v>
      </c>
      <c r="H1232" s="24">
        <v>43775</v>
      </c>
      <c r="I1232" s="20" t="s">
        <v>81</v>
      </c>
      <c r="K1232" s="51" t="str">
        <f ca="1">LeaveTracker[[#This Row],[Days]]&amp;" "&amp;LeaveTracker[[#This Row],[Type of Leave]]</f>
        <v>1 SL</v>
      </c>
      <c r="L1232" s="23">
        <f ca="1">NETWORKDAYS(LeaveTracker[[#This Row],[Start Date]],LeaveTracker[[#This Row],[End Date]],lstHolidays)</f>
        <v>1</v>
      </c>
      <c r="M1232" s="27"/>
    </row>
    <row r="1233" spans="1:13" ht="30" customHeight="1" x14ac:dyDescent="0.3">
      <c r="A1233" s="32">
        <v>1413</v>
      </c>
      <c r="B1233" s="31">
        <v>43803</v>
      </c>
      <c r="C1233" s="31">
        <v>43647</v>
      </c>
      <c r="D1233" s="19" t="s">
        <v>635</v>
      </c>
      <c r="E1233" s="51" t="str">
        <f>IF(ISBLANK(LeaveTracker[[#This Row],[Employee Name]]),"-----",VLOOKUP(LeaveTracker[[#This Row],[Employee Name]],Employees[[Employee Name]:[Office]],7))</f>
        <v>EEO/ CITY MARKET</v>
      </c>
      <c r="F1233" s="51" t="str">
        <f>IF(ISBLANK(LeaveTracker[[#This Row],[Employee Name]]),"-----",VLOOKUP(LeaveTracker[[#This Row],[Employee Name]],Employees[[Employee Name]:[Office]],6))</f>
        <v>REGULAR</v>
      </c>
      <c r="G1233" s="24">
        <v>43647</v>
      </c>
      <c r="H1233" s="24">
        <v>43651</v>
      </c>
      <c r="I1233" s="20" t="s">
        <v>81</v>
      </c>
      <c r="K1233" s="51" t="str">
        <f ca="1">LeaveTracker[[#This Row],[Days]]&amp;" "&amp;LeaveTracker[[#This Row],[Type of Leave]]</f>
        <v>5 SL</v>
      </c>
      <c r="L1233" s="23">
        <f ca="1">NETWORKDAYS(LeaveTracker[[#This Row],[Start Date]],LeaveTracker[[#This Row],[End Date]],lstHolidays)</f>
        <v>5</v>
      </c>
      <c r="M1233" s="27"/>
    </row>
    <row r="1234" spans="1:13" ht="30" customHeight="1" x14ac:dyDescent="0.3">
      <c r="A1234" s="32">
        <v>1413</v>
      </c>
      <c r="B1234" s="31">
        <v>43803</v>
      </c>
      <c r="C1234" s="31">
        <v>43647</v>
      </c>
      <c r="D1234" s="19" t="s">
        <v>635</v>
      </c>
      <c r="E1234" s="51" t="str">
        <f>IF(ISBLANK(LeaveTracker[[#This Row],[Employee Name]]),"-----",VLOOKUP(LeaveTracker[[#This Row],[Employee Name]],Employees[[Employee Name]:[Office]],7))</f>
        <v>EEO/ CITY MARKET</v>
      </c>
      <c r="F1234" s="51" t="str">
        <f>IF(ISBLANK(LeaveTracker[[#This Row],[Employee Name]]),"-----",VLOOKUP(LeaveTracker[[#This Row],[Employee Name]],Employees[[Employee Name]:[Office]],6))</f>
        <v>REGULAR</v>
      </c>
      <c r="G1234" s="24">
        <v>43654</v>
      </c>
      <c r="H1234" s="24">
        <v>43658</v>
      </c>
      <c r="I1234" s="20" t="s">
        <v>81</v>
      </c>
      <c r="K1234" s="51" t="str">
        <f ca="1">LeaveTracker[[#This Row],[Days]]&amp;" "&amp;LeaveTracker[[#This Row],[Type of Leave]]</f>
        <v>5 SL</v>
      </c>
      <c r="L1234" s="23">
        <f ca="1">NETWORKDAYS(LeaveTracker[[#This Row],[Start Date]],LeaveTracker[[#This Row],[End Date]],lstHolidays)</f>
        <v>5</v>
      </c>
      <c r="M1234" s="27"/>
    </row>
    <row r="1235" spans="1:13" ht="30" customHeight="1" x14ac:dyDescent="0.3">
      <c r="A1235" s="32">
        <v>1413</v>
      </c>
      <c r="B1235" s="31">
        <v>43803</v>
      </c>
      <c r="C1235" s="31">
        <v>43647</v>
      </c>
      <c r="D1235" s="19" t="s">
        <v>635</v>
      </c>
      <c r="E1235" s="51" t="str">
        <f>IF(ISBLANK(LeaveTracker[[#This Row],[Employee Name]]),"-----",VLOOKUP(LeaveTracker[[#This Row],[Employee Name]],Employees[[Employee Name]:[Office]],7))</f>
        <v>EEO/ CITY MARKET</v>
      </c>
      <c r="F1235" s="51" t="str">
        <f>IF(ISBLANK(LeaveTracker[[#This Row],[Employee Name]]),"-----",VLOOKUP(LeaveTracker[[#This Row],[Employee Name]],Employees[[Employee Name]:[Office]],6))</f>
        <v>REGULAR</v>
      </c>
      <c r="G1235" s="24">
        <v>43661</v>
      </c>
      <c r="H1235" s="24">
        <v>43665</v>
      </c>
      <c r="I1235" s="20" t="s">
        <v>81</v>
      </c>
      <c r="K1235" s="51" t="str">
        <f ca="1">LeaveTracker[[#This Row],[Days]]&amp;" "&amp;LeaveTracker[[#This Row],[Type of Leave]]</f>
        <v>5 SL</v>
      </c>
      <c r="L1235" s="23">
        <f ca="1">NETWORKDAYS(LeaveTracker[[#This Row],[Start Date]],LeaveTracker[[#This Row],[End Date]],lstHolidays)</f>
        <v>5</v>
      </c>
      <c r="M1235" s="27"/>
    </row>
    <row r="1236" spans="1:13" ht="30" customHeight="1" x14ac:dyDescent="0.3">
      <c r="A1236" s="32">
        <v>1413</v>
      </c>
      <c r="B1236" s="31">
        <v>43803</v>
      </c>
      <c r="C1236" s="31">
        <v>43647</v>
      </c>
      <c r="D1236" s="19" t="s">
        <v>635</v>
      </c>
      <c r="E1236" s="51" t="str">
        <f>IF(ISBLANK(LeaveTracker[[#This Row],[Employee Name]]),"-----",VLOOKUP(LeaveTracker[[#This Row],[Employee Name]],Employees[[Employee Name]:[Office]],7))</f>
        <v>EEO/ CITY MARKET</v>
      </c>
      <c r="F1236" s="51" t="str">
        <f>IF(ISBLANK(LeaveTracker[[#This Row],[Employee Name]]),"-----",VLOOKUP(LeaveTracker[[#This Row],[Employee Name]],Employees[[Employee Name]:[Office]],6))</f>
        <v>REGULAR</v>
      </c>
      <c r="G1236" s="24">
        <v>43668</v>
      </c>
      <c r="H1236" s="24">
        <v>43671</v>
      </c>
      <c r="I1236" s="20" t="s">
        <v>81</v>
      </c>
      <c r="K1236" s="51" t="str">
        <f ca="1">LeaveTracker[[#This Row],[Days]]&amp;" "&amp;LeaveTracker[[#This Row],[Type of Leave]]</f>
        <v>4 SL</v>
      </c>
      <c r="L1236" s="23">
        <f ca="1">NETWORKDAYS(LeaveTracker[[#This Row],[Start Date]],LeaveTracker[[#This Row],[End Date]],lstHolidays)</f>
        <v>4</v>
      </c>
      <c r="M1236" s="27"/>
    </row>
    <row r="1237" spans="1:13" ht="30" customHeight="1" x14ac:dyDescent="0.3">
      <c r="A1237" s="32">
        <v>1414</v>
      </c>
      <c r="B1237" s="31">
        <v>43803</v>
      </c>
      <c r="C1237" s="31">
        <v>43788</v>
      </c>
      <c r="D1237" s="20" t="s">
        <v>302</v>
      </c>
      <c r="E1237" s="51" t="str">
        <f>IF(ISBLANK(LeaveTracker[[#This Row],[Employee Name]]),"-----",VLOOKUP(LeaveTracker[[#This Row],[Employee Name]],Employees[[Employee Name]:[Office]],7))</f>
        <v>TOPS (ADMIN CSU)</v>
      </c>
      <c r="F1237" s="51" t="str">
        <f>IF(ISBLANK(LeaveTracker[[#This Row],[Employee Name]]),"-----",VLOOKUP(LeaveTracker[[#This Row],[Employee Name]],Employees[[Employee Name]:[Office]],6))</f>
        <v>REGULAR</v>
      </c>
      <c r="G1237" s="24">
        <v>43797</v>
      </c>
      <c r="H1237" s="24">
        <v>43798</v>
      </c>
      <c r="I1237" s="20" t="s">
        <v>82</v>
      </c>
      <c r="K1237" s="51" t="str">
        <f ca="1">LeaveTracker[[#This Row],[Days]]&amp;" "&amp;LeaveTracker[[#This Row],[Type of Leave]]</f>
        <v>2 VL</v>
      </c>
      <c r="L1237" s="23">
        <f ca="1">NETWORKDAYS(LeaveTracker[[#This Row],[Start Date]],LeaveTracker[[#This Row],[End Date]],lstHolidays)</f>
        <v>2</v>
      </c>
      <c r="M1237" s="27"/>
    </row>
    <row r="1238" spans="1:13" ht="30" customHeight="1" x14ac:dyDescent="0.3">
      <c r="A1238" s="32">
        <v>1414</v>
      </c>
      <c r="B1238" s="31">
        <v>43803</v>
      </c>
      <c r="C1238" s="31">
        <v>43788</v>
      </c>
      <c r="D1238" s="20" t="s">
        <v>302</v>
      </c>
      <c r="E1238" s="51" t="str">
        <f>IF(ISBLANK(LeaveTracker[[#This Row],[Employee Name]]),"-----",VLOOKUP(LeaveTracker[[#This Row],[Employee Name]],Employees[[Employee Name]:[Office]],7))</f>
        <v>TOPS (ADMIN CSU)</v>
      </c>
      <c r="F1238" s="51" t="str">
        <f>IF(ISBLANK(LeaveTracker[[#This Row],[Employee Name]]),"-----",VLOOKUP(LeaveTracker[[#This Row],[Employee Name]],Employees[[Employee Name]:[Office]],6))</f>
        <v>REGULAR</v>
      </c>
      <c r="G1238" s="24">
        <v>43822</v>
      </c>
      <c r="H1238" s="24">
        <v>43822</v>
      </c>
      <c r="I1238" s="20" t="s">
        <v>82</v>
      </c>
      <c r="K1238" s="51" t="str">
        <f ca="1">LeaveTracker[[#This Row],[Days]]&amp;" "&amp;LeaveTracker[[#This Row],[Type of Leave]]</f>
        <v>1 VL</v>
      </c>
      <c r="L1238" s="23">
        <f ca="1">NETWORKDAYS(LeaveTracker[[#This Row],[Start Date]],LeaveTracker[[#This Row],[End Date]],lstHolidays)</f>
        <v>1</v>
      </c>
      <c r="M1238" s="27"/>
    </row>
    <row r="1239" spans="1:13" ht="30" customHeight="1" x14ac:dyDescent="0.3">
      <c r="A1239" s="32">
        <v>1414</v>
      </c>
      <c r="B1239" s="31">
        <v>43803</v>
      </c>
      <c r="C1239" s="31">
        <v>43788</v>
      </c>
      <c r="D1239" s="20" t="s">
        <v>302</v>
      </c>
      <c r="E1239" s="51" t="str">
        <f>IF(ISBLANK(LeaveTracker[[#This Row],[Employee Name]]),"-----",VLOOKUP(LeaveTracker[[#This Row],[Employee Name]],Employees[[Employee Name]:[Office]],7))</f>
        <v>TOPS (ADMIN CSU)</v>
      </c>
      <c r="F1239" s="51" t="str">
        <f>IF(ISBLANK(LeaveTracker[[#This Row],[Employee Name]]),"-----",VLOOKUP(LeaveTracker[[#This Row],[Employee Name]],Employees[[Employee Name]:[Office]],6))</f>
        <v>REGULAR</v>
      </c>
      <c r="G1239" s="24">
        <v>43825</v>
      </c>
      <c r="H1239" s="24">
        <v>43826</v>
      </c>
      <c r="I1239" s="20" t="s">
        <v>82</v>
      </c>
      <c r="K1239" s="51" t="str">
        <f ca="1">LeaveTracker[[#This Row],[Days]]&amp;" "&amp;LeaveTracker[[#This Row],[Type of Leave]]</f>
        <v>2 VL</v>
      </c>
      <c r="L1239" s="23">
        <f ca="1">NETWORKDAYS(LeaveTracker[[#This Row],[Start Date]],LeaveTracker[[#This Row],[End Date]],lstHolidays)</f>
        <v>2</v>
      </c>
      <c r="M1239" s="27"/>
    </row>
    <row r="1240" spans="1:13" ht="30" customHeight="1" x14ac:dyDescent="0.3">
      <c r="A1240" s="32">
        <v>1415</v>
      </c>
      <c r="B1240" s="31">
        <v>43803</v>
      </c>
      <c r="C1240" s="31">
        <v>43796</v>
      </c>
      <c r="D1240" s="20" t="s">
        <v>142</v>
      </c>
      <c r="E1240" s="51" t="str">
        <f>IF(ISBLANK(LeaveTracker[[#This Row],[Employee Name]]),"-----",VLOOKUP(LeaveTracker[[#This Row],[Employee Name]],Employees[[Employee Name]:[Office]],7))</f>
        <v>CPDO</v>
      </c>
      <c r="F1240" s="51" t="str">
        <f>IF(ISBLANK(LeaveTracker[[#This Row],[Employee Name]]),"-----",VLOOKUP(LeaveTracker[[#This Row],[Employee Name]],Employees[[Employee Name]:[Office]],6))</f>
        <v>REGULAR</v>
      </c>
      <c r="G1240" s="24">
        <v>43801</v>
      </c>
      <c r="H1240" s="24">
        <v>43803</v>
      </c>
      <c r="I1240" s="20" t="s">
        <v>82</v>
      </c>
      <c r="K1240" s="51" t="str">
        <f ca="1">LeaveTracker[[#This Row],[Days]]&amp;" "&amp;LeaveTracker[[#This Row],[Type of Leave]]</f>
        <v>3 VL</v>
      </c>
      <c r="L1240" s="23">
        <f ca="1">NETWORKDAYS(LeaveTracker[[#This Row],[Start Date]],LeaveTracker[[#This Row],[End Date]],lstHolidays)</f>
        <v>3</v>
      </c>
      <c r="M1240" s="27"/>
    </row>
    <row r="1241" spans="1:13" ht="30" customHeight="1" x14ac:dyDescent="0.3">
      <c r="A1241" s="32">
        <v>1416</v>
      </c>
      <c r="B1241" s="31">
        <v>43803</v>
      </c>
      <c r="C1241" s="31">
        <v>43783</v>
      </c>
      <c r="D1241" s="19" t="s">
        <v>638</v>
      </c>
      <c r="E1241" s="51" t="str">
        <f>IF(ISBLANK(LeaveTracker[[#This Row],[Employee Name]]),"-----",VLOOKUP(LeaveTracker[[#This Row],[Employee Name]],Employees[[Employee Name]:[Office]],7))</f>
        <v>CPDO</v>
      </c>
      <c r="F1241" s="51" t="str">
        <f>IF(ISBLANK(LeaveTracker[[#This Row],[Employee Name]]),"-----",VLOOKUP(LeaveTracker[[#This Row],[Employee Name]],Employees[[Employee Name]:[Office]],6))</f>
        <v>REGULAR</v>
      </c>
      <c r="G1241" s="24">
        <v>43781</v>
      </c>
      <c r="H1241" s="24">
        <v>43782</v>
      </c>
      <c r="I1241" s="20" t="s">
        <v>81</v>
      </c>
      <c r="K1241" s="51" t="str">
        <f ca="1">LeaveTracker[[#This Row],[Days]]&amp;" "&amp;LeaveTracker[[#This Row],[Type of Leave]]</f>
        <v>2 SL</v>
      </c>
      <c r="L1241" s="23">
        <f ca="1">NETWORKDAYS(LeaveTracker[[#This Row],[Start Date]],LeaveTracker[[#This Row],[End Date]],lstHolidays)</f>
        <v>2</v>
      </c>
      <c r="M1241" s="27"/>
    </row>
    <row r="1242" spans="1:13" ht="30" customHeight="1" x14ac:dyDescent="0.3">
      <c r="A1242" s="32">
        <v>1417</v>
      </c>
      <c r="B1242" s="31">
        <v>43803</v>
      </c>
      <c r="C1242" s="31">
        <v>43794</v>
      </c>
      <c r="D1242" s="19" t="s">
        <v>643</v>
      </c>
      <c r="E1242" s="51" t="str">
        <f>IF(ISBLANK(LeaveTracker[[#This Row],[Employee Name]]),"-----",VLOOKUP(LeaveTracker[[#This Row],[Employee Name]],Employees[[Employee Name]:[Office]],7))</f>
        <v>AGRICULTURE OFFICE</v>
      </c>
      <c r="F1242" s="51" t="str">
        <f>IF(ISBLANK(LeaveTracker[[#This Row],[Employee Name]]),"-----",VLOOKUP(LeaveTracker[[#This Row],[Employee Name]],Employees[[Employee Name]:[Office]],6))</f>
        <v>REGULAR</v>
      </c>
      <c r="G1242" s="24">
        <v>43816</v>
      </c>
      <c r="H1242" s="24">
        <v>43818</v>
      </c>
      <c r="I1242" s="20" t="s">
        <v>298</v>
      </c>
      <c r="K1242" s="51" t="str">
        <f ca="1">LeaveTracker[[#This Row],[Days]]&amp;" "&amp;LeaveTracker[[#This Row],[Type of Leave]]</f>
        <v>3 OTHER</v>
      </c>
      <c r="L1242" s="23">
        <f ca="1">NETWORKDAYS(LeaveTracker[[#This Row],[Start Date]],LeaveTracker[[#This Row],[End Date]],lstHolidays)</f>
        <v>3</v>
      </c>
      <c r="M1242" s="27"/>
    </row>
    <row r="1243" spans="1:13" ht="30" customHeight="1" x14ac:dyDescent="0.3">
      <c r="A1243" s="32">
        <v>1417</v>
      </c>
      <c r="B1243" s="31">
        <v>43803</v>
      </c>
      <c r="C1243" s="31">
        <v>43794</v>
      </c>
      <c r="D1243" s="19" t="s">
        <v>643</v>
      </c>
      <c r="E1243" s="51" t="str">
        <f>IF(ISBLANK(LeaveTracker[[#This Row],[Employee Name]]),"-----",VLOOKUP(LeaveTracker[[#This Row],[Employee Name]],Employees[[Employee Name]:[Office]],7))</f>
        <v>AGRICULTURE OFFICE</v>
      </c>
      <c r="F1243" s="51" t="str">
        <f>IF(ISBLANK(LeaveTracker[[#This Row],[Employee Name]]),"-----",VLOOKUP(LeaveTracker[[#This Row],[Employee Name]],Employees[[Employee Name]:[Office]],6))</f>
        <v>REGULAR</v>
      </c>
      <c r="G1243" s="24">
        <v>43825</v>
      </c>
      <c r="H1243" s="24">
        <v>43826</v>
      </c>
      <c r="I1243" s="20" t="s">
        <v>298</v>
      </c>
      <c r="K1243" s="51" t="str">
        <f ca="1">LeaveTracker[[#This Row],[Days]]&amp;" "&amp;LeaveTracker[[#This Row],[Type of Leave]]</f>
        <v>2 OTHER</v>
      </c>
      <c r="L1243" s="23">
        <f ca="1">NETWORKDAYS(LeaveTracker[[#This Row],[Start Date]],LeaveTracker[[#This Row],[End Date]],lstHolidays)</f>
        <v>2</v>
      </c>
      <c r="M1243" s="27"/>
    </row>
    <row r="1244" spans="1:13" ht="30" customHeight="1" x14ac:dyDescent="0.3">
      <c r="A1244" s="32">
        <v>1418</v>
      </c>
      <c r="B1244" s="31">
        <v>43803</v>
      </c>
      <c r="C1244" s="31">
        <v>43782</v>
      </c>
      <c r="D1244" s="20" t="s">
        <v>504</v>
      </c>
      <c r="E1244" s="51" t="str">
        <f>IF(ISBLANK(LeaveTracker[[#This Row],[Employee Name]]),"-----",VLOOKUP(LeaveTracker[[#This Row],[Employee Name]],Employees[[Employee Name]:[Office]],7))</f>
        <v>THRDC</v>
      </c>
      <c r="F1244" s="51" t="str">
        <f>IF(ISBLANK(LeaveTracker[[#This Row],[Employee Name]]),"-----",VLOOKUP(LeaveTracker[[#This Row],[Employee Name]],Employees[[Employee Name]:[Office]],6))</f>
        <v>REGULAR</v>
      </c>
      <c r="G1244" s="24">
        <v>43783</v>
      </c>
      <c r="H1244" s="24">
        <v>43783</v>
      </c>
      <c r="I1244" s="20" t="s">
        <v>298</v>
      </c>
      <c r="J1244" s="43" t="s">
        <v>644</v>
      </c>
      <c r="K1244" s="51" t="str">
        <f ca="1">LeaveTracker[[#This Row],[Days]]&amp;" "&amp;LeaveTracker[[#This Row],[Type of Leave]]</f>
        <v>1 OTHER</v>
      </c>
      <c r="L1244" s="23">
        <f ca="1">NETWORKDAYS(LeaveTracker[[#This Row],[Start Date]],LeaveTracker[[#This Row],[End Date]],lstHolidays)</f>
        <v>1</v>
      </c>
      <c r="M1244" s="27"/>
    </row>
    <row r="1245" spans="1:13" ht="30" customHeight="1" x14ac:dyDescent="0.3">
      <c r="A1245" s="32">
        <v>1419</v>
      </c>
      <c r="B1245" s="31">
        <v>43803</v>
      </c>
      <c r="C1245" s="31">
        <v>43794</v>
      </c>
      <c r="D1245" s="20" t="s">
        <v>504</v>
      </c>
      <c r="E1245" s="51" t="str">
        <f>IF(ISBLANK(LeaveTracker[[#This Row],[Employee Name]]),"-----",VLOOKUP(LeaveTracker[[#This Row],[Employee Name]],Employees[[Employee Name]:[Office]],7))</f>
        <v>THRDC</v>
      </c>
      <c r="F1245" s="51" t="str">
        <f>IF(ISBLANK(LeaveTracker[[#This Row],[Employee Name]]),"-----",VLOOKUP(LeaveTracker[[#This Row],[Employee Name]],Employees[[Employee Name]:[Office]],6))</f>
        <v>REGULAR</v>
      </c>
      <c r="G1245" s="24">
        <v>43791</v>
      </c>
      <c r="H1245" s="24">
        <v>43791</v>
      </c>
      <c r="I1245" s="20" t="s">
        <v>81</v>
      </c>
      <c r="K1245" s="51" t="str">
        <f ca="1">LeaveTracker[[#This Row],[Days]]&amp;" "&amp;LeaveTracker[[#This Row],[Type of Leave]]</f>
        <v>1 SL</v>
      </c>
      <c r="L1245" s="23">
        <f ca="1">NETWORKDAYS(LeaveTracker[[#This Row],[Start Date]],LeaveTracker[[#This Row],[End Date]],lstHolidays)</f>
        <v>1</v>
      </c>
      <c r="M1245" s="27"/>
    </row>
    <row r="1246" spans="1:13" ht="30" customHeight="1" x14ac:dyDescent="0.3">
      <c r="A1246" s="32">
        <v>1420</v>
      </c>
      <c r="B1246" s="31">
        <v>43803</v>
      </c>
      <c r="C1246" s="31">
        <v>43775</v>
      </c>
      <c r="D1246" s="19" t="s">
        <v>648</v>
      </c>
      <c r="E1246" s="51" t="str">
        <f>IF(ISBLANK(LeaveTracker[[#This Row],[Employee Name]]),"-----",VLOOKUP(LeaveTracker[[#This Row],[Employee Name]],Employees[[Employee Name]:[Office]],7))</f>
        <v>INTEGRATED CENTRAL TERMINAL</v>
      </c>
      <c r="F1246" s="51" t="str">
        <f>IF(ISBLANK(LeaveTracker[[#This Row],[Employee Name]]),"-----",VLOOKUP(LeaveTracker[[#This Row],[Employee Name]],Employees[[Employee Name]:[Office]],6))</f>
        <v>REGULAR</v>
      </c>
      <c r="G1246" s="24">
        <v>43773</v>
      </c>
      <c r="H1246" s="24">
        <v>43774</v>
      </c>
      <c r="I1246" s="20" t="s">
        <v>81</v>
      </c>
      <c r="K1246" s="51" t="str">
        <f ca="1">LeaveTracker[[#This Row],[Days]]&amp;" "&amp;LeaveTracker[[#This Row],[Type of Leave]]</f>
        <v>2 SL</v>
      </c>
      <c r="L1246" s="23">
        <f ca="1">NETWORKDAYS(LeaveTracker[[#This Row],[Start Date]],LeaveTracker[[#This Row],[End Date]],lstHolidays)</f>
        <v>2</v>
      </c>
      <c r="M1246" s="27"/>
    </row>
    <row r="1247" spans="1:13" ht="30" customHeight="1" x14ac:dyDescent="0.3">
      <c r="A1247" s="32">
        <v>1421</v>
      </c>
      <c r="B1247" s="31">
        <v>43803</v>
      </c>
      <c r="C1247" s="31">
        <v>43768</v>
      </c>
      <c r="D1247" s="20" t="s">
        <v>648</v>
      </c>
      <c r="E1247" s="51" t="str">
        <f>IF(ISBLANK(LeaveTracker[[#This Row],[Employee Name]]),"-----",VLOOKUP(LeaveTracker[[#This Row],[Employee Name]],Employees[[Employee Name]:[Office]],7))</f>
        <v>INTEGRATED CENTRAL TERMINAL</v>
      </c>
      <c r="F1247" s="51" t="str">
        <f>IF(ISBLANK(LeaveTracker[[#This Row],[Employee Name]]),"-----",VLOOKUP(LeaveTracker[[#This Row],[Employee Name]],Employees[[Employee Name]:[Office]],6))</f>
        <v>REGULAR</v>
      </c>
      <c r="G1247" s="24">
        <v>43759</v>
      </c>
      <c r="H1247" s="24">
        <v>43759</v>
      </c>
      <c r="I1247" s="20" t="s">
        <v>81</v>
      </c>
      <c r="K1247" s="51" t="str">
        <f ca="1">LeaveTracker[[#This Row],[Days]]&amp;" "&amp;LeaveTracker[[#This Row],[Type of Leave]]</f>
        <v>1 SL</v>
      </c>
      <c r="L1247" s="23">
        <f ca="1">NETWORKDAYS(LeaveTracker[[#This Row],[Start Date]],LeaveTracker[[#This Row],[End Date]],lstHolidays)</f>
        <v>1</v>
      </c>
      <c r="M1247" s="27"/>
    </row>
    <row r="1248" spans="1:13" ht="30" customHeight="1" x14ac:dyDescent="0.3">
      <c r="A1248" s="32">
        <v>1421</v>
      </c>
      <c r="B1248" s="31">
        <v>43803</v>
      </c>
      <c r="C1248" s="31">
        <v>43768</v>
      </c>
      <c r="D1248" s="20" t="s">
        <v>648</v>
      </c>
      <c r="E1248" s="51" t="str">
        <f>IF(ISBLANK(LeaveTracker[[#This Row],[Employee Name]]),"-----",VLOOKUP(LeaveTracker[[#This Row],[Employee Name]],Employees[[Employee Name]:[Office]],7))</f>
        <v>INTEGRATED CENTRAL TERMINAL</v>
      </c>
      <c r="F1248" s="51" t="str">
        <f>IF(ISBLANK(LeaveTracker[[#This Row],[Employee Name]]),"-----",VLOOKUP(LeaveTracker[[#This Row],[Employee Name]],Employees[[Employee Name]:[Office]],6))</f>
        <v>REGULAR</v>
      </c>
      <c r="G1248" s="24">
        <v>43762</v>
      </c>
      <c r="H1248" s="24">
        <v>43762</v>
      </c>
      <c r="I1248" s="20" t="s">
        <v>81</v>
      </c>
      <c r="K1248" s="51" t="str">
        <f ca="1">LeaveTracker[[#This Row],[Days]]&amp;" "&amp;LeaveTracker[[#This Row],[Type of Leave]]</f>
        <v>1 SL</v>
      </c>
      <c r="L1248" s="23">
        <f ca="1">NETWORKDAYS(LeaveTracker[[#This Row],[Start Date]],LeaveTracker[[#This Row],[End Date]],lstHolidays)</f>
        <v>1</v>
      </c>
      <c r="M1248" s="27"/>
    </row>
    <row r="1249" spans="1:13" ht="30" customHeight="1" x14ac:dyDescent="0.3">
      <c r="A1249" s="32">
        <v>1422</v>
      </c>
      <c r="B1249" s="31">
        <v>43803</v>
      </c>
      <c r="C1249" s="31">
        <v>43788</v>
      </c>
      <c r="D1249" s="20" t="s">
        <v>473</v>
      </c>
      <c r="E1249" s="51" t="str">
        <f>IF(ISBLANK(LeaveTracker[[#This Row],[Employee Name]]),"-----",VLOOKUP(LeaveTracker[[#This Row],[Employee Name]],Employees[[Employee Name]:[Office]],7))</f>
        <v>PIO</v>
      </c>
      <c r="F1249" s="51" t="str">
        <f>IF(ISBLANK(LeaveTracker[[#This Row],[Employee Name]]),"-----",VLOOKUP(LeaveTracker[[#This Row],[Employee Name]],Employees[[Employee Name]:[Office]],6))</f>
        <v>REGULAR</v>
      </c>
      <c r="G1249" s="24">
        <v>43787</v>
      </c>
      <c r="H1249" s="24">
        <v>43787</v>
      </c>
      <c r="I1249" s="20" t="s">
        <v>81</v>
      </c>
      <c r="K1249" s="51" t="str">
        <f ca="1">LeaveTracker[[#This Row],[Days]]&amp;" "&amp;LeaveTracker[[#This Row],[Type of Leave]]</f>
        <v>1 SL</v>
      </c>
      <c r="L1249" s="23">
        <f ca="1">NETWORKDAYS(LeaveTracker[[#This Row],[Start Date]],LeaveTracker[[#This Row],[End Date]],lstHolidays)</f>
        <v>1</v>
      </c>
      <c r="M1249" s="27"/>
    </row>
    <row r="1250" spans="1:13" ht="30" customHeight="1" x14ac:dyDescent="0.3">
      <c r="A1250" s="32">
        <v>1423</v>
      </c>
      <c r="B1250" s="31">
        <v>43803</v>
      </c>
      <c r="C1250" s="31">
        <v>43788</v>
      </c>
      <c r="D1250" s="20" t="s">
        <v>116</v>
      </c>
      <c r="E1250" s="51" t="str">
        <f>IF(ISBLANK(LeaveTracker[[#This Row],[Employee Name]]),"-----",VLOOKUP(LeaveTracker[[#This Row],[Employee Name]],Employees[[Employee Name]:[Office]],7))</f>
        <v>CHARACTER OFFICE</v>
      </c>
      <c r="F1250" s="51" t="str">
        <f>IF(ISBLANK(LeaveTracker[[#This Row],[Employee Name]]),"-----",VLOOKUP(LeaveTracker[[#This Row],[Employee Name]],Employees[[Employee Name]:[Office]],6))</f>
        <v>REGULAR</v>
      </c>
      <c r="G1250" s="24">
        <v>43815</v>
      </c>
      <c r="H1250" s="24">
        <v>43819</v>
      </c>
      <c r="I1250" s="20" t="s">
        <v>82</v>
      </c>
      <c r="K1250" s="51" t="str">
        <f ca="1">LeaveTracker[[#This Row],[Days]]&amp;" "&amp;LeaveTracker[[#This Row],[Type of Leave]]</f>
        <v>5 VL</v>
      </c>
      <c r="L1250" s="23">
        <f ca="1">NETWORKDAYS(LeaveTracker[[#This Row],[Start Date]],LeaveTracker[[#This Row],[End Date]],lstHolidays)</f>
        <v>5</v>
      </c>
      <c r="M1250" s="27"/>
    </row>
    <row r="1251" spans="1:13" ht="30" customHeight="1" x14ac:dyDescent="0.3">
      <c r="A1251" s="32">
        <v>1424</v>
      </c>
      <c r="B1251" s="31">
        <v>43803</v>
      </c>
      <c r="C1251" s="31">
        <v>43773</v>
      </c>
      <c r="D1251" s="20" t="s">
        <v>116</v>
      </c>
      <c r="E1251" s="51" t="str">
        <f>IF(ISBLANK(LeaveTracker[[#This Row],[Employee Name]]),"-----",VLOOKUP(LeaveTracker[[#This Row],[Employee Name]],Employees[[Employee Name]:[Office]],7))</f>
        <v>CHARACTER OFFICE</v>
      </c>
      <c r="F1251" s="51" t="str">
        <f>IF(ISBLANK(LeaveTracker[[#This Row],[Employee Name]]),"-----",VLOOKUP(LeaveTracker[[#This Row],[Employee Name]],Employees[[Employee Name]:[Office]],6))</f>
        <v>REGULAR</v>
      </c>
      <c r="G1251" s="24">
        <v>43782</v>
      </c>
      <c r="H1251" s="24">
        <v>43782</v>
      </c>
      <c r="I1251" s="20" t="s">
        <v>298</v>
      </c>
      <c r="K1251" s="51" t="str">
        <f ca="1">LeaveTracker[[#This Row],[Days]]&amp;" "&amp;LeaveTracker[[#This Row],[Type of Leave]]</f>
        <v>1 OTHER</v>
      </c>
      <c r="L1251" s="23">
        <f ca="1">NETWORKDAYS(LeaveTracker[[#This Row],[Start Date]],LeaveTracker[[#This Row],[End Date]],lstHolidays)</f>
        <v>1</v>
      </c>
      <c r="M1251" s="27"/>
    </row>
    <row r="1252" spans="1:13" ht="30" customHeight="1" x14ac:dyDescent="0.3">
      <c r="A1252" s="32">
        <v>1425</v>
      </c>
      <c r="B1252" s="31">
        <v>43803</v>
      </c>
      <c r="C1252" s="31">
        <v>43774</v>
      </c>
      <c r="D1252" s="20" t="s">
        <v>336</v>
      </c>
      <c r="E1252" s="51" t="str">
        <f>IF(ISBLANK(LeaveTracker[[#This Row],[Employee Name]]),"-----",VLOOKUP(LeaveTracker[[#This Row],[Employee Name]],Employees[[Employee Name]:[Office]],7))</f>
        <v>COMELEC</v>
      </c>
      <c r="F1252" s="51" t="str">
        <f>IF(ISBLANK(LeaveTracker[[#This Row],[Employee Name]]),"-----",VLOOKUP(LeaveTracker[[#This Row],[Employee Name]],Employees[[Employee Name]:[Office]],6))</f>
        <v>REGULAR</v>
      </c>
      <c r="G1252" s="24">
        <v>43818</v>
      </c>
      <c r="H1252" s="24">
        <v>43819</v>
      </c>
      <c r="I1252" s="20" t="s">
        <v>298</v>
      </c>
      <c r="K1252" s="51" t="str">
        <f ca="1">LeaveTracker[[#This Row],[Days]]&amp;" "&amp;LeaveTracker[[#This Row],[Type of Leave]]</f>
        <v>2 OTHER</v>
      </c>
      <c r="L1252" s="23">
        <f ca="1">NETWORKDAYS(LeaveTracker[[#This Row],[Start Date]],LeaveTracker[[#This Row],[End Date]],lstHolidays)</f>
        <v>2</v>
      </c>
      <c r="M1252" s="27"/>
    </row>
    <row r="1253" spans="1:13" ht="30" customHeight="1" x14ac:dyDescent="0.3">
      <c r="A1253" s="32">
        <v>1425</v>
      </c>
      <c r="B1253" s="31">
        <v>43803</v>
      </c>
      <c r="C1253" s="31">
        <v>43774</v>
      </c>
      <c r="D1253" s="20" t="s">
        <v>336</v>
      </c>
      <c r="E1253" s="51" t="str">
        <f>IF(ISBLANK(LeaveTracker[[#This Row],[Employee Name]]),"-----",VLOOKUP(LeaveTracker[[#This Row],[Employee Name]],Employees[[Employee Name]:[Office]],7))</f>
        <v>COMELEC</v>
      </c>
      <c r="F1253" s="51" t="str">
        <f>IF(ISBLANK(LeaveTracker[[#This Row],[Employee Name]]),"-----",VLOOKUP(LeaveTracker[[#This Row],[Employee Name]],Employees[[Employee Name]:[Office]],6))</f>
        <v>REGULAR</v>
      </c>
      <c r="G1253" s="24">
        <v>43822</v>
      </c>
      <c r="H1253" s="24">
        <v>43822</v>
      </c>
      <c r="I1253" s="20" t="s">
        <v>298</v>
      </c>
      <c r="K1253" s="51" t="str">
        <f ca="1">LeaveTracker[[#This Row],[Days]]&amp;" "&amp;LeaveTracker[[#This Row],[Type of Leave]]</f>
        <v>1 OTHER</v>
      </c>
      <c r="L1253" s="23">
        <f ca="1">NETWORKDAYS(LeaveTracker[[#This Row],[Start Date]],LeaveTracker[[#This Row],[End Date]],lstHolidays)</f>
        <v>1</v>
      </c>
      <c r="M1253" s="27"/>
    </row>
    <row r="1254" spans="1:13" ht="30" customHeight="1" x14ac:dyDescent="0.3">
      <c r="A1254" s="32">
        <v>1425</v>
      </c>
      <c r="B1254" s="31">
        <v>43803</v>
      </c>
      <c r="C1254" s="31">
        <v>43774</v>
      </c>
      <c r="D1254" s="20" t="s">
        <v>336</v>
      </c>
      <c r="E1254" s="51" t="str">
        <f>IF(ISBLANK(LeaveTracker[[#This Row],[Employee Name]]),"-----",VLOOKUP(LeaveTracker[[#This Row],[Employee Name]],Employees[[Employee Name]:[Office]],7))</f>
        <v>COMELEC</v>
      </c>
      <c r="F1254" s="51" t="str">
        <f>IF(ISBLANK(LeaveTracker[[#This Row],[Employee Name]]),"-----",VLOOKUP(LeaveTracker[[#This Row],[Employee Name]],Employees[[Employee Name]:[Office]],6))</f>
        <v>REGULAR</v>
      </c>
      <c r="G1254" s="24">
        <v>43825</v>
      </c>
      <c r="H1254" s="24">
        <v>43826</v>
      </c>
      <c r="I1254" s="20" t="s">
        <v>298</v>
      </c>
      <c r="K1254" s="51" t="str">
        <f ca="1">LeaveTracker[[#This Row],[Days]]&amp;" "&amp;LeaveTracker[[#This Row],[Type of Leave]]</f>
        <v>2 OTHER</v>
      </c>
      <c r="L1254" s="23">
        <f ca="1">NETWORKDAYS(LeaveTracker[[#This Row],[Start Date]],LeaveTracker[[#This Row],[End Date]],lstHolidays)</f>
        <v>2</v>
      </c>
      <c r="M1254" s="27"/>
    </row>
    <row r="1255" spans="1:13" ht="30" customHeight="1" x14ac:dyDescent="0.3">
      <c r="A1255" s="32">
        <v>1426</v>
      </c>
      <c r="B1255" s="31">
        <v>43803</v>
      </c>
      <c r="C1255" s="31">
        <v>43788</v>
      </c>
      <c r="D1255" s="20" t="s">
        <v>338</v>
      </c>
      <c r="E1255" s="51" t="str">
        <f>IF(ISBLANK(LeaveTracker[[#This Row],[Employee Name]]),"-----",VLOOKUP(LeaveTracker[[#This Row],[Employee Name]],Employees[[Employee Name]:[Office]],7))</f>
        <v>COMELEC</v>
      </c>
      <c r="F1255" s="51" t="str">
        <f>IF(ISBLANK(LeaveTracker[[#This Row],[Employee Name]]),"-----",VLOOKUP(LeaveTracker[[#This Row],[Employee Name]],Employees[[Employee Name]:[Office]],6))</f>
        <v>REGULAR</v>
      </c>
      <c r="G1255" s="24">
        <v>43784</v>
      </c>
      <c r="H1255" s="24">
        <v>43785</v>
      </c>
      <c r="I1255" s="20" t="s">
        <v>81</v>
      </c>
      <c r="K1255" s="51" t="str">
        <f ca="1">LeaveTracker[[#This Row],[Days]]&amp;" "&amp;LeaveTracker[[#This Row],[Type of Leave]]</f>
        <v>1 SL</v>
      </c>
      <c r="L1255" s="23">
        <f ca="1">NETWORKDAYS(LeaveTracker[[#This Row],[Start Date]],LeaveTracker[[#This Row],[End Date]],lstHolidays)</f>
        <v>1</v>
      </c>
      <c r="M1255" s="27"/>
    </row>
    <row r="1256" spans="1:13" ht="30" customHeight="1" x14ac:dyDescent="0.3">
      <c r="A1256" s="32">
        <v>1427</v>
      </c>
      <c r="B1256" s="31">
        <v>43803</v>
      </c>
      <c r="C1256" s="31">
        <v>43789</v>
      </c>
      <c r="D1256" s="20" t="s">
        <v>338</v>
      </c>
      <c r="E1256" s="51" t="str">
        <f>IF(ISBLANK(LeaveTracker[[#This Row],[Employee Name]]),"-----",VLOOKUP(LeaveTracker[[#This Row],[Employee Name]],Employees[[Employee Name]:[Office]],7))</f>
        <v>COMELEC</v>
      </c>
      <c r="F1256" s="51" t="str">
        <f>IF(ISBLANK(LeaveTracker[[#This Row],[Employee Name]]),"-----",VLOOKUP(LeaveTracker[[#This Row],[Employee Name]],Employees[[Employee Name]:[Office]],6))</f>
        <v>REGULAR</v>
      </c>
      <c r="G1256" s="24">
        <v>43781</v>
      </c>
      <c r="H1256" s="24">
        <v>43783</v>
      </c>
      <c r="I1256" s="20" t="s">
        <v>81</v>
      </c>
      <c r="K1256" s="51" t="str">
        <f ca="1">LeaveTracker[[#This Row],[Days]]&amp;" "&amp;LeaveTracker[[#This Row],[Type of Leave]]</f>
        <v>3 SL</v>
      </c>
      <c r="L1256" s="23">
        <f ca="1">NETWORKDAYS(LeaveTracker[[#This Row],[Start Date]],LeaveTracker[[#This Row],[End Date]],lstHolidays)</f>
        <v>3</v>
      </c>
      <c r="M1256" s="27"/>
    </row>
    <row r="1257" spans="1:13" ht="30" customHeight="1" x14ac:dyDescent="0.3">
      <c r="A1257" s="32">
        <v>1428</v>
      </c>
      <c r="B1257" s="31">
        <v>43803</v>
      </c>
      <c r="C1257" s="31">
        <v>43795</v>
      </c>
      <c r="D1257" s="20" t="s">
        <v>131</v>
      </c>
      <c r="E1257" s="51" t="str">
        <f>IF(ISBLANK(LeaveTracker[[#This Row],[Employee Name]]),"-----",VLOOKUP(LeaveTracker[[#This Row],[Employee Name]],Employees[[Employee Name]:[Office]],7))</f>
        <v>FPTMNHS</v>
      </c>
      <c r="F1257" s="51" t="str">
        <f>IF(ISBLANK(LeaveTracker[[#This Row],[Employee Name]]),"-----",VLOOKUP(LeaveTracker[[#This Row],[Employee Name]],Employees[[Employee Name]:[Office]],6))</f>
        <v>REGULAR</v>
      </c>
      <c r="G1257" s="24">
        <v>43801</v>
      </c>
      <c r="H1257" s="24">
        <v>43803</v>
      </c>
      <c r="I1257" s="20" t="s">
        <v>298</v>
      </c>
      <c r="J1257" s="43" t="s">
        <v>105</v>
      </c>
      <c r="K1257" s="51" t="str">
        <f ca="1">LeaveTracker[[#This Row],[Days]]&amp;" "&amp;LeaveTracker[[#This Row],[Type of Leave]]</f>
        <v>3 OTHER</v>
      </c>
      <c r="L1257" s="23">
        <f ca="1">NETWORKDAYS(LeaveTracker[[#This Row],[Start Date]],LeaveTracker[[#This Row],[End Date]],lstHolidays)</f>
        <v>3</v>
      </c>
      <c r="M1257" s="27"/>
    </row>
    <row r="1258" spans="1:13" ht="30" customHeight="1" x14ac:dyDescent="0.3">
      <c r="A1258" s="32">
        <v>1429</v>
      </c>
      <c r="B1258" s="31">
        <v>43803</v>
      </c>
      <c r="C1258" s="31">
        <v>43753</v>
      </c>
      <c r="D1258" s="19" t="s">
        <v>615</v>
      </c>
      <c r="E1258" s="51" t="str">
        <f>IF(ISBLANK(LeaveTracker[[#This Row],[Employee Name]]),"-----",VLOOKUP(LeaveTracker[[#This Row],[Employee Name]],Employees[[Employee Name]:[Office]],7))</f>
        <v>CBO</v>
      </c>
      <c r="F1258" s="51" t="str">
        <f>IF(ISBLANK(LeaveTracker[[#This Row],[Employee Name]]),"-----",VLOOKUP(LeaveTracker[[#This Row],[Employee Name]],Employees[[Employee Name]:[Office]],6))</f>
        <v>REGULAR</v>
      </c>
      <c r="G1258" s="21">
        <v>43760</v>
      </c>
      <c r="H1258" s="24">
        <v>43760</v>
      </c>
      <c r="I1258" s="20" t="s">
        <v>298</v>
      </c>
      <c r="J1258" s="43" t="s">
        <v>158</v>
      </c>
      <c r="K1258" s="51" t="str">
        <f ca="1">LeaveTracker[[#This Row],[Days]]&amp;" "&amp;LeaveTracker[[#This Row],[Type of Leave]]</f>
        <v>1 OTHER</v>
      </c>
      <c r="L1258" s="23">
        <f ca="1">NETWORKDAYS(LeaveTracker[[#This Row],[Start Date]],LeaveTracker[[#This Row],[End Date]],lstHolidays)</f>
        <v>1</v>
      </c>
      <c r="M1258" s="27"/>
    </row>
    <row r="1259" spans="1:13" ht="30" customHeight="1" x14ac:dyDescent="0.3">
      <c r="A1259" s="32">
        <v>1430</v>
      </c>
      <c r="B1259" s="31">
        <v>43819</v>
      </c>
      <c r="C1259" s="31">
        <v>43796</v>
      </c>
      <c r="D1259" s="20" t="s">
        <v>265</v>
      </c>
      <c r="E1259" s="51" t="str">
        <f>IF(ISBLANK(LeaveTracker[[#This Row],[Employee Name]]),"-----",VLOOKUP(LeaveTracker[[#This Row],[Employee Name]],Employees[[Employee Name]:[Office]],7))</f>
        <v>MO</v>
      </c>
      <c r="F1259" s="51" t="str">
        <f>IF(ISBLANK(LeaveTracker[[#This Row],[Employee Name]]),"-----",VLOOKUP(LeaveTracker[[#This Row],[Employee Name]],Employees[[Employee Name]:[Office]],6))</f>
        <v>REGULAR</v>
      </c>
      <c r="G1259" s="24">
        <v>43791</v>
      </c>
      <c r="H1259" s="24">
        <v>43791</v>
      </c>
      <c r="I1259" s="20" t="s">
        <v>81</v>
      </c>
      <c r="K1259" s="51" t="str">
        <f ca="1">LeaveTracker[[#This Row],[Days]]&amp;" "&amp;LeaveTracker[[#This Row],[Type of Leave]]</f>
        <v>1 SL</v>
      </c>
      <c r="L1259" s="23">
        <f ca="1">NETWORKDAYS(LeaveTracker[[#This Row],[Start Date]],LeaveTracker[[#This Row],[End Date]],lstHolidays)</f>
        <v>1</v>
      </c>
      <c r="M1259" s="27"/>
    </row>
    <row r="1260" spans="1:13" ht="30" customHeight="1" x14ac:dyDescent="0.3">
      <c r="A1260" s="32">
        <v>1430</v>
      </c>
      <c r="B1260" s="31">
        <v>43819</v>
      </c>
      <c r="C1260" s="31">
        <v>43796</v>
      </c>
      <c r="D1260" s="20" t="s">
        <v>265</v>
      </c>
      <c r="E1260" s="51" t="str">
        <f>IF(ISBLANK(LeaveTracker[[#This Row],[Employee Name]]),"-----",VLOOKUP(LeaveTracker[[#This Row],[Employee Name]],Employees[[Employee Name]:[Office]],7))</f>
        <v>MO</v>
      </c>
      <c r="F1260" s="51" t="str">
        <f>IF(ISBLANK(LeaveTracker[[#This Row],[Employee Name]]),"-----",VLOOKUP(LeaveTracker[[#This Row],[Employee Name]],Employees[[Employee Name]:[Office]],6))</f>
        <v>REGULAR</v>
      </c>
      <c r="G1260" s="24">
        <v>43794</v>
      </c>
      <c r="H1260" s="24">
        <v>43795</v>
      </c>
      <c r="I1260" s="20" t="s">
        <v>81</v>
      </c>
      <c r="K1260" s="51" t="str">
        <f ca="1">LeaveTracker[[#This Row],[Days]]&amp;" "&amp;LeaveTracker[[#This Row],[Type of Leave]]</f>
        <v>2 SL</v>
      </c>
      <c r="L1260" s="23">
        <f ca="1">NETWORKDAYS(LeaveTracker[[#This Row],[Start Date]],LeaveTracker[[#This Row],[End Date]],lstHolidays)</f>
        <v>2</v>
      </c>
      <c r="M1260" s="27"/>
    </row>
    <row r="1261" spans="1:13" ht="30" customHeight="1" x14ac:dyDescent="0.3">
      <c r="A1261" s="32">
        <v>1431</v>
      </c>
      <c r="B1261" s="31">
        <v>43819</v>
      </c>
      <c r="C1261" s="31">
        <v>43791</v>
      </c>
      <c r="D1261" s="19" t="s">
        <v>651</v>
      </c>
      <c r="E1261" s="51" t="str">
        <f>IF(ISBLANK(LeaveTracker[[#This Row],[Employee Name]]),"-----",VLOOKUP(LeaveTracker[[#This Row],[Employee Name]],Employees[[Employee Name]:[Office]],7))</f>
        <v>ASSESSORS OFFICE</v>
      </c>
      <c r="F1261" s="51" t="str">
        <f>IF(ISBLANK(LeaveTracker[[#This Row],[Employee Name]]),"-----",VLOOKUP(LeaveTracker[[#This Row],[Employee Name]],Employees[[Employee Name]:[Office]],6))</f>
        <v>REGULAR</v>
      </c>
      <c r="G1261" s="24">
        <v>43788</v>
      </c>
      <c r="H1261" s="24">
        <v>43790</v>
      </c>
      <c r="I1261" s="20" t="s">
        <v>81</v>
      </c>
      <c r="K1261" s="51" t="str">
        <f ca="1">LeaveTracker[[#This Row],[Days]]&amp;" "&amp;LeaveTracker[[#This Row],[Type of Leave]]</f>
        <v>3 SL</v>
      </c>
      <c r="L1261" s="23">
        <f ca="1">NETWORKDAYS(LeaveTracker[[#This Row],[Start Date]],LeaveTracker[[#This Row],[End Date]],lstHolidays)</f>
        <v>3</v>
      </c>
      <c r="M1261" s="27"/>
    </row>
    <row r="1262" spans="1:13" ht="30" customHeight="1" x14ac:dyDescent="0.3">
      <c r="A1262" s="32">
        <v>1432</v>
      </c>
      <c r="B1262" s="31">
        <v>43819</v>
      </c>
      <c r="C1262" s="31">
        <v>43791</v>
      </c>
      <c r="D1262" s="19" t="s">
        <v>655</v>
      </c>
      <c r="E1262" s="51" t="str">
        <f>IF(ISBLANK(LeaveTracker[[#This Row],[Employee Name]]),"-----",VLOOKUP(LeaveTracker[[#This Row],[Employee Name]],Employees[[Employee Name]:[Office]],7))</f>
        <v>ASSESSORS OFFICE</v>
      </c>
      <c r="F1262" s="51" t="str">
        <f>IF(ISBLANK(LeaveTracker[[#This Row],[Employee Name]]),"-----",VLOOKUP(LeaveTracker[[#This Row],[Employee Name]],Employees[[Employee Name]:[Office]],6))</f>
        <v>REGULAR</v>
      </c>
      <c r="G1262" s="24">
        <v>43788</v>
      </c>
      <c r="H1262" s="24">
        <v>43788</v>
      </c>
      <c r="I1262" s="20" t="s">
        <v>298</v>
      </c>
      <c r="J1262" s="43" t="s">
        <v>644</v>
      </c>
      <c r="K1262" s="51" t="str">
        <f ca="1">LeaveTracker[[#This Row],[Days]]&amp;" "&amp;LeaveTracker[[#This Row],[Type of Leave]]</f>
        <v>1 OTHER</v>
      </c>
      <c r="L1262" s="23">
        <f ca="1">NETWORKDAYS(LeaveTracker[[#This Row],[Start Date]],LeaveTracker[[#This Row],[End Date]],lstHolidays)</f>
        <v>1</v>
      </c>
      <c r="M1262" s="27"/>
    </row>
    <row r="1263" spans="1:13" ht="30" customHeight="1" x14ac:dyDescent="0.3">
      <c r="A1263" s="32">
        <v>1433</v>
      </c>
      <c r="B1263" s="31">
        <v>43819</v>
      </c>
      <c r="C1263" s="31">
        <v>43791</v>
      </c>
      <c r="D1263" s="19" t="s">
        <v>657</v>
      </c>
      <c r="E1263" s="51" t="str">
        <f>IF(ISBLANK(LeaveTracker[[#This Row],[Employee Name]]),"-----",VLOOKUP(LeaveTracker[[#This Row],[Employee Name]],Employees[[Employee Name]:[Office]],7))</f>
        <v>ASSESSORS OFFICE</v>
      </c>
      <c r="F1263" s="51" t="str">
        <f>IF(ISBLANK(LeaveTracker[[#This Row],[Employee Name]]),"-----",VLOOKUP(LeaveTracker[[#This Row],[Employee Name]],Employees[[Employee Name]:[Office]],6))</f>
        <v>REGULAR</v>
      </c>
      <c r="G1263" s="24">
        <v>43789</v>
      </c>
      <c r="H1263" s="24">
        <v>43789</v>
      </c>
      <c r="I1263" s="20" t="s">
        <v>298</v>
      </c>
      <c r="J1263" s="43" t="s">
        <v>644</v>
      </c>
      <c r="K1263" s="51" t="str">
        <f ca="1">LeaveTracker[[#This Row],[Days]]&amp;" "&amp;LeaveTracker[[#This Row],[Type of Leave]]</f>
        <v>1 OTHER</v>
      </c>
      <c r="L1263" s="23">
        <f ca="1">NETWORKDAYS(LeaveTracker[[#This Row],[Start Date]],LeaveTracker[[#This Row],[End Date]],lstHolidays)</f>
        <v>1</v>
      </c>
      <c r="M1263" s="27"/>
    </row>
    <row r="1264" spans="1:13" ht="30" customHeight="1" x14ac:dyDescent="0.3">
      <c r="A1264" s="32">
        <v>1434</v>
      </c>
      <c r="B1264" s="31">
        <v>43819</v>
      </c>
      <c r="C1264" s="31">
        <v>43801</v>
      </c>
      <c r="D1264" s="20" t="s">
        <v>131</v>
      </c>
      <c r="E1264" s="51" t="str">
        <f>IF(ISBLANK(LeaveTracker[[#This Row],[Employee Name]]),"-----",VLOOKUP(LeaveTracker[[#This Row],[Employee Name]],Employees[[Employee Name]:[Office]],7))</f>
        <v>FPTMNHS</v>
      </c>
      <c r="F1264" s="51" t="str">
        <f>IF(ISBLANK(LeaveTracker[[#This Row],[Employee Name]]),"-----",VLOOKUP(LeaveTracker[[#This Row],[Employee Name]],Employees[[Employee Name]:[Office]],6))</f>
        <v>REGULAR</v>
      </c>
      <c r="G1264" s="24">
        <v>43804</v>
      </c>
      <c r="H1264" s="24">
        <v>43805</v>
      </c>
      <c r="I1264" s="20" t="s">
        <v>298</v>
      </c>
      <c r="J1264" s="43" t="s">
        <v>1004</v>
      </c>
      <c r="K1264" s="51" t="str">
        <f ca="1">LeaveTracker[[#This Row],[Days]]&amp;" "&amp;LeaveTracker[[#This Row],[Type of Leave]]</f>
        <v>2 OTHER</v>
      </c>
      <c r="L1264" s="23">
        <f ca="1">NETWORKDAYS(LeaveTracker[[#This Row],[Start Date]],LeaveTracker[[#This Row],[End Date]],lstHolidays)</f>
        <v>2</v>
      </c>
      <c r="M1264" s="27"/>
    </row>
    <row r="1265" spans="1:13" ht="30" customHeight="1" x14ac:dyDescent="0.3">
      <c r="A1265" s="32">
        <v>1434</v>
      </c>
      <c r="B1265" s="31">
        <v>43819</v>
      </c>
      <c r="C1265" s="31">
        <v>43802</v>
      </c>
      <c r="D1265" s="20" t="s">
        <v>131</v>
      </c>
      <c r="E1265" s="51" t="str">
        <f>IF(ISBLANK(LeaveTracker[[#This Row],[Employee Name]]),"-----",VLOOKUP(LeaveTracker[[#This Row],[Employee Name]],Employees[[Employee Name]:[Office]],7))</f>
        <v>FPTMNHS</v>
      </c>
      <c r="F1265" s="51" t="str">
        <f>IF(ISBLANK(LeaveTracker[[#This Row],[Employee Name]]),"-----",VLOOKUP(LeaveTracker[[#This Row],[Employee Name]],Employees[[Employee Name]:[Office]],6))</f>
        <v>REGULAR</v>
      </c>
      <c r="G1265" s="24">
        <v>43808</v>
      </c>
      <c r="H1265" s="24">
        <v>43810</v>
      </c>
      <c r="I1265" s="20" t="s">
        <v>298</v>
      </c>
      <c r="K1265" s="51" t="str">
        <f ca="1">LeaveTracker[[#This Row],[Days]]&amp;" "&amp;LeaveTracker[[#This Row],[Type of Leave]]</f>
        <v>3 OTHER</v>
      </c>
      <c r="L1265" s="23">
        <f ca="1">NETWORKDAYS(LeaveTracker[[#This Row],[Start Date]],LeaveTracker[[#This Row],[End Date]],lstHolidays)</f>
        <v>3</v>
      </c>
      <c r="M1265" s="27"/>
    </row>
    <row r="1266" spans="1:13" ht="30" customHeight="1" x14ac:dyDescent="0.3">
      <c r="A1266" s="32">
        <v>1435</v>
      </c>
      <c r="B1266" s="31">
        <v>43819</v>
      </c>
      <c r="C1266" s="31">
        <v>43791</v>
      </c>
      <c r="D1266" s="20" t="s">
        <v>657</v>
      </c>
      <c r="E1266" s="51" t="str">
        <f>IF(ISBLANK(LeaveTracker[[#This Row],[Employee Name]]),"-----",VLOOKUP(LeaveTracker[[#This Row],[Employee Name]],Employees[[Employee Name]:[Office]],7))</f>
        <v>ASSESSORS OFFICE</v>
      </c>
      <c r="F1266" s="51" t="str">
        <f>IF(ISBLANK(LeaveTracker[[#This Row],[Employee Name]]),"-----",VLOOKUP(LeaveTracker[[#This Row],[Employee Name]],Employees[[Employee Name]:[Office]],6))</f>
        <v>REGULAR</v>
      </c>
      <c r="G1266" s="24">
        <v>43790</v>
      </c>
      <c r="H1266" s="24">
        <v>43791</v>
      </c>
      <c r="I1266" s="20" t="s">
        <v>81</v>
      </c>
      <c r="K1266" s="51" t="str">
        <f ca="1">LeaveTracker[[#This Row],[Days]]&amp;" "&amp;LeaveTracker[[#This Row],[Type of Leave]]</f>
        <v>2 SL</v>
      </c>
      <c r="L1266" s="23">
        <f ca="1">NETWORKDAYS(LeaveTracker[[#This Row],[Start Date]],LeaveTracker[[#This Row],[End Date]],lstHolidays)</f>
        <v>2</v>
      </c>
      <c r="M1266" s="27"/>
    </row>
    <row r="1267" spans="1:13" ht="30" customHeight="1" x14ac:dyDescent="0.3">
      <c r="A1267" s="32">
        <v>1436</v>
      </c>
      <c r="B1267" s="31">
        <v>43819</v>
      </c>
      <c r="C1267" s="31">
        <v>43809</v>
      </c>
      <c r="D1267" s="20" t="s">
        <v>470</v>
      </c>
      <c r="E1267" s="51" t="str">
        <f>IF(ISBLANK(LeaveTracker[[#This Row],[Employee Name]]),"-----",VLOOKUP(LeaveTracker[[#This Row],[Employee Name]],Employees[[Employee Name]:[Office]],7))</f>
        <v>ASSESSORS OFFICE</v>
      </c>
      <c r="F1267" s="51" t="str">
        <f>IF(ISBLANK(LeaveTracker[[#This Row],[Employee Name]]),"-----",VLOOKUP(LeaveTracker[[#This Row],[Employee Name]],Employees[[Employee Name]:[Office]],6))</f>
        <v>REGULAR</v>
      </c>
      <c r="G1267" s="24">
        <v>43808</v>
      </c>
      <c r="H1267" s="24">
        <v>43808</v>
      </c>
      <c r="I1267" s="20" t="s">
        <v>81</v>
      </c>
      <c r="K1267" s="51" t="str">
        <f ca="1">LeaveTracker[[#This Row],[Days]]&amp;" "&amp;LeaveTracker[[#This Row],[Type of Leave]]</f>
        <v>1 SL</v>
      </c>
      <c r="L1267" s="23">
        <f ca="1">NETWORKDAYS(LeaveTracker[[#This Row],[Start Date]],LeaveTracker[[#This Row],[End Date]],lstHolidays)</f>
        <v>1</v>
      </c>
      <c r="M1267" s="27"/>
    </row>
    <row r="1268" spans="1:13" ht="30" customHeight="1" x14ac:dyDescent="0.3">
      <c r="A1268" s="32">
        <v>1437</v>
      </c>
      <c r="B1268" s="31">
        <v>43819</v>
      </c>
      <c r="C1268" s="31">
        <v>43810</v>
      </c>
      <c r="D1268" s="20" t="s">
        <v>657</v>
      </c>
      <c r="E1268" s="51" t="str">
        <f>IF(ISBLANK(LeaveTracker[[#This Row],[Employee Name]]),"-----",VLOOKUP(LeaveTracker[[#This Row],[Employee Name]],Employees[[Employee Name]:[Office]],7))</f>
        <v>ASSESSORS OFFICE</v>
      </c>
      <c r="F1268" s="51" t="str">
        <f>IF(ISBLANK(LeaveTracker[[#This Row],[Employee Name]]),"-----",VLOOKUP(LeaveTracker[[#This Row],[Employee Name]],Employees[[Employee Name]:[Office]],6))</f>
        <v>REGULAR</v>
      </c>
      <c r="G1268" s="24">
        <v>43808</v>
      </c>
      <c r="H1268" s="24">
        <v>43808</v>
      </c>
      <c r="I1268" s="20" t="s">
        <v>81</v>
      </c>
      <c r="K1268" s="51" t="str">
        <f ca="1">LeaveTracker[[#This Row],[Days]]&amp;" "&amp;LeaveTracker[[#This Row],[Type of Leave]]</f>
        <v>1 SL</v>
      </c>
      <c r="L1268" s="23">
        <f ca="1">NETWORKDAYS(LeaveTracker[[#This Row],[Start Date]],LeaveTracker[[#This Row],[End Date]],lstHolidays)</f>
        <v>1</v>
      </c>
      <c r="M1268" s="27"/>
    </row>
    <row r="1269" spans="1:13" ht="30" customHeight="1" x14ac:dyDescent="0.3">
      <c r="A1269" s="32">
        <v>1438</v>
      </c>
      <c r="B1269" s="31">
        <v>43819</v>
      </c>
      <c r="C1269" s="31">
        <v>43801</v>
      </c>
      <c r="D1269" s="20" t="s">
        <v>341</v>
      </c>
      <c r="E1269" s="51" t="str">
        <f>IF(ISBLANK(LeaveTracker[[#This Row],[Employee Name]]),"-----",VLOOKUP(LeaveTracker[[#This Row],[Employee Name]],Employees[[Employee Name]:[Office]],7))</f>
        <v>MO</v>
      </c>
      <c r="F1269" s="51" t="str">
        <f>IF(ISBLANK(LeaveTracker[[#This Row],[Employee Name]]),"-----",VLOOKUP(LeaveTracker[[#This Row],[Employee Name]],Employees[[Employee Name]:[Office]],6))</f>
        <v>REGULAR</v>
      </c>
      <c r="G1269" s="24">
        <v>43815</v>
      </c>
      <c r="H1269" s="24">
        <v>43819</v>
      </c>
      <c r="I1269" s="20" t="s">
        <v>298</v>
      </c>
      <c r="J1269" s="43" t="s">
        <v>1004</v>
      </c>
      <c r="K1269" s="51" t="str">
        <f ca="1">LeaveTracker[[#This Row],[Days]]&amp;" "&amp;LeaveTracker[[#This Row],[Type of Leave]]</f>
        <v>5 OTHER</v>
      </c>
      <c r="L1269" s="23">
        <f ca="1">NETWORKDAYS(LeaveTracker[[#This Row],[Start Date]],LeaveTracker[[#This Row],[End Date]],lstHolidays)</f>
        <v>5</v>
      </c>
      <c r="M1269" s="27"/>
    </row>
    <row r="1270" spans="1:13" ht="30" customHeight="1" x14ac:dyDescent="0.3">
      <c r="A1270" s="32">
        <v>1439</v>
      </c>
      <c r="B1270" s="31">
        <v>43819</v>
      </c>
      <c r="C1270" s="31">
        <v>43801</v>
      </c>
      <c r="D1270" s="20" t="s">
        <v>341</v>
      </c>
      <c r="E1270" s="51" t="str">
        <f>IF(ISBLANK(LeaveTracker[[#This Row],[Employee Name]]),"-----",VLOOKUP(LeaveTracker[[#This Row],[Employee Name]],Employees[[Employee Name]:[Office]],7))</f>
        <v>MO</v>
      </c>
      <c r="F1270" s="51" t="str">
        <f>IF(ISBLANK(LeaveTracker[[#This Row],[Employee Name]]),"-----",VLOOKUP(LeaveTracker[[#This Row],[Employee Name]],Employees[[Employee Name]:[Office]],6))</f>
        <v>REGULAR</v>
      </c>
      <c r="G1270" s="24">
        <v>43794</v>
      </c>
      <c r="H1270" s="24">
        <v>43796</v>
      </c>
      <c r="I1270" s="20" t="s">
        <v>81</v>
      </c>
      <c r="K1270" s="51" t="str">
        <f ca="1">LeaveTracker[[#This Row],[Days]]&amp;" "&amp;LeaveTracker[[#This Row],[Type of Leave]]</f>
        <v>3 SL</v>
      </c>
      <c r="L1270" s="23">
        <f ca="1">NETWORKDAYS(LeaveTracker[[#This Row],[Start Date]],LeaveTracker[[#This Row],[End Date]],lstHolidays)</f>
        <v>3</v>
      </c>
      <c r="M1270" s="27"/>
    </row>
    <row r="1271" spans="1:13" ht="30" customHeight="1" x14ac:dyDescent="0.3">
      <c r="A1271" s="32">
        <v>1440</v>
      </c>
      <c r="B1271" s="31">
        <v>43819</v>
      </c>
      <c r="C1271" s="31">
        <v>43801</v>
      </c>
      <c r="D1271" s="19" t="s">
        <v>648</v>
      </c>
      <c r="E1271" s="51" t="str">
        <f>IF(ISBLANK(LeaveTracker[[#This Row],[Employee Name]]),"-----",VLOOKUP(LeaveTracker[[#This Row],[Employee Name]],Employees[[Employee Name]:[Office]],7))</f>
        <v>INTEGRATED CENTRAL TERMINAL</v>
      </c>
      <c r="F1271" s="51" t="str">
        <f>IF(ISBLANK(LeaveTracker[[#This Row],[Employee Name]]),"-----",VLOOKUP(LeaveTracker[[#This Row],[Employee Name]],Employees[[Employee Name]:[Office]],6))</f>
        <v>REGULAR</v>
      </c>
      <c r="G1271" s="24">
        <v>43812</v>
      </c>
      <c r="H1271" s="24">
        <v>43812</v>
      </c>
      <c r="I1271" s="20" t="s">
        <v>298</v>
      </c>
      <c r="J1271" s="43" t="s">
        <v>1004</v>
      </c>
      <c r="K1271" s="51" t="str">
        <f ca="1">LeaveTracker[[#This Row],[Days]]&amp;" "&amp;LeaveTracker[[#This Row],[Type of Leave]]</f>
        <v>1 OTHER</v>
      </c>
      <c r="L1271" s="23">
        <f ca="1">NETWORKDAYS(LeaveTracker[[#This Row],[Start Date]],LeaveTracker[[#This Row],[End Date]],lstHolidays)</f>
        <v>1</v>
      </c>
      <c r="M1271" s="27"/>
    </row>
    <row r="1272" spans="1:13" ht="30" customHeight="1" x14ac:dyDescent="0.3">
      <c r="A1272" s="32">
        <v>1440</v>
      </c>
      <c r="B1272" s="31">
        <v>43819</v>
      </c>
      <c r="C1272" s="31">
        <v>43801</v>
      </c>
      <c r="D1272" s="19" t="s">
        <v>648</v>
      </c>
      <c r="E1272" s="51" t="str">
        <f>IF(ISBLANK(LeaveTracker[[#This Row],[Employee Name]]),"-----",VLOOKUP(LeaveTracker[[#This Row],[Employee Name]],Employees[[Employee Name]:[Office]],7))</f>
        <v>INTEGRATED CENTRAL TERMINAL</v>
      </c>
      <c r="F1272" s="51" t="str">
        <f>IF(ISBLANK(LeaveTracker[[#This Row],[Employee Name]]),"-----",VLOOKUP(LeaveTracker[[#This Row],[Employee Name]],Employees[[Employee Name]:[Office]],6))</f>
        <v>REGULAR</v>
      </c>
      <c r="G1272" s="24">
        <v>43817</v>
      </c>
      <c r="H1272" s="24">
        <v>43817</v>
      </c>
      <c r="I1272" s="20" t="s">
        <v>298</v>
      </c>
      <c r="J1272" s="43" t="s">
        <v>1004</v>
      </c>
      <c r="K1272" s="51" t="str">
        <f ca="1">LeaveTracker[[#This Row],[Days]]&amp;" "&amp;LeaveTracker[[#This Row],[Type of Leave]]</f>
        <v>1 OTHER</v>
      </c>
      <c r="L1272" s="23">
        <f ca="1">NETWORKDAYS(LeaveTracker[[#This Row],[Start Date]],LeaveTracker[[#This Row],[End Date]],lstHolidays)</f>
        <v>1</v>
      </c>
      <c r="M1272" s="27"/>
    </row>
    <row r="1273" spans="1:13" ht="30" customHeight="1" x14ac:dyDescent="0.3">
      <c r="A1273" s="32">
        <v>1440</v>
      </c>
      <c r="B1273" s="31">
        <v>43819</v>
      </c>
      <c r="C1273" s="31">
        <v>43801</v>
      </c>
      <c r="D1273" s="19" t="s">
        <v>648</v>
      </c>
      <c r="E1273" s="51" t="str">
        <f>IF(ISBLANK(LeaveTracker[[#This Row],[Employee Name]]),"-----",VLOOKUP(LeaveTracker[[#This Row],[Employee Name]],Employees[[Employee Name]:[Office]],7))</f>
        <v>INTEGRATED CENTRAL TERMINAL</v>
      </c>
      <c r="F1273" s="51" t="str">
        <f>IF(ISBLANK(LeaveTracker[[#This Row],[Employee Name]]),"-----",VLOOKUP(LeaveTracker[[#This Row],[Employee Name]],Employees[[Employee Name]:[Office]],6))</f>
        <v>REGULAR</v>
      </c>
      <c r="G1273" s="24">
        <v>43822</v>
      </c>
      <c r="H1273" s="24">
        <v>43822</v>
      </c>
      <c r="I1273" s="20" t="s">
        <v>298</v>
      </c>
      <c r="J1273" s="43" t="s">
        <v>1004</v>
      </c>
      <c r="K1273" s="51" t="str">
        <f ca="1">LeaveTracker[[#This Row],[Days]]&amp;" "&amp;LeaveTracker[[#This Row],[Type of Leave]]</f>
        <v>1 OTHER</v>
      </c>
      <c r="L1273" s="23">
        <f ca="1">NETWORKDAYS(LeaveTracker[[#This Row],[Start Date]],LeaveTracker[[#This Row],[End Date]],lstHolidays)</f>
        <v>1</v>
      </c>
      <c r="M1273" s="27"/>
    </row>
    <row r="1274" spans="1:13" ht="30" customHeight="1" x14ac:dyDescent="0.3">
      <c r="A1274" s="32">
        <v>1440</v>
      </c>
      <c r="B1274" s="31">
        <v>43819</v>
      </c>
      <c r="C1274" s="31">
        <v>43801</v>
      </c>
      <c r="D1274" s="19" t="s">
        <v>648</v>
      </c>
      <c r="E1274" s="51" t="str">
        <f>IF(ISBLANK(LeaveTracker[[#This Row],[Employee Name]]),"-----",VLOOKUP(LeaveTracker[[#This Row],[Employee Name]],Employees[[Employee Name]:[Office]],7))</f>
        <v>INTEGRATED CENTRAL TERMINAL</v>
      </c>
      <c r="F1274" s="51" t="str">
        <f>IF(ISBLANK(LeaveTracker[[#This Row],[Employee Name]]),"-----",VLOOKUP(LeaveTracker[[#This Row],[Employee Name]],Employees[[Employee Name]:[Office]],6))</f>
        <v>REGULAR</v>
      </c>
      <c r="G1274" s="24">
        <v>43825</v>
      </c>
      <c r="H1274" s="24">
        <v>43826</v>
      </c>
      <c r="I1274" s="20" t="s">
        <v>298</v>
      </c>
      <c r="J1274" s="43" t="s">
        <v>1004</v>
      </c>
      <c r="K1274" s="51" t="str">
        <f ca="1">LeaveTracker[[#This Row],[Days]]&amp;" "&amp;LeaveTracker[[#This Row],[Type of Leave]]</f>
        <v>2 OTHER</v>
      </c>
      <c r="L1274" s="23">
        <f ca="1">NETWORKDAYS(LeaveTracker[[#This Row],[Start Date]],LeaveTracker[[#This Row],[End Date]],lstHolidays)</f>
        <v>2</v>
      </c>
      <c r="M1274" s="27"/>
    </row>
    <row r="1275" spans="1:13" ht="30" customHeight="1" x14ac:dyDescent="0.3">
      <c r="A1275" s="32">
        <v>1441</v>
      </c>
      <c r="B1275" s="31">
        <v>43819</v>
      </c>
      <c r="C1275" s="31">
        <v>43795</v>
      </c>
      <c r="D1275" s="19" t="s">
        <v>599</v>
      </c>
      <c r="E1275" s="51" t="str">
        <f>IF(ISBLANK(LeaveTracker[[#This Row],[Employee Name]]),"-----",VLOOKUP(LeaveTracker[[#This Row],[Employee Name]],Employees[[Employee Name]:[Office]],7))</f>
        <v>EEO/ CITY MARKET</v>
      </c>
      <c r="F1275" s="51" t="str">
        <f>IF(ISBLANK(LeaveTracker[[#This Row],[Employee Name]]),"-----",VLOOKUP(LeaveTracker[[#This Row],[Employee Name]],Employees[[Employee Name]:[Office]],6))</f>
        <v>REGULAR</v>
      </c>
      <c r="G1275" s="24">
        <v>43788</v>
      </c>
      <c r="H1275" s="24">
        <v>43788</v>
      </c>
      <c r="I1275" s="20" t="s">
        <v>81</v>
      </c>
      <c r="K1275" s="51" t="str">
        <f ca="1">LeaveTracker[[#This Row],[Days]]&amp;" "&amp;LeaveTracker[[#This Row],[Type of Leave]]</f>
        <v>1 SL</v>
      </c>
      <c r="L1275" s="23">
        <f ca="1">NETWORKDAYS(LeaveTracker[[#This Row],[Start Date]],LeaveTracker[[#This Row],[End Date]],lstHolidays)</f>
        <v>1</v>
      </c>
      <c r="M1275" s="27"/>
    </row>
    <row r="1276" spans="1:13" ht="30" customHeight="1" x14ac:dyDescent="0.3">
      <c r="A1276" s="32">
        <v>1442</v>
      </c>
      <c r="B1276" s="31">
        <v>43819</v>
      </c>
      <c r="C1276" s="31">
        <v>43795</v>
      </c>
      <c r="D1276" s="19" t="s">
        <v>660</v>
      </c>
      <c r="E1276" s="51" t="str">
        <f>IF(ISBLANK(LeaveTracker[[#This Row],[Employee Name]]),"-----",VLOOKUP(LeaveTracker[[#This Row],[Employee Name]],Employees[[Employee Name]:[Office]],7))</f>
        <v>CTO</v>
      </c>
      <c r="F1276" s="51" t="str">
        <f>IF(ISBLANK(LeaveTracker[[#This Row],[Employee Name]]),"-----",VLOOKUP(LeaveTracker[[#This Row],[Employee Name]],Employees[[Employee Name]:[Office]],6))</f>
        <v>REGULAR</v>
      </c>
      <c r="G1276" s="24">
        <v>43794</v>
      </c>
      <c r="H1276" s="24">
        <v>43794</v>
      </c>
      <c r="I1276" s="20" t="s">
        <v>81</v>
      </c>
      <c r="K1276" s="51" t="str">
        <f ca="1">LeaveTracker[[#This Row],[Days]]&amp;" "&amp;LeaveTracker[[#This Row],[Type of Leave]]</f>
        <v>1 SL</v>
      </c>
      <c r="L1276" s="23">
        <f ca="1">NETWORKDAYS(LeaveTracker[[#This Row],[Start Date]],LeaveTracker[[#This Row],[End Date]],lstHolidays)</f>
        <v>1</v>
      </c>
      <c r="M1276" s="27"/>
    </row>
    <row r="1277" spans="1:13" ht="30" customHeight="1" x14ac:dyDescent="0.3">
      <c r="A1277" s="32">
        <v>1443</v>
      </c>
      <c r="B1277" s="31">
        <v>43819</v>
      </c>
      <c r="C1277" s="31">
        <v>43801</v>
      </c>
      <c r="D1277" s="19" t="s">
        <v>662</v>
      </c>
      <c r="E1277" s="51" t="str">
        <f>IF(ISBLANK(LeaveTracker[[#This Row],[Employee Name]]),"-----",VLOOKUP(LeaveTracker[[#This Row],[Employee Name]],Employees[[Employee Name]:[Office]],7))</f>
        <v>CCT</v>
      </c>
      <c r="F1277" s="51" t="str">
        <f>IF(ISBLANK(LeaveTracker[[#This Row],[Employee Name]]),"-----",VLOOKUP(LeaveTracker[[#This Row],[Employee Name]],Employees[[Employee Name]:[Office]],6))</f>
        <v>REGULAR</v>
      </c>
      <c r="G1277" s="24">
        <v>43811</v>
      </c>
      <c r="H1277" s="24">
        <v>43811</v>
      </c>
      <c r="I1277" s="20" t="s">
        <v>82</v>
      </c>
      <c r="K1277" s="51" t="str">
        <f ca="1">LeaveTracker[[#This Row],[Days]]&amp;" "&amp;LeaveTracker[[#This Row],[Type of Leave]]</f>
        <v>1 VL</v>
      </c>
      <c r="L1277" s="23">
        <f ca="1">NETWORKDAYS(LeaveTracker[[#This Row],[Start Date]],LeaveTracker[[#This Row],[End Date]],lstHolidays)</f>
        <v>1</v>
      </c>
      <c r="M1277" s="27"/>
    </row>
    <row r="1278" spans="1:13" ht="30" customHeight="1" x14ac:dyDescent="0.3">
      <c r="A1278" s="32">
        <v>1444</v>
      </c>
      <c r="B1278" s="31">
        <v>43819</v>
      </c>
      <c r="C1278" s="31">
        <v>43767</v>
      </c>
      <c r="D1278" s="20" t="s">
        <v>651</v>
      </c>
      <c r="E1278" s="51" t="str">
        <f>IF(ISBLANK(LeaveTracker[[#This Row],[Employee Name]]),"-----",VLOOKUP(LeaveTracker[[#This Row],[Employee Name]],Employees[[Employee Name]:[Office]],7))</f>
        <v>ASSESSORS OFFICE</v>
      </c>
      <c r="F1278" s="51" t="str">
        <f>IF(ISBLANK(LeaveTracker[[#This Row],[Employee Name]]),"-----",VLOOKUP(LeaveTracker[[#This Row],[Employee Name]],Employees[[Employee Name]:[Office]],6))</f>
        <v>REGULAR</v>
      </c>
      <c r="G1278" s="24">
        <v>43761</v>
      </c>
      <c r="H1278" s="24">
        <v>43763</v>
      </c>
      <c r="I1278" s="20" t="s">
        <v>81</v>
      </c>
      <c r="K1278" s="51" t="str">
        <f ca="1">LeaveTracker[[#This Row],[Days]]&amp;" "&amp;LeaveTracker[[#This Row],[Type of Leave]]</f>
        <v>3 SL</v>
      </c>
      <c r="L1278" s="23">
        <f ca="1">NETWORKDAYS(LeaveTracker[[#This Row],[Start Date]],LeaveTracker[[#This Row],[End Date]],lstHolidays)</f>
        <v>3</v>
      </c>
      <c r="M1278" s="27"/>
    </row>
    <row r="1279" spans="1:13" ht="30" customHeight="1" x14ac:dyDescent="0.3">
      <c r="A1279" s="32">
        <v>1445</v>
      </c>
      <c r="B1279" s="31">
        <v>43819</v>
      </c>
      <c r="C1279" s="31">
        <v>43801</v>
      </c>
      <c r="D1279" s="19" t="s">
        <v>338</v>
      </c>
      <c r="E1279" s="51" t="str">
        <f>IF(ISBLANK(LeaveTracker[[#This Row],[Employee Name]]),"-----",VLOOKUP(LeaveTracker[[#This Row],[Employee Name]],Employees[[Employee Name]:[Office]],7))</f>
        <v>COMELEC</v>
      </c>
      <c r="F1279" s="51" t="str">
        <f>IF(ISBLANK(LeaveTracker[[#This Row],[Employee Name]]),"-----",VLOOKUP(LeaveTracker[[#This Row],[Employee Name]],Employees[[Employee Name]:[Office]],6))</f>
        <v>REGULAR</v>
      </c>
      <c r="G1279" s="24">
        <v>43797</v>
      </c>
      <c r="H1279" s="24">
        <v>43798</v>
      </c>
      <c r="I1279" s="20" t="s">
        <v>81</v>
      </c>
      <c r="K1279" s="51" t="str">
        <f ca="1">LeaveTracker[[#This Row],[Days]]&amp;" "&amp;LeaveTracker[[#This Row],[Type of Leave]]</f>
        <v>2 SL</v>
      </c>
      <c r="L1279" s="23">
        <f ca="1">NETWORKDAYS(LeaveTracker[[#This Row],[Start Date]],LeaveTracker[[#This Row],[End Date]],lstHolidays)</f>
        <v>2</v>
      </c>
      <c r="M1279" s="27"/>
    </row>
    <row r="1280" spans="1:13" ht="30" customHeight="1" x14ac:dyDescent="0.3">
      <c r="A1280" s="32">
        <v>1446</v>
      </c>
      <c r="B1280" s="31">
        <v>43819</v>
      </c>
      <c r="C1280" s="31">
        <v>43808</v>
      </c>
      <c r="D1280" s="19" t="s">
        <v>666</v>
      </c>
      <c r="E1280" s="51" t="str">
        <f>IF(ISBLANK(LeaveTracker[[#This Row],[Employee Name]]),"-----",VLOOKUP(LeaveTracker[[#This Row],[Employee Name]],Employees[[Employee Name]:[Office]],7))</f>
        <v>AGRICULTURE OFFICE</v>
      </c>
      <c r="F1280" s="51" t="str">
        <f>IF(ISBLANK(LeaveTracker[[#This Row],[Employee Name]]),"-----",VLOOKUP(LeaveTracker[[#This Row],[Employee Name]],Employees[[Employee Name]:[Office]],6))</f>
        <v>REGULAR</v>
      </c>
      <c r="G1280" s="24">
        <v>43819</v>
      </c>
      <c r="H1280" s="24">
        <v>43819</v>
      </c>
      <c r="I1280" s="20" t="s">
        <v>298</v>
      </c>
      <c r="K1280" s="51" t="str">
        <f ca="1">LeaveTracker[[#This Row],[Days]]&amp;" "&amp;LeaveTracker[[#This Row],[Type of Leave]]</f>
        <v>1 OTHER</v>
      </c>
      <c r="L1280" s="23">
        <f ca="1">NETWORKDAYS(LeaveTracker[[#This Row],[Start Date]],LeaveTracker[[#This Row],[End Date]],lstHolidays)</f>
        <v>1</v>
      </c>
      <c r="M1280" s="27"/>
    </row>
    <row r="1281" spans="1:13" ht="30" customHeight="1" x14ac:dyDescent="0.3">
      <c r="A1281" s="32">
        <v>1447</v>
      </c>
      <c r="B1281" s="31">
        <v>43819</v>
      </c>
      <c r="C1281" s="31">
        <v>43808</v>
      </c>
      <c r="D1281" s="19" t="s">
        <v>666</v>
      </c>
      <c r="E1281" s="51" t="str">
        <f>IF(ISBLANK(LeaveTracker[[#This Row],[Employee Name]]),"-----",VLOOKUP(LeaveTracker[[#This Row],[Employee Name]],Employees[[Employee Name]:[Office]],7))</f>
        <v>AGRICULTURE OFFICE</v>
      </c>
      <c r="F1281" s="51" t="str">
        <f>IF(ISBLANK(LeaveTracker[[#This Row],[Employee Name]]),"-----",VLOOKUP(LeaveTracker[[#This Row],[Employee Name]],Employees[[Employee Name]:[Office]],6))</f>
        <v>REGULAR</v>
      </c>
      <c r="G1281" s="24">
        <v>43817</v>
      </c>
      <c r="H1281" s="24">
        <v>43818</v>
      </c>
      <c r="I1281" s="20" t="s">
        <v>82</v>
      </c>
      <c r="K1281" s="51" t="str">
        <f ca="1">LeaveTracker[[#This Row],[Days]]&amp;" "&amp;LeaveTracker[[#This Row],[Type of Leave]]</f>
        <v>2 VL</v>
      </c>
      <c r="L1281" s="23">
        <f ca="1">NETWORKDAYS(LeaveTracker[[#This Row],[Start Date]],LeaveTracker[[#This Row],[End Date]],lstHolidays)</f>
        <v>2</v>
      </c>
      <c r="M1281" s="27"/>
    </row>
    <row r="1282" spans="1:13" ht="30" customHeight="1" x14ac:dyDescent="0.3">
      <c r="A1282" s="32">
        <v>1448</v>
      </c>
      <c r="B1282" s="31">
        <v>43819</v>
      </c>
      <c r="C1282" s="31">
        <v>43808</v>
      </c>
      <c r="D1282" s="20" t="s">
        <v>779</v>
      </c>
      <c r="E1282" s="51" t="str">
        <f>IF(ISBLANK(LeaveTracker[[#This Row],[Employee Name]]),"-----",VLOOKUP(LeaveTracker[[#This Row],[Employee Name]],Employees[[Employee Name]:[Office]],7))</f>
        <v>AGRICULTURE OFFICE</v>
      </c>
      <c r="F1282" s="51" t="str">
        <f>IF(ISBLANK(LeaveTracker[[#This Row],[Employee Name]]),"-----",VLOOKUP(LeaveTracker[[#This Row],[Employee Name]],Employees[[Employee Name]:[Office]],6))</f>
        <v>REGULAR</v>
      </c>
      <c r="G1282" s="24">
        <v>43805</v>
      </c>
      <c r="H1282" s="24">
        <v>43805</v>
      </c>
      <c r="I1282" s="20" t="s">
        <v>81</v>
      </c>
      <c r="K1282" s="51" t="str">
        <f ca="1">LeaveTracker[[#This Row],[Days]]&amp;" "&amp;LeaveTracker[[#This Row],[Type of Leave]]</f>
        <v>1 SL</v>
      </c>
      <c r="L1282" s="23">
        <f ca="1">NETWORKDAYS(LeaveTracker[[#This Row],[Start Date]],LeaveTracker[[#This Row],[End Date]],lstHolidays)</f>
        <v>1</v>
      </c>
      <c r="M1282" s="27"/>
    </row>
    <row r="1283" spans="1:13" ht="30" customHeight="1" x14ac:dyDescent="0.3">
      <c r="A1283" s="32">
        <v>1449</v>
      </c>
      <c r="B1283" s="31">
        <v>43819</v>
      </c>
      <c r="C1283" s="31">
        <v>43801</v>
      </c>
      <c r="D1283" s="19" t="s">
        <v>435</v>
      </c>
      <c r="E1283" s="51" t="str">
        <f>IF(ISBLANK(LeaveTracker[[#This Row],[Employee Name]]),"-----",VLOOKUP(LeaveTracker[[#This Row],[Employee Name]],Employees[[Employee Name]:[Office]],7))</f>
        <v>INTERNAL</v>
      </c>
      <c r="F1283" s="51" t="str">
        <f>IF(ISBLANK(LeaveTracker[[#This Row],[Employee Name]]),"-----",VLOOKUP(LeaveTracker[[#This Row],[Employee Name]],Employees[[Employee Name]:[Office]],6))</f>
        <v>REGULAR</v>
      </c>
      <c r="G1283" s="24">
        <v>43787</v>
      </c>
      <c r="H1283" s="24">
        <v>43791</v>
      </c>
      <c r="I1283" s="20" t="s">
        <v>298</v>
      </c>
      <c r="J1283" s="43" t="s">
        <v>299</v>
      </c>
      <c r="K1283" s="51" t="str">
        <f ca="1">LeaveTracker[[#This Row],[Days]]&amp;" "&amp;LeaveTracker[[#This Row],[Type of Leave]]</f>
        <v>5 OTHER</v>
      </c>
      <c r="L1283" s="23">
        <f ca="1">NETWORKDAYS(LeaveTracker[[#This Row],[Start Date]],LeaveTracker[[#This Row],[End Date]],lstHolidays)</f>
        <v>5</v>
      </c>
      <c r="M1283" s="27"/>
    </row>
    <row r="1284" spans="1:13" ht="30" customHeight="1" x14ac:dyDescent="0.3">
      <c r="A1284" s="32">
        <v>1449</v>
      </c>
      <c r="B1284" s="31">
        <v>43819</v>
      </c>
      <c r="C1284" s="31">
        <v>43801</v>
      </c>
      <c r="D1284" s="19" t="s">
        <v>435</v>
      </c>
      <c r="E1284" s="51" t="str">
        <f>IF(ISBLANK(LeaveTracker[[#This Row],[Employee Name]]),"-----",VLOOKUP(LeaveTracker[[#This Row],[Employee Name]],Employees[[Employee Name]:[Office]],7))</f>
        <v>INTERNAL</v>
      </c>
      <c r="F1284" s="51" t="str">
        <f>IF(ISBLANK(LeaveTracker[[#This Row],[Employee Name]]),"-----",VLOOKUP(LeaveTracker[[#This Row],[Employee Name]],Employees[[Employee Name]:[Office]],6))</f>
        <v>REGULAR</v>
      </c>
      <c r="G1284" s="24">
        <v>43794</v>
      </c>
      <c r="H1284" s="24">
        <v>43795</v>
      </c>
      <c r="I1284" s="20" t="s">
        <v>298</v>
      </c>
      <c r="J1284" s="43" t="s">
        <v>299</v>
      </c>
      <c r="K1284" s="51" t="str">
        <f ca="1">LeaveTracker[[#This Row],[Days]]&amp;" "&amp;LeaveTracker[[#This Row],[Type of Leave]]</f>
        <v>2 OTHER</v>
      </c>
      <c r="L1284" s="23">
        <f ca="1">NETWORKDAYS(LeaveTracker[[#This Row],[Start Date]],LeaveTracker[[#This Row],[End Date]],lstHolidays)</f>
        <v>2</v>
      </c>
      <c r="M1284" s="27"/>
    </row>
    <row r="1285" spans="1:13" ht="30" customHeight="1" x14ac:dyDescent="0.3">
      <c r="A1285" s="32">
        <v>1450</v>
      </c>
      <c r="B1285" s="31">
        <v>43819</v>
      </c>
      <c r="C1285" s="31">
        <v>43801</v>
      </c>
      <c r="D1285" s="19" t="s">
        <v>435</v>
      </c>
      <c r="E1285" s="51" t="str">
        <f>IF(ISBLANK(LeaveTracker[[#This Row],[Employee Name]]),"-----",VLOOKUP(LeaveTracker[[#This Row],[Employee Name]],Employees[[Employee Name]:[Office]],7))</f>
        <v>INTERNAL</v>
      </c>
      <c r="F1285" s="51" t="str">
        <f>IF(ISBLANK(LeaveTracker[[#This Row],[Employee Name]]),"-----",VLOOKUP(LeaveTracker[[#This Row],[Employee Name]],Employees[[Employee Name]:[Office]],6))</f>
        <v>REGULAR</v>
      </c>
      <c r="G1285" s="24">
        <v>43796</v>
      </c>
      <c r="H1285" s="24">
        <v>43797</v>
      </c>
      <c r="I1285" s="20" t="s">
        <v>81</v>
      </c>
      <c r="K1285" s="51" t="str">
        <f ca="1">LeaveTracker[[#This Row],[Days]]&amp;" "&amp;LeaveTracker[[#This Row],[Type of Leave]]</f>
        <v>2 SL</v>
      </c>
      <c r="L1285" s="23">
        <f ca="1">NETWORKDAYS(LeaveTracker[[#This Row],[Start Date]],LeaveTracker[[#This Row],[End Date]],lstHolidays)</f>
        <v>2</v>
      </c>
      <c r="M1285" s="27"/>
    </row>
    <row r="1286" spans="1:13" ht="30" customHeight="1" x14ac:dyDescent="0.3">
      <c r="A1286" s="32">
        <v>1451</v>
      </c>
      <c r="B1286" s="31">
        <v>43819</v>
      </c>
      <c r="C1286" s="31">
        <v>43801</v>
      </c>
      <c r="D1286" s="20" t="s">
        <v>435</v>
      </c>
      <c r="E1286" s="51" t="str">
        <f>IF(ISBLANK(LeaveTracker[[#This Row],[Employee Name]]),"-----",VLOOKUP(LeaveTracker[[#This Row],[Employee Name]],Employees[[Employee Name]:[Office]],7))</f>
        <v>INTERNAL</v>
      </c>
      <c r="F1286" s="51" t="str">
        <f>IF(ISBLANK(LeaveTracker[[#This Row],[Employee Name]]),"-----",VLOOKUP(LeaveTracker[[#This Row],[Employee Name]],Employees[[Employee Name]:[Office]],6))</f>
        <v>REGULAR</v>
      </c>
      <c r="G1286" s="24">
        <v>43774</v>
      </c>
      <c r="H1286" s="24">
        <v>43774</v>
      </c>
      <c r="I1286" s="20" t="s">
        <v>81</v>
      </c>
      <c r="K1286" s="51" t="str">
        <f ca="1">LeaveTracker[[#This Row],[Days]]&amp;" "&amp;LeaveTracker[[#This Row],[Type of Leave]]</f>
        <v>1 SL</v>
      </c>
      <c r="L1286" s="23">
        <f ca="1">NETWORKDAYS(LeaveTracker[[#This Row],[Start Date]],LeaveTracker[[#This Row],[End Date]],lstHolidays)</f>
        <v>1</v>
      </c>
      <c r="M1286" s="27"/>
    </row>
    <row r="1287" spans="1:13" ht="30" customHeight="1" x14ac:dyDescent="0.3">
      <c r="A1287" s="32">
        <v>1451</v>
      </c>
      <c r="B1287" s="31">
        <v>43819</v>
      </c>
      <c r="C1287" s="31">
        <v>43801</v>
      </c>
      <c r="D1287" s="20" t="s">
        <v>435</v>
      </c>
      <c r="E1287" s="51" t="str">
        <f>IF(ISBLANK(LeaveTracker[[#This Row],[Employee Name]]),"-----",VLOOKUP(LeaveTracker[[#This Row],[Employee Name]],Employees[[Employee Name]:[Office]],7))</f>
        <v>INTERNAL</v>
      </c>
      <c r="F1287" s="51" t="str">
        <f>IF(ISBLANK(LeaveTracker[[#This Row],[Employee Name]]),"-----",VLOOKUP(LeaveTracker[[#This Row],[Employee Name]],Employees[[Employee Name]:[Office]],6))</f>
        <v>REGULAR</v>
      </c>
      <c r="G1287" s="24">
        <v>43782</v>
      </c>
      <c r="H1287" s="24">
        <v>43782</v>
      </c>
      <c r="I1287" s="19" t="s">
        <v>81</v>
      </c>
      <c r="K1287" s="51" t="str">
        <f ca="1">LeaveTracker[[#This Row],[Days]]&amp;" "&amp;LeaveTracker[[#This Row],[Type of Leave]]</f>
        <v>1 SL</v>
      </c>
      <c r="L1287" s="23">
        <f ca="1">NETWORKDAYS(LeaveTracker[[#This Row],[Start Date]],LeaveTracker[[#This Row],[End Date]],lstHolidays)</f>
        <v>1</v>
      </c>
      <c r="M1287" s="27"/>
    </row>
    <row r="1288" spans="1:13" ht="30" customHeight="1" x14ac:dyDescent="0.3">
      <c r="A1288" s="32">
        <v>1452</v>
      </c>
      <c r="B1288" s="31">
        <v>43819</v>
      </c>
      <c r="C1288" s="31">
        <v>43808</v>
      </c>
      <c r="D1288" s="19" t="s">
        <v>265</v>
      </c>
      <c r="E1288" s="51" t="str">
        <f>IF(ISBLANK(LeaveTracker[[#This Row],[Employee Name]]),"-----",VLOOKUP(LeaveTracker[[#This Row],[Employee Name]],Employees[[Employee Name]:[Office]],7))</f>
        <v>MO</v>
      </c>
      <c r="F1288" s="51" t="str">
        <f>IF(ISBLANK(LeaveTracker[[#This Row],[Employee Name]]),"-----",VLOOKUP(LeaveTracker[[#This Row],[Employee Name]],Employees[[Employee Name]:[Office]],6))</f>
        <v>REGULAR</v>
      </c>
      <c r="G1288" s="24">
        <v>43825</v>
      </c>
      <c r="H1288" s="24">
        <v>43826</v>
      </c>
      <c r="I1288" s="20" t="s">
        <v>298</v>
      </c>
      <c r="J1288" s="43" t="s">
        <v>1004</v>
      </c>
      <c r="K1288" s="51" t="str">
        <f ca="1">LeaveTracker[[#This Row],[Days]]&amp;" "&amp;LeaveTracker[[#This Row],[Type of Leave]]</f>
        <v>2 OTHER</v>
      </c>
      <c r="L1288" s="23">
        <f ca="1">NETWORKDAYS(LeaveTracker[[#This Row],[Start Date]],LeaveTracker[[#This Row],[End Date]],lstHolidays)</f>
        <v>2</v>
      </c>
      <c r="M1288" s="27"/>
    </row>
    <row r="1289" spans="1:13" ht="30" customHeight="1" x14ac:dyDescent="0.3">
      <c r="A1289" s="32">
        <v>1453</v>
      </c>
      <c r="B1289" s="31">
        <v>43819</v>
      </c>
      <c r="C1289" s="31">
        <v>43801</v>
      </c>
      <c r="D1289" s="19" t="s">
        <v>671</v>
      </c>
      <c r="E1289" s="51" t="str">
        <f>IF(ISBLANK(LeaveTracker[[#This Row],[Employee Name]]),"-----",VLOOKUP(LeaveTracker[[#This Row],[Employee Name]],Employees[[Employee Name]:[Office]],7))</f>
        <v>SP</v>
      </c>
      <c r="F1289" s="51" t="str">
        <f>IF(ISBLANK(LeaveTracker[[#This Row],[Employee Name]]),"-----",VLOOKUP(LeaveTracker[[#This Row],[Employee Name]],Employees[[Employee Name]:[Office]],6))</f>
        <v>REGULAR</v>
      </c>
      <c r="G1289" s="24">
        <v>43818</v>
      </c>
      <c r="H1289" s="24">
        <v>43819</v>
      </c>
      <c r="I1289" s="20" t="s">
        <v>82</v>
      </c>
      <c r="K1289" s="51" t="str">
        <f ca="1">LeaveTracker[[#This Row],[Days]]&amp;" "&amp;LeaveTracker[[#This Row],[Type of Leave]]</f>
        <v>2 VL</v>
      </c>
      <c r="L1289" s="23">
        <f ca="1">NETWORKDAYS(LeaveTracker[[#This Row],[Start Date]],LeaveTracker[[#This Row],[End Date]],lstHolidays)</f>
        <v>2</v>
      </c>
      <c r="M1289" s="27"/>
    </row>
    <row r="1290" spans="1:13" ht="30" customHeight="1" x14ac:dyDescent="0.3">
      <c r="A1290" s="32">
        <v>1453</v>
      </c>
      <c r="B1290" s="31">
        <v>43819</v>
      </c>
      <c r="C1290" s="31">
        <v>43801</v>
      </c>
      <c r="D1290" s="19" t="s">
        <v>671</v>
      </c>
      <c r="E1290" s="51" t="str">
        <f>IF(ISBLANK(LeaveTracker[[#This Row],[Employee Name]]),"-----",VLOOKUP(LeaveTracker[[#This Row],[Employee Name]],Employees[[Employee Name]:[Office]],7))</f>
        <v>SP</v>
      </c>
      <c r="F1290" s="51" t="str">
        <f>IF(ISBLANK(LeaveTracker[[#This Row],[Employee Name]]),"-----",VLOOKUP(LeaveTracker[[#This Row],[Employee Name]],Employees[[Employee Name]:[Office]],6))</f>
        <v>REGULAR</v>
      </c>
      <c r="G1290" s="24">
        <v>43822</v>
      </c>
      <c r="H1290" s="24">
        <v>43822</v>
      </c>
      <c r="I1290" s="20" t="s">
        <v>82</v>
      </c>
      <c r="K1290" s="51" t="str">
        <f ca="1">LeaveTracker[[#This Row],[Days]]&amp;" "&amp;LeaveTracker[[#This Row],[Type of Leave]]</f>
        <v>1 VL</v>
      </c>
      <c r="L1290" s="23">
        <f ca="1">NETWORKDAYS(LeaveTracker[[#This Row],[Start Date]],LeaveTracker[[#This Row],[End Date]],lstHolidays)</f>
        <v>1</v>
      </c>
      <c r="M1290" s="27"/>
    </row>
    <row r="1291" spans="1:13" ht="30" customHeight="1" x14ac:dyDescent="0.3">
      <c r="A1291" s="32">
        <v>1453</v>
      </c>
      <c r="B1291" s="31">
        <v>43819</v>
      </c>
      <c r="C1291" s="31">
        <v>43801</v>
      </c>
      <c r="D1291" s="19" t="s">
        <v>671</v>
      </c>
      <c r="E1291" s="51" t="str">
        <f>IF(ISBLANK(LeaveTracker[[#This Row],[Employee Name]]),"-----",VLOOKUP(LeaveTracker[[#This Row],[Employee Name]],Employees[[Employee Name]:[Office]],7))</f>
        <v>SP</v>
      </c>
      <c r="F1291" s="51" t="str">
        <f>IF(ISBLANK(LeaveTracker[[#This Row],[Employee Name]]),"-----",VLOOKUP(LeaveTracker[[#This Row],[Employee Name]],Employees[[Employee Name]:[Office]],6))</f>
        <v>REGULAR</v>
      </c>
      <c r="G1291" s="24">
        <v>43825</v>
      </c>
      <c r="H1291" s="24">
        <v>43826</v>
      </c>
      <c r="I1291" s="20" t="s">
        <v>82</v>
      </c>
      <c r="K1291" s="51" t="str">
        <f ca="1">LeaveTracker[[#This Row],[Days]]&amp;" "&amp;LeaveTracker[[#This Row],[Type of Leave]]</f>
        <v>2 VL</v>
      </c>
      <c r="L1291" s="23">
        <f ca="1">NETWORKDAYS(LeaveTracker[[#This Row],[Start Date]],LeaveTracker[[#This Row],[End Date]],lstHolidays)</f>
        <v>2</v>
      </c>
      <c r="M1291" s="27"/>
    </row>
    <row r="1292" spans="1:13" ht="30" customHeight="1" x14ac:dyDescent="0.3">
      <c r="A1292" s="32">
        <v>1454</v>
      </c>
      <c r="B1292" s="31">
        <v>43819</v>
      </c>
      <c r="C1292" s="31">
        <v>43804</v>
      </c>
      <c r="D1292" s="19" t="s">
        <v>358</v>
      </c>
      <c r="E1292" s="51" t="str">
        <f>IF(ISBLANK(LeaveTracker[[#This Row],[Employee Name]]),"-----",VLOOKUP(LeaveTracker[[#This Row],[Employee Name]],Employees[[Employee Name]:[Office]],7))</f>
        <v>VMO</v>
      </c>
      <c r="F1292" s="51" t="str">
        <f>IF(ISBLANK(LeaveTracker[[#This Row],[Employee Name]]),"-----",VLOOKUP(LeaveTracker[[#This Row],[Employee Name]],Employees[[Employee Name]:[Office]],6))</f>
        <v>REGULAR</v>
      </c>
      <c r="G1292" s="24">
        <v>43825</v>
      </c>
      <c r="H1292" s="24">
        <v>43826</v>
      </c>
      <c r="I1292" s="20" t="s">
        <v>82</v>
      </c>
      <c r="K1292" s="51" t="str">
        <f ca="1">LeaveTracker[[#This Row],[Days]]&amp;" "&amp;LeaveTracker[[#This Row],[Type of Leave]]</f>
        <v>2 VL</v>
      </c>
      <c r="L1292" s="23">
        <f ca="1">NETWORKDAYS(LeaveTracker[[#This Row],[Start Date]],LeaveTracker[[#This Row],[End Date]],lstHolidays)</f>
        <v>2</v>
      </c>
      <c r="M1292" s="27"/>
    </row>
    <row r="1293" spans="1:13" ht="30" customHeight="1" x14ac:dyDescent="0.3">
      <c r="A1293" s="32">
        <v>1455</v>
      </c>
      <c r="B1293" s="31">
        <v>43819</v>
      </c>
      <c r="C1293" s="31">
        <v>43804</v>
      </c>
      <c r="D1293" s="19" t="s">
        <v>358</v>
      </c>
      <c r="E1293" s="51" t="str">
        <f>IF(ISBLANK(LeaveTracker[[#This Row],[Employee Name]]),"-----",VLOOKUP(LeaveTracker[[#This Row],[Employee Name]],Employees[[Employee Name]:[Office]],7))</f>
        <v>VMO</v>
      </c>
      <c r="F1293" s="51" t="str">
        <f>IF(ISBLANK(LeaveTracker[[#This Row],[Employee Name]]),"-----",VLOOKUP(LeaveTracker[[#This Row],[Employee Name]],Employees[[Employee Name]:[Office]],6))</f>
        <v>REGULAR</v>
      </c>
      <c r="G1293" s="24">
        <v>43810</v>
      </c>
      <c r="H1293" s="24">
        <v>43811</v>
      </c>
      <c r="I1293" s="20" t="s">
        <v>298</v>
      </c>
      <c r="J1293" s="43" t="s">
        <v>1004</v>
      </c>
      <c r="K1293" s="51" t="str">
        <f ca="1">LeaveTracker[[#This Row],[Days]]&amp;" "&amp;LeaveTracker[[#This Row],[Type of Leave]]</f>
        <v>2 OTHER</v>
      </c>
      <c r="L1293" s="23">
        <f ca="1">NETWORKDAYS(LeaveTracker[[#This Row],[Start Date]],LeaveTracker[[#This Row],[End Date]],lstHolidays)</f>
        <v>2</v>
      </c>
      <c r="M1293" s="27"/>
    </row>
    <row r="1294" spans="1:13" ht="30" customHeight="1" x14ac:dyDescent="0.3">
      <c r="A1294" s="32">
        <v>1456</v>
      </c>
      <c r="B1294" s="31">
        <v>43819</v>
      </c>
      <c r="C1294" s="31">
        <v>43804</v>
      </c>
      <c r="D1294" s="19" t="s">
        <v>358</v>
      </c>
      <c r="E1294" s="51" t="str">
        <f>IF(ISBLANK(LeaveTracker[[#This Row],[Employee Name]]),"-----",VLOOKUP(LeaveTracker[[#This Row],[Employee Name]],Employees[[Employee Name]:[Office]],7))</f>
        <v>VMO</v>
      </c>
      <c r="F1294" s="51" t="str">
        <f>IF(ISBLANK(LeaveTracker[[#This Row],[Employee Name]]),"-----",VLOOKUP(LeaveTracker[[#This Row],[Employee Name]],Employees[[Employee Name]:[Office]],6))</f>
        <v>REGULAR</v>
      </c>
      <c r="G1294" s="24">
        <v>43803</v>
      </c>
      <c r="H1294" s="24">
        <v>43803</v>
      </c>
      <c r="I1294" s="20" t="s">
        <v>81</v>
      </c>
      <c r="K1294" s="51" t="str">
        <f ca="1">LeaveTracker[[#This Row],[Days]]&amp;" "&amp;LeaveTracker[[#This Row],[Type of Leave]]</f>
        <v>1 SL</v>
      </c>
      <c r="L1294" s="23">
        <f ca="1">NETWORKDAYS(LeaveTracker[[#This Row],[Start Date]],LeaveTracker[[#This Row],[End Date]],lstHolidays)</f>
        <v>1</v>
      </c>
      <c r="M1294" s="27"/>
    </row>
    <row r="1295" spans="1:13" ht="30" customHeight="1" x14ac:dyDescent="0.3">
      <c r="A1295" s="32">
        <v>1457</v>
      </c>
      <c r="B1295" s="31">
        <v>43819</v>
      </c>
      <c r="C1295" s="31">
        <v>43805</v>
      </c>
      <c r="D1295" s="20" t="s">
        <v>780</v>
      </c>
      <c r="E1295" s="51" t="str">
        <f>IF(ISBLANK(LeaveTracker[[#This Row],[Employee Name]]),"-----",VLOOKUP(LeaveTracker[[#This Row],[Employee Name]],Employees[[Employee Name]:[Office]],7))</f>
        <v>SP</v>
      </c>
      <c r="F1295" s="51" t="str">
        <f>IF(ISBLANK(LeaveTracker[[#This Row],[Employee Name]]),"-----",VLOOKUP(LeaveTracker[[#This Row],[Employee Name]],Employees[[Employee Name]:[Office]],6))</f>
        <v>REGULAR</v>
      </c>
      <c r="G1295" s="24">
        <v>43826</v>
      </c>
      <c r="H1295" s="24">
        <v>43826</v>
      </c>
      <c r="I1295" s="20" t="s">
        <v>298</v>
      </c>
      <c r="K1295" s="51" t="str">
        <f ca="1">LeaveTracker[[#This Row],[Days]]&amp;" "&amp;LeaveTracker[[#This Row],[Type of Leave]]</f>
        <v>1 OTHER</v>
      </c>
      <c r="L1295" s="23">
        <f ca="1">NETWORKDAYS(LeaveTracker[[#This Row],[Start Date]],LeaveTracker[[#This Row],[End Date]],lstHolidays)</f>
        <v>1</v>
      </c>
      <c r="M1295" s="27"/>
    </row>
    <row r="1296" spans="1:13" ht="30" customHeight="1" x14ac:dyDescent="0.3">
      <c r="A1296" s="32">
        <v>1458</v>
      </c>
      <c r="B1296" s="31">
        <v>43819</v>
      </c>
      <c r="C1296" s="31">
        <v>43804</v>
      </c>
      <c r="D1296" s="20" t="s">
        <v>121</v>
      </c>
      <c r="E1296" s="51" t="str">
        <f>IF(ISBLANK(LeaveTracker[[#This Row],[Employee Name]]),"-----",VLOOKUP(LeaveTracker[[#This Row],[Employee Name]],Employees[[Employee Name]:[Office]],7))</f>
        <v>CHARACTER OFFICE</v>
      </c>
      <c r="F1296" s="51" t="str">
        <f>IF(ISBLANK(LeaveTracker[[#This Row],[Employee Name]]),"-----",VLOOKUP(LeaveTracker[[#This Row],[Employee Name]],Employees[[Employee Name]:[Office]],6))</f>
        <v>REGULAR</v>
      </c>
      <c r="G1296" s="24">
        <v>43810</v>
      </c>
      <c r="H1296" s="24">
        <v>43810</v>
      </c>
      <c r="I1296" s="20" t="s">
        <v>82</v>
      </c>
      <c r="K1296" s="51" t="str">
        <f ca="1">LeaveTracker[[#This Row],[Days]]&amp;" "&amp;LeaveTracker[[#This Row],[Type of Leave]]</f>
        <v>1 VL</v>
      </c>
      <c r="L1296" s="23">
        <f ca="1">NETWORKDAYS(LeaveTracker[[#This Row],[Start Date]],LeaveTracker[[#This Row],[End Date]],lstHolidays)</f>
        <v>1</v>
      </c>
      <c r="M1296" s="27"/>
    </row>
    <row r="1297" spans="1:13" ht="30" customHeight="1" x14ac:dyDescent="0.3">
      <c r="A1297" s="32">
        <v>1459</v>
      </c>
      <c r="B1297" s="31">
        <v>43819</v>
      </c>
      <c r="C1297" s="31">
        <v>43808</v>
      </c>
      <c r="D1297" s="20" t="s">
        <v>121</v>
      </c>
      <c r="E1297" s="51" t="str">
        <f>IF(ISBLANK(LeaveTracker[[#This Row],[Employee Name]]),"-----",VLOOKUP(LeaveTracker[[#This Row],[Employee Name]],Employees[[Employee Name]:[Office]],7))</f>
        <v>CHARACTER OFFICE</v>
      </c>
      <c r="F1297" s="51" t="str">
        <f>IF(ISBLANK(LeaveTracker[[#This Row],[Employee Name]]),"-----",VLOOKUP(LeaveTracker[[#This Row],[Employee Name]],Employees[[Employee Name]:[Office]],6))</f>
        <v>REGULAR</v>
      </c>
      <c r="G1297" s="24">
        <v>43805</v>
      </c>
      <c r="H1297" s="24">
        <v>43805</v>
      </c>
      <c r="I1297" s="20" t="s">
        <v>81</v>
      </c>
      <c r="K1297" s="51" t="str">
        <f ca="1">LeaveTracker[[#This Row],[Days]]&amp;" "&amp;LeaveTracker[[#This Row],[Type of Leave]]</f>
        <v>1 SL</v>
      </c>
      <c r="L1297" s="23">
        <f ca="1">NETWORKDAYS(LeaveTracker[[#This Row],[Start Date]],LeaveTracker[[#This Row],[End Date]],lstHolidays)</f>
        <v>1</v>
      </c>
      <c r="M1297" s="27"/>
    </row>
    <row r="1298" spans="1:13" ht="30" customHeight="1" x14ac:dyDescent="0.3">
      <c r="A1298" s="32">
        <v>1460</v>
      </c>
      <c r="B1298" s="31">
        <v>43819</v>
      </c>
      <c r="C1298" s="31">
        <v>43785</v>
      </c>
      <c r="D1298" s="20" t="s">
        <v>587</v>
      </c>
      <c r="E1298" s="51" t="str">
        <f>IF(ISBLANK(LeaveTracker[[#This Row],[Employee Name]]),"-----",VLOOKUP(LeaveTracker[[#This Row],[Employee Name]],Employees[[Employee Name]:[Office]],7))</f>
        <v>PICNIC GROVE</v>
      </c>
      <c r="F1298" s="51" t="str">
        <f>IF(ISBLANK(LeaveTracker[[#This Row],[Employee Name]]),"-----",VLOOKUP(LeaveTracker[[#This Row],[Employee Name]],Employees[[Employee Name]:[Office]],6))</f>
        <v>REGULAR</v>
      </c>
      <c r="G1298" s="24">
        <v>43792</v>
      </c>
      <c r="H1298" s="24">
        <v>43792</v>
      </c>
      <c r="I1298" s="20" t="s">
        <v>298</v>
      </c>
      <c r="K1298" s="51" t="str">
        <f ca="1">LeaveTracker[[#This Row],[Days]]&amp;" "&amp;LeaveTracker[[#This Row],[Type of Leave]]</f>
        <v>0 OTHER</v>
      </c>
      <c r="L1298" s="23">
        <f ca="1">NETWORKDAYS(LeaveTracker[[#This Row],[Start Date]],LeaveTracker[[#This Row],[End Date]],lstHolidays)</f>
        <v>0</v>
      </c>
      <c r="M1298" s="27"/>
    </row>
    <row r="1299" spans="1:13" ht="30" customHeight="1" x14ac:dyDescent="0.3">
      <c r="A1299" s="32">
        <v>1461</v>
      </c>
      <c r="B1299" s="31">
        <v>43819</v>
      </c>
      <c r="C1299" s="31">
        <v>43787</v>
      </c>
      <c r="D1299" s="19" t="s">
        <v>676</v>
      </c>
      <c r="E1299" s="51" t="str">
        <f>IF(ISBLANK(LeaveTracker[[#This Row],[Employee Name]]),"-----",VLOOKUP(LeaveTracker[[#This Row],[Employee Name]],Employees[[Employee Name]:[Office]],7))</f>
        <v>PICNIC GROVE</v>
      </c>
      <c r="F1299" s="51" t="str">
        <f>IF(ISBLANK(LeaveTracker[[#This Row],[Employee Name]]),"-----",VLOOKUP(LeaveTracker[[#This Row],[Employee Name]],Employees[[Employee Name]:[Office]],6))</f>
        <v>REGULAR</v>
      </c>
      <c r="G1299" s="24">
        <v>43801</v>
      </c>
      <c r="H1299" s="24">
        <v>43801</v>
      </c>
      <c r="I1299" s="20" t="s">
        <v>298</v>
      </c>
      <c r="J1299" s="43" t="s">
        <v>1004</v>
      </c>
      <c r="K1299" s="51" t="str">
        <f ca="1">LeaveTracker[[#This Row],[Days]]&amp;" "&amp;LeaveTracker[[#This Row],[Type of Leave]]</f>
        <v>1 OTHER</v>
      </c>
      <c r="L1299" s="23">
        <f ca="1">NETWORKDAYS(LeaveTracker[[#This Row],[Start Date]],LeaveTracker[[#This Row],[End Date]],lstHolidays)</f>
        <v>1</v>
      </c>
      <c r="M1299" s="27"/>
    </row>
    <row r="1300" spans="1:13" ht="30" customHeight="1" x14ac:dyDescent="0.3">
      <c r="A1300" s="32">
        <v>1461</v>
      </c>
      <c r="B1300" s="31">
        <v>43819</v>
      </c>
      <c r="C1300" s="31">
        <v>43787</v>
      </c>
      <c r="D1300" s="19" t="s">
        <v>676</v>
      </c>
      <c r="E1300" s="51" t="str">
        <f>IF(ISBLANK(LeaveTracker[[#This Row],[Employee Name]]),"-----",VLOOKUP(LeaveTracker[[#This Row],[Employee Name]],Employees[[Employee Name]:[Office]],7))</f>
        <v>PICNIC GROVE</v>
      </c>
      <c r="F1300" s="51" t="str">
        <f>IF(ISBLANK(LeaveTracker[[#This Row],[Employee Name]]),"-----",VLOOKUP(LeaveTracker[[#This Row],[Employee Name]],Employees[[Employee Name]:[Office]],6))</f>
        <v>REGULAR</v>
      </c>
      <c r="G1300" s="24">
        <v>43808</v>
      </c>
      <c r="H1300" s="24">
        <v>43809</v>
      </c>
      <c r="I1300" s="20" t="s">
        <v>298</v>
      </c>
      <c r="J1300" s="43" t="s">
        <v>1004</v>
      </c>
      <c r="K1300" s="51" t="str">
        <f ca="1">LeaveTracker[[#This Row],[Days]]&amp;" "&amp;LeaveTracker[[#This Row],[Type of Leave]]</f>
        <v>2 OTHER</v>
      </c>
      <c r="L1300" s="23">
        <f ca="1">NETWORKDAYS(LeaveTracker[[#This Row],[Start Date]],LeaveTracker[[#This Row],[End Date]],lstHolidays)</f>
        <v>2</v>
      </c>
      <c r="M1300" s="27"/>
    </row>
    <row r="1301" spans="1:13" ht="30" customHeight="1" x14ac:dyDescent="0.3">
      <c r="A1301" s="32">
        <v>1461</v>
      </c>
      <c r="B1301" s="31">
        <v>43819</v>
      </c>
      <c r="C1301" s="31">
        <v>43787</v>
      </c>
      <c r="D1301" s="19" t="s">
        <v>676</v>
      </c>
      <c r="E1301" s="51" t="str">
        <f>IF(ISBLANK(LeaveTracker[[#This Row],[Employee Name]]),"-----",VLOOKUP(LeaveTracker[[#This Row],[Employee Name]],Employees[[Employee Name]:[Office]],7))</f>
        <v>PICNIC GROVE</v>
      </c>
      <c r="F1301" s="51" t="str">
        <f>IF(ISBLANK(LeaveTracker[[#This Row],[Employee Name]]),"-----",VLOOKUP(LeaveTracker[[#This Row],[Employee Name]],Employees[[Employee Name]:[Office]],6))</f>
        <v>REGULAR</v>
      </c>
      <c r="G1301" s="24">
        <v>43815</v>
      </c>
      <c r="H1301" s="24">
        <v>43816</v>
      </c>
      <c r="I1301" s="20" t="s">
        <v>298</v>
      </c>
      <c r="J1301" s="43" t="s">
        <v>1004</v>
      </c>
      <c r="K1301" s="51" t="str">
        <f ca="1">LeaveTracker[[#This Row],[Days]]&amp;" "&amp;LeaveTracker[[#This Row],[Type of Leave]]</f>
        <v>2 OTHER</v>
      </c>
      <c r="L1301" s="23">
        <f ca="1">NETWORKDAYS(LeaveTracker[[#This Row],[Start Date]],LeaveTracker[[#This Row],[End Date]],lstHolidays)</f>
        <v>2</v>
      </c>
      <c r="M1301" s="27"/>
    </row>
    <row r="1302" spans="1:13" ht="30" customHeight="1" x14ac:dyDescent="0.3">
      <c r="A1302" s="32">
        <v>1462</v>
      </c>
      <c r="B1302" s="31">
        <v>43819</v>
      </c>
      <c r="C1302" s="24">
        <v>43825</v>
      </c>
      <c r="D1302" s="19" t="s">
        <v>362</v>
      </c>
      <c r="E1302" s="51" t="str">
        <f>IF(ISBLANK(LeaveTracker[[#This Row],[Employee Name]]),"-----",VLOOKUP(LeaveTracker[[#This Row],[Employee Name]],Employees[[Employee Name]:[Office]],7))</f>
        <v>SP</v>
      </c>
      <c r="F1302" s="51" t="str">
        <f>IF(ISBLANK(LeaveTracker[[#This Row],[Employee Name]]),"-----",VLOOKUP(LeaveTracker[[#This Row],[Employee Name]],Employees[[Employee Name]:[Office]],6))</f>
        <v>REGULAR</v>
      </c>
      <c r="G1302" s="24">
        <v>43825</v>
      </c>
      <c r="H1302" s="24">
        <v>43826</v>
      </c>
      <c r="I1302" s="20" t="s">
        <v>298</v>
      </c>
      <c r="J1302" s="43" t="s">
        <v>1004</v>
      </c>
      <c r="K1302" s="51" t="str">
        <f ca="1">LeaveTracker[[#This Row],[Days]]&amp;" "&amp;LeaveTracker[[#This Row],[Type of Leave]]</f>
        <v>2 OTHER</v>
      </c>
      <c r="L1302" s="23">
        <f ca="1">NETWORKDAYS(LeaveTracker[[#This Row],[Start Date]],LeaveTracker[[#This Row],[End Date]],lstHolidays)</f>
        <v>2</v>
      </c>
      <c r="M1302" s="27"/>
    </row>
    <row r="1303" spans="1:13" ht="30" customHeight="1" x14ac:dyDescent="0.3">
      <c r="A1303" s="32">
        <v>1463</v>
      </c>
      <c r="B1303" s="31">
        <v>43819</v>
      </c>
      <c r="C1303" s="24">
        <v>43815</v>
      </c>
      <c r="D1303" s="19" t="s">
        <v>362</v>
      </c>
      <c r="E1303" s="51" t="str">
        <f>IF(ISBLANK(LeaveTracker[[#This Row],[Employee Name]]),"-----",VLOOKUP(LeaveTracker[[#This Row],[Employee Name]],Employees[[Employee Name]:[Office]],7))</f>
        <v>SP</v>
      </c>
      <c r="F1303" s="51" t="str">
        <f>IF(ISBLANK(LeaveTracker[[#This Row],[Employee Name]]),"-----",VLOOKUP(LeaveTracker[[#This Row],[Employee Name]],Employees[[Employee Name]:[Office]],6))</f>
        <v>REGULAR</v>
      </c>
      <c r="G1303" s="24">
        <v>43815</v>
      </c>
      <c r="H1303" s="24">
        <v>43817</v>
      </c>
      <c r="I1303" s="20" t="s">
        <v>298</v>
      </c>
      <c r="J1303" s="43" t="s">
        <v>1004</v>
      </c>
      <c r="K1303" s="51" t="str">
        <f ca="1">LeaveTracker[[#This Row],[Days]]&amp;" "&amp;LeaveTracker[[#This Row],[Type of Leave]]</f>
        <v>3 OTHER</v>
      </c>
      <c r="L1303" s="23">
        <f ca="1">NETWORKDAYS(LeaveTracker[[#This Row],[Start Date]],LeaveTracker[[#This Row],[End Date]],lstHolidays)</f>
        <v>3</v>
      </c>
      <c r="M1303" s="27"/>
    </row>
    <row r="1304" spans="1:13" ht="30" customHeight="1" x14ac:dyDescent="0.3">
      <c r="A1304" s="32">
        <v>1464</v>
      </c>
      <c r="B1304" s="31">
        <v>43819</v>
      </c>
      <c r="C1304" s="31">
        <v>43783</v>
      </c>
      <c r="D1304" s="19" t="s">
        <v>680</v>
      </c>
      <c r="E1304" s="51" t="str">
        <f>IF(ISBLANK(LeaveTracker[[#This Row],[Employee Name]]),"-----",VLOOKUP(LeaveTracker[[#This Row],[Employee Name]],Employees[[Employee Name]:[Office]],7))</f>
        <v>PICNIC GROVE</v>
      </c>
      <c r="F1304" s="51" t="str">
        <f>IF(ISBLANK(LeaveTracker[[#This Row],[Employee Name]]),"-----",VLOOKUP(LeaveTracker[[#This Row],[Employee Name]],Employees[[Employee Name]:[Office]],6))</f>
        <v>REGULAR</v>
      </c>
      <c r="G1304" s="24">
        <v>43789</v>
      </c>
      <c r="H1304" s="24">
        <v>43790</v>
      </c>
      <c r="I1304" s="20" t="s">
        <v>298</v>
      </c>
      <c r="J1304" s="43" t="s">
        <v>1004</v>
      </c>
      <c r="K1304" s="51" t="str">
        <f ca="1">LeaveTracker[[#This Row],[Days]]&amp;" "&amp;LeaveTracker[[#This Row],[Type of Leave]]</f>
        <v>2 OTHER</v>
      </c>
      <c r="L1304" s="23">
        <f ca="1">NETWORKDAYS(LeaveTracker[[#This Row],[Start Date]],LeaveTracker[[#This Row],[End Date]],lstHolidays)</f>
        <v>2</v>
      </c>
      <c r="M1304" s="27"/>
    </row>
    <row r="1305" spans="1:13" ht="30" customHeight="1" x14ac:dyDescent="0.3">
      <c r="A1305" s="32">
        <v>1464</v>
      </c>
      <c r="B1305" s="31">
        <v>43819</v>
      </c>
      <c r="C1305" s="31">
        <v>43783</v>
      </c>
      <c r="D1305" s="19" t="s">
        <v>680</v>
      </c>
      <c r="E1305" s="51" t="str">
        <f>IF(ISBLANK(LeaveTracker[[#This Row],[Employee Name]]),"-----",VLOOKUP(LeaveTracker[[#This Row],[Employee Name]],Employees[[Employee Name]:[Office]],7))</f>
        <v>PICNIC GROVE</v>
      </c>
      <c r="F1305" s="51" t="str">
        <f>IF(ISBLANK(LeaveTracker[[#This Row],[Employee Name]]),"-----",VLOOKUP(LeaveTracker[[#This Row],[Employee Name]],Employees[[Employee Name]:[Office]],6))</f>
        <v>REGULAR</v>
      </c>
      <c r="G1305" s="24">
        <v>43793</v>
      </c>
      <c r="H1305" s="24">
        <v>43793</v>
      </c>
      <c r="I1305" s="20" t="s">
        <v>298</v>
      </c>
      <c r="J1305" s="43" t="s">
        <v>1004</v>
      </c>
      <c r="K1305" s="51" t="str">
        <f>LeaveTracker[[#This Row],[Days]]&amp;" "&amp;LeaveTracker[[#This Row],[Type of Leave]]</f>
        <v>1 OTHER</v>
      </c>
      <c r="L1305" s="23">
        <v>1</v>
      </c>
      <c r="M1305" s="27"/>
    </row>
    <row r="1306" spans="1:13" ht="30" customHeight="1" x14ac:dyDescent="0.3">
      <c r="A1306" s="32">
        <v>1464</v>
      </c>
      <c r="B1306" s="31">
        <v>43819</v>
      </c>
      <c r="C1306" s="31">
        <v>43783</v>
      </c>
      <c r="D1306" s="19" t="s">
        <v>680</v>
      </c>
      <c r="E1306" s="51" t="str">
        <f>IF(ISBLANK(LeaveTracker[[#This Row],[Employee Name]]),"-----",VLOOKUP(LeaveTracker[[#This Row],[Employee Name]],Employees[[Employee Name]:[Office]],7))</f>
        <v>PICNIC GROVE</v>
      </c>
      <c r="F1306" s="51" t="str">
        <f>IF(ISBLANK(LeaveTracker[[#This Row],[Employee Name]]),"-----",VLOOKUP(LeaveTracker[[#This Row],[Employee Name]],Employees[[Employee Name]:[Office]],6))</f>
        <v>REGULAR</v>
      </c>
      <c r="G1306" s="24">
        <v>43796</v>
      </c>
      <c r="H1306" s="24">
        <v>43797</v>
      </c>
      <c r="I1306" s="20" t="s">
        <v>298</v>
      </c>
      <c r="J1306" s="43" t="s">
        <v>1004</v>
      </c>
      <c r="K1306" s="51" t="str">
        <f ca="1">LeaveTracker[[#This Row],[Days]]&amp;" "&amp;LeaveTracker[[#This Row],[Type of Leave]]</f>
        <v>2 OTHER</v>
      </c>
      <c r="L1306" s="23">
        <f ca="1">NETWORKDAYS(LeaveTracker[[#This Row],[Start Date]],LeaveTracker[[#This Row],[End Date]],lstHolidays)</f>
        <v>2</v>
      </c>
      <c r="M1306" s="27"/>
    </row>
    <row r="1307" spans="1:13" ht="30" customHeight="1" x14ac:dyDescent="0.3">
      <c r="A1307" s="32">
        <v>1465</v>
      </c>
      <c r="B1307" s="31">
        <v>43819</v>
      </c>
      <c r="C1307" s="31">
        <v>43809</v>
      </c>
      <c r="D1307" s="19" t="s">
        <v>488</v>
      </c>
      <c r="E1307" s="51" t="str">
        <f>IF(ISBLANK(LeaveTracker[[#This Row],[Employee Name]]),"-----",VLOOKUP(LeaveTracker[[#This Row],[Employee Name]],Employees[[Employee Name]:[Office]],7))</f>
        <v>THRDC</v>
      </c>
      <c r="F1307" s="51" t="str">
        <f>IF(ISBLANK(LeaveTracker[[#This Row],[Employee Name]]),"-----",VLOOKUP(LeaveTracker[[#This Row],[Employee Name]],Employees[[Employee Name]:[Office]],6))</f>
        <v>REGULAR</v>
      </c>
      <c r="G1307" s="24">
        <v>43803</v>
      </c>
      <c r="H1307" s="24">
        <v>43803</v>
      </c>
      <c r="I1307" s="20" t="s">
        <v>298</v>
      </c>
      <c r="J1307" s="43" t="s">
        <v>644</v>
      </c>
      <c r="K1307" s="51" t="str">
        <f ca="1">LeaveTracker[[#This Row],[Days]]&amp;" "&amp;LeaveTracker[[#This Row],[Type of Leave]]</f>
        <v>1 OTHER</v>
      </c>
      <c r="L1307" s="23">
        <f ca="1">NETWORKDAYS(LeaveTracker[[#This Row],[Start Date]],LeaveTracker[[#This Row],[End Date]],lstHolidays)</f>
        <v>1</v>
      </c>
      <c r="M1307" s="27"/>
    </row>
    <row r="1308" spans="1:13" ht="30" customHeight="1" x14ac:dyDescent="0.3">
      <c r="A1308" s="32">
        <v>1465</v>
      </c>
      <c r="B1308" s="31">
        <v>43819</v>
      </c>
      <c r="C1308" s="31">
        <v>43809</v>
      </c>
      <c r="D1308" s="19" t="s">
        <v>488</v>
      </c>
      <c r="E1308" s="51" t="str">
        <f>IF(ISBLANK(LeaveTracker[[#This Row],[Employee Name]]),"-----",VLOOKUP(LeaveTracker[[#This Row],[Employee Name]],Employees[[Employee Name]:[Office]],7))</f>
        <v>THRDC</v>
      </c>
      <c r="F1308" s="51" t="str">
        <f>IF(ISBLANK(LeaveTracker[[#This Row],[Employee Name]]),"-----",VLOOKUP(LeaveTracker[[#This Row],[Employee Name]],Employees[[Employee Name]:[Office]],6))</f>
        <v>REGULAR</v>
      </c>
      <c r="G1308" s="24">
        <v>43808</v>
      </c>
      <c r="H1308" s="24">
        <v>43808</v>
      </c>
      <c r="I1308" s="20" t="s">
        <v>298</v>
      </c>
      <c r="J1308" s="43" t="s">
        <v>644</v>
      </c>
      <c r="K1308" s="51" t="str">
        <f ca="1">LeaveTracker[[#This Row],[Days]]&amp;" "&amp;LeaveTracker[[#This Row],[Type of Leave]]</f>
        <v>1 OTHER</v>
      </c>
      <c r="L1308" s="23">
        <f ca="1">NETWORKDAYS(LeaveTracker[[#This Row],[Start Date]],LeaveTracker[[#This Row],[End Date]],lstHolidays)</f>
        <v>1</v>
      </c>
      <c r="M1308" s="27"/>
    </row>
    <row r="1309" spans="1:13" ht="30" customHeight="1" x14ac:dyDescent="0.3">
      <c r="A1309" s="32">
        <v>1466</v>
      </c>
      <c r="B1309" s="31">
        <v>43819</v>
      </c>
      <c r="C1309" s="31">
        <v>43782</v>
      </c>
      <c r="D1309" s="19" t="s">
        <v>319</v>
      </c>
      <c r="E1309" s="51" t="str">
        <f>IF(ISBLANK(LeaveTracker[[#This Row],[Employee Name]]),"-----",VLOOKUP(LeaveTracker[[#This Row],[Employee Name]],Employees[[Employee Name]:[Office]],7))</f>
        <v>CEO</v>
      </c>
      <c r="F1309" s="51" t="str">
        <f>IF(ISBLANK(LeaveTracker[[#This Row],[Employee Name]]),"-----",VLOOKUP(LeaveTracker[[#This Row],[Employee Name]],Employees[[Employee Name]:[Office]],6))</f>
        <v>REGULAR</v>
      </c>
      <c r="G1309" s="24">
        <v>43773</v>
      </c>
      <c r="H1309" s="24">
        <v>43773</v>
      </c>
      <c r="I1309" s="20" t="s">
        <v>81</v>
      </c>
      <c r="K1309" s="51" t="str">
        <f ca="1">LeaveTracker[[#This Row],[Days]]&amp;" "&amp;LeaveTracker[[#This Row],[Type of Leave]]</f>
        <v>1 SL</v>
      </c>
      <c r="L1309" s="23">
        <f ca="1">NETWORKDAYS(LeaveTracker[[#This Row],[Start Date]],LeaveTracker[[#This Row],[End Date]],lstHolidays)</f>
        <v>1</v>
      </c>
      <c r="M1309" s="27"/>
    </row>
    <row r="1310" spans="1:13" ht="30" customHeight="1" x14ac:dyDescent="0.3">
      <c r="A1310" s="32">
        <v>1467</v>
      </c>
      <c r="B1310" s="31">
        <v>43819</v>
      </c>
      <c r="C1310" s="31">
        <v>43782</v>
      </c>
      <c r="D1310" s="19" t="s">
        <v>315</v>
      </c>
      <c r="E1310" s="51" t="str">
        <f>IF(ISBLANK(LeaveTracker[[#This Row],[Employee Name]]),"-----",VLOOKUP(LeaveTracker[[#This Row],[Employee Name]],Employees[[Employee Name]:[Office]],7))</f>
        <v>CEO</v>
      </c>
      <c r="F1310" s="51" t="str">
        <f>IF(ISBLANK(LeaveTracker[[#This Row],[Employee Name]]),"-----",VLOOKUP(LeaveTracker[[#This Row],[Employee Name]],Employees[[Employee Name]:[Office]],6))</f>
        <v>REGULAR</v>
      </c>
      <c r="G1310" s="24">
        <v>43773</v>
      </c>
      <c r="H1310" s="24">
        <v>43773</v>
      </c>
      <c r="I1310" s="20" t="s">
        <v>81</v>
      </c>
      <c r="K1310" s="51" t="str">
        <f ca="1">LeaveTracker[[#This Row],[Days]]&amp;" "&amp;LeaveTracker[[#This Row],[Type of Leave]]</f>
        <v>1 SL</v>
      </c>
      <c r="L1310" s="23">
        <f ca="1">NETWORKDAYS(LeaveTracker[[#This Row],[Start Date]],LeaveTracker[[#This Row],[End Date]],lstHolidays)</f>
        <v>1</v>
      </c>
      <c r="M1310" s="27"/>
    </row>
    <row r="1311" spans="1:13" ht="30" customHeight="1" x14ac:dyDescent="0.3">
      <c r="A1311" s="32">
        <v>1468</v>
      </c>
      <c r="B1311" s="31">
        <v>43819</v>
      </c>
      <c r="C1311" s="31">
        <v>43797</v>
      </c>
      <c r="D1311" s="19" t="s">
        <v>683</v>
      </c>
      <c r="E1311" s="51" t="str">
        <f>IF(ISBLANK(LeaveTracker[[#This Row],[Employee Name]]),"-----",VLOOKUP(LeaveTracker[[#This Row],[Employee Name]],Employees[[Employee Name]:[Office]],7))</f>
        <v>CEO</v>
      </c>
      <c r="F1311" s="51" t="str">
        <f>IF(ISBLANK(LeaveTracker[[#This Row],[Employee Name]]),"-----",VLOOKUP(LeaveTracker[[#This Row],[Employee Name]],Employees[[Employee Name]:[Office]],6))</f>
        <v>REGULAR</v>
      </c>
      <c r="G1311" s="24">
        <v>43791</v>
      </c>
      <c r="H1311" s="24">
        <v>43791</v>
      </c>
      <c r="I1311" s="20" t="s">
        <v>81</v>
      </c>
      <c r="K1311" s="51" t="str">
        <f ca="1">LeaveTracker[[#This Row],[Days]]&amp;" "&amp;LeaveTracker[[#This Row],[Type of Leave]]</f>
        <v>1 SL</v>
      </c>
      <c r="L1311" s="23">
        <f ca="1">NETWORKDAYS(LeaveTracker[[#This Row],[Start Date]],LeaveTracker[[#This Row],[End Date]],lstHolidays)</f>
        <v>1</v>
      </c>
      <c r="M1311" s="27"/>
    </row>
    <row r="1312" spans="1:13" ht="30" customHeight="1" x14ac:dyDescent="0.3">
      <c r="A1312" s="32">
        <v>1468</v>
      </c>
      <c r="B1312" s="31">
        <v>43819</v>
      </c>
      <c r="C1312" s="31">
        <v>43797</v>
      </c>
      <c r="D1312" s="20" t="s">
        <v>683</v>
      </c>
      <c r="E1312" s="51" t="str">
        <f>IF(ISBLANK(LeaveTracker[[#This Row],[Employee Name]]),"-----",VLOOKUP(LeaveTracker[[#This Row],[Employee Name]],Employees[[Employee Name]:[Office]],7))</f>
        <v>CEO</v>
      </c>
      <c r="F1312" s="51" t="str">
        <f>IF(ISBLANK(LeaveTracker[[#This Row],[Employee Name]]),"-----",VLOOKUP(LeaveTracker[[#This Row],[Employee Name]],Employees[[Employee Name]:[Office]],6))</f>
        <v>REGULAR</v>
      </c>
      <c r="G1312" s="24">
        <v>43796</v>
      </c>
      <c r="H1312" s="24">
        <v>43796</v>
      </c>
      <c r="I1312" s="20" t="s">
        <v>81</v>
      </c>
      <c r="K1312" s="51" t="str">
        <f ca="1">LeaveTracker[[#This Row],[Days]]&amp;" "&amp;LeaveTracker[[#This Row],[Type of Leave]]</f>
        <v>1 SL</v>
      </c>
      <c r="L1312" s="23">
        <f ca="1">NETWORKDAYS(LeaveTracker[[#This Row],[Start Date]],LeaveTracker[[#This Row],[End Date]],lstHolidays)</f>
        <v>1</v>
      </c>
      <c r="M1312" s="27"/>
    </row>
    <row r="1313" spans="1:13" ht="30" customHeight="1" x14ac:dyDescent="0.3">
      <c r="A1313" s="32">
        <v>1469</v>
      </c>
      <c r="B1313" s="31">
        <v>43819</v>
      </c>
      <c r="C1313" s="31">
        <v>43774</v>
      </c>
      <c r="D1313" s="20" t="s">
        <v>683</v>
      </c>
      <c r="E1313" s="51" t="str">
        <f>IF(ISBLANK(LeaveTracker[[#This Row],[Employee Name]]),"-----",VLOOKUP(LeaveTracker[[#This Row],[Employee Name]],Employees[[Employee Name]:[Office]],7))</f>
        <v>CEO</v>
      </c>
      <c r="F1313" s="51" t="str">
        <f>IF(ISBLANK(LeaveTracker[[#This Row],[Employee Name]]),"-----",VLOOKUP(LeaveTracker[[#This Row],[Employee Name]],Employees[[Employee Name]:[Office]],6))</f>
        <v>REGULAR</v>
      </c>
      <c r="G1313" s="24">
        <v>43773</v>
      </c>
      <c r="H1313" s="24">
        <v>43773</v>
      </c>
      <c r="I1313" s="20" t="s">
        <v>81</v>
      </c>
      <c r="K1313" s="51" t="str">
        <f ca="1">LeaveTracker[[#This Row],[Days]]&amp;" "&amp;LeaveTracker[[#This Row],[Type of Leave]]</f>
        <v>1 SL</v>
      </c>
      <c r="L1313" s="23">
        <f ca="1">NETWORKDAYS(LeaveTracker[[#This Row],[Start Date]],LeaveTracker[[#This Row],[End Date]],lstHolidays)</f>
        <v>1</v>
      </c>
      <c r="M1313" s="27"/>
    </row>
    <row r="1314" spans="1:13" ht="30" customHeight="1" x14ac:dyDescent="0.3">
      <c r="A1314" s="32">
        <v>1470</v>
      </c>
      <c r="B1314" s="31">
        <v>43819</v>
      </c>
      <c r="C1314" s="31">
        <v>43802</v>
      </c>
      <c r="D1314" s="19" t="s">
        <v>323</v>
      </c>
      <c r="E1314" s="51" t="str">
        <f>IF(ISBLANK(LeaveTracker[[#This Row],[Employee Name]]),"-----",VLOOKUP(LeaveTracker[[#This Row],[Employee Name]],Employees[[Employee Name]:[Office]],7))</f>
        <v>CEO</v>
      </c>
      <c r="F1314" s="51" t="str">
        <f>IF(ISBLANK(LeaveTracker[[#This Row],[Employee Name]]),"-----",VLOOKUP(LeaveTracker[[#This Row],[Employee Name]],Employees[[Employee Name]:[Office]],6))</f>
        <v>REGULAR</v>
      </c>
      <c r="G1314" s="24">
        <v>43801</v>
      </c>
      <c r="H1314" s="24">
        <v>43801</v>
      </c>
      <c r="I1314" s="20" t="s">
        <v>81</v>
      </c>
      <c r="K1314" s="51" t="str">
        <f ca="1">LeaveTracker[[#This Row],[Days]]&amp;" "&amp;LeaveTracker[[#This Row],[Type of Leave]]</f>
        <v>1 SL</v>
      </c>
      <c r="L1314" s="23">
        <f ca="1">NETWORKDAYS(LeaveTracker[[#This Row],[Start Date]],LeaveTracker[[#This Row],[End Date]],lstHolidays)</f>
        <v>1</v>
      </c>
      <c r="M1314" s="27"/>
    </row>
    <row r="1315" spans="1:13" ht="30" customHeight="1" x14ac:dyDescent="0.3">
      <c r="A1315" s="32">
        <v>1471</v>
      </c>
      <c r="B1315" s="31">
        <v>43819</v>
      </c>
      <c r="C1315" s="31">
        <v>43780</v>
      </c>
      <c r="D1315" s="19" t="s">
        <v>323</v>
      </c>
      <c r="E1315" s="51" t="str">
        <f>IF(ISBLANK(LeaveTracker[[#This Row],[Employee Name]]),"-----",VLOOKUP(LeaveTracker[[#This Row],[Employee Name]],Employees[[Employee Name]:[Office]],7))</f>
        <v>CEO</v>
      </c>
      <c r="F1315" s="51" t="str">
        <f>IF(ISBLANK(LeaveTracker[[#This Row],[Employee Name]]),"-----",VLOOKUP(LeaveTracker[[#This Row],[Employee Name]],Employees[[Employee Name]:[Office]],6))</f>
        <v>REGULAR</v>
      </c>
      <c r="G1315" s="24">
        <v>43776</v>
      </c>
      <c r="H1315" s="24">
        <v>43776</v>
      </c>
      <c r="I1315" s="20" t="s">
        <v>81</v>
      </c>
      <c r="K1315" s="51" t="str">
        <f ca="1">LeaveTracker[[#This Row],[Days]]&amp;" "&amp;LeaveTracker[[#This Row],[Type of Leave]]</f>
        <v>1 SL</v>
      </c>
      <c r="L1315" s="23">
        <f ca="1">NETWORKDAYS(LeaveTracker[[#This Row],[Start Date]],LeaveTracker[[#This Row],[End Date]],lstHolidays)</f>
        <v>1</v>
      </c>
      <c r="M1315" s="27"/>
    </row>
    <row r="1316" spans="1:13" ht="30" customHeight="1" x14ac:dyDescent="0.3">
      <c r="A1316" s="32">
        <v>1472</v>
      </c>
      <c r="B1316" s="31">
        <v>43819</v>
      </c>
      <c r="C1316" s="31">
        <v>43725</v>
      </c>
      <c r="D1316" s="19" t="s">
        <v>686</v>
      </c>
      <c r="E1316" s="51" t="str">
        <f>IF(ISBLANK(LeaveTracker[[#This Row],[Employee Name]]),"-----",VLOOKUP(LeaveTracker[[#This Row],[Employee Name]],Employees[[Employee Name]:[Office]],7))</f>
        <v>CHO</v>
      </c>
      <c r="F1316" s="51" t="str">
        <f>IF(ISBLANK(LeaveTracker[[#This Row],[Employee Name]]),"-----",VLOOKUP(LeaveTracker[[#This Row],[Employee Name]],Employees[[Employee Name]:[Office]],6))</f>
        <v>REGULAR</v>
      </c>
      <c r="G1316" s="24">
        <v>43761</v>
      </c>
      <c r="H1316" s="24">
        <v>43763</v>
      </c>
      <c r="I1316" s="20" t="s">
        <v>82</v>
      </c>
      <c r="K1316" s="51" t="str">
        <f ca="1">LeaveTracker[[#This Row],[Days]]&amp;" "&amp;LeaveTracker[[#This Row],[Type of Leave]]</f>
        <v>3 VL</v>
      </c>
      <c r="L1316" s="23">
        <f ca="1">NETWORKDAYS(LeaveTracker[[#This Row],[Start Date]],LeaveTracker[[#This Row],[End Date]],lstHolidays)</f>
        <v>3</v>
      </c>
      <c r="M1316" s="27"/>
    </row>
    <row r="1317" spans="1:13" ht="30" customHeight="1" x14ac:dyDescent="0.3">
      <c r="A1317" s="32">
        <v>1472</v>
      </c>
      <c r="B1317" s="31">
        <v>43819</v>
      </c>
      <c r="C1317" s="31">
        <v>43725</v>
      </c>
      <c r="D1317" s="19" t="s">
        <v>686</v>
      </c>
      <c r="E1317" s="51" t="str">
        <f>IF(ISBLANK(LeaveTracker[[#This Row],[Employee Name]]),"-----",VLOOKUP(LeaveTracker[[#This Row],[Employee Name]],Employees[[Employee Name]:[Office]],7))</f>
        <v>CHO</v>
      </c>
      <c r="F1317" s="51" t="str">
        <f>IF(ISBLANK(LeaveTracker[[#This Row],[Employee Name]]),"-----",VLOOKUP(LeaveTracker[[#This Row],[Employee Name]],Employees[[Employee Name]:[Office]],6))</f>
        <v>REGULAR</v>
      </c>
      <c r="G1317" s="24">
        <v>43766</v>
      </c>
      <c r="H1317" s="24">
        <v>43766</v>
      </c>
      <c r="I1317" s="20" t="s">
        <v>82</v>
      </c>
      <c r="K1317" s="51" t="str">
        <f ca="1">LeaveTracker[[#This Row],[Days]]&amp;" "&amp;LeaveTracker[[#This Row],[Type of Leave]]</f>
        <v>1 VL</v>
      </c>
      <c r="L1317" s="23">
        <f ca="1">NETWORKDAYS(LeaveTracker[[#This Row],[Start Date]],LeaveTracker[[#This Row],[End Date]],lstHolidays)</f>
        <v>1</v>
      </c>
      <c r="M1317" s="27"/>
    </row>
    <row r="1318" spans="1:13" ht="30" customHeight="1" x14ac:dyDescent="0.3">
      <c r="A1318" s="32">
        <v>1473</v>
      </c>
      <c r="B1318" s="31">
        <v>43819</v>
      </c>
      <c r="C1318" s="31">
        <v>43791</v>
      </c>
      <c r="D1318" s="19" t="s">
        <v>688</v>
      </c>
      <c r="E1318" s="51" t="str">
        <f>IF(ISBLANK(LeaveTracker[[#This Row],[Employee Name]]),"-----",VLOOKUP(LeaveTracker[[#This Row],[Employee Name]],Employees[[Employee Name]:[Office]],7))</f>
        <v>CHO</v>
      </c>
      <c r="F1318" s="51" t="str">
        <f>IF(ISBLANK(LeaveTracker[[#This Row],[Employee Name]]),"-----",VLOOKUP(LeaveTracker[[#This Row],[Employee Name]],Employees[[Employee Name]:[Office]],6))</f>
        <v>REGULAR</v>
      </c>
      <c r="G1318" s="24">
        <v>43802</v>
      </c>
      <c r="H1318" s="24">
        <v>43802</v>
      </c>
      <c r="I1318" s="20" t="s">
        <v>298</v>
      </c>
      <c r="J1318" s="43" t="s">
        <v>644</v>
      </c>
      <c r="K1318" s="51" t="str">
        <f ca="1">LeaveTracker[[#This Row],[Days]]&amp;" "&amp;LeaveTracker[[#This Row],[Type of Leave]]</f>
        <v>1 OTHER</v>
      </c>
      <c r="L1318" s="23">
        <f ca="1">NETWORKDAYS(LeaveTracker[[#This Row],[Start Date]],LeaveTracker[[#This Row],[End Date]],lstHolidays)</f>
        <v>1</v>
      </c>
      <c r="M1318" s="27"/>
    </row>
    <row r="1319" spans="1:13" ht="30" customHeight="1" x14ac:dyDescent="0.3">
      <c r="A1319" s="32">
        <v>1474</v>
      </c>
      <c r="B1319" s="31">
        <v>43819</v>
      </c>
      <c r="C1319" s="31">
        <v>43794</v>
      </c>
      <c r="D1319" s="19" t="s">
        <v>690</v>
      </c>
      <c r="E1319" s="51" t="str">
        <f>IF(ISBLANK(LeaveTracker[[#This Row],[Employee Name]]),"-----",VLOOKUP(LeaveTracker[[#This Row],[Employee Name]],Employees[[Employee Name]:[Office]],7))</f>
        <v>CHO</v>
      </c>
      <c r="F1319" s="51" t="str">
        <f>IF(ISBLANK(LeaveTracker[[#This Row],[Employee Name]]),"-----",VLOOKUP(LeaveTracker[[#This Row],[Employee Name]],Employees[[Employee Name]:[Office]],6))</f>
        <v>REGULAR</v>
      </c>
      <c r="G1319" s="24"/>
      <c r="H1319" s="24"/>
      <c r="I1319" s="20" t="s">
        <v>298</v>
      </c>
      <c r="J1319" s="43" t="s">
        <v>691</v>
      </c>
      <c r="K1319" s="51" t="str">
        <f ca="1">LeaveTracker[[#This Row],[Days]]&amp;" "&amp;LeaveTracker[[#This Row],[Type of Leave]]</f>
        <v>0 OTHER</v>
      </c>
      <c r="L1319" s="23">
        <f ca="1">NETWORKDAYS(LeaveTracker[[#This Row],[Start Date]],LeaveTracker[[#This Row],[End Date]],lstHolidays)</f>
        <v>0</v>
      </c>
      <c r="M1319" s="27"/>
    </row>
    <row r="1320" spans="1:13" ht="30" customHeight="1" x14ac:dyDescent="0.3">
      <c r="A1320" s="32">
        <v>1475</v>
      </c>
      <c r="B1320" s="31">
        <v>43819</v>
      </c>
      <c r="C1320" s="31">
        <v>43776</v>
      </c>
      <c r="D1320" s="19" t="s">
        <v>362</v>
      </c>
      <c r="E1320" s="51" t="str">
        <f>IF(ISBLANK(LeaveTracker[[#This Row],[Employee Name]]),"-----",VLOOKUP(LeaveTracker[[#This Row],[Employee Name]],Employees[[Employee Name]:[Office]],7))</f>
        <v>SP</v>
      </c>
      <c r="F1320" s="51" t="str">
        <f>IF(ISBLANK(LeaveTracker[[#This Row],[Employee Name]]),"-----",VLOOKUP(LeaveTracker[[#This Row],[Employee Name]],Employees[[Employee Name]:[Office]],6))</f>
        <v>REGULAR</v>
      </c>
      <c r="G1320" s="24">
        <v>43775</v>
      </c>
      <c r="H1320" s="24">
        <v>43775</v>
      </c>
      <c r="I1320" s="20" t="s">
        <v>81</v>
      </c>
      <c r="K1320" s="51" t="str">
        <f ca="1">LeaveTracker[[#This Row],[Days]]&amp;" "&amp;LeaveTracker[[#This Row],[Type of Leave]]</f>
        <v>1 SL</v>
      </c>
      <c r="L1320" s="23">
        <f ca="1">NETWORKDAYS(LeaveTracker[[#This Row],[Start Date]],LeaveTracker[[#This Row],[End Date]],lstHolidays)</f>
        <v>1</v>
      </c>
      <c r="M1320" s="27"/>
    </row>
    <row r="1321" spans="1:13" ht="30" customHeight="1" x14ac:dyDescent="0.3">
      <c r="A1321" s="32">
        <v>1476</v>
      </c>
      <c r="B1321" s="31">
        <v>43819</v>
      </c>
      <c r="C1321" s="31">
        <v>43767</v>
      </c>
      <c r="D1321" s="19" t="s">
        <v>693</v>
      </c>
      <c r="E1321" s="51" t="str">
        <f>IF(ISBLANK(LeaveTracker[[#This Row],[Employee Name]]),"-----",VLOOKUP(LeaveTracker[[#This Row],[Employee Name]],Employees[[Employee Name]:[Office]],7))</f>
        <v>VMO</v>
      </c>
      <c r="F1321" s="51" t="str">
        <f>IF(ISBLANK(LeaveTracker[[#This Row],[Employee Name]]),"-----",VLOOKUP(LeaveTracker[[#This Row],[Employee Name]],Employees[[Employee Name]:[Office]],6))</f>
        <v>REGULAR</v>
      </c>
      <c r="G1321" s="24">
        <v>43776</v>
      </c>
      <c r="H1321" s="24">
        <v>43777</v>
      </c>
      <c r="I1321" s="20" t="s">
        <v>82</v>
      </c>
      <c r="K1321" s="51" t="str">
        <f ca="1">LeaveTracker[[#This Row],[Days]]&amp;" "&amp;LeaveTracker[[#This Row],[Type of Leave]]</f>
        <v>2 VL</v>
      </c>
      <c r="L1321" s="23">
        <f ca="1">NETWORKDAYS(LeaveTracker[[#This Row],[Start Date]],LeaveTracker[[#This Row],[End Date]],lstHolidays)</f>
        <v>2</v>
      </c>
      <c r="M1321" s="27"/>
    </row>
    <row r="1322" spans="1:13" ht="30" customHeight="1" x14ac:dyDescent="0.3">
      <c r="A1322" s="32">
        <v>1476</v>
      </c>
      <c r="B1322" s="31">
        <v>43819</v>
      </c>
      <c r="C1322" s="31">
        <v>43767</v>
      </c>
      <c r="D1322" s="19" t="s">
        <v>693</v>
      </c>
      <c r="E1322" s="51" t="str">
        <f>IF(ISBLANK(LeaveTracker[[#This Row],[Employee Name]]),"-----",VLOOKUP(LeaveTracker[[#This Row],[Employee Name]],Employees[[Employee Name]:[Office]],7))</f>
        <v>VMO</v>
      </c>
      <c r="F1322" s="51" t="str">
        <f>IF(ISBLANK(LeaveTracker[[#This Row],[Employee Name]]),"-----",VLOOKUP(LeaveTracker[[#This Row],[Employee Name]],Employees[[Employee Name]:[Office]],6))</f>
        <v>REGULAR</v>
      </c>
      <c r="G1322" s="24">
        <v>43780</v>
      </c>
      <c r="H1322" s="24">
        <v>43780</v>
      </c>
      <c r="I1322" s="20" t="s">
        <v>82</v>
      </c>
      <c r="K1322" s="51" t="str">
        <f ca="1">LeaveTracker[[#This Row],[Days]]&amp;" "&amp;LeaveTracker[[#This Row],[Type of Leave]]</f>
        <v>1 VL</v>
      </c>
      <c r="L1322" s="23">
        <f ca="1">NETWORKDAYS(LeaveTracker[[#This Row],[Start Date]],LeaveTracker[[#This Row],[End Date]],lstHolidays)</f>
        <v>1</v>
      </c>
      <c r="M1322" s="27"/>
    </row>
    <row r="1323" spans="1:13" ht="30" customHeight="1" x14ac:dyDescent="0.3">
      <c r="A1323" s="32">
        <v>1477</v>
      </c>
      <c r="B1323" s="31">
        <v>43819</v>
      </c>
      <c r="C1323" s="31">
        <v>43796</v>
      </c>
      <c r="D1323" s="19" t="s">
        <v>695</v>
      </c>
      <c r="E1323" s="51" t="str">
        <f>IF(ISBLANK(LeaveTracker[[#This Row],[Employee Name]]),"-----",VLOOKUP(LeaveTracker[[#This Row],[Employee Name]],Employees[[Employee Name]:[Office]],7))</f>
        <v>PICNIC GROVE</v>
      </c>
      <c r="F1323" s="51" t="str">
        <f>IF(ISBLANK(LeaveTracker[[#This Row],[Employee Name]]),"-----",VLOOKUP(LeaveTracker[[#This Row],[Employee Name]],Employees[[Employee Name]:[Office]],6))</f>
        <v>REGULAR</v>
      </c>
      <c r="G1323" s="24">
        <v>43802</v>
      </c>
      <c r="H1323" s="24">
        <v>43805</v>
      </c>
      <c r="I1323" s="20" t="s">
        <v>298</v>
      </c>
      <c r="J1323" s="43" t="s">
        <v>1004</v>
      </c>
      <c r="K1323" s="51" t="str">
        <f ca="1">LeaveTracker[[#This Row],[Days]]&amp;" "&amp;LeaveTracker[[#This Row],[Type of Leave]]</f>
        <v>4 OTHER</v>
      </c>
      <c r="L1323" s="23">
        <f ca="1">NETWORKDAYS(LeaveTracker[[#This Row],[Start Date]],LeaveTracker[[#This Row],[End Date]],lstHolidays)</f>
        <v>4</v>
      </c>
      <c r="M1323" s="27"/>
    </row>
    <row r="1324" spans="1:13" ht="30" customHeight="1" x14ac:dyDescent="0.3">
      <c r="A1324" s="32">
        <v>1478</v>
      </c>
      <c r="B1324" s="31">
        <v>43819</v>
      </c>
      <c r="C1324" s="31">
        <v>43801</v>
      </c>
      <c r="D1324" s="20" t="s">
        <v>779</v>
      </c>
      <c r="E1324" s="51" t="str">
        <f>IF(ISBLANK(LeaveTracker[[#This Row],[Employee Name]]),"-----",VLOOKUP(LeaveTracker[[#This Row],[Employee Name]],Employees[[Employee Name]:[Office]],7))</f>
        <v>AGRICULTURE OFFICE</v>
      </c>
      <c r="F1324" s="51" t="str">
        <f>IF(ISBLANK(LeaveTracker[[#This Row],[Employee Name]]),"-----",VLOOKUP(LeaveTracker[[#This Row],[Employee Name]],Employees[[Employee Name]:[Office]],6))</f>
        <v>REGULAR</v>
      </c>
      <c r="G1324" s="24">
        <v>43819</v>
      </c>
      <c r="H1324" s="24">
        <v>43819</v>
      </c>
      <c r="I1324" s="20" t="s">
        <v>298</v>
      </c>
      <c r="J1324" s="43" t="s">
        <v>1004</v>
      </c>
      <c r="K1324" s="51" t="str">
        <f ca="1">LeaveTracker[[#This Row],[Days]]&amp;" "&amp;LeaveTracker[[#This Row],[Type of Leave]]</f>
        <v>1 OTHER</v>
      </c>
      <c r="L1324" s="23">
        <f ca="1">NETWORKDAYS(LeaveTracker[[#This Row],[Start Date]],LeaveTracker[[#This Row],[End Date]],lstHolidays)</f>
        <v>1</v>
      </c>
      <c r="M1324" s="27"/>
    </row>
    <row r="1325" spans="1:13" ht="30" customHeight="1" x14ac:dyDescent="0.3">
      <c r="A1325" s="32">
        <v>1478</v>
      </c>
      <c r="B1325" s="31">
        <v>43819</v>
      </c>
      <c r="C1325" s="31">
        <v>43801</v>
      </c>
      <c r="D1325" s="20" t="s">
        <v>779</v>
      </c>
      <c r="E1325" s="51" t="str">
        <f>IF(ISBLANK(LeaveTracker[[#This Row],[Employee Name]]),"-----",VLOOKUP(LeaveTracker[[#This Row],[Employee Name]],Employees[[Employee Name]:[Office]],7))</f>
        <v>AGRICULTURE OFFICE</v>
      </c>
      <c r="F1325" s="51" t="str">
        <f>IF(ISBLANK(LeaveTracker[[#This Row],[Employee Name]]),"-----",VLOOKUP(LeaveTracker[[#This Row],[Employee Name]],Employees[[Employee Name]:[Office]],6))</f>
        <v>REGULAR</v>
      </c>
      <c r="G1325" s="24">
        <v>43822</v>
      </c>
      <c r="H1325" s="24">
        <v>43822</v>
      </c>
      <c r="I1325" s="20" t="s">
        <v>298</v>
      </c>
      <c r="J1325" s="43" t="s">
        <v>1004</v>
      </c>
      <c r="K1325" s="51" t="str">
        <f ca="1">LeaveTracker[[#This Row],[Days]]&amp;" "&amp;LeaveTracker[[#This Row],[Type of Leave]]</f>
        <v>1 OTHER</v>
      </c>
      <c r="L1325" s="23">
        <f ca="1">NETWORKDAYS(LeaveTracker[[#This Row],[Start Date]],LeaveTracker[[#This Row],[End Date]],lstHolidays)</f>
        <v>1</v>
      </c>
      <c r="M1325" s="27"/>
    </row>
    <row r="1326" spans="1:13" ht="30" customHeight="1" x14ac:dyDescent="0.3">
      <c r="A1326" s="32">
        <v>1478</v>
      </c>
      <c r="B1326" s="31">
        <v>43819</v>
      </c>
      <c r="C1326" s="31">
        <v>43801</v>
      </c>
      <c r="D1326" s="20" t="s">
        <v>779</v>
      </c>
      <c r="E1326" s="51" t="str">
        <f>IF(ISBLANK(LeaveTracker[[#This Row],[Employee Name]]),"-----",VLOOKUP(LeaveTracker[[#This Row],[Employee Name]],Employees[[Employee Name]:[Office]],7))</f>
        <v>AGRICULTURE OFFICE</v>
      </c>
      <c r="F1326" s="51" t="str">
        <f>IF(ISBLANK(LeaveTracker[[#This Row],[Employee Name]]),"-----",VLOOKUP(LeaveTracker[[#This Row],[Employee Name]],Employees[[Employee Name]:[Office]],6))</f>
        <v>REGULAR</v>
      </c>
      <c r="G1326" s="24">
        <v>43825</v>
      </c>
      <c r="H1326" s="24">
        <v>43826</v>
      </c>
      <c r="I1326" s="20" t="s">
        <v>298</v>
      </c>
      <c r="J1326" s="43" t="s">
        <v>1004</v>
      </c>
      <c r="K1326" s="51" t="str">
        <f ca="1">LeaveTracker[[#This Row],[Days]]&amp;" "&amp;LeaveTracker[[#This Row],[Type of Leave]]</f>
        <v>2 OTHER</v>
      </c>
      <c r="L1326" s="23">
        <f ca="1">NETWORKDAYS(LeaveTracker[[#This Row],[Start Date]],LeaveTracker[[#This Row],[End Date]],lstHolidays)</f>
        <v>2</v>
      </c>
      <c r="M1326" s="27"/>
    </row>
    <row r="1327" spans="1:13" ht="30" customHeight="1" x14ac:dyDescent="0.3">
      <c r="A1327" s="32">
        <v>1479</v>
      </c>
      <c r="B1327" s="31">
        <v>43819</v>
      </c>
      <c r="C1327" s="31">
        <v>43801</v>
      </c>
      <c r="D1327" s="19" t="s">
        <v>849</v>
      </c>
      <c r="E1327" s="51" t="str">
        <f>IF(ISBLANK(LeaveTracker[[#This Row],[Employee Name]]),"-----",VLOOKUP(LeaveTracker[[#This Row],[Employee Name]],Employees[[Employee Name]:[Office]],7))</f>
        <v>MO</v>
      </c>
      <c r="F1327" s="51" t="str">
        <f>IF(ISBLANK(LeaveTracker[[#This Row],[Employee Name]]),"-----",VLOOKUP(LeaveTracker[[#This Row],[Employee Name]],Employees[[Employee Name]:[Office]],6))</f>
        <v>REGULAR</v>
      </c>
      <c r="G1327" s="24">
        <v>43801</v>
      </c>
      <c r="H1327" s="24">
        <v>43801</v>
      </c>
      <c r="I1327" s="20" t="s">
        <v>82</v>
      </c>
      <c r="K1327" s="51" t="str">
        <f ca="1">LeaveTracker[[#This Row],[Days]]&amp;" "&amp;LeaveTracker[[#This Row],[Type of Leave]]</f>
        <v>1 VL</v>
      </c>
      <c r="L1327" s="23">
        <f ca="1">NETWORKDAYS(LeaveTracker[[#This Row],[Start Date]],LeaveTracker[[#This Row],[End Date]],lstHolidays)</f>
        <v>1</v>
      </c>
      <c r="M1327" s="27"/>
    </row>
    <row r="1328" spans="1:13" ht="30" customHeight="1" x14ac:dyDescent="0.3">
      <c r="A1328" s="32">
        <v>1480</v>
      </c>
      <c r="B1328" s="31">
        <v>43819</v>
      </c>
      <c r="C1328" s="31">
        <v>43801</v>
      </c>
      <c r="D1328" s="19" t="s">
        <v>699</v>
      </c>
      <c r="E1328" s="51" t="str">
        <f>IF(ISBLANK(LeaveTracker[[#This Row],[Employee Name]]),"-----",VLOOKUP(LeaveTracker[[#This Row],[Employee Name]],Employees[[Employee Name]:[Office]],7))</f>
        <v>CEO</v>
      </c>
      <c r="F1328" s="51" t="str">
        <f>IF(ISBLANK(LeaveTracker[[#This Row],[Employee Name]]),"-----",VLOOKUP(LeaveTracker[[#This Row],[Employee Name]],Employees[[Employee Name]:[Office]],6))</f>
        <v>REGULAR</v>
      </c>
      <c r="G1328" s="24">
        <v>43796</v>
      </c>
      <c r="H1328" s="24">
        <v>43798</v>
      </c>
      <c r="I1328" s="20" t="s">
        <v>81</v>
      </c>
      <c r="K1328" s="51" t="str">
        <f ca="1">LeaveTracker[[#This Row],[Days]]&amp;" "&amp;LeaveTracker[[#This Row],[Type of Leave]]</f>
        <v>3 SL</v>
      </c>
      <c r="L1328" s="23">
        <f ca="1">NETWORKDAYS(LeaveTracker[[#This Row],[Start Date]],LeaveTracker[[#This Row],[End Date]],lstHolidays)</f>
        <v>3</v>
      </c>
      <c r="M1328" s="27"/>
    </row>
    <row r="1329" spans="1:13" ht="30" customHeight="1" x14ac:dyDescent="0.3">
      <c r="A1329" s="32">
        <v>1481</v>
      </c>
      <c r="B1329" s="31">
        <v>43819</v>
      </c>
      <c r="C1329" s="31">
        <v>43803</v>
      </c>
      <c r="D1329" s="19" t="s">
        <v>523</v>
      </c>
      <c r="E1329" s="51" t="str">
        <f>IF(ISBLANK(LeaveTracker[[#This Row],[Employee Name]]),"-----",VLOOKUP(LeaveTracker[[#This Row],[Employee Name]],Employees[[Employee Name]:[Office]],7))</f>
        <v>HRMO</v>
      </c>
      <c r="F1329" s="51" t="str">
        <f>IF(ISBLANK(LeaveTracker[[#This Row],[Employee Name]]),"-----",VLOOKUP(LeaveTracker[[#This Row],[Employee Name]],Employees[[Employee Name]:[Office]],6))</f>
        <v>REGULAR</v>
      </c>
      <c r="G1329" s="24">
        <v>43810</v>
      </c>
      <c r="H1329" s="24">
        <v>43812</v>
      </c>
      <c r="I1329" s="20" t="s">
        <v>82</v>
      </c>
      <c r="K1329" s="51" t="str">
        <f ca="1">LeaveTracker[[#This Row],[Days]]&amp;" "&amp;LeaveTracker[[#This Row],[Type of Leave]]</f>
        <v>3 VL</v>
      </c>
      <c r="L1329" s="23">
        <f ca="1">NETWORKDAYS(LeaveTracker[[#This Row],[Start Date]],LeaveTracker[[#This Row],[End Date]],lstHolidays)</f>
        <v>3</v>
      </c>
      <c r="M1329" s="27"/>
    </row>
    <row r="1330" spans="1:13" ht="30" customHeight="1" x14ac:dyDescent="0.3">
      <c r="A1330" s="27">
        <v>1482</v>
      </c>
      <c r="B1330" s="31">
        <v>43819</v>
      </c>
      <c r="C1330" s="31">
        <v>43801</v>
      </c>
      <c r="D1330" s="19" t="s">
        <v>131</v>
      </c>
      <c r="E1330" s="51" t="str">
        <f>IF(ISBLANK(LeaveTracker[[#This Row],[Employee Name]]),"-----",VLOOKUP(LeaveTracker[[#This Row],[Employee Name]],Employees[[Employee Name]:[Office]],7))</f>
        <v>FPTMNHS</v>
      </c>
      <c r="F1330" s="51" t="str">
        <f>IF(ISBLANK(LeaveTracker[[#This Row],[Employee Name]]),"-----",VLOOKUP(LeaveTracker[[#This Row],[Employee Name]],Employees[[Employee Name]:[Office]],6))</f>
        <v>REGULAR</v>
      </c>
      <c r="G1330" s="24">
        <v>43811</v>
      </c>
      <c r="H1330" s="24">
        <v>43812</v>
      </c>
      <c r="I1330" s="20" t="s">
        <v>82</v>
      </c>
      <c r="K1330" s="51" t="str">
        <f ca="1">LeaveTracker[[#This Row],[Days]]&amp;" "&amp;LeaveTracker[[#This Row],[Type of Leave]]</f>
        <v>2 VL</v>
      </c>
      <c r="L1330" s="23">
        <f ca="1">NETWORKDAYS(LeaveTracker[[#This Row],[Start Date]],LeaveTracker[[#This Row],[End Date]],lstHolidays)</f>
        <v>2</v>
      </c>
      <c r="M1330" s="27"/>
    </row>
    <row r="1331" spans="1:13" ht="30" customHeight="1" x14ac:dyDescent="0.3">
      <c r="A1331" s="27">
        <v>1482</v>
      </c>
      <c r="B1331" s="31">
        <v>43819</v>
      </c>
      <c r="C1331" s="31">
        <v>43801</v>
      </c>
      <c r="D1331" s="19" t="s">
        <v>131</v>
      </c>
      <c r="E1331" s="51" t="str">
        <f>IF(ISBLANK(LeaveTracker[[#This Row],[Employee Name]]),"-----",VLOOKUP(LeaveTracker[[#This Row],[Employee Name]],Employees[[Employee Name]:[Office]],7))</f>
        <v>FPTMNHS</v>
      </c>
      <c r="F1331" s="51" t="str">
        <f>IF(ISBLANK(LeaveTracker[[#This Row],[Employee Name]]),"-----",VLOOKUP(LeaveTracker[[#This Row],[Employee Name]],Employees[[Employee Name]:[Office]],6))</f>
        <v>REGULAR</v>
      </c>
      <c r="G1331" s="24">
        <v>43815</v>
      </c>
      <c r="H1331" s="24">
        <v>43819</v>
      </c>
      <c r="I1331" s="20" t="s">
        <v>82</v>
      </c>
      <c r="K1331" s="51" t="str">
        <f ca="1">LeaveTracker[[#This Row],[Days]]&amp;" "&amp;LeaveTracker[[#This Row],[Type of Leave]]</f>
        <v>5 VL</v>
      </c>
      <c r="L1331" s="23">
        <f ca="1">NETWORKDAYS(LeaveTracker[[#This Row],[Start Date]],LeaveTracker[[#This Row],[End Date]],lstHolidays)</f>
        <v>5</v>
      </c>
      <c r="M1331" s="27"/>
    </row>
    <row r="1332" spans="1:13" ht="30" customHeight="1" x14ac:dyDescent="0.3">
      <c r="A1332" s="27">
        <v>1482</v>
      </c>
      <c r="B1332" s="31">
        <v>43819</v>
      </c>
      <c r="C1332" s="31">
        <v>43801</v>
      </c>
      <c r="D1332" s="19" t="s">
        <v>131</v>
      </c>
      <c r="E1332" s="51" t="str">
        <f>IF(ISBLANK(LeaveTracker[[#This Row],[Employee Name]]),"-----",VLOOKUP(LeaveTracker[[#This Row],[Employee Name]],Employees[[Employee Name]:[Office]],7))</f>
        <v>FPTMNHS</v>
      </c>
      <c r="F1332" s="51" t="str">
        <f>IF(ISBLANK(LeaveTracker[[#This Row],[Employee Name]]),"-----",VLOOKUP(LeaveTracker[[#This Row],[Employee Name]],Employees[[Employee Name]:[Office]],6))</f>
        <v>REGULAR</v>
      </c>
      <c r="G1332" s="24">
        <v>43822</v>
      </c>
      <c r="H1332" s="24">
        <v>43822</v>
      </c>
      <c r="I1332" s="20" t="s">
        <v>82</v>
      </c>
      <c r="K1332" s="51" t="str">
        <f ca="1">LeaveTracker[[#This Row],[Days]]&amp;" "&amp;LeaveTracker[[#This Row],[Type of Leave]]</f>
        <v>1 VL</v>
      </c>
      <c r="L1332" s="23">
        <f ca="1">NETWORKDAYS(LeaveTracker[[#This Row],[Start Date]],LeaveTracker[[#This Row],[End Date]],lstHolidays)</f>
        <v>1</v>
      </c>
      <c r="M1332" s="27"/>
    </row>
    <row r="1333" spans="1:13" ht="30" customHeight="1" x14ac:dyDescent="0.3">
      <c r="A1333" s="27">
        <v>1482</v>
      </c>
      <c r="B1333" s="31">
        <v>43819</v>
      </c>
      <c r="C1333" s="31">
        <v>43801</v>
      </c>
      <c r="D1333" s="19" t="s">
        <v>131</v>
      </c>
      <c r="E1333" s="51" t="str">
        <f>IF(ISBLANK(LeaveTracker[[#This Row],[Employee Name]]),"-----",VLOOKUP(LeaveTracker[[#This Row],[Employee Name]],Employees[[Employee Name]:[Office]],7))</f>
        <v>FPTMNHS</v>
      </c>
      <c r="F1333" s="51" t="str">
        <f>IF(ISBLANK(LeaveTracker[[#This Row],[Employee Name]]),"-----",VLOOKUP(LeaveTracker[[#This Row],[Employee Name]],Employees[[Employee Name]:[Office]],6))</f>
        <v>REGULAR</v>
      </c>
      <c r="G1333" s="24">
        <v>43825</v>
      </c>
      <c r="H1333" s="24">
        <v>43826</v>
      </c>
      <c r="I1333" s="20" t="s">
        <v>82</v>
      </c>
      <c r="K1333" s="51" t="str">
        <f ca="1">LeaveTracker[[#This Row],[Days]]&amp;" "&amp;LeaveTracker[[#This Row],[Type of Leave]]</f>
        <v>2 VL</v>
      </c>
      <c r="L1333" s="23">
        <f ca="1">NETWORKDAYS(LeaveTracker[[#This Row],[Start Date]],LeaveTracker[[#This Row],[End Date]],lstHolidays)</f>
        <v>2</v>
      </c>
      <c r="M1333" s="27"/>
    </row>
    <row r="1334" spans="1:13" ht="30" customHeight="1" x14ac:dyDescent="0.3">
      <c r="A1334" s="27">
        <v>1</v>
      </c>
      <c r="B1334" s="31">
        <v>43838</v>
      </c>
      <c r="C1334" s="31">
        <v>43832</v>
      </c>
      <c r="D1334" s="19" t="s">
        <v>708</v>
      </c>
      <c r="E1334" s="51" t="str">
        <f>IF(ISBLANK(LeaveTracker[[#This Row],[Employee Name]]),"-----",VLOOKUP(LeaveTracker[[#This Row],[Employee Name]],Employees[[Employee Name]:[Office]],7))</f>
        <v>ONT</v>
      </c>
      <c r="F1334" s="51" t="str">
        <f>IF(ISBLANK(LeaveTracker[[#This Row],[Employee Name]]),"-----",VLOOKUP(LeaveTracker[[#This Row],[Employee Name]],Employees[[Employee Name]:[Office]],6))</f>
        <v>CASUAL</v>
      </c>
      <c r="G1334" s="24">
        <v>43846</v>
      </c>
      <c r="H1334" s="24">
        <v>43847</v>
      </c>
      <c r="I1334" s="19" t="s">
        <v>82</v>
      </c>
      <c r="K1334" s="51" t="str">
        <f ca="1">LeaveTracker[[#This Row],[Days]]&amp;" "&amp;LeaveTracker[[#This Row],[Type of Leave]]</f>
        <v>2 VL</v>
      </c>
      <c r="L1334" s="23">
        <f ca="1">NETWORKDAYS(LeaveTracker[[#This Row],[Start Date]],LeaveTracker[[#This Row],[End Date]],lstHolidays)</f>
        <v>2</v>
      </c>
      <c r="M1334" s="27"/>
    </row>
    <row r="1335" spans="1:13" ht="30" customHeight="1" x14ac:dyDescent="0.3">
      <c r="A1335" s="27">
        <v>1</v>
      </c>
      <c r="B1335" s="31">
        <v>43838</v>
      </c>
      <c r="C1335" s="31">
        <v>43832</v>
      </c>
      <c r="D1335" s="19" t="s">
        <v>708</v>
      </c>
      <c r="E1335" s="51" t="str">
        <f>IF(ISBLANK(LeaveTracker[[#This Row],[Employee Name]]),"-----",VLOOKUP(LeaveTracker[[#This Row],[Employee Name]],Employees[[Employee Name]:[Office]],7))</f>
        <v>ONT</v>
      </c>
      <c r="F1335" s="51" t="str">
        <f>IF(ISBLANK(LeaveTracker[[#This Row],[Employee Name]]),"-----",VLOOKUP(LeaveTracker[[#This Row],[Employee Name]],Employees[[Employee Name]:[Office]],6))</f>
        <v>CASUAL</v>
      </c>
      <c r="G1335" s="24">
        <v>43850</v>
      </c>
      <c r="H1335" s="24">
        <v>43851</v>
      </c>
      <c r="I1335" s="19" t="s">
        <v>82</v>
      </c>
      <c r="K1335" s="51" t="str">
        <f ca="1">LeaveTracker[[#This Row],[Days]]&amp;" "&amp;LeaveTracker[[#This Row],[Type of Leave]]</f>
        <v>2 VL</v>
      </c>
      <c r="L1335" s="23">
        <f ca="1">NETWORKDAYS(LeaveTracker[[#This Row],[Start Date]],LeaveTracker[[#This Row],[End Date]],lstHolidays)</f>
        <v>2</v>
      </c>
      <c r="M1335" s="27"/>
    </row>
    <row r="1336" spans="1:13" ht="30" customHeight="1" x14ac:dyDescent="0.3">
      <c r="A1336" s="27">
        <v>2</v>
      </c>
      <c r="B1336" s="31">
        <v>43838</v>
      </c>
      <c r="C1336" s="31">
        <v>43832</v>
      </c>
      <c r="D1336" s="19" t="s">
        <v>709</v>
      </c>
      <c r="E1336" s="51" t="str">
        <f>IF(ISBLANK(LeaveTracker[[#This Row],[Employee Name]]),"-----",VLOOKUP(LeaveTracker[[#This Row],[Employee Name]],Employees[[Employee Name]:[Office]],7))</f>
        <v>ONT</v>
      </c>
      <c r="F1336" s="51" t="str">
        <f>IF(ISBLANK(LeaveTracker[[#This Row],[Employee Name]]),"-----",VLOOKUP(LeaveTracker[[#This Row],[Employee Name]],Employees[[Employee Name]:[Office]],6))</f>
        <v>REGULAR</v>
      </c>
      <c r="G1336" s="24">
        <v>43845</v>
      </c>
      <c r="H1336" s="24">
        <v>43847</v>
      </c>
      <c r="I1336" s="19" t="s">
        <v>82</v>
      </c>
      <c r="K1336" s="51" t="str">
        <f ca="1">LeaveTracker[[#This Row],[Days]]&amp;" "&amp;LeaveTracker[[#This Row],[Type of Leave]]</f>
        <v>3 VL</v>
      </c>
      <c r="L1336" s="23">
        <f ca="1">NETWORKDAYS(LeaveTracker[[#This Row],[Start Date]],LeaveTracker[[#This Row],[End Date]],lstHolidays)</f>
        <v>3</v>
      </c>
      <c r="M1336" s="27"/>
    </row>
    <row r="1337" spans="1:13" ht="30" customHeight="1" x14ac:dyDescent="0.3">
      <c r="A1337" s="27">
        <v>2</v>
      </c>
      <c r="B1337" s="31">
        <v>43838</v>
      </c>
      <c r="C1337" s="31">
        <v>43832</v>
      </c>
      <c r="D1337" s="19" t="s">
        <v>709</v>
      </c>
      <c r="E1337" s="51" t="str">
        <f>IF(ISBLANK(LeaveTracker[[#This Row],[Employee Name]]),"-----",VLOOKUP(LeaveTracker[[#This Row],[Employee Name]],Employees[[Employee Name]:[Office]],7))</f>
        <v>ONT</v>
      </c>
      <c r="F1337" s="51" t="str">
        <f>IF(ISBLANK(LeaveTracker[[#This Row],[Employee Name]]),"-----",VLOOKUP(LeaveTracker[[#This Row],[Employee Name]],Employees[[Employee Name]:[Office]],6))</f>
        <v>REGULAR</v>
      </c>
      <c r="G1337" s="24">
        <v>43851</v>
      </c>
      <c r="H1337" s="24">
        <v>43851</v>
      </c>
      <c r="I1337" s="19" t="s">
        <v>82</v>
      </c>
      <c r="K1337" s="51" t="str">
        <f ca="1">LeaveTracker[[#This Row],[Days]]&amp;" "&amp;LeaveTracker[[#This Row],[Type of Leave]]</f>
        <v>1 VL</v>
      </c>
      <c r="L1337" s="23">
        <f ca="1">NETWORKDAYS(LeaveTracker[[#This Row],[Start Date]],LeaveTracker[[#This Row],[End Date]],lstHolidays)</f>
        <v>1</v>
      </c>
      <c r="M1337" s="27"/>
    </row>
    <row r="1338" spans="1:13" ht="30" customHeight="1" x14ac:dyDescent="0.3">
      <c r="A1338" s="27">
        <v>3</v>
      </c>
      <c r="B1338" s="31">
        <v>43838</v>
      </c>
      <c r="C1338" s="31">
        <v>43832</v>
      </c>
      <c r="D1338" s="19" t="s">
        <v>710</v>
      </c>
      <c r="E1338" s="51" t="str">
        <f>IF(ISBLANK(LeaveTracker[[#This Row],[Employee Name]]),"-----",VLOOKUP(LeaveTracker[[#This Row],[Employee Name]],Employees[[Employee Name]:[Office]],7))</f>
        <v>ONT</v>
      </c>
      <c r="F1338" s="51" t="str">
        <f>IF(ISBLANK(LeaveTracker[[#This Row],[Employee Name]]),"-----",VLOOKUP(LeaveTracker[[#This Row],[Employee Name]],Employees[[Employee Name]:[Office]],6))</f>
        <v>REGULAR</v>
      </c>
      <c r="G1338" s="24">
        <v>43846</v>
      </c>
      <c r="H1338" s="24">
        <v>43847</v>
      </c>
      <c r="I1338" s="19" t="s">
        <v>82</v>
      </c>
      <c r="K1338" s="51" t="str">
        <f ca="1">LeaveTracker[[#This Row],[Days]]&amp;" "&amp;LeaveTracker[[#This Row],[Type of Leave]]</f>
        <v>2 VL</v>
      </c>
      <c r="L1338" s="23">
        <f ca="1">NETWORKDAYS(LeaveTracker[[#This Row],[Start Date]],LeaveTracker[[#This Row],[End Date]],lstHolidays)</f>
        <v>2</v>
      </c>
      <c r="M1338" s="27"/>
    </row>
    <row r="1339" spans="1:13" ht="30" customHeight="1" x14ac:dyDescent="0.3">
      <c r="A1339" s="27">
        <v>3</v>
      </c>
      <c r="B1339" s="31">
        <v>43838</v>
      </c>
      <c r="C1339" s="31">
        <v>43832</v>
      </c>
      <c r="D1339" s="19" t="s">
        <v>710</v>
      </c>
      <c r="E1339" s="51" t="str">
        <f>IF(ISBLANK(LeaveTracker[[#This Row],[Employee Name]]),"-----",VLOOKUP(LeaveTracker[[#This Row],[Employee Name]],Employees[[Employee Name]:[Office]],7))</f>
        <v>ONT</v>
      </c>
      <c r="F1339" s="51" t="str">
        <f>IF(ISBLANK(LeaveTracker[[#This Row],[Employee Name]]),"-----",VLOOKUP(LeaveTracker[[#This Row],[Employee Name]],Employees[[Employee Name]:[Office]],6))</f>
        <v>REGULAR</v>
      </c>
      <c r="G1339" s="24">
        <v>43850</v>
      </c>
      <c r="H1339" s="24">
        <v>43851</v>
      </c>
      <c r="I1339" s="19" t="s">
        <v>82</v>
      </c>
      <c r="K1339" s="51" t="str">
        <f ca="1">LeaveTracker[[#This Row],[Days]]&amp;" "&amp;LeaveTracker[[#This Row],[Type of Leave]]</f>
        <v>2 VL</v>
      </c>
      <c r="L1339" s="23">
        <f ca="1">NETWORKDAYS(LeaveTracker[[#This Row],[Start Date]],LeaveTracker[[#This Row],[End Date]],lstHolidays)</f>
        <v>2</v>
      </c>
      <c r="M1339" s="27"/>
    </row>
    <row r="1340" spans="1:13" ht="30" customHeight="1" x14ac:dyDescent="0.3">
      <c r="A1340" s="27">
        <v>4</v>
      </c>
      <c r="B1340" s="31">
        <v>43838</v>
      </c>
      <c r="C1340" s="31">
        <v>43809</v>
      </c>
      <c r="D1340" s="19" t="s">
        <v>711</v>
      </c>
      <c r="E1340" s="51" t="str">
        <f>IF(ISBLANK(LeaveTracker[[#This Row],[Employee Name]]),"-----",VLOOKUP(LeaveTracker[[#This Row],[Employee Name]],Employees[[Employee Name]:[Office]],7))</f>
        <v>CBO</v>
      </c>
      <c r="F1340" s="51" t="str">
        <f>IF(ISBLANK(LeaveTracker[[#This Row],[Employee Name]]),"-----",VLOOKUP(LeaveTracker[[#This Row],[Employee Name]],Employees[[Employee Name]:[Office]],6))</f>
        <v>REGULAR</v>
      </c>
      <c r="G1340" s="24">
        <v>43808</v>
      </c>
      <c r="H1340" s="24">
        <v>43808</v>
      </c>
      <c r="I1340" s="19" t="s">
        <v>81</v>
      </c>
      <c r="K1340" s="51" t="str">
        <f ca="1">LeaveTracker[[#This Row],[Days]]&amp;" "&amp;LeaveTracker[[#This Row],[Type of Leave]]</f>
        <v>1 SL</v>
      </c>
      <c r="L1340" s="23">
        <f ca="1">NETWORKDAYS(LeaveTracker[[#This Row],[Start Date]],LeaveTracker[[#This Row],[End Date]],lstHolidays)</f>
        <v>1</v>
      </c>
      <c r="M1340" s="27"/>
    </row>
    <row r="1341" spans="1:13" ht="30" customHeight="1" x14ac:dyDescent="0.3">
      <c r="A1341" s="27">
        <v>5</v>
      </c>
      <c r="B1341" s="31">
        <v>43838</v>
      </c>
      <c r="C1341" s="31">
        <v>43795</v>
      </c>
      <c r="D1341" s="19" t="s">
        <v>714</v>
      </c>
      <c r="E1341" s="51" t="str">
        <f>IF(ISBLANK(LeaveTracker[[#This Row],[Employee Name]]),"-----",VLOOKUP(LeaveTracker[[#This Row],[Employee Name]],Employees[[Employee Name]:[Office]],7))</f>
        <v>CBO</v>
      </c>
      <c r="F1341" s="51" t="str">
        <f>IF(ISBLANK(LeaveTracker[[#This Row],[Employee Name]]),"-----",VLOOKUP(LeaveTracker[[#This Row],[Employee Name]],Employees[[Employee Name]:[Office]],6))</f>
        <v>REGULAR</v>
      </c>
      <c r="G1341" s="24">
        <v>43809</v>
      </c>
      <c r="H1341" s="24">
        <v>43811</v>
      </c>
      <c r="I1341" s="20" t="s">
        <v>82</v>
      </c>
      <c r="K1341" s="51" t="str">
        <f ca="1">LeaveTracker[[#This Row],[Days]]&amp;" "&amp;LeaveTracker[[#This Row],[Type of Leave]]</f>
        <v>3 VL</v>
      </c>
      <c r="L1341" s="23">
        <f ca="1">NETWORKDAYS(LeaveTracker[[#This Row],[Start Date]],LeaveTracker[[#This Row],[End Date]],lstHolidays)</f>
        <v>3</v>
      </c>
      <c r="M1341" s="27"/>
    </row>
    <row r="1342" spans="1:13" ht="30" customHeight="1" x14ac:dyDescent="0.3">
      <c r="A1342" s="27">
        <v>6</v>
      </c>
      <c r="B1342" s="31">
        <v>43838</v>
      </c>
      <c r="C1342" s="31">
        <v>43795</v>
      </c>
      <c r="D1342" s="19" t="s">
        <v>714</v>
      </c>
      <c r="E1342" s="51" t="str">
        <f>IF(ISBLANK(LeaveTracker[[#This Row],[Employee Name]]),"-----",VLOOKUP(LeaveTracker[[#This Row],[Employee Name]],Employees[[Employee Name]:[Office]],7))</f>
        <v>CBO</v>
      </c>
      <c r="F1342" s="51" t="str">
        <f>IF(ISBLANK(LeaveTracker[[#This Row],[Employee Name]]),"-----",VLOOKUP(LeaveTracker[[#This Row],[Employee Name]],Employees[[Employee Name]:[Office]],6))</f>
        <v>REGULAR</v>
      </c>
      <c r="G1342" s="24">
        <v>43794</v>
      </c>
      <c r="H1342" s="24">
        <v>43794</v>
      </c>
      <c r="I1342" s="20" t="s">
        <v>81</v>
      </c>
      <c r="K1342" s="51" t="str">
        <f ca="1">LeaveTracker[[#This Row],[Days]]&amp;" "&amp;LeaveTracker[[#This Row],[Type of Leave]]</f>
        <v>1 SL</v>
      </c>
      <c r="L1342" s="23">
        <f ca="1">NETWORKDAYS(LeaveTracker[[#This Row],[Start Date]],LeaveTracker[[#This Row],[End Date]],lstHolidays)</f>
        <v>1</v>
      </c>
      <c r="M1342" s="27"/>
    </row>
    <row r="1343" spans="1:13" ht="30" customHeight="1" x14ac:dyDescent="0.3">
      <c r="A1343" s="27">
        <v>7</v>
      </c>
      <c r="B1343" s="31">
        <v>43838</v>
      </c>
      <c r="C1343" s="31">
        <v>43819</v>
      </c>
      <c r="D1343" s="19" t="s">
        <v>615</v>
      </c>
      <c r="E1343" s="51" t="str">
        <f>IF(ISBLANK(LeaveTracker[[#This Row],[Employee Name]]),"-----",VLOOKUP(LeaveTracker[[#This Row],[Employee Name]],Employees[[Employee Name]:[Office]],7))</f>
        <v>CBO</v>
      </c>
      <c r="F1343" s="51" t="str">
        <f>IF(ISBLANK(LeaveTracker[[#This Row],[Employee Name]]),"-----",VLOOKUP(LeaveTracker[[#This Row],[Employee Name]],Employees[[Employee Name]:[Office]],6))</f>
        <v>REGULAR</v>
      </c>
      <c r="G1343" s="24">
        <v>43818</v>
      </c>
      <c r="H1343" s="24">
        <v>43819</v>
      </c>
      <c r="I1343" s="20" t="s">
        <v>298</v>
      </c>
      <c r="J1343" s="43" t="s">
        <v>299</v>
      </c>
      <c r="K1343" s="51" t="str">
        <f ca="1">LeaveTracker[[#This Row],[Days]]&amp;" "&amp;LeaveTracker[[#This Row],[Type of Leave]]</f>
        <v>2 OTHER</v>
      </c>
      <c r="L1343" s="23">
        <f ca="1">NETWORKDAYS(LeaveTracker[[#This Row],[Start Date]],LeaveTracker[[#This Row],[End Date]],lstHolidays)</f>
        <v>2</v>
      </c>
      <c r="M1343" s="27"/>
    </row>
    <row r="1344" spans="1:13" ht="30" customHeight="1" x14ac:dyDescent="0.3">
      <c r="A1344" s="27">
        <v>7</v>
      </c>
      <c r="B1344" s="31">
        <v>43838</v>
      </c>
      <c r="C1344" s="31">
        <v>43819</v>
      </c>
      <c r="D1344" s="19" t="s">
        <v>615</v>
      </c>
      <c r="E1344" s="51" t="str">
        <f>IF(ISBLANK(LeaveTracker[[#This Row],[Employee Name]]),"-----",VLOOKUP(LeaveTracker[[#This Row],[Employee Name]],Employees[[Employee Name]:[Office]],7))</f>
        <v>CBO</v>
      </c>
      <c r="F1344" s="51" t="str">
        <f>IF(ISBLANK(LeaveTracker[[#This Row],[Employee Name]]),"-----",VLOOKUP(LeaveTracker[[#This Row],[Employee Name]],Employees[[Employee Name]:[Office]],6))</f>
        <v>REGULAR</v>
      </c>
      <c r="G1344" s="24">
        <v>43822</v>
      </c>
      <c r="H1344" s="24">
        <v>43822</v>
      </c>
      <c r="I1344" s="20" t="s">
        <v>298</v>
      </c>
      <c r="J1344" s="43" t="s">
        <v>299</v>
      </c>
      <c r="K1344" s="51" t="str">
        <f ca="1">LeaveTracker[[#This Row],[Days]]&amp;" "&amp;LeaveTracker[[#This Row],[Type of Leave]]</f>
        <v>1 OTHER</v>
      </c>
      <c r="L1344" s="23">
        <f ca="1">NETWORKDAYS(LeaveTracker[[#This Row],[Start Date]],LeaveTracker[[#This Row],[End Date]],lstHolidays)</f>
        <v>1</v>
      </c>
      <c r="M1344" s="27"/>
    </row>
    <row r="1345" spans="1:13" ht="30" customHeight="1" x14ac:dyDescent="0.3">
      <c r="A1345" s="27">
        <v>8</v>
      </c>
      <c r="B1345" s="31">
        <v>43838</v>
      </c>
      <c r="C1345" s="31">
        <v>43804</v>
      </c>
      <c r="D1345" s="19" t="s">
        <v>615</v>
      </c>
      <c r="E1345" s="51" t="str">
        <f>IF(ISBLANK(LeaveTracker[[#This Row],[Employee Name]]),"-----",VLOOKUP(LeaveTracker[[#This Row],[Employee Name]],Employees[[Employee Name]:[Office]],7))</f>
        <v>CBO</v>
      </c>
      <c r="F1345" s="51" t="str">
        <f>IF(ISBLANK(LeaveTracker[[#This Row],[Employee Name]]),"-----",VLOOKUP(LeaveTracker[[#This Row],[Employee Name]],Employees[[Employee Name]:[Office]],6))</f>
        <v>REGULAR</v>
      </c>
      <c r="G1345" s="24">
        <v>43810</v>
      </c>
      <c r="H1345" s="24">
        <v>43810</v>
      </c>
      <c r="I1345" s="20" t="s">
        <v>82</v>
      </c>
      <c r="K1345" s="51" t="str">
        <f ca="1">LeaveTracker[[#This Row],[Days]]&amp;" "&amp;LeaveTracker[[#This Row],[Type of Leave]]</f>
        <v>1 VL</v>
      </c>
      <c r="L1345" s="23">
        <f ca="1">NETWORKDAYS(LeaveTracker[[#This Row],[Start Date]],LeaveTracker[[#This Row],[End Date]],lstHolidays)</f>
        <v>1</v>
      </c>
      <c r="M1345" s="27"/>
    </row>
    <row r="1346" spans="1:13" ht="30" customHeight="1" x14ac:dyDescent="0.3">
      <c r="A1346" s="27">
        <v>8</v>
      </c>
      <c r="B1346" s="31">
        <v>43838</v>
      </c>
      <c r="C1346" s="31">
        <v>43804</v>
      </c>
      <c r="D1346" s="19" t="s">
        <v>615</v>
      </c>
      <c r="E1346" s="51" t="str">
        <f>IF(ISBLANK(LeaveTracker[[#This Row],[Employee Name]]),"-----",VLOOKUP(LeaveTracker[[#This Row],[Employee Name]],Employees[[Employee Name]:[Office]],7))</f>
        <v>CBO</v>
      </c>
      <c r="F1346" s="51" t="str">
        <f>IF(ISBLANK(LeaveTracker[[#This Row],[Employee Name]]),"-----",VLOOKUP(LeaveTracker[[#This Row],[Employee Name]],Employees[[Employee Name]:[Office]],6))</f>
        <v>REGULAR</v>
      </c>
      <c r="G1346" s="24">
        <v>43815</v>
      </c>
      <c r="H1346" s="24">
        <v>43815</v>
      </c>
      <c r="I1346" s="20" t="s">
        <v>82</v>
      </c>
      <c r="K1346" s="51" t="str">
        <f ca="1">LeaveTracker[[#This Row],[Days]]&amp;" "&amp;LeaveTracker[[#This Row],[Type of Leave]]</f>
        <v>1 VL</v>
      </c>
      <c r="L1346" s="23">
        <f ca="1">NETWORKDAYS(LeaveTracker[[#This Row],[Start Date]],LeaveTracker[[#This Row],[End Date]],lstHolidays)</f>
        <v>1</v>
      </c>
      <c r="M1346" s="27"/>
    </row>
    <row r="1347" spans="1:13" ht="30" customHeight="1" x14ac:dyDescent="0.3">
      <c r="A1347" s="27">
        <v>8</v>
      </c>
      <c r="B1347" s="31">
        <v>43838</v>
      </c>
      <c r="C1347" s="31">
        <v>43804</v>
      </c>
      <c r="D1347" s="19" t="s">
        <v>615</v>
      </c>
      <c r="E1347" s="51" t="str">
        <f>IF(ISBLANK(LeaveTracker[[#This Row],[Employee Name]]),"-----",VLOOKUP(LeaveTracker[[#This Row],[Employee Name]],Employees[[Employee Name]:[Office]],7))</f>
        <v>CBO</v>
      </c>
      <c r="F1347" s="51" t="str">
        <f>IF(ISBLANK(LeaveTracker[[#This Row],[Employee Name]]),"-----",VLOOKUP(LeaveTracker[[#This Row],[Employee Name]],Employees[[Employee Name]:[Office]],6))</f>
        <v>REGULAR</v>
      </c>
      <c r="G1347" s="24">
        <v>43825</v>
      </c>
      <c r="H1347" s="24">
        <v>43825</v>
      </c>
      <c r="I1347" s="20" t="s">
        <v>82</v>
      </c>
      <c r="K1347" s="51" t="str">
        <f ca="1">LeaveTracker[[#This Row],[Days]]&amp;" "&amp;LeaveTracker[[#This Row],[Type of Leave]]</f>
        <v>1 VL</v>
      </c>
      <c r="L1347" s="23">
        <f ca="1">NETWORKDAYS(LeaveTracker[[#This Row],[Start Date]],LeaveTracker[[#This Row],[End Date]],lstHolidays)</f>
        <v>1</v>
      </c>
      <c r="M1347" s="27"/>
    </row>
    <row r="1348" spans="1:13" ht="30" customHeight="1" x14ac:dyDescent="0.3">
      <c r="A1348" s="27">
        <v>9</v>
      </c>
      <c r="B1348" s="31">
        <v>43838</v>
      </c>
      <c r="C1348" s="31">
        <v>43826</v>
      </c>
      <c r="D1348" s="19" t="s">
        <v>186</v>
      </c>
      <c r="E1348" s="51" t="str">
        <f>IF(ISBLANK(LeaveTracker[[#This Row],[Employee Name]]),"-----",VLOOKUP(LeaveTracker[[#This Row],[Employee Name]],Employees[[Employee Name]:[Office]],7))</f>
        <v>CBO</v>
      </c>
      <c r="F1348" s="51" t="str">
        <f>IF(ISBLANK(LeaveTracker[[#This Row],[Employee Name]]),"-----",VLOOKUP(LeaveTracker[[#This Row],[Employee Name]],Employees[[Employee Name]:[Office]],6))</f>
        <v>REGULAR</v>
      </c>
      <c r="G1348" s="24">
        <v>43822</v>
      </c>
      <c r="H1348" s="24">
        <v>43822</v>
      </c>
      <c r="I1348" s="20" t="s">
        <v>81</v>
      </c>
      <c r="K1348" s="51" t="str">
        <f ca="1">LeaveTracker[[#This Row],[Days]]&amp;" "&amp;LeaveTracker[[#This Row],[Type of Leave]]</f>
        <v>1 SL</v>
      </c>
      <c r="L1348" s="23">
        <f ca="1">NETWORKDAYS(LeaveTracker[[#This Row],[Start Date]],LeaveTracker[[#This Row],[End Date]],lstHolidays)</f>
        <v>1</v>
      </c>
      <c r="M1348" s="27"/>
    </row>
    <row r="1349" spans="1:13" ht="30" customHeight="1" x14ac:dyDescent="0.3">
      <c r="A1349" s="27">
        <v>9</v>
      </c>
      <c r="B1349" s="31">
        <v>43838</v>
      </c>
      <c r="C1349" s="31">
        <v>43826</v>
      </c>
      <c r="D1349" s="19" t="s">
        <v>186</v>
      </c>
      <c r="E1349" s="51" t="str">
        <f>IF(ISBLANK(LeaveTracker[[#This Row],[Employee Name]]),"-----",VLOOKUP(LeaveTracker[[#This Row],[Employee Name]],Employees[[Employee Name]:[Office]],7))</f>
        <v>CBO</v>
      </c>
      <c r="F1349" s="51" t="str">
        <f>IF(ISBLANK(LeaveTracker[[#This Row],[Employee Name]]),"-----",VLOOKUP(LeaveTracker[[#This Row],[Employee Name]],Employees[[Employee Name]:[Office]],6))</f>
        <v>REGULAR</v>
      </c>
      <c r="G1349" s="24">
        <v>43825</v>
      </c>
      <c r="H1349" s="24">
        <v>43825</v>
      </c>
      <c r="I1349" s="20" t="s">
        <v>81</v>
      </c>
      <c r="K1349" s="51" t="str">
        <f ca="1">LeaveTracker[[#This Row],[Days]]&amp;" "&amp;LeaveTracker[[#This Row],[Type of Leave]]</f>
        <v>1 SL</v>
      </c>
      <c r="L1349" s="23">
        <f ca="1">NETWORKDAYS(LeaveTracker[[#This Row],[Start Date]],LeaveTracker[[#This Row],[End Date]],lstHolidays)</f>
        <v>1</v>
      </c>
      <c r="M1349" s="27"/>
    </row>
    <row r="1350" spans="1:13" ht="30" customHeight="1" x14ac:dyDescent="0.3">
      <c r="A1350" s="27">
        <v>10</v>
      </c>
      <c r="B1350" s="31">
        <v>43838</v>
      </c>
      <c r="C1350" s="31">
        <v>43832</v>
      </c>
      <c r="D1350" s="19" t="s">
        <v>612</v>
      </c>
      <c r="E1350" s="51" t="str">
        <f>IF(ISBLANK(LeaveTracker[[#This Row],[Employee Name]]),"-----",VLOOKUP(LeaveTracker[[#This Row],[Employee Name]],Employees[[Employee Name]:[Office]],7))</f>
        <v>CBO</v>
      </c>
      <c r="F1350" s="51" t="str">
        <f>IF(ISBLANK(LeaveTracker[[#This Row],[Employee Name]]),"-----",VLOOKUP(LeaveTracker[[#This Row],[Employee Name]],Employees[[Employee Name]:[Office]],6))</f>
        <v>REGULAR</v>
      </c>
      <c r="G1350" s="24">
        <v>43825</v>
      </c>
      <c r="H1350" s="24">
        <v>43826</v>
      </c>
      <c r="I1350" s="20" t="s">
        <v>81</v>
      </c>
      <c r="K1350" s="51" t="str">
        <f ca="1">LeaveTracker[[#This Row],[Days]]&amp;" "&amp;LeaveTracker[[#This Row],[Type of Leave]]</f>
        <v>2 SL</v>
      </c>
      <c r="L1350" s="23">
        <f ca="1">NETWORKDAYS(LeaveTracker[[#This Row],[Start Date]],LeaveTracker[[#This Row],[End Date]],lstHolidays)</f>
        <v>2</v>
      </c>
      <c r="M1350" s="27"/>
    </row>
    <row r="1351" spans="1:13" ht="30" customHeight="1" x14ac:dyDescent="0.3">
      <c r="A1351" s="27">
        <v>11</v>
      </c>
      <c r="B1351" s="31">
        <v>43838</v>
      </c>
      <c r="C1351" s="31">
        <v>43822</v>
      </c>
      <c r="D1351" s="19" t="s">
        <v>609</v>
      </c>
      <c r="E1351" s="51" t="str">
        <f>IF(ISBLANK(LeaveTracker[[#This Row],[Employee Name]]),"-----",VLOOKUP(LeaveTracker[[#This Row],[Employee Name]],Employees[[Employee Name]:[Office]],7))</f>
        <v>CBO</v>
      </c>
      <c r="F1351" s="51" t="str">
        <f>IF(ISBLANK(LeaveTracker[[#This Row],[Employee Name]]),"-----",VLOOKUP(LeaveTracker[[#This Row],[Employee Name]],Employees[[Employee Name]:[Office]],6))</f>
        <v>REGULAR</v>
      </c>
      <c r="G1351" s="24">
        <v>43825</v>
      </c>
      <c r="H1351" s="24">
        <v>43825</v>
      </c>
      <c r="I1351" s="20" t="s">
        <v>81</v>
      </c>
      <c r="K1351" s="51" t="str">
        <f ca="1">LeaveTracker[[#This Row],[Days]]&amp;" "&amp;LeaveTracker[[#This Row],[Type of Leave]]</f>
        <v>1 SL</v>
      </c>
      <c r="L1351" s="23">
        <f ca="1">NETWORKDAYS(LeaveTracker[[#This Row],[Start Date]],LeaveTracker[[#This Row],[End Date]],lstHolidays)</f>
        <v>1</v>
      </c>
      <c r="M1351" s="27"/>
    </row>
    <row r="1352" spans="1:13" ht="30" customHeight="1" x14ac:dyDescent="0.3">
      <c r="A1352" s="27">
        <v>12</v>
      </c>
      <c r="B1352" s="31">
        <v>43838</v>
      </c>
      <c r="C1352" s="31">
        <v>43801</v>
      </c>
      <c r="D1352" s="19" t="s">
        <v>612</v>
      </c>
      <c r="E1352" s="51" t="str">
        <f>IF(ISBLANK(LeaveTracker[[#This Row],[Employee Name]]),"-----",VLOOKUP(LeaveTracker[[#This Row],[Employee Name]],Employees[[Employee Name]:[Office]],7))</f>
        <v>CBO</v>
      </c>
      <c r="F1352" s="51" t="str">
        <f>IF(ISBLANK(LeaveTracker[[#This Row],[Employee Name]]),"-----",VLOOKUP(LeaveTracker[[#This Row],[Employee Name]],Employees[[Employee Name]:[Office]],6))</f>
        <v>REGULAR</v>
      </c>
      <c r="G1352" s="24">
        <v>43809</v>
      </c>
      <c r="H1352" s="24">
        <v>43809</v>
      </c>
      <c r="I1352" s="20" t="s">
        <v>82</v>
      </c>
      <c r="K1352" s="51" t="str">
        <f ca="1">LeaveTracker[[#This Row],[Days]]&amp;" "&amp;LeaveTracker[[#This Row],[Type of Leave]]</f>
        <v>1 VL</v>
      </c>
      <c r="L1352" s="23">
        <f ca="1">NETWORKDAYS(LeaveTracker[[#This Row],[Start Date]],LeaveTracker[[#This Row],[End Date]],lstHolidays)</f>
        <v>1</v>
      </c>
      <c r="M1352" s="27"/>
    </row>
    <row r="1353" spans="1:13" ht="30" customHeight="1" x14ac:dyDescent="0.3">
      <c r="A1353" s="27">
        <v>13</v>
      </c>
      <c r="B1353" s="31">
        <v>43838</v>
      </c>
      <c r="C1353" s="31">
        <v>43795</v>
      </c>
      <c r="D1353" s="20" t="s">
        <v>612</v>
      </c>
      <c r="E1353" s="51" t="str">
        <f>IF(ISBLANK(LeaveTracker[[#This Row],[Employee Name]]),"-----",VLOOKUP(LeaveTracker[[#This Row],[Employee Name]],Employees[[Employee Name]:[Office]],7))</f>
        <v>CBO</v>
      </c>
      <c r="F1353" s="51" t="str">
        <f>IF(ISBLANK(LeaveTracker[[#This Row],[Employee Name]]),"-----",VLOOKUP(LeaveTracker[[#This Row],[Employee Name]],Employees[[Employee Name]:[Office]],6))</f>
        <v>REGULAR</v>
      </c>
      <c r="G1353" s="24">
        <v>43791</v>
      </c>
      <c r="H1353" s="24">
        <v>43791</v>
      </c>
      <c r="I1353" s="20" t="s">
        <v>81</v>
      </c>
      <c r="K1353" s="51" t="str">
        <f ca="1">LeaveTracker[[#This Row],[Days]]&amp;" "&amp;LeaveTracker[[#This Row],[Type of Leave]]</f>
        <v>1 SL</v>
      </c>
      <c r="L1353" s="23">
        <f ca="1">NETWORKDAYS(LeaveTracker[[#This Row],[Start Date]],LeaveTracker[[#This Row],[End Date]],lstHolidays)</f>
        <v>1</v>
      </c>
      <c r="M1353" s="27"/>
    </row>
    <row r="1354" spans="1:13" ht="30" customHeight="1" x14ac:dyDescent="0.3">
      <c r="A1354" s="27">
        <v>13</v>
      </c>
      <c r="B1354" s="31">
        <v>43838</v>
      </c>
      <c r="C1354" s="31">
        <v>43795</v>
      </c>
      <c r="D1354" s="20" t="s">
        <v>612</v>
      </c>
      <c r="E1354" s="51" t="str">
        <f>IF(ISBLANK(LeaveTracker[[#This Row],[Employee Name]]),"-----",VLOOKUP(LeaveTracker[[#This Row],[Employee Name]],Employees[[Employee Name]:[Office]],7))</f>
        <v>CBO</v>
      </c>
      <c r="F1354" s="51" t="str">
        <f>IF(ISBLANK(LeaveTracker[[#This Row],[Employee Name]]),"-----",VLOOKUP(LeaveTracker[[#This Row],[Employee Name]],Employees[[Employee Name]:[Office]],6))</f>
        <v>REGULAR</v>
      </c>
      <c r="G1354" s="24">
        <v>43795</v>
      </c>
      <c r="H1354" s="24">
        <v>43795</v>
      </c>
      <c r="I1354" s="20" t="s">
        <v>81</v>
      </c>
      <c r="K1354" s="51" t="str">
        <f ca="1">LeaveTracker[[#This Row],[Days]]&amp;" "&amp;LeaveTracker[[#This Row],[Type of Leave]]</f>
        <v>1 SL</v>
      </c>
      <c r="L1354" s="23">
        <f ca="1">NETWORKDAYS(LeaveTracker[[#This Row],[Start Date]],LeaveTracker[[#This Row],[End Date]],lstHolidays)</f>
        <v>1</v>
      </c>
      <c r="M1354" s="27"/>
    </row>
    <row r="1355" spans="1:13" ht="30" customHeight="1" x14ac:dyDescent="0.3">
      <c r="A1355" s="27">
        <v>14</v>
      </c>
      <c r="B1355" s="31">
        <v>43838</v>
      </c>
      <c r="C1355" s="31">
        <v>43795</v>
      </c>
      <c r="D1355" s="20" t="s">
        <v>186</v>
      </c>
      <c r="E1355" s="51" t="str">
        <f>IF(ISBLANK(LeaveTracker[[#This Row],[Employee Name]]),"-----",VLOOKUP(LeaveTracker[[#This Row],[Employee Name]],Employees[[Employee Name]:[Office]],7))</f>
        <v>CBO</v>
      </c>
      <c r="F1355" s="51" t="str">
        <f>IF(ISBLANK(LeaveTracker[[#This Row],[Employee Name]]),"-----",VLOOKUP(LeaveTracker[[#This Row],[Employee Name]],Employees[[Employee Name]:[Office]],6))</f>
        <v>REGULAR</v>
      </c>
      <c r="G1355" s="24">
        <v>43802</v>
      </c>
      <c r="H1355" s="24">
        <v>43803</v>
      </c>
      <c r="I1355" s="20" t="s">
        <v>82</v>
      </c>
      <c r="K1355" s="51" t="str">
        <f ca="1">LeaveTracker[[#This Row],[Days]]&amp;" "&amp;LeaveTracker[[#This Row],[Type of Leave]]</f>
        <v>2 VL</v>
      </c>
      <c r="L1355" s="23">
        <f ca="1">NETWORKDAYS(LeaveTracker[[#This Row],[Start Date]],LeaveTracker[[#This Row],[End Date]],lstHolidays)</f>
        <v>2</v>
      </c>
      <c r="M1355" s="27"/>
    </row>
    <row r="1356" spans="1:13" ht="30" customHeight="1" x14ac:dyDescent="0.3">
      <c r="A1356" s="27">
        <v>15</v>
      </c>
      <c r="B1356" s="31">
        <v>43838</v>
      </c>
      <c r="C1356" s="31">
        <v>43789</v>
      </c>
      <c r="D1356" s="20" t="s">
        <v>186</v>
      </c>
      <c r="E1356" s="51" t="str">
        <f>IF(ISBLANK(LeaveTracker[[#This Row],[Employee Name]]),"-----",VLOOKUP(LeaveTracker[[#This Row],[Employee Name]],Employees[[Employee Name]:[Office]],7))</f>
        <v>CBO</v>
      </c>
      <c r="F1356" s="51" t="str">
        <f>IF(ISBLANK(LeaveTracker[[#This Row],[Employee Name]]),"-----",VLOOKUP(LeaveTracker[[#This Row],[Employee Name]],Employees[[Employee Name]:[Office]],6))</f>
        <v>REGULAR</v>
      </c>
      <c r="G1356" s="24">
        <v>43788</v>
      </c>
      <c r="H1356" s="24">
        <v>43788</v>
      </c>
      <c r="I1356" s="20" t="s">
        <v>81</v>
      </c>
      <c r="K1356" s="51" t="str">
        <f ca="1">LeaveTracker[[#This Row],[Days]]&amp;" "&amp;LeaveTracker[[#This Row],[Type of Leave]]</f>
        <v>1 SL</v>
      </c>
      <c r="L1356" s="23">
        <f ca="1">NETWORKDAYS(LeaveTracker[[#This Row],[Start Date]],LeaveTracker[[#This Row],[End Date]],lstHolidays)</f>
        <v>1</v>
      </c>
      <c r="M1356" s="27"/>
    </row>
    <row r="1357" spans="1:13" ht="30" customHeight="1" x14ac:dyDescent="0.3">
      <c r="A1357" s="27">
        <v>16</v>
      </c>
      <c r="B1357" s="31">
        <v>43838</v>
      </c>
      <c r="C1357" s="31">
        <v>43797</v>
      </c>
      <c r="D1357" s="19" t="s">
        <v>621</v>
      </c>
      <c r="E1357" s="51" t="str">
        <f>IF(ISBLANK(LeaveTracker[[#This Row],[Employee Name]]),"-----",VLOOKUP(LeaveTracker[[#This Row],[Employee Name]],Employees[[Employee Name]:[Office]],7))</f>
        <v>CBO</v>
      </c>
      <c r="F1357" s="51" t="str">
        <f>IF(ISBLANK(LeaveTracker[[#This Row],[Employee Name]]),"-----",VLOOKUP(LeaveTracker[[#This Row],[Employee Name]],Employees[[Employee Name]:[Office]],6))</f>
        <v>REGULAR</v>
      </c>
      <c r="G1357" s="24">
        <v>43796</v>
      </c>
      <c r="H1357" s="24">
        <v>43796</v>
      </c>
      <c r="I1357" s="20" t="s">
        <v>81</v>
      </c>
      <c r="K1357" s="51" t="str">
        <f ca="1">LeaveTracker[[#This Row],[Days]]&amp;" "&amp;LeaveTracker[[#This Row],[Type of Leave]]</f>
        <v>1 SL</v>
      </c>
      <c r="L1357" s="23">
        <f ca="1">NETWORKDAYS(LeaveTracker[[#This Row],[Start Date]],LeaveTracker[[#This Row],[End Date]],lstHolidays)</f>
        <v>1</v>
      </c>
      <c r="M1357" s="27"/>
    </row>
    <row r="1358" spans="1:13" ht="30" customHeight="1" x14ac:dyDescent="0.3">
      <c r="A1358" s="27">
        <v>17</v>
      </c>
      <c r="B1358" s="31">
        <v>43838</v>
      </c>
      <c r="C1358" s="31">
        <v>43808</v>
      </c>
      <c r="D1358" s="19" t="s">
        <v>609</v>
      </c>
      <c r="E1358" s="51" t="str">
        <f>IF(ISBLANK(LeaveTracker[[#This Row],[Employee Name]]),"-----",VLOOKUP(LeaveTracker[[#This Row],[Employee Name]],Employees[[Employee Name]:[Office]],7))</f>
        <v>CBO</v>
      </c>
      <c r="F1358" s="51" t="str">
        <f>IF(ISBLANK(LeaveTracker[[#This Row],[Employee Name]]),"-----",VLOOKUP(LeaveTracker[[#This Row],[Employee Name]],Employees[[Employee Name]:[Office]],6))</f>
        <v>REGULAR</v>
      </c>
      <c r="G1358" s="24">
        <v>43826</v>
      </c>
      <c r="H1358" s="24">
        <v>43826</v>
      </c>
      <c r="I1358" s="20" t="s">
        <v>82</v>
      </c>
      <c r="K1358" s="51" t="str">
        <f ca="1">LeaveTracker[[#This Row],[Days]]&amp;" "&amp;LeaveTracker[[#This Row],[Type of Leave]]</f>
        <v>1 VL</v>
      </c>
      <c r="L1358" s="23">
        <f ca="1">NETWORKDAYS(LeaveTracker[[#This Row],[Start Date]],LeaveTracker[[#This Row],[End Date]],lstHolidays)</f>
        <v>1</v>
      </c>
      <c r="M1358" s="27"/>
    </row>
    <row r="1359" spans="1:13" ht="30" customHeight="1" x14ac:dyDescent="0.3">
      <c r="A1359" s="27">
        <v>18</v>
      </c>
      <c r="B1359" s="31">
        <v>43838</v>
      </c>
      <c r="C1359" s="31">
        <v>43796</v>
      </c>
      <c r="D1359" s="20" t="s">
        <v>609</v>
      </c>
      <c r="E1359" s="51" t="str">
        <f>IF(ISBLANK(LeaveTracker[[#This Row],[Employee Name]]),"-----",VLOOKUP(LeaveTracker[[#This Row],[Employee Name]],Employees[[Employee Name]:[Office]],7))</f>
        <v>CBO</v>
      </c>
      <c r="F1359" s="51" t="str">
        <f>IF(ISBLANK(LeaveTracker[[#This Row],[Employee Name]]),"-----",VLOOKUP(LeaveTracker[[#This Row],[Employee Name]],Employees[[Employee Name]:[Office]],6))</f>
        <v>REGULAR</v>
      </c>
      <c r="G1359" s="24">
        <v>43795</v>
      </c>
      <c r="H1359" s="24">
        <v>43795</v>
      </c>
      <c r="I1359" s="20" t="s">
        <v>81</v>
      </c>
      <c r="K1359" s="51" t="str">
        <f ca="1">LeaveTracker[[#This Row],[Days]]&amp;" "&amp;LeaveTracker[[#This Row],[Type of Leave]]</f>
        <v>1 SL</v>
      </c>
      <c r="L1359" s="23">
        <f ca="1">NETWORKDAYS(LeaveTracker[[#This Row],[Start Date]],LeaveTracker[[#This Row],[End Date]],lstHolidays)</f>
        <v>1</v>
      </c>
      <c r="M1359" s="27"/>
    </row>
    <row r="1360" spans="1:13" ht="30" customHeight="1" x14ac:dyDescent="0.3">
      <c r="A1360" s="27">
        <v>19</v>
      </c>
      <c r="B1360" s="31">
        <v>43838</v>
      </c>
      <c r="C1360" s="31">
        <v>43801</v>
      </c>
      <c r="D1360" s="20" t="s">
        <v>609</v>
      </c>
      <c r="E1360" s="51" t="str">
        <f>IF(ISBLANK(LeaveTracker[[#This Row],[Employee Name]]),"-----",VLOOKUP(LeaveTracker[[#This Row],[Employee Name]],Employees[[Employee Name]:[Office]],7))</f>
        <v>CBO</v>
      </c>
      <c r="F1360" s="51" t="str">
        <f>IF(ISBLANK(LeaveTracker[[#This Row],[Employee Name]]),"-----",VLOOKUP(LeaveTracker[[#This Row],[Employee Name]],Employees[[Employee Name]:[Office]],6))</f>
        <v>REGULAR</v>
      </c>
      <c r="G1360" s="24">
        <v>43811</v>
      </c>
      <c r="H1360" s="24">
        <v>43811</v>
      </c>
      <c r="I1360" s="20" t="s">
        <v>82</v>
      </c>
      <c r="K1360" s="51" t="str">
        <f ca="1">LeaveTracker[[#This Row],[Days]]&amp;" "&amp;LeaveTracker[[#This Row],[Type of Leave]]</f>
        <v>1 VL</v>
      </c>
      <c r="L1360" s="23">
        <f ca="1">NETWORKDAYS(LeaveTracker[[#This Row],[Start Date]],LeaveTracker[[#This Row],[End Date]],lstHolidays)</f>
        <v>1</v>
      </c>
      <c r="M1360" s="27"/>
    </row>
    <row r="1361" spans="1:13" ht="30" customHeight="1" x14ac:dyDescent="0.3">
      <c r="A1361" s="27">
        <v>20</v>
      </c>
      <c r="B1361" s="31">
        <v>43838</v>
      </c>
      <c r="C1361" s="31">
        <v>43811</v>
      </c>
      <c r="D1361" s="19" t="s">
        <v>338</v>
      </c>
      <c r="E1361" s="51" t="str">
        <f>IF(ISBLANK(LeaveTracker[[#This Row],[Employee Name]]),"-----",VLOOKUP(LeaveTracker[[#This Row],[Employee Name]],Employees[[Employee Name]:[Office]],7))</f>
        <v>COMELEC</v>
      </c>
      <c r="F1361" s="51" t="str">
        <f>IF(ISBLANK(LeaveTracker[[#This Row],[Employee Name]]),"-----",VLOOKUP(LeaveTracker[[#This Row],[Employee Name]],Employees[[Employee Name]:[Office]],6))</f>
        <v>REGULAR</v>
      </c>
      <c r="G1361" s="24">
        <v>43808</v>
      </c>
      <c r="H1361" s="24">
        <v>43808</v>
      </c>
      <c r="I1361" s="20" t="s">
        <v>81</v>
      </c>
      <c r="K1361" s="51" t="str">
        <f ca="1">LeaveTracker[[#This Row],[Days]]&amp;" "&amp;LeaveTracker[[#This Row],[Type of Leave]]</f>
        <v>1 SL</v>
      </c>
      <c r="L1361" s="23">
        <f ca="1">NETWORKDAYS(LeaveTracker[[#This Row],[Start Date]],LeaveTracker[[#This Row],[End Date]],lstHolidays)</f>
        <v>1</v>
      </c>
      <c r="M1361" s="27"/>
    </row>
    <row r="1362" spans="1:13" ht="30" customHeight="1" x14ac:dyDescent="0.3">
      <c r="A1362" s="27">
        <v>21</v>
      </c>
      <c r="B1362" s="31">
        <v>43838</v>
      </c>
      <c r="C1362" s="31">
        <v>43836</v>
      </c>
      <c r="D1362" s="19" t="s">
        <v>538</v>
      </c>
      <c r="E1362" s="51" t="str">
        <f>IF(ISBLANK(LeaveTracker[[#This Row],[Employee Name]]),"-----",VLOOKUP(LeaveTracker[[#This Row],[Employee Name]],Employees[[Employee Name]:[Office]],7))</f>
        <v>LCR</v>
      </c>
      <c r="F1362" s="51" t="str">
        <f>IF(ISBLANK(LeaveTracker[[#This Row],[Employee Name]]),"-----",VLOOKUP(LeaveTracker[[#This Row],[Employee Name]],Employees[[Employee Name]:[Office]],6))</f>
        <v>REGULAR</v>
      </c>
      <c r="G1362" s="24">
        <v>43832</v>
      </c>
      <c r="H1362" s="24">
        <v>43833</v>
      </c>
      <c r="I1362" s="20" t="s">
        <v>82</v>
      </c>
      <c r="K1362" s="51" t="str">
        <f ca="1">LeaveTracker[[#This Row],[Days]]&amp;" "&amp;LeaveTracker[[#This Row],[Type of Leave]]</f>
        <v>2 VL</v>
      </c>
      <c r="L1362" s="23">
        <f ca="1">NETWORKDAYS(LeaveTracker[[#This Row],[Start Date]],LeaveTracker[[#This Row],[End Date]],lstHolidays)</f>
        <v>2</v>
      </c>
      <c r="M1362" s="27"/>
    </row>
    <row r="1363" spans="1:13" ht="30" customHeight="1" x14ac:dyDescent="0.3">
      <c r="A1363" s="27">
        <v>22</v>
      </c>
      <c r="B1363" s="31">
        <v>43838</v>
      </c>
      <c r="C1363" s="31">
        <v>43832</v>
      </c>
      <c r="D1363" s="19" t="s">
        <v>543</v>
      </c>
      <c r="E1363" s="51" t="str">
        <f>IF(ISBLANK(LeaveTracker[[#This Row],[Employee Name]]),"-----",VLOOKUP(LeaveTracker[[#This Row],[Employee Name]],Employees[[Employee Name]:[Office]],7))</f>
        <v>LCR</v>
      </c>
      <c r="F1363" s="51" t="str">
        <f>IF(ISBLANK(LeaveTracker[[#This Row],[Employee Name]]),"-----",VLOOKUP(LeaveTracker[[#This Row],[Employee Name]],Employees[[Employee Name]:[Office]],6))</f>
        <v>REGULAR</v>
      </c>
      <c r="G1363" s="24">
        <v>43822</v>
      </c>
      <c r="H1363" s="24">
        <v>43822</v>
      </c>
      <c r="I1363" s="20" t="s">
        <v>81</v>
      </c>
      <c r="K1363" s="51" t="str">
        <f ca="1">LeaveTracker[[#This Row],[Days]]&amp;" "&amp;LeaveTracker[[#This Row],[Type of Leave]]</f>
        <v>1 SL</v>
      </c>
      <c r="L1363" s="23">
        <f ca="1">NETWORKDAYS(LeaveTracker[[#This Row],[Start Date]],LeaveTracker[[#This Row],[End Date]],lstHolidays)</f>
        <v>1</v>
      </c>
      <c r="M1363" s="27"/>
    </row>
    <row r="1364" spans="1:13" ht="30" customHeight="1" x14ac:dyDescent="0.3">
      <c r="A1364" s="27">
        <v>23</v>
      </c>
      <c r="B1364" s="31">
        <v>43838</v>
      </c>
      <c r="C1364" s="31">
        <v>43801</v>
      </c>
      <c r="D1364" s="19" t="s">
        <v>541</v>
      </c>
      <c r="E1364" s="51" t="str">
        <f>IF(ISBLANK(LeaveTracker[[#This Row],[Employee Name]]),"-----",VLOOKUP(LeaveTracker[[#This Row],[Employee Name]],Employees[[Employee Name]:[Office]],7))</f>
        <v>LCR</v>
      </c>
      <c r="F1364" s="51" t="str">
        <f>IF(ISBLANK(LeaveTracker[[#This Row],[Employee Name]]),"-----",VLOOKUP(LeaveTracker[[#This Row],[Employee Name]],Employees[[Employee Name]:[Office]],6))</f>
        <v>REGULAR</v>
      </c>
      <c r="G1364" s="24">
        <v>43822</v>
      </c>
      <c r="H1364" s="24">
        <v>43822</v>
      </c>
      <c r="I1364" s="20" t="s">
        <v>298</v>
      </c>
      <c r="J1364" s="43" t="s">
        <v>214</v>
      </c>
      <c r="K1364" s="51" t="str">
        <f ca="1">LeaveTracker[[#This Row],[Days]]&amp;" "&amp;LeaveTracker[[#This Row],[Type of Leave]]</f>
        <v>1 OTHER</v>
      </c>
      <c r="L1364" s="23">
        <f ca="1">NETWORKDAYS(LeaveTracker[[#This Row],[Start Date]],LeaveTracker[[#This Row],[End Date]],lstHolidays)</f>
        <v>1</v>
      </c>
      <c r="M1364" s="27"/>
    </row>
    <row r="1365" spans="1:13" ht="30" customHeight="1" x14ac:dyDescent="0.3">
      <c r="A1365" s="27">
        <v>24</v>
      </c>
      <c r="B1365" s="31">
        <v>43838</v>
      </c>
      <c r="C1365" s="31">
        <v>43801</v>
      </c>
      <c r="D1365" s="19" t="s">
        <v>541</v>
      </c>
      <c r="E1365" s="51" t="str">
        <f>IF(ISBLANK(LeaveTracker[[#This Row],[Employee Name]]),"-----",VLOOKUP(LeaveTracker[[#This Row],[Employee Name]],Employees[[Employee Name]:[Office]],7))</f>
        <v>LCR</v>
      </c>
      <c r="F1365" s="51" t="str">
        <f>IF(ISBLANK(LeaveTracker[[#This Row],[Employee Name]]),"-----",VLOOKUP(LeaveTracker[[#This Row],[Employee Name]],Employees[[Employee Name]:[Office]],6))</f>
        <v>REGULAR</v>
      </c>
      <c r="G1365" s="24">
        <v>43798</v>
      </c>
      <c r="H1365" s="24">
        <v>43798</v>
      </c>
      <c r="I1365" s="20" t="s">
        <v>81</v>
      </c>
      <c r="K1365" s="51" t="str">
        <f ca="1">LeaveTracker[[#This Row],[Days]]&amp;" "&amp;LeaveTracker[[#This Row],[Type of Leave]]</f>
        <v>1 SL</v>
      </c>
      <c r="L1365" s="23">
        <f ca="1">NETWORKDAYS(LeaveTracker[[#This Row],[Start Date]],LeaveTracker[[#This Row],[End Date]],lstHolidays)</f>
        <v>1</v>
      </c>
      <c r="M1365" s="27"/>
    </row>
    <row r="1366" spans="1:13" ht="30" customHeight="1" x14ac:dyDescent="0.3">
      <c r="A1366" s="27">
        <v>25</v>
      </c>
      <c r="B1366" s="31">
        <v>43838</v>
      </c>
      <c r="C1366" s="31">
        <v>43801</v>
      </c>
      <c r="D1366" s="19" t="s">
        <v>541</v>
      </c>
      <c r="E1366" s="51" t="str">
        <f>IF(ISBLANK(LeaveTracker[[#This Row],[Employee Name]]),"-----",VLOOKUP(LeaveTracker[[#This Row],[Employee Name]],Employees[[Employee Name]:[Office]],7))</f>
        <v>LCR</v>
      </c>
      <c r="F1366" s="51" t="str">
        <f>IF(ISBLANK(LeaveTracker[[#This Row],[Employee Name]]),"-----",VLOOKUP(LeaveTracker[[#This Row],[Employee Name]],Employees[[Employee Name]:[Office]],6))</f>
        <v>REGULAR</v>
      </c>
      <c r="G1366" s="24">
        <v>43825</v>
      </c>
      <c r="H1366" s="24">
        <v>43826</v>
      </c>
      <c r="I1366" s="20" t="s">
        <v>82</v>
      </c>
      <c r="K1366" s="51" t="str">
        <f ca="1">LeaveTracker[[#This Row],[Days]]&amp;" "&amp;LeaveTracker[[#This Row],[Type of Leave]]</f>
        <v>2 VL</v>
      </c>
      <c r="L1366" s="23">
        <f ca="1">NETWORKDAYS(LeaveTracker[[#This Row],[Start Date]],LeaveTracker[[#This Row],[End Date]],lstHolidays)</f>
        <v>2</v>
      </c>
      <c r="M1366" s="27"/>
    </row>
    <row r="1367" spans="1:13" ht="30" customHeight="1" x14ac:dyDescent="0.3">
      <c r="A1367" s="27">
        <v>26</v>
      </c>
      <c r="B1367" s="31">
        <v>43838</v>
      </c>
      <c r="C1367" s="31">
        <v>43811</v>
      </c>
      <c r="D1367" s="20" t="s">
        <v>541</v>
      </c>
      <c r="E1367" s="51" t="str">
        <f>IF(ISBLANK(LeaveTracker[[#This Row],[Employee Name]]),"-----",VLOOKUP(LeaveTracker[[#This Row],[Employee Name]],Employees[[Employee Name]:[Office]],7))</f>
        <v>LCR</v>
      </c>
      <c r="F1367" s="51" t="str">
        <f>IF(ISBLANK(LeaveTracker[[#This Row],[Employee Name]]),"-----",VLOOKUP(LeaveTracker[[#This Row],[Employee Name]],Employees[[Employee Name]:[Office]],6))</f>
        <v>REGULAR</v>
      </c>
      <c r="G1367" s="24">
        <v>43810</v>
      </c>
      <c r="H1367" s="24">
        <v>43810</v>
      </c>
      <c r="I1367" s="20" t="s">
        <v>81</v>
      </c>
      <c r="K1367" s="51" t="str">
        <f ca="1">LeaveTracker[[#This Row],[Days]]&amp;" "&amp;LeaveTracker[[#This Row],[Type of Leave]]</f>
        <v>1 SL</v>
      </c>
      <c r="L1367" s="23">
        <f ca="1">NETWORKDAYS(LeaveTracker[[#This Row],[Start Date]],LeaveTracker[[#This Row],[End Date]],lstHolidays)</f>
        <v>1</v>
      </c>
      <c r="M1367" s="27"/>
    </row>
    <row r="1368" spans="1:13" ht="30" customHeight="1" x14ac:dyDescent="0.3">
      <c r="A1368" s="27">
        <v>27</v>
      </c>
      <c r="B1368" s="31">
        <v>43838</v>
      </c>
      <c r="C1368" s="31">
        <v>43791</v>
      </c>
      <c r="D1368" s="19" t="s">
        <v>351</v>
      </c>
      <c r="E1368" s="51" t="str">
        <f>IF(ISBLANK(LeaveTracker[[#This Row],[Employee Name]]),"-----",VLOOKUP(LeaveTracker[[#This Row],[Employee Name]],Employees[[Employee Name]:[Office]],7))</f>
        <v>LCR</v>
      </c>
      <c r="F1368" s="51" t="str">
        <f>IF(ISBLANK(LeaveTracker[[#This Row],[Employee Name]]),"-----",VLOOKUP(LeaveTracker[[#This Row],[Employee Name]],Employees[[Employee Name]:[Office]],6))</f>
        <v>REGULAR</v>
      </c>
      <c r="G1368" s="24">
        <v>43798</v>
      </c>
      <c r="H1368" s="24">
        <v>43798</v>
      </c>
      <c r="I1368" s="20" t="s">
        <v>298</v>
      </c>
      <c r="J1368" s="43" t="s">
        <v>105</v>
      </c>
      <c r="K1368" s="51" t="str">
        <f ca="1">LeaveTracker[[#This Row],[Days]]&amp;" "&amp;LeaveTracker[[#This Row],[Type of Leave]]</f>
        <v>1 OTHER</v>
      </c>
      <c r="L1368" s="23">
        <f ca="1">NETWORKDAYS(LeaveTracker[[#This Row],[Start Date]],LeaveTracker[[#This Row],[End Date]],lstHolidays)</f>
        <v>1</v>
      </c>
      <c r="M1368" s="27"/>
    </row>
    <row r="1369" spans="1:13" ht="30" customHeight="1" x14ac:dyDescent="0.3">
      <c r="A1369" s="27">
        <v>28</v>
      </c>
      <c r="B1369" s="31">
        <v>43838</v>
      </c>
      <c r="C1369" s="31">
        <v>43783</v>
      </c>
      <c r="D1369" s="20" t="s">
        <v>351</v>
      </c>
      <c r="E1369" s="51" t="str">
        <f>IF(ISBLANK(LeaveTracker[[#This Row],[Employee Name]]),"-----",VLOOKUP(LeaveTracker[[#This Row],[Employee Name]],Employees[[Employee Name]:[Office]],7))</f>
        <v>LCR</v>
      </c>
      <c r="F1369" s="51" t="str">
        <f>IF(ISBLANK(LeaveTracker[[#This Row],[Employee Name]]),"-----",VLOOKUP(LeaveTracker[[#This Row],[Employee Name]],Employees[[Employee Name]:[Office]],6))</f>
        <v>REGULAR</v>
      </c>
      <c r="G1369" s="24">
        <v>43782</v>
      </c>
      <c r="H1369" s="24">
        <v>43782</v>
      </c>
      <c r="I1369" s="20" t="s">
        <v>81</v>
      </c>
      <c r="K1369" s="51" t="str">
        <f ca="1">LeaveTracker[[#This Row],[Days]]&amp;" "&amp;LeaveTracker[[#This Row],[Type of Leave]]</f>
        <v>1 SL</v>
      </c>
      <c r="L1369" s="23">
        <f ca="1">NETWORKDAYS(LeaveTracker[[#This Row],[Start Date]],LeaveTracker[[#This Row],[End Date]],lstHolidays)</f>
        <v>1</v>
      </c>
      <c r="M1369" s="27"/>
    </row>
    <row r="1370" spans="1:13" ht="30" customHeight="1" x14ac:dyDescent="0.3">
      <c r="A1370" s="27">
        <v>29</v>
      </c>
      <c r="B1370" s="31">
        <v>43838</v>
      </c>
      <c r="C1370" s="31">
        <v>43801</v>
      </c>
      <c r="D1370" s="19" t="s">
        <v>538</v>
      </c>
      <c r="E1370" s="51" t="str">
        <f>IF(ISBLANK(LeaveTracker[[#This Row],[Employee Name]]),"-----",VLOOKUP(LeaveTracker[[#This Row],[Employee Name]],Employees[[Employee Name]:[Office]],7))</f>
        <v>LCR</v>
      </c>
      <c r="F1370" s="51" t="str">
        <f>IF(ISBLANK(LeaveTracker[[#This Row],[Employee Name]]),"-----",VLOOKUP(LeaveTracker[[#This Row],[Employee Name]],Employees[[Employee Name]:[Office]],6))</f>
        <v>REGULAR</v>
      </c>
      <c r="G1370" s="24">
        <v>43805</v>
      </c>
      <c r="H1370" s="24">
        <v>43805</v>
      </c>
      <c r="I1370" s="20" t="s">
        <v>82</v>
      </c>
      <c r="K1370" s="51" t="str">
        <f ca="1">LeaveTracker[[#This Row],[Days]]&amp;" "&amp;LeaveTracker[[#This Row],[Type of Leave]]</f>
        <v>1 VL</v>
      </c>
      <c r="L1370" s="23">
        <f ca="1">NETWORKDAYS(LeaveTracker[[#This Row],[Start Date]],LeaveTracker[[#This Row],[End Date]],lstHolidays)</f>
        <v>1</v>
      </c>
      <c r="M1370" s="27"/>
    </row>
    <row r="1371" spans="1:13" ht="30" customHeight="1" x14ac:dyDescent="0.3">
      <c r="A1371" s="27">
        <v>29</v>
      </c>
      <c r="B1371" s="31">
        <v>43838</v>
      </c>
      <c r="C1371" s="31">
        <v>43801</v>
      </c>
      <c r="D1371" s="19" t="s">
        <v>538</v>
      </c>
      <c r="E1371" s="51" t="str">
        <f>IF(ISBLANK(LeaveTracker[[#This Row],[Employee Name]]),"-----",VLOOKUP(LeaveTracker[[#This Row],[Employee Name]],Employees[[Employee Name]:[Office]],7))</f>
        <v>LCR</v>
      </c>
      <c r="F1371" s="51" t="str">
        <f>IF(ISBLANK(LeaveTracker[[#This Row],[Employee Name]]),"-----",VLOOKUP(LeaveTracker[[#This Row],[Employee Name]],Employees[[Employee Name]:[Office]],6))</f>
        <v>REGULAR</v>
      </c>
      <c r="G1371" s="24">
        <v>43808</v>
      </c>
      <c r="H1371" s="24">
        <v>43808</v>
      </c>
      <c r="I1371" s="20" t="s">
        <v>82</v>
      </c>
      <c r="K1371" s="51" t="str">
        <f ca="1">LeaveTracker[[#This Row],[Days]]&amp;" "&amp;LeaveTracker[[#This Row],[Type of Leave]]</f>
        <v>1 VL</v>
      </c>
      <c r="L1371" s="23">
        <f ca="1">NETWORKDAYS(LeaveTracker[[#This Row],[Start Date]],LeaveTracker[[#This Row],[End Date]],lstHolidays)</f>
        <v>1</v>
      </c>
      <c r="M1371" s="27"/>
    </row>
    <row r="1372" spans="1:13" ht="30" customHeight="1" x14ac:dyDescent="0.3">
      <c r="A1372" s="27">
        <v>29</v>
      </c>
      <c r="B1372" s="31">
        <v>43838</v>
      </c>
      <c r="C1372" s="31">
        <v>43801</v>
      </c>
      <c r="D1372" s="19" t="s">
        <v>538</v>
      </c>
      <c r="E1372" s="51" t="str">
        <f>IF(ISBLANK(LeaveTracker[[#This Row],[Employee Name]]),"-----",VLOOKUP(LeaveTracker[[#This Row],[Employee Name]],Employees[[Employee Name]:[Office]],7))</f>
        <v>LCR</v>
      </c>
      <c r="F1372" s="51" t="str">
        <f>IF(ISBLANK(LeaveTracker[[#This Row],[Employee Name]]),"-----",VLOOKUP(LeaveTracker[[#This Row],[Employee Name]],Employees[[Employee Name]:[Office]],6))</f>
        <v>REGULAR</v>
      </c>
      <c r="G1372" s="24">
        <v>43815</v>
      </c>
      <c r="H1372" s="24">
        <v>43815</v>
      </c>
      <c r="I1372" s="20" t="s">
        <v>82</v>
      </c>
      <c r="K1372" s="51" t="str">
        <f ca="1">LeaveTracker[[#This Row],[Days]]&amp;" "&amp;LeaveTracker[[#This Row],[Type of Leave]]</f>
        <v>1 VL</v>
      </c>
      <c r="L1372" s="23">
        <f ca="1">NETWORKDAYS(LeaveTracker[[#This Row],[Start Date]],LeaveTracker[[#This Row],[End Date]],lstHolidays)</f>
        <v>1</v>
      </c>
      <c r="M1372" s="27"/>
    </row>
    <row r="1373" spans="1:13" ht="30" customHeight="1" x14ac:dyDescent="0.3">
      <c r="A1373" s="27">
        <v>29</v>
      </c>
      <c r="B1373" s="31">
        <v>43838</v>
      </c>
      <c r="C1373" s="31">
        <v>43801</v>
      </c>
      <c r="D1373" s="19" t="s">
        <v>538</v>
      </c>
      <c r="E1373" s="51" t="str">
        <f>IF(ISBLANK(LeaveTracker[[#This Row],[Employee Name]]),"-----",VLOOKUP(LeaveTracker[[#This Row],[Employee Name]],Employees[[Employee Name]:[Office]],7))</f>
        <v>LCR</v>
      </c>
      <c r="F1373" s="51" t="str">
        <f>IF(ISBLANK(LeaveTracker[[#This Row],[Employee Name]]),"-----",VLOOKUP(LeaveTracker[[#This Row],[Employee Name]],Employees[[Employee Name]:[Office]],6))</f>
        <v>REGULAR</v>
      </c>
      <c r="G1373" s="24">
        <v>43825</v>
      </c>
      <c r="H1373" s="24">
        <v>43825</v>
      </c>
      <c r="I1373" s="20" t="s">
        <v>82</v>
      </c>
      <c r="K1373" s="51" t="str">
        <f ca="1">LeaveTracker[[#This Row],[Days]]&amp;" "&amp;LeaveTracker[[#This Row],[Type of Leave]]</f>
        <v>1 VL</v>
      </c>
      <c r="L1373" s="23">
        <f ca="1">NETWORKDAYS(LeaveTracker[[#This Row],[Start Date]],LeaveTracker[[#This Row],[End Date]],lstHolidays)</f>
        <v>1</v>
      </c>
      <c r="M1373" s="27"/>
    </row>
    <row r="1374" spans="1:13" ht="30" customHeight="1" x14ac:dyDescent="0.3">
      <c r="A1374" s="27">
        <v>30</v>
      </c>
      <c r="B1374" s="31">
        <v>43838</v>
      </c>
      <c r="C1374" s="31">
        <v>43783</v>
      </c>
      <c r="D1374" s="19" t="s">
        <v>538</v>
      </c>
      <c r="E1374" s="51" t="str">
        <f>IF(ISBLANK(LeaveTracker[[#This Row],[Employee Name]]),"-----",VLOOKUP(LeaveTracker[[#This Row],[Employee Name]],Employees[[Employee Name]:[Office]],7))</f>
        <v>LCR</v>
      </c>
      <c r="F1374" s="51" t="str">
        <f>IF(ISBLANK(LeaveTracker[[#This Row],[Employee Name]]),"-----",VLOOKUP(LeaveTracker[[#This Row],[Employee Name]],Employees[[Employee Name]:[Office]],6))</f>
        <v>REGULAR</v>
      </c>
      <c r="G1374" s="24">
        <v>43782</v>
      </c>
      <c r="H1374" s="24">
        <v>43789</v>
      </c>
      <c r="I1374" s="20" t="s">
        <v>82</v>
      </c>
      <c r="K1374" s="51" t="str">
        <f ca="1">LeaveTracker[[#This Row],[Days]]&amp;" "&amp;LeaveTracker[[#This Row],[Type of Leave]]</f>
        <v>6 VL</v>
      </c>
      <c r="L1374" s="23">
        <f ca="1">NETWORKDAYS(LeaveTracker[[#This Row],[Start Date]],LeaveTracker[[#This Row],[End Date]],lstHolidays)</f>
        <v>6</v>
      </c>
      <c r="M1374" s="27"/>
    </row>
    <row r="1375" spans="1:13" ht="30" customHeight="1" x14ac:dyDescent="0.3">
      <c r="A1375" s="27">
        <v>31</v>
      </c>
      <c r="B1375" s="31">
        <v>43838</v>
      </c>
      <c r="C1375" s="31">
        <v>43781</v>
      </c>
      <c r="D1375" s="19" t="s">
        <v>717</v>
      </c>
      <c r="E1375" s="51" t="str">
        <f>IF(ISBLANK(LeaveTracker[[#This Row],[Employee Name]]),"-----",VLOOKUP(LeaveTracker[[#This Row],[Employee Name]],Employees[[Employee Name]:[Office]],7))</f>
        <v>LCR</v>
      </c>
      <c r="F1375" s="51" t="str">
        <f>IF(ISBLANK(LeaveTracker[[#This Row],[Employee Name]]),"-----",VLOOKUP(LeaveTracker[[#This Row],[Employee Name]],Employees[[Employee Name]:[Office]],6))</f>
        <v>REGULAR</v>
      </c>
      <c r="G1375" s="24">
        <v>43776</v>
      </c>
      <c r="H1375" s="24">
        <v>43777</v>
      </c>
      <c r="I1375" s="20" t="s">
        <v>81</v>
      </c>
      <c r="K1375" s="51" t="str">
        <f ca="1">LeaveTracker[[#This Row],[Days]]&amp;" "&amp;LeaveTracker[[#This Row],[Type of Leave]]</f>
        <v>2 SL</v>
      </c>
      <c r="L1375" s="23">
        <f ca="1">NETWORKDAYS(LeaveTracker[[#This Row],[Start Date]],LeaveTracker[[#This Row],[End Date]],lstHolidays)</f>
        <v>2</v>
      </c>
      <c r="M1375" s="27"/>
    </row>
    <row r="1376" spans="1:13" ht="30" customHeight="1" x14ac:dyDescent="0.3">
      <c r="A1376" s="27">
        <v>31</v>
      </c>
      <c r="B1376" s="31">
        <v>43838</v>
      </c>
      <c r="C1376" s="31">
        <v>43781</v>
      </c>
      <c r="D1376" s="19" t="s">
        <v>717</v>
      </c>
      <c r="E1376" s="51" t="str">
        <f>IF(ISBLANK(LeaveTracker[[#This Row],[Employee Name]]),"-----",VLOOKUP(LeaveTracker[[#This Row],[Employee Name]],Employees[[Employee Name]:[Office]],7))</f>
        <v>LCR</v>
      </c>
      <c r="F1376" s="51" t="str">
        <f>IF(ISBLANK(LeaveTracker[[#This Row],[Employee Name]]),"-----",VLOOKUP(LeaveTracker[[#This Row],[Employee Name]],Employees[[Employee Name]:[Office]],6))</f>
        <v>REGULAR</v>
      </c>
      <c r="G1376" s="24">
        <v>43780</v>
      </c>
      <c r="H1376" s="24">
        <v>43780</v>
      </c>
      <c r="I1376" s="20" t="s">
        <v>81</v>
      </c>
      <c r="K1376" s="51" t="str">
        <f ca="1">LeaveTracker[[#This Row],[Days]]&amp;" "&amp;LeaveTracker[[#This Row],[Type of Leave]]</f>
        <v>1 SL</v>
      </c>
      <c r="L1376" s="23">
        <f ca="1">NETWORKDAYS(LeaveTracker[[#This Row],[Start Date]],LeaveTracker[[#This Row],[End Date]],lstHolidays)</f>
        <v>1</v>
      </c>
      <c r="M1376" s="27"/>
    </row>
    <row r="1377" spans="1:13" ht="30" customHeight="1" x14ac:dyDescent="0.3">
      <c r="A1377" s="27">
        <v>32</v>
      </c>
      <c r="B1377" s="31">
        <v>43838</v>
      </c>
      <c r="C1377" s="31">
        <v>43798</v>
      </c>
      <c r="D1377" s="19" t="s">
        <v>720</v>
      </c>
      <c r="E1377" s="51" t="str">
        <f>IF(ISBLANK(LeaveTracker[[#This Row],[Employee Name]]),"-----",VLOOKUP(LeaveTracker[[#This Row],[Employee Name]],Employees[[Employee Name]:[Office]],7))</f>
        <v>LCR</v>
      </c>
      <c r="F1377" s="51" t="str">
        <f>IF(ISBLANK(LeaveTracker[[#This Row],[Employee Name]]),"-----",VLOOKUP(LeaveTracker[[#This Row],[Employee Name]],Employees[[Employee Name]:[Office]],6))</f>
        <v>REGULAR</v>
      </c>
      <c r="G1377" s="24">
        <v>43816</v>
      </c>
      <c r="H1377" s="24">
        <v>43819</v>
      </c>
      <c r="I1377" s="20" t="s">
        <v>82</v>
      </c>
      <c r="K1377" s="51" t="str">
        <f ca="1">LeaveTracker[[#This Row],[Days]]&amp;" "&amp;LeaveTracker[[#This Row],[Type of Leave]]</f>
        <v>4 VL</v>
      </c>
      <c r="L1377" s="23">
        <f ca="1">NETWORKDAYS(LeaveTracker[[#This Row],[Start Date]],LeaveTracker[[#This Row],[End Date]],lstHolidays)</f>
        <v>4</v>
      </c>
      <c r="M1377" s="27"/>
    </row>
    <row r="1378" spans="1:13" ht="30" customHeight="1" x14ac:dyDescent="0.3">
      <c r="A1378" s="27">
        <v>33</v>
      </c>
      <c r="B1378" s="31">
        <v>43838</v>
      </c>
      <c r="C1378" s="31">
        <v>43755</v>
      </c>
      <c r="D1378" s="19" t="s">
        <v>543</v>
      </c>
      <c r="E1378" s="51" t="str">
        <f>IF(ISBLANK(LeaveTracker[[#This Row],[Employee Name]]),"-----",VLOOKUP(LeaveTracker[[#This Row],[Employee Name]],Employees[[Employee Name]:[Office]],7))</f>
        <v>LCR</v>
      </c>
      <c r="F1378" s="51" t="str">
        <f>IF(ISBLANK(LeaveTracker[[#This Row],[Employee Name]]),"-----",VLOOKUP(LeaveTracker[[#This Row],[Employee Name]],Employees[[Employee Name]:[Office]],6))</f>
        <v>REGULAR</v>
      </c>
      <c r="G1378" s="24">
        <v>43791</v>
      </c>
      <c r="H1378" s="24">
        <v>43791</v>
      </c>
      <c r="I1378" s="20" t="s">
        <v>81</v>
      </c>
      <c r="K1378" s="51" t="str">
        <f ca="1">LeaveTracker[[#This Row],[Days]]&amp;" "&amp;LeaveTracker[[#This Row],[Type of Leave]]</f>
        <v>1 SL</v>
      </c>
      <c r="L1378" s="23">
        <f ca="1">NETWORKDAYS(LeaveTracker[[#This Row],[Start Date]],LeaveTracker[[#This Row],[End Date]],lstHolidays)</f>
        <v>1</v>
      </c>
      <c r="M1378" s="27"/>
    </row>
    <row r="1379" spans="1:13" ht="30" customHeight="1" x14ac:dyDescent="0.3">
      <c r="A1379" s="27">
        <v>34</v>
      </c>
      <c r="B1379" s="31">
        <v>43838</v>
      </c>
      <c r="C1379" s="31">
        <v>43809</v>
      </c>
      <c r="D1379" s="19" t="s">
        <v>722</v>
      </c>
      <c r="E1379" s="51" t="str">
        <f>IF(ISBLANK(LeaveTracker[[#This Row],[Employee Name]]),"-----",VLOOKUP(LeaveTracker[[#This Row],[Employee Name]],Employees[[Employee Name]:[Office]],7))</f>
        <v>LCR</v>
      </c>
      <c r="F1379" s="51" t="str">
        <f>IF(ISBLANK(LeaveTracker[[#This Row],[Employee Name]]),"-----",VLOOKUP(LeaveTracker[[#This Row],[Employee Name]],Employees[[Employee Name]:[Office]],6))</f>
        <v>REGULAR</v>
      </c>
      <c r="G1379" s="24">
        <v>43825</v>
      </c>
      <c r="H1379" s="24">
        <v>43826</v>
      </c>
      <c r="I1379" s="20" t="s">
        <v>298</v>
      </c>
      <c r="J1379" s="43" t="s">
        <v>105</v>
      </c>
      <c r="K1379" s="51" t="str">
        <f ca="1">LeaveTracker[[#This Row],[Days]]&amp;" "&amp;LeaveTracker[[#This Row],[Type of Leave]]</f>
        <v>2 OTHER</v>
      </c>
      <c r="L1379" s="23">
        <f ca="1">NETWORKDAYS(LeaveTracker[[#This Row],[Start Date]],LeaveTracker[[#This Row],[End Date]],lstHolidays)</f>
        <v>2</v>
      </c>
      <c r="M1379" s="27"/>
    </row>
    <row r="1380" spans="1:13" ht="30" customHeight="1" x14ac:dyDescent="0.3">
      <c r="A1380" s="27">
        <v>35</v>
      </c>
      <c r="B1380" s="31">
        <v>43838</v>
      </c>
      <c r="C1380" s="31">
        <v>43552</v>
      </c>
      <c r="D1380" s="19" t="s">
        <v>355</v>
      </c>
      <c r="E1380" s="51" t="str">
        <f>IF(ISBLANK(LeaveTracker[[#This Row],[Employee Name]]),"-----",VLOOKUP(LeaveTracker[[#This Row],[Employee Name]],Employees[[Employee Name]:[Office]],7))</f>
        <v>LCR</v>
      </c>
      <c r="F1380" s="51" t="str">
        <f>IF(ISBLANK(LeaveTracker[[#This Row],[Employee Name]]),"-----",VLOOKUP(LeaveTracker[[#This Row],[Employee Name]],Employees[[Employee Name]:[Office]],6))</f>
        <v>REGULAR</v>
      </c>
      <c r="G1380" s="24">
        <v>43791</v>
      </c>
      <c r="H1380" s="24">
        <v>43791</v>
      </c>
      <c r="I1380" s="20" t="s">
        <v>81</v>
      </c>
      <c r="K1380" s="51" t="str">
        <f ca="1">LeaveTracker[[#This Row],[Days]]&amp;" "&amp;LeaveTracker[[#This Row],[Type of Leave]]</f>
        <v>1 SL</v>
      </c>
      <c r="L1380" s="23">
        <f ca="1">NETWORKDAYS(LeaveTracker[[#This Row],[Start Date]],LeaveTracker[[#This Row],[End Date]],lstHolidays)</f>
        <v>1</v>
      </c>
      <c r="M1380" s="27"/>
    </row>
    <row r="1381" spans="1:13" ht="30" customHeight="1" x14ac:dyDescent="0.3">
      <c r="A1381" s="27">
        <v>35</v>
      </c>
      <c r="B1381" s="31">
        <v>43838</v>
      </c>
      <c r="C1381" s="31">
        <v>43552</v>
      </c>
      <c r="D1381" s="19" t="s">
        <v>355</v>
      </c>
      <c r="E1381" s="51" t="str">
        <f>IF(ISBLANK(LeaveTracker[[#This Row],[Employee Name]]),"-----",VLOOKUP(LeaveTracker[[#This Row],[Employee Name]],Employees[[Employee Name]:[Office]],7))</f>
        <v>LCR</v>
      </c>
      <c r="F1381" s="51" t="str">
        <f>IF(ISBLANK(LeaveTracker[[#This Row],[Employee Name]]),"-----",VLOOKUP(LeaveTracker[[#This Row],[Employee Name]],Employees[[Employee Name]:[Office]],6))</f>
        <v>REGULAR</v>
      </c>
      <c r="G1381" s="24">
        <v>43795</v>
      </c>
      <c r="H1381" s="24">
        <v>43795</v>
      </c>
      <c r="I1381" s="20" t="s">
        <v>81</v>
      </c>
      <c r="K1381" s="51" t="str">
        <f ca="1">LeaveTracker[[#This Row],[Days]]&amp;" "&amp;LeaveTracker[[#This Row],[Type of Leave]]</f>
        <v>1 SL</v>
      </c>
      <c r="L1381" s="23">
        <f ca="1">NETWORKDAYS(LeaveTracker[[#This Row],[Start Date]],LeaveTracker[[#This Row],[End Date]],lstHolidays)</f>
        <v>1</v>
      </c>
      <c r="M1381" s="27"/>
    </row>
    <row r="1382" spans="1:13" ht="30" customHeight="1" x14ac:dyDescent="0.3">
      <c r="A1382" s="27">
        <v>36</v>
      </c>
      <c r="B1382" s="31">
        <v>43838</v>
      </c>
      <c r="C1382" s="31">
        <v>43789</v>
      </c>
      <c r="D1382" s="19" t="s">
        <v>355</v>
      </c>
      <c r="E1382" s="51" t="str">
        <f>IF(ISBLANK(LeaveTracker[[#This Row],[Employee Name]]),"-----",VLOOKUP(LeaveTracker[[#This Row],[Employee Name]],Employees[[Employee Name]:[Office]],7))</f>
        <v>LCR</v>
      </c>
      <c r="F1382" s="51" t="str">
        <f>IF(ISBLANK(LeaveTracker[[#This Row],[Employee Name]]),"-----",VLOOKUP(LeaveTracker[[#This Row],[Employee Name]],Employees[[Employee Name]:[Office]],6))</f>
        <v>REGULAR</v>
      </c>
      <c r="G1382" s="24">
        <v>43787</v>
      </c>
      <c r="H1382" s="24">
        <v>43787</v>
      </c>
      <c r="I1382" s="20" t="s">
        <v>81</v>
      </c>
      <c r="K1382" s="51" t="str">
        <f ca="1">LeaveTracker[[#This Row],[Days]]&amp;" "&amp;LeaveTracker[[#This Row],[Type of Leave]]</f>
        <v>1 SL</v>
      </c>
      <c r="L1382" s="23">
        <f ca="1">NETWORKDAYS(LeaveTracker[[#This Row],[Start Date]],LeaveTracker[[#This Row],[End Date]],lstHolidays)</f>
        <v>1</v>
      </c>
      <c r="M1382" s="27"/>
    </row>
    <row r="1383" spans="1:13" ht="30" customHeight="1" x14ac:dyDescent="0.3">
      <c r="A1383" s="27">
        <v>37</v>
      </c>
      <c r="B1383" s="31">
        <v>43838</v>
      </c>
      <c r="C1383" s="31">
        <v>43781</v>
      </c>
      <c r="D1383" s="19" t="s">
        <v>355</v>
      </c>
      <c r="E1383" s="51" t="str">
        <f>IF(ISBLANK(LeaveTracker[[#This Row],[Employee Name]]),"-----",VLOOKUP(LeaveTracker[[#This Row],[Employee Name]],Employees[[Employee Name]:[Office]],7))</f>
        <v>LCR</v>
      </c>
      <c r="F1383" s="51" t="str">
        <f>IF(ISBLANK(LeaveTracker[[#This Row],[Employee Name]]),"-----",VLOOKUP(LeaveTracker[[#This Row],[Employee Name]],Employees[[Employee Name]:[Office]],6))</f>
        <v>REGULAR</v>
      </c>
      <c r="G1383" s="24">
        <v>43777</v>
      </c>
      <c r="H1383" s="24">
        <v>43777</v>
      </c>
      <c r="I1383" s="20" t="s">
        <v>81</v>
      </c>
      <c r="K1383" s="51" t="str">
        <f ca="1">LeaveTracker[[#This Row],[Days]]&amp;" "&amp;LeaveTracker[[#This Row],[Type of Leave]]</f>
        <v>1 SL</v>
      </c>
      <c r="L1383" s="23">
        <f ca="1">NETWORKDAYS(LeaveTracker[[#This Row],[Start Date]],LeaveTracker[[#This Row],[End Date]],lstHolidays)</f>
        <v>1</v>
      </c>
      <c r="M1383" s="27"/>
    </row>
    <row r="1384" spans="1:13" ht="30" customHeight="1" x14ac:dyDescent="0.3">
      <c r="A1384" s="27">
        <v>38</v>
      </c>
      <c r="B1384" s="31">
        <v>43838</v>
      </c>
      <c r="C1384" s="31">
        <v>43836</v>
      </c>
      <c r="D1384" s="19" t="s">
        <v>724</v>
      </c>
      <c r="E1384" s="51" t="str">
        <f>IF(ISBLANK(LeaveTracker[[#This Row],[Employee Name]]),"-----",VLOOKUP(LeaveTracker[[#This Row],[Employee Name]],Employees[[Employee Name]:[Office]],7))</f>
        <v>ONT</v>
      </c>
      <c r="F1384" s="51" t="str">
        <f>IF(ISBLANK(LeaveTracker[[#This Row],[Employee Name]]),"-----",VLOOKUP(LeaveTracker[[#This Row],[Employee Name]],Employees[[Employee Name]:[Office]],6))</f>
        <v>REGULAR</v>
      </c>
      <c r="G1384" s="24">
        <v>43837</v>
      </c>
      <c r="H1384" s="24">
        <v>43839</v>
      </c>
      <c r="I1384" s="20" t="s">
        <v>82</v>
      </c>
      <c r="K1384" s="51" t="str">
        <f ca="1">LeaveTracker[[#This Row],[Days]]&amp;" "&amp;LeaveTracker[[#This Row],[Type of Leave]]</f>
        <v>3 VL</v>
      </c>
      <c r="L1384" s="23">
        <f ca="1">NETWORKDAYS(LeaveTracker[[#This Row],[Start Date]],LeaveTracker[[#This Row],[End Date]],lstHolidays)</f>
        <v>3</v>
      </c>
      <c r="M1384" s="27"/>
    </row>
    <row r="1385" spans="1:13" ht="30" customHeight="1" x14ac:dyDescent="0.3">
      <c r="A1385" s="27">
        <v>39</v>
      </c>
      <c r="B1385" s="31">
        <v>43838</v>
      </c>
      <c r="C1385" s="31">
        <v>43832</v>
      </c>
      <c r="D1385" s="19" t="s">
        <v>388</v>
      </c>
      <c r="E1385" s="51" t="str">
        <f>IF(ISBLANK(LeaveTracker[[#This Row],[Employee Name]]),"-----",VLOOKUP(LeaveTracker[[#This Row],[Employee Name]],Employees[[Employee Name]:[Office]],7))</f>
        <v>ONT</v>
      </c>
      <c r="F1385" s="51" t="str">
        <f>IF(ISBLANK(LeaveTracker[[#This Row],[Employee Name]]),"-----",VLOOKUP(LeaveTracker[[#This Row],[Employee Name]],Employees[[Employee Name]:[Office]],6))</f>
        <v>REGULAR</v>
      </c>
      <c r="G1385" s="24">
        <v>43840</v>
      </c>
      <c r="H1385" s="24">
        <v>43840</v>
      </c>
      <c r="I1385" s="20" t="s">
        <v>82</v>
      </c>
      <c r="K1385" s="51" t="str">
        <f ca="1">LeaveTracker[[#This Row],[Days]]&amp;" "&amp;LeaveTracker[[#This Row],[Type of Leave]]</f>
        <v>1 VL</v>
      </c>
      <c r="L1385" s="23">
        <f ca="1">NETWORKDAYS(LeaveTracker[[#This Row],[Start Date]],LeaveTracker[[#This Row],[End Date]],lstHolidays)</f>
        <v>1</v>
      </c>
      <c r="M1385" s="27"/>
    </row>
    <row r="1386" spans="1:13" ht="30" customHeight="1" x14ac:dyDescent="0.3">
      <c r="A1386" s="27">
        <v>39</v>
      </c>
      <c r="B1386" s="31">
        <v>43838</v>
      </c>
      <c r="C1386" s="31">
        <v>43832</v>
      </c>
      <c r="D1386" s="19" t="s">
        <v>388</v>
      </c>
      <c r="E1386" s="51" t="str">
        <f>IF(ISBLANK(LeaveTracker[[#This Row],[Employee Name]]),"-----",VLOOKUP(LeaveTracker[[#This Row],[Employee Name]],Employees[[Employee Name]:[Office]],7))</f>
        <v>ONT</v>
      </c>
      <c r="F1386" s="51" t="str">
        <f>IF(ISBLANK(LeaveTracker[[#This Row],[Employee Name]]),"-----",VLOOKUP(LeaveTracker[[#This Row],[Employee Name]],Employees[[Employee Name]:[Office]],6))</f>
        <v>REGULAR</v>
      </c>
      <c r="G1386" s="24">
        <v>43843</v>
      </c>
      <c r="H1386" s="24">
        <v>43846</v>
      </c>
      <c r="I1386" s="20" t="s">
        <v>82</v>
      </c>
      <c r="K1386" s="51" t="str">
        <f ca="1">LeaveTracker[[#This Row],[Days]]&amp;" "&amp;LeaveTracker[[#This Row],[Type of Leave]]</f>
        <v>4 VL</v>
      </c>
      <c r="L1386" s="23">
        <f ca="1">NETWORKDAYS(LeaveTracker[[#This Row],[Start Date]],LeaveTracker[[#This Row],[End Date]],lstHolidays)</f>
        <v>4</v>
      </c>
      <c r="M1386" s="27"/>
    </row>
    <row r="1387" spans="1:13" ht="30" customHeight="1" x14ac:dyDescent="0.3">
      <c r="A1387" s="27">
        <v>40</v>
      </c>
      <c r="B1387" s="31">
        <v>43838</v>
      </c>
      <c r="C1387" s="31">
        <v>43832</v>
      </c>
      <c r="D1387" s="19" t="s">
        <v>388</v>
      </c>
      <c r="E1387" s="51" t="str">
        <f>IF(ISBLANK(LeaveTracker[[#This Row],[Employee Name]]),"-----",VLOOKUP(LeaveTracker[[#This Row],[Employee Name]],Employees[[Employee Name]:[Office]],7))</f>
        <v>ONT</v>
      </c>
      <c r="F1387" s="51" t="str">
        <f>IF(ISBLANK(LeaveTracker[[#This Row],[Employee Name]]),"-----",VLOOKUP(LeaveTracker[[#This Row],[Employee Name]],Employees[[Employee Name]:[Office]],6))</f>
        <v>REGULAR</v>
      </c>
      <c r="G1387" s="24">
        <v>43832</v>
      </c>
      <c r="H1387" s="24">
        <v>43833</v>
      </c>
      <c r="I1387" s="20" t="s">
        <v>298</v>
      </c>
      <c r="K1387" s="51" t="str">
        <f ca="1">LeaveTracker[[#This Row],[Days]]&amp;" "&amp;LeaveTracker[[#This Row],[Type of Leave]]</f>
        <v>2 OTHER</v>
      </c>
      <c r="L1387" s="23">
        <f ca="1">NETWORKDAYS(LeaveTracker[[#This Row],[Start Date]],LeaveTracker[[#This Row],[End Date]],lstHolidays)</f>
        <v>2</v>
      </c>
      <c r="M1387" s="27"/>
    </row>
    <row r="1388" spans="1:13" ht="30" customHeight="1" x14ac:dyDescent="0.3">
      <c r="A1388" s="27">
        <v>40</v>
      </c>
      <c r="B1388" s="31">
        <v>43838</v>
      </c>
      <c r="C1388" s="31">
        <v>43832</v>
      </c>
      <c r="D1388" s="19" t="s">
        <v>388</v>
      </c>
      <c r="E1388" s="51" t="str">
        <f>IF(ISBLANK(LeaveTracker[[#This Row],[Employee Name]]),"-----",VLOOKUP(LeaveTracker[[#This Row],[Employee Name]],Employees[[Employee Name]:[Office]],7))</f>
        <v>ONT</v>
      </c>
      <c r="F1388" s="51" t="str">
        <f>IF(ISBLANK(LeaveTracker[[#This Row],[Employee Name]]),"-----",VLOOKUP(LeaveTracker[[#This Row],[Employee Name]],Employees[[Employee Name]:[Office]],6))</f>
        <v>REGULAR</v>
      </c>
      <c r="G1388" s="24">
        <v>43835</v>
      </c>
      <c r="H1388" s="24">
        <v>43839</v>
      </c>
      <c r="I1388" s="20" t="s">
        <v>82</v>
      </c>
      <c r="K1388" s="51" t="str">
        <f>LeaveTracker[[#This Row],[Days]]&amp;" "&amp;LeaveTracker[[#This Row],[Type of Leave]]</f>
        <v>5 VL</v>
      </c>
      <c r="L1388" s="23">
        <v>5</v>
      </c>
      <c r="M1388" s="27"/>
    </row>
    <row r="1389" spans="1:13" ht="30" customHeight="1" x14ac:dyDescent="0.3">
      <c r="A1389" s="27">
        <v>41</v>
      </c>
      <c r="B1389" s="31">
        <v>43838</v>
      </c>
      <c r="C1389" s="31">
        <v>43832</v>
      </c>
      <c r="D1389" s="19" t="s">
        <v>388</v>
      </c>
      <c r="E1389" s="51" t="str">
        <f>IF(ISBLANK(LeaveTracker[[#This Row],[Employee Name]]),"-----",VLOOKUP(LeaveTracker[[#This Row],[Employee Name]],Employees[[Employee Name]:[Office]],7))</f>
        <v>ONT</v>
      </c>
      <c r="F1389" s="51" t="str">
        <f>IF(ISBLANK(LeaveTracker[[#This Row],[Employee Name]]),"-----",VLOOKUP(LeaveTracker[[#This Row],[Employee Name]],Employees[[Employee Name]:[Office]],6))</f>
        <v>REGULAR</v>
      </c>
      <c r="G1389" s="24">
        <v>43826</v>
      </c>
      <c r="H1389" s="24">
        <v>43826</v>
      </c>
      <c r="I1389" s="20" t="s">
        <v>81</v>
      </c>
      <c r="K1389" s="51" t="str">
        <f ca="1">LeaveTracker[[#This Row],[Days]]&amp;" "&amp;LeaveTracker[[#This Row],[Type of Leave]]</f>
        <v>1 SL</v>
      </c>
      <c r="L1389" s="23">
        <f ca="1">NETWORKDAYS(LeaveTracker[[#This Row],[Start Date]],LeaveTracker[[#This Row],[End Date]],lstHolidays)</f>
        <v>1</v>
      </c>
      <c r="M1389" s="27"/>
    </row>
    <row r="1390" spans="1:13" ht="30" customHeight="1" x14ac:dyDescent="0.3">
      <c r="A1390" s="27">
        <v>41</v>
      </c>
      <c r="B1390" s="31">
        <v>43838</v>
      </c>
      <c r="C1390" s="31">
        <v>43832</v>
      </c>
      <c r="D1390" s="19" t="s">
        <v>388</v>
      </c>
      <c r="E1390" s="51" t="str">
        <f>IF(ISBLANK(LeaveTracker[[#This Row],[Employee Name]]),"-----",VLOOKUP(LeaveTracker[[#This Row],[Employee Name]],Employees[[Employee Name]:[Office]],7))</f>
        <v>ONT</v>
      </c>
      <c r="F1390" s="51" t="str">
        <f>IF(ISBLANK(LeaveTracker[[#This Row],[Employee Name]]),"-----",VLOOKUP(LeaveTracker[[#This Row],[Employee Name]],Employees[[Employee Name]:[Office]],6))</f>
        <v>REGULAR</v>
      </c>
      <c r="G1390" s="24">
        <v>43828</v>
      </c>
      <c r="H1390" s="24">
        <v>43828</v>
      </c>
      <c r="I1390" s="20" t="s">
        <v>81</v>
      </c>
      <c r="K1390" s="51" t="str">
        <f>LeaveTracker[[#This Row],[Days]]&amp;" "&amp;LeaveTracker[[#This Row],[Type of Leave]]</f>
        <v>1 SL</v>
      </c>
      <c r="L1390" s="23">
        <v>1</v>
      </c>
      <c r="M1390" s="27"/>
    </row>
    <row r="1391" spans="1:13" ht="30" customHeight="1" x14ac:dyDescent="0.3">
      <c r="A1391" s="27">
        <v>41</v>
      </c>
      <c r="B1391" s="31">
        <v>43838</v>
      </c>
      <c r="C1391" s="31">
        <v>43832</v>
      </c>
      <c r="D1391" s="19" t="s">
        <v>388</v>
      </c>
      <c r="E1391" s="51" t="str">
        <f>IF(ISBLANK(LeaveTracker[[#This Row],[Employee Name]]),"-----",VLOOKUP(LeaveTracker[[#This Row],[Employee Name]],Employees[[Employee Name]:[Office]],7))</f>
        <v>ONT</v>
      </c>
      <c r="F1391" s="51" t="str">
        <f>IF(ISBLANK(LeaveTracker[[#This Row],[Employee Name]]),"-----",VLOOKUP(LeaveTracker[[#This Row],[Employee Name]],Employees[[Employee Name]:[Office]],6))</f>
        <v>REGULAR</v>
      </c>
      <c r="G1391" s="24">
        <v>43830</v>
      </c>
      <c r="H1391" s="24">
        <v>43830</v>
      </c>
      <c r="I1391" s="20" t="s">
        <v>81</v>
      </c>
      <c r="K1391" s="51" t="str">
        <f ca="1">LeaveTracker[[#This Row],[Days]]&amp;" "&amp;LeaveTracker[[#This Row],[Type of Leave]]</f>
        <v>1 SL</v>
      </c>
      <c r="L1391" s="23">
        <f ca="1">NETWORKDAYS(LeaveTracker[[#This Row],[Start Date]],LeaveTracker[[#This Row],[End Date]],lstHolidays)</f>
        <v>1</v>
      </c>
      <c r="M1391" s="27"/>
    </row>
    <row r="1392" spans="1:13" ht="30" customHeight="1" x14ac:dyDescent="0.3">
      <c r="A1392" s="27">
        <v>42</v>
      </c>
      <c r="B1392" s="31">
        <v>43879</v>
      </c>
      <c r="C1392" s="31">
        <v>43810</v>
      </c>
      <c r="D1392" s="19" t="s">
        <v>726</v>
      </c>
      <c r="E1392" s="51" t="str">
        <f>IF(ISBLANK(LeaveTracker[[#This Row],[Employee Name]]),"-----",VLOOKUP(LeaveTracker[[#This Row],[Employee Name]],Employees[[Employee Name]:[Office]],7))</f>
        <v>SP</v>
      </c>
      <c r="F1392" s="51" t="str">
        <f>IF(ISBLANK(LeaveTracker[[#This Row],[Employee Name]]),"-----",VLOOKUP(LeaveTracker[[#This Row],[Employee Name]],Employees[[Employee Name]:[Office]],6))</f>
        <v>REGULAR</v>
      </c>
      <c r="G1392" s="24">
        <v>43825</v>
      </c>
      <c r="H1392" s="24">
        <v>43826</v>
      </c>
      <c r="I1392" s="20" t="s">
        <v>298</v>
      </c>
      <c r="J1392" s="43" t="s">
        <v>727</v>
      </c>
      <c r="K1392" s="51" t="str">
        <f ca="1">LeaveTracker[[#This Row],[Days]]&amp;" "&amp;LeaveTracker[[#This Row],[Type of Leave]]</f>
        <v>2 OTHER</v>
      </c>
      <c r="L1392" s="23">
        <f ca="1">NETWORKDAYS(LeaveTracker[[#This Row],[Start Date]],LeaveTracker[[#This Row],[End Date]],lstHolidays)</f>
        <v>2</v>
      </c>
      <c r="M1392" s="27"/>
    </row>
    <row r="1393" spans="1:13" ht="30" customHeight="1" x14ac:dyDescent="0.3">
      <c r="A1393" s="27">
        <v>43</v>
      </c>
      <c r="B1393" s="31">
        <v>43879</v>
      </c>
      <c r="C1393" s="31">
        <v>43810</v>
      </c>
      <c r="D1393" s="19" t="s">
        <v>726</v>
      </c>
      <c r="E1393" s="51" t="str">
        <f>IF(ISBLANK(LeaveTracker[[#This Row],[Employee Name]]),"-----",VLOOKUP(LeaveTracker[[#This Row],[Employee Name]],Employees[[Employee Name]:[Office]],7))</f>
        <v>SP</v>
      </c>
      <c r="F1393" s="51" t="str">
        <f>IF(ISBLANK(LeaveTracker[[#This Row],[Employee Name]]),"-----",VLOOKUP(LeaveTracker[[#This Row],[Employee Name]],Employees[[Employee Name]:[Office]],6))</f>
        <v>REGULAR</v>
      </c>
      <c r="G1393" s="24">
        <v>43817</v>
      </c>
      <c r="H1393" s="24">
        <v>43819</v>
      </c>
      <c r="I1393" s="20" t="s">
        <v>298</v>
      </c>
      <c r="J1393" s="43" t="s">
        <v>1004</v>
      </c>
      <c r="K1393" s="51" t="str">
        <f ca="1">LeaveTracker[[#This Row],[Days]]&amp;" "&amp;LeaveTracker[[#This Row],[Type of Leave]]</f>
        <v>3 OTHER</v>
      </c>
      <c r="L1393" s="23">
        <f ca="1">NETWORKDAYS(LeaveTracker[[#This Row],[Start Date]],LeaveTracker[[#This Row],[End Date]],lstHolidays)</f>
        <v>3</v>
      </c>
      <c r="M1393" s="27"/>
    </row>
    <row r="1394" spans="1:13" ht="30" customHeight="1" x14ac:dyDescent="0.3">
      <c r="A1394" s="27">
        <v>44</v>
      </c>
      <c r="B1394" s="31">
        <v>43879</v>
      </c>
      <c r="C1394" s="31">
        <v>43781</v>
      </c>
      <c r="D1394" s="19" t="s">
        <v>671</v>
      </c>
      <c r="E1394" s="51" t="str">
        <f>IF(ISBLANK(LeaveTracker[[#This Row],[Employee Name]]),"-----",VLOOKUP(LeaveTracker[[#This Row],[Employee Name]],Employees[[Employee Name]:[Office]],7))</f>
        <v>SP</v>
      </c>
      <c r="F1394" s="51" t="str">
        <f>IF(ISBLANK(LeaveTracker[[#This Row],[Employee Name]]),"-----",VLOOKUP(LeaveTracker[[#This Row],[Employee Name]],Employees[[Employee Name]:[Office]],6))</f>
        <v>REGULAR</v>
      </c>
      <c r="G1394" s="24">
        <v>43780</v>
      </c>
      <c r="H1394" s="24">
        <v>43780</v>
      </c>
      <c r="I1394" s="20" t="s">
        <v>81</v>
      </c>
      <c r="K1394" s="51" t="str">
        <f ca="1">LeaveTracker[[#This Row],[Days]]&amp;" "&amp;LeaveTracker[[#This Row],[Type of Leave]]</f>
        <v>1 SL</v>
      </c>
      <c r="L1394" s="23">
        <f ca="1">NETWORKDAYS(LeaveTracker[[#This Row],[Start Date]],LeaveTracker[[#This Row],[End Date]],lstHolidays)</f>
        <v>1</v>
      </c>
      <c r="M1394" s="27"/>
    </row>
    <row r="1395" spans="1:13" ht="30" customHeight="1" x14ac:dyDescent="0.3">
      <c r="A1395" s="27">
        <v>45</v>
      </c>
      <c r="B1395" s="31">
        <v>43879</v>
      </c>
      <c r="C1395" s="24">
        <v>43816</v>
      </c>
      <c r="D1395" s="19" t="s">
        <v>730</v>
      </c>
      <c r="E1395" s="51" t="str">
        <f>IF(ISBLANK(LeaveTracker[[#This Row],[Employee Name]]),"-----",VLOOKUP(LeaveTracker[[#This Row],[Employee Name]],Employees[[Employee Name]:[Office]],7))</f>
        <v>SP</v>
      </c>
      <c r="F1395" s="51" t="str">
        <f>IF(ISBLANK(LeaveTracker[[#This Row],[Employee Name]]),"-----",VLOOKUP(LeaveTracker[[#This Row],[Employee Name]],Employees[[Employee Name]:[Office]],6))</f>
        <v>REGULAR</v>
      </c>
      <c r="G1395" s="24">
        <v>43816</v>
      </c>
      <c r="H1395" s="24">
        <v>43818</v>
      </c>
      <c r="I1395" s="20" t="s">
        <v>298</v>
      </c>
      <c r="J1395" s="43" t="s">
        <v>1004</v>
      </c>
      <c r="K1395" s="51" t="str">
        <f ca="1">LeaveTracker[[#This Row],[Days]]&amp;" "&amp;LeaveTracker[[#This Row],[Type of Leave]]</f>
        <v>3 OTHER</v>
      </c>
      <c r="L1395" s="23">
        <f ca="1">NETWORKDAYS(LeaveTracker[[#This Row],[Start Date]],LeaveTracker[[#This Row],[End Date]],lstHolidays)</f>
        <v>3</v>
      </c>
      <c r="M1395" s="27"/>
    </row>
    <row r="1396" spans="1:13" ht="30" customHeight="1" x14ac:dyDescent="0.3">
      <c r="A1396" s="27">
        <v>46</v>
      </c>
      <c r="B1396" s="31">
        <v>43879</v>
      </c>
      <c r="C1396" s="31">
        <v>43783</v>
      </c>
      <c r="D1396" s="20" t="s">
        <v>730</v>
      </c>
      <c r="E1396" s="51" t="str">
        <f>IF(ISBLANK(LeaveTracker[[#This Row],[Employee Name]]),"-----",VLOOKUP(LeaveTracker[[#This Row],[Employee Name]],Employees[[Employee Name]:[Office]],7))</f>
        <v>SP</v>
      </c>
      <c r="F1396" s="51" t="str">
        <f>IF(ISBLANK(LeaveTracker[[#This Row],[Employee Name]]),"-----",VLOOKUP(LeaveTracker[[#This Row],[Employee Name]],Employees[[Employee Name]:[Office]],6))</f>
        <v>REGULAR</v>
      </c>
      <c r="G1396" s="24">
        <v>43781</v>
      </c>
      <c r="H1396" s="24">
        <v>43782</v>
      </c>
      <c r="I1396" s="20" t="s">
        <v>81</v>
      </c>
      <c r="K1396" s="51" t="str">
        <f ca="1">LeaveTracker[[#This Row],[Days]]&amp;" "&amp;LeaveTracker[[#This Row],[Type of Leave]]</f>
        <v>2 SL</v>
      </c>
      <c r="L1396" s="23">
        <f ca="1">NETWORKDAYS(LeaveTracker[[#This Row],[Start Date]],LeaveTracker[[#This Row],[End Date]],lstHolidays)</f>
        <v>2</v>
      </c>
      <c r="M1396" s="27"/>
    </row>
    <row r="1397" spans="1:13" ht="30" customHeight="1" x14ac:dyDescent="0.3">
      <c r="A1397" s="27">
        <v>47</v>
      </c>
      <c r="B1397" s="31">
        <v>43879</v>
      </c>
      <c r="C1397" s="31">
        <v>43808</v>
      </c>
      <c r="D1397" s="19" t="s">
        <v>732</v>
      </c>
      <c r="E1397" s="51" t="str">
        <f>IF(ISBLANK(LeaveTracker[[#This Row],[Employee Name]]),"-----",VLOOKUP(LeaveTracker[[#This Row],[Employee Name]],Employees[[Employee Name]:[Office]],7))</f>
        <v>VMO</v>
      </c>
      <c r="F1397" s="51" t="str">
        <f>IF(ISBLANK(LeaveTracker[[#This Row],[Employee Name]]),"-----",VLOOKUP(LeaveTracker[[#This Row],[Employee Name]],Employees[[Employee Name]:[Office]],6))</f>
        <v>REGULAR</v>
      </c>
      <c r="G1397" s="24">
        <v>43825</v>
      </c>
      <c r="H1397" s="24">
        <v>43826</v>
      </c>
      <c r="I1397" s="20" t="s">
        <v>298</v>
      </c>
      <c r="J1397" s="43" t="s">
        <v>1004</v>
      </c>
      <c r="K1397" s="51" t="str">
        <f ca="1">LeaveTracker[[#This Row],[Days]]&amp;" "&amp;LeaveTracker[[#This Row],[Type of Leave]]</f>
        <v>2 OTHER</v>
      </c>
      <c r="L1397" s="23">
        <f ca="1">NETWORKDAYS(LeaveTracker[[#This Row],[Start Date]],LeaveTracker[[#This Row],[End Date]],lstHolidays)</f>
        <v>2</v>
      </c>
      <c r="M1397" s="27"/>
    </row>
    <row r="1398" spans="1:13" ht="30" customHeight="1" x14ac:dyDescent="0.3">
      <c r="A1398" s="27">
        <v>48</v>
      </c>
      <c r="B1398" s="31">
        <v>43879</v>
      </c>
      <c r="C1398" s="31">
        <v>43808</v>
      </c>
      <c r="D1398" s="20" t="s">
        <v>732</v>
      </c>
      <c r="E1398" s="51" t="str">
        <f>IF(ISBLANK(LeaveTracker[[#This Row],[Employee Name]]),"-----",VLOOKUP(LeaveTracker[[#This Row],[Employee Name]],Employees[[Employee Name]:[Office]],7))</f>
        <v>VMO</v>
      </c>
      <c r="F1398" s="51" t="str">
        <f>IF(ISBLANK(LeaveTracker[[#This Row],[Employee Name]]),"-----",VLOOKUP(LeaveTracker[[#This Row],[Employee Name]],Employees[[Employee Name]:[Office]],6))</f>
        <v>REGULAR</v>
      </c>
      <c r="G1398" s="24">
        <v>43817</v>
      </c>
      <c r="H1398" s="24">
        <v>43819</v>
      </c>
      <c r="I1398" s="20" t="s">
        <v>298</v>
      </c>
      <c r="J1398" s="43" t="s">
        <v>1004</v>
      </c>
      <c r="K1398" s="51" t="str">
        <f ca="1">LeaveTracker[[#This Row],[Days]]&amp;" "&amp;LeaveTracker[[#This Row],[Type of Leave]]</f>
        <v>3 OTHER</v>
      </c>
      <c r="L1398" s="23">
        <f ca="1">NETWORKDAYS(LeaveTracker[[#This Row],[Start Date]],LeaveTracker[[#This Row],[End Date]],lstHolidays)</f>
        <v>3</v>
      </c>
      <c r="M1398" s="27"/>
    </row>
    <row r="1399" spans="1:13" ht="30" customHeight="1" x14ac:dyDescent="0.3">
      <c r="A1399" s="27">
        <v>49</v>
      </c>
      <c r="B1399" s="31">
        <v>43879</v>
      </c>
      <c r="C1399" s="31">
        <v>43808</v>
      </c>
      <c r="D1399" s="19" t="s">
        <v>693</v>
      </c>
      <c r="E1399" s="51" t="str">
        <f>IF(ISBLANK(LeaveTracker[[#This Row],[Employee Name]]),"-----",VLOOKUP(LeaveTracker[[#This Row],[Employee Name]],Employees[[Employee Name]:[Office]],7))</f>
        <v>VMO</v>
      </c>
      <c r="F1399" s="51" t="str">
        <f>IF(ISBLANK(LeaveTracker[[#This Row],[Employee Name]]),"-----",VLOOKUP(LeaveTracker[[#This Row],[Employee Name]],Employees[[Employee Name]:[Office]],6))</f>
        <v>REGULAR</v>
      </c>
      <c r="G1399" s="24">
        <v>43818</v>
      </c>
      <c r="H1399" s="24">
        <v>43819</v>
      </c>
      <c r="I1399" s="20" t="s">
        <v>298</v>
      </c>
      <c r="J1399" s="43" t="s">
        <v>1004</v>
      </c>
      <c r="K1399" s="51" t="str">
        <f ca="1">LeaveTracker[[#This Row],[Days]]&amp;" "&amp;LeaveTracker[[#This Row],[Type of Leave]]</f>
        <v>2 OTHER</v>
      </c>
      <c r="L1399" s="23">
        <f ca="1">NETWORKDAYS(LeaveTracker[[#This Row],[Start Date]],LeaveTracker[[#This Row],[End Date]],lstHolidays)</f>
        <v>2</v>
      </c>
      <c r="M1399" s="27"/>
    </row>
    <row r="1400" spans="1:13" ht="30" customHeight="1" x14ac:dyDescent="0.3">
      <c r="A1400" s="27">
        <v>49</v>
      </c>
      <c r="B1400" s="31">
        <v>43879</v>
      </c>
      <c r="C1400" s="31">
        <v>43808</v>
      </c>
      <c r="D1400" s="19" t="s">
        <v>693</v>
      </c>
      <c r="E1400" s="51" t="str">
        <f>IF(ISBLANK(LeaveTracker[[#This Row],[Employee Name]]),"-----",VLOOKUP(LeaveTracker[[#This Row],[Employee Name]],Employees[[Employee Name]:[Office]],7))</f>
        <v>VMO</v>
      </c>
      <c r="F1400" s="51" t="str">
        <f>IF(ISBLANK(LeaveTracker[[#This Row],[Employee Name]]),"-----",VLOOKUP(LeaveTracker[[#This Row],[Employee Name]],Employees[[Employee Name]:[Office]],6))</f>
        <v>REGULAR</v>
      </c>
      <c r="G1400" s="24">
        <v>43822</v>
      </c>
      <c r="H1400" s="24">
        <v>43822</v>
      </c>
      <c r="I1400" s="20" t="s">
        <v>298</v>
      </c>
      <c r="J1400" s="43" t="s">
        <v>1004</v>
      </c>
      <c r="K1400" s="51" t="str">
        <f ca="1">LeaveTracker[[#This Row],[Days]]&amp;" "&amp;LeaveTracker[[#This Row],[Type of Leave]]</f>
        <v>1 OTHER</v>
      </c>
      <c r="L1400" s="23">
        <f ca="1">NETWORKDAYS(LeaveTracker[[#This Row],[Start Date]],LeaveTracker[[#This Row],[End Date]],lstHolidays)</f>
        <v>1</v>
      </c>
      <c r="M1400" s="27"/>
    </row>
    <row r="1401" spans="1:13" ht="30" customHeight="1" x14ac:dyDescent="0.3">
      <c r="A1401" s="27">
        <v>49</v>
      </c>
      <c r="B1401" s="31">
        <v>43879</v>
      </c>
      <c r="C1401" s="31">
        <v>43809</v>
      </c>
      <c r="D1401" s="19" t="s">
        <v>693</v>
      </c>
      <c r="E1401" s="51" t="str">
        <f>IF(ISBLANK(LeaveTracker[[#This Row],[Employee Name]]),"-----",VLOOKUP(LeaveTracker[[#This Row],[Employee Name]],Employees[[Employee Name]:[Office]],7))</f>
        <v>VMO</v>
      </c>
      <c r="F1401" s="51" t="str">
        <f>IF(ISBLANK(LeaveTracker[[#This Row],[Employee Name]]),"-----",VLOOKUP(LeaveTracker[[#This Row],[Employee Name]],Employees[[Employee Name]:[Office]],6))</f>
        <v>REGULAR</v>
      </c>
      <c r="G1401" s="24">
        <v>43825</v>
      </c>
      <c r="H1401" s="24">
        <v>43826</v>
      </c>
      <c r="I1401" s="20" t="s">
        <v>298</v>
      </c>
      <c r="J1401" s="43" t="s">
        <v>1004</v>
      </c>
      <c r="K1401" s="51" t="str">
        <f ca="1">LeaveTracker[[#This Row],[Days]]&amp;" "&amp;LeaveTracker[[#This Row],[Type of Leave]]</f>
        <v>2 OTHER</v>
      </c>
      <c r="L1401" s="23">
        <f ca="1">NETWORKDAYS(LeaveTracker[[#This Row],[Start Date]],LeaveTracker[[#This Row],[End Date]],lstHolidays)</f>
        <v>2</v>
      </c>
      <c r="M1401" s="27"/>
    </row>
    <row r="1402" spans="1:13" ht="30" customHeight="1" x14ac:dyDescent="0.3">
      <c r="A1402" s="27">
        <v>50</v>
      </c>
      <c r="B1402" s="31">
        <v>43879</v>
      </c>
      <c r="C1402" s="31">
        <v>43812</v>
      </c>
      <c r="D1402" s="19" t="s">
        <v>735</v>
      </c>
      <c r="E1402" s="51" t="str">
        <f>IF(ISBLANK(LeaveTracker[[#This Row],[Employee Name]]),"-----",VLOOKUP(LeaveTracker[[#This Row],[Employee Name]],Employees[[Employee Name]:[Office]],7))</f>
        <v>SP</v>
      </c>
      <c r="F1402" s="51" t="str">
        <f>IF(ISBLANK(LeaveTracker[[#This Row],[Employee Name]]),"-----",VLOOKUP(LeaveTracker[[#This Row],[Employee Name]],Employees[[Employee Name]:[Office]],6))</f>
        <v>REGULAR</v>
      </c>
      <c r="G1402" s="24">
        <v>43822</v>
      </c>
      <c r="H1402" s="24">
        <v>43822</v>
      </c>
      <c r="I1402" s="20" t="s">
        <v>82</v>
      </c>
      <c r="K1402" s="51" t="str">
        <f ca="1">LeaveTracker[[#This Row],[Days]]&amp;" "&amp;LeaveTracker[[#This Row],[Type of Leave]]</f>
        <v>1 VL</v>
      </c>
      <c r="L1402" s="23">
        <f ca="1">NETWORKDAYS(LeaveTracker[[#This Row],[Start Date]],LeaveTracker[[#This Row],[End Date]],lstHolidays)</f>
        <v>1</v>
      </c>
      <c r="M1402" s="27"/>
    </row>
    <row r="1403" spans="1:13" ht="30" customHeight="1" x14ac:dyDescent="0.3">
      <c r="A1403" s="27">
        <v>50</v>
      </c>
      <c r="B1403" s="31">
        <v>43879</v>
      </c>
      <c r="C1403" s="31">
        <v>43812</v>
      </c>
      <c r="D1403" s="19" t="s">
        <v>735</v>
      </c>
      <c r="E1403" s="51" t="str">
        <f>IF(ISBLANK(LeaveTracker[[#This Row],[Employee Name]]),"-----",VLOOKUP(LeaveTracker[[#This Row],[Employee Name]],Employees[[Employee Name]:[Office]],7))</f>
        <v>SP</v>
      </c>
      <c r="F1403" s="51" t="str">
        <f>IF(ISBLANK(LeaveTracker[[#This Row],[Employee Name]]),"-----",VLOOKUP(LeaveTracker[[#This Row],[Employee Name]],Employees[[Employee Name]:[Office]],6))</f>
        <v>REGULAR</v>
      </c>
      <c r="G1403" s="24">
        <v>43825</v>
      </c>
      <c r="H1403" s="24">
        <v>43826</v>
      </c>
      <c r="I1403" s="20" t="s">
        <v>82</v>
      </c>
      <c r="K1403" s="51" t="str">
        <f ca="1">LeaveTracker[[#This Row],[Days]]&amp;" "&amp;LeaveTracker[[#This Row],[Type of Leave]]</f>
        <v>2 VL</v>
      </c>
      <c r="L1403" s="23">
        <f ca="1">NETWORKDAYS(LeaveTracker[[#This Row],[Start Date]],LeaveTracker[[#This Row],[End Date]],lstHolidays)</f>
        <v>2</v>
      </c>
      <c r="M1403" s="27"/>
    </row>
    <row r="1404" spans="1:13" ht="30" customHeight="1" x14ac:dyDescent="0.3">
      <c r="A1404" s="27">
        <v>51</v>
      </c>
      <c r="B1404" s="31">
        <v>43879</v>
      </c>
      <c r="C1404" s="31">
        <v>43812</v>
      </c>
      <c r="D1404" s="19" t="s">
        <v>735</v>
      </c>
      <c r="E1404" s="51" t="str">
        <f>IF(ISBLANK(LeaveTracker[[#This Row],[Employee Name]]),"-----",VLOOKUP(LeaveTracker[[#This Row],[Employee Name]],Employees[[Employee Name]:[Office]],7))</f>
        <v>SP</v>
      </c>
      <c r="F1404" s="51" t="str">
        <f>IF(ISBLANK(LeaveTracker[[#This Row],[Employee Name]]),"-----",VLOOKUP(LeaveTracker[[#This Row],[Employee Name]],Employees[[Employee Name]:[Office]],6))</f>
        <v>REGULAR</v>
      </c>
      <c r="G1404" s="24">
        <v>43819</v>
      </c>
      <c r="H1404" s="24">
        <v>43819</v>
      </c>
      <c r="I1404" s="20" t="s">
        <v>82</v>
      </c>
      <c r="K1404" s="51" t="str">
        <f ca="1">LeaveTracker[[#This Row],[Days]]&amp;" "&amp;LeaveTracker[[#This Row],[Type of Leave]]</f>
        <v>1 VL</v>
      </c>
      <c r="L1404" s="23">
        <f ca="1">NETWORKDAYS(LeaveTracker[[#This Row],[Start Date]],LeaveTracker[[#This Row],[End Date]],lstHolidays)</f>
        <v>1</v>
      </c>
      <c r="M1404" s="27"/>
    </row>
    <row r="1405" spans="1:13" ht="30" customHeight="1" x14ac:dyDescent="0.3">
      <c r="A1405" s="27">
        <v>52</v>
      </c>
      <c r="B1405" s="31">
        <v>43879</v>
      </c>
      <c r="C1405" s="31">
        <v>43833</v>
      </c>
      <c r="D1405" s="19" t="s">
        <v>737</v>
      </c>
      <c r="E1405" s="51" t="str">
        <f>IF(ISBLANK(LeaveTracker[[#This Row],[Employee Name]]),"-----",VLOOKUP(LeaveTracker[[#This Row],[Employee Name]],Employees[[Employee Name]:[Office]],7))</f>
        <v>CSWDO</v>
      </c>
      <c r="F1405" s="51" t="str">
        <f>IF(ISBLANK(LeaveTracker[[#This Row],[Employee Name]]),"-----",VLOOKUP(LeaveTracker[[#This Row],[Employee Name]],Employees[[Employee Name]:[Office]],6))</f>
        <v>REGULAR</v>
      </c>
      <c r="G1405" s="24">
        <v>43838</v>
      </c>
      <c r="H1405" s="24">
        <v>43839</v>
      </c>
      <c r="I1405" s="20" t="s">
        <v>298</v>
      </c>
      <c r="J1405" s="43" t="s">
        <v>1003</v>
      </c>
      <c r="K1405" s="51" t="str">
        <f ca="1">LeaveTracker[[#This Row],[Days]]&amp;" "&amp;LeaveTracker[[#This Row],[Type of Leave]]</f>
        <v>2 OTHER</v>
      </c>
      <c r="L1405" s="23">
        <f ca="1">NETWORKDAYS(LeaveTracker[[#This Row],[Start Date]],LeaveTracker[[#This Row],[End Date]],lstHolidays)</f>
        <v>2</v>
      </c>
      <c r="M1405" s="27"/>
    </row>
    <row r="1406" spans="1:13" ht="30" customHeight="1" x14ac:dyDescent="0.3">
      <c r="A1406" s="27">
        <v>53</v>
      </c>
      <c r="B1406" s="31">
        <v>43879</v>
      </c>
      <c r="C1406" s="31">
        <v>43812</v>
      </c>
      <c r="D1406" s="19" t="s">
        <v>740</v>
      </c>
      <c r="E1406" s="51" t="str">
        <f>IF(ISBLANK(LeaveTracker[[#This Row],[Employee Name]]),"-----",VLOOKUP(LeaveTracker[[#This Row],[Employee Name]],Employees[[Employee Name]:[Office]],7))</f>
        <v>CSWDO</v>
      </c>
      <c r="F1406" s="51" t="str">
        <f>IF(ISBLANK(LeaveTracker[[#This Row],[Employee Name]]),"-----",VLOOKUP(LeaveTracker[[#This Row],[Employee Name]],Employees[[Employee Name]:[Office]],6))</f>
        <v>REGULAR</v>
      </c>
      <c r="G1406" s="24">
        <v>43811</v>
      </c>
      <c r="H1406" s="24">
        <v>43811</v>
      </c>
      <c r="I1406" s="20" t="s">
        <v>81</v>
      </c>
      <c r="K1406" s="51" t="str">
        <f ca="1">LeaveTracker[[#This Row],[Days]]&amp;" "&amp;LeaveTracker[[#This Row],[Type of Leave]]</f>
        <v>1 SL</v>
      </c>
      <c r="L1406" s="23">
        <f ca="1">NETWORKDAYS(LeaveTracker[[#This Row],[Start Date]],LeaveTracker[[#This Row],[End Date]],lstHolidays)</f>
        <v>1</v>
      </c>
      <c r="M1406" s="27"/>
    </row>
    <row r="1407" spans="1:13" ht="30" customHeight="1" x14ac:dyDescent="0.3">
      <c r="A1407" s="27">
        <v>54</v>
      </c>
      <c r="B1407" s="31">
        <v>43879</v>
      </c>
      <c r="C1407" s="31">
        <v>43818</v>
      </c>
      <c r="D1407" s="19" t="s">
        <v>210</v>
      </c>
      <c r="E1407" s="51" t="str">
        <f>IF(ISBLANK(LeaveTracker[[#This Row],[Employee Name]]),"-----",VLOOKUP(LeaveTracker[[#This Row],[Employee Name]],Employees[[Employee Name]:[Office]],7))</f>
        <v>PDAO</v>
      </c>
      <c r="F1407" s="51" t="str">
        <f>IF(ISBLANK(LeaveTracker[[#This Row],[Employee Name]]),"-----",VLOOKUP(LeaveTracker[[#This Row],[Employee Name]],Employees[[Employee Name]:[Office]],6))</f>
        <v>REGULAR</v>
      </c>
      <c r="G1407" s="24">
        <v>43825</v>
      </c>
      <c r="H1407" s="24">
        <v>43826</v>
      </c>
      <c r="I1407" s="20" t="s">
        <v>82</v>
      </c>
      <c r="K1407" s="51" t="str">
        <f ca="1">LeaveTracker[[#This Row],[Days]]&amp;" "&amp;LeaveTracker[[#This Row],[Type of Leave]]</f>
        <v>2 VL</v>
      </c>
      <c r="L1407" s="23">
        <f ca="1">NETWORKDAYS(LeaveTracker[[#This Row],[Start Date]],LeaveTracker[[#This Row],[End Date]],lstHolidays)</f>
        <v>2</v>
      </c>
      <c r="M1407" s="27"/>
    </row>
    <row r="1408" spans="1:13" ht="30" customHeight="1" x14ac:dyDescent="0.3">
      <c r="A1408" s="27">
        <v>55</v>
      </c>
      <c r="B1408" s="31">
        <v>43879</v>
      </c>
      <c r="C1408" s="31">
        <v>43783</v>
      </c>
      <c r="D1408" s="19" t="s">
        <v>238</v>
      </c>
      <c r="E1408" s="51" t="str">
        <f>IF(ISBLANK(LeaveTracker[[#This Row],[Employee Name]]),"-----",VLOOKUP(LeaveTracker[[#This Row],[Employee Name]],Employees[[Employee Name]:[Office]],7))</f>
        <v>CSWDO</v>
      </c>
      <c r="F1408" s="51" t="str">
        <f>IF(ISBLANK(LeaveTracker[[#This Row],[Employee Name]]),"-----",VLOOKUP(LeaveTracker[[#This Row],[Employee Name]],Employees[[Employee Name]:[Office]],6))</f>
        <v>REGULAR</v>
      </c>
      <c r="G1408" s="24">
        <v>43780</v>
      </c>
      <c r="H1408" s="24">
        <v>43782</v>
      </c>
      <c r="I1408" s="20" t="s">
        <v>81</v>
      </c>
      <c r="K1408" s="51" t="str">
        <f ca="1">LeaveTracker[[#This Row],[Days]]&amp;" "&amp;LeaveTracker[[#This Row],[Type of Leave]]</f>
        <v>3 SL</v>
      </c>
      <c r="L1408" s="23">
        <f ca="1">NETWORKDAYS(LeaveTracker[[#This Row],[Start Date]],LeaveTracker[[#This Row],[End Date]],lstHolidays)</f>
        <v>3</v>
      </c>
      <c r="M1408" s="27"/>
    </row>
    <row r="1409" spans="1:13" ht="30" customHeight="1" x14ac:dyDescent="0.3">
      <c r="A1409" s="27">
        <v>56</v>
      </c>
      <c r="B1409" s="31">
        <v>43879</v>
      </c>
      <c r="C1409" s="31">
        <v>43782</v>
      </c>
      <c r="D1409" s="19" t="s">
        <v>744</v>
      </c>
      <c r="E1409" s="51" t="str">
        <f>IF(ISBLANK(LeaveTracker[[#This Row],[Employee Name]]),"-----",VLOOKUP(LeaveTracker[[#This Row],[Employee Name]],Employees[[Employee Name]:[Office]],7))</f>
        <v>CSWDO</v>
      </c>
      <c r="F1409" s="51" t="str">
        <f>IF(ISBLANK(LeaveTracker[[#This Row],[Employee Name]]),"-----",VLOOKUP(LeaveTracker[[#This Row],[Employee Name]],Employees[[Employee Name]:[Office]],6))</f>
        <v>REGULAR</v>
      </c>
      <c r="G1409" s="24">
        <v>43787</v>
      </c>
      <c r="H1409" s="24">
        <v>43787</v>
      </c>
      <c r="I1409" s="20" t="s">
        <v>298</v>
      </c>
      <c r="J1409" s="43" t="s">
        <v>274</v>
      </c>
      <c r="K1409" s="51" t="str">
        <f ca="1">LeaveTracker[[#This Row],[Days]]&amp;" "&amp;LeaveTracker[[#This Row],[Type of Leave]]</f>
        <v>1 OTHER</v>
      </c>
      <c r="L1409" s="23">
        <f ca="1">NETWORKDAYS(LeaveTracker[[#This Row],[Start Date]],LeaveTracker[[#This Row],[End Date]],lstHolidays)</f>
        <v>1</v>
      </c>
      <c r="M1409" s="27"/>
    </row>
    <row r="1410" spans="1:13" ht="30" customHeight="1" x14ac:dyDescent="0.3">
      <c r="A1410" s="27">
        <v>57</v>
      </c>
      <c r="B1410" s="31">
        <v>43879</v>
      </c>
      <c r="C1410" s="31">
        <v>43785</v>
      </c>
      <c r="D1410" s="19" t="s">
        <v>748</v>
      </c>
      <c r="E1410" s="51" t="str">
        <f>IF(ISBLANK(LeaveTracker[[#This Row],[Employee Name]]),"-----",VLOOKUP(LeaveTracker[[#This Row],[Employee Name]],Employees[[Employee Name]:[Office]],7))</f>
        <v>CSWDO</v>
      </c>
      <c r="F1410" s="51" t="str">
        <f>IF(ISBLANK(LeaveTracker[[#This Row],[Employee Name]]),"-----",VLOOKUP(LeaveTracker[[#This Row],[Employee Name]],Employees[[Employee Name]:[Office]],6))</f>
        <v>REGULAR</v>
      </c>
      <c r="G1410" s="24">
        <v>43796</v>
      </c>
      <c r="H1410" s="24">
        <v>43796</v>
      </c>
      <c r="I1410" s="20" t="s">
        <v>298</v>
      </c>
      <c r="J1410" s="43" t="s">
        <v>299</v>
      </c>
      <c r="K1410" s="51" t="str">
        <f ca="1">LeaveTracker[[#This Row],[Days]]&amp;" "&amp;LeaveTracker[[#This Row],[Type of Leave]]</f>
        <v>1 OTHER</v>
      </c>
      <c r="L1410" s="23">
        <f ca="1">NETWORKDAYS(LeaveTracker[[#This Row],[Start Date]],LeaveTracker[[#This Row],[End Date]],lstHolidays)</f>
        <v>1</v>
      </c>
      <c r="M1410" s="27"/>
    </row>
    <row r="1411" spans="1:13" ht="30" customHeight="1" x14ac:dyDescent="0.3">
      <c r="A1411" s="27">
        <v>58</v>
      </c>
      <c r="B1411" s="31">
        <v>43879</v>
      </c>
      <c r="C1411" s="31">
        <v>43795</v>
      </c>
      <c r="D1411" s="19" t="s">
        <v>1072</v>
      </c>
      <c r="E1411" s="51" t="str">
        <f>IF(ISBLANK(LeaveTracker[[#This Row],[Employee Name]]),"-----",VLOOKUP(LeaveTracker[[#This Row],[Employee Name]],Employees[[Employee Name]:[Office]],7))</f>
        <v>CSWDO</v>
      </c>
      <c r="F1411" s="51" t="str">
        <f>IF(ISBLANK(LeaveTracker[[#This Row],[Employee Name]]),"-----",VLOOKUP(LeaveTracker[[#This Row],[Employee Name]],Employees[[Employee Name]:[Office]],6))</f>
        <v>REGULAR</v>
      </c>
      <c r="G1411" s="24">
        <v>43815</v>
      </c>
      <c r="H1411" s="24">
        <v>43818</v>
      </c>
      <c r="I1411" s="20" t="s">
        <v>82</v>
      </c>
      <c r="K1411" s="51" t="str">
        <f ca="1">LeaveTracker[[#This Row],[Days]]&amp;" "&amp;LeaveTracker[[#This Row],[Type of Leave]]</f>
        <v>4 VL</v>
      </c>
      <c r="L1411" s="23">
        <f ca="1">NETWORKDAYS(LeaveTracker[[#This Row],[Start Date]],LeaveTracker[[#This Row],[End Date]],lstHolidays)</f>
        <v>4</v>
      </c>
      <c r="M1411" s="27"/>
    </row>
    <row r="1412" spans="1:13" ht="30" customHeight="1" x14ac:dyDescent="0.3">
      <c r="A1412" s="27">
        <v>59</v>
      </c>
      <c r="B1412" s="31">
        <v>43879</v>
      </c>
      <c r="C1412" s="31">
        <v>43796</v>
      </c>
      <c r="D1412" s="20" t="s">
        <v>737</v>
      </c>
      <c r="E1412" s="51" t="str">
        <f>IF(ISBLANK(LeaveTracker[[#This Row],[Employee Name]]),"-----",VLOOKUP(LeaveTracker[[#This Row],[Employee Name]],Employees[[Employee Name]:[Office]],7))</f>
        <v>CSWDO</v>
      </c>
      <c r="F1412" s="51" t="str">
        <f>IF(ISBLANK(LeaveTracker[[#This Row],[Employee Name]]),"-----",VLOOKUP(LeaveTracker[[#This Row],[Employee Name]],Employees[[Employee Name]:[Office]],6))</f>
        <v>REGULAR</v>
      </c>
      <c r="G1412" s="24">
        <v>43795</v>
      </c>
      <c r="H1412" s="24">
        <v>43795</v>
      </c>
      <c r="I1412" s="20" t="s">
        <v>81</v>
      </c>
      <c r="K1412" s="51" t="str">
        <f ca="1">LeaveTracker[[#This Row],[Days]]&amp;" "&amp;LeaveTracker[[#This Row],[Type of Leave]]</f>
        <v>1 SL</v>
      </c>
      <c r="L1412" s="23">
        <f ca="1">NETWORKDAYS(LeaveTracker[[#This Row],[Start Date]],LeaveTracker[[#This Row],[End Date]],lstHolidays)</f>
        <v>1</v>
      </c>
      <c r="M1412" s="27"/>
    </row>
    <row r="1413" spans="1:13" ht="30" customHeight="1" x14ac:dyDescent="0.3">
      <c r="A1413" s="27">
        <v>60</v>
      </c>
      <c r="B1413" s="31">
        <v>43879</v>
      </c>
      <c r="C1413" s="31">
        <v>43811</v>
      </c>
      <c r="D1413" s="19" t="s">
        <v>224</v>
      </c>
      <c r="E1413" s="51" t="str">
        <f>IF(ISBLANK(LeaveTracker[[#This Row],[Employee Name]]),"-----",VLOOKUP(LeaveTracker[[#This Row],[Employee Name]],Employees[[Employee Name]:[Office]],7))</f>
        <v>CSWDO</v>
      </c>
      <c r="F1413" s="51" t="str">
        <f>IF(ISBLANK(LeaveTracker[[#This Row],[Employee Name]]),"-----",VLOOKUP(LeaveTracker[[#This Row],[Employee Name]],Employees[[Employee Name]:[Office]],6))</f>
        <v>REGULAR</v>
      </c>
      <c r="G1413" s="24">
        <v>43810</v>
      </c>
      <c r="H1413" s="24">
        <v>43810</v>
      </c>
      <c r="I1413" s="20" t="s">
        <v>81</v>
      </c>
      <c r="K1413" s="51" t="str">
        <f ca="1">LeaveTracker[[#This Row],[Days]]&amp;" "&amp;LeaveTracker[[#This Row],[Type of Leave]]</f>
        <v>1 SL</v>
      </c>
      <c r="L1413" s="23">
        <f ca="1">NETWORKDAYS(LeaveTracker[[#This Row],[Start Date]],LeaveTracker[[#This Row],[End Date]],lstHolidays)</f>
        <v>1</v>
      </c>
      <c r="M1413" s="27"/>
    </row>
    <row r="1414" spans="1:13" ht="30" customHeight="1" x14ac:dyDescent="0.3">
      <c r="A1414" s="27">
        <v>61</v>
      </c>
      <c r="B1414" s="31">
        <v>43879</v>
      </c>
      <c r="C1414" s="31">
        <v>43815</v>
      </c>
      <c r="D1414" s="19" t="s">
        <v>751</v>
      </c>
      <c r="E1414" s="51" t="str">
        <f>IF(ISBLANK(LeaveTracker[[#This Row],[Employee Name]]),"-----",VLOOKUP(LeaveTracker[[#This Row],[Employee Name]],Employees[[Employee Name]:[Office]],7))</f>
        <v>NUTRITION OFFICE</v>
      </c>
      <c r="F1414" s="51" t="str">
        <f>IF(ISBLANK(LeaveTracker[[#This Row],[Employee Name]]),"-----",VLOOKUP(LeaveTracker[[#This Row],[Employee Name]],Employees[[Employee Name]:[Office]],6))</f>
        <v>REGULAR</v>
      </c>
      <c r="G1414" s="24">
        <v>43822</v>
      </c>
      <c r="H1414" s="24">
        <v>43822</v>
      </c>
      <c r="I1414" s="20" t="s">
        <v>82</v>
      </c>
      <c r="K1414" s="51" t="str">
        <f ca="1">LeaveTracker[[#This Row],[Days]]&amp;" "&amp;LeaveTracker[[#This Row],[Type of Leave]]</f>
        <v>1 VL</v>
      </c>
      <c r="L1414" s="23">
        <f ca="1">NETWORKDAYS(LeaveTracker[[#This Row],[Start Date]],LeaveTracker[[#This Row],[End Date]],lstHolidays)</f>
        <v>1</v>
      </c>
      <c r="M1414" s="27"/>
    </row>
    <row r="1415" spans="1:13" ht="30" customHeight="1" x14ac:dyDescent="0.3">
      <c r="A1415" s="27">
        <v>61</v>
      </c>
      <c r="B1415" s="31">
        <v>43879</v>
      </c>
      <c r="C1415" s="31">
        <v>43815</v>
      </c>
      <c r="D1415" s="19" t="s">
        <v>751</v>
      </c>
      <c r="E1415" s="51" t="str">
        <f>IF(ISBLANK(LeaveTracker[[#This Row],[Employee Name]]),"-----",VLOOKUP(LeaveTracker[[#This Row],[Employee Name]],Employees[[Employee Name]:[Office]],7))</f>
        <v>NUTRITION OFFICE</v>
      </c>
      <c r="F1415" s="51" t="str">
        <f>IF(ISBLANK(LeaveTracker[[#This Row],[Employee Name]]),"-----",VLOOKUP(LeaveTracker[[#This Row],[Employee Name]],Employees[[Employee Name]:[Office]],6))</f>
        <v>REGULAR</v>
      </c>
      <c r="G1415" s="24">
        <v>43825</v>
      </c>
      <c r="H1415" s="24">
        <v>43826</v>
      </c>
      <c r="I1415" s="20" t="s">
        <v>82</v>
      </c>
      <c r="K1415" s="51" t="str">
        <f ca="1">LeaveTracker[[#This Row],[Days]]&amp;" "&amp;LeaveTracker[[#This Row],[Type of Leave]]</f>
        <v>2 VL</v>
      </c>
      <c r="L1415" s="23">
        <f ca="1">NETWORKDAYS(LeaveTracker[[#This Row],[Start Date]],LeaveTracker[[#This Row],[End Date]],lstHolidays)</f>
        <v>2</v>
      </c>
      <c r="M1415" s="27"/>
    </row>
    <row r="1416" spans="1:13" ht="30" customHeight="1" x14ac:dyDescent="0.3">
      <c r="A1416" s="27">
        <v>62</v>
      </c>
      <c r="B1416" s="31">
        <v>43879</v>
      </c>
      <c r="C1416" s="31">
        <v>43815</v>
      </c>
      <c r="D1416" s="19" t="s">
        <v>751</v>
      </c>
      <c r="E1416" s="51" t="str">
        <f>IF(ISBLANK(LeaveTracker[[#This Row],[Employee Name]]),"-----",VLOOKUP(LeaveTracker[[#This Row],[Employee Name]],Employees[[Employee Name]:[Office]],7))</f>
        <v>NUTRITION OFFICE</v>
      </c>
      <c r="F1416" s="51" t="str">
        <f>IF(ISBLANK(LeaveTracker[[#This Row],[Employee Name]]),"-----",VLOOKUP(LeaveTracker[[#This Row],[Employee Name]],Employees[[Employee Name]:[Office]],6))</f>
        <v>REGULAR</v>
      </c>
      <c r="G1416" s="24">
        <v>43819</v>
      </c>
      <c r="H1416" s="24">
        <v>43819</v>
      </c>
      <c r="I1416" s="20" t="s">
        <v>82</v>
      </c>
      <c r="K1416" s="51" t="str">
        <f ca="1">LeaveTracker[[#This Row],[Days]]&amp;" "&amp;LeaveTracker[[#This Row],[Type of Leave]]</f>
        <v>1 VL</v>
      </c>
      <c r="L1416" s="23">
        <f ca="1">NETWORKDAYS(LeaveTracker[[#This Row],[Start Date]],LeaveTracker[[#This Row],[End Date]],lstHolidays)</f>
        <v>1</v>
      </c>
      <c r="M1416" s="27"/>
    </row>
    <row r="1417" spans="1:13" ht="30" customHeight="1" x14ac:dyDescent="0.3">
      <c r="A1417" s="27">
        <v>63</v>
      </c>
      <c r="B1417" s="31">
        <v>43879</v>
      </c>
      <c r="C1417" s="31">
        <v>43815</v>
      </c>
      <c r="D1417" s="19" t="s">
        <v>754</v>
      </c>
      <c r="E1417" s="51" t="str">
        <f>IF(ISBLANK(LeaveTracker[[#This Row],[Employee Name]]),"-----",VLOOKUP(LeaveTracker[[#This Row],[Employee Name]],Employees[[Employee Name]:[Office]],7))</f>
        <v>NUTRITION OFFICE</v>
      </c>
      <c r="F1417" s="51" t="str">
        <f>IF(ISBLANK(LeaveTracker[[#This Row],[Employee Name]]),"-----",VLOOKUP(LeaveTracker[[#This Row],[Employee Name]],Employees[[Employee Name]:[Office]],6))</f>
        <v>REGULAR</v>
      </c>
      <c r="G1417" s="24">
        <v>43822</v>
      </c>
      <c r="H1417" s="24">
        <v>43822</v>
      </c>
      <c r="I1417" s="20" t="s">
        <v>82</v>
      </c>
      <c r="K1417" s="51" t="str">
        <f ca="1">LeaveTracker[[#This Row],[Days]]&amp;" "&amp;LeaveTracker[[#This Row],[Type of Leave]]</f>
        <v>1 VL</v>
      </c>
      <c r="L1417" s="23">
        <f ca="1">NETWORKDAYS(LeaveTracker[[#This Row],[Start Date]],LeaveTracker[[#This Row],[End Date]],lstHolidays)</f>
        <v>1</v>
      </c>
      <c r="M1417" s="27"/>
    </row>
    <row r="1418" spans="1:13" ht="30" customHeight="1" x14ac:dyDescent="0.3">
      <c r="A1418" s="27">
        <v>63</v>
      </c>
      <c r="B1418" s="31">
        <v>43879</v>
      </c>
      <c r="C1418" s="31">
        <v>43815</v>
      </c>
      <c r="D1418" s="19" t="s">
        <v>754</v>
      </c>
      <c r="E1418" s="51" t="str">
        <f>IF(ISBLANK(LeaveTracker[[#This Row],[Employee Name]]),"-----",VLOOKUP(LeaveTracker[[#This Row],[Employee Name]],Employees[[Employee Name]:[Office]],7))</f>
        <v>NUTRITION OFFICE</v>
      </c>
      <c r="F1418" s="51" t="str">
        <f>IF(ISBLANK(LeaveTracker[[#This Row],[Employee Name]]),"-----",VLOOKUP(LeaveTracker[[#This Row],[Employee Name]],Employees[[Employee Name]:[Office]],6))</f>
        <v>REGULAR</v>
      </c>
      <c r="G1418" s="24">
        <v>43825</v>
      </c>
      <c r="H1418" s="24">
        <v>43826</v>
      </c>
      <c r="I1418" s="20" t="s">
        <v>82</v>
      </c>
      <c r="K1418" s="51" t="str">
        <f ca="1">LeaveTracker[[#This Row],[Days]]&amp;" "&amp;LeaveTracker[[#This Row],[Type of Leave]]</f>
        <v>2 VL</v>
      </c>
      <c r="L1418" s="23">
        <f ca="1">NETWORKDAYS(LeaveTracker[[#This Row],[Start Date]],LeaveTracker[[#This Row],[End Date]],lstHolidays)</f>
        <v>2</v>
      </c>
      <c r="M1418" s="27"/>
    </row>
    <row r="1419" spans="1:13" ht="30" customHeight="1" x14ac:dyDescent="0.3">
      <c r="A1419" s="27">
        <v>64</v>
      </c>
      <c r="B1419" s="31">
        <v>43879</v>
      </c>
      <c r="C1419" s="31">
        <v>43815</v>
      </c>
      <c r="D1419" s="19" t="s">
        <v>261</v>
      </c>
      <c r="E1419" s="51" t="str">
        <f>IF(ISBLANK(LeaveTracker[[#This Row],[Employee Name]]),"-----",VLOOKUP(LeaveTracker[[#This Row],[Employee Name]],Employees[[Employee Name]:[Office]],7))</f>
        <v>NUTRITION OFFICE</v>
      </c>
      <c r="F1419" s="51" t="str">
        <f>IF(ISBLANK(LeaveTracker[[#This Row],[Employee Name]]),"-----",VLOOKUP(LeaveTracker[[#This Row],[Employee Name]],Employees[[Employee Name]:[Office]],6))</f>
        <v>REGULAR</v>
      </c>
      <c r="G1419" s="24">
        <v>43822</v>
      </c>
      <c r="H1419" s="24">
        <v>43822</v>
      </c>
      <c r="I1419" s="20" t="s">
        <v>82</v>
      </c>
      <c r="K1419" s="51" t="str">
        <f ca="1">LeaveTracker[[#This Row],[Days]]&amp;" "&amp;LeaveTracker[[#This Row],[Type of Leave]]</f>
        <v>1 VL</v>
      </c>
      <c r="L1419" s="23">
        <f ca="1">NETWORKDAYS(LeaveTracker[[#This Row],[Start Date]],LeaveTracker[[#This Row],[End Date]],lstHolidays)</f>
        <v>1</v>
      </c>
      <c r="M1419" s="27"/>
    </row>
    <row r="1420" spans="1:13" ht="30" customHeight="1" x14ac:dyDescent="0.3">
      <c r="A1420" s="27">
        <v>64</v>
      </c>
      <c r="B1420" s="31">
        <v>43879</v>
      </c>
      <c r="C1420" s="31">
        <v>43815</v>
      </c>
      <c r="D1420" s="19" t="s">
        <v>261</v>
      </c>
      <c r="E1420" s="51" t="str">
        <f>IF(ISBLANK(LeaveTracker[[#This Row],[Employee Name]]),"-----",VLOOKUP(LeaveTracker[[#This Row],[Employee Name]],Employees[[Employee Name]:[Office]],7))</f>
        <v>NUTRITION OFFICE</v>
      </c>
      <c r="F1420" s="51" t="str">
        <f>IF(ISBLANK(LeaveTracker[[#This Row],[Employee Name]]),"-----",VLOOKUP(LeaveTracker[[#This Row],[Employee Name]],Employees[[Employee Name]:[Office]],6))</f>
        <v>REGULAR</v>
      </c>
      <c r="G1420" s="24">
        <v>43825</v>
      </c>
      <c r="H1420" s="24">
        <v>43826</v>
      </c>
      <c r="I1420" s="20" t="s">
        <v>82</v>
      </c>
      <c r="K1420" s="51" t="str">
        <f ca="1">LeaveTracker[[#This Row],[Days]]&amp;" "&amp;LeaveTracker[[#This Row],[Type of Leave]]</f>
        <v>2 VL</v>
      </c>
      <c r="L1420" s="23">
        <f ca="1">NETWORKDAYS(LeaveTracker[[#This Row],[Start Date]],LeaveTracker[[#This Row],[End Date]],lstHolidays)</f>
        <v>2</v>
      </c>
      <c r="M1420" s="27"/>
    </row>
    <row r="1421" spans="1:13" ht="30" customHeight="1" x14ac:dyDescent="0.3">
      <c r="A1421" s="27">
        <v>65</v>
      </c>
      <c r="B1421" s="31">
        <v>43879</v>
      </c>
      <c r="C1421" s="31">
        <v>43832</v>
      </c>
      <c r="D1421" s="19" t="s">
        <v>258</v>
      </c>
      <c r="E1421" s="51" t="str">
        <f>IF(ISBLANK(LeaveTracker[[#This Row],[Employee Name]]),"-----",VLOOKUP(LeaveTracker[[#This Row],[Employee Name]],Employees[[Employee Name]:[Office]],7))</f>
        <v>NUTRITION OFFICE</v>
      </c>
      <c r="F1421" s="51" t="str">
        <f>IF(ISBLANK(LeaveTracker[[#This Row],[Employee Name]]),"-----",VLOOKUP(LeaveTracker[[#This Row],[Employee Name]],Employees[[Employee Name]:[Office]],6))</f>
        <v>REGULAR</v>
      </c>
      <c r="G1421" s="24">
        <v>43822</v>
      </c>
      <c r="H1421" s="24">
        <v>43822</v>
      </c>
      <c r="I1421" s="20" t="s">
        <v>82</v>
      </c>
      <c r="K1421" s="51" t="str">
        <f ca="1">LeaveTracker[[#This Row],[Days]]&amp;" "&amp;LeaveTracker[[#This Row],[Type of Leave]]</f>
        <v>1 VL</v>
      </c>
      <c r="L1421" s="23">
        <f ca="1">NETWORKDAYS(LeaveTracker[[#This Row],[Start Date]],LeaveTracker[[#This Row],[End Date]],lstHolidays)</f>
        <v>1</v>
      </c>
      <c r="M1421" s="27"/>
    </row>
    <row r="1422" spans="1:13" ht="30" customHeight="1" x14ac:dyDescent="0.3">
      <c r="A1422" s="27">
        <v>65</v>
      </c>
      <c r="B1422" s="31">
        <v>43879</v>
      </c>
      <c r="C1422" s="31">
        <v>43832</v>
      </c>
      <c r="D1422" s="20" t="s">
        <v>258</v>
      </c>
      <c r="E1422" s="51" t="str">
        <f>IF(ISBLANK(LeaveTracker[[#This Row],[Employee Name]]),"-----",VLOOKUP(LeaveTracker[[#This Row],[Employee Name]],Employees[[Employee Name]:[Office]],7))</f>
        <v>NUTRITION OFFICE</v>
      </c>
      <c r="F1422" s="51" t="str">
        <f>IF(ISBLANK(LeaveTracker[[#This Row],[Employee Name]]),"-----",VLOOKUP(LeaveTracker[[#This Row],[Employee Name]],Employees[[Employee Name]:[Office]],6))</f>
        <v>REGULAR</v>
      </c>
      <c r="G1422" s="24">
        <v>43825</v>
      </c>
      <c r="H1422" s="24">
        <v>43826</v>
      </c>
      <c r="I1422" s="19" t="s">
        <v>82</v>
      </c>
      <c r="K1422" s="51" t="str">
        <f ca="1">LeaveTracker[[#This Row],[Days]]&amp;" "&amp;LeaveTracker[[#This Row],[Type of Leave]]</f>
        <v>2 VL</v>
      </c>
      <c r="L1422" s="23">
        <f ca="1">NETWORKDAYS(LeaveTracker[[#This Row],[Start Date]],LeaveTracker[[#This Row],[End Date]],lstHolidays)</f>
        <v>2</v>
      </c>
      <c r="M1422" s="27"/>
    </row>
    <row r="1423" spans="1:13" ht="30" customHeight="1" x14ac:dyDescent="0.3">
      <c r="A1423" s="27">
        <v>66</v>
      </c>
      <c r="B1423" s="31">
        <v>43879</v>
      </c>
      <c r="C1423" s="31">
        <v>43815</v>
      </c>
      <c r="D1423" s="19" t="s">
        <v>258</v>
      </c>
      <c r="E1423" s="51" t="str">
        <f>IF(ISBLANK(LeaveTracker[[#This Row],[Employee Name]]),"-----",VLOOKUP(LeaveTracker[[#This Row],[Employee Name]],Employees[[Employee Name]:[Office]],7))</f>
        <v>NUTRITION OFFICE</v>
      </c>
      <c r="F1423" s="51" t="str">
        <f>IF(ISBLANK(LeaveTracker[[#This Row],[Employee Name]]),"-----",VLOOKUP(LeaveTracker[[#This Row],[Employee Name]],Employees[[Employee Name]:[Office]],6))</f>
        <v>REGULAR</v>
      </c>
      <c r="G1423" s="24">
        <v>43815</v>
      </c>
      <c r="H1423" s="24">
        <v>43819</v>
      </c>
      <c r="I1423" s="19" t="s">
        <v>82</v>
      </c>
      <c r="K1423" s="51" t="str">
        <f ca="1">LeaveTracker[[#This Row],[Days]]&amp;" "&amp;LeaveTracker[[#This Row],[Type of Leave]]</f>
        <v>5 VL</v>
      </c>
      <c r="L1423" s="23">
        <f ca="1">NETWORKDAYS(LeaveTracker[[#This Row],[Start Date]],LeaveTracker[[#This Row],[End Date]],lstHolidays)</f>
        <v>5</v>
      </c>
      <c r="M1423" s="27"/>
    </row>
    <row r="1424" spans="1:13" ht="30" customHeight="1" x14ac:dyDescent="0.3">
      <c r="A1424" s="27">
        <v>67</v>
      </c>
      <c r="B1424" s="31">
        <v>43879</v>
      </c>
      <c r="C1424" s="31">
        <v>43786</v>
      </c>
      <c r="D1424" s="20" t="s">
        <v>252</v>
      </c>
      <c r="E1424" s="51" t="str">
        <f>IF(ISBLANK(LeaveTracker[[#This Row],[Employee Name]]),"-----",VLOOKUP(LeaveTracker[[#This Row],[Employee Name]],Employees[[Employee Name]:[Office]],7))</f>
        <v>TCCH/TICC</v>
      </c>
      <c r="F1424" s="51" t="str">
        <f>IF(ISBLANK(LeaveTracker[[#This Row],[Employee Name]]),"-----",VLOOKUP(LeaveTracker[[#This Row],[Employee Name]],Employees[[Employee Name]:[Office]],6))</f>
        <v>REGULAR</v>
      </c>
      <c r="G1424" s="24">
        <v>43791</v>
      </c>
      <c r="H1424" s="24">
        <v>43791</v>
      </c>
      <c r="I1424" s="20" t="s">
        <v>298</v>
      </c>
      <c r="J1424" s="43" t="s">
        <v>1004</v>
      </c>
      <c r="K1424" s="51" t="str">
        <f ca="1">LeaveTracker[[#This Row],[Days]]&amp;" "&amp;LeaveTracker[[#This Row],[Type of Leave]]</f>
        <v>1 OTHER</v>
      </c>
      <c r="L1424" s="23">
        <f ca="1">NETWORKDAYS(LeaveTracker[[#This Row],[Start Date]],LeaveTracker[[#This Row],[End Date]],lstHolidays)</f>
        <v>1</v>
      </c>
      <c r="M1424" s="27"/>
    </row>
    <row r="1425" spans="1:13" ht="30" customHeight="1" x14ac:dyDescent="0.3">
      <c r="A1425" s="27">
        <v>67</v>
      </c>
      <c r="B1425" s="31">
        <v>43879</v>
      </c>
      <c r="C1425" s="31">
        <v>43786</v>
      </c>
      <c r="D1425" s="20" t="s">
        <v>252</v>
      </c>
      <c r="E1425" s="51" t="str">
        <f>IF(ISBLANK(LeaveTracker[[#This Row],[Employee Name]]),"-----",VLOOKUP(LeaveTracker[[#This Row],[Employee Name]],Employees[[Employee Name]:[Office]],7))</f>
        <v>TCCH/TICC</v>
      </c>
      <c r="F1425" s="51" t="str">
        <f>IF(ISBLANK(LeaveTracker[[#This Row],[Employee Name]]),"-----",VLOOKUP(LeaveTracker[[#This Row],[Employee Name]],Employees[[Employee Name]:[Office]],6))</f>
        <v>REGULAR</v>
      </c>
      <c r="G1425" s="24">
        <v>43816</v>
      </c>
      <c r="H1425" s="24">
        <v>43816</v>
      </c>
      <c r="I1425" s="20" t="s">
        <v>298</v>
      </c>
      <c r="J1425" s="43" t="s">
        <v>1004</v>
      </c>
      <c r="K1425" s="51" t="str">
        <f ca="1">LeaveTracker[[#This Row],[Days]]&amp;" "&amp;LeaveTracker[[#This Row],[Type of Leave]]</f>
        <v>1 OTHER</v>
      </c>
      <c r="L1425" s="23">
        <f ca="1">NETWORKDAYS(LeaveTracker[[#This Row],[Start Date]],LeaveTracker[[#This Row],[End Date]],lstHolidays)</f>
        <v>1</v>
      </c>
      <c r="M1425" s="27"/>
    </row>
    <row r="1426" spans="1:13" ht="30" customHeight="1" x14ac:dyDescent="0.3">
      <c r="A1426" s="27">
        <v>67</v>
      </c>
      <c r="B1426" s="31">
        <v>43879</v>
      </c>
      <c r="C1426" s="31">
        <v>43786</v>
      </c>
      <c r="D1426" s="20" t="s">
        <v>252</v>
      </c>
      <c r="E1426" s="51" t="str">
        <f>IF(ISBLANK(LeaveTracker[[#This Row],[Employee Name]]),"-----",VLOOKUP(LeaveTracker[[#This Row],[Employee Name]],Employees[[Employee Name]:[Office]],7))</f>
        <v>TCCH/TICC</v>
      </c>
      <c r="F1426" s="51" t="str">
        <f>IF(ISBLANK(LeaveTracker[[#This Row],[Employee Name]]),"-----",VLOOKUP(LeaveTracker[[#This Row],[Employee Name]],Employees[[Employee Name]:[Office]],6))</f>
        <v>REGULAR</v>
      </c>
      <c r="G1426" s="24">
        <v>43818</v>
      </c>
      <c r="H1426" s="24">
        <v>43818</v>
      </c>
      <c r="I1426" s="20" t="s">
        <v>298</v>
      </c>
      <c r="J1426" s="43" t="s">
        <v>1004</v>
      </c>
      <c r="K1426" s="51" t="str">
        <f ca="1">LeaveTracker[[#This Row],[Days]]&amp;" "&amp;LeaveTracker[[#This Row],[Type of Leave]]</f>
        <v>1 OTHER</v>
      </c>
      <c r="L1426" s="23">
        <f ca="1">NETWORKDAYS(LeaveTracker[[#This Row],[Start Date]],LeaveTracker[[#This Row],[End Date]],lstHolidays)</f>
        <v>1</v>
      </c>
      <c r="M1426" s="27"/>
    </row>
    <row r="1427" spans="1:13" ht="30" customHeight="1" x14ac:dyDescent="0.3">
      <c r="A1427" s="27">
        <v>67</v>
      </c>
      <c r="B1427" s="31">
        <v>43879</v>
      </c>
      <c r="C1427" s="31">
        <v>43786</v>
      </c>
      <c r="D1427" s="20" t="s">
        <v>252</v>
      </c>
      <c r="E1427" s="51" t="str">
        <f>IF(ISBLANK(LeaveTracker[[#This Row],[Employee Name]]),"-----",VLOOKUP(LeaveTracker[[#This Row],[Employee Name]],Employees[[Employee Name]:[Office]],7))</f>
        <v>TCCH/TICC</v>
      </c>
      <c r="F1427" s="51" t="str">
        <f>IF(ISBLANK(LeaveTracker[[#This Row],[Employee Name]]),"-----",VLOOKUP(LeaveTracker[[#This Row],[Employee Name]],Employees[[Employee Name]:[Office]],6))</f>
        <v>REGULAR</v>
      </c>
      <c r="G1427" s="24">
        <v>43822</v>
      </c>
      <c r="H1427" s="24">
        <v>43822</v>
      </c>
      <c r="I1427" s="20" t="s">
        <v>298</v>
      </c>
      <c r="J1427" s="43" t="s">
        <v>1004</v>
      </c>
      <c r="K1427" s="51" t="str">
        <f ca="1">LeaveTracker[[#This Row],[Days]]&amp;" "&amp;LeaveTracker[[#This Row],[Type of Leave]]</f>
        <v>1 OTHER</v>
      </c>
      <c r="L1427" s="23">
        <f ca="1">NETWORKDAYS(LeaveTracker[[#This Row],[Start Date]],LeaveTracker[[#This Row],[End Date]],lstHolidays)</f>
        <v>1</v>
      </c>
      <c r="M1427" s="27"/>
    </row>
    <row r="1428" spans="1:13" ht="30" customHeight="1" x14ac:dyDescent="0.3">
      <c r="A1428" s="27">
        <v>67</v>
      </c>
      <c r="B1428" s="31">
        <v>43879</v>
      </c>
      <c r="C1428" s="31">
        <v>43786</v>
      </c>
      <c r="D1428" s="20" t="s">
        <v>252</v>
      </c>
      <c r="E1428" s="51" t="str">
        <f>IF(ISBLANK(LeaveTracker[[#This Row],[Employee Name]]),"-----",VLOOKUP(LeaveTracker[[#This Row],[Employee Name]],Employees[[Employee Name]:[Office]],7))</f>
        <v>TCCH/TICC</v>
      </c>
      <c r="F1428" s="51" t="str">
        <f>IF(ISBLANK(LeaveTracker[[#This Row],[Employee Name]]),"-----",VLOOKUP(LeaveTracker[[#This Row],[Employee Name]],Employees[[Employee Name]:[Office]],6))</f>
        <v>REGULAR</v>
      </c>
      <c r="G1428" s="24">
        <v>43826</v>
      </c>
      <c r="H1428" s="24">
        <v>43826</v>
      </c>
      <c r="I1428" s="20" t="s">
        <v>298</v>
      </c>
      <c r="J1428" s="43" t="s">
        <v>1004</v>
      </c>
      <c r="K1428" s="51" t="str">
        <f ca="1">LeaveTracker[[#This Row],[Days]]&amp;" "&amp;LeaveTracker[[#This Row],[Type of Leave]]</f>
        <v>1 OTHER</v>
      </c>
      <c r="L1428" s="23">
        <f ca="1">NETWORKDAYS(LeaveTracker[[#This Row],[Start Date]],LeaveTracker[[#This Row],[End Date]],lstHolidays)</f>
        <v>1</v>
      </c>
      <c r="M1428" s="27"/>
    </row>
    <row r="1429" spans="1:13" ht="30" customHeight="1" x14ac:dyDescent="0.3">
      <c r="A1429" s="27">
        <v>68</v>
      </c>
      <c r="B1429" s="31">
        <v>43879</v>
      </c>
      <c r="C1429" s="31">
        <v>43809</v>
      </c>
      <c r="D1429" s="20" t="s">
        <v>246</v>
      </c>
      <c r="E1429" s="51" t="str">
        <f>IF(ISBLANK(LeaveTracker[[#This Row],[Employee Name]]),"-----",VLOOKUP(LeaveTracker[[#This Row],[Employee Name]],Employees[[Employee Name]:[Office]],7))</f>
        <v>TCCH/TICC</v>
      </c>
      <c r="F1429" s="51" t="str">
        <f>IF(ISBLANK(LeaveTracker[[#This Row],[Employee Name]]),"-----",VLOOKUP(LeaveTracker[[#This Row],[Employee Name]],Employees[[Employee Name]:[Office]],6))</f>
        <v>REGULAR</v>
      </c>
      <c r="G1429" s="24">
        <v>43817</v>
      </c>
      <c r="H1429" s="24">
        <v>43817</v>
      </c>
      <c r="I1429" s="20" t="s">
        <v>298</v>
      </c>
      <c r="J1429" s="43" t="s">
        <v>158</v>
      </c>
      <c r="K1429" s="51" t="str">
        <f ca="1">LeaveTracker[[#This Row],[Days]]&amp;" "&amp;LeaveTracker[[#This Row],[Type of Leave]]</f>
        <v>1 OTHER</v>
      </c>
      <c r="L1429" s="23">
        <f ca="1">NETWORKDAYS(LeaveTracker[[#This Row],[Start Date]],LeaveTracker[[#This Row],[End Date]],lstHolidays)</f>
        <v>1</v>
      </c>
      <c r="M1429" s="27"/>
    </row>
    <row r="1430" spans="1:13" ht="30" customHeight="1" x14ac:dyDescent="0.3">
      <c r="A1430" s="27">
        <v>69</v>
      </c>
      <c r="B1430" s="31">
        <v>43879</v>
      </c>
      <c r="C1430" s="31">
        <v>43820</v>
      </c>
      <c r="D1430" s="20" t="s">
        <v>246</v>
      </c>
      <c r="E1430" s="51" t="str">
        <f>IF(ISBLANK(LeaveTracker[[#This Row],[Employee Name]]),"-----",VLOOKUP(LeaveTracker[[#This Row],[Employee Name]],Employees[[Employee Name]:[Office]],7))</f>
        <v>TCCH/TICC</v>
      </c>
      <c r="F1430" s="51" t="str">
        <f>IF(ISBLANK(LeaveTracker[[#This Row],[Employee Name]]),"-----",VLOOKUP(LeaveTracker[[#This Row],[Employee Name]],Employees[[Employee Name]:[Office]],6))</f>
        <v>REGULAR</v>
      </c>
      <c r="G1430" s="24">
        <v>43797</v>
      </c>
      <c r="H1430" s="24">
        <v>43797</v>
      </c>
      <c r="I1430" s="20" t="s">
        <v>81</v>
      </c>
      <c r="K1430" s="51" t="str">
        <f ca="1">LeaveTracker[[#This Row],[Days]]&amp;" "&amp;LeaveTracker[[#This Row],[Type of Leave]]</f>
        <v>1 SL</v>
      </c>
      <c r="L1430" s="23">
        <f ca="1">NETWORKDAYS(LeaveTracker[[#This Row],[Start Date]],LeaveTracker[[#This Row],[End Date]],lstHolidays)</f>
        <v>1</v>
      </c>
      <c r="M1430" s="27"/>
    </row>
    <row r="1431" spans="1:13" ht="30" customHeight="1" x14ac:dyDescent="0.3">
      <c r="A1431" s="27">
        <v>70</v>
      </c>
      <c r="B1431" s="31">
        <v>43879</v>
      </c>
      <c r="C1431" s="31">
        <v>43803</v>
      </c>
      <c r="D1431" s="20" t="s">
        <v>252</v>
      </c>
      <c r="E1431" s="51" t="str">
        <f>IF(ISBLANK(LeaveTracker[[#This Row],[Employee Name]]),"-----",VLOOKUP(LeaveTracker[[#This Row],[Employee Name]],Employees[[Employee Name]:[Office]],7))</f>
        <v>TCCH/TICC</v>
      </c>
      <c r="F1431" s="51" t="str">
        <f>IF(ISBLANK(LeaveTracker[[#This Row],[Employee Name]]),"-----",VLOOKUP(LeaveTracker[[#This Row],[Employee Name]],Employees[[Employee Name]:[Office]],6))</f>
        <v>REGULAR</v>
      </c>
      <c r="G1431" s="24">
        <v>43819</v>
      </c>
      <c r="H1431" s="24">
        <v>43819</v>
      </c>
      <c r="I1431" s="20" t="s">
        <v>298</v>
      </c>
      <c r="J1431" s="43" t="s">
        <v>755</v>
      </c>
      <c r="K1431" s="51" t="str">
        <f ca="1">LeaveTracker[[#This Row],[Days]]&amp;" "&amp;LeaveTracker[[#This Row],[Type of Leave]]</f>
        <v>1 OTHER</v>
      </c>
      <c r="L1431" s="23">
        <f ca="1">NETWORKDAYS(LeaveTracker[[#This Row],[Start Date]],LeaveTracker[[#This Row],[End Date]],lstHolidays)</f>
        <v>1</v>
      </c>
      <c r="M1431" s="27"/>
    </row>
    <row r="1432" spans="1:13" ht="30" customHeight="1" x14ac:dyDescent="0.3">
      <c r="A1432" s="27">
        <v>71</v>
      </c>
      <c r="B1432" s="31">
        <v>43879</v>
      </c>
      <c r="C1432" s="31">
        <v>43787</v>
      </c>
      <c r="D1432" s="20" t="s">
        <v>246</v>
      </c>
      <c r="E1432" s="51" t="str">
        <f>IF(ISBLANK(LeaveTracker[[#This Row],[Employee Name]]),"-----",VLOOKUP(LeaveTracker[[#This Row],[Employee Name]],Employees[[Employee Name]:[Office]],7))</f>
        <v>TCCH/TICC</v>
      </c>
      <c r="F1432" s="51" t="str">
        <f>IF(ISBLANK(LeaveTracker[[#This Row],[Employee Name]]),"-----",VLOOKUP(LeaveTracker[[#This Row],[Employee Name]],Employees[[Employee Name]:[Office]],6))</f>
        <v>REGULAR</v>
      </c>
      <c r="G1432" s="24">
        <v>43780</v>
      </c>
      <c r="H1432" s="24">
        <v>43780</v>
      </c>
      <c r="I1432" s="20" t="s">
        <v>81</v>
      </c>
      <c r="K1432" s="51" t="str">
        <f ca="1">LeaveTracker[[#This Row],[Days]]&amp;" "&amp;LeaveTracker[[#This Row],[Type of Leave]]</f>
        <v>1 SL</v>
      </c>
      <c r="L1432" s="23">
        <f ca="1">NETWORKDAYS(LeaveTracker[[#This Row],[Start Date]],LeaveTracker[[#This Row],[End Date]],lstHolidays)</f>
        <v>1</v>
      </c>
      <c r="M1432" s="27"/>
    </row>
    <row r="1433" spans="1:13" ht="30" customHeight="1" x14ac:dyDescent="0.3">
      <c r="A1433" s="27">
        <v>72</v>
      </c>
      <c r="B1433" s="31">
        <v>43879</v>
      </c>
      <c r="C1433" s="31">
        <v>43803</v>
      </c>
      <c r="D1433" s="20" t="s">
        <v>252</v>
      </c>
      <c r="E1433" s="51" t="str">
        <f>IF(ISBLANK(LeaveTracker[[#This Row],[Employee Name]]),"-----",VLOOKUP(LeaveTracker[[#This Row],[Employee Name]],Employees[[Employee Name]:[Office]],7))</f>
        <v>TCCH/TICC</v>
      </c>
      <c r="F1433" s="51" t="str">
        <f>IF(ISBLANK(LeaveTracker[[#This Row],[Employee Name]]),"-----",VLOOKUP(LeaveTracker[[#This Row],[Employee Name]],Employees[[Employee Name]:[Office]],6))</f>
        <v>REGULAR</v>
      </c>
      <c r="G1433" s="24">
        <v>43801</v>
      </c>
      <c r="H1433" s="24">
        <v>43802</v>
      </c>
      <c r="I1433" s="20" t="s">
        <v>81</v>
      </c>
      <c r="K1433" s="51" t="str">
        <f ca="1">LeaveTracker[[#This Row],[Days]]&amp;" "&amp;LeaveTracker[[#This Row],[Type of Leave]]</f>
        <v>2 SL</v>
      </c>
      <c r="L1433" s="23">
        <f ca="1">NETWORKDAYS(LeaveTracker[[#This Row],[Start Date]],LeaveTracker[[#This Row],[End Date]],lstHolidays)</f>
        <v>2</v>
      </c>
      <c r="M1433" s="27"/>
    </row>
    <row r="1434" spans="1:13" ht="30" customHeight="1" x14ac:dyDescent="0.3">
      <c r="A1434" s="27">
        <v>73</v>
      </c>
      <c r="B1434" s="31">
        <v>43879</v>
      </c>
      <c r="C1434" s="31">
        <v>43797</v>
      </c>
      <c r="D1434" s="20" t="s">
        <v>1072</v>
      </c>
      <c r="E1434" s="51" t="str">
        <f>IF(ISBLANK(LeaveTracker[[#This Row],[Employee Name]]),"-----",VLOOKUP(LeaveTracker[[#This Row],[Employee Name]],Employees[[Employee Name]:[Office]],7))</f>
        <v>CSWDO</v>
      </c>
      <c r="F1434" s="51" t="str">
        <f>IF(ISBLANK(LeaveTracker[[#This Row],[Employee Name]]),"-----",VLOOKUP(LeaveTracker[[#This Row],[Employee Name]],Employees[[Employee Name]:[Office]],6))</f>
        <v>REGULAR</v>
      </c>
      <c r="G1434" s="24">
        <v>43795</v>
      </c>
      <c r="H1434" s="24">
        <v>43795</v>
      </c>
      <c r="I1434" s="20" t="s">
        <v>81</v>
      </c>
      <c r="K1434" s="51" t="str">
        <f ca="1">LeaveTracker[[#This Row],[Days]]&amp;" "&amp;LeaveTracker[[#This Row],[Type of Leave]]</f>
        <v>1 SL</v>
      </c>
      <c r="L1434" s="23">
        <f ca="1">NETWORKDAYS(LeaveTracker[[#This Row],[Start Date]],LeaveTracker[[#This Row],[End Date]],lstHolidays)</f>
        <v>1</v>
      </c>
      <c r="M1434" s="27"/>
    </row>
    <row r="1435" spans="1:13" ht="30" customHeight="1" x14ac:dyDescent="0.3">
      <c r="A1435" s="27">
        <v>74</v>
      </c>
      <c r="B1435" s="31">
        <v>43879</v>
      </c>
      <c r="C1435" s="31">
        <v>43787</v>
      </c>
      <c r="D1435" s="19" t="s">
        <v>228</v>
      </c>
      <c r="E1435" s="51" t="str">
        <f>IF(ISBLANK(LeaveTracker[[#This Row],[Employee Name]]),"-----",VLOOKUP(LeaveTracker[[#This Row],[Employee Name]],Employees[[Employee Name]:[Office]],7))</f>
        <v>CSWDO</v>
      </c>
      <c r="F1435" s="51" t="str">
        <f>IF(ISBLANK(LeaveTracker[[#This Row],[Employee Name]]),"-----",VLOOKUP(LeaveTracker[[#This Row],[Employee Name]],Employees[[Employee Name]:[Office]],6))</f>
        <v>REGULAR</v>
      </c>
      <c r="G1435" s="24">
        <v>43780</v>
      </c>
      <c r="H1435" s="24">
        <v>43784</v>
      </c>
      <c r="I1435" s="20" t="s">
        <v>298</v>
      </c>
      <c r="J1435" s="43" t="s">
        <v>299</v>
      </c>
      <c r="K1435" s="51" t="str">
        <f ca="1">LeaveTracker[[#This Row],[Days]]&amp;" "&amp;LeaveTracker[[#This Row],[Type of Leave]]</f>
        <v>5 OTHER</v>
      </c>
      <c r="L1435" s="23">
        <f ca="1">NETWORKDAYS(LeaveTracker[[#This Row],[Start Date]],LeaveTracker[[#This Row],[End Date]],lstHolidays)</f>
        <v>5</v>
      </c>
      <c r="M1435" s="27"/>
    </row>
    <row r="1436" spans="1:13" ht="30" customHeight="1" x14ac:dyDescent="0.3">
      <c r="A1436" s="27">
        <v>75</v>
      </c>
      <c r="B1436" s="31">
        <v>43879</v>
      </c>
      <c r="C1436" s="31">
        <v>43811</v>
      </c>
      <c r="D1436" s="19" t="s">
        <v>228</v>
      </c>
      <c r="E1436" s="51" t="str">
        <f>IF(ISBLANK(LeaveTracker[[#This Row],[Employee Name]]),"-----",VLOOKUP(LeaveTracker[[#This Row],[Employee Name]],Employees[[Employee Name]:[Office]],7))</f>
        <v>CSWDO</v>
      </c>
      <c r="F1436" s="51" t="str">
        <f>IF(ISBLANK(LeaveTracker[[#This Row],[Employee Name]]),"-----",VLOOKUP(LeaveTracker[[#This Row],[Employee Name]],Employees[[Employee Name]:[Office]],6))</f>
        <v>REGULAR</v>
      </c>
      <c r="G1436" s="24">
        <v>43787</v>
      </c>
      <c r="H1436" s="24">
        <v>43787</v>
      </c>
      <c r="I1436" s="20" t="s">
        <v>298</v>
      </c>
      <c r="J1436" s="43" t="s">
        <v>105</v>
      </c>
      <c r="K1436" s="51" t="str">
        <f ca="1">LeaveTracker[[#This Row],[Days]]&amp;" "&amp;LeaveTracker[[#This Row],[Type of Leave]]</f>
        <v>1 OTHER</v>
      </c>
      <c r="L1436" s="23">
        <f ca="1">NETWORKDAYS(LeaveTracker[[#This Row],[Start Date]],LeaveTracker[[#This Row],[End Date]],lstHolidays)</f>
        <v>1</v>
      </c>
      <c r="M1436" s="27"/>
    </row>
    <row r="1437" spans="1:13" ht="30" customHeight="1" x14ac:dyDescent="0.3">
      <c r="A1437" s="27">
        <v>76</v>
      </c>
      <c r="B1437" s="31">
        <v>43879</v>
      </c>
      <c r="C1437" s="31">
        <v>43836</v>
      </c>
      <c r="D1437" s="19" t="s">
        <v>757</v>
      </c>
      <c r="E1437" s="51" t="str">
        <f>IF(ISBLANK(LeaveTracker[[#This Row],[Employee Name]]),"-----",VLOOKUP(LeaveTracker[[#This Row],[Employee Name]],Employees[[Employee Name]:[Office]],7))</f>
        <v>ASSESSORS OFFICE</v>
      </c>
      <c r="F1437" s="51" t="str">
        <f>IF(ISBLANK(LeaveTracker[[#This Row],[Employee Name]]),"-----",VLOOKUP(LeaveTracker[[#This Row],[Employee Name]],Employees[[Employee Name]:[Office]],6))</f>
        <v>REGULAR</v>
      </c>
      <c r="G1437" s="24">
        <v>43843</v>
      </c>
      <c r="H1437" s="21">
        <v>43843</v>
      </c>
      <c r="I1437" s="20" t="s">
        <v>298</v>
      </c>
      <c r="J1437" s="43" t="s">
        <v>105</v>
      </c>
      <c r="K1437" s="51" t="str">
        <f ca="1">LeaveTracker[[#This Row],[Days]]&amp;" "&amp;LeaveTracker[[#This Row],[Type of Leave]]</f>
        <v>1 OTHER</v>
      </c>
      <c r="L1437" s="23">
        <f ca="1">NETWORKDAYS(LeaveTracker[[#This Row],[Start Date]],LeaveTracker[[#This Row],[End Date]],lstHolidays)</f>
        <v>1</v>
      </c>
      <c r="M1437" s="27"/>
    </row>
    <row r="1438" spans="1:13" ht="30" customHeight="1" x14ac:dyDescent="0.3">
      <c r="A1438" s="27">
        <v>77</v>
      </c>
      <c r="B1438" s="31">
        <v>43879</v>
      </c>
      <c r="C1438" s="31">
        <v>43836</v>
      </c>
      <c r="D1438" s="19" t="s">
        <v>464</v>
      </c>
      <c r="E1438" s="51" t="str">
        <f>IF(ISBLANK(LeaveTracker[[#This Row],[Employee Name]]),"-----",VLOOKUP(LeaveTracker[[#This Row],[Employee Name]],Employees[[Employee Name]:[Office]],7))</f>
        <v>ASSESSORS OFFICE</v>
      </c>
      <c r="F1438" s="51" t="str">
        <f>IF(ISBLANK(LeaveTracker[[#This Row],[Employee Name]]),"-----",VLOOKUP(LeaveTracker[[#This Row],[Employee Name]],Employees[[Employee Name]:[Office]],6))</f>
        <v>REGULAR</v>
      </c>
      <c r="G1438" s="24">
        <v>43832</v>
      </c>
      <c r="H1438" s="24">
        <v>43833</v>
      </c>
      <c r="I1438" s="20" t="s">
        <v>298</v>
      </c>
      <c r="J1438" s="43" t="s">
        <v>644</v>
      </c>
      <c r="K1438" s="51" t="str">
        <f ca="1">LeaveTracker[[#This Row],[Days]]&amp;" "&amp;LeaveTracker[[#This Row],[Type of Leave]]</f>
        <v>2 OTHER</v>
      </c>
      <c r="L1438" s="23">
        <f ca="1">NETWORKDAYS(LeaveTracker[[#This Row],[Start Date]],LeaveTracker[[#This Row],[End Date]],lstHolidays)</f>
        <v>2</v>
      </c>
      <c r="M1438" s="27"/>
    </row>
    <row r="1439" spans="1:13" ht="30" customHeight="1" x14ac:dyDescent="0.3">
      <c r="A1439" s="27">
        <v>78</v>
      </c>
      <c r="B1439" s="31">
        <v>43879</v>
      </c>
      <c r="C1439" s="31">
        <v>43822</v>
      </c>
      <c r="D1439" s="19" t="s">
        <v>304</v>
      </c>
      <c r="E1439" s="51" t="str">
        <f>IF(ISBLANK(LeaveTracker[[#This Row],[Employee Name]]),"-----",VLOOKUP(LeaveTracker[[#This Row],[Employee Name]],Employees[[Employee Name]:[Office]],7))</f>
        <v>TOPS (ADMIN CSU)</v>
      </c>
      <c r="F1439" s="51" t="str">
        <f>IF(ISBLANK(LeaveTracker[[#This Row],[Employee Name]]),"-----",VLOOKUP(LeaveTracker[[#This Row],[Employee Name]],Employees[[Employee Name]:[Office]],6))</f>
        <v>REGULAR</v>
      </c>
      <c r="G1439" s="24">
        <v>43825</v>
      </c>
      <c r="H1439" s="24">
        <v>43826</v>
      </c>
      <c r="I1439" s="20" t="s">
        <v>298</v>
      </c>
      <c r="J1439" s="43" t="s">
        <v>299</v>
      </c>
      <c r="K1439" s="51" t="str">
        <f ca="1">LeaveTracker[[#This Row],[Days]]&amp;" "&amp;LeaveTracker[[#This Row],[Type of Leave]]</f>
        <v>2 OTHER</v>
      </c>
      <c r="L1439" s="23">
        <f ca="1">NETWORKDAYS(LeaveTracker[[#This Row],[Start Date]],LeaveTracker[[#This Row],[End Date]],lstHolidays)</f>
        <v>2</v>
      </c>
      <c r="M1439" s="27"/>
    </row>
    <row r="1440" spans="1:13" ht="30" customHeight="1" x14ac:dyDescent="0.3">
      <c r="A1440" s="27">
        <v>78</v>
      </c>
      <c r="B1440" s="31">
        <v>43879</v>
      </c>
      <c r="C1440" s="31">
        <v>43822</v>
      </c>
      <c r="D1440" s="19" t="s">
        <v>304</v>
      </c>
      <c r="E1440" s="51" t="str">
        <f>IF(ISBLANK(LeaveTracker[[#This Row],[Employee Name]]),"-----",VLOOKUP(LeaveTracker[[#This Row],[Employee Name]],Employees[[Employee Name]:[Office]],7))</f>
        <v>TOPS (ADMIN CSU)</v>
      </c>
      <c r="F1440" s="51" t="str">
        <f>IF(ISBLANK(LeaveTracker[[#This Row],[Employee Name]]),"-----",VLOOKUP(LeaveTracker[[#This Row],[Employee Name]],Employees[[Employee Name]:[Office]],6))</f>
        <v>REGULAR</v>
      </c>
      <c r="G1440" s="24">
        <v>43832</v>
      </c>
      <c r="H1440" s="24">
        <v>43833</v>
      </c>
      <c r="I1440" s="20" t="s">
        <v>298</v>
      </c>
      <c r="J1440" s="43" t="s">
        <v>299</v>
      </c>
      <c r="K1440" s="51" t="str">
        <f ca="1">LeaveTracker[[#This Row],[Days]]&amp;" "&amp;LeaveTracker[[#This Row],[Type of Leave]]</f>
        <v>2 OTHER</v>
      </c>
      <c r="L1440" s="23">
        <f ca="1">NETWORKDAYS(LeaveTracker[[#This Row],[Start Date]],LeaveTracker[[#This Row],[End Date]],lstHolidays)</f>
        <v>2</v>
      </c>
      <c r="M1440" s="27"/>
    </row>
    <row r="1441" spans="1:13" ht="30" customHeight="1" x14ac:dyDescent="0.3">
      <c r="A1441" s="27">
        <v>78</v>
      </c>
      <c r="B1441" s="31">
        <v>43879</v>
      </c>
      <c r="C1441" s="31">
        <v>43822</v>
      </c>
      <c r="D1441" s="19" t="s">
        <v>304</v>
      </c>
      <c r="E1441" s="51" t="str">
        <f>IF(ISBLANK(LeaveTracker[[#This Row],[Employee Name]]),"-----",VLOOKUP(LeaveTracker[[#This Row],[Employee Name]],Employees[[Employee Name]:[Office]],7))</f>
        <v>TOPS (ADMIN CSU)</v>
      </c>
      <c r="F1441" s="51" t="str">
        <f>IF(ISBLANK(LeaveTracker[[#This Row],[Employee Name]]),"-----",VLOOKUP(LeaveTracker[[#This Row],[Employee Name]],Employees[[Employee Name]:[Office]],6))</f>
        <v>REGULAR</v>
      </c>
      <c r="G1441" s="24">
        <v>43836</v>
      </c>
      <c r="H1441" s="24">
        <v>43836</v>
      </c>
      <c r="I1441" s="20" t="s">
        <v>298</v>
      </c>
      <c r="J1441" s="43" t="s">
        <v>299</v>
      </c>
      <c r="K1441" s="51" t="str">
        <f ca="1">LeaveTracker[[#This Row],[Days]]&amp;" "&amp;LeaveTracker[[#This Row],[Type of Leave]]</f>
        <v>1 OTHER</v>
      </c>
      <c r="L1441" s="23">
        <f ca="1">NETWORKDAYS(LeaveTracker[[#This Row],[Start Date]],LeaveTracker[[#This Row],[End Date]],lstHolidays)</f>
        <v>1</v>
      </c>
      <c r="M1441" s="27"/>
    </row>
    <row r="1442" spans="1:13" ht="30" customHeight="1" x14ac:dyDescent="0.3">
      <c r="A1442" s="27">
        <v>79</v>
      </c>
      <c r="B1442" s="31">
        <v>43879</v>
      </c>
      <c r="C1442" s="31">
        <v>43815</v>
      </c>
      <c r="D1442" s="19" t="s">
        <v>680</v>
      </c>
      <c r="E1442" s="51" t="str">
        <f>IF(ISBLANK(LeaveTracker[[#This Row],[Employee Name]]),"-----",VLOOKUP(LeaveTracker[[#This Row],[Employee Name]],Employees[[Employee Name]:[Office]],7))</f>
        <v>PICNIC GROVE</v>
      </c>
      <c r="F1442" s="51" t="str">
        <f>IF(ISBLANK(LeaveTracker[[#This Row],[Employee Name]]),"-----",VLOOKUP(LeaveTracker[[#This Row],[Employee Name]],Employees[[Employee Name]:[Office]],6))</f>
        <v>REGULAR</v>
      </c>
      <c r="G1442" s="24">
        <v>43821</v>
      </c>
      <c r="H1442" s="24">
        <v>43822</v>
      </c>
      <c r="I1442" s="20" t="s">
        <v>298</v>
      </c>
      <c r="J1442" s="43" t="s">
        <v>105</v>
      </c>
      <c r="K1442" s="51" t="str">
        <f ca="1">LeaveTracker[[#This Row],[Days]]&amp;" "&amp;LeaveTracker[[#This Row],[Type of Leave]]</f>
        <v>1 OTHER</v>
      </c>
      <c r="L1442" s="23">
        <f ca="1">NETWORKDAYS(LeaveTracker[[#This Row],[Start Date]],LeaveTracker[[#This Row],[End Date]],lstHolidays)</f>
        <v>1</v>
      </c>
      <c r="M1442" s="27"/>
    </row>
    <row r="1443" spans="1:13" ht="30" customHeight="1" x14ac:dyDescent="0.3">
      <c r="A1443" s="27">
        <v>79</v>
      </c>
      <c r="B1443" s="31">
        <v>43879</v>
      </c>
      <c r="C1443" s="31">
        <v>43815</v>
      </c>
      <c r="D1443" s="19" t="s">
        <v>680</v>
      </c>
      <c r="E1443" s="51" t="str">
        <f>IF(ISBLANK(LeaveTracker[[#This Row],[Employee Name]]),"-----",VLOOKUP(LeaveTracker[[#This Row],[Employee Name]],Employees[[Employee Name]:[Office]],7))</f>
        <v>PICNIC GROVE</v>
      </c>
      <c r="F1443" s="51" t="str">
        <f>IF(ISBLANK(LeaveTracker[[#This Row],[Employee Name]]),"-----",VLOOKUP(LeaveTracker[[#This Row],[Employee Name]],Employees[[Employee Name]:[Office]],6))</f>
        <v>REGULAR</v>
      </c>
      <c r="G1443" s="24">
        <v>43825</v>
      </c>
      <c r="H1443" s="24">
        <v>43825</v>
      </c>
      <c r="I1443" s="20" t="s">
        <v>298</v>
      </c>
      <c r="J1443" s="43" t="s">
        <v>105</v>
      </c>
      <c r="K1443" s="51" t="str">
        <f ca="1">LeaveTracker[[#This Row],[Days]]&amp;" "&amp;LeaveTracker[[#This Row],[Type of Leave]]</f>
        <v>1 OTHER</v>
      </c>
      <c r="L1443" s="23">
        <f ca="1">NETWORKDAYS(LeaveTracker[[#This Row],[Start Date]],LeaveTracker[[#This Row],[End Date]],lstHolidays)</f>
        <v>1</v>
      </c>
      <c r="M1443" s="27"/>
    </row>
    <row r="1444" spans="1:13" ht="30" customHeight="1" x14ac:dyDescent="0.3">
      <c r="A1444" s="27">
        <v>80</v>
      </c>
      <c r="B1444" s="31">
        <v>43879</v>
      </c>
      <c r="C1444" s="31">
        <v>43817</v>
      </c>
      <c r="D1444" s="19" t="s">
        <v>423</v>
      </c>
      <c r="E1444" s="51" t="str">
        <f>IF(ISBLANK(LeaveTracker[[#This Row],[Employee Name]]),"-----",VLOOKUP(LeaveTracker[[#This Row],[Employee Name]],Employees[[Employee Name]:[Office]],7))</f>
        <v>PICNIC GROVE</v>
      </c>
      <c r="F1444" s="51" t="str">
        <f>IF(ISBLANK(LeaveTracker[[#This Row],[Employee Name]]),"-----",VLOOKUP(LeaveTracker[[#This Row],[Employee Name]],Employees[[Employee Name]:[Office]],6))</f>
        <v>REGULAR</v>
      </c>
      <c r="G1444" s="24">
        <v>43780</v>
      </c>
      <c r="H1444" s="24">
        <v>43784</v>
      </c>
      <c r="I1444" s="20" t="s">
        <v>81</v>
      </c>
      <c r="K1444" s="51" t="str">
        <f ca="1">LeaveTracker[[#This Row],[Days]]&amp;" "&amp;LeaveTracker[[#This Row],[Type of Leave]]</f>
        <v>5 SL</v>
      </c>
      <c r="L1444" s="23">
        <f ca="1">NETWORKDAYS(LeaveTracker[[#This Row],[Start Date]],LeaveTracker[[#This Row],[End Date]],lstHolidays)</f>
        <v>5</v>
      </c>
      <c r="M1444" s="27"/>
    </row>
    <row r="1445" spans="1:13" ht="30" customHeight="1" x14ac:dyDescent="0.3">
      <c r="A1445" s="27">
        <v>80</v>
      </c>
      <c r="B1445" s="31">
        <v>43879</v>
      </c>
      <c r="C1445" s="31">
        <v>43817</v>
      </c>
      <c r="D1445" s="19" t="s">
        <v>423</v>
      </c>
      <c r="E1445" s="51" t="str">
        <f>IF(ISBLANK(LeaveTracker[[#This Row],[Employee Name]]),"-----",VLOOKUP(LeaveTracker[[#This Row],[Employee Name]],Employees[[Employee Name]:[Office]],7))</f>
        <v>PICNIC GROVE</v>
      </c>
      <c r="F1445" s="51" t="str">
        <f>IF(ISBLANK(LeaveTracker[[#This Row],[Employee Name]]),"-----",VLOOKUP(LeaveTracker[[#This Row],[Employee Name]],Employees[[Employee Name]:[Office]],6))</f>
        <v>REGULAR</v>
      </c>
      <c r="G1445" s="24">
        <v>43787</v>
      </c>
      <c r="H1445" s="24">
        <v>43791</v>
      </c>
      <c r="I1445" s="20" t="s">
        <v>81</v>
      </c>
      <c r="K1445" s="51" t="str">
        <f ca="1">LeaveTracker[[#This Row],[Days]]&amp;" "&amp;LeaveTracker[[#This Row],[Type of Leave]]</f>
        <v>5 SL</v>
      </c>
      <c r="L1445" s="23">
        <f ca="1">NETWORKDAYS(LeaveTracker[[#This Row],[Start Date]],LeaveTracker[[#This Row],[End Date]],lstHolidays)</f>
        <v>5</v>
      </c>
      <c r="M1445" s="27"/>
    </row>
    <row r="1446" spans="1:13" ht="30" customHeight="1" x14ac:dyDescent="0.3">
      <c r="A1446" s="27">
        <v>80</v>
      </c>
      <c r="B1446" s="31">
        <v>43879</v>
      </c>
      <c r="C1446" s="31">
        <v>43817</v>
      </c>
      <c r="D1446" s="19" t="s">
        <v>423</v>
      </c>
      <c r="E1446" s="51" t="str">
        <f>IF(ISBLANK(LeaveTracker[[#This Row],[Employee Name]]),"-----",VLOOKUP(LeaveTracker[[#This Row],[Employee Name]],Employees[[Employee Name]:[Office]],7))</f>
        <v>PICNIC GROVE</v>
      </c>
      <c r="F1446" s="51" t="str">
        <f>IF(ISBLANK(LeaveTracker[[#This Row],[Employee Name]]),"-----",VLOOKUP(LeaveTracker[[#This Row],[Employee Name]],Employees[[Employee Name]:[Office]],6))</f>
        <v>REGULAR</v>
      </c>
      <c r="G1446" s="24">
        <v>43794</v>
      </c>
      <c r="H1446" s="24">
        <v>43798</v>
      </c>
      <c r="I1446" s="20" t="s">
        <v>81</v>
      </c>
      <c r="K1446" s="51" t="str">
        <f ca="1">LeaveTracker[[#This Row],[Days]]&amp;" "&amp;LeaveTracker[[#This Row],[Type of Leave]]</f>
        <v>5 SL</v>
      </c>
      <c r="L1446" s="23">
        <f ca="1">NETWORKDAYS(LeaveTracker[[#This Row],[Start Date]],LeaveTracker[[#This Row],[End Date]],lstHolidays)</f>
        <v>5</v>
      </c>
      <c r="M1446" s="27"/>
    </row>
    <row r="1447" spans="1:13" ht="30" customHeight="1" x14ac:dyDescent="0.3">
      <c r="A1447" s="27">
        <v>80</v>
      </c>
      <c r="B1447" s="31">
        <v>43879</v>
      </c>
      <c r="C1447" s="31">
        <v>43817</v>
      </c>
      <c r="D1447" s="19" t="s">
        <v>423</v>
      </c>
      <c r="E1447" s="51" t="str">
        <f>IF(ISBLANK(LeaveTracker[[#This Row],[Employee Name]]),"-----",VLOOKUP(LeaveTracker[[#This Row],[Employee Name]],Employees[[Employee Name]:[Office]],7))</f>
        <v>PICNIC GROVE</v>
      </c>
      <c r="F1447" s="51" t="str">
        <f>IF(ISBLANK(LeaveTracker[[#This Row],[Employee Name]]),"-----",VLOOKUP(LeaveTracker[[#This Row],[Employee Name]],Employees[[Employee Name]:[Office]],6))</f>
        <v>REGULAR</v>
      </c>
      <c r="G1447" s="24">
        <v>43800</v>
      </c>
      <c r="H1447" s="24">
        <v>43805</v>
      </c>
      <c r="I1447" s="20" t="s">
        <v>81</v>
      </c>
      <c r="K1447" s="51" t="str">
        <f ca="1">LeaveTracker[[#This Row],[Days]]&amp;" "&amp;LeaveTracker[[#This Row],[Type of Leave]]</f>
        <v>5 SL</v>
      </c>
      <c r="L1447" s="23">
        <f ca="1">NETWORKDAYS(LeaveTracker[[#This Row],[Start Date]],LeaveTracker[[#This Row],[End Date]],lstHolidays)</f>
        <v>5</v>
      </c>
      <c r="M1447" s="27"/>
    </row>
    <row r="1448" spans="1:13" ht="30" customHeight="1" x14ac:dyDescent="0.3">
      <c r="A1448" s="27">
        <v>80</v>
      </c>
      <c r="B1448" s="31">
        <v>43879</v>
      </c>
      <c r="C1448" s="31">
        <v>43817</v>
      </c>
      <c r="D1448" s="19" t="s">
        <v>423</v>
      </c>
      <c r="E1448" s="51" t="str">
        <f>IF(ISBLANK(LeaveTracker[[#This Row],[Employee Name]]),"-----",VLOOKUP(LeaveTracker[[#This Row],[Employee Name]],Employees[[Employee Name]:[Office]],7))</f>
        <v>PICNIC GROVE</v>
      </c>
      <c r="F1448" s="51" t="str">
        <f>IF(ISBLANK(LeaveTracker[[#This Row],[Employee Name]]),"-----",VLOOKUP(LeaveTracker[[#This Row],[Employee Name]],Employees[[Employee Name]:[Office]],6))</f>
        <v>REGULAR</v>
      </c>
      <c r="G1448" s="24">
        <v>43808</v>
      </c>
      <c r="H1448" s="24">
        <v>43812</v>
      </c>
      <c r="I1448" s="20" t="s">
        <v>81</v>
      </c>
      <c r="K1448" s="51" t="str">
        <f ca="1">LeaveTracker[[#This Row],[Days]]&amp;" "&amp;LeaveTracker[[#This Row],[Type of Leave]]</f>
        <v>5 SL</v>
      </c>
      <c r="L1448" s="23">
        <f ca="1">NETWORKDAYS(LeaveTracker[[#This Row],[Start Date]],LeaveTracker[[#This Row],[End Date]],lstHolidays)</f>
        <v>5</v>
      </c>
      <c r="M1448" s="27"/>
    </row>
    <row r="1449" spans="1:13" ht="30" customHeight="1" x14ac:dyDescent="0.3">
      <c r="A1449" s="27">
        <v>80</v>
      </c>
      <c r="B1449" s="31">
        <v>43879</v>
      </c>
      <c r="C1449" s="31">
        <v>43817</v>
      </c>
      <c r="D1449" s="19" t="s">
        <v>423</v>
      </c>
      <c r="E1449" s="51" t="str">
        <f>IF(ISBLANK(LeaveTracker[[#This Row],[Employee Name]]),"-----",VLOOKUP(LeaveTracker[[#This Row],[Employee Name]],Employees[[Employee Name]:[Office]],7))</f>
        <v>PICNIC GROVE</v>
      </c>
      <c r="F1449" s="51" t="str">
        <f>IF(ISBLANK(LeaveTracker[[#This Row],[Employee Name]]),"-----",VLOOKUP(LeaveTracker[[#This Row],[Employee Name]],Employees[[Employee Name]:[Office]],6))</f>
        <v>REGULAR</v>
      </c>
      <c r="G1449" s="24">
        <v>43815</v>
      </c>
      <c r="H1449" s="24">
        <v>43819</v>
      </c>
      <c r="I1449" s="20" t="s">
        <v>81</v>
      </c>
      <c r="K1449" s="51" t="str">
        <f ca="1">LeaveTracker[[#This Row],[Days]]&amp;" "&amp;LeaveTracker[[#This Row],[Type of Leave]]</f>
        <v>5 SL</v>
      </c>
      <c r="L1449" s="23">
        <f ca="1">NETWORKDAYS(LeaveTracker[[#This Row],[Start Date]],LeaveTracker[[#This Row],[End Date]],lstHolidays)</f>
        <v>5</v>
      </c>
      <c r="M1449" s="27"/>
    </row>
    <row r="1450" spans="1:13" ht="30" customHeight="1" x14ac:dyDescent="0.3">
      <c r="A1450" s="27">
        <v>80</v>
      </c>
      <c r="B1450" s="31">
        <v>43879</v>
      </c>
      <c r="C1450" s="31">
        <v>43817</v>
      </c>
      <c r="D1450" s="19" t="s">
        <v>423</v>
      </c>
      <c r="E1450" s="51" t="str">
        <f>IF(ISBLANK(LeaveTracker[[#This Row],[Employee Name]]),"-----",VLOOKUP(LeaveTracker[[#This Row],[Employee Name]],Employees[[Employee Name]:[Office]],7))</f>
        <v>PICNIC GROVE</v>
      </c>
      <c r="F1450" s="51" t="str">
        <f>IF(ISBLANK(LeaveTracker[[#This Row],[Employee Name]]),"-----",VLOOKUP(LeaveTracker[[#This Row],[Employee Name]],Employees[[Employee Name]:[Office]],6))</f>
        <v>REGULAR</v>
      </c>
      <c r="G1450" s="24">
        <v>43822</v>
      </c>
      <c r="H1450" s="24">
        <v>43822</v>
      </c>
      <c r="I1450" s="20" t="s">
        <v>81</v>
      </c>
      <c r="K1450" s="51" t="str">
        <f ca="1">LeaveTracker[[#This Row],[Days]]&amp;" "&amp;LeaveTracker[[#This Row],[Type of Leave]]</f>
        <v>1 SL</v>
      </c>
      <c r="L1450" s="23">
        <f ca="1">NETWORKDAYS(LeaveTracker[[#This Row],[Start Date]],LeaveTracker[[#This Row],[End Date]],lstHolidays)</f>
        <v>1</v>
      </c>
      <c r="M1450" s="27"/>
    </row>
    <row r="1451" spans="1:13" ht="30" customHeight="1" x14ac:dyDescent="0.3">
      <c r="A1451" s="27">
        <v>80</v>
      </c>
      <c r="B1451" s="31">
        <v>43879</v>
      </c>
      <c r="C1451" s="31">
        <v>43817</v>
      </c>
      <c r="D1451" s="19" t="s">
        <v>423</v>
      </c>
      <c r="E1451" s="51" t="str">
        <f>IF(ISBLANK(LeaveTracker[[#This Row],[Employee Name]]),"-----",VLOOKUP(LeaveTracker[[#This Row],[Employee Name]],Employees[[Employee Name]:[Office]],7))</f>
        <v>PICNIC GROVE</v>
      </c>
      <c r="F1451" s="51" t="str">
        <f>IF(ISBLANK(LeaveTracker[[#This Row],[Employee Name]]),"-----",VLOOKUP(LeaveTracker[[#This Row],[Employee Name]],Employees[[Employee Name]:[Office]],6))</f>
        <v>REGULAR</v>
      </c>
      <c r="G1451" s="24">
        <v>43825</v>
      </c>
      <c r="H1451" s="24">
        <v>43826</v>
      </c>
      <c r="I1451" s="20" t="s">
        <v>81</v>
      </c>
      <c r="K1451" s="51" t="str">
        <f ca="1">LeaveTracker[[#This Row],[Days]]&amp;" "&amp;LeaveTracker[[#This Row],[Type of Leave]]</f>
        <v>2 SL</v>
      </c>
      <c r="L1451" s="23">
        <f ca="1">NETWORKDAYS(LeaveTracker[[#This Row],[Start Date]],LeaveTracker[[#This Row],[End Date]],lstHolidays)</f>
        <v>2</v>
      </c>
      <c r="M1451" s="27"/>
    </row>
    <row r="1452" spans="1:13" ht="30" customHeight="1" x14ac:dyDescent="0.3">
      <c r="A1452" s="27">
        <v>81</v>
      </c>
      <c r="B1452" s="31">
        <v>43879</v>
      </c>
      <c r="C1452" s="31">
        <v>43817</v>
      </c>
      <c r="D1452" s="19" t="s">
        <v>347</v>
      </c>
      <c r="E1452" s="51" t="str">
        <f>IF(ISBLANK(LeaveTracker[[#This Row],[Employee Name]]),"-----",VLOOKUP(LeaveTracker[[#This Row],[Employee Name]],Employees[[Employee Name]:[Office]],7))</f>
        <v>PICNIC GROVE</v>
      </c>
      <c r="F1452" s="51" t="str">
        <f>IF(ISBLANK(LeaveTracker[[#This Row],[Employee Name]]),"-----",VLOOKUP(LeaveTracker[[#This Row],[Employee Name]],Employees[[Employee Name]:[Office]],6))</f>
        <v>REGULAR</v>
      </c>
      <c r="G1452" s="24">
        <v>43810</v>
      </c>
      <c r="H1452" s="24">
        <v>43810</v>
      </c>
      <c r="I1452" s="20" t="s">
        <v>81</v>
      </c>
      <c r="K1452" s="51" t="str">
        <f ca="1">LeaveTracker[[#This Row],[Days]]&amp;" "&amp;LeaveTracker[[#This Row],[Type of Leave]]</f>
        <v>1 SL</v>
      </c>
      <c r="L1452" s="23">
        <f ca="1">NETWORKDAYS(LeaveTracker[[#This Row],[Start Date]],LeaveTracker[[#This Row],[End Date]],lstHolidays)</f>
        <v>1</v>
      </c>
      <c r="M1452" s="27"/>
    </row>
    <row r="1453" spans="1:13" ht="30" customHeight="1" x14ac:dyDescent="0.3">
      <c r="A1453" s="27">
        <v>81</v>
      </c>
      <c r="B1453" s="31">
        <v>43879</v>
      </c>
      <c r="C1453" s="31">
        <v>43817</v>
      </c>
      <c r="D1453" s="19" t="s">
        <v>347</v>
      </c>
      <c r="E1453" s="51" t="str">
        <f>IF(ISBLANK(LeaveTracker[[#This Row],[Employee Name]]),"-----",VLOOKUP(LeaveTracker[[#This Row],[Employee Name]],Employees[[Employee Name]:[Office]],7))</f>
        <v>PICNIC GROVE</v>
      </c>
      <c r="F1453" s="51" t="str">
        <f>IF(ISBLANK(LeaveTracker[[#This Row],[Employee Name]]),"-----",VLOOKUP(LeaveTracker[[#This Row],[Employee Name]],Employees[[Employee Name]:[Office]],6))</f>
        <v>REGULAR</v>
      </c>
      <c r="G1453" s="24">
        <v>43815</v>
      </c>
      <c r="H1453" s="24">
        <v>43816</v>
      </c>
      <c r="I1453" s="20" t="s">
        <v>81</v>
      </c>
      <c r="K1453" s="51" t="str">
        <f ca="1">LeaveTracker[[#This Row],[Days]]&amp;" "&amp;LeaveTracker[[#This Row],[Type of Leave]]</f>
        <v>2 SL</v>
      </c>
      <c r="L1453" s="23">
        <f ca="1">NETWORKDAYS(LeaveTracker[[#This Row],[Start Date]],LeaveTracker[[#This Row],[End Date]],lstHolidays)</f>
        <v>2</v>
      </c>
      <c r="M1453" s="27"/>
    </row>
    <row r="1454" spans="1:13" ht="30" customHeight="1" x14ac:dyDescent="0.3">
      <c r="A1454" s="27">
        <v>82</v>
      </c>
      <c r="B1454" s="31">
        <v>43879</v>
      </c>
      <c r="C1454" s="31">
        <v>43812</v>
      </c>
      <c r="D1454" s="19" t="s">
        <v>504</v>
      </c>
      <c r="E1454" s="51" t="str">
        <f>IF(ISBLANK(LeaveTracker[[#This Row],[Employee Name]]),"-----",VLOOKUP(LeaveTracker[[#This Row],[Employee Name]],Employees[[Employee Name]:[Office]],7))</f>
        <v>THRDC</v>
      </c>
      <c r="F1454" s="51" t="str">
        <f>IF(ISBLANK(LeaveTracker[[#This Row],[Employee Name]]),"-----",VLOOKUP(LeaveTracker[[#This Row],[Employee Name]],Employees[[Employee Name]:[Office]],6))</f>
        <v>REGULAR</v>
      </c>
      <c r="G1454" s="24">
        <v>43822</v>
      </c>
      <c r="H1454" s="24">
        <v>43822</v>
      </c>
      <c r="I1454" s="20" t="s">
        <v>298</v>
      </c>
      <c r="J1454" s="43" t="s">
        <v>1004</v>
      </c>
      <c r="K1454" s="51" t="str">
        <f ca="1">LeaveTracker[[#This Row],[Days]]&amp;" "&amp;LeaveTracker[[#This Row],[Type of Leave]]</f>
        <v>1 OTHER</v>
      </c>
      <c r="L1454" s="23">
        <f ca="1">NETWORKDAYS(LeaveTracker[[#This Row],[Start Date]],LeaveTracker[[#This Row],[End Date]],lstHolidays)</f>
        <v>1</v>
      </c>
      <c r="M1454" s="27"/>
    </row>
    <row r="1455" spans="1:13" ht="30" customHeight="1" x14ac:dyDescent="0.3">
      <c r="A1455" s="27">
        <v>82</v>
      </c>
      <c r="B1455" s="31">
        <v>43879</v>
      </c>
      <c r="C1455" s="31">
        <v>43812</v>
      </c>
      <c r="D1455" s="19" t="s">
        <v>504</v>
      </c>
      <c r="E1455" s="51" t="str">
        <f>IF(ISBLANK(LeaveTracker[[#This Row],[Employee Name]]),"-----",VLOOKUP(LeaveTracker[[#This Row],[Employee Name]],Employees[[Employee Name]:[Office]],7))</f>
        <v>THRDC</v>
      </c>
      <c r="F1455" s="51" t="str">
        <f>IF(ISBLANK(LeaveTracker[[#This Row],[Employee Name]]),"-----",VLOOKUP(LeaveTracker[[#This Row],[Employee Name]],Employees[[Employee Name]:[Office]],6))</f>
        <v>REGULAR</v>
      </c>
      <c r="G1455" s="24">
        <v>43826</v>
      </c>
      <c r="H1455" s="24">
        <v>43826</v>
      </c>
      <c r="I1455" s="20" t="s">
        <v>298</v>
      </c>
      <c r="J1455" s="43" t="s">
        <v>1004</v>
      </c>
      <c r="K1455" s="51" t="str">
        <f ca="1">LeaveTracker[[#This Row],[Days]]&amp;" "&amp;LeaveTracker[[#This Row],[Type of Leave]]</f>
        <v>1 OTHER</v>
      </c>
      <c r="L1455" s="23">
        <f ca="1">NETWORKDAYS(LeaveTracker[[#This Row],[Start Date]],LeaveTracker[[#This Row],[End Date]],lstHolidays)</f>
        <v>1</v>
      </c>
      <c r="M1455" s="27"/>
    </row>
    <row r="1456" spans="1:13" ht="30" customHeight="1" x14ac:dyDescent="0.3">
      <c r="A1456" s="27">
        <v>83</v>
      </c>
      <c r="B1456" s="31">
        <v>43879</v>
      </c>
      <c r="C1456" s="31">
        <v>43812</v>
      </c>
      <c r="D1456" s="20" t="s">
        <v>775</v>
      </c>
      <c r="E1456" s="51" t="str">
        <f>IF(ISBLANK(LeaveTracker[[#This Row],[Employee Name]]),"-----",VLOOKUP(LeaveTracker[[#This Row],[Employee Name]],Employees[[Employee Name]:[Office]],7))</f>
        <v>CHO</v>
      </c>
      <c r="F1456" s="51" t="str">
        <f>IF(ISBLANK(LeaveTracker[[#This Row],[Employee Name]]),"-----",VLOOKUP(LeaveTracker[[#This Row],[Employee Name]],Employees[[Employee Name]:[Office]],6))</f>
        <v>REGULAR</v>
      </c>
      <c r="G1456" s="24">
        <v>43819</v>
      </c>
      <c r="H1456" s="24">
        <v>43819</v>
      </c>
      <c r="I1456" s="20" t="s">
        <v>82</v>
      </c>
      <c r="K1456" s="51" t="str">
        <f ca="1">LeaveTracker[[#This Row],[Days]]&amp;" "&amp;LeaveTracker[[#This Row],[Type of Leave]]</f>
        <v>1 VL</v>
      </c>
      <c r="L1456" s="23">
        <f ca="1">NETWORKDAYS(LeaveTracker[[#This Row],[Start Date]],LeaveTracker[[#This Row],[End Date]],lstHolidays)</f>
        <v>1</v>
      </c>
      <c r="M1456" s="27"/>
    </row>
    <row r="1457" spans="1:13" ht="30" customHeight="1" x14ac:dyDescent="0.3">
      <c r="A1457" s="27">
        <v>83</v>
      </c>
      <c r="B1457" s="31">
        <v>43879</v>
      </c>
      <c r="C1457" s="31">
        <v>43812</v>
      </c>
      <c r="D1457" s="20" t="s">
        <v>775</v>
      </c>
      <c r="E1457" s="51" t="str">
        <f>IF(ISBLANK(LeaveTracker[[#This Row],[Employee Name]]),"-----",VLOOKUP(LeaveTracker[[#This Row],[Employee Name]],Employees[[Employee Name]:[Office]],7))</f>
        <v>CHO</v>
      </c>
      <c r="F1457" s="51" t="str">
        <f>IF(ISBLANK(LeaveTracker[[#This Row],[Employee Name]]),"-----",VLOOKUP(LeaveTracker[[#This Row],[Employee Name]],Employees[[Employee Name]:[Office]],6))</f>
        <v>REGULAR</v>
      </c>
      <c r="G1457" s="24">
        <v>43826</v>
      </c>
      <c r="H1457" s="24">
        <v>43826</v>
      </c>
      <c r="I1457" s="20" t="s">
        <v>82</v>
      </c>
      <c r="K1457" s="51" t="str">
        <f ca="1">LeaveTracker[[#This Row],[Days]]&amp;" "&amp;LeaveTracker[[#This Row],[Type of Leave]]</f>
        <v>1 VL</v>
      </c>
      <c r="L1457" s="23">
        <f ca="1">NETWORKDAYS(LeaveTracker[[#This Row],[Start Date]],LeaveTracker[[#This Row],[End Date]],lstHolidays)</f>
        <v>1</v>
      </c>
      <c r="M1457" s="27"/>
    </row>
    <row r="1458" spans="1:13" ht="30" customHeight="1" x14ac:dyDescent="0.3">
      <c r="A1458" s="27">
        <v>84</v>
      </c>
      <c r="B1458" s="31">
        <v>43879</v>
      </c>
      <c r="C1458" s="31">
        <v>43801</v>
      </c>
      <c r="D1458" s="19" t="s">
        <v>415</v>
      </c>
      <c r="E1458" s="51" t="str">
        <f>IF(ISBLANK(LeaveTracker[[#This Row],[Employee Name]]),"-----",VLOOKUP(LeaveTracker[[#This Row],[Employee Name]],Employees[[Employee Name]:[Office]],7))</f>
        <v>CTO</v>
      </c>
      <c r="F1458" s="51" t="str">
        <f>IF(ISBLANK(LeaveTracker[[#This Row],[Employee Name]]),"-----",VLOOKUP(LeaveTracker[[#This Row],[Employee Name]],Employees[[Employee Name]:[Office]],6))</f>
        <v>REGULAR</v>
      </c>
      <c r="G1458" s="24">
        <v>43808</v>
      </c>
      <c r="H1458" s="24">
        <v>43808</v>
      </c>
      <c r="I1458" s="20" t="s">
        <v>298</v>
      </c>
      <c r="J1458" s="43" t="s">
        <v>158</v>
      </c>
      <c r="K1458" s="51" t="str">
        <f ca="1">LeaveTracker[[#This Row],[Days]]&amp;" "&amp;LeaveTracker[[#This Row],[Type of Leave]]</f>
        <v>1 OTHER</v>
      </c>
      <c r="L1458" s="23">
        <f ca="1">NETWORKDAYS(LeaveTracker[[#This Row],[Start Date]],LeaveTracker[[#This Row],[End Date]],lstHolidays)</f>
        <v>1</v>
      </c>
      <c r="M1458" s="27"/>
    </row>
    <row r="1459" spans="1:13" ht="30" customHeight="1" x14ac:dyDescent="0.3">
      <c r="A1459" s="27">
        <v>85</v>
      </c>
      <c r="B1459" s="31">
        <v>43879</v>
      </c>
      <c r="C1459" s="31">
        <v>43801</v>
      </c>
      <c r="D1459" s="19" t="s">
        <v>415</v>
      </c>
      <c r="E1459" s="51" t="str">
        <f>IF(ISBLANK(LeaveTracker[[#This Row],[Employee Name]]),"-----",VLOOKUP(LeaveTracker[[#This Row],[Employee Name]],Employees[[Employee Name]:[Office]],7))</f>
        <v>CTO</v>
      </c>
      <c r="F1459" s="51" t="str">
        <f>IF(ISBLANK(LeaveTracker[[#This Row],[Employee Name]]),"-----",VLOOKUP(LeaveTracker[[#This Row],[Employee Name]],Employees[[Employee Name]:[Office]],6))</f>
        <v>REGULAR</v>
      </c>
      <c r="G1459" s="24">
        <v>43805</v>
      </c>
      <c r="H1459" s="24">
        <v>43805</v>
      </c>
      <c r="I1459" s="20" t="s">
        <v>82</v>
      </c>
      <c r="K1459" s="51" t="str">
        <f ca="1">LeaveTracker[[#This Row],[Days]]&amp;" "&amp;LeaveTracker[[#This Row],[Type of Leave]]</f>
        <v>1 VL</v>
      </c>
      <c r="L1459" s="23">
        <f ca="1">NETWORKDAYS(LeaveTracker[[#This Row],[Start Date]],LeaveTracker[[#This Row],[End Date]],lstHolidays)</f>
        <v>1</v>
      </c>
      <c r="M1459" s="27"/>
    </row>
    <row r="1460" spans="1:13" ht="30" customHeight="1" x14ac:dyDescent="0.3">
      <c r="A1460" s="27">
        <v>86</v>
      </c>
      <c r="B1460" s="31">
        <v>43879</v>
      </c>
      <c r="C1460" s="31">
        <v>43804</v>
      </c>
      <c r="D1460" s="19" t="s">
        <v>759</v>
      </c>
      <c r="E1460" s="51" t="str">
        <f>IF(ISBLANK(LeaveTracker[[#This Row],[Employee Name]]),"-----",VLOOKUP(LeaveTracker[[#This Row],[Employee Name]],Employees[[Employee Name]:[Office]],7))</f>
        <v>CTO</v>
      </c>
      <c r="F1460" s="51" t="str">
        <f>IF(ISBLANK(LeaveTracker[[#This Row],[Employee Name]]),"-----",VLOOKUP(LeaveTracker[[#This Row],[Employee Name]],Employees[[Employee Name]:[Office]],6))</f>
        <v>REGULAR</v>
      </c>
      <c r="G1460" s="24">
        <v>43811</v>
      </c>
      <c r="H1460" s="24">
        <v>43811</v>
      </c>
      <c r="I1460" s="20" t="s">
        <v>298</v>
      </c>
      <c r="J1460" s="43" t="s">
        <v>158</v>
      </c>
      <c r="K1460" s="51" t="str">
        <f ca="1">LeaveTracker[[#This Row],[Days]]&amp;" "&amp;LeaveTracker[[#This Row],[Type of Leave]]</f>
        <v>1 OTHER</v>
      </c>
      <c r="L1460" s="23">
        <f ca="1">NETWORKDAYS(LeaveTracker[[#This Row],[Start Date]],LeaveTracker[[#This Row],[End Date]],lstHolidays)</f>
        <v>1</v>
      </c>
      <c r="M1460" s="27"/>
    </row>
    <row r="1461" spans="1:13" ht="30" customHeight="1" x14ac:dyDescent="0.3">
      <c r="A1461" s="27">
        <v>87</v>
      </c>
      <c r="B1461" s="31">
        <v>43879</v>
      </c>
      <c r="C1461" s="31">
        <v>43805</v>
      </c>
      <c r="D1461" s="19" t="s">
        <v>759</v>
      </c>
      <c r="E1461" s="51" t="str">
        <f>IF(ISBLANK(LeaveTracker[[#This Row],[Employee Name]]),"-----",VLOOKUP(LeaveTracker[[#This Row],[Employee Name]],Employees[[Employee Name]:[Office]],7))</f>
        <v>CTO</v>
      </c>
      <c r="F1461" s="51" t="str">
        <f>IF(ISBLANK(LeaveTracker[[#This Row],[Employee Name]]),"-----",VLOOKUP(LeaveTracker[[#This Row],[Employee Name]],Employees[[Employee Name]:[Office]],6))</f>
        <v>REGULAR</v>
      </c>
      <c r="G1461" s="24">
        <v>43825</v>
      </c>
      <c r="H1461" s="24">
        <v>43826</v>
      </c>
      <c r="I1461" s="20" t="s">
        <v>82</v>
      </c>
      <c r="K1461" s="51" t="str">
        <f ca="1">LeaveTracker[[#This Row],[Days]]&amp;" "&amp;LeaveTracker[[#This Row],[Type of Leave]]</f>
        <v>2 VL</v>
      </c>
      <c r="L1461" s="23">
        <f ca="1">NETWORKDAYS(LeaveTracker[[#This Row],[Start Date]],LeaveTracker[[#This Row],[End Date]],lstHolidays)</f>
        <v>2</v>
      </c>
      <c r="M1461" s="27"/>
    </row>
    <row r="1462" spans="1:13" ht="30" customHeight="1" x14ac:dyDescent="0.3">
      <c r="A1462" s="27">
        <v>88</v>
      </c>
      <c r="B1462" s="31">
        <v>43879</v>
      </c>
      <c r="C1462" s="31">
        <v>43803</v>
      </c>
      <c r="D1462" s="19" t="s">
        <v>1021</v>
      </c>
      <c r="E1462" s="51" t="str">
        <f>IF(ISBLANK(LeaveTracker[[#This Row],[Employee Name]]),"-----",VLOOKUP(LeaveTracker[[#This Row],[Employee Name]],Employees[[Employee Name]:[Office]],7))</f>
        <v>CTO</v>
      </c>
      <c r="F1462" s="51" t="str">
        <f>IF(ISBLANK(LeaveTracker[[#This Row],[Employee Name]]),"-----",VLOOKUP(LeaveTracker[[#This Row],[Employee Name]],Employees[[Employee Name]:[Office]],6))</f>
        <v>REGULAR</v>
      </c>
      <c r="G1462" s="24">
        <v>43805</v>
      </c>
      <c r="H1462" s="24">
        <v>43805</v>
      </c>
      <c r="I1462" s="20" t="s">
        <v>298</v>
      </c>
      <c r="J1462" s="43" t="s">
        <v>105</v>
      </c>
      <c r="K1462" s="51" t="str">
        <f ca="1">LeaveTracker[[#This Row],[Days]]&amp;" "&amp;LeaveTracker[[#This Row],[Type of Leave]]</f>
        <v>1 OTHER</v>
      </c>
      <c r="L1462" s="23">
        <f ca="1">NETWORKDAYS(LeaveTracker[[#This Row],[Start Date]],LeaveTracker[[#This Row],[End Date]],lstHolidays)</f>
        <v>1</v>
      </c>
      <c r="M1462" s="27"/>
    </row>
    <row r="1463" spans="1:13" ht="30" customHeight="1" x14ac:dyDescent="0.3">
      <c r="A1463" s="27">
        <v>89</v>
      </c>
      <c r="B1463" s="31">
        <v>43879</v>
      </c>
      <c r="C1463" s="31">
        <v>43803</v>
      </c>
      <c r="D1463" s="19" t="s">
        <v>762</v>
      </c>
      <c r="E1463" s="51" t="str">
        <f>IF(ISBLANK(LeaveTracker[[#This Row],[Employee Name]]),"-----",VLOOKUP(LeaveTracker[[#This Row],[Employee Name]],Employees[[Employee Name]:[Office]],7))</f>
        <v>CTO</v>
      </c>
      <c r="F1463" s="51" t="str">
        <f>IF(ISBLANK(LeaveTracker[[#This Row],[Employee Name]]),"-----",VLOOKUP(LeaveTracker[[#This Row],[Employee Name]],Employees[[Employee Name]:[Office]],6))</f>
        <v>REGULAR</v>
      </c>
      <c r="G1463" s="24">
        <v>43810</v>
      </c>
      <c r="H1463" s="24">
        <v>43812</v>
      </c>
      <c r="I1463" s="20" t="s">
        <v>298</v>
      </c>
      <c r="J1463" s="43" t="s">
        <v>1004</v>
      </c>
      <c r="K1463" s="51" t="str">
        <f ca="1">LeaveTracker[[#This Row],[Days]]&amp;" "&amp;LeaveTracker[[#This Row],[Type of Leave]]</f>
        <v>3 OTHER</v>
      </c>
      <c r="L1463" s="23">
        <f ca="1">NETWORKDAYS(LeaveTracker[[#This Row],[Start Date]],LeaveTracker[[#This Row],[End Date]],lstHolidays)</f>
        <v>3</v>
      </c>
      <c r="M1463" s="27"/>
    </row>
    <row r="1464" spans="1:13" ht="30" customHeight="1" x14ac:dyDescent="0.3">
      <c r="A1464" s="27">
        <v>90</v>
      </c>
      <c r="B1464" s="31">
        <v>43879</v>
      </c>
      <c r="C1464" s="31">
        <v>43816</v>
      </c>
      <c r="D1464" s="19" t="s">
        <v>396</v>
      </c>
      <c r="E1464" s="51" t="str">
        <f>IF(ISBLANK(LeaveTracker[[#This Row],[Employee Name]]),"-----",VLOOKUP(LeaveTracker[[#This Row],[Employee Name]],Employees[[Employee Name]:[Office]],7))</f>
        <v>CTO</v>
      </c>
      <c r="F1464" s="51" t="str">
        <f>IF(ISBLANK(LeaveTracker[[#This Row],[Employee Name]]),"-----",VLOOKUP(LeaveTracker[[#This Row],[Employee Name]],Employees[[Employee Name]:[Office]],6))</f>
        <v>REGULAR</v>
      </c>
      <c r="G1464" s="24">
        <v>43815</v>
      </c>
      <c r="H1464" s="24">
        <v>43815</v>
      </c>
      <c r="I1464" s="20" t="s">
        <v>81</v>
      </c>
      <c r="K1464" s="51" t="str">
        <f ca="1">LeaveTracker[[#This Row],[Days]]&amp;" "&amp;LeaveTracker[[#This Row],[Type of Leave]]</f>
        <v>1 SL</v>
      </c>
      <c r="L1464" s="23">
        <f ca="1">NETWORKDAYS(LeaveTracker[[#This Row],[Start Date]],LeaveTracker[[#This Row],[End Date]],lstHolidays)</f>
        <v>1</v>
      </c>
      <c r="M1464" s="27"/>
    </row>
    <row r="1465" spans="1:13" ht="30" customHeight="1" x14ac:dyDescent="0.3">
      <c r="A1465" s="27">
        <v>91</v>
      </c>
      <c r="B1465" s="31">
        <v>43879</v>
      </c>
      <c r="C1465" s="31">
        <v>43834</v>
      </c>
      <c r="D1465" s="19" t="s">
        <v>402</v>
      </c>
      <c r="E1465" s="51" t="str">
        <f>IF(ISBLANK(LeaveTracker[[#This Row],[Employee Name]]),"-----",VLOOKUP(LeaveTracker[[#This Row],[Employee Name]],Employees[[Employee Name]:[Office]],7))</f>
        <v>CTO</v>
      </c>
      <c r="F1465" s="51" t="str">
        <f>IF(ISBLANK(LeaveTracker[[#This Row],[Employee Name]]),"-----",VLOOKUP(LeaveTracker[[#This Row],[Employee Name]],Employees[[Employee Name]:[Office]],6))</f>
        <v>REGULAR</v>
      </c>
      <c r="G1465" s="21">
        <v>43841</v>
      </c>
      <c r="H1465" s="24">
        <v>43841</v>
      </c>
      <c r="I1465" s="20" t="s">
        <v>298</v>
      </c>
      <c r="J1465" s="43" t="s">
        <v>158</v>
      </c>
      <c r="K1465" s="51" t="str">
        <f>LeaveTracker[[#This Row],[Days]]&amp;" "&amp;LeaveTracker[[#This Row],[Type of Leave]]</f>
        <v>1 OTHER</v>
      </c>
      <c r="L1465" s="23">
        <v>1</v>
      </c>
      <c r="M1465" s="27"/>
    </row>
    <row r="1466" spans="1:13" ht="30" customHeight="1" x14ac:dyDescent="0.3">
      <c r="A1466" s="27">
        <v>92</v>
      </c>
      <c r="B1466" s="31">
        <v>43879</v>
      </c>
      <c r="C1466" s="31">
        <v>43810</v>
      </c>
      <c r="D1466" s="19" t="s">
        <v>402</v>
      </c>
      <c r="E1466" s="51" t="str">
        <f>IF(ISBLANK(LeaveTracker[[#This Row],[Employee Name]]),"-----",VLOOKUP(LeaveTracker[[#This Row],[Employee Name]],Employees[[Employee Name]:[Office]],7))</f>
        <v>CTO</v>
      </c>
      <c r="F1466" s="51" t="str">
        <f>IF(ISBLANK(LeaveTracker[[#This Row],[Employee Name]]),"-----",VLOOKUP(LeaveTracker[[#This Row],[Employee Name]],Employees[[Employee Name]:[Office]],6))</f>
        <v>REGULAR</v>
      </c>
      <c r="G1466" s="24">
        <v>43806</v>
      </c>
      <c r="H1466" s="21">
        <v>43806</v>
      </c>
      <c r="I1466" s="20" t="s">
        <v>298</v>
      </c>
      <c r="J1466" s="43" t="s">
        <v>763</v>
      </c>
      <c r="K1466" s="51" t="str">
        <f>LeaveTracker[[#This Row],[Days]]&amp;" "&amp;LeaveTracker[[#This Row],[Type of Leave]]</f>
        <v>1 OTHER</v>
      </c>
      <c r="L1466" s="23">
        <v>1</v>
      </c>
      <c r="M1466" s="27"/>
    </row>
    <row r="1467" spans="1:13" ht="30" customHeight="1" x14ac:dyDescent="0.3">
      <c r="A1467" s="27">
        <v>93</v>
      </c>
      <c r="B1467" s="31">
        <v>43879</v>
      </c>
      <c r="C1467" s="31">
        <v>43839</v>
      </c>
      <c r="D1467" s="19" t="s">
        <v>767</v>
      </c>
      <c r="E1467" s="51" t="str">
        <f>IF(ISBLANK(LeaveTracker[[#This Row],[Employee Name]]),"-----",VLOOKUP(LeaveTracker[[#This Row],[Employee Name]],Employees[[Employee Name]:[Office]],7))</f>
        <v>CTO</v>
      </c>
      <c r="F1467" s="51" t="str">
        <f>IF(ISBLANK(LeaveTracker[[#This Row],[Employee Name]]),"-----",VLOOKUP(LeaveTracker[[#This Row],[Employee Name]],Employees[[Employee Name]:[Office]],6))</f>
        <v>REGULAR</v>
      </c>
      <c r="G1467" s="24">
        <v>43838</v>
      </c>
      <c r="H1467" s="24">
        <v>43838</v>
      </c>
      <c r="I1467" s="20" t="s">
        <v>81</v>
      </c>
      <c r="K1467" s="51" t="str">
        <f ca="1">LeaveTracker[[#This Row],[Days]]&amp;" "&amp;LeaveTracker[[#This Row],[Type of Leave]]</f>
        <v>1 SL</v>
      </c>
      <c r="L1467" s="23">
        <f ca="1">NETWORKDAYS(LeaveTracker[[#This Row],[Start Date]],LeaveTracker[[#This Row],[End Date]],lstHolidays)</f>
        <v>1</v>
      </c>
      <c r="M1467" s="27"/>
    </row>
    <row r="1468" spans="1:13" ht="30" customHeight="1" x14ac:dyDescent="0.3">
      <c r="A1468" s="27">
        <v>94</v>
      </c>
      <c r="B1468" s="31">
        <v>43879</v>
      </c>
      <c r="C1468" s="31">
        <v>43775</v>
      </c>
      <c r="D1468" s="19" t="s">
        <v>767</v>
      </c>
      <c r="E1468" s="51" t="str">
        <f>IF(ISBLANK(LeaveTracker[[#This Row],[Employee Name]]),"-----",VLOOKUP(LeaveTracker[[#This Row],[Employee Name]],Employees[[Employee Name]:[Office]],7))</f>
        <v>CTO</v>
      </c>
      <c r="F1468" s="51" t="str">
        <f>IF(ISBLANK(LeaveTracker[[#This Row],[Employee Name]]),"-----",VLOOKUP(LeaveTracker[[#This Row],[Employee Name]],Employees[[Employee Name]:[Office]],6))</f>
        <v>REGULAR</v>
      </c>
      <c r="G1468" s="24">
        <v>43763</v>
      </c>
      <c r="H1468" s="24">
        <v>43763</v>
      </c>
      <c r="I1468" s="20" t="s">
        <v>81</v>
      </c>
      <c r="K1468" s="51" t="str">
        <f ca="1">LeaveTracker[[#This Row],[Days]]&amp;" "&amp;LeaveTracker[[#This Row],[Type of Leave]]</f>
        <v>1 SL</v>
      </c>
      <c r="L1468" s="23">
        <f ca="1">NETWORKDAYS(LeaveTracker[[#This Row],[Start Date]],LeaveTracker[[#This Row],[End Date]],lstHolidays)</f>
        <v>1</v>
      </c>
      <c r="M1468" s="27"/>
    </row>
    <row r="1469" spans="1:13" ht="30" customHeight="1" x14ac:dyDescent="0.3">
      <c r="A1469" s="27">
        <v>94</v>
      </c>
      <c r="B1469" s="31">
        <v>43879</v>
      </c>
      <c r="C1469" s="31">
        <v>43775</v>
      </c>
      <c r="D1469" s="19" t="s">
        <v>767</v>
      </c>
      <c r="E1469" s="51" t="str">
        <f>IF(ISBLANK(LeaveTracker[[#This Row],[Employee Name]]),"-----",VLOOKUP(LeaveTracker[[#This Row],[Employee Name]],Employees[[Employee Name]:[Office]],7))</f>
        <v>CTO</v>
      </c>
      <c r="F1469" s="51" t="str">
        <f>IF(ISBLANK(LeaveTracker[[#This Row],[Employee Name]]),"-----",VLOOKUP(LeaveTracker[[#This Row],[Employee Name]],Employees[[Employee Name]:[Office]],6))</f>
        <v>REGULAR</v>
      </c>
      <c r="G1469" s="24">
        <v>43766</v>
      </c>
      <c r="H1469" s="24">
        <v>43766</v>
      </c>
      <c r="I1469" s="20" t="s">
        <v>81</v>
      </c>
      <c r="K1469" s="51" t="str">
        <f ca="1">LeaveTracker[[#This Row],[Days]]&amp;" "&amp;LeaveTracker[[#This Row],[Type of Leave]]</f>
        <v>1 SL</v>
      </c>
      <c r="L1469" s="23">
        <f ca="1">NETWORKDAYS(LeaveTracker[[#This Row],[Start Date]],LeaveTracker[[#This Row],[End Date]],lstHolidays)</f>
        <v>1</v>
      </c>
      <c r="M1469" s="27"/>
    </row>
    <row r="1470" spans="1:13" ht="30" customHeight="1" x14ac:dyDescent="0.3">
      <c r="A1470" s="27">
        <v>95</v>
      </c>
      <c r="B1470" s="31">
        <v>43879</v>
      </c>
      <c r="C1470" s="31">
        <v>43775</v>
      </c>
      <c r="D1470" s="19" t="s">
        <v>767</v>
      </c>
      <c r="E1470" s="51" t="str">
        <f>IF(ISBLANK(LeaveTracker[[#This Row],[Employee Name]]),"-----",VLOOKUP(LeaveTracker[[#This Row],[Employee Name]],Employees[[Employee Name]:[Office]],7))</f>
        <v>CTO</v>
      </c>
      <c r="F1470" s="51" t="str">
        <f>IF(ISBLANK(LeaveTracker[[#This Row],[Employee Name]]),"-----",VLOOKUP(LeaveTracker[[#This Row],[Employee Name]],Employees[[Employee Name]:[Office]],6))</f>
        <v>REGULAR</v>
      </c>
      <c r="G1470" s="24">
        <v>43773</v>
      </c>
      <c r="H1470" s="24">
        <v>43773</v>
      </c>
      <c r="I1470" s="20" t="s">
        <v>81</v>
      </c>
      <c r="K1470" s="51" t="str">
        <f ca="1">LeaveTracker[[#This Row],[Days]]&amp;" "&amp;LeaveTracker[[#This Row],[Type of Leave]]</f>
        <v>1 SL</v>
      </c>
      <c r="L1470" s="23">
        <f ca="1">NETWORKDAYS(LeaveTracker[[#This Row],[Start Date]],LeaveTracker[[#This Row],[End Date]],lstHolidays)</f>
        <v>1</v>
      </c>
      <c r="M1470" s="27"/>
    </row>
    <row r="1471" spans="1:13" ht="30" customHeight="1" x14ac:dyDescent="0.3">
      <c r="A1471" s="27">
        <v>96</v>
      </c>
      <c r="B1471" s="31">
        <v>43879</v>
      </c>
      <c r="C1471" s="31">
        <v>43811</v>
      </c>
      <c r="D1471" s="19" t="s">
        <v>769</v>
      </c>
      <c r="E1471" s="51" t="str">
        <f>IF(ISBLANK(LeaveTracker[[#This Row],[Employee Name]]),"-----",VLOOKUP(LeaveTracker[[#This Row],[Employee Name]],Employees[[Employee Name]:[Office]],7))</f>
        <v>CTO</v>
      </c>
      <c r="F1471" s="51" t="str">
        <f>IF(ISBLANK(LeaveTracker[[#This Row],[Employee Name]]),"-----",VLOOKUP(LeaveTracker[[#This Row],[Employee Name]],Employees[[Employee Name]:[Office]],6))</f>
        <v>REGULAR</v>
      </c>
      <c r="G1471" s="24">
        <v>43819</v>
      </c>
      <c r="H1471" s="24">
        <v>43819</v>
      </c>
      <c r="I1471" s="20" t="s">
        <v>298</v>
      </c>
      <c r="J1471" s="43" t="s">
        <v>1004</v>
      </c>
      <c r="K1471" s="51" t="str">
        <f ca="1">LeaveTracker[[#This Row],[Days]]&amp;" "&amp;LeaveTracker[[#This Row],[Type of Leave]]</f>
        <v>1 OTHER</v>
      </c>
      <c r="L1471" s="23">
        <f ca="1">NETWORKDAYS(LeaveTracker[[#This Row],[Start Date]],LeaveTracker[[#This Row],[End Date]],lstHolidays)</f>
        <v>1</v>
      </c>
      <c r="M1471" s="27"/>
    </row>
    <row r="1472" spans="1:13" ht="30" customHeight="1" x14ac:dyDescent="0.3">
      <c r="A1472" s="27">
        <v>97</v>
      </c>
      <c r="B1472" s="31">
        <v>43879</v>
      </c>
      <c r="C1472" s="31">
        <v>43832</v>
      </c>
      <c r="D1472" s="19" t="s">
        <v>327</v>
      </c>
      <c r="E1472" s="51" t="str">
        <f>IF(ISBLANK(LeaveTracker[[#This Row],[Employee Name]]),"-----",VLOOKUP(LeaveTracker[[#This Row],[Employee Name]],Employees[[Employee Name]:[Office]],7))</f>
        <v>LEGAL</v>
      </c>
      <c r="F1472" s="51" t="str">
        <f>IF(ISBLANK(LeaveTracker[[#This Row],[Employee Name]]),"-----",VLOOKUP(LeaveTracker[[#This Row],[Employee Name]],Employees[[Employee Name]:[Office]],6))</f>
        <v>REGULAR</v>
      </c>
      <c r="G1472" s="24">
        <v>43825</v>
      </c>
      <c r="H1472" s="24">
        <v>43826</v>
      </c>
      <c r="I1472" s="20" t="s">
        <v>81</v>
      </c>
      <c r="K1472" s="51" t="str">
        <f ca="1">LeaveTracker[[#This Row],[Days]]&amp;" "&amp;LeaveTracker[[#This Row],[Type of Leave]]</f>
        <v>2 SL</v>
      </c>
      <c r="L1472" s="23">
        <f ca="1">NETWORKDAYS(LeaveTracker[[#This Row],[Start Date]],LeaveTracker[[#This Row],[End Date]],lstHolidays)</f>
        <v>2</v>
      </c>
      <c r="M1472" s="27"/>
    </row>
    <row r="1473" spans="1:13" ht="30" customHeight="1" x14ac:dyDescent="0.3">
      <c r="A1473" s="27">
        <v>98</v>
      </c>
      <c r="B1473" s="31">
        <v>43879</v>
      </c>
      <c r="C1473" s="31">
        <v>43818</v>
      </c>
      <c r="D1473" s="19" t="s">
        <v>711</v>
      </c>
      <c r="E1473" s="51" t="str">
        <f>IF(ISBLANK(LeaveTracker[[#This Row],[Employee Name]]),"-----",VLOOKUP(LeaveTracker[[#This Row],[Employee Name]],Employees[[Employee Name]:[Office]],7))</f>
        <v>CBO</v>
      </c>
      <c r="F1473" s="51" t="str">
        <f>IF(ISBLANK(LeaveTracker[[#This Row],[Employee Name]]),"-----",VLOOKUP(LeaveTracker[[#This Row],[Employee Name]],Employees[[Employee Name]:[Office]],6))</f>
        <v>REGULAR</v>
      </c>
      <c r="G1473" s="24">
        <v>43817</v>
      </c>
      <c r="H1473" s="24">
        <v>43817</v>
      </c>
      <c r="I1473" s="20" t="s">
        <v>81</v>
      </c>
      <c r="K1473" s="51" t="str">
        <f ca="1">LeaveTracker[[#This Row],[Days]]&amp;" "&amp;LeaveTracker[[#This Row],[Type of Leave]]</f>
        <v>1 SL</v>
      </c>
      <c r="L1473" s="23">
        <f ca="1">NETWORKDAYS(LeaveTracker[[#This Row],[Start Date]],LeaveTracker[[#This Row],[End Date]],lstHolidays)</f>
        <v>1</v>
      </c>
      <c r="M1473" s="27"/>
    </row>
    <row r="1474" spans="1:13" ht="30" customHeight="1" x14ac:dyDescent="0.3">
      <c r="A1474" s="27">
        <v>99</v>
      </c>
      <c r="B1474" s="31">
        <v>43879</v>
      </c>
      <c r="C1474" s="31">
        <v>43819</v>
      </c>
      <c r="D1474" s="19" t="s">
        <v>781</v>
      </c>
      <c r="E1474" s="51" t="str">
        <f>IF(ISBLANK(LeaveTracker[[#This Row],[Employee Name]]),"-----",VLOOKUP(LeaveTracker[[#This Row],[Employee Name]],Employees[[Employee Name]:[Office]],7))</f>
        <v>DA</v>
      </c>
      <c r="F1474" s="51" t="str">
        <f>IF(ISBLANK(LeaveTracker[[#This Row],[Employee Name]]),"-----",VLOOKUP(LeaveTracker[[#This Row],[Employee Name]],Employees[[Employee Name]:[Office]],6))</f>
        <v>REGULAR</v>
      </c>
      <c r="G1474" s="24">
        <v>43826</v>
      </c>
      <c r="H1474" s="24">
        <v>43826</v>
      </c>
      <c r="I1474" s="20" t="s">
        <v>82</v>
      </c>
      <c r="K1474" s="51" t="str">
        <f ca="1">LeaveTracker[[#This Row],[Days]]&amp;" "&amp;LeaveTracker[[#This Row],[Type of Leave]]</f>
        <v>1 VL</v>
      </c>
      <c r="L1474" s="23">
        <f ca="1">NETWORKDAYS(LeaveTracker[[#This Row],[Start Date]],LeaveTracker[[#This Row],[End Date]],lstHolidays)</f>
        <v>1</v>
      </c>
      <c r="M1474" s="27"/>
    </row>
    <row r="1475" spans="1:13" ht="30" customHeight="1" x14ac:dyDescent="0.3">
      <c r="A1475" s="27">
        <v>100</v>
      </c>
      <c r="B1475" s="31">
        <v>43879</v>
      </c>
      <c r="C1475" s="31">
        <v>43833</v>
      </c>
      <c r="D1475" s="19" t="s">
        <v>473</v>
      </c>
      <c r="E1475" s="51" t="str">
        <f>IF(ISBLANK(LeaveTracker[[#This Row],[Employee Name]]),"-----",VLOOKUP(LeaveTracker[[#This Row],[Employee Name]],Employees[[Employee Name]:[Office]],7))</f>
        <v>PIO</v>
      </c>
      <c r="F1475" s="51" t="str">
        <f>IF(ISBLANK(LeaveTracker[[#This Row],[Employee Name]]),"-----",VLOOKUP(LeaveTracker[[#This Row],[Employee Name]],Employees[[Employee Name]:[Office]],6))</f>
        <v>REGULAR</v>
      </c>
      <c r="G1475" s="24">
        <v>43826</v>
      </c>
      <c r="H1475" s="24">
        <v>43826</v>
      </c>
      <c r="I1475" s="20" t="s">
        <v>81</v>
      </c>
      <c r="K1475" s="51" t="str">
        <f ca="1">LeaveTracker[[#This Row],[Days]]&amp;" "&amp;LeaveTracker[[#This Row],[Type of Leave]]</f>
        <v>1 SL</v>
      </c>
      <c r="L1475" s="23">
        <f ca="1">NETWORKDAYS(LeaveTracker[[#This Row],[Start Date]],LeaveTracker[[#This Row],[End Date]],lstHolidays)</f>
        <v>1</v>
      </c>
      <c r="M1475" s="27"/>
    </row>
    <row r="1476" spans="1:13" ht="30" customHeight="1" x14ac:dyDescent="0.3">
      <c r="A1476" s="27">
        <v>100</v>
      </c>
      <c r="B1476" s="31">
        <v>43879</v>
      </c>
      <c r="C1476" s="31">
        <v>43833</v>
      </c>
      <c r="D1476" s="19" t="s">
        <v>473</v>
      </c>
      <c r="E1476" s="51" t="str">
        <f>IF(ISBLANK(LeaveTracker[[#This Row],[Employee Name]]),"-----",VLOOKUP(LeaveTracker[[#This Row],[Employee Name]],Employees[[Employee Name]:[Office]],7))</f>
        <v>PIO</v>
      </c>
      <c r="F1476" s="51" t="str">
        <f>IF(ISBLANK(LeaveTracker[[#This Row],[Employee Name]]),"-----",VLOOKUP(LeaveTracker[[#This Row],[Employee Name]],Employees[[Employee Name]:[Office]],6))</f>
        <v>REGULAR</v>
      </c>
      <c r="G1476" s="24">
        <v>43832</v>
      </c>
      <c r="H1476" s="24">
        <v>43832</v>
      </c>
      <c r="I1476" s="20" t="s">
        <v>81</v>
      </c>
      <c r="K1476" s="51" t="str">
        <f ca="1">LeaveTracker[[#This Row],[Days]]&amp;" "&amp;LeaveTracker[[#This Row],[Type of Leave]]</f>
        <v>1 SL</v>
      </c>
      <c r="L1476" s="23">
        <f ca="1">NETWORKDAYS(LeaveTracker[[#This Row],[Start Date]],LeaveTracker[[#This Row],[End Date]],lstHolidays)</f>
        <v>1</v>
      </c>
      <c r="M1476" s="27"/>
    </row>
    <row r="1477" spans="1:13" ht="30" customHeight="1" x14ac:dyDescent="0.3">
      <c r="A1477" s="27">
        <v>101</v>
      </c>
      <c r="B1477" s="31">
        <v>43879</v>
      </c>
      <c r="C1477" s="31">
        <v>43822</v>
      </c>
      <c r="D1477" s="19" t="s">
        <v>473</v>
      </c>
      <c r="E1477" s="51" t="str">
        <f>IF(ISBLANK(LeaveTracker[[#This Row],[Employee Name]]),"-----",VLOOKUP(LeaveTracker[[#This Row],[Employee Name]],Employees[[Employee Name]:[Office]],7))</f>
        <v>PIO</v>
      </c>
      <c r="F1477" s="51" t="str">
        <f>IF(ISBLANK(LeaveTracker[[#This Row],[Employee Name]]),"-----",VLOOKUP(LeaveTracker[[#This Row],[Employee Name]],Employees[[Employee Name]:[Office]],6))</f>
        <v>REGULAR</v>
      </c>
      <c r="G1477" s="24">
        <v>43825</v>
      </c>
      <c r="H1477" s="24">
        <v>43825</v>
      </c>
      <c r="I1477" s="20" t="s">
        <v>298</v>
      </c>
      <c r="J1477" s="43" t="s">
        <v>158</v>
      </c>
      <c r="K1477" s="51" t="str">
        <f ca="1">LeaveTracker[[#This Row],[Days]]&amp;" "&amp;LeaveTracker[[#This Row],[Type of Leave]]</f>
        <v>1 OTHER</v>
      </c>
      <c r="L1477" s="23">
        <f ca="1">NETWORKDAYS(LeaveTracker[[#This Row],[Start Date]],LeaveTracker[[#This Row],[End Date]],lstHolidays)</f>
        <v>1</v>
      </c>
      <c r="M1477" s="27"/>
    </row>
    <row r="1478" spans="1:13" ht="30" customHeight="1" x14ac:dyDescent="0.3">
      <c r="A1478" s="27">
        <v>102</v>
      </c>
      <c r="B1478" s="31">
        <v>43879</v>
      </c>
      <c r="C1478" s="31">
        <v>43826</v>
      </c>
      <c r="D1478" s="19" t="s">
        <v>522</v>
      </c>
      <c r="E1478" s="51" t="str">
        <f>IF(ISBLANK(LeaveTracker[[#This Row],[Employee Name]]),"-----",VLOOKUP(LeaveTracker[[#This Row],[Employee Name]],Employees[[Employee Name]:[Office]],7))</f>
        <v>PIO</v>
      </c>
      <c r="F1478" s="51" t="str">
        <f>IF(ISBLANK(LeaveTracker[[#This Row],[Employee Name]]),"-----",VLOOKUP(LeaveTracker[[#This Row],[Employee Name]],Employees[[Employee Name]:[Office]],6))</f>
        <v>REGULAR</v>
      </c>
      <c r="G1478" s="24">
        <v>43825</v>
      </c>
      <c r="H1478" s="24">
        <v>43826</v>
      </c>
      <c r="I1478" s="20" t="s">
        <v>81</v>
      </c>
      <c r="K1478" s="51" t="str">
        <f ca="1">LeaveTracker[[#This Row],[Days]]&amp;" "&amp;LeaveTracker[[#This Row],[Type of Leave]]</f>
        <v>2 SL</v>
      </c>
      <c r="L1478" s="23">
        <f ca="1">NETWORKDAYS(LeaveTracker[[#This Row],[Start Date]],LeaveTracker[[#This Row],[End Date]],lstHolidays)</f>
        <v>2</v>
      </c>
      <c r="M1478" s="27"/>
    </row>
    <row r="1479" spans="1:13" ht="30" customHeight="1" x14ac:dyDescent="0.3">
      <c r="A1479" s="27">
        <v>103</v>
      </c>
      <c r="B1479" s="31">
        <v>43879</v>
      </c>
      <c r="C1479" s="31">
        <v>43833</v>
      </c>
      <c r="D1479" s="19" t="s">
        <v>530</v>
      </c>
      <c r="E1479" s="51" t="str">
        <f>IF(ISBLANK(LeaveTracker[[#This Row],[Employee Name]]),"-----",VLOOKUP(LeaveTracker[[#This Row],[Employee Name]],Employees[[Employee Name]:[Office]],7))</f>
        <v>GSO</v>
      </c>
      <c r="F1479" s="51" t="str">
        <f>IF(ISBLANK(LeaveTracker[[#This Row],[Employee Name]]),"-----",VLOOKUP(LeaveTracker[[#This Row],[Employee Name]],Employees[[Employee Name]:[Office]],6))</f>
        <v>REGULAR</v>
      </c>
      <c r="G1479" s="24">
        <v>43847</v>
      </c>
      <c r="H1479" s="24">
        <v>43847</v>
      </c>
      <c r="I1479" s="20" t="s">
        <v>82</v>
      </c>
      <c r="K1479" s="51" t="str">
        <f ca="1">LeaveTracker[[#This Row],[Days]]&amp;" "&amp;LeaveTracker[[#This Row],[Type of Leave]]</f>
        <v>1 VL</v>
      </c>
      <c r="L1479" s="23">
        <f ca="1">NETWORKDAYS(LeaveTracker[[#This Row],[Start Date]],LeaveTracker[[#This Row],[End Date]],lstHolidays)</f>
        <v>1</v>
      </c>
      <c r="M1479" s="27"/>
    </row>
    <row r="1480" spans="1:13" ht="30" customHeight="1" x14ac:dyDescent="0.3">
      <c r="A1480" s="27">
        <v>103</v>
      </c>
      <c r="B1480" s="31">
        <v>43879</v>
      </c>
      <c r="C1480" s="31">
        <v>43834</v>
      </c>
      <c r="D1480" s="19" t="s">
        <v>530</v>
      </c>
      <c r="E1480" s="51" t="str">
        <f>IF(ISBLANK(LeaveTracker[[#This Row],[Employee Name]]),"-----",VLOOKUP(LeaveTracker[[#This Row],[Employee Name]],Employees[[Employee Name]:[Office]],7))</f>
        <v>GSO</v>
      </c>
      <c r="F1480" s="51" t="str">
        <f>IF(ISBLANK(LeaveTracker[[#This Row],[Employee Name]]),"-----",VLOOKUP(LeaveTracker[[#This Row],[Employee Name]],Employees[[Employee Name]:[Office]],6))</f>
        <v>REGULAR</v>
      </c>
      <c r="G1480" s="24">
        <v>43864</v>
      </c>
      <c r="H1480" s="24">
        <v>43864</v>
      </c>
      <c r="I1480" s="20" t="s">
        <v>82</v>
      </c>
      <c r="K1480" s="51" t="str">
        <f ca="1">LeaveTracker[[#This Row],[Days]]&amp;" "&amp;LeaveTracker[[#This Row],[Type of Leave]]</f>
        <v>1 VL</v>
      </c>
      <c r="L1480" s="23">
        <f ca="1">NETWORKDAYS(LeaveTracker[[#This Row],[Start Date]],LeaveTracker[[#This Row],[End Date]],lstHolidays)</f>
        <v>1</v>
      </c>
      <c r="M1480" s="27"/>
    </row>
    <row r="1481" spans="1:13" ht="30" customHeight="1" x14ac:dyDescent="0.3">
      <c r="A1481" s="27">
        <v>104</v>
      </c>
      <c r="B1481" s="31">
        <v>43879</v>
      </c>
      <c r="C1481" s="31">
        <v>43860</v>
      </c>
      <c r="D1481" s="19" t="s">
        <v>530</v>
      </c>
      <c r="E1481" s="51" t="str">
        <f>IF(ISBLANK(LeaveTracker[[#This Row],[Employee Name]]),"-----",VLOOKUP(LeaveTracker[[#This Row],[Employee Name]],Employees[[Employee Name]:[Office]],7))</f>
        <v>GSO</v>
      </c>
      <c r="F1481" s="51" t="str">
        <f>IF(ISBLANK(LeaveTracker[[#This Row],[Employee Name]]),"-----",VLOOKUP(LeaveTracker[[#This Row],[Employee Name]],Employees[[Employee Name]:[Office]],6))</f>
        <v>REGULAR</v>
      </c>
      <c r="G1481" s="24">
        <v>43850</v>
      </c>
      <c r="H1481" s="24">
        <v>43854</v>
      </c>
      <c r="I1481" s="20" t="s">
        <v>298</v>
      </c>
      <c r="J1481" s="43" t="s">
        <v>763</v>
      </c>
      <c r="K1481" s="51" t="str">
        <f ca="1">LeaveTracker[[#This Row],[Days]]&amp;" "&amp;LeaveTracker[[#This Row],[Type of Leave]]</f>
        <v>5 OTHER</v>
      </c>
      <c r="L1481" s="23">
        <f ca="1">NETWORKDAYS(LeaveTracker[[#This Row],[Start Date]],LeaveTracker[[#This Row],[End Date]],lstHolidays)</f>
        <v>5</v>
      </c>
      <c r="M1481" s="27"/>
    </row>
    <row r="1482" spans="1:13" ht="30" customHeight="1" x14ac:dyDescent="0.3">
      <c r="A1482" s="27">
        <v>105</v>
      </c>
      <c r="B1482" s="31">
        <v>43879</v>
      </c>
      <c r="C1482" s="31">
        <v>43837</v>
      </c>
      <c r="D1482" s="20" t="s">
        <v>530</v>
      </c>
      <c r="E1482" s="51" t="str">
        <f>IF(ISBLANK(LeaveTracker[[#This Row],[Employee Name]]),"-----",VLOOKUP(LeaveTracker[[#This Row],[Employee Name]],Employees[[Employee Name]:[Office]],7))</f>
        <v>GSO</v>
      </c>
      <c r="F1482" s="51" t="str">
        <f>IF(ISBLANK(LeaveTracker[[#This Row],[Employee Name]]),"-----",VLOOKUP(LeaveTracker[[#This Row],[Employee Name]],Employees[[Employee Name]:[Office]],6))</f>
        <v>REGULAR</v>
      </c>
      <c r="G1482" s="24">
        <v>43836</v>
      </c>
      <c r="H1482" s="24">
        <v>43836</v>
      </c>
      <c r="I1482" s="20" t="s">
        <v>298</v>
      </c>
      <c r="J1482" s="43" t="s">
        <v>105</v>
      </c>
      <c r="K1482" s="51" t="str">
        <f ca="1">LeaveTracker[[#This Row],[Days]]&amp;" "&amp;LeaveTracker[[#This Row],[Type of Leave]]</f>
        <v>1 OTHER</v>
      </c>
      <c r="L1482" s="23">
        <f ca="1">NETWORKDAYS(LeaveTracker[[#This Row],[Start Date]],LeaveTracker[[#This Row],[End Date]],lstHolidays)</f>
        <v>1</v>
      </c>
      <c r="M1482" s="27"/>
    </row>
    <row r="1483" spans="1:13" ht="30" customHeight="1" x14ac:dyDescent="0.3">
      <c r="A1483" s="27">
        <v>106</v>
      </c>
      <c r="B1483" s="31">
        <v>43879</v>
      </c>
      <c r="C1483" s="31">
        <v>43815</v>
      </c>
      <c r="D1483" s="20" t="s">
        <v>530</v>
      </c>
      <c r="E1483" s="51" t="str">
        <f>IF(ISBLANK(LeaveTracker[[#This Row],[Employee Name]]),"-----",VLOOKUP(LeaveTracker[[#This Row],[Employee Name]],Employees[[Employee Name]:[Office]],7))</f>
        <v>GSO</v>
      </c>
      <c r="F1483" s="51" t="str">
        <f>IF(ISBLANK(LeaveTracker[[#This Row],[Employee Name]]),"-----",VLOOKUP(LeaveTracker[[#This Row],[Employee Name]],Employees[[Employee Name]:[Office]],6))</f>
        <v>REGULAR</v>
      </c>
      <c r="G1483" s="24">
        <v>43822</v>
      </c>
      <c r="H1483" s="24">
        <v>43822</v>
      </c>
      <c r="I1483" s="20" t="s">
        <v>82</v>
      </c>
      <c r="K1483" s="51" t="str">
        <f ca="1">LeaveTracker[[#This Row],[Days]]&amp;" "&amp;LeaveTracker[[#This Row],[Type of Leave]]</f>
        <v>1 VL</v>
      </c>
      <c r="L1483" s="23">
        <f ca="1">NETWORKDAYS(LeaveTracker[[#This Row],[Start Date]],LeaveTracker[[#This Row],[End Date]],lstHolidays)</f>
        <v>1</v>
      </c>
      <c r="M1483" s="27"/>
    </row>
    <row r="1484" spans="1:13" ht="30" customHeight="1" x14ac:dyDescent="0.3">
      <c r="A1484" s="27">
        <v>106</v>
      </c>
      <c r="B1484" s="31">
        <v>43879</v>
      </c>
      <c r="C1484" s="31">
        <v>43815</v>
      </c>
      <c r="D1484" s="20" t="s">
        <v>530</v>
      </c>
      <c r="E1484" s="51" t="str">
        <f>IF(ISBLANK(LeaveTracker[[#This Row],[Employee Name]]),"-----",VLOOKUP(LeaveTracker[[#This Row],[Employee Name]],Employees[[Employee Name]:[Office]],7))</f>
        <v>GSO</v>
      </c>
      <c r="F1484" s="51" t="str">
        <f>IF(ISBLANK(LeaveTracker[[#This Row],[Employee Name]]),"-----",VLOOKUP(LeaveTracker[[#This Row],[Employee Name]],Employees[[Employee Name]:[Office]],6))</f>
        <v>REGULAR</v>
      </c>
      <c r="G1484" s="24">
        <v>43825</v>
      </c>
      <c r="H1484" s="24">
        <v>43826</v>
      </c>
      <c r="I1484" s="20" t="s">
        <v>82</v>
      </c>
      <c r="K1484" s="51" t="str">
        <f ca="1">LeaveTracker[[#This Row],[Days]]&amp;" "&amp;LeaveTracker[[#This Row],[Type of Leave]]</f>
        <v>2 VL</v>
      </c>
      <c r="L1484" s="23">
        <f ca="1">NETWORKDAYS(LeaveTracker[[#This Row],[Start Date]],LeaveTracker[[#This Row],[End Date]],lstHolidays)</f>
        <v>2</v>
      </c>
      <c r="M1484" s="27"/>
    </row>
    <row r="1485" spans="1:13" ht="30" customHeight="1" x14ac:dyDescent="0.3">
      <c r="A1485" s="27">
        <v>107</v>
      </c>
      <c r="B1485" s="31">
        <v>43879</v>
      </c>
      <c r="C1485" s="31">
        <v>43815</v>
      </c>
      <c r="D1485" s="20" t="s">
        <v>530</v>
      </c>
      <c r="E1485" s="51" t="str">
        <f>IF(ISBLANK(LeaveTracker[[#This Row],[Employee Name]]),"-----",VLOOKUP(LeaveTracker[[#This Row],[Employee Name]],Employees[[Employee Name]:[Office]],7))</f>
        <v>GSO</v>
      </c>
      <c r="F1485" s="51" t="str">
        <f>IF(ISBLANK(LeaveTracker[[#This Row],[Employee Name]]),"-----",VLOOKUP(LeaveTracker[[#This Row],[Employee Name]],Employees[[Employee Name]:[Office]],6))</f>
        <v>REGULAR</v>
      </c>
      <c r="G1485" s="24">
        <v>43808</v>
      </c>
      <c r="H1485" s="24">
        <v>43810</v>
      </c>
      <c r="I1485" s="20" t="s">
        <v>82</v>
      </c>
      <c r="K1485" s="51" t="str">
        <f ca="1">LeaveTracker[[#This Row],[Days]]&amp;" "&amp;LeaveTracker[[#This Row],[Type of Leave]]</f>
        <v>3 VL</v>
      </c>
      <c r="L1485" s="23">
        <f ca="1">NETWORKDAYS(LeaveTracker[[#This Row],[Start Date]],LeaveTracker[[#This Row],[End Date]],lstHolidays)</f>
        <v>3</v>
      </c>
      <c r="M1485" s="27"/>
    </row>
    <row r="1486" spans="1:13" ht="30" customHeight="1" x14ac:dyDescent="0.3">
      <c r="A1486" s="27">
        <v>108</v>
      </c>
      <c r="B1486" s="31">
        <v>43879</v>
      </c>
      <c r="C1486" s="31">
        <v>43815</v>
      </c>
      <c r="D1486" s="20" t="s">
        <v>530</v>
      </c>
      <c r="E1486" s="51" t="str">
        <f>IF(ISBLANK(LeaveTracker[[#This Row],[Employee Name]]),"-----",VLOOKUP(LeaveTracker[[#This Row],[Employee Name]],Employees[[Employee Name]:[Office]],7))</f>
        <v>GSO</v>
      </c>
      <c r="F1486" s="51" t="str">
        <f>IF(ISBLANK(LeaveTracker[[#This Row],[Employee Name]]),"-----",VLOOKUP(LeaveTracker[[#This Row],[Employee Name]],Employees[[Employee Name]:[Office]],6))</f>
        <v>REGULAR</v>
      </c>
      <c r="G1486" s="24">
        <v>43798</v>
      </c>
      <c r="H1486" s="24">
        <v>43798</v>
      </c>
      <c r="I1486" s="20" t="s">
        <v>81</v>
      </c>
      <c r="K1486" s="51" t="str">
        <f ca="1">LeaveTracker[[#This Row],[Days]]&amp;" "&amp;LeaveTracker[[#This Row],[Type of Leave]]</f>
        <v>1 SL</v>
      </c>
      <c r="L1486" s="23">
        <f ca="1">NETWORKDAYS(LeaveTracker[[#This Row],[Start Date]],LeaveTracker[[#This Row],[End Date]],lstHolidays)</f>
        <v>1</v>
      </c>
      <c r="M1486" s="27"/>
    </row>
    <row r="1487" spans="1:13" ht="30" customHeight="1" x14ac:dyDescent="0.3">
      <c r="A1487" s="27">
        <v>108</v>
      </c>
      <c r="B1487" s="31">
        <v>43879</v>
      </c>
      <c r="C1487" s="31">
        <v>43815</v>
      </c>
      <c r="D1487" s="20" t="s">
        <v>530</v>
      </c>
      <c r="E1487" s="51" t="str">
        <f>IF(ISBLANK(LeaveTracker[[#This Row],[Employee Name]]),"-----",VLOOKUP(LeaveTracker[[#This Row],[Employee Name]],Employees[[Employee Name]:[Office]],7))</f>
        <v>GSO</v>
      </c>
      <c r="F1487" s="51" t="str">
        <f>IF(ISBLANK(LeaveTracker[[#This Row],[Employee Name]]),"-----",VLOOKUP(LeaveTracker[[#This Row],[Employee Name]],Employees[[Employee Name]:[Office]],6))</f>
        <v>REGULAR</v>
      </c>
      <c r="G1487" s="24">
        <v>43801</v>
      </c>
      <c r="H1487" s="24">
        <v>43801</v>
      </c>
      <c r="I1487" s="20" t="s">
        <v>81</v>
      </c>
      <c r="K1487" s="51" t="str">
        <f ca="1">LeaveTracker[[#This Row],[Days]]&amp;" "&amp;LeaveTracker[[#This Row],[Type of Leave]]</f>
        <v>1 SL</v>
      </c>
      <c r="L1487" s="23">
        <f ca="1">NETWORKDAYS(LeaveTracker[[#This Row],[Start Date]],LeaveTracker[[#This Row],[End Date]],lstHolidays)</f>
        <v>1</v>
      </c>
      <c r="M1487" s="27"/>
    </row>
    <row r="1488" spans="1:13" ht="30" customHeight="1" x14ac:dyDescent="0.3">
      <c r="A1488" s="27">
        <v>108</v>
      </c>
      <c r="B1488" s="31">
        <v>43879</v>
      </c>
      <c r="C1488" s="31">
        <v>43815</v>
      </c>
      <c r="D1488" s="20" t="s">
        <v>530</v>
      </c>
      <c r="E1488" s="51" t="str">
        <f>IF(ISBLANK(LeaveTracker[[#This Row],[Employee Name]]),"-----",VLOOKUP(LeaveTracker[[#This Row],[Employee Name]],Employees[[Employee Name]:[Office]],7))</f>
        <v>GSO</v>
      </c>
      <c r="F1488" s="51" t="str">
        <f>IF(ISBLANK(LeaveTracker[[#This Row],[Employee Name]]),"-----",VLOOKUP(LeaveTracker[[#This Row],[Employee Name]],Employees[[Employee Name]:[Office]],6))</f>
        <v>REGULAR</v>
      </c>
      <c r="G1488" s="24">
        <v>43803</v>
      </c>
      <c r="H1488" s="24">
        <v>43803</v>
      </c>
      <c r="I1488" s="20" t="s">
        <v>81</v>
      </c>
      <c r="K1488" s="51" t="str">
        <f ca="1">LeaveTracker[[#This Row],[Days]]&amp;" "&amp;LeaveTracker[[#This Row],[Type of Leave]]</f>
        <v>1 SL</v>
      </c>
      <c r="L1488" s="23">
        <f ca="1">NETWORKDAYS(LeaveTracker[[#This Row],[Start Date]],LeaveTracker[[#This Row],[End Date]],lstHolidays)</f>
        <v>1</v>
      </c>
      <c r="M1488" s="27"/>
    </row>
    <row r="1489" spans="1:13" ht="30" customHeight="1" x14ac:dyDescent="0.3">
      <c r="A1489" s="27">
        <v>109</v>
      </c>
      <c r="B1489" s="31">
        <v>43879</v>
      </c>
      <c r="C1489" s="31">
        <v>43795</v>
      </c>
      <c r="D1489" s="20" t="s">
        <v>530</v>
      </c>
      <c r="E1489" s="51" t="str">
        <f>IF(ISBLANK(LeaveTracker[[#This Row],[Employee Name]]),"-----",VLOOKUP(LeaveTracker[[#This Row],[Employee Name]],Employees[[Employee Name]:[Office]],7))</f>
        <v>GSO</v>
      </c>
      <c r="F1489" s="51" t="str">
        <f>IF(ISBLANK(LeaveTracker[[#This Row],[Employee Name]]),"-----",VLOOKUP(LeaveTracker[[#This Row],[Employee Name]],Employees[[Employee Name]:[Office]],6))</f>
        <v>REGULAR</v>
      </c>
      <c r="G1489" s="24">
        <v>43794</v>
      </c>
      <c r="H1489" s="24">
        <v>43794</v>
      </c>
      <c r="I1489" s="20" t="s">
        <v>81</v>
      </c>
      <c r="K1489" s="51" t="str">
        <f ca="1">LeaveTracker[[#This Row],[Days]]&amp;" "&amp;LeaveTracker[[#This Row],[Type of Leave]]</f>
        <v>1 SL</v>
      </c>
      <c r="L1489" s="23">
        <f ca="1">NETWORKDAYS(LeaveTracker[[#This Row],[Start Date]],LeaveTracker[[#This Row],[End Date]],lstHolidays)</f>
        <v>1</v>
      </c>
      <c r="M1489" s="27"/>
    </row>
    <row r="1490" spans="1:13" ht="30" customHeight="1" x14ac:dyDescent="0.3">
      <c r="A1490" s="27">
        <v>110</v>
      </c>
      <c r="B1490" s="31">
        <v>43879</v>
      </c>
      <c r="C1490" s="31">
        <v>43795</v>
      </c>
      <c r="D1490" s="20" t="s">
        <v>530</v>
      </c>
      <c r="E1490" s="51" t="str">
        <f>IF(ISBLANK(LeaveTracker[[#This Row],[Employee Name]]),"-----",VLOOKUP(LeaveTracker[[#This Row],[Employee Name]],Employees[[Employee Name]:[Office]],7))</f>
        <v>GSO</v>
      </c>
      <c r="F1490" s="51" t="str">
        <f>IF(ISBLANK(LeaveTracker[[#This Row],[Employee Name]]),"-----",VLOOKUP(LeaveTracker[[#This Row],[Employee Name]],Employees[[Employee Name]:[Office]],6))</f>
        <v>REGULAR</v>
      </c>
      <c r="G1490" s="24">
        <v>43787</v>
      </c>
      <c r="H1490" s="24">
        <v>43787</v>
      </c>
      <c r="I1490" s="20" t="s">
        <v>81</v>
      </c>
      <c r="K1490" s="51" t="str">
        <f ca="1">LeaveTracker[[#This Row],[Days]]&amp;" "&amp;LeaveTracker[[#This Row],[Type of Leave]]</f>
        <v>1 SL</v>
      </c>
      <c r="L1490" s="23">
        <f ca="1">NETWORKDAYS(LeaveTracker[[#This Row],[Start Date]],LeaveTracker[[#This Row],[End Date]],lstHolidays)</f>
        <v>1</v>
      </c>
      <c r="M1490" s="27"/>
    </row>
    <row r="1491" spans="1:13" ht="30" customHeight="1" x14ac:dyDescent="0.3">
      <c r="A1491" s="27">
        <v>111</v>
      </c>
      <c r="B1491" s="31">
        <v>43879</v>
      </c>
      <c r="C1491" s="31">
        <v>43776</v>
      </c>
      <c r="D1491" s="20" t="s">
        <v>530</v>
      </c>
      <c r="E1491" s="51" t="str">
        <f>IF(ISBLANK(LeaveTracker[[#This Row],[Employee Name]]),"-----",VLOOKUP(LeaveTracker[[#This Row],[Employee Name]],Employees[[Employee Name]:[Office]],7))</f>
        <v>GSO</v>
      </c>
      <c r="F1491" s="51" t="str">
        <f>IF(ISBLANK(LeaveTracker[[#This Row],[Employee Name]]),"-----",VLOOKUP(LeaveTracker[[#This Row],[Employee Name]],Employees[[Employee Name]:[Office]],6))</f>
        <v>REGULAR</v>
      </c>
      <c r="G1491" s="24">
        <v>43775</v>
      </c>
      <c r="H1491" s="24">
        <v>43775</v>
      </c>
      <c r="I1491" s="20" t="s">
        <v>81</v>
      </c>
      <c r="K1491" s="51" t="str">
        <f ca="1">LeaveTracker[[#This Row],[Days]]&amp;" "&amp;LeaveTracker[[#This Row],[Type of Leave]]</f>
        <v>1 SL</v>
      </c>
      <c r="L1491" s="23">
        <f ca="1">NETWORKDAYS(LeaveTracker[[#This Row],[Start Date]],LeaveTracker[[#This Row],[End Date]],lstHolidays)</f>
        <v>1</v>
      </c>
      <c r="M1491" s="27"/>
    </row>
    <row r="1492" spans="1:13" ht="30" customHeight="1" x14ac:dyDescent="0.3">
      <c r="A1492" s="27">
        <v>112</v>
      </c>
      <c r="B1492" s="31">
        <v>43879</v>
      </c>
      <c r="C1492" s="31">
        <v>43803</v>
      </c>
      <c r="D1492" s="19" t="s">
        <v>501</v>
      </c>
      <c r="E1492" s="51" t="str">
        <f>IF(ISBLANK(LeaveTracker[[#This Row],[Employee Name]]),"-----",VLOOKUP(LeaveTracker[[#This Row],[Employee Name]],Employees[[Employee Name]:[Office]],7))</f>
        <v>COOPERATIVE OFFICE</v>
      </c>
      <c r="F1492" s="51" t="str">
        <f>IF(ISBLANK(LeaveTracker[[#This Row],[Employee Name]]),"-----",VLOOKUP(LeaveTracker[[#This Row],[Employee Name]],Employees[[Employee Name]:[Office]],6))</f>
        <v>REGULAR</v>
      </c>
      <c r="G1492" s="24">
        <v>43819</v>
      </c>
      <c r="H1492" s="24">
        <v>43819</v>
      </c>
      <c r="I1492" s="20" t="s">
        <v>82</v>
      </c>
      <c r="K1492" s="51" t="str">
        <f ca="1">LeaveTracker[[#This Row],[Days]]&amp;" "&amp;LeaveTracker[[#This Row],[Type of Leave]]</f>
        <v>1 VL</v>
      </c>
      <c r="L1492" s="23">
        <f ca="1">NETWORKDAYS(LeaveTracker[[#This Row],[Start Date]],LeaveTracker[[#This Row],[End Date]],lstHolidays)</f>
        <v>1</v>
      </c>
      <c r="M1492" s="27"/>
    </row>
    <row r="1493" spans="1:13" ht="30" customHeight="1" x14ac:dyDescent="0.3">
      <c r="A1493" s="27">
        <v>112</v>
      </c>
      <c r="B1493" s="31">
        <v>43879</v>
      </c>
      <c r="C1493" s="31">
        <v>43803</v>
      </c>
      <c r="D1493" s="20" t="s">
        <v>501</v>
      </c>
      <c r="E1493" s="51" t="str">
        <f>IF(ISBLANK(LeaveTracker[[#This Row],[Employee Name]]),"-----",VLOOKUP(LeaveTracker[[#This Row],[Employee Name]],Employees[[Employee Name]:[Office]],7))</f>
        <v>COOPERATIVE OFFICE</v>
      </c>
      <c r="F1493" s="51" t="str">
        <f>IF(ISBLANK(LeaveTracker[[#This Row],[Employee Name]]),"-----",VLOOKUP(LeaveTracker[[#This Row],[Employee Name]],Employees[[Employee Name]:[Office]],6))</f>
        <v>REGULAR</v>
      </c>
      <c r="G1493" s="24">
        <v>43822</v>
      </c>
      <c r="H1493" s="24">
        <v>43822</v>
      </c>
      <c r="I1493" s="20" t="s">
        <v>82</v>
      </c>
      <c r="K1493" s="51" t="str">
        <f ca="1">LeaveTracker[[#This Row],[Days]]&amp;" "&amp;LeaveTracker[[#This Row],[Type of Leave]]</f>
        <v>1 VL</v>
      </c>
      <c r="L1493" s="23">
        <f ca="1">NETWORKDAYS(LeaveTracker[[#This Row],[Start Date]],LeaveTracker[[#This Row],[End Date]],lstHolidays)</f>
        <v>1</v>
      </c>
      <c r="M1493" s="27"/>
    </row>
    <row r="1494" spans="1:13" ht="30" customHeight="1" x14ac:dyDescent="0.3">
      <c r="A1494" s="27">
        <v>113</v>
      </c>
      <c r="B1494" s="31">
        <v>43879</v>
      </c>
      <c r="C1494" s="31">
        <v>43840</v>
      </c>
      <c r="D1494" s="19" t="s">
        <v>491</v>
      </c>
      <c r="E1494" s="51" t="str">
        <f>IF(ISBLANK(LeaveTracker[[#This Row],[Employee Name]]),"-----",VLOOKUP(LeaveTracker[[#This Row],[Employee Name]],Employees[[Employee Name]:[Office]],7))</f>
        <v>COOPERATIVE OFFICE</v>
      </c>
      <c r="F1494" s="51" t="str">
        <f>IF(ISBLANK(LeaveTracker[[#This Row],[Employee Name]]),"-----",VLOOKUP(LeaveTracker[[#This Row],[Employee Name]],Employees[[Employee Name]:[Office]],6))</f>
        <v>REGULAR</v>
      </c>
      <c r="G1494" s="24">
        <v>43839</v>
      </c>
      <c r="H1494" s="24">
        <v>43839</v>
      </c>
      <c r="I1494" s="20" t="s">
        <v>81</v>
      </c>
      <c r="K1494" s="51" t="str">
        <f ca="1">LeaveTracker[[#This Row],[Days]]&amp;" "&amp;LeaveTracker[[#This Row],[Type of Leave]]</f>
        <v>1 SL</v>
      </c>
      <c r="L1494" s="23">
        <f ca="1">NETWORKDAYS(LeaveTracker[[#This Row],[Start Date]],LeaveTracker[[#This Row],[End Date]],lstHolidays)</f>
        <v>1</v>
      </c>
      <c r="M1494" s="27"/>
    </row>
    <row r="1495" spans="1:13" ht="30" customHeight="1" x14ac:dyDescent="0.3">
      <c r="A1495" s="27">
        <v>114</v>
      </c>
      <c r="B1495" s="31">
        <v>43879</v>
      </c>
      <c r="C1495" s="31">
        <v>43804</v>
      </c>
      <c r="D1495" s="19" t="s">
        <v>491</v>
      </c>
      <c r="E1495" s="51" t="str">
        <f>IF(ISBLANK(LeaveTracker[[#This Row],[Employee Name]]),"-----",VLOOKUP(LeaveTracker[[#This Row],[Employee Name]],Employees[[Employee Name]:[Office]],7))</f>
        <v>COOPERATIVE OFFICE</v>
      </c>
      <c r="F1495" s="51" t="str">
        <f>IF(ISBLANK(LeaveTracker[[#This Row],[Employee Name]]),"-----",VLOOKUP(LeaveTracker[[#This Row],[Employee Name]],Employees[[Employee Name]:[Office]],6))</f>
        <v>REGULAR</v>
      </c>
      <c r="G1495" s="24">
        <v>43811</v>
      </c>
      <c r="H1495" s="24">
        <v>43812</v>
      </c>
      <c r="I1495" s="20" t="s">
        <v>298</v>
      </c>
      <c r="J1495" s="43" t="s">
        <v>727</v>
      </c>
      <c r="K1495" s="51" t="str">
        <f ca="1">LeaveTracker[[#This Row],[Days]]&amp;" "&amp;LeaveTracker[[#This Row],[Type of Leave]]</f>
        <v>2 OTHER</v>
      </c>
      <c r="L1495" s="23">
        <f ca="1">NETWORKDAYS(LeaveTracker[[#This Row],[Start Date]],LeaveTracker[[#This Row],[End Date]],lstHolidays)</f>
        <v>2</v>
      </c>
      <c r="M1495" s="27"/>
    </row>
    <row r="1496" spans="1:13" ht="30" customHeight="1" x14ac:dyDescent="0.3">
      <c r="A1496" s="27">
        <v>115</v>
      </c>
      <c r="B1496" s="31">
        <v>43879</v>
      </c>
      <c r="C1496" s="31">
        <v>43804</v>
      </c>
      <c r="D1496" s="20" t="s">
        <v>491</v>
      </c>
      <c r="E1496" s="51" t="str">
        <f>IF(ISBLANK(LeaveTracker[[#This Row],[Employee Name]]),"-----",VLOOKUP(LeaveTracker[[#This Row],[Employee Name]],Employees[[Employee Name]:[Office]],7))</f>
        <v>COOPERATIVE OFFICE</v>
      </c>
      <c r="F1496" s="51" t="str">
        <f>IF(ISBLANK(LeaveTracker[[#This Row],[Employee Name]]),"-----",VLOOKUP(LeaveTracker[[#This Row],[Employee Name]],Employees[[Employee Name]:[Office]],6))</f>
        <v>REGULAR</v>
      </c>
      <c r="G1496" s="24">
        <v>43803</v>
      </c>
      <c r="H1496" s="24">
        <v>43803</v>
      </c>
      <c r="I1496" s="20" t="s">
        <v>81</v>
      </c>
      <c r="K1496" s="51" t="str">
        <f ca="1">LeaveTracker[[#This Row],[Days]]&amp;" "&amp;LeaveTracker[[#This Row],[Type of Leave]]</f>
        <v>1 SL</v>
      </c>
      <c r="L1496" s="23">
        <f ca="1">NETWORKDAYS(LeaveTracker[[#This Row],[Start Date]],LeaveTracker[[#This Row],[End Date]],lstHolidays)</f>
        <v>1</v>
      </c>
      <c r="M1496" s="27"/>
    </row>
    <row r="1497" spans="1:13" ht="30" customHeight="1" x14ac:dyDescent="0.3">
      <c r="A1497" s="27">
        <v>116</v>
      </c>
      <c r="B1497" s="31">
        <v>43879</v>
      </c>
      <c r="C1497" s="31">
        <v>43803</v>
      </c>
      <c r="D1497" s="19" t="s">
        <v>497</v>
      </c>
      <c r="E1497" s="51" t="str">
        <f>IF(ISBLANK(LeaveTracker[[#This Row],[Employee Name]]),"-----",VLOOKUP(LeaveTracker[[#This Row],[Employee Name]],Employees[[Employee Name]:[Office]],7))</f>
        <v>COOPERATIVE OFFICE</v>
      </c>
      <c r="F1497" s="51" t="str">
        <f>IF(ISBLANK(LeaveTracker[[#This Row],[Employee Name]]),"-----",VLOOKUP(LeaveTracker[[#This Row],[Employee Name]],Employees[[Employee Name]:[Office]],6))</f>
        <v>REGULAR</v>
      </c>
      <c r="G1497" s="24">
        <v>43810</v>
      </c>
      <c r="H1497" s="24">
        <v>43812</v>
      </c>
      <c r="I1497" s="20" t="s">
        <v>82</v>
      </c>
      <c r="K1497" s="51" t="str">
        <f ca="1">LeaveTracker[[#This Row],[Days]]&amp;" "&amp;LeaveTracker[[#This Row],[Type of Leave]]</f>
        <v>3 VL</v>
      </c>
      <c r="L1497" s="23">
        <f ca="1">NETWORKDAYS(LeaveTracker[[#This Row],[Start Date]],LeaveTracker[[#This Row],[End Date]],lstHolidays)</f>
        <v>3</v>
      </c>
      <c r="M1497" s="27"/>
    </row>
    <row r="1498" spans="1:13" ht="30" customHeight="1" x14ac:dyDescent="0.3">
      <c r="A1498" s="27">
        <v>117</v>
      </c>
      <c r="B1498" s="31">
        <v>43879</v>
      </c>
      <c r="C1498" s="31">
        <v>43803</v>
      </c>
      <c r="D1498" s="20" t="s">
        <v>497</v>
      </c>
      <c r="E1498" s="51" t="str">
        <f>IF(ISBLANK(LeaveTracker[[#This Row],[Employee Name]]),"-----",VLOOKUP(LeaveTracker[[#This Row],[Employee Name]],Employees[[Employee Name]:[Office]],7))</f>
        <v>COOPERATIVE OFFICE</v>
      </c>
      <c r="F1498" s="51" t="str">
        <f>IF(ISBLANK(LeaveTracker[[#This Row],[Employee Name]]),"-----",VLOOKUP(LeaveTracker[[#This Row],[Employee Name]],Employees[[Employee Name]:[Office]],6))</f>
        <v>REGULAR</v>
      </c>
      <c r="G1498" s="24">
        <v>43826</v>
      </c>
      <c r="H1498" s="24">
        <v>43826</v>
      </c>
      <c r="I1498" s="20" t="s">
        <v>298</v>
      </c>
      <c r="J1498" s="43" t="s">
        <v>727</v>
      </c>
      <c r="K1498" s="51" t="str">
        <f ca="1">LeaveTracker[[#This Row],[Days]]&amp;" "&amp;LeaveTracker[[#This Row],[Type of Leave]]</f>
        <v>1 OTHER</v>
      </c>
      <c r="L1498" s="23">
        <f ca="1">NETWORKDAYS(LeaveTracker[[#This Row],[Start Date]],LeaveTracker[[#This Row],[End Date]],lstHolidays)</f>
        <v>1</v>
      </c>
      <c r="M1498" s="27"/>
    </row>
    <row r="1499" spans="1:13" ht="30" customHeight="1" x14ac:dyDescent="0.3">
      <c r="A1499" s="27">
        <v>118</v>
      </c>
      <c r="B1499" s="31">
        <v>43879</v>
      </c>
      <c r="C1499" s="31">
        <v>43837</v>
      </c>
      <c r="D1499" s="19" t="s">
        <v>504</v>
      </c>
      <c r="E1499" s="51" t="str">
        <f>IF(ISBLANK(LeaveTracker[[#This Row],[Employee Name]]),"-----",VLOOKUP(LeaveTracker[[#This Row],[Employee Name]],Employees[[Employee Name]:[Office]],7))</f>
        <v>THRDC</v>
      </c>
      <c r="F1499" s="51" t="str">
        <f>IF(ISBLANK(LeaveTracker[[#This Row],[Employee Name]]),"-----",VLOOKUP(LeaveTracker[[#This Row],[Employee Name]],Employees[[Employee Name]:[Office]],6))</f>
        <v>REGULAR</v>
      </c>
      <c r="G1499" s="24">
        <v>43838</v>
      </c>
      <c r="H1499" s="24">
        <v>43839</v>
      </c>
      <c r="I1499" s="20" t="s">
        <v>298</v>
      </c>
      <c r="J1499" s="43" t="s">
        <v>105</v>
      </c>
      <c r="K1499" s="51" t="str">
        <f ca="1">LeaveTracker[[#This Row],[Days]]&amp;" "&amp;LeaveTracker[[#This Row],[Type of Leave]]</f>
        <v>2 OTHER</v>
      </c>
      <c r="L1499" s="23">
        <f ca="1">NETWORKDAYS(LeaveTracker[[#This Row],[Start Date]],LeaveTracker[[#This Row],[End Date]],lstHolidays)</f>
        <v>2</v>
      </c>
      <c r="M1499" s="27"/>
    </row>
    <row r="1500" spans="1:13" ht="30" customHeight="1" x14ac:dyDescent="0.3">
      <c r="A1500" s="27">
        <v>119</v>
      </c>
      <c r="B1500" s="31">
        <v>43879</v>
      </c>
      <c r="C1500" s="31">
        <v>43801</v>
      </c>
      <c r="D1500" s="19" t="s">
        <v>488</v>
      </c>
      <c r="E1500" s="51" t="str">
        <f>IF(ISBLANK(LeaveTracker[[#This Row],[Employee Name]]),"-----",VLOOKUP(LeaveTracker[[#This Row],[Employee Name]],Employees[[Employee Name]:[Office]],7))</f>
        <v>THRDC</v>
      </c>
      <c r="F1500" s="51" t="str">
        <f>IF(ISBLANK(LeaveTracker[[#This Row],[Employee Name]]),"-----",VLOOKUP(LeaveTracker[[#This Row],[Employee Name]],Employees[[Employee Name]:[Office]],6))</f>
        <v>REGULAR</v>
      </c>
      <c r="G1500" s="24">
        <v>43798</v>
      </c>
      <c r="H1500" s="24">
        <v>43798</v>
      </c>
      <c r="I1500" s="20" t="s">
        <v>81</v>
      </c>
      <c r="K1500" s="51" t="str">
        <f ca="1">LeaveTracker[[#This Row],[Days]]&amp;" "&amp;LeaveTracker[[#This Row],[Type of Leave]]</f>
        <v>1 SL</v>
      </c>
      <c r="L1500" s="23">
        <f ca="1">NETWORKDAYS(LeaveTracker[[#This Row],[Start Date]],LeaveTracker[[#This Row],[End Date]],lstHolidays)</f>
        <v>1</v>
      </c>
      <c r="M1500" s="27"/>
    </row>
    <row r="1501" spans="1:13" ht="30" customHeight="1" x14ac:dyDescent="0.3">
      <c r="A1501" s="27">
        <v>120</v>
      </c>
      <c r="B1501" s="31">
        <v>43879</v>
      </c>
      <c r="C1501" s="31">
        <v>43798</v>
      </c>
      <c r="D1501" s="19" t="s">
        <v>494</v>
      </c>
      <c r="E1501" s="51" t="str">
        <f>IF(ISBLANK(LeaveTracker[[#This Row],[Employee Name]]),"-----",VLOOKUP(LeaveTracker[[#This Row],[Employee Name]],Employees[[Employee Name]:[Office]],7))</f>
        <v>COOPERATIVE OFFICE</v>
      </c>
      <c r="F1501" s="51" t="str">
        <f>IF(ISBLANK(LeaveTracker[[#This Row],[Employee Name]]),"-----",VLOOKUP(LeaveTracker[[#This Row],[Employee Name]],Employees[[Employee Name]:[Office]],6))</f>
        <v>REGULAR</v>
      </c>
      <c r="G1501" s="24">
        <v>43815</v>
      </c>
      <c r="H1501" s="24">
        <v>43818</v>
      </c>
      <c r="I1501" s="20" t="s">
        <v>81</v>
      </c>
      <c r="K1501" s="51" t="str">
        <f ca="1">LeaveTracker[[#This Row],[Days]]&amp;" "&amp;LeaveTracker[[#This Row],[Type of Leave]]</f>
        <v>4 SL</v>
      </c>
      <c r="L1501" s="23">
        <f ca="1">NETWORKDAYS(LeaveTracker[[#This Row],[Start Date]],LeaveTracker[[#This Row],[End Date]],lstHolidays)</f>
        <v>4</v>
      </c>
      <c r="M1501" s="27"/>
    </row>
    <row r="1502" spans="1:13" ht="30" customHeight="1" x14ac:dyDescent="0.3">
      <c r="A1502" s="27">
        <v>120</v>
      </c>
      <c r="B1502" s="31">
        <v>43879</v>
      </c>
      <c r="C1502" s="31">
        <v>43798</v>
      </c>
      <c r="D1502" s="20" t="s">
        <v>494</v>
      </c>
      <c r="E1502" s="51" t="str">
        <f>IF(ISBLANK(LeaveTracker[[#This Row],[Employee Name]]),"-----",VLOOKUP(LeaveTracker[[#This Row],[Employee Name]],Employees[[Employee Name]:[Office]],7))</f>
        <v>COOPERATIVE OFFICE</v>
      </c>
      <c r="F1502" s="51" t="str">
        <f>IF(ISBLANK(LeaveTracker[[#This Row],[Employee Name]]),"-----",VLOOKUP(LeaveTracker[[#This Row],[Employee Name]],Employees[[Employee Name]:[Office]],6))</f>
        <v>REGULAR</v>
      </c>
      <c r="G1502" s="24">
        <v>43822</v>
      </c>
      <c r="H1502" s="24">
        <v>43822</v>
      </c>
      <c r="I1502" s="20" t="s">
        <v>81</v>
      </c>
      <c r="K1502" s="51" t="str">
        <f ca="1">LeaveTracker[[#This Row],[Days]]&amp;" "&amp;LeaveTracker[[#This Row],[Type of Leave]]</f>
        <v>1 SL</v>
      </c>
      <c r="L1502" s="23">
        <f ca="1">NETWORKDAYS(LeaveTracker[[#This Row],[Start Date]],LeaveTracker[[#This Row],[End Date]],lstHolidays)</f>
        <v>1</v>
      </c>
      <c r="M1502" s="27"/>
    </row>
    <row r="1503" spans="1:13" ht="30" customHeight="1" x14ac:dyDescent="0.3">
      <c r="A1503" s="27">
        <v>120</v>
      </c>
      <c r="B1503" s="31">
        <v>43879</v>
      </c>
      <c r="C1503" s="31">
        <v>43798</v>
      </c>
      <c r="D1503" s="20" t="s">
        <v>494</v>
      </c>
      <c r="E1503" s="51" t="str">
        <f>IF(ISBLANK(LeaveTracker[[#This Row],[Employee Name]]),"-----",VLOOKUP(LeaveTracker[[#This Row],[Employee Name]],Employees[[Employee Name]:[Office]],7))</f>
        <v>COOPERATIVE OFFICE</v>
      </c>
      <c r="F1503" s="51" t="str">
        <f>IF(ISBLANK(LeaveTracker[[#This Row],[Employee Name]]),"-----",VLOOKUP(LeaveTracker[[#This Row],[Employee Name]],Employees[[Employee Name]:[Office]],6))</f>
        <v>REGULAR</v>
      </c>
      <c r="G1503" s="24">
        <v>43825</v>
      </c>
      <c r="H1503" s="24">
        <v>43825</v>
      </c>
      <c r="I1503" s="20" t="s">
        <v>81</v>
      </c>
      <c r="K1503" s="51" t="str">
        <f ca="1">LeaveTracker[[#This Row],[Days]]&amp;" "&amp;LeaveTracker[[#This Row],[Type of Leave]]</f>
        <v>1 SL</v>
      </c>
      <c r="L1503" s="23">
        <f ca="1">NETWORKDAYS(LeaveTracker[[#This Row],[Start Date]],LeaveTracker[[#This Row],[End Date]],lstHolidays)</f>
        <v>1</v>
      </c>
      <c r="M1503" s="27"/>
    </row>
    <row r="1504" spans="1:13" ht="30" customHeight="1" x14ac:dyDescent="0.3">
      <c r="A1504" s="27">
        <v>121</v>
      </c>
      <c r="B1504" s="31">
        <v>43879</v>
      </c>
      <c r="C1504" s="31">
        <v>43798</v>
      </c>
      <c r="D1504" s="20" t="s">
        <v>494</v>
      </c>
      <c r="E1504" s="51" t="str">
        <f>IF(ISBLANK(LeaveTracker[[#This Row],[Employee Name]]),"-----",VLOOKUP(LeaveTracker[[#This Row],[Employee Name]],Employees[[Employee Name]:[Office]],7))</f>
        <v>COOPERATIVE OFFICE</v>
      </c>
      <c r="F1504" s="51" t="str">
        <f>IF(ISBLANK(LeaveTracker[[#This Row],[Employee Name]]),"-----",VLOOKUP(LeaveTracker[[#This Row],[Employee Name]],Employees[[Employee Name]:[Office]],6))</f>
        <v>REGULAR</v>
      </c>
      <c r="G1504" s="24">
        <v>43801</v>
      </c>
      <c r="H1504" s="24">
        <v>43804</v>
      </c>
      <c r="I1504" s="20" t="s">
        <v>81</v>
      </c>
      <c r="K1504" s="51" t="str">
        <f ca="1">LeaveTracker[[#This Row],[Days]]&amp;" "&amp;LeaveTracker[[#This Row],[Type of Leave]]</f>
        <v>4 SL</v>
      </c>
      <c r="L1504" s="23">
        <f ca="1">NETWORKDAYS(LeaveTracker[[#This Row],[Start Date]],LeaveTracker[[#This Row],[End Date]],lstHolidays)</f>
        <v>4</v>
      </c>
      <c r="M1504" s="27"/>
    </row>
    <row r="1505" spans="1:13" ht="30" customHeight="1" x14ac:dyDescent="0.3">
      <c r="A1505" s="27">
        <v>121</v>
      </c>
      <c r="B1505" s="31">
        <v>43879</v>
      </c>
      <c r="C1505" s="31">
        <v>43799</v>
      </c>
      <c r="D1505" s="20" t="s">
        <v>494</v>
      </c>
      <c r="E1505" s="51" t="str">
        <f>IF(ISBLANK(LeaveTracker[[#This Row],[Employee Name]]),"-----",VLOOKUP(LeaveTracker[[#This Row],[Employee Name]],Employees[[Employee Name]:[Office]],7))</f>
        <v>COOPERATIVE OFFICE</v>
      </c>
      <c r="F1505" s="51" t="str">
        <f>IF(ISBLANK(LeaveTracker[[#This Row],[Employee Name]]),"-----",VLOOKUP(LeaveTracker[[#This Row],[Employee Name]],Employees[[Employee Name]:[Office]],6))</f>
        <v>REGULAR</v>
      </c>
      <c r="G1505" s="24">
        <v>43808</v>
      </c>
      <c r="H1505" s="24">
        <v>43811</v>
      </c>
      <c r="I1505" s="20" t="s">
        <v>81</v>
      </c>
      <c r="K1505" s="51" t="str">
        <f ca="1">LeaveTracker[[#This Row],[Days]]&amp;" "&amp;LeaveTracker[[#This Row],[Type of Leave]]</f>
        <v>4 SL</v>
      </c>
      <c r="L1505" s="23">
        <f ca="1">NETWORKDAYS(LeaveTracker[[#This Row],[Start Date]],LeaveTracker[[#This Row],[End Date]],lstHolidays)</f>
        <v>4</v>
      </c>
      <c r="M1505" s="27"/>
    </row>
    <row r="1506" spans="1:13" ht="30" customHeight="1" x14ac:dyDescent="0.3">
      <c r="A1506" s="27">
        <v>122</v>
      </c>
      <c r="B1506" s="31">
        <v>43879</v>
      </c>
      <c r="C1506" s="24">
        <v>43819</v>
      </c>
      <c r="D1506" s="19" t="s">
        <v>332</v>
      </c>
      <c r="E1506" s="51" t="str">
        <f>IF(ISBLANK(LeaveTracker[[#This Row],[Employee Name]]),"-----",VLOOKUP(LeaveTracker[[#This Row],[Employee Name]],Employees[[Employee Name]:[Office]],7))</f>
        <v>INTERNAL</v>
      </c>
      <c r="F1506" s="51" t="str">
        <f>IF(ISBLANK(LeaveTracker[[#This Row],[Employee Name]]),"-----",VLOOKUP(LeaveTracker[[#This Row],[Employee Name]],Employees[[Employee Name]:[Office]],6))</f>
        <v>REGULAR</v>
      </c>
      <c r="G1506" s="24">
        <v>43819</v>
      </c>
      <c r="H1506" s="24">
        <v>43819</v>
      </c>
      <c r="I1506" s="20" t="s">
        <v>298</v>
      </c>
      <c r="J1506" s="43" t="s">
        <v>691</v>
      </c>
      <c r="K1506" s="51" t="str">
        <f ca="1">LeaveTracker[[#This Row],[Days]]&amp;" "&amp;LeaveTracker[[#This Row],[Type of Leave]]</f>
        <v>1 OTHER</v>
      </c>
      <c r="L1506" s="23">
        <f ca="1">NETWORKDAYS(LeaveTracker[[#This Row],[Start Date]],LeaveTracker[[#This Row],[End Date]],lstHolidays)</f>
        <v>1</v>
      </c>
      <c r="M1506" s="27"/>
    </row>
    <row r="1507" spans="1:13" ht="30" customHeight="1" x14ac:dyDescent="0.3">
      <c r="A1507" s="27">
        <v>123</v>
      </c>
      <c r="B1507" s="31">
        <v>43879</v>
      </c>
      <c r="C1507" s="31">
        <v>43836</v>
      </c>
      <c r="D1507" s="19" t="s">
        <v>780</v>
      </c>
      <c r="E1507" s="51" t="str">
        <f>IF(ISBLANK(LeaveTracker[[#This Row],[Employee Name]]),"-----",VLOOKUP(LeaveTracker[[#This Row],[Employee Name]],Employees[[Employee Name]:[Office]],7))</f>
        <v>SP</v>
      </c>
      <c r="F1507" s="51" t="str">
        <f>IF(ISBLANK(LeaveTracker[[#This Row],[Employee Name]]),"-----",VLOOKUP(LeaveTracker[[#This Row],[Employee Name]],Employees[[Employee Name]:[Office]],6))</f>
        <v>REGULAR</v>
      </c>
      <c r="G1507" s="21">
        <v>43833</v>
      </c>
      <c r="H1507" s="24">
        <v>43833</v>
      </c>
      <c r="I1507" s="20" t="s">
        <v>298</v>
      </c>
      <c r="J1507" s="43" t="s">
        <v>644</v>
      </c>
      <c r="K1507" s="51" t="str">
        <f ca="1">LeaveTracker[[#This Row],[Days]]&amp;" "&amp;LeaveTracker[[#This Row],[Type of Leave]]</f>
        <v>1 OTHER</v>
      </c>
      <c r="L1507" s="23">
        <f ca="1">NETWORKDAYS(LeaveTracker[[#This Row],[Start Date]],LeaveTracker[[#This Row],[End Date]],lstHolidays)</f>
        <v>1</v>
      </c>
      <c r="M1507" s="27"/>
    </row>
    <row r="1508" spans="1:13" ht="30" customHeight="1" x14ac:dyDescent="0.3">
      <c r="A1508" s="27">
        <v>124</v>
      </c>
      <c r="B1508" s="31">
        <v>43879</v>
      </c>
      <c r="C1508" s="31">
        <v>43811</v>
      </c>
      <c r="D1508" s="19" t="s">
        <v>477</v>
      </c>
      <c r="E1508" s="51" t="str">
        <f>IF(ISBLANK(LeaveTracker[[#This Row],[Employee Name]]),"-----",VLOOKUP(LeaveTracker[[#This Row],[Employee Name]],Employees[[Employee Name]:[Office]],7))</f>
        <v>ADMIN OFFICE</v>
      </c>
      <c r="F1508" s="51" t="str">
        <f>IF(ISBLANK(LeaveTracker[[#This Row],[Employee Name]]),"-----",VLOOKUP(LeaveTracker[[#This Row],[Employee Name]],Employees[[Employee Name]:[Office]],6))</f>
        <v>REGULAR</v>
      </c>
      <c r="G1508" s="24">
        <v>43804</v>
      </c>
      <c r="H1508" s="24">
        <v>43805</v>
      </c>
      <c r="I1508" s="20" t="s">
        <v>81</v>
      </c>
      <c r="K1508" s="51" t="str">
        <f ca="1">LeaveTracker[[#This Row],[Days]]&amp;" "&amp;LeaveTracker[[#This Row],[Type of Leave]]</f>
        <v>2 SL</v>
      </c>
      <c r="L1508" s="23">
        <f ca="1">NETWORKDAYS(LeaveTracker[[#This Row],[Start Date]],LeaveTracker[[#This Row],[End Date]],lstHolidays)</f>
        <v>2</v>
      </c>
      <c r="M1508" s="27"/>
    </row>
    <row r="1509" spans="1:13" ht="30" customHeight="1" x14ac:dyDescent="0.3">
      <c r="A1509" s="27">
        <v>125</v>
      </c>
      <c r="B1509" s="31">
        <v>43879</v>
      </c>
      <c r="C1509" s="31">
        <v>43810</v>
      </c>
      <c r="D1509" s="19" t="s">
        <v>265</v>
      </c>
      <c r="E1509" s="51" t="str">
        <f>IF(ISBLANK(LeaveTracker[[#This Row],[Employee Name]]),"-----",VLOOKUP(LeaveTracker[[#This Row],[Employee Name]],Employees[[Employee Name]:[Office]],7))</f>
        <v>MO</v>
      </c>
      <c r="F1509" s="51" t="str">
        <f>IF(ISBLANK(LeaveTracker[[#This Row],[Employee Name]]),"-----",VLOOKUP(LeaveTracker[[#This Row],[Employee Name]],Employees[[Employee Name]:[Office]],6))</f>
        <v>REGULAR</v>
      </c>
      <c r="G1509" s="24">
        <v>43822</v>
      </c>
      <c r="H1509" s="24">
        <v>43822</v>
      </c>
      <c r="I1509" s="20" t="s">
        <v>298</v>
      </c>
      <c r="J1509" s="43" t="s">
        <v>644</v>
      </c>
      <c r="K1509" s="51" t="str">
        <f ca="1">LeaveTracker[[#This Row],[Days]]&amp;" "&amp;LeaveTracker[[#This Row],[Type of Leave]]</f>
        <v>1 OTHER</v>
      </c>
      <c r="L1509" s="23">
        <f ca="1">NETWORKDAYS(LeaveTracker[[#This Row],[Start Date]],LeaveTracker[[#This Row],[End Date]],lstHolidays)</f>
        <v>1</v>
      </c>
      <c r="M1509" s="27"/>
    </row>
    <row r="1510" spans="1:13" ht="30" customHeight="1" x14ac:dyDescent="0.3">
      <c r="A1510" s="27">
        <v>126</v>
      </c>
      <c r="B1510" s="31">
        <v>43879</v>
      </c>
      <c r="C1510" s="31">
        <v>43836</v>
      </c>
      <c r="D1510" s="19" t="s">
        <v>116</v>
      </c>
      <c r="E1510" s="51" t="str">
        <f>IF(ISBLANK(LeaveTracker[[#This Row],[Employee Name]]),"-----",VLOOKUP(LeaveTracker[[#This Row],[Employee Name]],Employees[[Employee Name]:[Office]],7))</f>
        <v>CHARACTER OFFICE</v>
      </c>
      <c r="F1510" s="51" t="str">
        <f>IF(ISBLANK(LeaveTracker[[#This Row],[Employee Name]]),"-----",VLOOKUP(LeaveTracker[[#This Row],[Employee Name]],Employees[[Employee Name]:[Office]],6))</f>
        <v>REGULAR</v>
      </c>
      <c r="G1510" s="24">
        <v>43826</v>
      </c>
      <c r="H1510" s="24">
        <v>43826</v>
      </c>
      <c r="I1510" s="20" t="s">
        <v>81</v>
      </c>
      <c r="K1510" s="51" t="str">
        <f ca="1">LeaveTracker[[#This Row],[Days]]&amp;" "&amp;LeaveTracker[[#This Row],[Type of Leave]]</f>
        <v>1 SL</v>
      </c>
      <c r="L1510" s="23">
        <f ca="1">NETWORKDAYS(LeaveTracker[[#This Row],[Start Date]],LeaveTracker[[#This Row],[End Date]],lstHolidays)</f>
        <v>1</v>
      </c>
      <c r="M1510" s="27"/>
    </row>
    <row r="1511" spans="1:13" ht="30" customHeight="1" x14ac:dyDescent="0.3">
      <c r="A1511" s="27">
        <v>126</v>
      </c>
      <c r="B1511" s="31">
        <v>43879</v>
      </c>
      <c r="C1511" s="31">
        <v>43836</v>
      </c>
      <c r="D1511" s="19" t="s">
        <v>116</v>
      </c>
      <c r="E1511" s="51" t="str">
        <f>IF(ISBLANK(LeaveTracker[[#This Row],[Employee Name]]),"-----",VLOOKUP(LeaveTracker[[#This Row],[Employee Name]],Employees[[Employee Name]:[Office]],7))</f>
        <v>CHARACTER OFFICE</v>
      </c>
      <c r="F1511" s="51" t="str">
        <f>IF(ISBLANK(LeaveTracker[[#This Row],[Employee Name]]),"-----",VLOOKUP(LeaveTracker[[#This Row],[Employee Name]],Employees[[Employee Name]:[Office]],6))</f>
        <v>REGULAR</v>
      </c>
      <c r="G1511" s="24">
        <v>43833</v>
      </c>
      <c r="H1511" s="24">
        <v>43833</v>
      </c>
      <c r="I1511" s="20" t="s">
        <v>81</v>
      </c>
      <c r="K1511" s="51" t="str">
        <f ca="1">LeaveTracker[[#This Row],[Days]]&amp;" "&amp;LeaveTracker[[#This Row],[Type of Leave]]</f>
        <v>1 SL</v>
      </c>
      <c r="L1511" s="23">
        <f ca="1">NETWORKDAYS(LeaveTracker[[#This Row],[Start Date]],LeaveTracker[[#This Row],[End Date]],lstHolidays)</f>
        <v>1</v>
      </c>
      <c r="M1511" s="27"/>
    </row>
    <row r="1512" spans="1:13" ht="30" customHeight="1" x14ac:dyDescent="0.3">
      <c r="A1512" s="27">
        <v>127</v>
      </c>
      <c r="B1512" s="31">
        <v>43879</v>
      </c>
      <c r="C1512" s="24">
        <v>43818</v>
      </c>
      <c r="D1512" s="19" t="s">
        <v>338</v>
      </c>
      <c r="E1512" s="51" t="str">
        <f>IF(ISBLANK(LeaveTracker[[#This Row],[Employee Name]]),"-----",VLOOKUP(LeaveTracker[[#This Row],[Employee Name]],Employees[[Employee Name]:[Office]],7))</f>
        <v>COMELEC</v>
      </c>
      <c r="F1512" s="51" t="str">
        <f>IF(ISBLANK(LeaveTracker[[#This Row],[Employee Name]]),"-----",VLOOKUP(LeaveTracker[[#This Row],[Employee Name]],Employees[[Employee Name]:[Office]],6))</f>
        <v>REGULAR</v>
      </c>
      <c r="G1512" s="24">
        <v>43818</v>
      </c>
      <c r="H1512" s="24">
        <v>43819</v>
      </c>
      <c r="I1512" s="20" t="s">
        <v>298</v>
      </c>
      <c r="J1512" s="43" t="s">
        <v>1004</v>
      </c>
      <c r="K1512" s="51" t="str">
        <f ca="1">LeaveTracker[[#This Row],[Days]]&amp;" "&amp;LeaveTracker[[#This Row],[Type of Leave]]</f>
        <v>2 OTHER</v>
      </c>
      <c r="L1512" s="23">
        <f ca="1">NETWORKDAYS(LeaveTracker[[#This Row],[Start Date]],LeaveTracker[[#This Row],[End Date]],lstHolidays)</f>
        <v>2</v>
      </c>
      <c r="M1512" s="27"/>
    </row>
    <row r="1513" spans="1:13" ht="30" customHeight="1" x14ac:dyDescent="0.3">
      <c r="A1513" s="27">
        <v>127</v>
      </c>
      <c r="B1513" s="31">
        <v>43879</v>
      </c>
      <c r="C1513" s="24">
        <v>43822</v>
      </c>
      <c r="D1513" s="19" t="s">
        <v>338</v>
      </c>
      <c r="E1513" s="51" t="str">
        <f>IF(ISBLANK(LeaveTracker[[#This Row],[Employee Name]]),"-----",VLOOKUP(LeaveTracker[[#This Row],[Employee Name]],Employees[[Employee Name]:[Office]],7))</f>
        <v>COMELEC</v>
      </c>
      <c r="F1513" s="51" t="str">
        <f>IF(ISBLANK(LeaveTracker[[#This Row],[Employee Name]]),"-----",VLOOKUP(LeaveTracker[[#This Row],[Employee Name]],Employees[[Employee Name]:[Office]],6))</f>
        <v>REGULAR</v>
      </c>
      <c r="G1513" s="24">
        <v>43822</v>
      </c>
      <c r="H1513" s="24">
        <v>43822</v>
      </c>
      <c r="I1513" s="20" t="s">
        <v>298</v>
      </c>
      <c r="J1513" s="43" t="s">
        <v>1004</v>
      </c>
      <c r="K1513" s="51" t="str">
        <f ca="1">LeaveTracker[[#This Row],[Days]]&amp;" "&amp;LeaveTracker[[#This Row],[Type of Leave]]</f>
        <v>1 OTHER</v>
      </c>
      <c r="L1513" s="23">
        <f ca="1">NETWORKDAYS(LeaveTracker[[#This Row],[Start Date]],LeaveTracker[[#This Row],[End Date]],lstHolidays)</f>
        <v>1</v>
      </c>
      <c r="M1513" s="27"/>
    </row>
    <row r="1514" spans="1:13" ht="30" customHeight="1" x14ac:dyDescent="0.3">
      <c r="A1514" s="27">
        <v>127</v>
      </c>
      <c r="B1514" s="31">
        <v>43879</v>
      </c>
      <c r="C1514" s="24">
        <v>43825</v>
      </c>
      <c r="D1514" s="19" t="s">
        <v>338</v>
      </c>
      <c r="E1514" s="51" t="str">
        <f>IF(ISBLANK(LeaveTracker[[#This Row],[Employee Name]]),"-----",VLOOKUP(LeaveTracker[[#This Row],[Employee Name]],Employees[[Employee Name]:[Office]],7))</f>
        <v>COMELEC</v>
      </c>
      <c r="F1514" s="51" t="str">
        <f>IF(ISBLANK(LeaveTracker[[#This Row],[Employee Name]]),"-----",VLOOKUP(LeaveTracker[[#This Row],[Employee Name]],Employees[[Employee Name]:[Office]],6))</f>
        <v>REGULAR</v>
      </c>
      <c r="G1514" s="24">
        <v>43825</v>
      </c>
      <c r="H1514" s="24">
        <v>43826</v>
      </c>
      <c r="I1514" s="20" t="s">
        <v>298</v>
      </c>
      <c r="J1514" s="43" t="s">
        <v>1004</v>
      </c>
      <c r="K1514" s="51" t="str">
        <f ca="1">LeaveTracker[[#This Row],[Days]]&amp;" "&amp;LeaveTracker[[#This Row],[Type of Leave]]</f>
        <v>2 OTHER</v>
      </c>
      <c r="L1514" s="23">
        <f ca="1">NETWORKDAYS(LeaveTracker[[#This Row],[Start Date]],LeaveTracker[[#This Row],[End Date]],lstHolidays)</f>
        <v>2</v>
      </c>
      <c r="M1514" s="27"/>
    </row>
    <row r="1515" spans="1:13" ht="30" customHeight="1" x14ac:dyDescent="0.3">
      <c r="A1515" s="27">
        <v>128</v>
      </c>
      <c r="B1515" s="31">
        <v>43879</v>
      </c>
      <c r="C1515" s="31">
        <v>43812</v>
      </c>
      <c r="D1515" s="19" t="s">
        <v>179</v>
      </c>
      <c r="E1515" s="51" t="str">
        <f>IF(ISBLANK(LeaveTracker[[#This Row],[Employee Name]]),"-----",VLOOKUP(LeaveTracker[[#This Row],[Employee Name]],Employees[[Employee Name]:[Office]],7))</f>
        <v>DOE</v>
      </c>
      <c r="F1515" s="51" t="str">
        <f>IF(ISBLANK(LeaveTracker[[#This Row],[Employee Name]]),"-----",VLOOKUP(LeaveTracker[[#This Row],[Employee Name]],Employees[[Employee Name]:[Office]],6))</f>
        <v>REGULAR</v>
      </c>
      <c r="G1515" s="24">
        <v>43817</v>
      </c>
      <c r="H1515" s="24">
        <v>43819</v>
      </c>
      <c r="I1515" s="20" t="s">
        <v>82</v>
      </c>
      <c r="K1515" s="51" t="str">
        <f ca="1">LeaveTracker[[#This Row],[Days]]&amp;" "&amp;LeaveTracker[[#This Row],[Type of Leave]]</f>
        <v>3 VL</v>
      </c>
      <c r="L1515" s="23">
        <f ca="1">NETWORKDAYS(LeaveTracker[[#This Row],[Start Date]],LeaveTracker[[#This Row],[End Date]],lstHolidays)</f>
        <v>3</v>
      </c>
      <c r="M1515" s="27"/>
    </row>
    <row r="1516" spans="1:13" ht="30" customHeight="1" x14ac:dyDescent="0.3">
      <c r="A1516" s="27">
        <v>128</v>
      </c>
      <c r="B1516" s="31">
        <v>43879</v>
      </c>
      <c r="C1516" s="31">
        <v>43812</v>
      </c>
      <c r="D1516" s="20" t="s">
        <v>179</v>
      </c>
      <c r="E1516" s="51" t="str">
        <f>IF(ISBLANK(LeaveTracker[[#This Row],[Employee Name]]),"-----",VLOOKUP(LeaveTracker[[#This Row],[Employee Name]],Employees[[Employee Name]:[Office]],7))</f>
        <v>DOE</v>
      </c>
      <c r="F1516" s="51" t="str">
        <f>IF(ISBLANK(LeaveTracker[[#This Row],[Employee Name]]),"-----",VLOOKUP(LeaveTracker[[#This Row],[Employee Name]],Employees[[Employee Name]:[Office]],6))</f>
        <v>REGULAR</v>
      </c>
      <c r="G1516" s="24">
        <v>43815</v>
      </c>
      <c r="H1516" s="24">
        <v>43816</v>
      </c>
      <c r="I1516" s="20" t="s">
        <v>82</v>
      </c>
      <c r="K1516" s="51" t="str">
        <f ca="1">LeaveTracker[[#This Row],[Days]]&amp;" "&amp;LeaveTracker[[#This Row],[Type of Leave]]</f>
        <v>2 VL</v>
      </c>
      <c r="L1516" s="23">
        <f ca="1">NETWORKDAYS(LeaveTracker[[#This Row],[Start Date]],LeaveTracker[[#This Row],[End Date]],lstHolidays)</f>
        <v>2</v>
      </c>
      <c r="M1516" s="27"/>
    </row>
    <row r="1517" spans="1:13" ht="30" customHeight="1" x14ac:dyDescent="0.3">
      <c r="A1517" s="27">
        <v>129</v>
      </c>
      <c r="B1517" s="31">
        <v>43879</v>
      </c>
      <c r="C1517" s="31">
        <v>43812</v>
      </c>
      <c r="D1517" s="19" t="s">
        <v>789</v>
      </c>
      <c r="E1517" s="51" t="str">
        <f>IF(ISBLANK(LeaveTracker[[#This Row],[Employee Name]]),"-----",VLOOKUP(LeaveTracker[[#This Row],[Employee Name]],Employees[[Employee Name]:[Office]],7))</f>
        <v>DEPED</v>
      </c>
      <c r="F1517" s="51" t="str">
        <f>IF(ISBLANK(LeaveTracker[[#This Row],[Employee Name]]),"-----",VLOOKUP(LeaveTracker[[#This Row],[Employee Name]],Employees[[Employee Name]:[Office]],6))</f>
        <v>REGULAR</v>
      </c>
      <c r="G1517" s="24">
        <v>43817</v>
      </c>
      <c r="H1517" s="24">
        <v>43819</v>
      </c>
      <c r="I1517" s="20" t="s">
        <v>298</v>
      </c>
      <c r="J1517" s="43" t="s">
        <v>1004</v>
      </c>
      <c r="K1517" s="51" t="str">
        <f ca="1">LeaveTracker[[#This Row],[Days]]&amp;" "&amp;LeaveTracker[[#This Row],[Type of Leave]]</f>
        <v>3 OTHER</v>
      </c>
      <c r="L1517" s="23">
        <f ca="1">NETWORKDAYS(LeaveTracker[[#This Row],[Start Date]],LeaveTracker[[#This Row],[End Date]],lstHolidays)</f>
        <v>3</v>
      </c>
      <c r="M1517" s="27"/>
    </row>
    <row r="1518" spans="1:13" ht="30" customHeight="1" x14ac:dyDescent="0.3">
      <c r="A1518" s="27">
        <v>129</v>
      </c>
      <c r="B1518" s="31">
        <v>43879</v>
      </c>
      <c r="C1518" s="31">
        <v>43812</v>
      </c>
      <c r="D1518" s="19" t="s">
        <v>789</v>
      </c>
      <c r="E1518" s="51" t="str">
        <f>IF(ISBLANK(LeaveTracker[[#This Row],[Employee Name]]),"-----",VLOOKUP(LeaveTracker[[#This Row],[Employee Name]],Employees[[Employee Name]:[Office]],7))</f>
        <v>DEPED</v>
      </c>
      <c r="F1518" s="51" t="str">
        <f>IF(ISBLANK(LeaveTracker[[#This Row],[Employee Name]]),"-----",VLOOKUP(LeaveTracker[[#This Row],[Employee Name]],Employees[[Employee Name]:[Office]],6))</f>
        <v>REGULAR</v>
      </c>
      <c r="G1518" s="24">
        <v>43825</v>
      </c>
      <c r="H1518" s="24">
        <v>43826</v>
      </c>
      <c r="I1518" s="20" t="s">
        <v>298</v>
      </c>
      <c r="J1518" s="43" t="s">
        <v>1004</v>
      </c>
      <c r="K1518" s="51" t="str">
        <f ca="1">LeaveTracker[[#This Row],[Days]]&amp;" "&amp;LeaveTracker[[#This Row],[Type of Leave]]</f>
        <v>2 OTHER</v>
      </c>
      <c r="L1518" s="23">
        <f ca="1">NETWORKDAYS(LeaveTracker[[#This Row],[Start Date]],LeaveTracker[[#This Row],[End Date]],lstHolidays)</f>
        <v>2</v>
      </c>
      <c r="M1518" s="27"/>
    </row>
    <row r="1519" spans="1:13" ht="30" customHeight="1" x14ac:dyDescent="0.3">
      <c r="A1519" s="27">
        <v>130</v>
      </c>
      <c r="B1519" s="31">
        <v>43879</v>
      </c>
      <c r="C1519" s="31">
        <v>43816</v>
      </c>
      <c r="D1519" s="19" t="s">
        <v>757</v>
      </c>
      <c r="E1519" s="51" t="str">
        <f>IF(ISBLANK(LeaveTracker[[#This Row],[Employee Name]]),"-----",VLOOKUP(LeaveTracker[[#This Row],[Employee Name]],Employees[[Employee Name]:[Office]],7))</f>
        <v>ASSESSORS OFFICE</v>
      </c>
      <c r="F1519" s="51" t="str">
        <f>IF(ISBLANK(LeaveTracker[[#This Row],[Employee Name]]),"-----",VLOOKUP(LeaveTracker[[#This Row],[Employee Name]],Employees[[Employee Name]:[Office]],6))</f>
        <v>REGULAR</v>
      </c>
      <c r="G1519" s="24">
        <v>43826</v>
      </c>
      <c r="H1519" s="24">
        <v>43826</v>
      </c>
      <c r="I1519" s="20" t="s">
        <v>298</v>
      </c>
      <c r="J1519" s="43" t="s">
        <v>105</v>
      </c>
      <c r="K1519" s="51" t="str">
        <f ca="1">LeaveTracker[[#This Row],[Days]]&amp;" "&amp;LeaveTracker[[#This Row],[Type of Leave]]</f>
        <v>1 OTHER</v>
      </c>
      <c r="L1519" s="23">
        <f ca="1">NETWORKDAYS(LeaveTracker[[#This Row],[Start Date]],LeaveTracker[[#This Row],[End Date]],lstHolidays)</f>
        <v>1</v>
      </c>
      <c r="M1519" s="27"/>
    </row>
    <row r="1520" spans="1:13" ht="30" customHeight="1" x14ac:dyDescent="0.3">
      <c r="A1520" s="27">
        <v>131</v>
      </c>
      <c r="B1520" s="31">
        <v>43879</v>
      </c>
      <c r="C1520" s="31">
        <v>43818</v>
      </c>
      <c r="D1520" s="19" t="s">
        <v>657</v>
      </c>
      <c r="E1520" s="51" t="str">
        <f>IF(ISBLANK(LeaveTracker[[#This Row],[Employee Name]]),"-----",VLOOKUP(LeaveTracker[[#This Row],[Employee Name]],Employees[[Employee Name]:[Office]],7))</f>
        <v>ASSESSORS OFFICE</v>
      </c>
      <c r="F1520" s="51" t="str">
        <f>IF(ISBLANK(LeaveTracker[[#This Row],[Employee Name]]),"-----",VLOOKUP(LeaveTracker[[#This Row],[Employee Name]],Employees[[Employee Name]:[Office]],6))</f>
        <v>REGULAR</v>
      </c>
      <c r="G1520" s="24">
        <v>43816</v>
      </c>
      <c r="H1520" s="24">
        <v>43816</v>
      </c>
      <c r="I1520" s="20" t="s">
        <v>81</v>
      </c>
      <c r="K1520" s="51" t="str">
        <f ca="1">LeaveTracker[[#This Row],[Days]]&amp;" "&amp;LeaveTracker[[#This Row],[Type of Leave]]</f>
        <v>1 SL</v>
      </c>
      <c r="L1520" s="23">
        <f ca="1">NETWORKDAYS(LeaveTracker[[#This Row],[Start Date]],LeaveTracker[[#This Row],[End Date]],lstHolidays)</f>
        <v>1</v>
      </c>
      <c r="M1520" s="27"/>
    </row>
    <row r="1521" spans="1:13" ht="30" customHeight="1" x14ac:dyDescent="0.3">
      <c r="A1521" s="27">
        <v>132</v>
      </c>
      <c r="B1521" s="31">
        <v>43879</v>
      </c>
      <c r="C1521" s="31">
        <v>43822</v>
      </c>
      <c r="D1521" s="19" t="s">
        <v>464</v>
      </c>
      <c r="E1521" s="51" t="str">
        <f>IF(ISBLANK(LeaveTracker[[#This Row],[Employee Name]]),"-----",VLOOKUP(LeaveTracker[[#This Row],[Employee Name]],Employees[[Employee Name]:[Office]],7))</f>
        <v>ASSESSORS OFFICE</v>
      </c>
      <c r="F1521" s="51" t="str">
        <f>IF(ISBLANK(LeaveTracker[[#This Row],[Employee Name]]),"-----",VLOOKUP(LeaveTracker[[#This Row],[Employee Name]],Employees[[Employee Name]:[Office]],6))</f>
        <v>REGULAR</v>
      </c>
      <c r="G1521" s="24">
        <v>43817</v>
      </c>
      <c r="H1521" s="24">
        <v>43819</v>
      </c>
      <c r="I1521" s="20" t="s">
        <v>298</v>
      </c>
      <c r="K1521" s="51" t="str">
        <f ca="1">LeaveTracker[[#This Row],[Days]]&amp;" "&amp;LeaveTracker[[#This Row],[Type of Leave]]</f>
        <v>3 OTHER</v>
      </c>
      <c r="L1521" s="23">
        <f ca="1">NETWORKDAYS(LeaveTracker[[#This Row],[Start Date]],LeaveTracker[[#This Row],[End Date]],lstHolidays)</f>
        <v>3</v>
      </c>
      <c r="M1521" s="27"/>
    </row>
    <row r="1522" spans="1:13" ht="30" customHeight="1" x14ac:dyDescent="0.3">
      <c r="A1522" s="27">
        <v>133</v>
      </c>
      <c r="B1522" s="31">
        <v>43879</v>
      </c>
      <c r="C1522" s="31">
        <v>43812</v>
      </c>
      <c r="D1522" s="20" t="s">
        <v>464</v>
      </c>
      <c r="E1522" s="51" t="str">
        <f>IF(ISBLANK(LeaveTracker[[#This Row],[Employee Name]]),"-----",VLOOKUP(LeaveTracker[[#This Row],[Employee Name]],Employees[[Employee Name]:[Office]],7))</f>
        <v>ASSESSORS OFFICE</v>
      </c>
      <c r="F1522" s="51" t="str">
        <f>IF(ISBLANK(LeaveTracker[[#This Row],[Employee Name]]),"-----",VLOOKUP(LeaveTracker[[#This Row],[Employee Name]],Employees[[Employee Name]:[Office]],6))</f>
        <v>REGULAR</v>
      </c>
      <c r="G1522" s="24">
        <v>43809</v>
      </c>
      <c r="H1522" s="24">
        <v>43811</v>
      </c>
      <c r="I1522" s="20" t="s">
        <v>81</v>
      </c>
      <c r="K1522" s="51" t="str">
        <f ca="1">LeaveTracker[[#This Row],[Days]]&amp;" "&amp;LeaveTracker[[#This Row],[Type of Leave]]</f>
        <v>3 SL</v>
      </c>
      <c r="L1522" s="23">
        <f ca="1">NETWORKDAYS(LeaveTracker[[#This Row],[Start Date]],LeaveTracker[[#This Row],[End Date]],lstHolidays)</f>
        <v>3</v>
      </c>
      <c r="M1522" s="27"/>
    </row>
    <row r="1523" spans="1:13" ht="30" customHeight="1" x14ac:dyDescent="0.3">
      <c r="A1523" s="27">
        <v>134</v>
      </c>
      <c r="B1523" s="31">
        <v>43879</v>
      </c>
      <c r="C1523" s="31">
        <v>43794</v>
      </c>
      <c r="D1523" s="19" t="s">
        <v>791</v>
      </c>
      <c r="E1523" s="51" t="str">
        <f>IF(ISBLANK(LeaveTracker[[#This Row],[Employee Name]]),"-----",VLOOKUP(LeaveTracker[[#This Row],[Employee Name]],Employees[[Employee Name]:[Office]],7))</f>
        <v>CENRO</v>
      </c>
      <c r="F1523" s="51" t="str">
        <f>IF(ISBLANK(LeaveTracker[[#This Row],[Employee Name]]),"-----",VLOOKUP(LeaveTracker[[#This Row],[Employee Name]],Employees[[Employee Name]:[Office]],6))</f>
        <v>REGULAR</v>
      </c>
      <c r="G1523" s="24">
        <v>43792</v>
      </c>
      <c r="H1523" s="24">
        <v>43793</v>
      </c>
      <c r="I1523" s="20" t="s">
        <v>81</v>
      </c>
      <c r="K1523" s="51" t="str">
        <f ca="1">LeaveTracker[[#This Row],[Days]]&amp;" "&amp;LeaveTracker[[#This Row],[Type of Leave]]</f>
        <v>0 SL</v>
      </c>
      <c r="L1523" s="23">
        <f ca="1">NETWORKDAYS(LeaveTracker[[#This Row],[Start Date]],LeaveTracker[[#This Row],[End Date]],lstHolidays)</f>
        <v>0</v>
      </c>
      <c r="M1523" s="27"/>
    </row>
    <row r="1524" spans="1:13" ht="30" customHeight="1" x14ac:dyDescent="0.3">
      <c r="A1524" s="27">
        <v>135</v>
      </c>
      <c r="B1524" s="31">
        <v>43879</v>
      </c>
      <c r="C1524" s="31">
        <v>43783</v>
      </c>
      <c r="D1524" s="19" t="s">
        <v>793</v>
      </c>
      <c r="E1524" s="51" t="str">
        <f>IF(ISBLANK(LeaveTracker[[#This Row],[Employee Name]]),"-----",VLOOKUP(LeaveTracker[[#This Row],[Employee Name]],Employees[[Employee Name]:[Office]],7))</f>
        <v>CENRO</v>
      </c>
      <c r="F1524" s="51" t="str">
        <f>IF(ISBLANK(LeaveTracker[[#This Row],[Employee Name]]),"-----",VLOOKUP(LeaveTracker[[#This Row],[Employee Name]],Employees[[Employee Name]:[Office]],6))</f>
        <v>REGULAR</v>
      </c>
      <c r="G1524" s="24">
        <v>43780</v>
      </c>
      <c r="H1524" s="24">
        <v>43782</v>
      </c>
      <c r="I1524" s="20" t="s">
        <v>81</v>
      </c>
      <c r="K1524" s="51" t="str">
        <f ca="1">LeaveTracker[[#This Row],[Days]]&amp;" "&amp;LeaveTracker[[#This Row],[Type of Leave]]</f>
        <v>3 SL</v>
      </c>
      <c r="L1524" s="23">
        <f ca="1">NETWORKDAYS(LeaveTracker[[#This Row],[Start Date]],LeaveTracker[[#This Row],[End Date]],lstHolidays)</f>
        <v>3</v>
      </c>
      <c r="M1524" s="27"/>
    </row>
    <row r="1525" spans="1:13" ht="30" customHeight="1" x14ac:dyDescent="0.3">
      <c r="A1525" s="27">
        <v>136</v>
      </c>
      <c r="B1525" s="31">
        <v>43879</v>
      </c>
      <c r="C1525" s="31">
        <v>43786</v>
      </c>
      <c r="D1525" s="19" t="s">
        <v>290</v>
      </c>
      <c r="E1525" s="51" t="str">
        <f>IF(ISBLANK(LeaveTracker[[#This Row],[Employee Name]]),"-----",VLOOKUP(LeaveTracker[[#This Row],[Employee Name]],Employees[[Employee Name]:[Office]],7))</f>
        <v>CENRO</v>
      </c>
      <c r="F1525" s="51" t="str">
        <f>IF(ISBLANK(LeaveTracker[[#This Row],[Employee Name]]),"-----",VLOOKUP(LeaveTracker[[#This Row],[Employee Name]],Employees[[Employee Name]:[Office]],6))</f>
        <v>REGULAR</v>
      </c>
      <c r="G1525" s="24">
        <v>43775</v>
      </c>
      <c r="H1525" s="24">
        <v>43775</v>
      </c>
      <c r="I1525" s="20" t="s">
        <v>81</v>
      </c>
      <c r="K1525" s="51" t="str">
        <f ca="1">LeaveTracker[[#This Row],[Days]]&amp;" "&amp;LeaveTracker[[#This Row],[Type of Leave]]</f>
        <v>1 SL</v>
      </c>
      <c r="L1525" s="23">
        <f ca="1">NETWORKDAYS(LeaveTracker[[#This Row],[Start Date]],LeaveTracker[[#This Row],[End Date]],lstHolidays)</f>
        <v>1</v>
      </c>
      <c r="M1525" s="27"/>
    </row>
    <row r="1526" spans="1:13" ht="30" customHeight="1" x14ac:dyDescent="0.3">
      <c r="A1526" s="27">
        <v>136</v>
      </c>
      <c r="B1526" s="31">
        <v>43879</v>
      </c>
      <c r="C1526" s="31">
        <v>43786</v>
      </c>
      <c r="D1526" s="19" t="s">
        <v>290</v>
      </c>
      <c r="E1526" s="51" t="str">
        <f>IF(ISBLANK(LeaveTracker[[#This Row],[Employee Name]]),"-----",VLOOKUP(LeaveTracker[[#This Row],[Employee Name]],Employees[[Employee Name]:[Office]],7))</f>
        <v>CENRO</v>
      </c>
      <c r="F1526" s="51" t="str">
        <f>IF(ISBLANK(LeaveTracker[[#This Row],[Employee Name]]),"-----",VLOOKUP(LeaveTracker[[#This Row],[Employee Name]],Employees[[Employee Name]:[Office]],6))</f>
        <v>REGULAR</v>
      </c>
      <c r="G1526" s="24">
        <v>43778</v>
      </c>
      <c r="H1526" s="24">
        <v>43782</v>
      </c>
      <c r="I1526" s="20" t="s">
        <v>81</v>
      </c>
      <c r="K1526" s="51" t="str">
        <f ca="1">LeaveTracker[[#This Row],[Days]]&amp;" "&amp;LeaveTracker[[#This Row],[Type of Leave]]</f>
        <v>3 SL</v>
      </c>
      <c r="L1526" s="23">
        <f ca="1">NETWORKDAYS(LeaveTracker[[#This Row],[Start Date]],LeaveTracker[[#This Row],[End Date]],lstHolidays)</f>
        <v>3</v>
      </c>
      <c r="M1526" s="27"/>
    </row>
    <row r="1527" spans="1:13" ht="30" customHeight="1" x14ac:dyDescent="0.3">
      <c r="A1527" s="27">
        <v>136</v>
      </c>
      <c r="B1527" s="31">
        <v>43879</v>
      </c>
      <c r="C1527" s="31">
        <v>43786</v>
      </c>
      <c r="D1527" s="19" t="s">
        <v>290</v>
      </c>
      <c r="E1527" s="51" t="str">
        <f>IF(ISBLANK(LeaveTracker[[#This Row],[Employee Name]]),"-----",VLOOKUP(LeaveTracker[[#This Row],[Employee Name]],Employees[[Employee Name]:[Office]],7))</f>
        <v>CENRO</v>
      </c>
      <c r="F1527" s="51" t="str">
        <f>IF(ISBLANK(LeaveTracker[[#This Row],[Employee Name]]),"-----",VLOOKUP(LeaveTracker[[#This Row],[Employee Name]],Employees[[Employee Name]:[Office]],6))</f>
        <v>REGULAR</v>
      </c>
      <c r="G1527" s="24">
        <v>43785</v>
      </c>
      <c r="H1527" s="24">
        <v>43785</v>
      </c>
      <c r="I1527" s="20" t="s">
        <v>81</v>
      </c>
      <c r="K1527" s="51" t="str">
        <f ca="1">LeaveTracker[[#This Row],[Days]]&amp;" "&amp;LeaveTracker[[#This Row],[Type of Leave]]</f>
        <v>0 SL</v>
      </c>
      <c r="L1527" s="23">
        <f ca="1">NETWORKDAYS(LeaveTracker[[#This Row],[Start Date]],LeaveTracker[[#This Row],[End Date]],lstHolidays)</f>
        <v>0</v>
      </c>
      <c r="M1527" s="27"/>
    </row>
    <row r="1528" spans="1:13" ht="30" customHeight="1" x14ac:dyDescent="0.3">
      <c r="A1528" s="27">
        <v>137</v>
      </c>
      <c r="B1528" s="31">
        <v>43879</v>
      </c>
      <c r="C1528" s="31">
        <v>43801</v>
      </c>
      <c r="D1528" s="20" t="s">
        <v>290</v>
      </c>
      <c r="E1528" s="51" t="str">
        <f>IF(ISBLANK(LeaveTracker[[#This Row],[Employee Name]]),"-----",VLOOKUP(LeaveTracker[[#This Row],[Employee Name]],Employees[[Employee Name]:[Office]],7))</f>
        <v>CENRO</v>
      </c>
      <c r="F1528" s="51" t="str">
        <f>IF(ISBLANK(LeaveTracker[[#This Row],[Employee Name]]),"-----",VLOOKUP(LeaveTracker[[#This Row],[Employee Name]],Employees[[Employee Name]:[Office]],6))</f>
        <v>REGULAR</v>
      </c>
      <c r="G1528" s="24">
        <v>43794</v>
      </c>
      <c r="H1528" s="24">
        <v>43798</v>
      </c>
      <c r="I1528" s="20" t="s">
        <v>81</v>
      </c>
      <c r="K1528" s="51" t="str">
        <f ca="1">LeaveTracker[[#This Row],[Days]]&amp;" "&amp;LeaveTracker[[#This Row],[Type of Leave]]</f>
        <v>5 SL</v>
      </c>
      <c r="L1528" s="23">
        <f ca="1">NETWORKDAYS(LeaveTracker[[#This Row],[Start Date]],LeaveTracker[[#This Row],[End Date]],lstHolidays)</f>
        <v>5</v>
      </c>
      <c r="M1528" s="27"/>
    </row>
    <row r="1529" spans="1:13" ht="30" customHeight="1" x14ac:dyDescent="0.3">
      <c r="A1529" s="27">
        <v>138</v>
      </c>
      <c r="B1529" s="31">
        <v>43879</v>
      </c>
      <c r="C1529" s="31">
        <v>43805</v>
      </c>
      <c r="D1529" s="19" t="s">
        <v>794</v>
      </c>
      <c r="E1529" s="51" t="str">
        <f>IF(ISBLANK(LeaveTracker[[#This Row],[Employee Name]]),"-----",VLOOKUP(LeaveTracker[[#This Row],[Employee Name]],Employees[[Employee Name]:[Office]],7))</f>
        <v>CEO</v>
      </c>
      <c r="F1529" s="51" t="str">
        <f>IF(ISBLANK(LeaveTracker[[#This Row],[Employee Name]]),"-----",VLOOKUP(LeaveTracker[[#This Row],[Employee Name]],Employees[[Employee Name]:[Office]],6))</f>
        <v>REGULAR</v>
      </c>
      <c r="G1529" s="24">
        <v>43815</v>
      </c>
      <c r="H1529" s="24">
        <v>43819</v>
      </c>
      <c r="I1529" s="20" t="s">
        <v>82</v>
      </c>
      <c r="K1529" s="51" t="str">
        <f ca="1">LeaveTracker[[#This Row],[Days]]&amp;" "&amp;LeaveTracker[[#This Row],[Type of Leave]]</f>
        <v>5 VL</v>
      </c>
      <c r="L1529" s="23">
        <f ca="1">NETWORKDAYS(LeaveTracker[[#This Row],[Start Date]],LeaveTracker[[#This Row],[End Date]],lstHolidays)</f>
        <v>5</v>
      </c>
      <c r="M1529" s="27"/>
    </row>
    <row r="1530" spans="1:13" ht="30" customHeight="1" x14ac:dyDescent="0.3">
      <c r="A1530" s="27">
        <v>139</v>
      </c>
      <c r="B1530" s="31">
        <v>43879</v>
      </c>
      <c r="C1530" s="31">
        <v>43787</v>
      </c>
      <c r="D1530" s="20" t="s">
        <v>794</v>
      </c>
      <c r="E1530" s="51" t="str">
        <f>IF(ISBLANK(LeaveTracker[[#This Row],[Employee Name]]),"-----",VLOOKUP(LeaveTracker[[#This Row],[Employee Name]],Employees[[Employee Name]:[Office]],7))</f>
        <v>CEO</v>
      </c>
      <c r="F1530" s="51" t="str">
        <f>IF(ISBLANK(LeaveTracker[[#This Row],[Employee Name]]),"-----",VLOOKUP(LeaveTracker[[#This Row],[Employee Name]],Employees[[Employee Name]:[Office]],6))</f>
        <v>REGULAR</v>
      </c>
      <c r="G1530" s="24">
        <v>43783</v>
      </c>
      <c r="H1530" s="24">
        <v>43784</v>
      </c>
      <c r="I1530" s="20" t="s">
        <v>81</v>
      </c>
      <c r="K1530" s="51" t="str">
        <f ca="1">LeaveTracker[[#This Row],[Days]]&amp;" "&amp;LeaveTracker[[#This Row],[Type of Leave]]</f>
        <v>2 SL</v>
      </c>
      <c r="L1530" s="23">
        <f ca="1">NETWORKDAYS(LeaveTracker[[#This Row],[Start Date]],LeaveTracker[[#This Row],[End Date]],lstHolidays)</f>
        <v>2</v>
      </c>
      <c r="M1530" s="27"/>
    </row>
    <row r="1531" spans="1:13" ht="30" customHeight="1" x14ac:dyDescent="0.3">
      <c r="A1531" s="27">
        <v>140</v>
      </c>
      <c r="B1531" s="31">
        <v>43879</v>
      </c>
      <c r="C1531" s="31">
        <v>43819</v>
      </c>
      <c r="D1531" s="19" t="s">
        <v>228</v>
      </c>
      <c r="E1531" s="51" t="str">
        <f>IF(ISBLANK(LeaveTracker[[#This Row],[Employee Name]]),"-----",VLOOKUP(LeaveTracker[[#This Row],[Employee Name]],Employees[[Employee Name]:[Office]],7))</f>
        <v>CSWDO</v>
      </c>
      <c r="F1531" s="51" t="str">
        <f>IF(ISBLANK(LeaveTracker[[#This Row],[Employee Name]]),"-----",VLOOKUP(LeaveTracker[[#This Row],[Employee Name]],Employees[[Employee Name]:[Office]],6))</f>
        <v>REGULAR</v>
      </c>
      <c r="G1531" s="24">
        <v>43815</v>
      </c>
      <c r="H1531" s="24">
        <v>43816</v>
      </c>
      <c r="I1531" s="20" t="s">
        <v>81</v>
      </c>
      <c r="K1531" s="51" t="str">
        <f ca="1">LeaveTracker[[#This Row],[Days]]&amp;" "&amp;LeaveTracker[[#This Row],[Type of Leave]]</f>
        <v>2 SL</v>
      </c>
      <c r="L1531" s="23">
        <f ca="1">NETWORKDAYS(LeaveTracker[[#This Row],[Start Date]],LeaveTracker[[#This Row],[End Date]],lstHolidays)</f>
        <v>2</v>
      </c>
      <c r="M1531" s="27"/>
    </row>
    <row r="1532" spans="1:13" ht="30" customHeight="1" x14ac:dyDescent="0.3">
      <c r="A1532" s="27">
        <v>140</v>
      </c>
      <c r="B1532" s="31">
        <v>43879</v>
      </c>
      <c r="C1532" s="31">
        <v>43819</v>
      </c>
      <c r="D1532" s="19" t="s">
        <v>228</v>
      </c>
      <c r="E1532" s="51" t="str">
        <f>IF(ISBLANK(LeaveTracker[[#This Row],[Employee Name]]),"-----",VLOOKUP(LeaveTracker[[#This Row],[Employee Name]],Employees[[Employee Name]:[Office]],7))</f>
        <v>CSWDO</v>
      </c>
      <c r="F1532" s="51" t="str">
        <f>IF(ISBLANK(LeaveTracker[[#This Row],[Employee Name]]),"-----",VLOOKUP(LeaveTracker[[#This Row],[Employee Name]],Employees[[Employee Name]:[Office]],6))</f>
        <v>REGULAR</v>
      </c>
      <c r="G1532" s="24">
        <v>43818</v>
      </c>
      <c r="H1532" s="24">
        <v>43818</v>
      </c>
      <c r="I1532" s="20" t="s">
        <v>81</v>
      </c>
      <c r="K1532" s="51" t="str">
        <f ca="1">LeaveTracker[[#This Row],[Days]]&amp;" "&amp;LeaveTracker[[#This Row],[Type of Leave]]</f>
        <v>1 SL</v>
      </c>
      <c r="L1532" s="23">
        <f ca="1">NETWORKDAYS(LeaveTracker[[#This Row],[Start Date]],LeaveTracker[[#This Row],[End Date]],lstHolidays)</f>
        <v>1</v>
      </c>
      <c r="M1532" s="27"/>
    </row>
    <row r="1533" spans="1:13" ht="30" customHeight="1" x14ac:dyDescent="0.3">
      <c r="A1533" s="27">
        <v>141</v>
      </c>
      <c r="B1533" s="31">
        <v>43879</v>
      </c>
      <c r="C1533" s="31">
        <v>43833</v>
      </c>
      <c r="D1533" s="19" t="s">
        <v>798</v>
      </c>
      <c r="E1533" s="51" t="str">
        <f>IF(ISBLANK(LeaveTracker[[#This Row],[Employee Name]]),"-----",VLOOKUP(LeaveTracker[[#This Row],[Employee Name]],Employees[[Employee Name]:[Office]],7))</f>
        <v>ONT</v>
      </c>
      <c r="F1533" s="51" t="str">
        <f>IF(ISBLANK(LeaveTracker[[#This Row],[Employee Name]]),"-----",VLOOKUP(LeaveTracker[[#This Row],[Employee Name]],Employees[[Employee Name]:[Office]],6))</f>
        <v>REGULAR</v>
      </c>
      <c r="G1533" s="24">
        <v>43832</v>
      </c>
      <c r="H1533" s="24">
        <v>43832</v>
      </c>
      <c r="I1533" s="20" t="s">
        <v>81</v>
      </c>
      <c r="K1533" s="51" t="str">
        <f ca="1">LeaveTracker[[#This Row],[Days]]&amp;" "&amp;LeaveTracker[[#This Row],[Type of Leave]]</f>
        <v>1 SL</v>
      </c>
      <c r="L1533" s="23">
        <f ca="1">NETWORKDAYS(LeaveTracker[[#This Row],[Start Date]],LeaveTracker[[#This Row],[End Date]],lstHolidays)</f>
        <v>1</v>
      </c>
      <c r="M1533" s="27"/>
    </row>
    <row r="1534" spans="1:13" ht="30" customHeight="1" x14ac:dyDescent="0.3">
      <c r="A1534" s="27">
        <v>142</v>
      </c>
      <c r="B1534" s="31">
        <v>43879</v>
      </c>
      <c r="C1534" s="31">
        <v>43801</v>
      </c>
      <c r="D1534" s="20" t="s">
        <v>798</v>
      </c>
      <c r="E1534" s="51" t="str">
        <f>IF(ISBLANK(LeaveTracker[[#This Row],[Employee Name]]),"-----",VLOOKUP(LeaveTracker[[#This Row],[Employee Name]],Employees[[Employee Name]:[Office]],7))</f>
        <v>ONT</v>
      </c>
      <c r="F1534" s="51" t="str">
        <f>IF(ISBLANK(LeaveTracker[[#This Row],[Employee Name]]),"-----",VLOOKUP(LeaveTracker[[#This Row],[Employee Name]],Employees[[Employee Name]:[Office]],6))</f>
        <v>REGULAR</v>
      </c>
      <c r="G1534" s="24">
        <v>43830</v>
      </c>
      <c r="H1534" s="24">
        <v>43830</v>
      </c>
      <c r="I1534" s="20" t="s">
        <v>82</v>
      </c>
      <c r="K1534" s="51" t="str">
        <f ca="1">LeaveTracker[[#This Row],[Days]]&amp;" "&amp;LeaveTracker[[#This Row],[Type of Leave]]</f>
        <v>1 VL</v>
      </c>
      <c r="L1534" s="23">
        <f ca="1">NETWORKDAYS(LeaveTracker[[#This Row],[Start Date]],LeaveTracker[[#This Row],[End Date]],lstHolidays)</f>
        <v>1</v>
      </c>
      <c r="M1534" s="27"/>
    </row>
    <row r="1535" spans="1:13" ht="30" customHeight="1" x14ac:dyDescent="0.3">
      <c r="A1535" s="27">
        <v>143</v>
      </c>
      <c r="B1535" s="31">
        <v>43879</v>
      </c>
      <c r="C1535" s="31">
        <v>43811</v>
      </c>
      <c r="D1535" s="19" t="s">
        <v>189</v>
      </c>
      <c r="E1535" s="51" t="str">
        <f>IF(ISBLANK(LeaveTracker[[#This Row],[Employee Name]]),"-----",VLOOKUP(LeaveTracker[[#This Row],[Employee Name]],Employees[[Employee Name]:[Office]],7))</f>
        <v>ONT</v>
      </c>
      <c r="F1535" s="51" t="str">
        <f>IF(ISBLANK(LeaveTracker[[#This Row],[Employee Name]]),"-----",VLOOKUP(LeaveTracker[[#This Row],[Employee Name]],Employees[[Employee Name]:[Office]],6))</f>
        <v>REGULAR</v>
      </c>
      <c r="G1535" s="24">
        <v>43826</v>
      </c>
      <c r="H1535" s="24">
        <v>43826</v>
      </c>
      <c r="I1535" s="20" t="s">
        <v>298</v>
      </c>
      <c r="J1535" s="43" t="s">
        <v>755</v>
      </c>
      <c r="K1535" s="51" t="str">
        <f ca="1">LeaveTracker[[#This Row],[Days]]&amp;" "&amp;LeaveTracker[[#This Row],[Type of Leave]]</f>
        <v>1 OTHER</v>
      </c>
      <c r="L1535" s="23">
        <f ca="1">NETWORKDAYS(LeaveTracker[[#This Row],[Start Date]],LeaveTracker[[#This Row],[End Date]],lstHolidays)</f>
        <v>1</v>
      </c>
      <c r="M1535" s="27"/>
    </row>
    <row r="1536" spans="1:13" ht="30" customHeight="1" x14ac:dyDescent="0.3">
      <c r="A1536" s="27">
        <v>144</v>
      </c>
      <c r="B1536" s="31">
        <v>43879</v>
      </c>
      <c r="C1536" s="31">
        <v>43822</v>
      </c>
      <c r="D1536" s="20" t="s">
        <v>189</v>
      </c>
      <c r="E1536" s="51" t="str">
        <f>IF(ISBLANK(LeaveTracker[[#This Row],[Employee Name]]),"-----",VLOOKUP(LeaveTracker[[#This Row],[Employee Name]],Employees[[Employee Name]:[Office]],7))</f>
        <v>ONT</v>
      </c>
      <c r="F1536" s="51" t="str">
        <f>IF(ISBLANK(LeaveTracker[[#This Row],[Employee Name]]),"-----",VLOOKUP(LeaveTracker[[#This Row],[Employee Name]],Employees[[Employee Name]:[Office]],6))</f>
        <v>REGULAR</v>
      </c>
      <c r="G1536" s="24">
        <v>43819</v>
      </c>
      <c r="H1536" s="24">
        <v>43819</v>
      </c>
      <c r="I1536" s="20" t="s">
        <v>81</v>
      </c>
      <c r="K1536" s="51" t="str">
        <f ca="1">LeaveTracker[[#This Row],[Days]]&amp;" "&amp;LeaveTracker[[#This Row],[Type of Leave]]</f>
        <v>1 SL</v>
      </c>
      <c r="L1536" s="23">
        <f ca="1">NETWORKDAYS(LeaveTracker[[#This Row],[Start Date]],LeaveTracker[[#This Row],[End Date]],lstHolidays)</f>
        <v>1</v>
      </c>
      <c r="M1536" s="27"/>
    </row>
    <row r="1537" spans="1:13" ht="30" customHeight="1" x14ac:dyDescent="0.3">
      <c r="A1537" s="27">
        <v>145</v>
      </c>
      <c r="B1537" s="31">
        <v>43879</v>
      </c>
      <c r="C1537" s="31">
        <v>43811</v>
      </c>
      <c r="D1537" s="20" t="s">
        <v>189</v>
      </c>
      <c r="E1537" s="51" t="str">
        <f>IF(ISBLANK(LeaveTracker[[#This Row],[Employee Name]]),"-----",VLOOKUP(LeaveTracker[[#This Row],[Employee Name]],Employees[[Employee Name]:[Office]],7))</f>
        <v>ONT</v>
      </c>
      <c r="F1537" s="51" t="str">
        <f>IF(ISBLANK(LeaveTracker[[#This Row],[Employee Name]]),"-----",VLOOKUP(LeaveTracker[[#This Row],[Employee Name]],Employees[[Employee Name]:[Office]],6))</f>
        <v>REGULAR</v>
      </c>
      <c r="G1537" s="24">
        <v>43810</v>
      </c>
      <c r="H1537" s="24">
        <v>43810</v>
      </c>
      <c r="I1537" s="20" t="s">
        <v>81</v>
      </c>
      <c r="K1537" s="51" t="str">
        <f ca="1">LeaveTracker[[#This Row],[Days]]&amp;" "&amp;LeaveTracker[[#This Row],[Type of Leave]]</f>
        <v>1 SL</v>
      </c>
      <c r="L1537" s="23">
        <f ca="1">NETWORKDAYS(LeaveTracker[[#This Row],[Start Date]],LeaveTracker[[#This Row],[End Date]],lstHolidays)</f>
        <v>1</v>
      </c>
      <c r="M1537" s="27"/>
    </row>
    <row r="1538" spans="1:13" ht="30" customHeight="1" x14ac:dyDescent="0.3">
      <c r="A1538" s="27">
        <v>146</v>
      </c>
      <c r="B1538" s="31">
        <v>43879</v>
      </c>
      <c r="C1538" s="31">
        <v>43808</v>
      </c>
      <c r="D1538" s="19" t="s">
        <v>380</v>
      </c>
      <c r="E1538" s="51" t="str">
        <f>IF(ISBLANK(LeaveTracker[[#This Row],[Employee Name]]),"-----",VLOOKUP(LeaveTracker[[#This Row],[Employee Name]],Employees[[Employee Name]:[Office]],7))</f>
        <v>CCT</v>
      </c>
      <c r="F1538" s="51" t="str">
        <f>IF(ISBLANK(LeaveTracker[[#This Row],[Employee Name]]),"-----",VLOOKUP(LeaveTracker[[#This Row],[Employee Name]],Employees[[Employee Name]:[Office]],6))</f>
        <v>REGULAR</v>
      </c>
      <c r="G1538" s="24">
        <v>43805</v>
      </c>
      <c r="H1538" s="24">
        <v>43805</v>
      </c>
      <c r="I1538" s="20" t="s">
        <v>81</v>
      </c>
      <c r="K1538" s="51" t="str">
        <f ca="1">LeaveTracker[[#This Row],[Days]]&amp;" "&amp;LeaveTracker[[#This Row],[Type of Leave]]</f>
        <v>1 SL</v>
      </c>
      <c r="L1538" s="23">
        <f ca="1">NETWORKDAYS(LeaveTracker[[#This Row],[Start Date]],LeaveTracker[[#This Row],[End Date]],lstHolidays)</f>
        <v>1</v>
      </c>
      <c r="M1538" s="27"/>
    </row>
    <row r="1539" spans="1:13" ht="30" customHeight="1" x14ac:dyDescent="0.3">
      <c r="A1539" s="27">
        <v>147</v>
      </c>
      <c r="B1539" s="31">
        <v>43879</v>
      </c>
      <c r="C1539" s="31">
        <v>43795</v>
      </c>
      <c r="D1539" s="20" t="s">
        <v>380</v>
      </c>
      <c r="E1539" s="51" t="str">
        <f>IF(ISBLANK(LeaveTracker[[#This Row],[Employee Name]]),"-----",VLOOKUP(LeaveTracker[[#This Row],[Employee Name]],Employees[[Employee Name]:[Office]],7))</f>
        <v>CCT</v>
      </c>
      <c r="F1539" s="51" t="str">
        <f>IF(ISBLANK(LeaveTracker[[#This Row],[Employee Name]]),"-----",VLOOKUP(LeaveTracker[[#This Row],[Employee Name]],Employees[[Employee Name]:[Office]],6))</f>
        <v>REGULAR</v>
      </c>
      <c r="G1539" s="24">
        <v>43794</v>
      </c>
      <c r="H1539" s="24">
        <v>43794</v>
      </c>
      <c r="I1539" s="20" t="s">
        <v>81</v>
      </c>
      <c r="K1539" s="51" t="str">
        <f ca="1">LeaveTracker[[#This Row],[Days]]&amp;" "&amp;LeaveTracker[[#This Row],[Type of Leave]]</f>
        <v>1 SL</v>
      </c>
      <c r="L1539" s="23">
        <f ca="1">NETWORKDAYS(LeaveTracker[[#This Row],[Start Date]],LeaveTracker[[#This Row],[End Date]],lstHolidays)</f>
        <v>1</v>
      </c>
      <c r="M1539" s="27"/>
    </row>
    <row r="1540" spans="1:13" ht="30" customHeight="1" x14ac:dyDescent="0.3">
      <c r="A1540" s="27">
        <v>148</v>
      </c>
      <c r="B1540" s="31">
        <v>43879</v>
      </c>
      <c r="C1540" s="31">
        <v>43808</v>
      </c>
      <c r="D1540" s="19" t="s">
        <v>574</v>
      </c>
      <c r="E1540" s="51" t="str">
        <f>IF(ISBLANK(LeaveTracker[[#This Row],[Employee Name]]),"-----",VLOOKUP(LeaveTracker[[#This Row],[Employee Name]],Employees[[Employee Name]:[Office]],7))</f>
        <v>CCT</v>
      </c>
      <c r="F1540" s="51" t="str">
        <f>IF(ISBLANK(LeaveTracker[[#This Row],[Employee Name]]),"-----",VLOOKUP(LeaveTracker[[#This Row],[Employee Name]],Employees[[Employee Name]:[Office]],6))</f>
        <v>REGULAR</v>
      </c>
      <c r="G1540" s="24">
        <v>43817</v>
      </c>
      <c r="H1540" s="24">
        <v>43818</v>
      </c>
      <c r="I1540" s="20" t="s">
        <v>298</v>
      </c>
      <c r="J1540" s="43" t="s">
        <v>1004</v>
      </c>
      <c r="K1540" s="51" t="str">
        <f ca="1">LeaveTracker[[#This Row],[Days]]&amp;" "&amp;LeaveTracker[[#This Row],[Type of Leave]]</f>
        <v>2 OTHER</v>
      </c>
      <c r="L1540" s="23">
        <f ca="1">NETWORKDAYS(LeaveTracker[[#This Row],[Start Date]],LeaveTracker[[#This Row],[End Date]],lstHolidays)</f>
        <v>2</v>
      </c>
      <c r="M1540" s="27"/>
    </row>
    <row r="1541" spans="1:13" ht="30" customHeight="1" x14ac:dyDescent="0.3">
      <c r="A1541" s="27">
        <v>148</v>
      </c>
      <c r="B1541" s="31">
        <v>43879</v>
      </c>
      <c r="C1541" s="31">
        <v>43808</v>
      </c>
      <c r="D1541" s="19" t="s">
        <v>574</v>
      </c>
      <c r="E1541" s="51" t="str">
        <f>IF(ISBLANK(LeaveTracker[[#This Row],[Employee Name]]),"-----",VLOOKUP(LeaveTracker[[#This Row],[Employee Name]],Employees[[Employee Name]:[Office]],7))</f>
        <v>CCT</v>
      </c>
      <c r="F1541" s="51" t="str">
        <f>IF(ISBLANK(LeaveTracker[[#This Row],[Employee Name]]),"-----",VLOOKUP(LeaveTracker[[#This Row],[Employee Name]],Employees[[Employee Name]:[Office]],6))</f>
        <v>REGULAR</v>
      </c>
      <c r="G1541" s="24">
        <v>43825</v>
      </c>
      <c r="H1541" s="24">
        <v>43826</v>
      </c>
      <c r="I1541" s="20" t="s">
        <v>298</v>
      </c>
      <c r="J1541" s="43" t="s">
        <v>1004</v>
      </c>
      <c r="K1541" s="51" t="str">
        <f ca="1">LeaveTracker[[#This Row],[Days]]&amp;" "&amp;LeaveTracker[[#This Row],[Type of Leave]]</f>
        <v>2 OTHER</v>
      </c>
      <c r="L1541" s="23">
        <f ca="1">NETWORKDAYS(LeaveTracker[[#This Row],[Start Date]],LeaveTracker[[#This Row],[End Date]],lstHolidays)</f>
        <v>2</v>
      </c>
      <c r="M1541" s="27"/>
    </row>
    <row r="1542" spans="1:13" ht="30" customHeight="1" x14ac:dyDescent="0.3">
      <c r="A1542" s="27">
        <v>149</v>
      </c>
      <c r="B1542" s="31">
        <v>43879</v>
      </c>
      <c r="C1542" s="31">
        <v>43808</v>
      </c>
      <c r="D1542" s="19" t="s">
        <v>574</v>
      </c>
      <c r="E1542" s="51" t="str">
        <f>IF(ISBLANK(LeaveTracker[[#This Row],[Employee Name]]),"-----",VLOOKUP(LeaveTracker[[#This Row],[Employee Name]],Employees[[Employee Name]:[Office]],7))</f>
        <v>CCT</v>
      </c>
      <c r="F1542" s="51" t="str">
        <f>IF(ISBLANK(LeaveTracker[[#This Row],[Employee Name]]),"-----",VLOOKUP(LeaveTracker[[#This Row],[Employee Name]],Employees[[Employee Name]:[Office]],6))</f>
        <v>REGULAR</v>
      </c>
      <c r="G1542" s="24">
        <v>43816</v>
      </c>
      <c r="H1542" s="24">
        <v>43816</v>
      </c>
      <c r="I1542" s="20" t="s">
        <v>298</v>
      </c>
      <c r="J1542" s="43" t="s">
        <v>105</v>
      </c>
      <c r="K1542" s="51" t="str">
        <f ca="1">LeaveTracker[[#This Row],[Days]]&amp;" "&amp;LeaveTracker[[#This Row],[Type of Leave]]</f>
        <v>1 OTHER</v>
      </c>
      <c r="L1542" s="23">
        <f ca="1">NETWORKDAYS(LeaveTracker[[#This Row],[Start Date]],LeaveTracker[[#This Row],[End Date]],lstHolidays)</f>
        <v>1</v>
      </c>
      <c r="M1542" s="27"/>
    </row>
    <row r="1543" spans="1:13" ht="30" customHeight="1" x14ac:dyDescent="0.3">
      <c r="A1543" s="27">
        <v>150</v>
      </c>
      <c r="B1543" s="31">
        <v>43879</v>
      </c>
      <c r="C1543" s="31">
        <v>43811</v>
      </c>
      <c r="D1543" s="19" t="s">
        <v>574</v>
      </c>
      <c r="E1543" s="51" t="str">
        <f>IF(ISBLANK(LeaveTracker[[#This Row],[Employee Name]]),"-----",VLOOKUP(LeaveTracker[[#This Row],[Employee Name]],Employees[[Employee Name]:[Office]],7))</f>
        <v>CCT</v>
      </c>
      <c r="F1543" s="51" t="str">
        <f>IF(ISBLANK(LeaveTracker[[#This Row],[Employee Name]]),"-----",VLOOKUP(LeaveTracker[[#This Row],[Employee Name]],Employees[[Employee Name]:[Office]],6))</f>
        <v>REGULAR</v>
      </c>
      <c r="G1543" s="24">
        <v>43810</v>
      </c>
      <c r="H1543" s="24">
        <v>43810</v>
      </c>
      <c r="I1543" s="20" t="s">
        <v>81</v>
      </c>
      <c r="K1543" s="51" t="str">
        <f ca="1">LeaveTracker[[#This Row],[Days]]&amp;" "&amp;LeaveTracker[[#This Row],[Type of Leave]]</f>
        <v>1 SL</v>
      </c>
      <c r="L1543" s="23">
        <f ca="1">NETWORKDAYS(LeaveTracker[[#This Row],[Start Date]],LeaveTracker[[#This Row],[End Date]],lstHolidays)</f>
        <v>1</v>
      </c>
      <c r="M1543" s="27"/>
    </row>
    <row r="1544" spans="1:13" ht="30" customHeight="1" x14ac:dyDescent="0.3">
      <c r="A1544" s="27">
        <v>152</v>
      </c>
      <c r="B1544" s="31">
        <v>43879</v>
      </c>
      <c r="C1544" s="31">
        <v>43804</v>
      </c>
      <c r="D1544" s="19" t="s">
        <v>574</v>
      </c>
      <c r="E1544" s="51" t="str">
        <f>IF(ISBLANK(LeaveTracker[[#This Row],[Employee Name]]),"-----",VLOOKUP(LeaveTracker[[#This Row],[Employee Name]],Employees[[Employee Name]:[Office]],7))</f>
        <v>CCT</v>
      </c>
      <c r="F1544" s="51" t="str">
        <f>IF(ISBLANK(LeaveTracker[[#This Row],[Employee Name]]),"-----",VLOOKUP(LeaveTracker[[#This Row],[Employee Name]],Employees[[Employee Name]:[Office]],6))</f>
        <v>REGULAR</v>
      </c>
      <c r="G1544" s="24">
        <v>43803</v>
      </c>
      <c r="H1544" s="24">
        <v>43803</v>
      </c>
      <c r="I1544" s="20" t="s">
        <v>81</v>
      </c>
      <c r="K1544" s="51" t="str">
        <f ca="1">LeaveTracker[[#This Row],[Days]]&amp;" "&amp;LeaveTracker[[#This Row],[Type of Leave]]</f>
        <v>1 SL</v>
      </c>
      <c r="L1544" s="23">
        <f ca="1">NETWORKDAYS(LeaveTracker[[#This Row],[Start Date]],LeaveTracker[[#This Row],[End Date]],lstHolidays)</f>
        <v>1</v>
      </c>
      <c r="M1544" s="27"/>
    </row>
    <row r="1545" spans="1:13" ht="30" customHeight="1" x14ac:dyDescent="0.3">
      <c r="A1545" s="27">
        <v>153</v>
      </c>
      <c r="B1545" s="31">
        <v>43879</v>
      </c>
      <c r="C1545" s="31">
        <v>43803</v>
      </c>
      <c r="D1545" s="19" t="s">
        <v>375</v>
      </c>
      <c r="E1545" s="51" t="str">
        <f>IF(ISBLANK(LeaveTracker[[#This Row],[Employee Name]]),"-----",VLOOKUP(LeaveTracker[[#This Row],[Employee Name]],Employees[[Employee Name]:[Office]],7))</f>
        <v>CCT</v>
      </c>
      <c r="F1545" s="51" t="str">
        <f>IF(ISBLANK(LeaveTracker[[#This Row],[Employee Name]]),"-----",VLOOKUP(LeaveTracker[[#This Row],[Employee Name]],Employees[[Employee Name]:[Office]],6))</f>
        <v>REGULAR</v>
      </c>
      <c r="G1545" s="24">
        <v>43800</v>
      </c>
      <c r="H1545" s="24">
        <v>43800</v>
      </c>
      <c r="I1545" s="20" t="s">
        <v>81</v>
      </c>
      <c r="K1545" s="51" t="str">
        <f ca="1">LeaveTracker[[#This Row],[Days]]&amp;" "&amp;LeaveTracker[[#This Row],[Type of Leave]]</f>
        <v>0 SL</v>
      </c>
      <c r="L1545" s="23">
        <f ca="1">NETWORKDAYS(LeaveTracker[[#This Row],[Start Date]],LeaveTracker[[#This Row],[End Date]],lstHolidays)</f>
        <v>0</v>
      </c>
      <c r="M1545" s="27"/>
    </row>
    <row r="1546" spans="1:13" ht="30" customHeight="1" x14ac:dyDescent="0.3">
      <c r="A1546" s="27">
        <v>154</v>
      </c>
      <c r="B1546" s="31">
        <v>43879</v>
      </c>
      <c r="C1546" s="31">
        <v>43803</v>
      </c>
      <c r="D1546" s="20" t="s">
        <v>375</v>
      </c>
      <c r="E1546" s="51" t="str">
        <f>IF(ISBLANK(LeaveTracker[[#This Row],[Employee Name]]),"-----",VLOOKUP(LeaveTracker[[#This Row],[Employee Name]],Employees[[Employee Name]:[Office]],7))</f>
        <v>CCT</v>
      </c>
      <c r="F1546" s="51" t="str">
        <f>IF(ISBLANK(LeaveTracker[[#This Row],[Employee Name]]),"-----",VLOOKUP(LeaveTracker[[#This Row],[Employee Name]],Employees[[Employee Name]:[Office]],6))</f>
        <v>REGULAR</v>
      </c>
      <c r="G1546" s="24">
        <v>43797</v>
      </c>
      <c r="H1546" s="24">
        <v>43798</v>
      </c>
      <c r="I1546" s="20" t="s">
        <v>81</v>
      </c>
      <c r="K1546" s="51" t="str">
        <f ca="1">LeaveTracker[[#This Row],[Days]]&amp;" "&amp;LeaveTracker[[#This Row],[Type of Leave]]</f>
        <v>2 SL</v>
      </c>
      <c r="L1546" s="23">
        <f ca="1">NETWORKDAYS(LeaveTracker[[#This Row],[Start Date]],LeaveTracker[[#This Row],[End Date]],lstHolidays)</f>
        <v>2</v>
      </c>
      <c r="M1546" s="27"/>
    </row>
    <row r="1547" spans="1:13" ht="30" customHeight="1" x14ac:dyDescent="0.3">
      <c r="A1547" s="27">
        <v>155</v>
      </c>
      <c r="B1547" s="31">
        <v>43879</v>
      </c>
      <c r="C1547" s="31">
        <v>43808</v>
      </c>
      <c r="D1547" s="19" t="s">
        <v>578</v>
      </c>
      <c r="E1547" s="51" t="str">
        <f>IF(ISBLANK(LeaveTracker[[#This Row],[Employee Name]]),"-----",VLOOKUP(LeaveTracker[[#This Row],[Employee Name]],Employees[[Employee Name]:[Office]],7))</f>
        <v>CCT</v>
      </c>
      <c r="F1547" s="51" t="str">
        <f>IF(ISBLANK(LeaveTracker[[#This Row],[Employee Name]]),"-----",VLOOKUP(LeaveTracker[[#This Row],[Employee Name]],Employees[[Employee Name]:[Office]],6))</f>
        <v>REGULAR</v>
      </c>
      <c r="G1547" s="24">
        <v>43815</v>
      </c>
      <c r="H1547" s="24">
        <v>43817</v>
      </c>
      <c r="I1547" s="20" t="s">
        <v>298</v>
      </c>
      <c r="J1547" s="43" t="s">
        <v>1004</v>
      </c>
      <c r="K1547" s="51" t="str">
        <f ca="1">LeaveTracker[[#This Row],[Days]]&amp;" "&amp;LeaveTracker[[#This Row],[Type of Leave]]</f>
        <v>3 OTHER</v>
      </c>
      <c r="L1547" s="23">
        <f ca="1">NETWORKDAYS(LeaveTracker[[#This Row],[Start Date]],LeaveTracker[[#This Row],[End Date]],lstHolidays)</f>
        <v>3</v>
      </c>
      <c r="M1547" s="27"/>
    </row>
    <row r="1548" spans="1:13" ht="30" customHeight="1" x14ac:dyDescent="0.3">
      <c r="A1548" s="27">
        <v>155</v>
      </c>
      <c r="B1548" s="31">
        <v>43879</v>
      </c>
      <c r="C1548" s="31">
        <v>43808</v>
      </c>
      <c r="D1548" s="20" t="s">
        <v>578</v>
      </c>
      <c r="E1548" s="51" t="str">
        <f>IF(ISBLANK(LeaveTracker[[#This Row],[Employee Name]]),"-----",VLOOKUP(LeaveTracker[[#This Row],[Employee Name]],Employees[[Employee Name]:[Office]],7))</f>
        <v>CCT</v>
      </c>
      <c r="F1548" s="51" t="str">
        <f>IF(ISBLANK(LeaveTracker[[#This Row],[Employee Name]]),"-----",VLOOKUP(LeaveTracker[[#This Row],[Employee Name]],Employees[[Employee Name]:[Office]],6))</f>
        <v>REGULAR</v>
      </c>
      <c r="G1548" s="24">
        <v>43825</v>
      </c>
      <c r="H1548" s="24">
        <v>43826</v>
      </c>
      <c r="I1548" s="20" t="s">
        <v>298</v>
      </c>
      <c r="J1548" s="43" t="s">
        <v>1004</v>
      </c>
      <c r="K1548" s="51" t="str">
        <f ca="1">LeaveTracker[[#This Row],[Days]]&amp;" "&amp;LeaveTracker[[#This Row],[Type of Leave]]</f>
        <v>2 OTHER</v>
      </c>
      <c r="L1548" s="23">
        <f ca="1">NETWORKDAYS(LeaveTracker[[#This Row],[Start Date]],LeaveTracker[[#This Row],[End Date]],lstHolidays)</f>
        <v>2</v>
      </c>
      <c r="M1548" s="27"/>
    </row>
    <row r="1549" spans="1:13" ht="30" customHeight="1" x14ac:dyDescent="0.3">
      <c r="A1549" s="27">
        <v>156</v>
      </c>
      <c r="B1549" s="31">
        <v>43879</v>
      </c>
      <c r="C1549" s="31">
        <v>43815</v>
      </c>
      <c r="D1549" s="20" t="s">
        <v>578</v>
      </c>
      <c r="E1549" s="51" t="str">
        <f>IF(ISBLANK(LeaveTracker[[#This Row],[Employee Name]]),"-----",VLOOKUP(LeaveTracker[[#This Row],[Employee Name]],Employees[[Employee Name]:[Office]],7))</f>
        <v>CCT</v>
      </c>
      <c r="F1549" s="51" t="str">
        <f>IF(ISBLANK(LeaveTracker[[#This Row],[Employee Name]]),"-----",VLOOKUP(LeaveTracker[[#This Row],[Employee Name]],Employees[[Employee Name]:[Office]],6))</f>
        <v>REGULAR</v>
      </c>
      <c r="G1549" s="24">
        <v>43808</v>
      </c>
      <c r="H1549" s="24">
        <v>43808</v>
      </c>
      <c r="I1549" s="20" t="s">
        <v>81</v>
      </c>
      <c r="K1549" s="51" t="str">
        <f ca="1">LeaveTracker[[#This Row],[Days]]&amp;" "&amp;LeaveTracker[[#This Row],[Type of Leave]]</f>
        <v>1 SL</v>
      </c>
      <c r="L1549" s="23">
        <f ca="1">NETWORKDAYS(LeaveTracker[[#This Row],[Start Date]],LeaveTracker[[#This Row],[End Date]],lstHolidays)</f>
        <v>1</v>
      </c>
      <c r="M1549" s="27"/>
    </row>
    <row r="1550" spans="1:13" ht="30" customHeight="1" x14ac:dyDescent="0.3">
      <c r="A1550" s="27">
        <v>156</v>
      </c>
      <c r="B1550" s="31">
        <v>43879</v>
      </c>
      <c r="C1550" s="31">
        <v>43815</v>
      </c>
      <c r="D1550" s="20" t="s">
        <v>578</v>
      </c>
      <c r="E1550" s="51" t="str">
        <f>IF(ISBLANK(LeaveTracker[[#This Row],[Employee Name]]),"-----",VLOOKUP(LeaveTracker[[#This Row],[Employee Name]],Employees[[Employee Name]:[Office]],7))</f>
        <v>CCT</v>
      </c>
      <c r="F1550" s="51" t="str">
        <f>IF(ISBLANK(LeaveTracker[[#This Row],[Employee Name]]),"-----",VLOOKUP(LeaveTracker[[#This Row],[Employee Name]],Employees[[Employee Name]:[Office]],6))</f>
        <v>REGULAR</v>
      </c>
      <c r="G1550" s="24">
        <v>43812</v>
      </c>
      <c r="H1550" s="24">
        <v>43812</v>
      </c>
      <c r="I1550" s="20" t="s">
        <v>81</v>
      </c>
      <c r="K1550" s="51" t="str">
        <f ca="1">LeaveTracker[[#This Row],[Days]]&amp;" "&amp;LeaveTracker[[#This Row],[Type of Leave]]</f>
        <v>1 SL</v>
      </c>
      <c r="L1550" s="23">
        <f ca="1">NETWORKDAYS(LeaveTracker[[#This Row],[Start Date]],LeaveTracker[[#This Row],[End Date]],lstHolidays)</f>
        <v>1</v>
      </c>
      <c r="M1550" s="27"/>
    </row>
    <row r="1551" spans="1:13" ht="30" customHeight="1" x14ac:dyDescent="0.3">
      <c r="A1551" s="27">
        <v>157</v>
      </c>
      <c r="B1551" s="31">
        <v>43879</v>
      </c>
      <c r="C1551" s="31">
        <v>43804</v>
      </c>
      <c r="D1551" s="20" t="s">
        <v>578</v>
      </c>
      <c r="E1551" s="51" t="str">
        <f>IF(ISBLANK(LeaveTracker[[#This Row],[Employee Name]]),"-----",VLOOKUP(LeaveTracker[[#This Row],[Employee Name]],Employees[[Employee Name]:[Office]],7))</f>
        <v>CCT</v>
      </c>
      <c r="F1551" s="51" t="str">
        <f>IF(ISBLANK(LeaveTracker[[#This Row],[Employee Name]]),"-----",VLOOKUP(LeaveTracker[[#This Row],[Employee Name]],Employees[[Employee Name]:[Office]],6))</f>
        <v>REGULAR</v>
      </c>
      <c r="G1551" s="24">
        <v>43803</v>
      </c>
      <c r="H1551" s="24">
        <v>43803</v>
      </c>
      <c r="I1551" s="20" t="s">
        <v>81</v>
      </c>
      <c r="K1551" s="51" t="str">
        <f ca="1">LeaveTracker[[#This Row],[Days]]&amp;" "&amp;LeaveTracker[[#This Row],[Type of Leave]]</f>
        <v>1 SL</v>
      </c>
      <c r="L1551" s="23">
        <f ca="1">NETWORKDAYS(LeaveTracker[[#This Row],[Start Date]],LeaveTracker[[#This Row],[End Date]],lstHolidays)</f>
        <v>1</v>
      </c>
      <c r="M1551" s="27"/>
    </row>
    <row r="1552" spans="1:13" ht="30" customHeight="1" x14ac:dyDescent="0.3">
      <c r="A1552" s="27">
        <v>158</v>
      </c>
      <c r="B1552" s="31">
        <v>43879</v>
      </c>
      <c r="C1552" s="31">
        <v>43804</v>
      </c>
      <c r="D1552" s="19" t="s">
        <v>583</v>
      </c>
      <c r="E1552" s="51" t="str">
        <f>IF(ISBLANK(LeaveTracker[[#This Row],[Employee Name]]),"-----",VLOOKUP(LeaveTracker[[#This Row],[Employee Name]],Employees[[Employee Name]:[Office]],7))</f>
        <v>CCT</v>
      </c>
      <c r="F1552" s="51" t="str">
        <f>IF(ISBLANK(LeaveTracker[[#This Row],[Employee Name]]),"-----",VLOOKUP(LeaveTracker[[#This Row],[Employee Name]],Employees[[Employee Name]:[Office]],6))</f>
        <v>REGULAR</v>
      </c>
      <c r="G1552" s="24">
        <v>43810</v>
      </c>
      <c r="H1552" s="24">
        <v>43811</v>
      </c>
      <c r="I1552" s="20" t="s">
        <v>298</v>
      </c>
      <c r="J1552" s="43" t="s">
        <v>1004</v>
      </c>
      <c r="K1552" s="51" t="str">
        <f ca="1">LeaveTracker[[#This Row],[Days]]&amp;" "&amp;LeaveTracker[[#This Row],[Type of Leave]]</f>
        <v>2 OTHER</v>
      </c>
      <c r="L1552" s="23">
        <f ca="1">NETWORKDAYS(LeaveTracker[[#This Row],[Start Date]],LeaveTracker[[#This Row],[End Date]],lstHolidays)</f>
        <v>2</v>
      </c>
      <c r="M1552" s="27"/>
    </row>
    <row r="1553" spans="1:13" ht="30" customHeight="1" x14ac:dyDescent="0.3">
      <c r="A1553" s="27">
        <v>158</v>
      </c>
      <c r="B1553" s="31">
        <v>43879</v>
      </c>
      <c r="C1553" s="31">
        <v>43804</v>
      </c>
      <c r="D1553" s="19" t="s">
        <v>583</v>
      </c>
      <c r="E1553" s="51" t="str">
        <f>IF(ISBLANK(LeaveTracker[[#This Row],[Employee Name]]),"-----",VLOOKUP(LeaveTracker[[#This Row],[Employee Name]],Employees[[Employee Name]:[Office]],7))</f>
        <v>CCT</v>
      </c>
      <c r="F1553" s="51" t="str">
        <f>IF(ISBLANK(LeaveTracker[[#This Row],[Employee Name]]),"-----",VLOOKUP(LeaveTracker[[#This Row],[Employee Name]],Employees[[Employee Name]:[Office]],6))</f>
        <v>REGULAR</v>
      </c>
      <c r="G1553" s="24">
        <v>43825</v>
      </c>
      <c r="H1553" s="24">
        <v>43826</v>
      </c>
      <c r="I1553" s="20" t="s">
        <v>298</v>
      </c>
      <c r="J1553" s="43" t="s">
        <v>1004</v>
      </c>
      <c r="K1553" s="51" t="str">
        <f ca="1">LeaveTracker[[#This Row],[Days]]&amp;" "&amp;LeaveTracker[[#This Row],[Type of Leave]]</f>
        <v>2 OTHER</v>
      </c>
      <c r="L1553" s="23">
        <f ca="1">NETWORKDAYS(LeaveTracker[[#This Row],[Start Date]],LeaveTracker[[#This Row],[End Date]],lstHolidays)</f>
        <v>2</v>
      </c>
      <c r="M1553" s="27"/>
    </row>
    <row r="1554" spans="1:13" ht="30" customHeight="1" x14ac:dyDescent="0.3">
      <c r="A1554" s="27">
        <v>159</v>
      </c>
      <c r="B1554" s="31">
        <v>43879</v>
      </c>
      <c r="C1554" s="24">
        <v>43817</v>
      </c>
      <c r="D1554" s="19" t="s">
        <v>572</v>
      </c>
      <c r="E1554" s="51" t="str">
        <f>IF(ISBLANK(LeaveTracker[[#This Row],[Employee Name]]),"-----",VLOOKUP(LeaveTracker[[#This Row],[Employee Name]],Employees[[Employee Name]:[Office]],7))</f>
        <v>CCT</v>
      </c>
      <c r="F1554" s="51" t="str">
        <f>IF(ISBLANK(LeaveTracker[[#This Row],[Employee Name]]),"-----",VLOOKUP(LeaveTracker[[#This Row],[Employee Name]],Employees[[Employee Name]:[Office]],6))</f>
        <v>REGULAR</v>
      </c>
      <c r="G1554" s="24">
        <v>43817</v>
      </c>
      <c r="H1554" s="24">
        <v>43819</v>
      </c>
      <c r="I1554" s="20" t="s">
        <v>298</v>
      </c>
      <c r="J1554" s="43" t="s">
        <v>1004</v>
      </c>
      <c r="K1554" s="51" t="str">
        <f ca="1">LeaveTracker[[#This Row],[Days]]&amp;" "&amp;LeaveTracker[[#This Row],[Type of Leave]]</f>
        <v>3 OTHER</v>
      </c>
      <c r="L1554" s="23">
        <f ca="1">NETWORKDAYS(LeaveTracker[[#This Row],[Start Date]],LeaveTracker[[#This Row],[End Date]],lstHolidays)</f>
        <v>3</v>
      </c>
      <c r="M1554" s="27"/>
    </row>
    <row r="1555" spans="1:13" ht="30" customHeight="1" x14ac:dyDescent="0.3">
      <c r="A1555" s="27">
        <v>159</v>
      </c>
      <c r="B1555" s="31">
        <v>43879</v>
      </c>
      <c r="C1555" s="24">
        <v>43825</v>
      </c>
      <c r="D1555" s="19" t="s">
        <v>572</v>
      </c>
      <c r="E1555" s="51" t="str">
        <f>IF(ISBLANK(LeaveTracker[[#This Row],[Employee Name]]),"-----",VLOOKUP(LeaveTracker[[#This Row],[Employee Name]],Employees[[Employee Name]:[Office]],7))</f>
        <v>CCT</v>
      </c>
      <c r="F1555" s="51" t="str">
        <f>IF(ISBLANK(LeaveTracker[[#This Row],[Employee Name]]),"-----",VLOOKUP(LeaveTracker[[#This Row],[Employee Name]],Employees[[Employee Name]:[Office]],6))</f>
        <v>REGULAR</v>
      </c>
      <c r="G1555" s="24">
        <v>43825</v>
      </c>
      <c r="H1555" s="24">
        <v>43826</v>
      </c>
      <c r="I1555" s="20" t="s">
        <v>298</v>
      </c>
      <c r="J1555" s="43" t="s">
        <v>1004</v>
      </c>
      <c r="K1555" s="51" t="str">
        <f ca="1">LeaveTracker[[#This Row],[Days]]&amp;" "&amp;LeaveTracker[[#This Row],[Type of Leave]]</f>
        <v>2 OTHER</v>
      </c>
      <c r="L1555" s="23">
        <f ca="1">NETWORKDAYS(LeaveTracker[[#This Row],[Start Date]],LeaveTracker[[#This Row],[End Date]],lstHolidays)</f>
        <v>2</v>
      </c>
      <c r="M1555" s="27"/>
    </row>
    <row r="1556" spans="1:13" ht="30" customHeight="1" x14ac:dyDescent="0.3">
      <c r="A1556" s="27">
        <v>160</v>
      </c>
      <c r="B1556" s="31">
        <v>43879</v>
      </c>
      <c r="C1556" s="31">
        <v>43789</v>
      </c>
      <c r="D1556" s="19" t="s">
        <v>630</v>
      </c>
      <c r="E1556" s="51" t="str">
        <f>IF(ISBLANK(LeaveTracker[[#This Row],[Employee Name]]),"-----",VLOOKUP(LeaveTracker[[#This Row],[Employee Name]],Employees[[Employee Name]:[Office]],7))</f>
        <v>CCT</v>
      </c>
      <c r="F1556" s="51" t="str">
        <f>IF(ISBLANK(LeaveTracker[[#This Row],[Employee Name]]),"-----",VLOOKUP(LeaveTracker[[#This Row],[Employee Name]],Employees[[Employee Name]:[Office]],6))</f>
        <v>REGULAR</v>
      </c>
      <c r="G1556" s="24">
        <v>43825</v>
      </c>
      <c r="H1556" s="24">
        <v>43826</v>
      </c>
      <c r="I1556" s="20" t="s">
        <v>82</v>
      </c>
      <c r="K1556" s="51" t="str">
        <f ca="1">LeaveTracker[[#This Row],[Days]]&amp;" "&amp;LeaveTracker[[#This Row],[Type of Leave]]</f>
        <v>2 VL</v>
      </c>
      <c r="L1556" s="23">
        <f ca="1">NETWORKDAYS(LeaveTracker[[#This Row],[Start Date]],LeaveTracker[[#This Row],[End Date]],lstHolidays)</f>
        <v>2</v>
      </c>
      <c r="M1556" s="27"/>
    </row>
    <row r="1557" spans="1:13" ht="30" customHeight="1" x14ac:dyDescent="0.3">
      <c r="A1557" s="27">
        <v>161</v>
      </c>
      <c r="B1557" s="31">
        <v>43879</v>
      </c>
      <c r="C1557" s="31">
        <v>43805</v>
      </c>
      <c r="D1557" s="19" t="s">
        <v>630</v>
      </c>
      <c r="E1557" s="51" t="str">
        <f>IF(ISBLANK(LeaveTracker[[#This Row],[Employee Name]]),"-----",VLOOKUP(LeaveTracker[[#This Row],[Employee Name]],Employees[[Employee Name]:[Office]],7))</f>
        <v>CCT</v>
      </c>
      <c r="F1557" s="51" t="str">
        <f>IF(ISBLANK(LeaveTracker[[#This Row],[Employee Name]]),"-----",VLOOKUP(LeaveTracker[[#This Row],[Employee Name]],Employees[[Employee Name]:[Office]],6))</f>
        <v>REGULAR</v>
      </c>
      <c r="G1557" s="24">
        <v>43811</v>
      </c>
      <c r="H1557" s="24">
        <v>43811</v>
      </c>
      <c r="I1557" s="20" t="s">
        <v>298</v>
      </c>
      <c r="J1557" s="43" t="s">
        <v>274</v>
      </c>
      <c r="K1557" s="51" t="str">
        <f ca="1">LeaveTracker[[#This Row],[Days]]&amp;" "&amp;LeaveTracker[[#This Row],[Type of Leave]]</f>
        <v>1 OTHER</v>
      </c>
      <c r="L1557" s="23">
        <f ca="1">NETWORKDAYS(LeaveTracker[[#This Row],[Start Date]],LeaveTracker[[#This Row],[End Date]],lstHolidays)</f>
        <v>1</v>
      </c>
      <c r="M1557" s="27"/>
    </row>
    <row r="1558" spans="1:13" ht="30" customHeight="1" x14ac:dyDescent="0.3">
      <c r="A1558" s="27">
        <v>162</v>
      </c>
      <c r="B1558" s="31">
        <v>43879</v>
      </c>
      <c r="C1558" s="31">
        <v>43833</v>
      </c>
      <c r="D1558" s="19" t="s">
        <v>586</v>
      </c>
      <c r="E1558" s="51" t="str">
        <f>IF(ISBLANK(LeaveTracker[[#This Row],[Employee Name]]),"-----",VLOOKUP(LeaveTracker[[#This Row],[Employee Name]],Employees[[Employee Name]:[Office]],7))</f>
        <v>CCT</v>
      </c>
      <c r="F1558" s="51" t="str">
        <f>IF(ISBLANK(LeaveTracker[[#This Row],[Employee Name]]),"-----",VLOOKUP(LeaveTracker[[#This Row],[Employee Name]],Employees[[Employee Name]:[Office]],6))</f>
        <v>REGULAR</v>
      </c>
      <c r="G1558" s="24">
        <v>43825</v>
      </c>
      <c r="H1558" s="24">
        <v>43827</v>
      </c>
      <c r="I1558" s="20" t="s">
        <v>81</v>
      </c>
      <c r="K1558" s="51" t="str">
        <f ca="1">LeaveTracker[[#This Row],[Days]]&amp;" "&amp;LeaveTracker[[#This Row],[Type of Leave]]</f>
        <v>2 SL</v>
      </c>
      <c r="L1558" s="23">
        <f ca="1">NETWORKDAYS(LeaveTracker[[#This Row],[Start Date]],LeaveTracker[[#This Row],[End Date]],lstHolidays)</f>
        <v>2</v>
      </c>
      <c r="M1558" s="27"/>
    </row>
    <row r="1559" spans="1:13" ht="30" customHeight="1" x14ac:dyDescent="0.3">
      <c r="A1559" s="27">
        <v>163</v>
      </c>
      <c r="B1559" s="31">
        <v>43879</v>
      </c>
      <c r="C1559" s="31">
        <v>43790</v>
      </c>
      <c r="D1559" s="20" t="s">
        <v>586</v>
      </c>
      <c r="E1559" s="51" t="str">
        <f>IF(ISBLANK(LeaveTracker[[#This Row],[Employee Name]]),"-----",VLOOKUP(LeaveTracker[[#This Row],[Employee Name]],Employees[[Employee Name]:[Office]],7))</f>
        <v>CCT</v>
      </c>
      <c r="F1559" s="51" t="str">
        <f>IF(ISBLANK(LeaveTracker[[#This Row],[Employee Name]]),"-----",VLOOKUP(LeaveTracker[[#This Row],[Employee Name]],Employees[[Employee Name]:[Office]],6))</f>
        <v>REGULAR</v>
      </c>
      <c r="G1559" s="24">
        <v>43797</v>
      </c>
      <c r="H1559" s="24">
        <v>43798</v>
      </c>
      <c r="I1559" s="20" t="s">
        <v>298</v>
      </c>
      <c r="J1559" s="43" t="s">
        <v>299</v>
      </c>
      <c r="K1559" s="51" t="str">
        <f ca="1">LeaveTracker[[#This Row],[Days]]&amp;" "&amp;LeaveTracker[[#This Row],[Type of Leave]]</f>
        <v>2 OTHER</v>
      </c>
      <c r="L1559" s="23">
        <f ca="1">NETWORKDAYS(LeaveTracker[[#This Row],[Start Date]],LeaveTracker[[#This Row],[End Date]],lstHolidays)</f>
        <v>2</v>
      </c>
      <c r="M1559" s="27"/>
    </row>
    <row r="1560" spans="1:13" ht="30" customHeight="1" x14ac:dyDescent="0.3">
      <c r="A1560" s="27">
        <v>163</v>
      </c>
      <c r="B1560" s="31">
        <v>43879</v>
      </c>
      <c r="C1560" s="31">
        <v>43790</v>
      </c>
      <c r="D1560" s="20" t="s">
        <v>586</v>
      </c>
      <c r="E1560" s="51" t="str">
        <f>IF(ISBLANK(LeaveTracker[[#This Row],[Employee Name]]),"-----",VLOOKUP(LeaveTracker[[#This Row],[Employee Name]],Employees[[Employee Name]:[Office]],7))</f>
        <v>CCT</v>
      </c>
      <c r="F1560" s="51" t="str">
        <f>IF(ISBLANK(LeaveTracker[[#This Row],[Employee Name]]),"-----",VLOOKUP(LeaveTracker[[#This Row],[Employee Name]],Employees[[Employee Name]:[Office]],6))</f>
        <v>REGULAR</v>
      </c>
      <c r="G1560" s="24">
        <v>43801</v>
      </c>
      <c r="H1560" s="24">
        <v>43802</v>
      </c>
      <c r="I1560" s="20" t="s">
        <v>298</v>
      </c>
      <c r="J1560" s="43" t="s">
        <v>299</v>
      </c>
      <c r="K1560" s="51" t="str">
        <f ca="1">LeaveTracker[[#This Row],[Days]]&amp;" "&amp;LeaveTracker[[#This Row],[Type of Leave]]</f>
        <v>2 OTHER</v>
      </c>
      <c r="L1560" s="23">
        <f ca="1">NETWORKDAYS(LeaveTracker[[#This Row],[Start Date]],LeaveTracker[[#This Row],[End Date]],lstHolidays)</f>
        <v>2</v>
      </c>
      <c r="M1560" s="27"/>
    </row>
    <row r="1561" spans="1:13" ht="30" customHeight="1" x14ac:dyDescent="0.3">
      <c r="A1561" s="27">
        <v>163</v>
      </c>
      <c r="B1561" s="31">
        <v>43879</v>
      </c>
      <c r="C1561" s="31">
        <v>43790</v>
      </c>
      <c r="D1561" s="20" t="s">
        <v>586</v>
      </c>
      <c r="E1561" s="51" t="str">
        <f>IF(ISBLANK(LeaveTracker[[#This Row],[Employee Name]]),"-----",VLOOKUP(LeaveTracker[[#This Row],[Employee Name]],Employees[[Employee Name]:[Office]],7))</f>
        <v>CCT</v>
      </c>
      <c r="F1561" s="51" t="str">
        <f>IF(ISBLANK(LeaveTracker[[#This Row],[Employee Name]]),"-----",VLOOKUP(LeaveTracker[[#This Row],[Employee Name]],Employees[[Employee Name]:[Office]],6))</f>
        <v>REGULAR</v>
      </c>
      <c r="G1561" s="24">
        <v>43804</v>
      </c>
      <c r="H1561" s="24">
        <v>43806</v>
      </c>
      <c r="I1561" s="20" t="s">
        <v>82</v>
      </c>
      <c r="K1561" s="51" t="str">
        <f ca="1">LeaveTracker[[#This Row],[Days]]&amp;" "&amp;LeaveTracker[[#This Row],[Type of Leave]]</f>
        <v>2 VL</v>
      </c>
      <c r="L1561" s="23">
        <f ca="1">NETWORKDAYS(LeaveTracker[[#This Row],[Start Date]],LeaveTracker[[#This Row],[End Date]],lstHolidays)</f>
        <v>2</v>
      </c>
      <c r="M1561" s="27"/>
    </row>
    <row r="1562" spans="1:13" ht="30" customHeight="1" x14ac:dyDescent="0.3">
      <c r="A1562" s="27">
        <v>164</v>
      </c>
      <c r="B1562" s="31">
        <v>43879</v>
      </c>
      <c r="C1562" s="31">
        <v>43804</v>
      </c>
      <c r="D1562" s="20" t="s">
        <v>586</v>
      </c>
      <c r="E1562" s="51" t="str">
        <f>IF(ISBLANK(LeaveTracker[[#This Row],[Employee Name]]),"-----",VLOOKUP(LeaveTracker[[#This Row],[Employee Name]],Employees[[Employee Name]:[Office]],7))</f>
        <v>CCT</v>
      </c>
      <c r="F1562" s="51" t="str">
        <f>IF(ISBLANK(LeaveTracker[[#This Row],[Employee Name]]),"-----",VLOOKUP(LeaveTracker[[#This Row],[Employee Name]],Employees[[Employee Name]:[Office]],6))</f>
        <v>REGULAR</v>
      </c>
      <c r="G1562" s="24">
        <v>43791</v>
      </c>
      <c r="H1562" s="24">
        <v>43792</v>
      </c>
      <c r="I1562" s="20" t="s">
        <v>82</v>
      </c>
      <c r="K1562" s="51" t="str">
        <f ca="1">LeaveTracker[[#This Row],[Days]]&amp;" "&amp;LeaveTracker[[#This Row],[Type of Leave]]</f>
        <v>1 VL</v>
      </c>
      <c r="L1562" s="23">
        <f ca="1">NETWORKDAYS(LeaveTracker[[#This Row],[Start Date]],LeaveTracker[[#This Row],[End Date]],lstHolidays)</f>
        <v>1</v>
      </c>
      <c r="M1562" s="27"/>
    </row>
    <row r="1563" spans="1:13" ht="30" customHeight="1" x14ac:dyDescent="0.3">
      <c r="A1563" s="27">
        <v>164</v>
      </c>
      <c r="B1563" s="31">
        <v>43879</v>
      </c>
      <c r="C1563" s="31">
        <v>43804</v>
      </c>
      <c r="D1563" s="20" t="s">
        <v>586</v>
      </c>
      <c r="E1563" s="51" t="str">
        <f>IF(ISBLANK(LeaveTracker[[#This Row],[Employee Name]]),"-----",VLOOKUP(LeaveTracker[[#This Row],[Employee Name]],Employees[[Employee Name]:[Office]],7))</f>
        <v>CCT</v>
      </c>
      <c r="F1563" s="51" t="str">
        <f>IF(ISBLANK(LeaveTracker[[#This Row],[Employee Name]]),"-----",VLOOKUP(LeaveTracker[[#This Row],[Employee Name]],Employees[[Employee Name]:[Office]],6))</f>
        <v>REGULAR</v>
      </c>
      <c r="G1563" s="24">
        <v>43794</v>
      </c>
      <c r="H1563" s="24">
        <v>43795</v>
      </c>
      <c r="I1563" s="20" t="s">
        <v>82</v>
      </c>
      <c r="K1563" s="51" t="str">
        <f ca="1">LeaveTracker[[#This Row],[Days]]&amp;" "&amp;LeaveTracker[[#This Row],[Type of Leave]]</f>
        <v>2 VL</v>
      </c>
      <c r="L1563" s="23">
        <f ca="1">NETWORKDAYS(LeaveTracker[[#This Row],[Start Date]],LeaveTracker[[#This Row],[End Date]],lstHolidays)</f>
        <v>2</v>
      </c>
      <c r="M1563" s="27"/>
    </row>
    <row r="1564" spans="1:13" ht="30" customHeight="1" x14ac:dyDescent="0.3">
      <c r="A1564" s="27">
        <v>164</v>
      </c>
      <c r="B1564" s="31">
        <v>43879</v>
      </c>
      <c r="C1564" s="31">
        <v>43804</v>
      </c>
      <c r="D1564" s="20" t="s">
        <v>586</v>
      </c>
      <c r="E1564" s="51" t="str">
        <f>IF(ISBLANK(LeaveTracker[[#This Row],[Employee Name]]),"-----",VLOOKUP(LeaveTracker[[#This Row],[Employee Name]],Employees[[Employee Name]:[Office]],7))</f>
        <v>CCT</v>
      </c>
      <c r="F1564" s="51" t="str">
        <f>IF(ISBLANK(LeaveTracker[[#This Row],[Employee Name]]),"-----",VLOOKUP(LeaveTracker[[#This Row],[Employee Name]],Employees[[Employee Name]:[Office]],6))</f>
        <v>REGULAR</v>
      </c>
      <c r="G1564" s="24">
        <v>43797</v>
      </c>
      <c r="H1564" s="24">
        <v>43798</v>
      </c>
      <c r="I1564" s="20" t="s">
        <v>82</v>
      </c>
      <c r="K1564" s="51" t="str">
        <f ca="1">LeaveTracker[[#This Row],[Days]]&amp;" "&amp;LeaveTracker[[#This Row],[Type of Leave]]</f>
        <v>2 VL</v>
      </c>
      <c r="L1564" s="23">
        <f ca="1">NETWORKDAYS(LeaveTracker[[#This Row],[Start Date]],LeaveTracker[[#This Row],[End Date]],lstHolidays)</f>
        <v>2</v>
      </c>
      <c r="M1564" s="27"/>
    </row>
    <row r="1565" spans="1:13" ht="30" customHeight="1" x14ac:dyDescent="0.3">
      <c r="A1565" s="27">
        <v>165</v>
      </c>
      <c r="B1565" s="31">
        <v>43879</v>
      </c>
      <c r="C1565" s="31">
        <v>43815</v>
      </c>
      <c r="D1565" s="19" t="s">
        <v>805</v>
      </c>
      <c r="E1565" s="51" t="str">
        <f>IF(ISBLANK(LeaveTracker[[#This Row],[Employee Name]]),"-----",VLOOKUP(LeaveTracker[[#This Row],[Employee Name]],Employees[[Employee Name]:[Office]],7))</f>
        <v>CCT</v>
      </c>
      <c r="F1565" s="51" t="str">
        <f>IF(ISBLANK(LeaveTracker[[#This Row],[Employee Name]]),"-----",VLOOKUP(LeaveTracker[[#This Row],[Employee Name]],Employees[[Employee Name]:[Office]],6))</f>
        <v>REGULAR</v>
      </c>
      <c r="G1565" s="24">
        <v>43822</v>
      </c>
      <c r="H1565" s="24">
        <v>43822</v>
      </c>
      <c r="I1565" s="19" t="s">
        <v>298</v>
      </c>
      <c r="J1565" s="43" t="s">
        <v>1004</v>
      </c>
      <c r="K1565" s="51" t="str">
        <f ca="1">LeaveTracker[[#This Row],[Days]]&amp;" "&amp;LeaveTracker[[#This Row],[Type of Leave]]</f>
        <v>1 OTHER</v>
      </c>
      <c r="L1565" s="23">
        <f ca="1">NETWORKDAYS(LeaveTracker[[#This Row],[Start Date]],LeaveTracker[[#This Row],[End Date]],lstHolidays)</f>
        <v>1</v>
      </c>
      <c r="M1565" s="27"/>
    </row>
    <row r="1566" spans="1:13" ht="30" customHeight="1" x14ac:dyDescent="0.3">
      <c r="A1566" s="27">
        <v>165</v>
      </c>
      <c r="B1566" s="31">
        <v>43879</v>
      </c>
      <c r="C1566" s="31">
        <v>43815</v>
      </c>
      <c r="D1566" s="19" t="s">
        <v>805</v>
      </c>
      <c r="E1566" s="51" t="str">
        <f>IF(ISBLANK(LeaveTracker[[#This Row],[Employee Name]]),"-----",VLOOKUP(LeaveTracker[[#This Row],[Employee Name]],Employees[[Employee Name]:[Office]],7))</f>
        <v>CCT</v>
      </c>
      <c r="F1566" s="51" t="str">
        <f>IF(ISBLANK(LeaveTracker[[#This Row],[Employee Name]]),"-----",VLOOKUP(LeaveTracker[[#This Row],[Employee Name]],Employees[[Employee Name]:[Office]],6))</f>
        <v>REGULAR</v>
      </c>
      <c r="G1566" s="24">
        <v>43825</v>
      </c>
      <c r="H1566" s="24">
        <v>43825</v>
      </c>
      <c r="I1566" s="20" t="s">
        <v>298</v>
      </c>
      <c r="J1566" s="43" t="s">
        <v>1004</v>
      </c>
      <c r="K1566" s="51" t="str">
        <f ca="1">LeaveTracker[[#This Row],[Days]]&amp;" "&amp;LeaveTracker[[#This Row],[Type of Leave]]</f>
        <v>1 OTHER</v>
      </c>
      <c r="L1566" s="23">
        <f ca="1">NETWORKDAYS(LeaveTracker[[#This Row],[Start Date]],LeaveTracker[[#This Row],[End Date]],lstHolidays)</f>
        <v>1</v>
      </c>
      <c r="M1566" s="27"/>
    </row>
    <row r="1567" spans="1:13" ht="30" customHeight="1" x14ac:dyDescent="0.3">
      <c r="A1567" s="27">
        <v>166</v>
      </c>
      <c r="B1567" s="31">
        <v>43879</v>
      </c>
      <c r="C1567" s="31">
        <v>43812</v>
      </c>
      <c r="D1567" s="19" t="s">
        <v>367</v>
      </c>
      <c r="E1567" s="51" t="str">
        <f>IF(ISBLANK(LeaveTracker[[#This Row],[Employee Name]]),"-----",VLOOKUP(LeaveTracker[[#This Row],[Employee Name]],Employees[[Employee Name]:[Office]],7))</f>
        <v>CCT</v>
      </c>
      <c r="F1567" s="51" t="str">
        <f>IF(ISBLANK(LeaveTracker[[#This Row],[Employee Name]]),"-----",VLOOKUP(LeaveTracker[[#This Row],[Employee Name]],Employees[[Employee Name]:[Office]],6))</f>
        <v>REGULAR</v>
      </c>
      <c r="G1567" s="24">
        <v>43811</v>
      </c>
      <c r="H1567" s="24">
        <v>43811</v>
      </c>
      <c r="I1567" s="20" t="s">
        <v>81</v>
      </c>
      <c r="K1567" s="51" t="str">
        <f ca="1">LeaveTracker[[#This Row],[Days]]&amp;" "&amp;LeaveTracker[[#This Row],[Type of Leave]]</f>
        <v>1 SL</v>
      </c>
      <c r="L1567" s="23">
        <f ca="1">NETWORKDAYS(LeaveTracker[[#This Row],[Start Date]],LeaveTracker[[#This Row],[End Date]],lstHolidays)</f>
        <v>1</v>
      </c>
      <c r="M1567" s="27"/>
    </row>
    <row r="1568" spans="1:13" ht="30" customHeight="1" x14ac:dyDescent="0.3">
      <c r="A1568" s="27">
        <v>167</v>
      </c>
      <c r="B1568" s="31">
        <v>43879</v>
      </c>
      <c r="C1568" s="31">
        <v>43801</v>
      </c>
      <c r="D1568" s="19" t="s">
        <v>367</v>
      </c>
      <c r="E1568" s="51" t="str">
        <f>IF(ISBLANK(LeaveTracker[[#This Row],[Employee Name]]),"-----",VLOOKUP(LeaveTracker[[#This Row],[Employee Name]],Employees[[Employee Name]:[Office]],7))</f>
        <v>CCT</v>
      </c>
      <c r="F1568" s="51" t="str">
        <f>IF(ISBLANK(LeaveTracker[[#This Row],[Employee Name]]),"-----",VLOOKUP(LeaveTracker[[#This Row],[Employee Name]],Employees[[Employee Name]:[Office]],6))</f>
        <v>REGULAR</v>
      </c>
      <c r="G1568" s="24">
        <v>43798</v>
      </c>
      <c r="H1568" s="24">
        <v>43798</v>
      </c>
      <c r="I1568" s="20" t="s">
        <v>81</v>
      </c>
      <c r="K1568" s="51" t="str">
        <f ca="1">LeaveTracker[[#This Row],[Days]]&amp;" "&amp;LeaveTracker[[#This Row],[Type of Leave]]</f>
        <v>1 SL</v>
      </c>
      <c r="L1568" s="23">
        <f ca="1">NETWORKDAYS(LeaveTracker[[#This Row],[Start Date]],LeaveTracker[[#This Row],[End Date]],lstHolidays)</f>
        <v>1</v>
      </c>
      <c r="M1568" s="27"/>
    </row>
    <row r="1569" spans="1:13" ht="30" customHeight="1" x14ac:dyDescent="0.3">
      <c r="A1569" s="27">
        <v>168</v>
      </c>
      <c r="B1569" s="31">
        <v>43879</v>
      </c>
      <c r="C1569" s="31">
        <v>43833</v>
      </c>
      <c r="D1569" s="19" t="s">
        <v>167</v>
      </c>
      <c r="E1569" s="51" t="str">
        <f>IF(ISBLANK(LeaveTracker[[#This Row],[Employee Name]]),"-----",VLOOKUP(LeaveTracker[[#This Row],[Employee Name]],Employees[[Employee Name]:[Office]],7))</f>
        <v>CHO</v>
      </c>
      <c r="F1569" s="51" t="str">
        <f>IF(ISBLANK(LeaveTracker[[#This Row],[Employee Name]]),"-----",VLOOKUP(LeaveTracker[[#This Row],[Employee Name]],Employees[[Employee Name]:[Office]],6))</f>
        <v>REGULAR</v>
      </c>
      <c r="G1569" s="24">
        <v>43853</v>
      </c>
      <c r="H1569" s="24">
        <v>43854</v>
      </c>
      <c r="I1569" s="20" t="s">
        <v>82</v>
      </c>
      <c r="K1569" s="51" t="str">
        <f ca="1">LeaveTracker[[#This Row],[Days]]&amp;" "&amp;LeaveTracker[[#This Row],[Type of Leave]]</f>
        <v>2 VL</v>
      </c>
      <c r="L1569" s="23">
        <f ca="1">NETWORKDAYS(LeaveTracker[[#This Row],[Start Date]],LeaveTracker[[#This Row],[End Date]],lstHolidays)</f>
        <v>2</v>
      </c>
      <c r="M1569" s="27"/>
    </row>
    <row r="1570" spans="1:13" ht="30" customHeight="1" x14ac:dyDescent="0.3">
      <c r="A1570" s="27">
        <v>168</v>
      </c>
      <c r="B1570" s="31">
        <v>43879</v>
      </c>
      <c r="C1570" s="31">
        <v>43833</v>
      </c>
      <c r="D1570" s="19" t="s">
        <v>167</v>
      </c>
      <c r="E1570" s="51" t="str">
        <f>IF(ISBLANK(LeaveTracker[[#This Row],[Employee Name]]),"-----",VLOOKUP(LeaveTracker[[#This Row],[Employee Name]],Employees[[Employee Name]:[Office]],7))</f>
        <v>CHO</v>
      </c>
      <c r="F1570" s="51" t="str">
        <f>IF(ISBLANK(LeaveTracker[[#This Row],[Employee Name]]),"-----",VLOOKUP(LeaveTracker[[#This Row],[Employee Name]],Employees[[Employee Name]:[Office]],6))</f>
        <v>REGULAR</v>
      </c>
      <c r="G1570" s="24">
        <v>43858</v>
      </c>
      <c r="H1570" s="24">
        <v>43858</v>
      </c>
      <c r="I1570" s="20" t="s">
        <v>82</v>
      </c>
      <c r="K1570" s="51" t="str">
        <f ca="1">LeaveTracker[[#This Row],[Days]]&amp;" "&amp;LeaveTracker[[#This Row],[Type of Leave]]</f>
        <v>1 VL</v>
      </c>
      <c r="L1570" s="23">
        <f ca="1">NETWORKDAYS(LeaveTracker[[#This Row],[Start Date]],LeaveTracker[[#This Row],[End Date]],lstHolidays)</f>
        <v>1</v>
      </c>
      <c r="M1570" s="27"/>
    </row>
    <row r="1571" spans="1:13" ht="30" customHeight="1" x14ac:dyDescent="0.3">
      <c r="A1571" s="27">
        <v>169</v>
      </c>
      <c r="B1571" s="31">
        <v>43879</v>
      </c>
      <c r="C1571" s="31">
        <v>43833</v>
      </c>
      <c r="D1571" s="19" t="s">
        <v>167</v>
      </c>
      <c r="E1571" s="51" t="str">
        <f>IF(ISBLANK(LeaveTracker[[#This Row],[Employee Name]]),"-----",VLOOKUP(LeaveTracker[[#This Row],[Employee Name]],Employees[[Employee Name]:[Office]],7))</f>
        <v>CHO</v>
      </c>
      <c r="F1571" s="51" t="str">
        <f>IF(ISBLANK(LeaveTracker[[#This Row],[Employee Name]]),"-----",VLOOKUP(LeaveTracker[[#This Row],[Employee Name]],Employees[[Employee Name]:[Office]],6))</f>
        <v>REGULAR</v>
      </c>
      <c r="G1571" s="24">
        <v>43850</v>
      </c>
      <c r="H1571" s="24">
        <v>43851</v>
      </c>
      <c r="I1571" s="20" t="s">
        <v>82</v>
      </c>
      <c r="K1571" s="51" t="str">
        <f ca="1">LeaveTracker[[#This Row],[Days]]&amp;" "&amp;LeaveTracker[[#This Row],[Type of Leave]]</f>
        <v>2 VL</v>
      </c>
      <c r="L1571" s="23">
        <f ca="1">NETWORKDAYS(LeaveTracker[[#This Row],[Start Date]],LeaveTracker[[#This Row],[End Date]],lstHolidays)</f>
        <v>2</v>
      </c>
      <c r="M1571" s="27"/>
    </row>
    <row r="1572" spans="1:13" ht="30" customHeight="1" x14ac:dyDescent="0.3">
      <c r="A1572" s="27">
        <v>170</v>
      </c>
      <c r="B1572" s="31">
        <v>43879</v>
      </c>
      <c r="C1572" s="31">
        <v>43802</v>
      </c>
      <c r="D1572" s="19" t="s">
        <v>809</v>
      </c>
      <c r="E1572" s="51" t="str">
        <f>IF(ISBLANK(LeaveTracker[[#This Row],[Employee Name]]),"-----",VLOOKUP(LeaveTracker[[#This Row],[Employee Name]],Employees[[Employee Name]:[Office]],7))</f>
        <v>CHO</v>
      </c>
      <c r="F1572" s="51" t="str">
        <f>IF(ISBLANK(LeaveTracker[[#This Row],[Employee Name]]),"-----",VLOOKUP(LeaveTracker[[#This Row],[Employee Name]],Employees[[Employee Name]:[Office]],6))</f>
        <v>REGULAR</v>
      </c>
      <c r="G1572" s="24">
        <v>43798</v>
      </c>
      <c r="H1572" s="24">
        <v>43798</v>
      </c>
      <c r="I1572" s="20" t="s">
        <v>81</v>
      </c>
      <c r="K1572" s="51" t="str">
        <f ca="1">LeaveTracker[[#This Row],[Days]]&amp;" "&amp;LeaveTracker[[#This Row],[Type of Leave]]</f>
        <v>1 SL</v>
      </c>
      <c r="L1572" s="23">
        <f ca="1">NETWORKDAYS(LeaveTracker[[#This Row],[Start Date]],LeaveTracker[[#This Row],[End Date]],lstHolidays)</f>
        <v>1</v>
      </c>
      <c r="M1572" s="27"/>
    </row>
    <row r="1573" spans="1:13" ht="30" customHeight="1" x14ac:dyDescent="0.3">
      <c r="A1573" s="27">
        <v>171</v>
      </c>
      <c r="B1573" s="31">
        <v>43879</v>
      </c>
      <c r="C1573" s="31">
        <v>43801</v>
      </c>
      <c r="D1573" s="19" t="s">
        <v>163</v>
      </c>
      <c r="E1573" s="51" t="str">
        <f>IF(ISBLANK(LeaveTracker[[#This Row],[Employee Name]]),"-----",VLOOKUP(LeaveTracker[[#This Row],[Employee Name]],Employees[[Employee Name]:[Office]],7))</f>
        <v>CHO</v>
      </c>
      <c r="F1573" s="51" t="str">
        <f>IF(ISBLANK(LeaveTracker[[#This Row],[Employee Name]]),"-----",VLOOKUP(LeaveTracker[[#This Row],[Employee Name]],Employees[[Employee Name]:[Office]],6))</f>
        <v>REGULAR</v>
      </c>
      <c r="G1573" s="24">
        <v>43810</v>
      </c>
      <c r="H1573" s="24">
        <v>43810</v>
      </c>
      <c r="I1573" s="20" t="s">
        <v>82</v>
      </c>
      <c r="K1573" s="51" t="str">
        <f ca="1">LeaveTracker[[#This Row],[Days]]&amp;" "&amp;LeaveTracker[[#This Row],[Type of Leave]]</f>
        <v>1 VL</v>
      </c>
      <c r="L1573" s="23">
        <f ca="1">NETWORKDAYS(LeaveTracker[[#This Row],[Start Date]],LeaveTracker[[#This Row],[End Date]],lstHolidays)</f>
        <v>1</v>
      </c>
      <c r="M1573" s="27"/>
    </row>
    <row r="1574" spans="1:13" ht="30" customHeight="1" x14ac:dyDescent="0.3">
      <c r="A1574" s="27">
        <v>171</v>
      </c>
      <c r="B1574" s="31">
        <v>43879</v>
      </c>
      <c r="C1574" s="31">
        <v>43801</v>
      </c>
      <c r="D1574" s="19" t="s">
        <v>163</v>
      </c>
      <c r="E1574" s="51" t="str">
        <f>IF(ISBLANK(LeaveTracker[[#This Row],[Employee Name]]),"-----",VLOOKUP(LeaveTracker[[#This Row],[Employee Name]],Employees[[Employee Name]:[Office]],7))</f>
        <v>CHO</v>
      </c>
      <c r="F1574" s="51" t="str">
        <f>IF(ISBLANK(LeaveTracker[[#This Row],[Employee Name]]),"-----",VLOOKUP(LeaveTracker[[#This Row],[Employee Name]],Employees[[Employee Name]:[Office]],6))</f>
        <v>REGULAR</v>
      </c>
      <c r="G1574" s="24">
        <v>43812</v>
      </c>
      <c r="H1574" s="24">
        <v>43812</v>
      </c>
      <c r="I1574" s="20" t="s">
        <v>82</v>
      </c>
      <c r="K1574" s="51" t="str">
        <f ca="1">LeaveTracker[[#This Row],[Days]]&amp;" "&amp;LeaveTracker[[#This Row],[Type of Leave]]</f>
        <v>1 VL</v>
      </c>
      <c r="L1574" s="23">
        <f ca="1">NETWORKDAYS(LeaveTracker[[#This Row],[Start Date]],LeaveTracker[[#This Row],[End Date]],lstHolidays)</f>
        <v>1</v>
      </c>
      <c r="M1574" s="27"/>
    </row>
    <row r="1575" spans="1:13" ht="30" customHeight="1" x14ac:dyDescent="0.3">
      <c r="A1575" s="27">
        <v>172</v>
      </c>
      <c r="B1575" s="31">
        <v>43879</v>
      </c>
      <c r="C1575" s="31">
        <v>43794</v>
      </c>
      <c r="D1575" s="19" t="s">
        <v>136</v>
      </c>
      <c r="E1575" s="51" t="str">
        <f>IF(ISBLANK(LeaveTracker[[#This Row],[Employee Name]]),"-----",VLOOKUP(LeaveTracker[[#This Row],[Employee Name]],Employees[[Employee Name]:[Office]],7))</f>
        <v>CHO</v>
      </c>
      <c r="F1575" s="51" t="str">
        <f>IF(ISBLANK(LeaveTracker[[#This Row],[Employee Name]]),"-----",VLOOKUP(LeaveTracker[[#This Row],[Employee Name]],Employees[[Employee Name]:[Office]],6))</f>
        <v>REGULAR</v>
      </c>
      <c r="G1575" s="24">
        <v>43794</v>
      </c>
      <c r="H1575" s="24">
        <v>43794</v>
      </c>
      <c r="I1575" s="20" t="s">
        <v>82</v>
      </c>
      <c r="K1575" s="51" t="str">
        <f ca="1">LeaveTracker[[#This Row],[Days]]&amp;" "&amp;LeaveTracker[[#This Row],[Type of Leave]]</f>
        <v>1 VL</v>
      </c>
      <c r="L1575" s="23">
        <f ca="1">NETWORKDAYS(LeaveTracker[[#This Row],[Start Date]],LeaveTracker[[#This Row],[End Date]],lstHolidays)</f>
        <v>1</v>
      </c>
      <c r="M1575" s="27"/>
    </row>
    <row r="1576" spans="1:13" ht="30" customHeight="1" x14ac:dyDescent="0.3">
      <c r="A1576" s="27">
        <v>173</v>
      </c>
      <c r="B1576" s="31">
        <v>43879</v>
      </c>
      <c r="C1576" s="31">
        <v>43791</v>
      </c>
      <c r="D1576" s="19" t="s">
        <v>814</v>
      </c>
      <c r="E1576" s="51" t="str">
        <f>IF(ISBLANK(LeaveTracker[[#This Row],[Employee Name]]),"-----",VLOOKUP(LeaveTracker[[#This Row],[Employee Name]],Employees[[Employee Name]:[Office]],7))</f>
        <v>CHO</v>
      </c>
      <c r="F1576" s="51" t="str">
        <f>IF(ISBLANK(LeaveTracker[[#This Row],[Employee Name]]),"-----",VLOOKUP(LeaveTracker[[#This Row],[Employee Name]],Employees[[Employee Name]:[Office]],6))</f>
        <v>REGULAR</v>
      </c>
      <c r="G1576" s="24">
        <v>43803</v>
      </c>
      <c r="H1576" s="24">
        <v>43803</v>
      </c>
      <c r="I1576" s="20" t="s">
        <v>82</v>
      </c>
      <c r="K1576" s="51" t="str">
        <f ca="1">LeaveTracker[[#This Row],[Days]]&amp;" "&amp;LeaveTracker[[#This Row],[Type of Leave]]</f>
        <v>1 VL</v>
      </c>
      <c r="L1576" s="23">
        <f ca="1">NETWORKDAYS(LeaveTracker[[#This Row],[Start Date]],LeaveTracker[[#This Row],[End Date]],lstHolidays)</f>
        <v>1</v>
      </c>
      <c r="M1576" s="27"/>
    </row>
    <row r="1577" spans="1:13" ht="30" customHeight="1" x14ac:dyDescent="0.3">
      <c r="A1577" s="27">
        <v>174</v>
      </c>
      <c r="B1577" s="31">
        <v>43879</v>
      </c>
      <c r="C1577" s="31">
        <v>43832</v>
      </c>
      <c r="D1577" s="19" t="s">
        <v>688</v>
      </c>
      <c r="E1577" s="51" t="str">
        <f>IF(ISBLANK(LeaveTracker[[#This Row],[Employee Name]]),"-----",VLOOKUP(LeaveTracker[[#This Row],[Employee Name]],Employees[[Employee Name]:[Office]],7))</f>
        <v>CHO</v>
      </c>
      <c r="F1577" s="51" t="str">
        <f>IF(ISBLANK(LeaveTracker[[#This Row],[Employee Name]]),"-----",VLOOKUP(LeaveTracker[[#This Row],[Employee Name]],Employees[[Employee Name]:[Office]],6))</f>
        <v>REGULAR</v>
      </c>
      <c r="G1577" s="24">
        <v>43825</v>
      </c>
      <c r="H1577" s="24">
        <v>43825</v>
      </c>
      <c r="I1577" s="20" t="s">
        <v>81</v>
      </c>
      <c r="K1577" s="51" t="str">
        <f ca="1">LeaveTracker[[#This Row],[Days]]&amp;" "&amp;LeaveTracker[[#This Row],[Type of Leave]]</f>
        <v>1 SL</v>
      </c>
      <c r="L1577" s="23">
        <f ca="1">NETWORKDAYS(LeaveTracker[[#This Row],[Start Date]],LeaveTracker[[#This Row],[End Date]],lstHolidays)</f>
        <v>1</v>
      </c>
      <c r="M1577" s="27"/>
    </row>
    <row r="1578" spans="1:13" ht="30" customHeight="1" x14ac:dyDescent="0.3">
      <c r="A1578" s="27">
        <v>175</v>
      </c>
      <c r="B1578" s="31">
        <v>43879</v>
      </c>
      <c r="C1578" s="31">
        <v>43791</v>
      </c>
      <c r="D1578" s="19" t="s">
        <v>688</v>
      </c>
      <c r="E1578" s="51" t="str">
        <f>IF(ISBLANK(LeaveTracker[[#This Row],[Employee Name]]),"-----",VLOOKUP(LeaveTracker[[#This Row],[Employee Name]],Employees[[Employee Name]:[Office]],7))</f>
        <v>CHO</v>
      </c>
      <c r="F1578" s="51" t="str">
        <f>IF(ISBLANK(LeaveTracker[[#This Row],[Employee Name]]),"-----",VLOOKUP(LeaveTracker[[#This Row],[Employee Name]],Employees[[Employee Name]:[Office]],6))</f>
        <v>REGULAR</v>
      </c>
      <c r="G1578" s="24">
        <v>43826</v>
      </c>
      <c r="H1578" s="24">
        <v>43826</v>
      </c>
      <c r="I1578" s="20" t="s">
        <v>298</v>
      </c>
      <c r="J1578" s="43" t="s">
        <v>105</v>
      </c>
      <c r="K1578" s="51" t="str">
        <f ca="1">LeaveTracker[[#This Row],[Days]]&amp;" "&amp;LeaveTracker[[#This Row],[Type of Leave]]</f>
        <v>1 OTHER</v>
      </c>
      <c r="L1578" s="23">
        <f ca="1">NETWORKDAYS(LeaveTracker[[#This Row],[Start Date]],LeaveTracker[[#This Row],[End Date]],lstHolidays)</f>
        <v>1</v>
      </c>
      <c r="M1578" s="27"/>
    </row>
    <row r="1579" spans="1:13" ht="30" customHeight="1" x14ac:dyDescent="0.3">
      <c r="A1579" s="27">
        <v>176</v>
      </c>
      <c r="B1579" s="31">
        <v>43879</v>
      </c>
      <c r="C1579" s="31">
        <v>43811</v>
      </c>
      <c r="D1579" s="19" t="s">
        <v>819</v>
      </c>
      <c r="E1579" s="51" t="str">
        <f>IF(ISBLANK(LeaveTracker[[#This Row],[Employee Name]]),"-----",VLOOKUP(LeaveTracker[[#This Row],[Employee Name]],Employees[[Employee Name]:[Office]],7))</f>
        <v>CHO</v>
      </c>
      <c r="F1579" s="51" t="str">
        <f>IF(ISBLANK(LeaveTracker[[#This Row],[Employee Name]]),"-----",VLOOKUP(LeaveTracker[[#This Row],[Employee Name]],Employees[[Employee Name]:[Office]],6))</f>
        <v>REGULAR</v>
      </c>
      <c r="G1579" s="24">
        <v>43819</v>
      </c>
      <c r="H1579" s="24">
        <v>43819</v>
      </c>
      <c r="I1579" s="20" t="s">
        <v>82</v>
      </c>
      <c r="K1579" s="51" t="str">
        <f ca="1">LeaveTracker[[#This Row],[Days]]&amp;" "&amp;LeaveTracker[[#This Row],[Type of Leave]]</f>
        <v>1 VL</v>
      </c>
      <c r="L1579" s="23">
        <f ca="1">NETWORKDAYS(LeaveTracker[[#This Row],[Start Date]],LeaveTracker[[#This Row],[End Date]],lstHolidays)</f>
        <v>1</v>
      </c>
      <c r="M1579" s="27"/>
    </row>
    <row r="1580" spans="1:13" ht="30" customHeight="1" x14ac:dyDescent="0.3">
      <c r="A1580" s="27">
        <v>176</v>
      </c>
      <c r="B1580" s="31">
        <v>43879</v>
      </c>
      <c r="C1580" s="31">
        <v>43811</v>
      </c>
      <c r="D1580" s="19" t="s">
        <v>819</v>
      </c>
      <c r="E1580" s="51" t="str">
        <f>IF(ISBLANK(LeaveTracker[[#This Row],[Employee Name]]),"-----",VLOOKUP(LeaveTracker[[#This Row],[Employee Name]],Employees[[Employee Name]:[Office]],7))</f>
        <v>CHO</v>
      </c>
      <c r="F1580" s="51" t="str">
        <f>IF(ISBLANK(LeaveTracker[[#This Row],[Employee Name]]),"-----",VLOOKUP(LeaveTracker[[#This Row],[Employee Name]],Employees[[Employee Name]:[Office]],6))</f>
        <v>REGULAR</v>
      </c>
      <c r="G1580" s="24">
        <v>43825</v>
      </c>
      <c r="H1580" s="24">
        <v>43825</v>
      </c>
      <c r="I1580" s="20" t="s">
        <v>82</v>
      </c>
      <c r="K1580" s="51" t="str">
        <f ca="1">LeaveTracker[[#This Row],[Days]]&amp;" "&amp;LeaveTracker[[#This Row],[Type of Leave]]</f>
        <v>1 VL</v>
      </c>
      <c r="L1580" s="23">
        <f ca="1">NETWORKDAYS(LeaveTracker[[#This Row],[Start Date]],LeaveTracker[[#This Row],[End Date]],lstHolidays)</f>
        <v>1</v>
      </c>
      <c r="M1580" s="27"/>
    </row>
    <row r="1581" spans="1:13" ht="30" customHeight="1" x14ac:dyDescent="0.3">
      <c r="A1581" s="27">
        <v>177</v>
      </c>
      <c r="B1581" s="31">
        <v>43879</v>
      </c>
      <c r="C1581" s="31">
        <v>43815</v>
      </c>
      <c r="D1581" s="19" t="s">
        <v>819</v>
      </c>
      <c r="E1581" s="51" t="str">
        <f>IF(ISBLANK(LeaveTracker[[#This Row],[Employee Name]]),"-----",VLOOKUP(LeaveTracker[[#This Row],[Employee Name]],Employees[[Employee Name]:[Office]],7))</f>
        <v>CHO</v>
      </c>
      <c r="F1581" s="51" t="str">
        <f>IF(ISBLANK(LeaveTracker[[#This Row],[Employee Name]]),"-----",VLOOKUP(LeaveTracker[[#This Row],[Employee Name]],Employees[[Employee Name]:[Office]],6))</f>
        <v>REGULAR</v>
      </c>
      <c r="G1581" s="24">
        <v>43811</v>
      </c>
      <c r="H1581" s="24">
        <v>43811</v>
      </c>
      <c r="I1581" s="20" t="s">
        <v>81</v>
      </c>
      <c r="K1581" s="51" t="str">
        <f ca="1">LeaveTracker[[#This Row],[Days]]&amp;" "&amp;LeaveTracker[[#This Row],[Type of Leave]]</f>
        <v>1 SL</v>
      </c>
      <c r="L1581" s="23">
        <f ca="1">NETWORKDAYS(LeaveTracker[[#This Row],[Start Date]],LeaveTracker[[#This Row],[End Date]],lstHolidays)</f>
        <v>1</v>
      </c>
      <c r="M1581" s="27"/>
    </row>
    <row r="1582" spans="1:13" ht="30" customHeight="1" x14ac:dyDescent="0.3">
      <c r="A1582" s="27">
        <v>178</v>
      </c>
      <c r="B1582" s="31">
        <v>43879</v>
      </c>
      <c r="C1582" s="31">
        <v>43798</v>
      </c>
      <c r="D1582" s="19" t="s">
        <v>819</v>
      </c>
      <c r="E1582" s="51" t="str">
        <f>IF(ISBLANK(LeaveTracker[[#This Row],[Employee Name]]),"-----",VLOOKUP(LeaveTracker[[#This Row],[Employee Name]],Employees[[Employee Name]:[Office]],7))</f>
        <v>CHO</v>
      </c>
      <c r="F1582" s="51" t="str">
        <f>IF(ISBLANK(LeaveTracker[[#This Row],[Employee Name]]),"-----",VLOOKUP(LeaveTracker[[#This Row],[Employee Name]],Employees[[Employee Name]:[Office]],6))</f>
        <v>REGULAR</v>
      </c>
      <c r="G1582" s="24">
        <v>43805</v>
      </c>
      <c r="H1582" s="24">
        <v>43805</v>
      </c>
      <c r="I1582" s="20" t="s">
        <v>82</v>
      </c>
      <c r="K1582" s="51" t="str">
        <f ca="1">LeaveTracker[[#This Row],[Days]]&amp;" "&amp;LeaveTracker[[#This Row],[Type of Leave]]</f>
        <v>1 VL</v>
      </c>
      <c r="L1582" s="23">
        <f ca="1">NETWORKDAYS(LeaveTracker[[#This Row],[Start Date]],LeaveTracker[[#This Row],[End Date]],lstHolidays)</f>
        <v>1</v>
      </c>
      <c r="M1582" s="27"/>
    </row>
    <row r="1583" spans="1:13" ht="30" customHeight="1" x14ac:dyDescent="0.3">
      <c r="A1583" s="27">
        <v>179</v>
      </c>
      <c r="B1583" s="31">
        <v>43879</v>
      </c>
      <c r="C1583" s="31">
        <v>43809</v>
      </c>
      <c r="D1583" s="19" t="s">
        <v>819</v>
      </c>
      <c r="E1583" s="51" t="str">
        <f>IF(ISBLANK(LeaveTracker[[#This Row],[Employee Name]]),"-----",VLOOKUP(LeaveTracker[[#This Row],[Employee Name]],Employees[[Employee Name]:[Office]],7))</f>
        <v>CHO</v>
      </c>
      <c r="F1583" s="51" t="str">
        <f>IF(ISBLANK(LeaveTracker[[#This Row],[Employee Name]]),"-----",VLOOKUP(LeaveTracker[[#This Row],[Employee Name]],Employees[[Employee Name]:[Office]],6))</f>
        <v>REGULAR</v>
      </c>
      <c r="G1583" s="24">
        <v>43804</v>
      </c>
      <c r="H1583" s="24">
        <v>43804</v>
      </c>
      <c r="I1583" s="20" t="s">
        <v>81</v>
      </c>
      <c r="K1583" s="51" t="str">
        <f ca="1">LeaveTracker[[#This Row],[Days]]&amp;" "&amp;LeaveTracker[[#This Row],[Type of Leave]]</f>
        <v>1 SL</v>
      </c>
      <c r="L1583" s="23">
        <f ca="1">NETWORKDAYS(LeaveTracker[[#This Row],[Start Date]],LeaveTracker[[#This Row],[End Date]],lstHolidays)</f>
        <v>1</v>
      </c>
      <c r="M1583" s="27"/>
    </row>
    <row r="1584" spans="1:13" ht="30" customHeight="1" x14ac:dyDescent="0.3">
      <c r="A1584" s="27">
        <v>180</v>
      </c>
      <c r="B1584" s="31">
        <v>43879</v>
      </c>
      <c r="C1584" s="31">
        <v>43808</v>
      </c>
      <c r="D1584" s="19" t="s">
        <v>822</v>
      </c>
      <c r="E1584" s="51" t="str">
        <f>IF(ISBLANK(LeaveTracker[[#This Row],[Employee Name]]),"-----",VLOOKUP(LeaveTracker[[#This Row],[Employee Name]],Employees[[Employee Name]:[Office]],7))</f>
        <v>CHO</v>
      </c>
      <c r="F1584" s="51" t="str">
        <f>IF(ISBLANK(LeaveTracker[[#This Row],[Employee Name]]),"-----",VLOOKUP(LeaveTracker[[#This Row],[Employee Name]],Employees[[Employee Name]:[Office]],6))</f>
        <v>REGULAR</v>
      </c>
      <c r="G1584" s="24">
        <v>43818</v>
      </c>
      <c r="H1584" s="24">
        <v>43818</v>
      </c>
      <c r="I1584" s="20" t="s">
        <v>82</v>
      </c>
      <c r="K1584" s="51" t="str">
        <f ca="1">LeaveTracker[[#This Row],[Days]]&amp;" "&amp;LeaveTracker[[#This Row],[Type of Leave]]</f>
        <v>1 VL</v>
      </c>
      <c r="L1584" s="23">
        <f ca="1">NETWORKDAYS(LeaveTracker[[#This Row],[Start Date]],LeaveTracker[[#This Row],[End Date]],lstHolidays)</f>
        <v>1</v>
      </c>
      <c r="M1584" s="27"/>
    </row>
    <row r="1585" spans="1:13" ht="30" customHeight="1" x14ac:dyDescent="0.3">
      <c r="A1585" s="27">
        <v>180</v>
      </c>
      <c r="B1585" s="31">
        <v>43879</v>
      </c>
      <c r="C1585" s="31">
        <v>43808</v>
      </c>
      <c r="D1585" s="19" t="s">
        <v>822</v>
      </c>
      <c r="E1585" s="51" t="str">
        <f>IF(ISBLANK(LeaveTracker[[#This Row],[Employee Name]]),"-----",VLOOKUP(LeaveTracker[[#This Row],[Employee Name]],Employees[[Employee Name]:[Office]],7))</f>
        <v>CHO</v>
      </c>
      <c r="F1585" s="51" t="str">
        <f>IF(ISBLANK(LeaveTracker[[#This Row],[Employee Name]]),"-----",VLOOKUP(LeaveTracker[[#This Row],[Employee Name]],Employees[[Employee Name]:[Office]],6))</f>
        <v>REGULAR</v>
      </c>
      <c r="G1585" s="24">
        <v>43826</v>
      </c>
      <c r="H1585" s="24">
        <v>43826</v>
      </c>
      <c r="I1585" s="20" t="s">
        <v>82</v>
      </c>
      <c r="K1585" s="51" t="str">
        <f ca="1">LeaveTracker[[#This Row],[Days]]&amp;" "&amp;LeaveTracker[[#This Row],[Type of Leave]]</f>
        <v>1 VL</v>
      </c>
      <c r="L1585" s="23">
        <f ca="1">NETWORKDAYS(LeaveTracker[[#This Row],[Start Date]],LeaveTracker[[#This Row],[End Date]],lstHolidays)</f>
        <v>1</v>
      </c>
      <c r="M1585" s="27"/>
    </row>
    <row r="1586" spans="1:13" ht="30" customHeight="1" x14ac:dyDescent="0.3">
      <c r="A1586" s="27">
        <v>181</v>
      </c>
      <c r="B1586" s="31">
        <v>43879</v>
      </c>
      <c r="C1586" s="31">
        <v>43798</v>
      </c>
      <c r="D1586" s="19" t="s">
        <v>826</v>
      </c>
      <c r="E1586" s="51" t="str">
        <f>IF(ISBLANK(LeaveTracker[[#This Row],[Employee Name]]),"-----",VLOOKUP(LeaveTracker[[#This Row],[Employee Name]],Employees[[Employee Name]:[Office]],7))</f>
        <v>CHO</v>
      </c>
      <c r="F1586" s="51" t="str">
        <f>IF(ISBLANK(LeaveTracker[[#This Row],[Employee Name]]),"-----",VLOOKUP(LeaveTracker[[#This Row],[Employee Name]],Employees[[Employee Name]:[Office]],6))</f>
        <v>REGULAR</v>
      </c>
      <c r="G1586" s="24">
        <v>43809</v>
      </c>
      <c r="H1586" s="24">
        <v>43809</v>
      </c>
      <c r="I1586" s="20" t="s">
        <v>82</v>
      </c>
      <c r="K1586" s="51" t="str">
        <f ca="1">LeaveTracker[[#This Row],[Days]]&amp;" "&amp;LeaveTracker[[#This Row],[Type of Leave]]</f>
        <v>1 VL</v>
      </c>
      <c r="L1586" s="23">
        <f ca="1">NETWORKDAYS(LeaveTracker[[#This Row],[Start Date]],LeaveTracker[[#This Row],[End Date]],lstHolidays)</f>
        <v>1</v>
      </c>
      <c r="M1586" s="27"/>
    </row>
    <row r="1587" spans="1:13" ht="30" customHeight="1" x14ac:dyDescent="0.3">
      <c r="A1587" s="27">
        <v>181</v>
      </c>
      <c r="B1587" s="31">
        <v>43879</v>
      </c>
      <c r="C1587" s="31">
        <v>43798</v>
      </c>
      <c r="D1587" s="19" t="s">
        <v>826</v>
      </c>
      <c r="E1587" s="51" t="str">
        <f>IF(ISBLANK(LeaveTracker[[#This Row],[Employee Name]]),"-----",VLOOKUP(LeaveTracker[[#This Row],[Employee Name]],Employees[[Employee Name]:[Office]],7))</f>
        <v>CHO</v>
      </c>
      <c r="F1587" s="51" t="str">
        <f>IF(ISBLANK(LeaveTracker[[#This Row],[Employee Name]]),"-----",VLOOKUP(LeaveTracker[[#This Row],[Employee Name]],Employees[[Employee Name]:[Office]],6))</f>
        <v>REGULAR</v>
      </c>
      <c r="G1587" s="24">
        <v>43808</v>
      </c>
      <c r="H1587" s="24">
        <v>43808</v>
      </c>
      <c r="I1587" s="20" t="s">
        <v>82</v>
      </c>
      <c r="K1587" s="51" t="str">
        <f ca="1">LeaveTracker[[#This Row],[Days]]&amp;" "&amp;LeaveTracker[[#This Row],[Type of Leave]]</f>
        <v>1 VL</v>
      </c>
      <c r="L1587" s="23">
        <f ca="1">NETWORKDAYS(LeaveTracker[[#This Row],[Start Date]],LeaveTracker[[#This Row],[End Date]],lstHolidays)</f>
        <v>1</v>
      </c>
      <c r="M1587" s="27"/>
    </row>
    <row r="1588" spans="1:13" ht="30" customHeight="1" x14ac:dyDescent="0.3">
      <c r="A1588" s="27">
        <v>181</v>
      </c>
      <c r="B1588" s="31">
        <v>43879</v>
      </c>
      <c r="C1588" s="31">
        <v>43798</v>
      </c>
      <c r="D1588" s="19" t="s">
        <v>826</v>
      </c>
      <c r="E1588" s="51" t="str">
        <f>IF(ISBLANK(LeaveTracker[[#This Row],[Employee Name]]),"-----",VLOOKUP(LeaveTracker[[#This Row],[Employee Name]],Employees[[Employee Name]:[Office]],7))</f>
        <v>CHO</v>
      </c>
      <c r="F1588" s="51" t="str">
        <f>IF(ISBLANK(LeaveTracker[[#This Row],[Employee Name]]),"-----",VLOOKUP(LeaveTracker[[#This Row],[Employee Name]],Employees[[Employee Name]:[Office]],6))</f>
        <v>REGULAR</v>
      </c>
      <c r="G1588" s="24">
        <v>43825</v>
      </c>
      <c r="H1588" s="24">
        <v>43825</v>
      </c>
      <c r="I1588" s="20" t="s">
        <v>82</v>
      </c>
      <c r="K1588" s="51" t="str">
        <f ca="1">LeaveTracker[[#This Row],[Days]]&amp;" "&amp;LeaveTracker[[#This Row],[Type of Leave]]</f>
        <v>1 VL</v>
      </c>
      <c r="L1588" s="23">
        <f ca="1">NETWORKDAYS(LeaveTracker[[#This Row],[Start Date]],LeaveTracker[[#This Row],[End Date]],lstHolidays)</f>
        <v>1</v>
      </c>
      <c r="M1588" s="27"/>
    </row>
    <row r="1589" spans="1:13" ht="30" customHeight="1" x14ac:dyDescent="0.3">
      <c r="A1589" s="27">
        <v>182</v>
      </c>
      <c r="B1589" s="31">
        <v>43879</v>
      </c>
      <c r="C1589" s="31">
        <v>43810</v>
      </c>
      <c r="D1589" s="19" t="s">
        <v>826</v>
      </c>
      <c r="E1589" s="51" t="str">
        <f>IF(ISBLANK(LeaveTracker[[#This Row],[Employee Name]]),"-----",VLOOKUP(LeaveTracker[[#This Row],[Employee Name]],Employees[[Employee Name]:[Office]],7))</f>
        <v>CHO</v>
      </c>
      <c r="F1589" s="51" t="str">
        <f>IF(ISBLANK(LeaveTracker[[#This Row],[Employee Name]]),"-----",VLOOKUP(LeaveTracker[[#This Row],[Employee Name]],Employees[[Employee Name]:[Office]],6))</f>
        <v>REGULAR</v>
      </c>
      <c r="G1589" s="24">
        <v>43805</v>
      </c>
      <c r="H1589" s="24">
        <v>43805</v>
      </c>
      <c r="I1589" s="20" t="s">
        <v>81</v>
      </c>
      <c r="K1589" s="51" t="str">
        <f ca="1">LeaveTracker[[#This Row],[Days]]&amp;" "&amp;LeaveTracker[[#This Row],[Type of Leave]]</f>
        <v>1 SL</v>
      </c>
      <c r="L1589" s="23">
        <f ca="1">NETWORKDAYS(LeaveTracker[[#This Row],[Start Date]],LeaveTracker[[#This Row],[End Date]],lstHolidays)</f>
        <v>1</v>
      </c>
      <c r="M1589" s="27"/>
    </row>
    <row r="1590" spans="1:13" ht="30" customHeight="1" x14ac:dyDescent="0.3">
      <c r="A1590" s="27">
        <v>183</v>
      </c>
      <c r="B1590" s="31">
        <v>43879</v>
      </c>
      <c r="C1590" s="31">
        <v>43802</v>
      </c>
      <c r="D1590" s="19" t="s">
        <v>163</v>
      </c>
      <c r="E1590" s="51" t="str">
        <f>IF(ISBLANK(LeaveTracker[[#This Row],[Employee Name]]),"-----",VLOOKUP(LeaveTracker[[#This Row],[Employee Name]],Employees[[Employee Name]:[Office]],7))</f>
        <v>CHO</v>
      </c>
      <c r="F1590" s="51" t="str">
        <f>IF(ISBLANK(LeaveTracker[[#This Row],[Employee Name]]),"-----",VLOOKUP(LeaveTracker[[#This Row],[Employee Name]],Employees[[Employee Name]:[Office]],6))</f>
        <v>REGULAR</v>
      </c>
      <c r="G1590" s="24">
        <v>43796</v>
      </c>
      <c r="H1590" s="24">
        <v>43796</v>
      </c>
      <c r="I1590" s="20" t="s">
        <v>81</v>
      </c>
      <c r="K1590" s="51" t="str">
        <f ca="1">LeaveTracker[[#This Row],[Days]]&amp;" "&amp;LeaveTracker[[#This Row],[Type of Leave]]</f>
        <v>1 SL</v>
      </c>
      <c r="L1590" s="23">
        <f ca="1">NETWORKDAYS(LeaveTracker[[#This Row],[Start Date]],LeaveTracker[[#This Row],[End Date]],lstHolidays)</f>
        <v>1</v>
      </c>
      <c r="M1590" s="27"/>
    </row>
    <row r="1591" spans="1:13" ht="30" customHeight="1" x14ac:dyDescent="0.3">
      <c r="A1591" s="27">
        <v>184</v>
      </c>
      <c r="B1591" s="31">
        <v>43879</v>
      </c>
      <c r="C1591" s="31">
        <v>43803</v>
      </c>
      <c r="D1591" s="19" t="s">
        <v>829</v>
      </c>
      <c r="E1591" s="51" t="str">
        <f>IF(ISBLANK(LeaveTracker[[#This Row],[Employee Name]]),"-----",VLOOKUP(LeaveTracker[[#This Row],[Employee Name]],Employees[[Employee Name]:[Office]],7))</f>
        <v>CHO</v>
      </c>
      <c r="F1591" s="51" t="str">
        <f>IF(ISBLANK(LeaveTracker[[#This Row],[Employee Name]]),"-----",VLOOKUP(LeaveTracker[[#This Row],[Employee Name]],Employees[[Employee Name]:[Office]],6))</f>
        <v>REGULAR</v>
      </c>
      <c r="G1591" s="24">
        <v>43811</v>
      </c>
      <c r="H1591" s="24">
        <v>43811</v>
      </c>
      <c r="I1591" s="20" t="s">
        <v>82</v>
      </c>
      <c r="K1591" s="51" t="str">
        <f ca="1">LeaveTracker[[#This Row],[Days]]&amp;" "&amp;LeaveTracker[[#This Row],[Type of Leave]]</f>
        <v>1 VL</v>
      </c>
      <c r="L1591" s="23">
        <f ca="1">NETWORKDAYS(LeaveTracker[[#This Row],[Start Date]],LeaveTracker[[#This Row],[End Date]],lstHolidays)</f>
        <v>1</v>
      </c>
      <c r="M1591" s="27"/>
    </row>
    <row r="1592" spans="1:13" ht="30" customHeight="1" x14ac:dyDescent="0.3">
      <c r="A1592" s="27">
        <v>185</v>
      </c>
      <c r="B1592" s="31">
        <v>43879</v>
      </c>
      <c r="C1592" s="31">
        <v>43826</v>
      </c>
      <c r="D1592" s="19" t="s">
        <v>686</v>
      </c>
      <c r="E1592" s="51" t="str">
        <f>IF(ISBLANK(LeaveTracker[[#This Row],[Employee Name]]),"-----",VLOOKUP(LeaveTracker[[#This Row],[Employee Name]],Employees[[Employee Name]:[Office]],7))</f>
        <v>CHO</v>
      </c>
      <c r="F1592" s="51" t="str">
        <f>IF(ISBLANK(LeaveTracker[[#This Row],[Employee Name]]),"-----",VLOOKUP(LeaveTracker[[#This Row],[Employee Name]],Employees[[Employee Name]:[Office]],6))</f>
        <v>REGULAR</v>
      </c>
      <c r="G1592" s="24">
        <v>43859</v>
      </c>
      <c r="H1592" s="24">
        <v>43861</v>
      </c>
      <c r="I1592" s="20" t="s">
        <v>298</v>
      </c>
      <c r="J1592" s="43" t="s">
        <v>105</v>
      </c>
      <c r="K1592" s="51" t="str">
        <f ca="1">LeaveTracker[[#This Row],[Days]]&amp;" "&amp;LeaveTracker[[#This Row],[Type of Leave]]</f>
        <v>3 OTHER</v>
      </c>
      <c r="L1592" s="23">
        <f ca="1">NETWORKDAYS(LeaveTracker[[#This Row],[Start Date]],LeaveTracker[[#This Row],[End Date]],lstHolidays)</f>
        <v>3</v>
      </c>
      <c r="M1592" s="27"/>
    </row>
    <row r="1593" spans="1:13" ht="30" customHeight="1" x14ac:dyDescent="0.3">
      <c r="A1593" s="27">
        <v>186</v>
      </c>
      <c r="B1593" s="31">
        <v>43879</v>
      </c>
      <c r="C1593" s="31">
        <v>43819</v>
      </c>
      <c r="D1593" s="19" t="s">
        <v>829</v>
      </c>
      <c r="E1593" s="51" t="str">
        <f>IF(ISBLANK(LeaveTracker[[#This Row],[Employee Name]]),"-----",VLOOKUP(LeaveTracker[[#This Row],[Employee Name]],Employees[[Employee Name]:[Office]],7))</f>
        <v>CHO</v>
      </c>
      <c r="F1593" s="51" t="str">
        <f>IF(ISBLANK(LeaveTracker[[#This Row],[Employee Name]]),"-----",VLOOKUP(LeaveTracker[[#This Row],[Employee Name]],Employees[[Employee Name]:[Office]],6))</f>
        <v>REGULAR</v>
      </c>
      <c r="G1593" s="21">
        <v>43825</v>
      </c>
      <c r="H1593" s="24">
        <v>43826</v>
      </c>
      <c r="I1593" s="20" t="s">
        <v>82</v>
      </c>
      <c r="K1593" s="51" t="str">
        <f ca="1">LeaveTracker[[#This Row],[Days]]&amp;" "&amp;LeaveTracker[[#This Row],[Type of Leave]]</f>
        <v>2 VL</v>
      </c>
      <c r="L1593" s="23">
        <f ca="1">NETWORKDAYS(LeaveTracker[[#This Row],[Start Date]],LeaveTracker[[#This Row],[End Date]],lstHolidays)</f>
        <v>2</v>
      </c>
      <c r="M1593" s="27"/>
    </row>
    <row r="1594" spans="1:13" ht="30" customHeight="1" x14ac:dyDescent="0.3">
      <c r="A1594" s="27">
        <v>187</v>
      </c>
      <c r="B1594" s="31">
        <v>43879</v>
      </c>
      <c r="C1594" s="31">
        <v>43817</v>
      </c>
      <c r="D1594" s="19" t="s">
        <v>829</v>
      </c>
      <c r="E1594" s="51" t="str">
        <f>IF(ISBLANK(LeaveTracker[[#This Row],[Employee Name]]),"-----",VLOOKUP(LeaveTracker[[#This Row],[Employee Name]],Employees[[Employee Name]:[Office]],7))</f>
        <v>CHO</v>
      </c>
      <c r="F1594" s="51" t="str">
        <f>IF(ISBLANK(LeaveTracker[[#This Row],[Employee Name]]),"-----",VLOOKUP(LeaveTracker[[#This Row],[Employee Name]],Employees[[Employee Name]:[Office]],6))</f>
        <v>REGULAR</v>
      </c>
      <c r="G1594" s="24">
        <v>43815</v>
      </c>
      <c r="H1594" s="24">
        <v>43815</v>
      </c>
      <c r="I1594" s="20" t="s">
        <v>81</v>
      </c>
      <c r="K1594" s="51" t="str">
        <f ca="1">LeaveTracker[[#This Row],[Days]]&amp;" "&amp;LeaveTracker[[#This Row],[Type of Leave]]</f>
        <v>1 SL</v>
      </c>
      <c r="L1594" s="23">
        <f ca="1">NETWORKDAYS(LeaveTracker[[#This Row],[Start Date]],LeaveTracker[[#This Row],[End Date]],lstHolidays)</f>
        <v>1</v>
      </c>
      <c r="M1594" s="27"/>
    </row>
    <row r="1595" spans="1:13" ht="30" customHeight="1" x14ac:dyDescent="0.3">
      <c r="A1595" s="27">
        <v>188</v>
      </c>
      <c r="B1595" s="31">
        <v>43879</v>
      </c>
      <c r="C1595" s="31">
        <v>43817</v>
      </c>
      <c r="D1595" s="19" t="s">
        <v>829</v>
      </c>
      <c r="E1595" s="51" t="str">
        <f>IF(ISBLANK(LeaveTracker[[#This Row],[Employee Name]]),"-----",VLOOKUP(LeaveTracker[[#This Row],[Employee Name]],Employees[[Employee Name]:[Office]],7))</f>
        <v>CHO</v>
      </c>
      <c r="F1595" s="51" t="str">
        <f>IF(ISBLANK(LeaveTracker[[#This Row],[Employee Name]]),"-----",VLOOKUP(LeaveTracker[[#This Row],[Employee Name]],Employees[[Employee Name]:[Office]],6))</f>
        <v>REGULAR</v>
      </c>
      <c r="G1595" s="24">
        <v>43805</v>
      </c>
      <c r="H1595" s="24">
        <v>43805</v>
      </c>
      <c r="I1595" s="20" t="s">
        <v>81</v>
      </c>
      <c r="K1595" s="51" t="str">
        <f ca="1">LeaveTracker[[#This Row],[Days]]&amp;" "&amp;LeaveTracker[[#This Row],[Type of Leave]]</f>
        <v>1 SL</v>
      </c>
      <c r="L1595" s="23">
        <f ca="1">NETWORKDAYS(LeaveTracker[[#This Row],[Start Date]],LeaveTracker[[#This Row],[End Date]],lstHolidays)</f>
        <v>1</v>
      </c>
      <c r="M1595" s="27"/>
    </row>
    <row r="1596" spans="1:13" ht="30" customHeight="1" x14ac:dyDescent="0.3">
      <c r="A1596" s="27">
        <v>188</v>
      </c>
      <c r="B1596" s="31">
        <v>43879</v>
      </c>
      <c r="C1596" s="31">
        <v>43817</v>
      </c>
      <c r="D1596" s="19" t="s">
        <v>829</v>
      </c>
      <c r="E1596" s="51" t="str">
        <f>IF(ISBLANK(LeaveTracker[[#This Row],[Employee Name]]),"-----",VLOOKUP(LeaveTracker[[#This Row],[Employee Name]],Employees[[Employee Name]:[Office]],7))</f>
        <v>CHO</v>
      </c>
      <c r="F1596" s="51" t="str">
        <f>IF(ISBLANK(LeaveTracker[[#This Row],[Employee Name]]),"-----",VLOOKUP(LeaveTracker[[#This Row],[Employee Name]],Employees[[Employee Name]:[Office]],6))</f>
        <v>REGULAR</v>
      </c>
      <c r="G1596" s="24">
        <v>43808</v>
      </c>
      <c r="H1596" s="24">
        <v>43808</v>
      </c>
      <c r="I1596" s="20" t="s">
        <v>81</v>
      </c>
      <c r="K1596" s="51" t="str">
        <f ca="1">LeaveTracker[[#This Row],[Days]]&amp;" "&amp;LeaveTracker[[#This Row],[Type of Leave]]</f>
        <v>1 SL</v>
      </c>
      <c r="L1596" s="23">
        <f ca="1">NETWORKDAYS(LeaveTracker[[#This Row],[Start Date]],LeaveTracker[[#This Row],[End Date]],lstHolidays)</f>
        <v>1</v>
      </c>
      <c r="M1596" s="27"/>
    </row>
    <row r="1597" spans="1:13" ht="30" customHeight="1" x14ac:dyDescent="0.3">
      <c r="A1597" s="27">
        <v>189</v>
      </c>
      <c r="B1597" s="31">
        <v>43879</v>
      </c>
      <c r="C1597" s="31">
        <v>43809</v>
      </c>
      <c r="D1597" s="19" t="s">
        <v>686</v>
      </c>
      <c r="E1597" s="51" t="str">
        <f>IF(ISBLANK(LeaveTracker[[#This Row],[Employee Name]]),"-----",VLOOKUP(LeaveTracker[[#This Row],[Employee Name]],Employees[[Employee Name]:[Office]],7))</f>
        <v>CHO</v>
      </c>
      <c r="F1597" s="51" t="str">
        <f>IF(ISBLANK(LeaveTracker[[#This Row],[Employee Name]]),"-----",VLOOKUP(LeaveTracker[[#This Row],[Employee Name]],Employees[[Employee Name]:[Office]],6))</f>
        <v>REGULAR</v>
      </c>
      <c r="G1597" s="24">
        <v>43816</v>
      </c>
      <c r="H1597" s="24">
        <v>43817</v>
      </c>
      <c r="I1597" s="20" t="s">
        <v>298</v>
      </c>
      <c r="J1597" s="43" t="s">
        <v>1004</v>
      </c>
      <c r="K1597" s="51" t="str">
        <f ca="1">LeaveTracker[[#This Row],[Days]]&amp;" "&amp;LeaveTracker[[#This Row],[Type of Leave]]</f>
        <v>2 OTHER</v>
      </c>
      <c r="L1597" s="23">
        <f ca="1">NETWORKDAYS(LeaveTracker[[#This Row],[Start Date]],LeaveTracker[[#This Row],[End Date]],lstHolidays)</f>
        <v>2</v>
      </c>
      <c r="M1597" s="27"/>
    </row>
    <row r="1598" spans="1:13" ht="30" customHeight="1" x14ac:dyDescent="0.3">
      <c r="A1598" s="27">
        <v>189</v>
      </c>
      <c r="B1598" s="31">
        <v>43879</v>
      </c>
      <c r="C1598" s="31">
        <v>43809</v>
      </c>
      <c r="D1598" s="19" t="s">
        <v>686</v>
      </c>
      <c r="E1598" s="51" t="str">
        <f>IF(ISBLANK(LeaveTracker[[#This Row],[Employee Name]]),"-----",VLOOKUP(LeaveTracker[[#This Row],[Employee Name]],Employees[[Employee Name]:[Office]],7))</f>
        <v>CHO</v>
      </c>
      <c r="F1598" s="51" t="str">
        <f>IF(ISBLANK(LeaveTracker[[#This Row],[Employee Name]]),"-----",VLOOKUP(LeaveTracker[[#This Row],[Employee Name]],Employees[[Employee Name]:[Office]],6))</f>
        <v>REGULAR</v>
      </c>
      <c r="G1598" s="24">
        <v>43822</v>
      </c>
      <c r="H1598" s="24">
        <v>43822</v>
      </c>
      <c r="I1598" s="20" t="s">
        <v>298</v>
      </c>
      <c r="J1598" s="43" t="s">
        <v>1004</v>
      </c>
      <c r="K1598" s="51" t="str">
        <f ca="1">LeaveTracker[[#This Row],[Days]]&amp;" "&amp;LeaveTracker[[#This Row],[Type of Leave]]</f>
        <v>1 OTHER</v>
      </c>
      <c r="L1598" s="23">
        <f ca="1">NETWORKDAYS(LeaveTracker[[#This Row],[Start Date]],LeaveTracker[[#This Row],[End Date]],lstHolidays)</f>
        <v>1</v>
      </c>
      <c r="M1598" s="27"/>
    </row>
    <row r="1599" spans="1:13" ht="30" customHeight="1" x14ac:dyDescent="0.3">
      <c r="A1599" s="27">
        <v>189</v>
      </c>
      <c r="B1599" s="31">
        <v>43879</v>
      </c>
      <c r="C1599" s="31">
        <v>43809</v>
      </c>
      <c r="D1599" s="19" t="s">
        <v>686</v>
      </c>
      <c r="E1599" s="51" t="str">
        <f>IF(ISBLANK(LeaveTracker[[#This Row],[Employee Name]]),"-----",VLOOKUP(LeaveTracker[[#This Row],[Employee Name]],Employees[[Employee Name]:[Office]],7))</f>
        <v>CHO</v>
      </c>
      <c r="F1599" s="51" t="str">
        <f>IF(ISBLANK(LeaveTracker[[#This Row],[Employee Name]]),"-----",VLOOKUP(LeaveTracker[[#This Row],[Employee Name]],Employees[[Employee Name]:[Office]],6))</f>
        <v>REGULAR</v>
      </c>
      <c r="G1599" s="24">
        <v>43826</v>
      </c>
      <c r="H1599" s="24">
        <v>43826</v>
      </c>
      <c r="I1599" s="20" t="s">
        <v>298</v>
      </c>
      <c r="J1599" s="43" t="s">
        <v>1004</v>
      </c>
      <c r="K1599" s="51" t="str">
        <f ca="1">LeaveTracker[[#This Row],[Days]]&amp;" "&amp;LeaveTracker[[#This Row],[Type of Leave]]</f>
        <v>1 OTHER</v>
      </c>
      <c r="L1599" s="23">
        <f ca="1">NETWORKDAYS(LeaveTracker[[#This Row],[Start Date]],LeaveTracker[[#This Row],[End Date]],lstHolidays)</f>
        <v>1</v>
      </c>
      <c r="M1599" s="27"/>
    </row>
    <row r="1600" spans="1:13" ht="30" customHeight="1" x14ac:dyDescent="0.3">
      <c r="A1600" s="27">
        <v>190</v>
      </c>
      <c r="B1600" s="31">
        <v>43879</v>
      </c>
      <c r="C1600" s="31">
        <v>43811</v>
      </c>
      <c r="D1600" s="19" t="s">
        <v>411</v>
      </c>
      <c r="E1600" s="51" t="str">
        <f>IF(ISBLANK(LeaveTracker[[#This Row],[Employee Name]]),"-----",VLOOKUP(LeaveTracker[[#This Row],[Employee Name]],Employees[[Employee Name]:[Office]],7))</f>
        <v>CTO</v>
      </c>
      <c r="F1600" s="51" t="str">
        <f>IF(ISBLANK(LeaveTracker[[#This Row],[Employee Name]]),"-----",VLOOKUP(LeaveTracker[[#This Row],[Employee Name]],Employees[[Employee Name]:[Office]],6))</f>
        <v>REGULAR</v>
      </c>
      <c r="G1600" s="24">
        <v>43804</v>
      </c>
      <c r="H1600" s="24">
        <v>43805</v>
      </c>
      <c r="I1600" s="20" t="s">
        <v>81</v>
      </c>
      <c r="K1600" s="51" t="str">
        <f ca="1">LeaveTracker[[#This Row],[Days]]&amp;" "&amp;LeaveTracker[[#This Row],[Type of Leave]]</f>
        <v>2 SL</v>
      </c>
      <c r="L1600" s="23">
        <f ca="1">NETWORKDAYS(LeaveTracker[[#This Row],[Start Date]],LeaveTracker[[#This Row],[End Date]],lstHolidays)</f>
        <v>2</v>
      </c>
      <c r="M1600" s="27"/>
    </row>
    <row r="1601" spans="1:13" ht="30" customHeight="1" x14ac:dyDescent="0.3">
      <c r="A1601" s="27">
        <v>190</v>
      </c>
      <c r="B1601" s="31">
        <v>43879</v>
      </c>
      <c r="C1601" s="31">
        <v>43811</v>
      </c>
      <c r="D1601" s="19" t="s">
        <v>411</v>
      </c>
      <c r="E1601" s="51" t="str">
        <f>IF(ISBLANK(LeaveTracker[[#This Row],[Employee Name]]),"-----",VLOOKUP(LeaveTracker[[#This Row],[Employee Name]],Employees[[Employee Name]:[Office]],7))</f>
        <v>CTO</v>
      </c>
      <c r="F1601" s="51" t="str">
        <f>IF(ISBLANK(LeaveTracker[[#This Row],[Employee Name]]),"-----",VLOOKUP(LeaveTracker[[#This Row],[Employee Name]],Employees[[Employee Name]:[Office]],6))</f>
        <v>REGULAR</v>
      </c>
      <c r="G1601" s="24">
        <v>43808</v>
      </c>
      <c r="H1601" s="24">
        <v>43808</v>
      </c>
      <c r="I1601" s="20" t="s">
        <v>81</v>
      </c>
      <c r="K1601" s="51" t="str">
        <f ca="1">LeaveTracker[[#This Row],[Days]]&amp;" "&amp;LeaveTracker[[#This Row],[Type of Leave]]</f>
        <v>1 SL</v>
      </c>
      <c r="L1601" s="23">
        <f ca="1">NETWORKDAYS(LeaveTracker[[#This Row],[Start Date]],LeaveTracker[[#This Row],[End Date]],lstHolidays)</f>
        <v>1</v>
      </c>
      <c r="M1601" s="27"/>
    </row>
    <row r="1602" spans="1:13" ht="30" customHeight="1" x14ac:dyDescent="0.3">
      <c r="A1602" s="27">
        <v>191</v>
      </c>
      <c r="B1602" s="31">
        <v>43879</v>
      </c>
      <c r="C1602" s="31">
        <v>43811</v>
      </c>
      <c r="D1602" s="19" t="s">
        <v>833</v>
      </c>
      <c r="E1602" s="51" t="str">
        <f>IF(ISBLANK(LeaveTracker[[#This Row],[Employee Name]]),"-----",VLOOKUP(LeaveTracker[[#This Row],[Employee Name]],Employees[[Employee Name]:[Office]],7))</f>
        <v>CTO</v>
      </c>
      <c r="F1602" s="51" t="str">
        <f>IF(ISBLANK(LeaveTracker[[#This Row],[Employee Name]]),"-----",VLOOKUP(LeaveTracker[[#This Row],[Employee Name]],Employees[[Employee Name]:[Office]],6))</f>
        <v>REGULAR</v>
      </c>
      <c r="G1602" s="24">
        <v>43825</v>
      </c>
      <c r="H1602" s="24">
        <v>43826</v>
      </c>
      <c r="I1602" s="20" t="s">
        <v>82</v>
      </c>
      <c r="K1602" s="51" t="str">
        <f ca="1">LeaveTracker[[#This Row],[Days]]&amp;" "&amp;LeaveTracker[[#This Row],[Type of Leave]]</f>
        <v>2 VL</v>
      </c>
      <c r="L1602" s="23">
        <f ca="1">NETWORKDAYS(LeaveTracker[[#This Row],[Start Date]],LeaveTracker[[#This Row],[End Date]],lstHolidays)</f>
        <v>2</v>
      </c>
      <c r="M1602" s="27"/>
    </row>
    <row r="1603" spans="1:13" ht="30" customHeight="1" x14ac:dyDescent="0.3">
      <c r="A1603" s="27">
        <v>192</v>
      </c>
      <c r="B1603" s="31">
        <v>43879</v>
      </c>
      <c r="C1603" s="31">
        <v>43812</v>
      </c>
      <c r="D1603" s="19" t="s">
        <v>394</v>
      </c>
      <c r="E1603" s="51" t="str">
        <f>IF(ISBLANK(LeaveTracker[[#This Row],[Employee Name]]),"-----",VLOOKUP(LeaveTracker[[#This Row],[Employee Name]],Employees[[Employee Name]:[Office]],7))</f>
        <v>CTO</v>
      </c>
      <c r="F1603" s="51" t="str">
        <f>IF(ISBLANK(LeaveTracker[[#This Row],[Employee Name]]),"-----",VLOOKUP(LeaveTracker[[#This Row],[Employee Name]],Employees[[Employee Name]:[Office]],6))</f>
        <v>REGULAR</v>
      </c>
      <c r="G1603" s="24">
        <v>43826</v>
      </c>
      <c r="H1603" s="24">
        <v>43826</v>
      </c>
      <c r="I1603" s="20" t="s">
        <v>298</v>
      </c>
      <c r="J1603" s="43" t="s">
        <v>105</v>
      </c>
      <c r="K1603" s="51" t="str">
        <f ca="1">LeaveTracker[[#This Row],[Days]]&amp;" "&amp;LeaveTracker[[#This Row],[Type of Leave]]</f>
        <v>1 OTHER</v>
      </c>
      <c r="L1603" s="23">
        <f ca="1">NETWORKDAYS(LeaveTracker[[#This Row],[Start Date]],LeaveTracker[[#This Row],[End Date]],lstHolidays)</f>
        <v>1</v>
      </c>
      <c r="M1603" s="27"/>
    </row>
    <row r="1604" spans="1:13" ht="30" customHeight="1" x14ac:dyDescent="0.3">
      <c r="A1604" s="27">
        <v>193</v>
      </c>
      <c r="B1604" s="31">
        <v>43879</v>
      </c>
      <c r="C1604" s="31">
        <v>43812</v>
      </c>
      <c r="D1604" s="19" t="s">
        <v>394</v>
      </c>
      <c r="E1604" s="51" t="str">
        <f>IF(ISBLANK(LeaveTracker[[#This Row],[Employee Name]]),"-----",VLOOKUP(LeaveTracker[[#This Row],[Employee Name]],Employees[[Employee Name]:[Office]],7))</f>
        <v>CTO</v>
      </c>
      <c r="F1604" s="51" t="str">
        <f>IF(ISBLANK(LeaveTracker[[#This Row],[Employee Name]]),"-----",VLOOKUP(LeaveTracker[[#This Row],[Employee Name]],Employees[[Employee Name]:[Office]],6))</f>
        <v>REGULAR</v>
      </c>
      <c r="G1604" s="24">
        <v>43825</v>
      </c>
      <c r="H1604" s="24">
        <v>43825</v>
      </c>
      <c r="I1604" s="20" t="s">
        <v>82</v>
      </c>
      <c r="K1604" s="51" t="str">
        <f ca="1">LeaveTracker[[#This Row],[Days]]&amp;" "&amp;LeaveTracker[[#This Row],[Type of Leave]]</f>
        <v>1 VL</v>
      </c>
      <c r="L1604" s="23">
        <f ca="1">NETWORKDAYS(LeaveTracker[[#This Row],[Start Date]],LeaveTracker[[#This Row],[End Date]],lstHolidays)</f>
        <v>1</v>
      </c>
      <c r="M1604" s="27"/>
    </row>
    <row r="1605" spans="1:13" ht="30" customHeight="1" x14ac:dyDescent="0.3">
      <c r="A1605" s="27">
        <v>194</v>
      </c>
      <c r="B1605" s="31">
        <v>43879</v>
      </c>
      <c r="C1605" s="31">
        <v>43812</v>
      </c>
      <c r="D1605" s="19" t="s">
        <v>394</v>
      </c>
      <c r="E1605" s="51" t="str">
        <f>IF(ISBLANK(LeaveTracker[[#This Row],[Employee Name]]),"-----",VLOOKUP(LeaveTracker[[#This Row],[Employee Name]],Employees[[Employee Name]:[Office]],7))</f>
        <v>CTO</v>
      </c>
      <c r="F1605" s="51" t="str">
        <f>IF(ISBLANK(LeaveTracker[[#This Row],[Employee Name]]),"-----",VLOOKUP(LeaveTracker[[#This Row],[Employee Name]],Employees[[Employee Name]:[Office]],6))</f>
        <v>REGULAR</v>
      </c>
      <c r="G1605" s="24">
        <v>43808</v>
      </c>
      <c r="H1605" s="24">
        <v>43808</v>
      </c>
      <c r="I1605" s="20" t="s">
        <v>81</v>
      </c>
      <c r="K1605" s="51" t="str">
        <f ca="1">LeaveTracker[[#This Row],[Days]]&amp;" "&amp;LeaveTracker[[#This Row],[Type of Leave]]</f>
        <v>1 SL</v>
      </c>
      <c r="L1605" s="23">
        <f ca="1">NETWORKDAYS(LeaveTracker[[#This Row],[Start Date]],LeaveTracker[[#This Row],[End Date]],lstHolidays)</f>
        <v>1</v>
      </c>
      <c r="M1605" s="27"/>
    </row>
    <row r="1606" spans="1:13" ht="30" customHeight="1" x14ac:dyDescent="0.3">
      <c r="A1606" s="27">
        <v>195</v>
      </c>
      <c r="B1606" s="31">
        <v>43879</v>
      </c>
      <c r="C1606" s="31">
        <v>43817</v>
      </c>
      <c r="D1606" s="19" t="s">
        <v>371</v>
      </c>
      <c r="E1606" s="51" t="str">
        <f>IF(ISBLANK(LeaveTracker[[#This Row],[Employee Name]]),"-----",VLOOKUP(LeaveTracker[[#This Row],[Employee Name]],Employees[[Employee Name]:[Office]],7))</f>
        <v>LIBRARY</v>
      </c>
      <c r="F1606" s="51" t="str">
        <f>IF(ISBLANK(LeaveTracker[[#This Row],[Employee Name]]),"-----",VLOOKUP(LeaveTracker[[#This Row],[Employee Name]],Employees[[Employee Name]:[Office]],6))</f>
        <v>REGULAR</v>
      </c>
      <c r="G1606" s="24">
        <v>43816</v>
      </c>
      <c r="H1606" s="24">
        <v>43816</v>
      </c>
      <c r="I1606" s="20" t="s">
        <v>81</v>
      </c>
      <c r="K1606" s="51" t="str">
        <f ca="1">LeaveTracker[[#This Row],[Days]]&amp;" "&amp;LeaveTracker[[#This Row],[Type of Leave]]</f>
        <v>1 SL</v>
      </c>
      <c r="L1606" s="23">
        <f ca="1">NETWORKDAYS(LeaveTracker[[#This Row],[Start Date]],LeaveTracker[[#This Row],[End Date]],lstHolidays)</f>
        <v>1</v>
      </c>
      <c r="M1606" s="27"/>
    </row>
    <row r="1607" spans="1:13" ht="30" customHeight="1" x14ac:dyDescent="0.3">
      <c r="A1607" s="27">
        <v>196</v>
      </c>
      <c r="B1607" s="31">
        <v>43879</v>
      </c>
      <c r="C1607" s="31">
        <v>43811</v>
      </c>
      <c r="D1607" s="19" t="s">
        <v>624</v>
      </c>
      <c r="E1607" s="51" t="str">
        <f>IF(ISBLANK(LeaveTracker[[#This Row],[Employee Name]]),"-----",VLOOKUP(LeaveTracker[[#This Row],[Employee Name]],Employees[[Employee Name]:[Office]],7))</f>
        <v>CTO</v>
      </c>
      <c r="F1607" s="51" t="str">
        <f>IF(ISBLANK(LeaveTracker[[#This Row],[Employee Name]]),"-----",VLOOKUP(LeaveTracker[[#This Row],[Employee Name]],Employees[[Employee Name]:[Office]],6))</f>
        <v>REGULAR</v>
      </c>
      <c r="G1607" s="24">
        <v>43818</v>
      </c>
      <c r="H1607" s="24">
        <v>43818</v>
      </c>
      <c r="I1607" s="20" t="s">
        <v>82</v>
      </c>
      <c r="K1607" s="51" t="str">
        <f ca="1">LeaveTracker[[#This Row],[Days]]&amp;" "&amp;LeaveTracker[[#This Row],[Type of Leave]]</f>
        <v>1 VL</v>
      </c>
      <c r="L1607" s="23">
        <f ca="1">NETWORKDAYS(LeaveTracker[[#This Row],[Start Date]],LeaveTracker[[#This Row],[End Date]],lstHolidays)</f>
        <v>1</v>
      </c>
      <c r="M1607" s="27"/>
    </row>
    <row r="1608" spans="1:13" ht="30" customHeight="1" x14ac:dyDescent="0.3">
      <c r="A1608" s="27">
        <v>197</v>
      </c>
      <c r="B1608" s="31">
        <v>43879</v>
      </c>
      <c r="C1608" s="31">
        <v>43816</v>
      </c>
      <c r="D1608" s="19" t="s">
        <v>624</v>
      </c>
      <c r="E1608" s="51" t="str">
        <f>IF(ISBLANK(LeaveTracker[[#This Row],[Employee Name]]),"-----",VLOOKUP(LeaveTracker[[#This Row],[Employee Name]],Employees[[Employee Name]:[Office]],7))</f>
        <v>CTO</v>
      </c>
      <c r="F1608" s="51" t="str">
        <f>IF(ISBLANK(LeaveTracker[[#This Row],[Employee Name]]),"-----",VLOOKUP(LeaveTracker[[#This Row],[Employee Name]],Employees[[Employee Name]:[Office]],6))</f>
        <v>REGULAR</v>
      </c>
      <c r="G1608" s="24">
        <v>43815</v>
      </c>
      <c r="H1608" s="24">
        <v>43815</v>
      </c>
      <c r="I1608" s="20" t="s">
        <v>81</v>
      </c>
      <c r="K1608" s="51" t="str">
        <f ca="1">LeaveTracker[[#This Row],[Days]]&amp;" "&amp;LeaveTracker[[#This Row],[Type of Leave]]</f>
        <v>1 SL</v>
      </c>
      <c r="L1608" s="23">
        <f ca="1">NETWORKDAYS(LeaveTracker[[#This Row],[Start Date]],LeaveTracker[[#This Row],[End Date]],lstHolidays)</f>
        <v>1</v>
      </c>
      <c r="M1608" s="27"/>
    </row>
    <row r="1609" spans="1:13" ht="30" customHeight="1" x14ac:dyDescent="0.3">
      <c r="A1609" s="27">
        <v>198</v>
      </c>
      <c r="B1609" s="31">
        <v>43879</v>
      </c>
      <c r="C1609" s="31">
        <v>43776</v>
      </c>
      <c r="D1609" s="19" t="s">
        <v>624</v>
      </c>
      <c r="E1609" s="51" t="str">
        <f>IF(ISBLANK(LeaveTracker[[#This Row],[Employee Name]]),"-----",VLOOKUP(LeaveTracker[[#This Row],[Employee Name]],Employees[[Employee Name]:[Office]],7))</f>
        <v>CTO</v>
      </c>
      <c r="F1609" s="51" t="str">
        <f>IF(ISBLANK(LeaveTracker[[#This Row],[Employee Name]]),"-----",VLOOKUP(LeaveTracker[[#This Row],[Employee Name]],Employees[[Employee Name]:[Office]],6))</f>
        <v>REGULAR</v>
      </c>
      <c r="G1609" s="24">
        <v>43783</v>
      </c>
      <c r="H1609" s="24">
        <v>43783</v>
      </c>
      <c r="I1609" s="20"/>
      <c r="K1609" s="51" t="str">
        <f ca="1">LeaveTracker[[#This Row],[Days]]&amp;" "&amp;LeaveTracker[[#This Row],[Type of Leave]]</f>
        <v xml:space="preserve">1 </v>
      </c>
      <c r="L1609" s="23">
        <f ca="1">NETWORKDAYS(LeaveTracker[[#This Row],[Start Date]],LeaveTracker[[#This Row],[End Date]],lstHolidays)</f>
        <v>1</v>
      </c>
      <c r="M1609" s="27"/>
    </row>
    <row r="1610" spans="1:13" ht="30" customHeight="1" x14ac:dyDescent="0.3">
      <c r="A1610" s="27">
        <v>199</v>
      </c>
      <c r="B1610" s="31">
        <v>43879</v>
      </c>
      <c r="C1610" s="31">
        <v>43804</v>
      </c>
      <c r="D1610" s="19" t="s">
        <v>660</v>
      </c>
      <c r="E1610" s="51" t="str">
        <f>IF(ISBLANK(LeaveTracker[[#This Row],[Employee Name]]),"-----",VLOOKUP(LeaveTracker[[#This Row],[Employee Name]],Employees[[Employee Name]:[Office]],7))</f>
        <v>CTO</v>
      </c>
      <c r="F1610" s="51" t="str">
        <f>IF(ISBLANK(LeaveTracker[[#This Row],[Employee Name]]),"-----",VLOOKUP(LeaveTracker[[#This Row],[Employee Name]],Employees[[Employee Name]:[Office]],6))</f>
        <v>REGULAR</v>
      </c>
      <c r="G1610" s="24">
        <v>43808</v>
      </c>
      <c r="H1610" s="24">
        <v>43808</v>
      </c>
      <c r="I1610" s="19" t="s">
        <v>298</v>
      </c>
      <c r="J1610" s="43" t="s">
        <v>1004</v>
      </c>
      <c r="K1610" s="51" t="str">
        <f ca="1">LeaveTracker[[#This Row],[Days]]&amp;" "&amp;LeaveTracker[[#This Row],[Type of Leave]]</f>
        <v>1 OTHER</v>
      </c>
      <c r="L1610" s="23">
        <f ca="1">NETWORKDAYS(LeaveTracker[[#This Row],[Start Date]],LeaveTracker[[#This Row],[End Date]],lstHolidays)</f>
        <v>1</v>
      </c>
      <c r="M1610" s="27"/>
    </row>
    <row r="1611" spans="1:13" ht="30" customHeight="1" x14ac:dyDescent="0.3">
      <c r="A1611" s="27">
        <v>199</v>
      </c>
      <c r="B1611" s="31">
        <v>43879</v>
      </c>
      <c r="C1611" s="31">
        <v>43804</v>
      </c>
      <c r="D1611" s="19" t="s">
        <v>660</v>
      </c>
      <c r="E1611" s="51" t="str">
        <f>IF(ISBLANK(LeaveTracker[[#This Row],[Employee Name]]),"-----",VLOOKUP(LeaveTracker[[#This Row],[Employee Name]],Employees[[Employee Name]:[Office]],7))</f>
        <v>CTO</v>
      </c>
      <c r="F1611" s="51" t="str">
        <f>IF(ISBLANK(LeaveTracker[[#This Row],[Employee Name]]),"-----",VLOOKUP(LeaveTracker[[#This Row],[Employee Name]],Employees[[Employee Name]:[Office]],6))</f>
        <v>REGULAR</v>
      </c>
      <c r="G1611" s="24">
        <v>43822</v>
      </c>
      <c r="H1611" s="24">
        <v>43822</v>
      </c>
      <c r="I1611" s="20" t="s">
        <v>298</v>
      </c>
      <c r="J1611" s="43" t="s">
        <v>1004</v>
      </c>
      <c r="K1611" s="51" t="str">
        <f ca="1">LeaveTracker[[#This Row],[Days]]&amp;" "&amp;LeaveTracker[[#This Row],[Type of Leave]]</f>
        <v>1 OTHER</v>
      </c>
      <c r="L1611" s="23">
        <f ca="1">NETWORKDAYS(LeaveTracker[[#This Row],[Start Date]],LeaveTracker[[#This Row],[End Date]],lstHolidays)</f>
        <v>1</v>
      </c>
      <c r="M1611" s="27"/>
    </row>
    <row r="1612" spans="1:13" ht="30" customHeight="1" x14ac:dyDescent="0.3">
      <c r="A1612" s="27">
        <v>199</v>
      </c>
      <c r="B1612" s="31">
        <v>43879</v>
      </c>
      <c r="C1612" s="31">
        <v>43804</v>
      </c>
      <c r="D1612" s="19" t="s">
        <v>660</v>
      </c>
      <c r="E1612" s="51" t="str">
        <f>IF(ISBLANK(LeaveTracker[[#This Row],[Employee Name]]),"-----",VLOOKUP(LeaveTracker[[#This Row],[Employee Name]],Employees[[Employee Name]:[Office]],7))</f>
        <v>CTO</v>
      </c>
      <c r="F1612" s="51" t="str">
        <f>IF(ISBLANK(LeaveTracker[[#This Row],[Employee Name]]),"-----",VLOOKUP(LeaveTracker[[#This Row],[Employee Name]],Employees[[Employee Name]:[Office]],6))</f>
        <v>REGULAR</v>
      </c>
      <c r="G1612" s="24">
        <v>43825</v>
      </c>
      <c r="H1612" s="24">
        <v>43825</v>
      </c>
      <c r="I1612" s="20" t="s">
        <v>298</v>
      </c>
      <c r="J1612" s="43" t="s">
        <v>1004</v>
      </c>
      <c r="K1612" s="51" t="str">
        <f ca="1">LeaveTracker[[#This Row],[Days]]&amp;" "&amp;LeaveTracker[[#This Row],[Type of Leave]]</f>
        <v>1 OTHER</v>
      </c>
      <c r="L1612" s="23">
        <f ca="1">NETWORKDAYS(LeaveTracker[[#This Row],[Start Date]],LeaveTracker[[#This Row],[End Date]],lstHolidays)</f>
        <v>1</v>
      </c>
      <c r="M1612" s="27"/>
    </row>
    <row r="1613" spans="1:13" ht="30" customHeight="1" x14ac:dyDescent="0.3">
      <c r="A1613" s="27">
        <v>200</v>
      </c>
      <c r="B1613" s="31">
        <v>43879</v>
      </c>
      <c r="C1613" s="31">
        <v>43780</v>
      </c>
      <c r="D1613" s="19" t="s">
        <v>660</v>
      </c>
      <c r="E1613" s="51" t="str">
        <f>IF(ISBLANK(LeaveTracker[[#This Row],[Employee Name]]),"-----",VLOOKUP(LeaveTracker[[#This Row],[Employee Name]],Employees[[Employee Name]:[Office]],7))</f>
        <v>CTO</v>
      </c>
      <c r="F1613" s="51" t="str">
        <f>IF(ISBLANK(LeaveTracker[[#This Row],[Employee Name]]),"-----",VLOOKUP(LeaveTracker[[#This Row],[Employee Name]],Employees[[Employee Name]:[Office]],6))</f>
        <v>REGULAR</v>
      </c>
      <c r="G1613" s="24">
        <v>43789</v>
      </c>
      <c r="H1613" s="24">
        <v>43789</v>
      </c>
      <c r="I1613" s="20" t="s">
        <v>82</v>
      </c>
      <c r="K1613" s="51" t="str">
        <f ca="1">LeaveTracker[[#This Row],[Days]]&amp;" "&amp;LeaveTracker[[#This Row],[Type of Leave]]</f>
        <v>1 VL</v>
      </c>
      <c r="L1613" s="23">
        <f ca="1">NETWORKDAYS(LeaveTracker[[#This Row],[Start Date]],LeaveTracker[[#This Row],[End Date]],lstHolidays)</f>
        <v>1</v>
      </c>
      <c r="M1613" s="27"/>
    </row>
    <row r="1614" spans="1:13" ht="30" customHeight="1" x14ac:dyDescent="0.3">
      <c r="A1614" s="27">
        <v>201</v>
      </c>
      <c r="B1614" s="31">
        <v>43879</v>
      </c>
      <c r="C1614" s="31">
        <v>43780</v>
      </c>
      <c r="D1614" s="19" t="s">
        <v>422</v>
      </c>
      <c r="E1614" s="51" t="str">
        <f>IF(ISBLANK(LeaveTracker[[#This Row],[Employee Name]]),"-----",VLOOKUP(LeaveTracker[[#This Row],[Employee Name]],Employees[[Employee Name]:[Office]],7))</f>
        <v>CTO</v>
      </c>
      <c r="F1614" s="51" t="str">
        <f>IF(ISBLANK(LeaveTracker[[#This Row],[Employee Name]]),"-----",VLOOKUP(LeaveTracker[[#This Row],[Employee Name]],Employees[[Employee Name]:[Office]],6))</f>
        <v>REGULAR</v>
      </c>
      <c r="G1614" s="24">
        <v>43777</v>
      </c>
      <c r="H1614" s="24">
        <v>43777</v>
      </c>
      <c r="I1614" s="20" t="s">
        <v>81</v>
      </c>
      <c r="K1614" s="51" t="str">
        <f ca="1">LeaveTracker[[#This Row],[Days]]&amp;" "&amp;LeaveTracker[[#This Row],[Type of Leave]]</f>
        <v>1 SL</v>
      </c>
      <c r="L1614" s="23">
        <f ca="1">NETWORKDAYS(LeaveTracker[[#This Row],[Start Date]],LeaveTracker[[#This Row],[End Date]],lstHolidays)</f>
        <v>1</v>
      </c>
      <c r="M1614" s="27"/>
    </row>
    <row r="1615" spans="1:13" ht="30" customHeight="1" x14ac:dyDescent="0.3">
      <c r="A1615" s="27">
        <v>202</v>
      </c>
      <c r="B1615" s="31">
        <v>43893</v>
      </c>
      <c r="C1615" s="31">
        <v>43781</v>
      </c>
      <c r="D1615" s="19" t="s">
        <v>834</v>
      </c>
      <c r="E1615" s="51" t="str">
        <f>IF(ISBLANK(LeaveTracker[[#This Row],[Employee Name]]),"-----",VLOOKUP(LeaveTracker[[#This Row],[Employee Name]],Employees[[Employee Name]:[Office]],7))</f>
        <v>CTO</v>
      </c>
      <c r="F1615" s="51" t="str">
        <f>IF(ISBLANK(LeaveTracker[[#This Row],[Employee Name]]),"-----",VLOOKUP(LeaveTracker[[#This Row],[Employee Name]],Employees[[Employee Name]:[Office]],6))</f>
        <v>REGULAR</v>
      </c>
      <c r="G1615" s="24">
        <v>43805</v>
      </c>
      <c r="H1615" s="24">
        <v>43805</v>
      </c>
      <c r="I1615" s="20" t="s">
        <v>82</v>
      </c>
      <c r="K1615" s="51" t="str">
        <f ca="1">LeaveTracker[[#This Row],[Days]]&amp;" "&amp;LeaveTracker[[#This Row],[Type of Leave]]</f>
        <v>1 VL</v>
      </c>
      <c r="L1615" s="23">
        <f ca="1">NETWORKDAYS(LeaveTracker[[#This Row],[Start Date]],LeaveTracker[[#This Row],[End Date]],lstHolidays)</f>
        <v>1</v>
      </c>
      <c r="M1615" s="27"/>
    </row>
    <row r="1616" spans="1:13" ht="30" customHeight="1" x14ac:dyDescent="0.3">
      <c r="A1616" s="27">
        <v>202</v>
      </c>
      <c r="B1616" s="31">
        <v>43893</v>
      </c>
      <c r="C1616" s="31">
        <v>43781</v>
      </c>
      <c r="D1616" s="19" t="s">
        <v>834</v>
      </c>
      <c r="E1616" s="51" t="str">
        <f>IF(ISBLANK(LeaveTracker[[#This Row],[Employee Name]]),"-----",VLOOKUP(LeaveTracker[[#This Row],[Employee Name]],Employees[[Employee Name]:[Office]],7))</f>
        <v>CTO</v>
      </c>
      <c r="F1616" s="51" t="str">
        <f>IF(ISBLANK(LeaveTracker[[#This Row],[Employee Name]]),"-----",VLOOKUP(LeaveTracker[[#This Row],[Employee Name]],Employees[[Employee Name]:[Office]],6))</f>
        <v>REGULAR</v>
      </c>
      <c r="G1616" s="24">
        <v>43808</v>
      </c>
      <c r="H1616" s="24">
        <v>43808</v>
      </c>
      <c r="I1616" s="20" t="s">
        <v>82</v>
      </c>
      <c r="K1616" s="51" t="str">
        <f ca="1">LeaveTracker[[#This Row],[Days]]&amp;" "&amp;LeaveTracker[[#This Row],[Type of Leave]]</f>
        <v>1 VL</v>
      </c>
      <c r="L1616" s="23">
        <f ca="1">NETWORKDAYS(LeaveTracker[[#This Row],[Start Date]],LeaveTracker[[#This Row],[End Date]],lstHolidays)</f>
        <v>1</v>
      </c>
      <c r="M1616" s="27"/>
    </row>
    <row r="1617" spans="1:13" ht="30" customHeight="1" x14ac:dyDescent="0.3">
      <c r="A1617" s="27">
        <v>203</v>
      </c>
      <c r="B1617" s="31">
        <v>43893</v>
      </c>
      <c r="C1617" s="31">
        <v>43801</v>
      </c>
      <c r="D1617" s="19" t="s">
        <v>411</v>
      </c>
      <c r="E1617" s="51" t="str">
        <f>IF(ISBLANK(LeaveTracker[[#This Row],[Employee Name]]),"-----",VLOOKUP(LeaveTracker[[#This Row],[Employee Name]],Employees[[Employee Name]:[Office]],7))</f>
        <v>CTO</v>
      </c>
      <c r="F1617" s="51" t="str">
        <f>IF(ISBLANK(LeaveTracker[[#This Row],[Employee Name]]),"-----",VLOOKUP(LeaveTracker[[#This Row],[Employee Name]],Employees[[Employee Name]:[Office]],6))</f>
        <v>REGULAR</v>
      </c>
      <c r="G1617" s="24">
        <v>43797</v>
      </c>
      <c r="H1617" s="24">
        <v>43798</v>
      </c>
      <c r="I1617" s="20" t="s">
        <v>81</v>
      </c>
      <c r="K1617" s="51" t="str">
        <f ca="1">LeaveTracker[[#This Row],[Days]]&amp;" "&amp;LeaveTracker[[#This Row],[Type of Leave]]</f>
        <v>2 SL</v>
      </c>
      <c r="L1617" s="23">
        <f ca="1">NETWORKDAYS(LeaveTracker[[#This Row],[Start Date]],LeaveTracker[[#This Row],[End Date]],lstHolidays)</f>
        <v>2</v>
      </c>
      <c r="M1617" s="27"/>
    </row>
    <row r="1618" spans="1:13" ht="30" customHeight="1" x14ac:dyDescent="0.3">
      <c r="A1618" s="27">
        <v>204</v>
      </c>
      <c r="B1618" s="31">
        <v>43893</v>
      </c>
      <c r="C1618" s="31">
        <v>43788</v>
      </c>
      <c r="D1618" s="19" t="s">
        <v>411</v>
      </c>
      <c r="E1618" s="51" t="str">
        <f>IF(ISBLANK(LeaveTracker[[#This Row],[Employee Name]]),"-----",VLOOKUP(LeaveTracker[[#This Row],[Employee Name]],Employees[[Employee Name]:[Office]],7))</f>
        <v>CTO</v>
      </c>
      <c r="F1618" s="51" t="str">
        <f>IF(ISBLANK(LeaveTracker[[#This Row],[Employee Name]]),"-----",VLOOKUP(LeaveTracker[[#This Row],[Employee Name]],Employees[[Employee Name]:[Office]],6))</f>
        <v>REGULAR</v>
      </c>
      <c r="G1618" s="24">
        <v>43787</v>
      </c>
      <c r="H1618" s="24">
        <v>43787</v>
      </c>
      <c r="I1618" s="20" t="s">
        <v>81</v>
      </c>
      <c r="K1618" s="51" t="str">
        <f ca="1">LeaveTracker[[#This Row],[Days]]&amp;" "&amp;LeaveTracker[[#This Row],[Type of Leave]]</f>
        <v>1 SL</v>
      </c>
      <c r="L1618" s="23">
        <f ca="1">NETWORKDAYS(LeaveTracker[[#This Row],[Start Date]],LeaveTracker[[#This Row],[End Date]],lstHolidays)</f>
        <v>1</v>
      </c>
      <c r="M1618" s="27"/>
    </row>
    <row r="1619" spans="1:13" ht="30" customHeight="1" x14ac:dyDescent="0.3">
      <c r="A1619" s="27">
        <v>205</v>
      </c>
      <c r="B1619" s="31">
        <v>43893</v>
      </c>
      <c r="C1619" s="31">
        <v>43788</v>
      </c>
      <c r="D1619" s="19" t="s">
        <v>411</v>
      </c>
      <c r="E1619" s="51" t="str">
        <f>IF(ISBLANK(LeaveTracker[[#This Row],[Employee Name]]),"-----",VLOOKUP(LeaveTracker[[#This Row],[Employee Name]],Employees[[Employee Name]:[Office]],7))</f>
        <v>CTO</v>
      </c>
      <c r="F1619" s="51" t="str">
        <f>IF(ISBLANK(LeaveTracker[[#This Row],[Employee Name]]),"-----",VLOOKUP(LeaveTracker[[#This Row],[Employee Name]],Employees[[Employee Name]:[Office]],6))</f>
        <v>REGULAR</v>
      </c>
      <c r="G1619" s="24">
        <v>43773</v>
      </c>
      <c r="H1619" s="24">
        <v>43773</v>
      </c>
      <c r="I1619" s="20" t="s">
        <v>81</v>
      </c>
      <c r="K1619" s="51" t="str">
        <f ca="1">LeaveTracker[[#This Row],[Days]]&amp;" "&amp;LeaveTracker[[#This Row],[Type of Leave]]</f>
        <v>1 SL</v>
      </c>
      <c r="L1619" s="23">
        <f ca="1">NETWORKDAYS(LeaveTracker[[#This Row],[Start Date]],LeaveTracker[[#This Row],[End Date]],lstHolidays)</f>
        <v>1</v>
      </c>
      <c r="M1619" s="27"/>
    </row>
    <row r="1620" spans="1:13" ht="30" customHeight="1" x14ac:dyDescent="0.3">
      <c r="A1620" s="27">
        <v>205</v>
      </c>
      <c r="B1620" s="31">
        <v>43893</v>
      </c>
      <c r="C1620" s="31">
        <v>43788</v>
      </c>
      <c r="D1620" s="19" t="s">
        <v>411</v>
      </c>
      <c r="E1620" s="51" t="str">
        <f>IF(ISBLANK(LeaveTracker[[#This Row],[Employee Name]]),"-----",VLOOKUP(LeaveTracker[[#This Row],[Employee Name]],Employees[[Employee Name]:[Office]],7))</f>
        <v>CTO</v>
      </c>
      <c r="F1620" s="51" t="str">
        <f>IF(ISBLANK(LeaveTracker[[#This Row],[Employee Name]]),"-----",VLOOKUP(LeaveTracker[[#This Row],[Employee Name]],Employees[[Employee Name]:[Office]],6))</f>
        <v>REGULAR</v>
      </c>
      <c r="G1620" s="24">
        <v>43776</v>
      </c>
      <c r="H1620" s="24">
        <v>43777</v>
      </c>
      <c r="I1620" s="20" t="s">
        <v>81</v>
      </c>
      <c r="K1620" s="51" t="str">
        <f ca="1">LeaveTracker[[#This Row],[Days]]&amp;" "&amp;LeaveTracker[[#This Row],[Type of Leave]]</f>
        <v>2 SL</v>
      </c>
      <c r="L1620" s="23">
        <f ca="1">NETWORKDAYS(LeaveTracker[[#This Row],[Start Date]],LeaveTracker[[#This Row],[End Date]],lstHolidays)</f>
        <v>2</v>
      </c>
      <c r="M1620" s="27"/>
    </row>
    <row r="1621" spans="1:13" ht="30" customHeight="1" x14ac:dyDescent="0.3">
      <c r="A1621" s="27">
        <v>206</v>
      </c>
      <c r="B1621" s="31">
        <v>43893</v>
      </c>
      <c r="C1621" s="31">
        <v>43788</v>
      </c>
      <c r="D1621" s="19" t="s">
        <v>837</v>
      </c>
      <c r="E1621" s="51" t="str">
        <f>IF(ISBLANK(LeaveTracker[[#This Row],[Employee Name]]),"-----",VLOOKUP(LeaveTracker[[#This Row],[Employee Name]],Employees[[Employee Name]:[Office]],7))</f>
        <v>CTO</v>
      </c>
      <c r="F1621" s="51" t="str">
        <f>IF(ISBLANK(LeaveTracker[[#This Row],[Employee Name]]),"-----",VLOOKUP(LeaveTracker[[#This Row],[Employee Name]],Employees[[Employee Name]:[Office]],6))</f>
        <v>REGULAR</v>
      </c>
      <c r="G1621" s="24">
        <v>43811</v>
      </c>
      <c r="H1621" s="24">
        <v>43811</v>
      </c>
      <c r="I1621" s="20" t="s">
        <v>298</v>
      </c>
      <c r="J1621" s="43" t="s">
        <v>105</v>
      </c>
      <c r="K1621" s="51" t="str">
        <f ca="1">LeaveTracker[[#This Row],[Days]]&amp;" "&amp;LeaveTracker[[#This Row],[Type of Leave]]</f>
        <v>1 OTHER</v>
      </c>
      <c r="L1621" s="23">
        <f ca="1">NETWORKDAYS(LeaveTracker[[#This Row],[Start Date]],LeaveTracker[[#This Row],[End Date]],lstHolidays)</f>
        <v>1</v>
      </c>
      <c r="M1621" s="27"/>
    </row>
    <row r="1622" spans="1:13" ht="30" customHeight="1" x14ac:dyDescent="0.3">
      <c r="A1622" s="27">
        <v>207</v>
      </c>
      <c r="B1622" s="31">
        <v>43893</v>
      </c>
      <c r="C1622" s="31">
        <v>43794</v>
      </c>
      <c r="D1622" s="19" t="s">
        <v>837</v>
      </c>
      <c r="E1622" s="51" t="str">
        <f>IF(ISBLANK(LeaveTracker[[#This Row],[Employee Name]]),"-----",VLOOKUP(LeaveTracker[[#This Row],[Employee Name]],Employees[[Employee Name]:[Office]],7))</f>
        <v>CTO</v>
      </c>
      <c r="F1622" s="51" t="str">
        <f>IF(ISBLANK(LeaveTracker[[#This Row],[Employee Name]]),"-----",VLOOKUP(LeaveTracker[[#This Row],[Employee Name]],Employees[[Employee Name]:[Office]],6))</f>
        <v>REGULAR</v>
      </c>
      <c r="G1622" s="24">
        <v>43810</v>
      </c>
      <c r="H1622" s="24">
        <v>43810</v>
      </c>
      <c r="I1622" s="20" t="s">
        <v>82</v>
      </c>
      <c r="K1622" s="51" t="str">
        <f ca="1">LeaveTracker[[#This Row],[Days]]&amp;" "&amp;LeaveTracker[[#This Row],[Type of Leave]]</f>
        <v>1 VL</v>
      </c>
      <c r="L1622" s="23">
        <f ca="1">NETWORKDAYS(LeaveTracker[[#This Row],[Start Date]],LeaveTracker[[#This Row],[End Date]],lstHolidays)</f>
        <v>1</v>
      </c>
      <c r="M1622" s="27"/>
    </row>
    <row r="1623" spans="1:13" ht="30" customHeight="1" x14ac:dyDescent="0.3">
      <c r="A1623" s="27">
        <v>208</v>
      </c>
      <c r="B1623" s="31">
        <v>43893</v>
      </c>
      <c r="C1623" s="31">
        <v>43794</v>
      </c>
      <c r="D1623" s="19" t="s">
        <v>415</v>
      </c>
      <c r="E1623" s="51" t="str">
        <f>IF(ISBLANK(LeaveTracker[[#This Row],[Employee Name]]),"-----",VLOOKUP(LeaveTracker[[#This Row],[Employee Name]],Employees[[Employee Name]:[Office]],7))</f>
        <v>CTO</v>
      </c>
      <c r="F1623" s="51" t="str">
        <f>IF(ISBLANK(LeaveTracker[[#This Row],[Employee Name]]),"-----",VLOOKUP(LeaveTracker[[#This Row],[Employee Name]],Employees[[Employee Name]:[Office]],6))</f>
        <v>REGULAR</v>
      </c>
      <c r="G1623" s="24">
        <v>43798</v>
      </c>
      <c r="H1623" s="24">
        <v>43798</v>
      </c>
      <c r="I1623" s="20" t="s">
        <v>82</v>
      </c>
      <c r="K1623" s="51" t="str">
        <f ca="1">LeaveTracker[[#This Row],[Days]]&amp;" "&amp;LeaveTracker[[#This Row],[Type of Leave]]</f>
        <v>1 VL</v>
      </c>
      <c r="L1623" s="23">
        <f ca="1">NETWORKDAYS(LeaveTracker[[#This Row],[Start Date]],LeaveTracker[[#This Row],[End Date]],lstHolidays)</f>
        <v>1</v>
      </c>
      <c r="M1623" s="27"/>
    </row>
    <row r="1624" spans="1:13" ht="30" customHeight="1" x14ac:dyDescent="0.3">
      <c r="A1624" s="27">
        <v>209</v>
      </c>
      <c r="B1624" s="31">
        <v>43893</v>
      </c>
      <c r="C1624" s="31">
        <v>43815</v>
      </c>
      <c r="D1624" s="19" t="s">
        <v>1021</v>
      </c>
      <c r="E1624" s="51" t="str">
        <f>IF(ISBLANK(LeaveTracker[[#This Row],[Employee Name]]),"-----",VLOOKUP(LeaveTracker[[#This Row],[Employee Name]],Employees[[Employee Name]:[Office]],7))</f>
        <v>CTO</v>
      </c>
      <c r="F1624" s="51" t="str">
        <f>IF(ISBLANK(LeaveTracker[[#This Row],[Employee Name]]),"-----",VLOOKUP(LeaveTracker[[#This Row],[Employee Name]],Employees[[Employee Name]:[Office]],6))</f>
        <v>REGULAR</v>
      </c>
      <c r="G1624" s="24">
        <v>43825</v>
      </c>
      <c r="H1624" s="24">
        <v>43825</v>
      </c>
      <c r="I1624" s="20" t="s">
        <v>298</v>
      </c>
      <c r="J1624" s="43" t="s">
        <v>1004</v>
      </c>
      <c r="K1624" s="51" t="str">
        <f ca="1">LeaveTracker[[#This Row],[Days]]&amp;" "&amp;LeaveTracker[[#This Row],[Type of Leave]]</f>
        <v>1 OTHER</v>
      </c>
      <c r="L1624" s="23">
        <f ca="1">NETWORKDAYS(LeaveTracker[[#This Row],[Start Date]],LeaveTracker[[#This Row],[End Date]],lstHolidays)</f>
        <v>1</v>
      </c>
      <c r="M1624" s="27"/>
    </row>
    <row r="1625" spans="1:13" ht="30" customHeight="1" x14ac:dyDescent="0.3">
      <c r="A1625" s="27">
        <v>210</v>
      </c>
      <c r="B1625" s="31">
        <v>43893</v>
      </c>
      <c r="C1625" s="31">
        <v>43811</v>
      </c>
      <c r="D1625" s="19" t="s">
        <v>1021</v>
      </c>
      <c r="E1625" s="51" t="str">
        <f>IF(ISBLANK(LeaveTracker[[#This Row],[Employee Name]]),"-----",VLOOKUP(LeaveTracker[[#This Row],[Employee Name]],Employees[[Employee Name]:[Office]],7))</f>
        <v>CTO</v>
      </c>
      <c r="F1625" s="51" t="str">
        <f>IF(ISBLANK(LeaveTracker[[#This Row],[Employee Name]]),"-----",VLOOKUP(LeaveTracker[[#This Row],[Employee Name]],Employees[[Employee Name]:[Office]],6))</f>
        <v>REGULAR</v>
      </c>
      <c r="G1625" s="24">
        <v>43822</v>
      </c>
      <c r="H1625" s="24">
        <v>43822</v>
      </c>
      <c r="I1625" s="20" t="s">
        <v>298</v>
      </c>
      <c r="J1625" s="43" t="s">
        <v>1004</v>
      </c>
      <c r="K1625" s="51" t="str">
        <f ca="1">LeaveTracker[[#This Row],[Days]]&amp;" "&amp;LeaveTracker[[#This Row],[Type of Leave]]</f>
        <v>1 OTHER</v>
      </c>
      <c r="L1625" s="23">
        <f ca="1">NETWORKDAYS(LeaveTracker[[#This Row],[Start Date]],LeaveTracker[[#This Row],[End Date]],lstHolidays)</f>
        <v>1</v>
      </c>
      <c r="M1625" s="27"/>
    </row>
    <row r="1626" spans="1:13" ht="30" customHeight="1" x14ac:dyDescent="0.3">
      <c r="A1626" s="27">
        <v>211</v>
      </c>
      <c r="B1626" s="31">
        <v>43893</v>
      </c>
      <c r="C1626" s="31">
        <v>43789</v>
      </c>
      <c r="D1626" s="19" t="s">
        <v>1021</v>
      </c>
      <c r="E1626" s="51" t="str">
        <f>IF(ISBLANK(LeaveTracker[[#This Row],[Employee Name]]),"-----",VLOOKUP(LeaveTracker[[#This Row],[Employee Name]],Employees[[Employee Name]:[Office]],7))</f>
        <v>CTO</v>
      </c>
      <c r="F1626" s="51" t="str">
        <f>IF(ISBLANK(LeaveTracker[[#This Row],[Employee Name]]),"-----",VLOOKUP(LeaveTracker[[#This Row],[Employee Name]],Employees[[Employee Name]:[Office]],6))</f>
        <v>REGULAR</v>
      </c>
      <c r="G1626" s="24">
        <v>43797</v>
      </c>
      <c r="H1626" s="24">
        <v>43798</v>
      </c>
      <c r="I1626" s="20" t="s">
        <v>298</v>
      </c>
      <c r="J1626" s="43" t="s">
        <v>1004</v>
      </c>
      <c r="K1626" s="51" t="str">
        <f ca="1">LeaveTracker[[#This Row],[Days]]&amp;" "&amp;LeaveTracker[[#This Row],[Type of Leave]]</f>
        <v>2 OTHER</v>
      </c>
      <c r="L1626" s="23">
        <f ca="1">NETWORKDAYS(LeaveTracker[[#This Row],[Start Date]],LeaveTracker[[#This Row],[End Date]],lstHolidays)</f>
        <v>2</v>
      </c>
      <c r="M1626" s="27"/>
    </row>
    <row r="1627" spans="1:13" ht="30" customHeight="1" x14ac:dyDescent="0.3">
      <c r="A1627" s="27">
        <v>212</v>
      </c>
      <c r="B1627" s="31">
        <v>43893</v>
      </c>
      <c r="C1627" s="31">
        <v>43774</v>
      </c>
      <c r="D1627" s="19" t="s">
        <v>1021</v>
      </c>
      <c r="E1627" s="51" t="str">
        <f>IF(ISBLANK(LeaveTracker[[#This Row],[Employee Name]]),"-----",VLOOKUP(LeaveTracker[[#This Row],[Employee Name]],Employees[[Employee Name]:[Office]],7))</f>
        <v>CTO</v>
      </c>
      <c r="F1627" s="51" t="str">
        <f>IF(ISBLANK(LeaveTracker[[#This Row],[Employee Name]]),"-----",VLOOKUP(LeaveTracker[[#This Row],[Employee Name]],Employees[[Employee Name]:[Office]],6))</f>
        <v>REGULAR</v>
      </c>
      <c r="G1627" s="24">
        <v>43769</v>
      </c>
      <c r="H1627" s="24">
        <v>43769</v>
      </c>
      <c r="I1627" s="20" t="s">
        <v>81</v>
      </c>
      <c r="K1627" s="51" t="str">
        <f ca="1">LeaveTracker[[#This Row],[Days]]&amp;" "&amp;LeaveTracker[[#This Row],[Type of Leave]]</f>
        <v>1 SL</v>
      </c>
      <c r="L1627" s="23">
        <f ca="1">NETWORKDAYS(LeaveTracker[[#This Row],[Start Date]],LeaveTracker[[#This Row],[End Date]],lstHolidays)</f>
        <v>1</v>
      </c>
      <c r="M1627" s="27"/>
    </row>
    <row r="1628" spans="1:13" ht="30" customHeight="1" x14ac:dyDescent="0.3">
      <c r="A1628" s="27">
        <v>213</v>
      </c>
      <c r="B1628" s="31">
        <v>43893</v>
      </c>
      <c r="C1628" s="31">
        <v>43836</v>
      </c>
      <c r="D1628" s="19" t="s">
        <v>407</v>
      </c>
      <c r="E1628" s="51" t="str">
        <f>IF(ISBLANK(LeaveTracker[[#This Row],[Employee Name]]),"-----",VLOOKUP(LeaveTracker[[#This Row],[Employee Name]],Employees[[Employee Name]:[Office]],7))</f>
        <v>CTO</v>
      </c>
      <c r="F1628" s="51" t="str">
        <f>IF(ISBLANK(LeaveTracker[[#This Row],[Employee Name]]),"-----",VLOOKUP(LeaveTracker[[#This Row],[Employee Name]],Employees[[Employee Name]:[Office]],6))</f>
        <v>REGULAR</v>
      </c>
      <c r="G1628" s="21">
        <v>43832</v>
      </c>
      <c r="H1628" s="24">
        <v>43832</v>
      </c>
      <c r="I1628" s="20" t="s">
        <v>81</v>
      </c>
      <c r="K1628" s="51" t="str">
        <f ca="1">LeaveTracker[[#This Row],[Days]]&amp;" "&amp;LeaveTracker[[#This Row],[Type of Leave]]</f>
        <v>1 SL</v>
      </c>
      <c r="L1628" s="23">
        <f ca="1">NETWORKDAYS(LeaveTracker[[#This Row],[Start Date]],LeaveTracker[[#This Row],[End Date]],lstHolidays)</f>
        <v>1</v>
      </c>
      <c r="M1628" s="27"/>
    </row>
    <row r="1629" spans="1:13" ht="30" customHeight="1" x14ac:dyDescent="0.3">
      <c r="A1629" s="27">
        <v>214</v>
      </c>
      <c r="B1629" s="31">
        <v>43893</v>
      </c>
      <c r="C1629" s="31">
        <v>43783</v>
      </c>
      <c r="D1629" s="19" t="s">
        <v>407</v>
      </c>
      <c r="E1629" s="51" t="str">
        <f>IF(ISBLANK(LeaveTracker[[#This Row],[Employee Name]]),"-----",VLOOKUP(LeaveTracker[[#This Row],[Employee Name]],Employees[[Employee Name]:[Office]],7))</f>
        <v>CTO</v>
      </c>
      <c r="F1629" s="51" t="str">
        <f>IF(ISBLANK(LeaveTracker[[#This Row],[Employee Name]]),"-----",VLOOKUP(LeaveTracker[[#This Row],[Employee Name]],Employees[[Employee Name]:[Office]],6))</f>
        <v>REGULAR</v>
      </c>
      <c r="G1629" s="21">
        <v>43801</v>
      </c>
      <c r="H1629" s="24">
        <v>43802</v>
      </c>
      <c r="I1629" s="20" t="s">
        <v>82</v>
      </c>
      <c r="K1629" s="51" t="str">
        <f ca="1">LeaveTracker[[#This Row],[Days]]&amp;" "&amp;LeaveTracker[[#This Row],[Type of Leave]]</f>
        <v>2 VL</v>
      </c>
      <c r="L1629" s="23">
        <f ca="1">NETWORKDAYS(LeaveTracker[[#This Row],[Start Date]],LeaveTracker[[#This Row],[End Date]],lstHolidays)</f>
        <v>2</v>
      </c>
      <c r="M1629" s="27"/>
    </row>
    <row r="1630" spans="1:13" ht="30" customHeight="1" x14ac:dyDescent="0.3">
      <c r="A1630" s="27">
        <v>214</v>
      </c>
      <c r="B1630" s="31">
        <v>43893</v>
      </c>
      <c r="C1630" s="31">
        <v>43783</v>
      </c>
      <c r="D1630" s="19" t="s">
        <v>407</v>
      </c>
      <c r="E1630" s="51" t="str">
        <f>IF(ISBLANK(LeaveTracker[[#This Row],[Employee Name]]),"-----",VLOOKUP(LeaveTracker[[#This Row],[Employee Name]],Employees[[Employee Name]:[Office]],7))</f>
        <v>CTO</v>
      </c>
      <c r="F1630" s="51" t="str">
        <f>IF(ISBLANK(LeaveTracker[[#This Row],[Employee Name]]),"-----",VLOOKUP(LeaveTracker[[#This Row],[Employee Name]],Employees[[Employee Name]:[Office]],6))</f>
        <v>REGULAR</v>
      </c>
      <c r="G1630" s="21">
        <v>43825</v>
      </c>
      <c r="H1630" s="24">
        <v>43826</v>
      </c>
      <c r="I1630" s="20" t="s">
        <v>82</v>
      </c>
      <c r="K1630" s="51" t="str">
        <f ca="1">LeaveTracker[[#This Row],[Days]]&amp;" "&amp;LeaveTracker[[#This Row],[Type of Leave]]</f>
        <v>2 VL</v>
      </c>
      <c r="L1630" s="23">
        <f ca="1">NETWORKDAYS(LeaveTracker[[#This Row],[Start Date]],LeaveTracker[[#This Row],[End Date]],lstHolidays)</f>
        <v>2</v>
      </c>
      <c r="M1630" s="27"/>
    </row>
    <row r="1631" spans="1:13" ht="30" customHeight="1" x14ac:dyDescent="0.3">
      <c r="A1631" s="27">
        <v>215</v>
      </c>
      <c r="B1631" s="31">
        <v>43893</v>
      </c>
      <c r="C1631" s="31">
        <v>43804</v>
      </c>
      <c r="D1631" s="19" t="s">
        <v>407</v>
      </c>
      <c r="E1631" s="51" t="str">
        <f>IF(ISBLANK(LeaveTracker[[#This Row],[Employee Name]]),"-----",VLOOKUP(LeaveTracker[[#This Row],[Employee Name]],Employees[[Employee Name]:[Office]],7))</f>
        <v>CTO</v>
      </c>
      <c r="F1631" s="51" t="str">
        <f>IF(ISBLANK(LeaveTracker[[#This Row],[Employee Name]]),"-----",VLOOKUP(LeaveTracker[[#This Row],[Employee Name]],Employees[[Employee Name]:[Office]],6))</f>
        <v>REGULAR</v>
      </c>
      <c r="G1631" s="24">
        <v>43803</v>
      </c>
      <c r="H1631" s="24">
        <v>43803</v>
      </c>
      <c r="I1631" s="20" t="s">
        <v>82</v>
      </c>
      <c r="K1631" s="51" t="str">
        <f ca="1">LeaveTracker[[#This Row],[Days]]&amp;" "&amp;LeaveTracker[[#This Row],[Type of Leave]]</f>
        <v>1 VL</v>
      </c>
      <c r="L1631" s="23">
        <f ca="1">NETWORKDAYS(LeaveTracker[[#This Row],[Start Date]],LeaveTracker[[#This Row],[End Date]],lstHolidays)</f>
        <v>1</v>
      </c>
      <c r="M1631" s="27"/>
    </row>
    <row r="1632" spans="1:13" ht="30" customHeight="1" x14ac:dyDescent="0.3">
      <c r="A1632" s="27">
        <v>216</v>
      </c>
      <c r="B1632" s="31">
        <v>43893</v>
      </c>
      <c r="C1632" s="31">
        <v>43801</v>
      </c>
      <c r="D1632" s="19" t="s">
        <v>407</v>
      </c>
      <c r="E1632" s="51" t="str">
        <f>IF(ISBLANK(LeaveTracker[[#This Row],[Employee Name]]),"-----",VLOOKUP(LeaveTracker[[#This Row],[Employee Name]],Employees[[Employee Name]:[Office]],7))</f>
        <v>CTO</v>
      </c>
      <c r="F1632" s="51" t="str">
        <f>IF(ISBLANK(LeaveTracker[[#This Row],[Employee Name]]),"-----",VLOOKUP(LeaveTracker[[#This Row],[Employee Name]],Employees[[Employee Name]:[Office]],6))</f>
        <v>REGULAR</v>
      </c>
      <c r="G1632" s="24">
        <v>43797</v>
      </c>
      <c r="H1632" s="24">
        <v>43798</v>
      </c>
      <c r="I1632" s="20" t="s">
        <v>81</v>
      </c>
      <c r="K1632" s="51" t="str">
        <f ca="1">LeaveTracker[[#This Row],[Days]]&amp;" "&amp;LeaveTracker[[#This Row],[Type of Leave]]</f>
        <v>2 SL</v>
      </c>
      <c r="L1632" s="23">
        <f ca="1">NETWORKDAYS(LeaveTracker[[#This Row],[Start Date]],LeaveTracker[[#This Row],[End Date]],lstHolidays)</f>
        <v>2</v>
      </c>
      <c r="M1632" s="27"/>
    </row>
    <row r="1633" spans="1:13" ht="30" customHeight="1" x14ac:dyDescent="0.3">
      <c r="A1633" s="27">
        <v>217</v>
      </c>
      <c r="B1633" s="31">
        <v>43893</v>
      </c>
      <c r="C1633" s="31">
        <v>43815</v>
      </c>
      <c r="D1633" s="19" t="s">
        <v>470</v>
      </c>
      <c r="E1633" s="51" t="str">
        <f>IF(ISBLANK(LeaveTracker[[#This Row],[Employee Name]]),"-----",VLOOKUP(LeaveTracker[[#This Row],[Employee Name]],Employees[[Employee Name]:[Office]],7))</f>
        <v>ASSESSORS OFFICE</v>
      </c>
      <c r="F1633" s="51" t="str">
        <f>IF(ISBLANK(LeaveTracker[[#This Row],[Employee Name]]),"-----",VLOOKUP(LeaveTracker[[#This Row],[Employee Name]],Employees[[Employee Name]:[Office]],6))</f>
        <v>REGULAR</v>
      </c>
      <c r="G1633" s="24">
        <v>43826</v>
      </c>
      <c r="H1633" s="24">
        <v>43826</v>
      </c>
      <c r="I1633" s="20" t="s">
        <v>82</v>
      </c>
      <c r="K1633" s="51" t="str">
        <f ca="1">LeaveTracker[[#This Row],[Days]]&amp;" "&amp;LeaveTracker[[#This Row],[Type of Leave]]</f>
        <v>1 VL</v>
      </c>
      <c r="L1633" s="23">
        <f ca="1">NETWORKDAYS(LeaveTracker[[#This Row],[Start Date]],LeaveTracker[[#This Row],[End Date]],lstHolidays)</f>
        <v>1</v>
      </c>
      <c r="M1633" s="27"/>
    </row>
    <row r="1634" spans="1:13" ht="30" customHeight="1" x14ac:dyDescent="0.3">
      <c r="A1634" s="27">
        <v>218</v>
      </c>
      <c r="B1634" s="31">
        <v>43893</v>
      </c>
      <c r="C1634" s="31">
        <v>43826</v>
      </c>
      <c r="D1634" s="19" t="s">
        <v>470</v>
      </c>
      <c r="E1634" s="51" t="str">
        <f>IF(ISBLANK(LeaveTracker[[#This Row],[Employee Name]]),"-----",VLOOKUP(LeaveTracker[[#This Row],[Employee Name]],Employees[[Employee Name]:[Office]],7))</f>
        <v>ASSESSORS OFFICE</v>
      </c>
      <c r="F1634" s="51" t="str">
        <f>IF(ISBLANK(LeaveTracker[[#This Row],[Employee Name]]),"-----",VLOOKUP(LeaveTracker[[#This Row],[Employee Name]],Employees[[Employee Name]:[Office]],6))</f>
        <v>REGULAR</v>
      </c>
      <c r="G1634" s="24">
        <v>43822</v>
      </c>
      <c r="H1634" s="24">
        <v>43822</v>
      </c>
      <c r="I1634" s="20" t="s">
        <v>81</v>
      </c>
      <c r="K1634" s="51" t="str">
        <f ca="1">LeaveTracker[[#This Row],[Days]]&amp;" "&amp;LeaveTracker[[#This Row],[Type of Leave]]</f>
        <v>1 SL</v>
      </c>
      <c r="L1634" s="23">
        <f ca="1">NETWORKDAYS(LeaveTracker[[#This Row],[Start Date]],LeaveTracker[[#This Row],[End Date]],lstHolidays)</f>
        <v>1</v>
      </c>
      <c r="M1634" s="27"/>
    </row>
    <row r="1635" spans="1:13" ht="30" customHeight="1" x14ac:dyDescent="0.3">
      <c r="A1635" s="27">
        <v>218</v>
      </c>
      <c r="B1635" s="31">
        <v>43893</v>
      </c>
      <c r="C1635" s="31">
        <v>43826</v>
      </c>
      <c r="D1635" s="19" t="s">
        <v>470</v>
      </c>
      <c r="E1635" s="51" t="str">
        <f>IF(ISBLANK(LeaveTracker[[#This Row],[Employee Name]]),"-----",VLOOKUP(LeaveTracker[[#This Row],[Employee Name]],Employees[[Employee Name]:[Office]],7))</f>
        <v>ASSESSORS OFFICE</v>
      </c>
      <c r="F1635" s="51" t="str">
        <f>IF(ISBLANK(LeaveTracker[[#This Row],[Employee Name]]),"-----",VLOOKUP(LeaveTracker[[#This Row],[Employee Name]],Employees[[Employee Name]:[Office]],6))</f>
        <v>REGULAR</v>
      </c>
      <c r="G1635" s="24">
        <v>43825</v>
      </c>
      <c r="H1635" s="24">
        <v>43825</v>
      </c>
      <c r="I1635" s="20" t="s">
        <v>81</v>
      </c>
      <c r="K1635" s="51" t="str">
        <f ca="1">LeaveTracker[[#This Row],[Days]]&amp;" "&amp;LeaveTracker[[#This Row],[Type of Leave]]</f>
        <v>1 SL</v>
      </c>
      <c r="L1635" s="23">
        <f ca="1">NETWORKDAYS(LeaveTracker[[#This Row],[Start Date]],LeaveTracker[[#This Row],[End Date]],lstHolidays)</f>
        <v>1</v>
      </c>
      <c r="M1635" s="27"/>
    </row>
    <row r="1636" spans="1:13" ht="30" customHeight="1" x14ac:dyDescent="0.3">
      <c r="A1636" s="27">
        <v>219</v>
      </c>
      <c r="B1636" s="31">
        <v>43893</v>
      </c>
      <c r="C1636" s="31">
        <v>43826</v>
      </c>
      <c r="D1636" s="19" t="s">
        <v>632</v>
      </c>
      <c r="E1636" s="51" t="str">
        <f>IF(ISBLANK(LeaveTracker[[#This Row],[Employee Name]]),"-----",VLOOKUP(LeaveTracker[[#This Row],[Employee Name]],Employees[[Employee Name]:[Office]],7))</f>
        <v>LIBRARY</v>
      </c>
      <c r="F1636" s="51" t="str">
        <f>IF(ISBLANK(LeaveTracker[[#This Row],[Employee Name]]),"-----",VLOOKUP(LeaveTracker[[#This Row],[Employee Name]],Employees[[Employee Name]:[Office]],6))</f>
        <v>REGULAR</v>
      </c>
      <c r="G1636" s="24">
        <v>43819</v>
      </c>
      <c r="H1636" s="24">
        <v>43819</v>
      </c>
      <c r="I1636" s="20" t="s">
        <v>81</v>
      </c>
      <c r="K1636" s="51" t="str">
        <f ca="1">LeaveTracker[[#This Row],[Days]]&amp;" "&amp;LeaveTracker[[#This Row],[Type of Leave]]</f>
        <v>1 SL</v>
      </c>
      <c r="L1636" s="23">
        <f ca="1">NETWORKDAYS(LeaveTracker[[#This Row],[Start Date]],LeaveTracker[[#This Row],[End Date]],lstHolidays)</f>
        <v>1</v>
      </c>
      <c r="M1636" s="27"/>
    </row>
    <row r="1637" spans="1:13" ht="30" customHeight="1" x14ac:dyDescent="0.3">
      <c r="A1637" s="27">
        <v>219</v>
      </c>
      <c r="B1637" s="31">
        <v>43893</v>
      </c>
      <c r="C1637" s="31">
        <v>43826</v>
      </c>
      <c r="D1637" s="19" t="s">
        <v>632</v>
      </c>
      <c r="E1637" s="51" t="str">
        <f>IF(ISBLANK(LeaveTracker[[#This Row],[Employee Name]]),"-----",VLOOKUP(LeaveTracker[[#This Row],[Employee Name]],Employees[[Employee Name]:[Office]],7))</f>
        <v>LIBRARY</v>
      </c>
      <c r="F1637" s="51" t="str">
        <f>IF(ISBLANK(LeaveTracker[[#This Row],[Employee Name]]),"-----",VLOOKUP(LeaveTracker[[#This Row],[Employee Name]],Employees[[Employee Name]:[Office]],6))</f>
        <v>REGULAR</v>
      </c>
      <c r="G1637" s="24">
        <v>43825</v>
      </c>
      <c r="H1637" s="24">
        <v>43825</v>
      </c>
      <c r="I1637" s="20" t="s">
        <v>81</v>
      </c>
      <c r="K1637" s="51" t="str">
        <f ca="1">LeaveTracker[[#This Row],[Days]]&amp;" "&amp;LeaveTracker[[#This Row],[Type of Leave]]</f>
        <v>1 SL</v>
      </c>
      <c r="L1637" s="23">
        <f ca="1">NETWORKDAYS(LeaveTracker[[#This Row],[Start Date]],LeaveTracker[[#This Row],[End Date]],lstHolidays)</f>
        <v>1</v>
      </c>
      <c r="M1637" s="27"/>
    </row>
    <row r="1638" spans="1:13" ht="30" customHeight="1" x14ac:dyDescent="0.3">
      <c r="A1638" s="27">
        <v>220</v>
      </c>
      <c r="B1638" s="31">
        <v>43893</v>
      </c>
      <c r="C1638" s="31">
        <v>43810</v>
      </c>
      <c r="D1638" s="19" t="s">
        <v>683</v>
      </c>
      <c r="E1638" s="51" t="str">
        <f>IF(ISBLANK(LeaveTracker[[#This Row],[Employee Name]]),"-----",VLOOKUP(LeaveTracker[[#This Row],[Employee Name]],Employees[[Employee Name]:[Office]],7))</f>
        <v>CEO</v>
      </c>
      <c r="F1638" s="51" t="str">
        <f>IF(ISBLANK(LeaveTracker[[#This Row],[Employee Name]]),"-----",VLOOKUP(LeaveTracker[[#This Row],[Employee Name]],Employees[[Employee Name]:[Office]],6))</f>
        <v>REGULAR</v>
      </c>
      <c r="G1638" s="24">
        <v>43809</v>
      </c>
      <c r="H1638" s="24">
        <v>43809</v>
      </c>
      <c r="I1638" s="20" t="s">
        <v>81</v>
      </c>
      <c r="K1638" s="51" t="str">
        <f ca="1">LeaveTracker[[#This Row],[Days]]&amp;" "&amp;LeaveTracker[[#This Row],[Type of Leave]]</f>
        <v>1 SL</v>
      </c>
      <c r="L1638" s="23">
        <f ca="1">NETWORKDAYS(LeaveTracker[[#This Row],[Start Date]],LeaveTracker[[#This Row],[End Date]],lstHolidays)</f>
        <v>1</v>
      </c>
      <c r="M1638" s="27"/>
    </row>
    <row r="1639" spans="1:13" ht="30" customHeight="1" x14ac:dyDescent="0.3">
      <c r="A1639" s="27">
        <v>221</v>
      </c>
      <c r="B1639" s="31">
        <v>43893</v>
      </c>
      <c r="C1639" s="31">
        <v>43819</v>
      </c>
      <c r="D1639" s="19" t="s">
        <v>323</v>
      </c>
      <c r="E1639" s="51" t="str">
        <f>IF(ISBLANK(LeaveTracker[[#This Row],[Employee Name]]),"-----",VLOOKUP(LeaveTracker[[#This Row],[Employee Name]],Employees[[Employee Name]:[Office]],7))</f>
        <v>CEO</v>
      </c>
      <c r="F1639" s="51" t="str">
        <f>IF(ISBLANK(LeaveTracker[[#This Row],[Employee Name]]),"-----",VLOOKUP(LeaveTracker[[#This Row],[Employee Name]],Employees[[Employee Name]:[Office]],6))</f>
        <v>REGULAR</v>
      </c>
      <c r="G1639" s="24">
        <v>43817</v>
      </c>
      <c r="H1639" s="24">
        <v>43817</v>
      </c>
      <c r="I1639" s="20" t="s">
        <v>81</v>
      </c>
      <c r="K1639" s="51" t="str">
        <f ca="1">LeaveTracker[[#This Row],[Days]]&amp;" "&amp;LeaveTracker[[#This Row],[Type of Leave]]</f>
        <v>1 SL</v>
      </c>
      <c r="L1639" s="23">
        <f ca="1">NETWORKDAYS(LeaveTracker[[#This Row],[Start Date]],LeaveTracker[[#This Row],[End Date]],lstHolidays)</f>
        <v>1</v>
      </c>
      <c r="M1639" s="27"/>
    </row>
    <row r="1640" spans="1:13" ht="30" customHeight="1" x14ac:dyDescent="0.3">
      <c r="A1640" s="27">
        <v>222</v>
      </c>
      <c r="B1640" s="31">
        <v>43893</v>
      </c>
      <c r="C1640" s="31">
        <v>43768</v>
      </c>
      <c r="D1640" s="19" t="s">
        <v>183</v>
      </c>
      <c r="E1640" s="51" t="str">
        <f>IF(ISBLANK(LeaveTracker[[#This Row],[Employee Name]]),"-----",VLOOKUP(LeaveTracker[[#This Row],[Employee Name]],Employees[[Employee Name]:[Office]],7))</f>
        <v>CBO</v>
      </c>
      <c r="F1640" s="51" t="str">
        <f>IF(ISBLANK(LeaveTracker[[#This Row],[Employee Name]]),"-----",VLOOKUP(LeaveTracker[[#This Row],[Employee Name]],Employees[[Employee Name]:[Office]],6))</f>
        <v>REGULAR</v>
      </c>
      <c r="G1640" s="24">
        <v>43773</v>
      </c>
      <c r="H1640" s="24">
        <v>43775</v>
      </c>
      <c r="I1640" s="20" t="s">
        <v>82</v>
      </c>
      <c r="K1640" s="51" t="str">
        <f ca="1">LeaveTracker[[#This Row],[Days]]&amp;" "&amp;LeaveTracker[[#This Row],[Type of Leave]]</f>
        <v>3 VL</v>
      </c>
      <c r="L1640" s="23">
        <f ca="1">NETWORKDAYS(LeaveTracker[[#This Row],[Start Date]],LeaveTracker[[#This Row],[End Date]],lstHolidays)</f>
        <v>3</v>
      </c>
      <c r="M1640" s="27"/>
    </row>
    <row r="1641" spans="1:13" ht="30" customHeight="1" x14ac:dyDescent="0.3">
      <c r="A1641" s="27">
        <v>223</v>
      </c>
      <c r="B1641" s="31">
        <v>43893</v>
      </c>
      <c r="C1641" s="31">
        <v>43822</v>
      </c>
      <c r="D1641" s="19" t="s">
        <v>840</v>
      </c>
      <c r="E1641" s="51" t="str">
        <f>IF(ISBLANK(LeaveTracker[[#This Row],[Employee Name]]),"-----",VLOOKUP(LeaveTracker[[#This Row],[Employee Name]],Employees[[Employee Name]:[Office]],7))</f>
        <v>CEO</v>
      </c>
      <c r="F1641" s="51" t="str">
        <f>IF(ISBLANK(LeaveTracker[[#This Row],[Employee Name]]),"-----",VLOOKUP(LeaveTracker[[#This Row],[Employee Name]],Employees[[Employee Name]:[Office]],6))</f>
        <v>REGULAR</v>
      </c>
      <c r="G1641" s="24">
        <v>43819</v>
      </c>
      <c r="H1641" s="24">
        <v>43819</v>
      </c>
      <c r="I1641" s="20" t="s">
        <v>81</v>
      </c>
      <c r="K1641" s="51" t="str">
        <f ca="1">LeaveTracker[[#This Row],[Days]]&amp;" "&amp;LeaveTracker[[#This Row],[Type of Leave]]</f>
        <v>1 SL</v>
      </c>
      <c r="L1641" s="23">
        <f ca="1">NETWORKDAYS(LeaveTracker[[#This Row],[Start Date]],LeaveTracker[[#This Row],[End Date]],lstHolidays)</f>
        <v>1</v>
      </c>
      <c r="M1641" s="27"/>
    </row>
    <row r="1642" spans="1:13" ht="30" customHeight="1" x14ac:dyDescent="0.3">
      <c r="A1642" s="27">
        <v>224</v>
      </c>
      <c r="B1642" s="31">
        <v>43893</v>
      </c>
      <c r="C1642" s="31">
        <v>43832</v>
      </c>
      <c r="D1642" s="19" t="s">
        <v>313</v>
      </c>
      <c r="E1642" s="51" t="str">
        <f>IF(ISBLANK(LeaveTracker[[#This Row],[Employee Name]]),"-----",VLOOKUP(LeaveTracker[[#This Row],[Employee Name]],Employees[[Employee Name]:[Office]],7))</f>
        <v>CEO</v>
      </c>
      <c r="F1642" s="51" t="str">
        <f>IF(ISBLANK(LeaveTracker[[#This Row],[Employee Name]]),"-----",VLOOKUP(LeaveTracker[[#This Row],[Employee Name]],Employees[[Employee Name]:[Office]],6))</f>
        <v>REGULAR</v>
      </c>
      <c r="G1642" s="24">
        <v>43825</v>
      </c>
      <c r="H1642" s="24">
        <v>43826</v>
      </c>
      <c r="I1642" s="20" t="s">
        <v>81</v>
      </c>
      <c r="K1642" s="51" t="str">
        <f ca="1">LeaveTracker[[#This Row],[Days]]&amp;" "&amp;LeaveTracker[[#This Row],[Type of Leave]]</f>
        <v>2 SL</v>
      </c>
      <c r="L1642" s="23">
        <f ca="1">NETWORKDAYS(LeaveTracker[[#This Row],[Start Date]],LeaveTracker[[#This Row],[End Date]],lstHolidays)</f>
        <v>2</v>
      </c>
      <c r="M1642" s="27"/>
    </row>
    <row r="1643" spans="1:13" ht="30" customHeight="1" x14ac:dyDescent="0.3">
      <c r="A1643" s="27">
        <v>225</v>
      </c>
      <c r="B1643" s="31">
        <v>43893</v>
      </c>
      <c r="C1643" s="31">
        <v>43817</v>
      </c>
      <c r="D1643" s="19" t="s">
        <v>315</v>
      </c>
      <c r="E1643" s="51" t="str">
        <f>IF(ISBLANK(LeaveTracker[[#This Row],[Employee Name]]),"-----",VLOOKUP(LeaveTracker[[#This Row],[Employee Name]],Employees[[Employee Name]:[Office]],7))</f>
        <v>CEO</v>
      </c>
      <c r="F1643" s="51" t="str">
        <f>IF(ISBLANK(LeaveTracker[[#This Row],[Employee Name]]),"-----",VLOOKUP(LeaveTracker[[#This Row],[Employee Name]],Employees[[Employee Name]:[Office]],6))</f>
        <v>REGULAR</v>
      </c>
      <c r="G1643" s="24">
        <v>43816</v>
      </c>
      <c r="H1643" s="24">
        <v>43816</v>
      </c>
      <c r="I1643" s="20" t="s">
        <v>81</v>
      </c>
      <c r="K1643" s="51" t="str">
        <f ca="1">LeaveTracker[[#This Row],[Days]]&amp;" "&amp;LeaveTracker[[#This Row],[Type of Leave]]</f>
        <v>1 SL</v>
      </c>
      <c r="L1643" s="23">
        <f ca="1">NETWORKDAYS(LeaveTracker[[#This Row],[Start Date]],LeaveTracker[[#This Row],[End Date]],lstHolidays)</f>
        <v>1</v>
      </c>
      <c r="M1643" s="27"/>
    </row>
    <row r="1644" spans="1:13" ht="30" customHeight="1" x14ac:dyDescent="0.3">
      <c r="A1644" s="27">
        <v>226</v>
      </c>
      <c r="B1644" s="31">
        <v>43893</v>
      </c>
      <c r="C1644" s="31">
        <v>43817</v>
      </c>
      <c r="D1644" s="19" t="s">
        <v>315</v>
      </c>
      <c r="E1644" s="51" t="str">
        <f>IF(ISBLANK(LeaveTracker[[#This Row],[Employee Name]]),"-----",VLOOKUP(LeaveTracker[[#This Row],[Employee Name]],Employees[[Employee Name]:[Office]],7))</f>
        <v>CEO</v>
      </c>
      <c r="F1644" s="51" t="str">
        <f>IF(ISBLANK(LeaveTracker[[#This Row],[Employee Name]]),"-----",VLOOKUP(LeaveTracker[[#This Row],[Employee Name]],Employees[[Employee Name]:[Office]],6))</f>
        <v>REGULAR</v>
      </c>
      <c r="G1644" s="24">
        <v>43812</v>
      </c>
      <c r="H1644" s="24">
        <v>43812</v>
      </c>
      <c r="I1644" s="20" t="s">
        <v>81</v>
      </c>
      <c r="K1644" s="51" t="str">
        <f ca="1">LeaveTracker[[#This Row],[Days]]&amp;" "&amp;LeaveTracker[[#This Row],[Type of Leave]]</f>
        <v>1 SL</v>
      </c>
      <c r="L1644" s="23">
        <f ca="1">NETWORKDAYS(LeaveTracker[[#This Row],[Start Date]],LeaveTracker[[#This Row],[End Date]],lstHolidays)</f>
        <v>1</v>
      </c>
      <c r="M1644" s="27"/>
    </row>
    <row r="1645" spans="1:13" ht="30" customHeight="1" x14ac:dyDescent="0.3">
      <c r="A1645" s="27">
        <v>227</v>
      </c>
      <c r="B1645" s="31">
        <v>43893</v>
      </c>
      <c r="C1645" s="31">
        <v>43817</v>
      </c>
      <c r="D1645" s="19" t="s">
        <v>315</v>
      </c>
      <c r="E1645" s="51" t="str">
        <f>IF(ISBLANK(LeaveTracker[[#This Row],[Employee Name]]),"-----",VLOOKUP(LeaveTracker[[#This Row],[Employee Name]],Employees[[Employee Name]:[Office]],7))</f>
        <v>CEO</v>
      </c>
      <c r="F1645" s="51" t="str">
        <f>IF(ISBLANK(LeaveTracker[[#This Row],[Employee Name]]),"-----",VLOOKUP(LeaveTracker[[#This Row],[Employee Name]],Employees[[Employee Name]:[Office]],6))</f>
        <v>REGULAR</v>
      </c>
      <c r="G1645" s="24">
        <v>43808</v>
      </c>
      <c r="H1645" s="24">
        <v>43808</v>
      </c>
      <c r="I1645" s="20" t="s">
        <v>298</v>
      </c>
      <c r="J1645" s="43" t="s">
        <v>158</v>
      </c>
      <c r="K1645" s="51" t="str">
        <f ca="1">LeaveTracker[[#This Row],[Days]]&amp;" "&amp;LeaveTracker[[#This Row],[Type of Leave]]</f>
        <v>1 OTHER</v>
      </c>
      <c r="L1645" s="23">
        <f ca="1">NETWORKDAYS(LeaveTracker[[#This Row],[Start Date]],LeaveTracker[[#This Row],[End Date]],lstHolidays)</f>
        <v>1</v>
      </c>
      <c r="M1645" s="27"/>
    </row>
    <row r="1646" spans="1:13" ht="30" customHeight="1" x14ac:dyDescent="0.3">
      <c r="A1646" s="27">
        <v>228</v>
      </c>
      <c r="B1646" s="31">
        <v>43893</v>
      </c>
      <c r="C1646" s="31">
        <v>43817</v>
      </c>
      <c r="D1646" s="19" t="s">
        <v>315</v>
      </c>
      <c r="E1646" s="51" t="str">
        <f>IF(ISBLANK(LeaveTracker[[#This Row],[Employee Name]]),"-----",VLOOKUP(LeaveTracker[[#This Row],[Employee Name]],Employees[[Employee Name]:[Office]],7))</f>
        <v>CEO</v>
      </c>
      <c r="F1646" s="51" t="str">
        <f>IF(ISBLANK(LeaveTracker[[#This Row],[Employee Name]]),"-----",VLOOKUP(LeaveTracker[[#This Row],[Employee Name]],Employees[[Employee Name]:[Office]],6))</f>
        <v>REGULAR</v>
      </c>
      <c r="G1646" s="24">
        <v>43803</v>
      </c>
      <c r="H1646" s="24">
        <v>43803</v>
      </c>
      <c r="I1646" s="20" t="s">
        <v>81</v>
      </c>
      <c r="K1646" s="51" t="str">
        <f ca="1">LeaveTracker[[#This Row],[Days]]&amp;" "&amp;LeaveTracker[[#This Row],[Type of Leave]]</f>
        <v>1 SL</v>
      </c>
      <c r="L1646" s="23">
        <f ca="1">NETWORKDAYS(LeaveTracker[[#This Row],[Start Date]],LeaveTracker[[#This Row],[End Date]],lstHolidays)</f>
        <v>1</v>
      </c>
      <c r="M1646" s="27"/>
    </row>
    <row r="1647" spans="1:13" ht="30" customHeight="1" x14ac:dyDescent="0.3">
      <c r="A1647" s="27">
        <v>229</v>
      </c>
      <c r="B1647" s="31">
        <v>43893</v>
      </c>
      <c r="C1647" s="31">
        <v>43817</v>
      </c>
      <c r="D1647" s="19" t="s">
        <v>319</v>
      </c>
      <c r="E1647" s="51" t="str">
        <f>IF(ISBLANK(LeaveTracker[[#This Row],[Employee Name]]),"-----",VLOOKUP(LeaveTracker[[#This Row],[Employee Name]],Employees[[Employee Name]:[Office]],7))</f>
        <v>CEO</v>
      </c>
      <c r="F1647" s="51" t="str">
        <f>IF(ISBLANK(LeaveTracker[[#This Row],[Employee Name]]),"-----",VLOOKUP(LeaveTracker[[#This Row],[Employee Name]],Employees[[Employee Name]:[Office]],6))</f>
        <v>REGULAR</v>
      </c>
      <c r="G1647" s="24">
        <v>43816</v>
      </c>
      <c r="H1647" s="24">
        <v>43816</v>
      </c>
      <c r="I1647" s="20" t="s">
        <v>81</v>
      </c>
      <c r="K1647" s="51" t="str">
        <f ca="1">LeaveTracker[[#This Row],[Days]]&amp;" "&amp;LeaveTracker[[#This Row],[Type of Leave]]</f>
        <v>1 SL</v>
      </c>
      <c r="L1647" s="23">
        <f ca="1">NETWORKDAYS(LeaveTracker[[#This Row],[Start Date]],LeaveTracker[[#This Row],[End Date]],lstHolidays)</f>
        <v>1</v>
      </c>
      <c r="M1647" s="27"/>
    </row>
    <row r="1648" spans="1:13" ht="30" customHeight="1" x14ac:dyDescent="0.3">
      <c r="A1648" s="27">
        <v>230</v>
      </c>
      <c r="B1648" s="31">
        <v>43893</v>
      </c>
      <c r="C1648" s="31">
        <v>43817</v>
      </c>
      <c r="D1648" s="19" t="s">
        <v>319</v>
      </c>
      <c r="E1648" s="51" t="str">
        <f>IF(ISBLANK(LeaveTracker[[#This Row],[Employee Name]]),"-----",VLOOKUP(LeaveTracker[[#This Row],[Employee Name]],Employees[[Employee Name]:[Office]],7))</f>
        <v>CEO</v>
      </c>
      <c r="F1648" s="51" t="str">
        <f>IF(ISBLANK(LeaveTracker[[#This Row],[Employee Name]]),"-----",VLOOKUP(LeaveTracker[[#This Row],[Employee Name]],Employees[[Employee Name]:[Office]],6))</f>
        <v>REGULAR</v>
      </c>
      <c r="G1648" s="24">
        <v>43812</v>
      </c>
      <c r="H1648" s="24">
        <v>43812</v>
      </c>
      <c r="I1648" s="20" t="s">
        <v>81</v>
      </c>
      <c r="K1648" s="51" t="str">
        <f ca="1">LeaveTracker[[#This Row],[Days]]&amp;" "&amp;LeaveTracker[[#This Row],[Type of Leave]]</f>
        <v>1 SL</v>
      </c>
      <c r="L1648" s="23">
        <f ca="1">NETWORKDAYS(LeaveTracker[[#This Row],[Start Date]],LeaveTracker[[#This Row],[End Date]],lstHolidays)</f>
        <v>1</v>
      </c>
      <c r="M1648" s="27"/>
    </row>
    <row r="1649" spans="1:13" ht="30" customHeight="1" x14ac:dyDescent="0.3">
      <c r="A1649" s="27">
        <v>231</v>
      </c>
      <c r="B1649" s="31">
        <v>43893</v>
      </c>
      <c r="C1649" s="31">
        <v>43817</v>
      </c>
      <c r="D1649" s="19" t="s">
        <v>319</v>
      </c>
      <c r="E1649" s="51" t="str">
        <f>IF(ISBLANK(LeaveTracker[[#This Row],[Employee Name]]),"-----",VLOOKUP(LeaveTracker[[#This Row],[Employee Name]],Employees[[Employee Name]:[Office]],7))</f>
        <v>CEO</v>
      </c>
      <c r="F1649" s="51" t="str">
        <f>IF(ISBLANK(LeaveTracker[[#This Row],[Employee Name]]),"-----",VLOOKUP(LeaveTracker[[#This Row],[Employee Name]],Employees[[Employee Name]:[Office]],6))</f>
        <v>REGULAR</v>
      </c>
      <c r="G1649" s="21">
        <v>43808</v>
      </c>
      <c r="H1649" s="24">
        <v>43808</v>
      </c>
      <c r="I1649" s="20" t="s">
        <v>81</v>
      </c>
      <c r="K1649" s="51" t="str">
        <f ca="1">LeaveTracker[[#This Row],[Days]]&amp;" "&amp;LeaveTracker[[#This Row],[Type of Leave]]</f>
        <v>1 SL</v>
      </c>
      <c r="L1649" s="23">
        <f ca="1">NETWORKDAYS(LeaveTracker[[#This Row],[Start Date]],LeaveTracker[[#This Row],[End Date]],lstHolidays)</f>
        <v>1</v>
      </c>
      <c r="M1649" s="27"/>
    </row>
    <row r="1650" spans="1:13" ht="30" customHeight="1" x14ac:dyDescent="0.3">
      <c r="A1650" s="27">
        <v>232</v>
      </c>
      <c r="B1650" s="31">
        <v>43893</v>
      </c>
      <c r="C1650" s="31">
        <v>43817</v>
      </c>
      <c r="D1650" s="19" t="s">
        <v>319</v>
      </c>
      <c r="E1650" s="51" t="str">
        <f>IF(ISBLANK(LeaveTracker[[#This Row],[Employee Name]]),"-----",VLOOKUP(LeaveTracker[[#This Row],[Employee Name]],Employees[[Employee Name]:[Office]],7))</f>
        <v>CEO</v>
      </c>
      <c r="F1650" s="51" t="str">
        <f>IF(ISBLANK(LeaveTracker[[#This Row],[Employee Name]]),"-----",VLOOKUP(LeaveTracker[[#This Row],[Employee Name]],Employees[[Employee Name]:[Office]],6))</f>
        <v>REGULAR</v>
      </c>
      <c r="G1650" s="24">
        <v>43803</v>
      </c>
      <c r="H1650" s="24">
        <v>43803</v>
      </c>
      <c r="I1650" s="20" t="s">
        <v>81</v>
      </c>
      <c r="K1650" s="51" t="str">
        <f ca="1">LeaveTracker[[#This Row],[Days]]&amp;" "&amp;LeaveTracker[[#This Row],[Type of Leave]]</f>
        <v>1 SL</v>
      </c>
      <c r="L1650" s="23">
        <f ca="1">NETWORKDAYS(LeaveTracker[[#This Row],[Start Date]],LeaveTracker[[#This Row],[End Date]],lstHolidays)</f>
        <v>1</v>
      </c>
      <c r="M1650" s="27"/>
    </row>
    <row r="1651" spans="1:13" ht="30" customHeight="1" x14ac:dyDescent="0.3">
      <c r="A1651" s="27">
        <v>233</v>
      </c>
      <c r="B1651" s="31">
        <v>43893</v>
      </c>
      <c r="C1651" s="31">
        <v>43871</v>
      </c>
      <c r="D1651" s="19" t="s">
        <v>572</v>
      </c>
      <c r="E1651" s="51" t="str">
        <f>IF(ISBLANK(LeaveTracker[[#This Row],[Employee Name]]),"-----",VLOOKUP(LeaveTracker[[#This Row],[Employee Name]],Employees[[Employee Name]:[Office]],7))</f>
        <v>CCT</v>
      </c>
      <c r="F1651" s="51" t="str">
        <f>IF(ISBLANK(LeaveTracker[[#This Row],[Employee Name]]),"-----",VLOOKUP(LeaveTracker[[#This Row],[Employee Name]],Employees[[Employee Name]:[Office]],6))</f>
        <v>REGULAR</v>
      </c>
      <c r="G1651" s="24">
        <v>43873</v>
      </c>
      <c r="H1651" s="24">
        <v>43875</v>
      </c>
      <c r="I1651" s="20" t="s">
        <v>298</v>
      </c>
      <c r="J1651" s="43" t="s">
        <v>842</v>
      </c>
      <c r="K1651" s="51" t="str">
        <f ca="1">LeaveTracker[[#This Row],[Days]]&amp;" "&amp;LeaveTracker[[#This Row],[Type of Leave]]</f>
        <v>3 OTHER</v>
      </c>
      <c r="L1651" s="23">
        <f ca="1">NETWORKDAYS(LeaveTracker[[#This Row],[Start Date]],LeaveTracker[[#This Row],[End Date]],lstHolidays)</f>
        <v>3</v>
      </c>
      <c r="M1651" s="27"/>
    </row>
    <row r="1652" spans="1:13" ht="30" customHeight="1" x14ac:dyDescent="0.3">
      <c r="A1652" s="27">
        <v>234</v>
      </c>
      <c r="B1652" s="31">
        <v>43893</v>
      </c>
      <c r="C1652" s="31">
        <v>43852</v>
      </c>
      <c r="D1652" s="19" t="s">
        <v>632</v>
      </c>
      <c r="E1652" s="51" t="str">
        <f>IF(ISBLANK(LeaveTracker[[#This Row],[Employee Name]]),"-----",VLOOKUP(LeaveTracker[[#This Row],[Employee Name]],Employees[[Employee Name]:[Office]],7))</f>
        <v>LIBRARY</v>
      </c>
      <c r="F1652" s="51" t="str">
        <f>IF(ISBLANK(LeaveTracker[[#This Row],[Employee Name]]),"-----",VLOOKUP(LeaveTracker[[#This Row],[Employee Name]],Employees[[Employee Name]:[Office]],6))</f>
        <v>REGULAR</v>
      </c>
      <c r="G1652" s="24">
        <v>43845</v>
      </c>
      <c r="H1652" s="24">
        <v>43847</v>
      </c>
      <c r="I1652" s="20" t="s">
        <v>298</v>
      </c>
      <c r="J1652" s="43" t="s">
        <v>763</v>
      </c>
      <c r="K1652" s="51" t="str">
        <f ca="1">LeaveTracker[[#This Row],[Days]]&amp;" "&amp;LeaveTracker[[#This Row],[Type of Leave]]</f>
        <v>3 OTHER</v>
      </c>
      <c r="L1652" s="23">
        <f ca="1">NETWORKDAYS(LeaveTracker[[#This Row],[Start Date]],LeaveTracker[[#This Row],[End Date]],lstHolidays)</f>
        <v>3</v>
      </c>
      <c r="M1652" s="27"/>
    </row>
    <row r="1653" spans="1:13" ht="30" customHeight="1" x14ac:dyDescent="0.3">
      <c r="A1653" s="27">
        <v>234</v>
      </c>
      <c r="B1653" s="31">
        <v>43893</v>
      </c>
      <c r="C1653" s="31">
        <v>43852</v>
      </c>
      <c r="D1653" s="19" t="s">
        <v>632</v>
      </c>
      <c r="E1653" s="51" t="str">
        <f>IF(ISBLANK(LeaveTracker[[#This Row],[Employee Name]]),"-----",VLOOKUP(LeaveTracker[[#This Row],[Employee Name]],Employees[[Employee Name]:[Office]],7))</f>
        <v>LIBRARY</v>
      </c>
      <c r="F1653" s="51" t="str">
        <f>IF(ISBLANK(LeaveTracker[[#This Row],[Employee Name]]),"-----",VLOOKUP(LeaveTracker[[#This Row],[Employee Name]],Employees[[Employee Name]:[Office]],6))</f>
        <v>REGULAR</v>
      </c>
      <c r="G1653" s="24">
        <v>43850</v>
      </c>
      <c r="H1653" s="24">
        <v>43851</v>
      </c>
      <c r="I1653" s="20" t="s">
        <v>298</v>
      </c>
      <c r="J1653" s="43" t="s">
        <v>763</v>
      </c>
      <c r="K1653" s="51" t="str">
        <f ca="1">LeaveTracker[[#This Row],[Days]]&amp;" "&amp;LeaveTracker[[#This Row],[Type of Leave]]</f>
        <v>2 OTHER</v>
      </c>
      <c r="L1653" s="23">
        <f ca="1">NETWORKDAYS(LeaveTracker[[#This Row],[Start Date]],LeaveTracker[[#This Row],[End Date]],lstHolidays)</f>
        <v>2</v>
      </c>
      <c r="M1653" s="27"/>
    </row>
    <row r="1654" spans="1:13" ht="30" customHeight="1" x14ac:dyDescent="0.3">
      <c r="A1654" s="27">
        <v>235</v>
      </c>
      <c r="B1654" s="31">
        <v>43893</v>
      </c>
      <c r="C1654" s="31">
        <v>43860</v>
      </c>
      <c r="D1654" s="19" t="s">
        <v>805</v>
      </c>
      <c r="E1654" s="51" t="str">
        <f>IF(ISBLANK(LeaveTracker[[#This Row],[Employee Name]]),"-----",VLOOKUP(LeaveTracker[[#This Row],[Employee Name]],Employees[[Employee Name]:[Office]],7))</f>
        <v>CCT</v>
      </c>
      <c r="F1654" s="51" t="str">
        <f>IF(ISBLANK(LeaveTracker[[#This Row],[Employee Name]]),"-----",VLOOKUP(LeaveTracker[[#This Row],[Employee Name]],Employees[[Employee Name]:[Office]],6))</f>
        <v>REGULAR</v>
      </c>
      <c r="G1654" s="24">
        <v>43864</v>
      </c>
      <c r="H1654" s="24">
        <v>43867</v>
      </c>
      <c r="I1654" s="20" t="s">
        <v>298</v>
      </c>
      <c r="J1654" s="43" t="s">
        <v>842</v>
      </c>
      <c r="K1654" s="51" t="str">
        <f ca="1">LeaveTracker[[#This Row],[Days]]&amp;" "&amp;LeaveTracker[[#This Row],[Type of Leave]]</f>
        <v>4 OTHER</v>
      </c>
      <c r="L1654" s="23">
        <f ca="1">NETWORKDAYS(LeaveTracker[[#This Row],[Start Date]],LeaveTracker[[#This Row],[End Date]],lstHolidays)</f>
        <v>4</v>
      </c>
      <c r="M1654" s="27"/>
    </row>
    <row r="1655" spans="1:13" ht="30" customHeight="1" x14ac:dyDescent="0.3">
      <c r="A1655" s="27">
        <v>236</v>
      </c>
      <c r="B1655" s="31">
        <v>43893</v>
      </c>
      <c r="C1655" s="31">
        <v>43850</v>
      </c>
      <c r="D1655" s="20" t="s">
        <v>805</v>
      </c>
      <c r="E1655" s="51" t="str">
        <f>IF(ISBLANK(LeaveTracker[[#This Row],[Employee Name]]),"-----",VLOOKUP(LeaveTracker[[#This Row],[Employee Name]],Employees[[Employee Name]:[Office]],7))</f>
        <v>CCT</v>
      </c>
      <c r="F1655" s="51" t="str">
        <f>IF(ISBLANK(LeaveTracker[[#This Row],[Employee Name]]),"-----",VLOOKUP(LeaveTracker[[#This Row],[Employee Name]],Employees[[Employee Name]:[Office]],6))</f>
        <v>REGULAR</v>
      </c>
      <c r="G1655" s="24">
        <v>43851</v>
      </c>
      <c r="H1655" s="24">
        <v>43852</v>
      </c>
      <c r="I1655" s="20" t="s">
        <v>82</v>
      </c>
      <c r="K1655" s="51" t="str">
        <f ca="1">LeaveTracker[[#This Row],[Days]]&amp;" "&amp;LeaveTracker[[#This Row],[Type of Leave]]</f>
        <v>2 VL</v>
      </c>
      <c r="L1655" s="23">
        <f ca="1">NETWORKDAYS(LeaveTracker[[#This Row],[Start Date]],LeaveTracker[[#This Row],[End Date]],lstHolidays)</f>
        <v>2</v>
      </c>
      <c r="M1655" s="27"/>
    </row>
    <row r="1656" spans="1:13" ht="30" customHeight="1" x14ac:dyDescent="0.3">
      <c r="A1656" s="27">
        <v>237</v>
      </c>
      <c r="B1656" s="31">
        <v>43893</v>
      </c>
      <c r="C1656" s="31">
        <v>43866</v>
      </c>
      <c r="D1656" s="19" t="s">
        <v>375</v>
      </c>
      <c r="E1656" s="51" t="str">
        <f>IF(ISBLANK(LeaveTracker[[#This Row],[Employee Name]]),"-----",VLOOKUP(LeaveTracker[[#This Row],[Employee Name]],Employees[[Employee Name]:[Office]],7))</f>
        <v>CCT</v>
      </c>
      <c r="F1656" s="51" t="str">
        <f>IF(ISBLANK(LeaveTracker[[#This Row],[Employee Name]]),"-----",VLOOKUP(LeaveTracker[[#This Row],[Employee Name]],Employees[[Employee Name]:[Office]],6))</f>
        <v>REGULAR</v>
      </c>
      <c r="G1656" s="24">
        <v>43873</v>
      </c>
      <c r="H1656" s="24">
        <v>43873</v>
      </c>
      <c r="I1656" s="20" t="s">
        <v>298</v>
      </c>
      <c r="J1656" s="43" t="s">
        <v>842</v>
      </c>
      <c r="K1656" s="51" t="str">
        <f ca="1">LeaveTracker[[#This Row],[Days]]&amp;" "&amp;LeaveTracker[[#This Row],[Type of Leave]]</f>
        <v>1 OTHER</v>
      </c>
      <c r="L1656" s="23">
        <f ca="1">NETWORKDAYS(LeaveTracker[[#This Row],[Start Date]],LeaveTracker[[#This Row],[End Date]],lstHolidays)</f>
        <v>1</v>
      </c>
      <c r="M1656" s="27"/>
    </row>
    <row r="1657" spans="1:13" ht="30" customHeight="1" x14ac:dyDescent="0.3">
      <c r="A1657" s="27">
        <v>237</v>
      </c>
      <c r="B1657" s="31">
        <v>43893</v>
      </c>
      <c r="C1657" s="31">
        <v>43866</v>
      </c>
      <c r="D1657" s="19" t="s">
        <v>375</v>
      </c>
      <c r="E1657" s="51" t="str">
        <f>IF(ISBLANK(LeaveTracker[[#This Row],[Employee Name]]),"-----",VLOOKUP(LeaveTracker[[#This Row],[Employee Name]],Employees[[Employee Name]:[Office]],7))</f>
        <v>CCT</v>
      </c>
      <c r="F1657" s="51" t="str">
        <f>IF(ISBLANK(LeaveTracker[[#This Row],[Employee Name]]),"-----",VLOOKUP(LeaveTracker[[#This Row],[Employee Name]],Employees[[Employee Name]:[Office]],6))</f>
        <v>REGULAR</v>
      </c>
      <c r="G1657" s="24">
        <v>43875</v>
      </c>
      <c r="H1657" s="24">
        <v>43875</v>
      </c>
      <c r="I1657" s="20" t="s">
        <v>298</v>
      </c>
      <c r="J1657" s="43" t="s">
        <v>842</v>
      </c>
      <c r="K1657" s="51" t="str">
        <f ca="1">LeaveTracker[[#This Row],[Days]]&amp;" "&amp;LeaveTracker[[#This Row],[Type of Leave]]</f>
        <v>1 OTHER</v>
      </c>
      <c r="L1657" s="23">
        <f ca="1">NETWORKDAYS(LeaveTracker[[#This Row],[Start Date]],LeaveTracker[[#This Row],[End Date]],lstHolidays)</f>
        <v>1</v>
      </c>
      <c r="M1657" s="27"/>
    </row>
    <row r="1658" spans="1:13" ht="30" customHeight="1" x14ac:dyDescent="0.3">
      <c r="A1658" s="27">
        <v>238</v>
      </c>
      <c r="B1658" s="31">
        <v>43893</v>
      </c>
      <c r="C1658" s="31">
        <v>43857</v>
      </c>
      <c r="D1658" s="19" t="s">
        <v>375</v>
      </c>
      <c r="E1658" s="51" t="str">
        <f>IF(ISBLANK(LeaveTracker[[#This Row],[Employee Name]]),"-----",VLOOKUP(LeaveTracker[[#This Row],[Employee Name]],Employees[[Employee Name]:[Office]],7))</f>
        <v>CCT</v>
      </c>
      <c r="F1658" s="51" t="str">
        <f>IF(ISBLANK(LeaveTracker[[#This Row],[Employee Name]]),"-----",VLOOKUP(LeaveTracker[[#This Row],[Employee Name]],Employees[[Employee Name]:[Office]],6))</f>
        <v>REGULAR</v>
      </c>
      <c r="G1658" s="24">
        <v>43845</v>
      </c>
      <c r="H1658" s="24">
        <v>43845</v>
      </c>
      <c r="I1658" s="20" t="s">
        <v>298</v>
      </c>
      <c r="J1658" s="43" t="s">
        <v>842</v>
      </c>
      <c r="K1658" s="51" t="str">
        <f ca="1">LeaveTracker[[#This Row],[Days]]&amp;" "&amp;LeaveTracker[[#This Row],[Type of Leave]]</f>
        <v>1 OTHER</v>
      </c>
      <c r="L1658" s="23">
        <f ca="1">NETWORKDAYS(LeaveTracker[[#This Row],[Start Date]],LeaveTracker[[#This Row],[End Date]],lstHolidays)</f>
        <v>1</v>
      </c>
      <c r="M1658" s="27"/>
    </row>
    <row r="1659" spans="1:13" ht="30" customHeight="1" x14ac:dyDescent="0.3">
      <c r="A1659" s="27">
        <v>238</v>
      </c>
      <c r="B1659" s="31">
        <v>43893</v>
      </c>
      <c r="C1659" s="31">
        <v>43857</v>
      </c>
      <c r="D1659" s="19" t="s">
        <v>375</v>
      </c>
      <c r="E1659" s="51" t="str">
        <f>IF(ISBLANK(LeaveTracker[[#This Row],[Employee Name]]),"-----",VLOOKUP(LeaveTracker[[#This Row],[Employee Name]],Employees[[Employee Name]:[Office]],7))</f>
        <v>CCT</v>
      </c>
      <c r="F1659" s="51" t="str">
        <f>IF(ISBLANK(LeaveTracker[[#This Row],[Employee Name]]),"-----",VLOOKUP(LeaveTracker[[#This Row],[Employee Name]],Employees[[Employee Name]:[Office]],6))</f>
        <v>REGULAR</v>
      </c>
      <c r="G1659" s="24">
        <v>43868</v>
      </c>
      <c r="H1659" s="24">
        <v>43868</v>
      </c>
      <c r="I1659" s="20" t="s">
        <v>298</v>
      </c>
      <c r="J1659" s="43" t="s">
        <v>842</v>
      </c>
      <c r="K1659" s="51" t="str">
        <f ca="1">LeaveTracker[[#This Row],[Days]]&amp;" "&amp;LeaveTracker[[#This Row],[Type of Leave]]</f>
        <v>1 OTHER</v>
      </c>
      <c r="L1659" s="23">
        <f ca="1">NETWORKDAYS(LeaveTracker[[#This Row],[Start Date]],LeaveTracker[[#This Row],[End Date]],lstHolidays)</f>
        <v>1</v>
      </c>
      <c r="M1659" s="27"/>
    </row>
    <row r="1660" spans="1:13" ht="30" customHeight="1" x14ac:dyDescent="0.3">
      <c r="A1660" s="27">
        <v>238</v>
      </c>
      <c r="B1660" s="31">
        <v>43893</v>
      </c>
      <c r="C1660" s="31">
        <v>43857</v>
      </c>
      <c r="D1660" s="19" t="s">
        <v>375</v>
      </c>
      <c r="E1660" s="51" t="str">
        <f>IF(ISBLANK(LeaveTracker[[#This Row],[Employee Name]]),"-----",VLOOKUP(LeaveTracker[[#This Row],[Employee Name]],Employees[[Employee Name]:[Office]],7))</f>
        <v>CCT</v>
      </c>
      <c r="F1660" s="51" t="str">
        <f>IF(ISBLANK(LeaveTracker[[#This Row],[Employee Name]]),"-----",VLOOKUP(LeaveTracker[[#This Row],[Employee Name]],Employees[[Employee Name]:[Office]],6))</f>
        <v>REGULAR</v>
      </c>
      <c r="G1660" s="24">
        <v>43871</v>
      </c>
      <c r="H1660" s="24">
        <v>43871</v>
      </c>
      <c r="I1660" s="20" t="s">
        <v>298</v>
      </c>
      <c r="J1660" s="43" t="s">
        <v>842</v>
      </c>
      <c r="K1660" s="51" t="str">
        <f ca="1">LeaveTracker[[#This Row],[Days]]&amp;" "&amp;LeaveTracker[[#This Row],[Type of Leave]]</f>
        <v>1 OTHER</v>
      </c>
      <c r="L1660" s="23">
        <f ca="1">NETWORKDAYS(LeaveTracker[[#This Row],[Start Date]],LeaveTracker[[#This Row],[End Date]],lstHolidays)</f>
        <v>1</v>
      </c>
      <c r="M1660" s="27"/>
    </row>
    <row r="1661" spans="1:13" ht="30" customHeight="1" x14ac:dyDescent="0.3">
      <c r="A1661" s="27">
        <v>239</v>
      </c>
      <c r="B1661" s="31">
        <v>43893</v>
      </c>
      <c r="C1661" s="31">
        <v>43864</v>
      </c>
      <c r="D1661" s="19" t="s">
        <v>380</v>
      </c>
      <c r="E1661" s="51" t="str">
        <f>IF(ISBLANK(LeaveTracker[[#This Row],[Employee Name]]),"-----",VLOOKUP(LeaveTracker[[#This Row],[Employee Name]],Employees[[Employee Name]:[Office]],7))</f>
        <v>CCT</v>
      </c>
      <c r="F1661" s="51" t="str">
        <f>IF(ISBLANK(LeaveTracker[[#This Row],[Employee Name]]),"-----",VLOOKUP(LeaveTracker[[#This Row],[Employee Name]],Employees[[Employee Name]:[Office]],6))</f>
        <v>REGULAR</v>
      </c>
      <c r="G1661" s="24">
        <v>43860</v>
      </c>
      <c r="H1661" s="24">
        <v>43861</v>
      </c>
      <c r="I1661" s="20" t="s">
        <v>298</v>
      </c>
      <c r="J1661" s="43" t="s">
        <v>842</v>
      </c>
      <c r="K1661" s="51" t="str">
        <f ca="1">LeaveTracker[[#This Row],[Days]]&amp;" "&amp;LeaveTracker[[#This Row],[Type of Leave]]</f>
        <v>2 OTHER</v>
      </c>
      <c r="L1661" s="23">
        <f ca="1">NETWORKDAYS(LeaveTracker[[#This Row],[Start Date]],LeaveTracker[[#This Row],[End Date]],lstHolidays)</f>
        <v>2</v>
      </c>
      <c r="M1661" s="27"/>
    </row>
    <row r="1662" spans="1:13" ht="30" customHeight="1" x14ac:dyDescent="0.3">
      <c r="A1662" s="27">
        <v>240</v>
      </c>
      <c r="B1662" s="31">
        <v>43893</v>
      </c>
      <c r="C1662" s="31">
        <v>43850</v>
      </c>
      <c r="D1662" s="20" t="s">
        <v>380</v>
      </c>
      <c r="E1662" s="51" t="str">
        <f>IF(ISBLANK(LeaveTracker[[#This Row],[Employee Name]]),"-----",VLOOKUP(LeaveTracker[[#This Row],[Employee Name]],Employees[[Employee Name]:[Office]],7))</f>
        <v>CCT</v>
      </c>
      <c r="F1662" s="51" t="str">
        <f>IF(ISBLANK(LeaveTracker[[#This Row],[Employee Name]]),"-----",VLOOKUP(LeaveTracker[[#This Row],[Employee Name]],Employees[[Employee Name]:[Office]],6))</f>
        <v>REGULAR</v>
      </c>
      <c r="G1662" s="24">
        <v>43845</v>
      </c>
      <c r="H1662" s="24">
        <v>43847</v>
      </c>
      <c r="I1662" s="20" t="s">
        <v>298</v>
      </c>
      <c r="J1662" s="43" t="s">
        <v>842</v>
      </c>
      <c r="K1662" s="51" t="str">
        <f ca="1">LeaveTracker[[#This Row],[Days]]&amp;" "&amp;LeaveTracker[[#This Row],[Type of Leave]]</f>
        <v>3 OTHER</v>
      </c>
      <c r="L1662" s="23">
        <f ca="1">NETWORKDAYS(LeaveTracker[[#This Row],[Start Date]],LeaveTracker[[#This Row],[End Date]],lstHolidays)</f>
        <v>3</v>
      </c>
      <c r="M1662" s="27"/>
    </row>
    <row r="1663" spans="1:13" ht="30" customHeight="1" x14ac:dyDescent="0.3">
      <c r="A1663" s="27">
        <v>241</v>
      </c>
      <c r="B1663" s="31">
        <v>43893</v>
      </c>
      <c r="C1663" s="31">
        <v>43838</v>
      </c>
      <c r="D1663" s="20" t="s">
        <v>380</v>
      </c>
      <c r="E1663" s="51" t="str">
        <f>IF(ISBLANK(LeaveTracker[[#This Row],[Employee Name]]),"-----",VLOOKUP(LeaveTracker[[#This Row],[Employee Name]],Employees[[Employee Name]:[Office]],7))</f>
        <v>CCT</v>
      </c>
      <c r="F1663" s="51" t="str">
        <f>IF(ISBLANK(LeaveTracker[[#This Row],[Employee Name]]),"-----",VLOOKUP(LeaveTracker[[#This Row],[Employee Name]],Employees[[Employee Name]:[Office]],6))</f>
        <v>REGULAR</v>
      </c>
      <c r="G1663" s="24">
        <v>43837</v>
      </c>
      <c r="H1663" s="24">
        <v>43837</v>
      </c>
      <c r="I1663" s="20" t="s">
        <v>81</v>
      </c>
      <c r="K1663" s="51" t="str">
        <f ca="1">LeaveTracker[[#This Row],[Days]]&amp;" "&amp;LeaveTracker[[#This Row],[Type of Leave]]</f>
        <v>1 SL</v>
      </c>
      <c r="L1663" s="23">
        <f ca="1">NETWORKDAYS(LeaveTracker[[#This Row],[Start Date]],LeaveTracker[[#This Row],[End Date]],lstHolidays)</f>
        <v>1</v>
      </c>
      <c r="M1663" s="27"/>
    </row>
    <row r="1664" spans="1:13" ht="30" customHeight="1" x14ac:dyDescent="0.3">
      <c r="A1664" s="27">
        <v>242</v>
      </c>
      <c r="B1664" s="31">
        <v>43893</v>
      </c>
      <c r="C1664" s="31">
        <v>43833</v>
      </c>
      <c r="D1664" s="19" t="s">
        <v>380</v>
      </c>
      <c r="E1664" s="51" t="str">
        <f>IF(ISBLANK(LeaveTracker[[#This Row],[Employee Name]]),"-----",VLOOKUP(LeaveTracker[[#This Row],[Employee Name]],Employees[[Employee Name]:[Office]],7))</f>
        <v>CCT</v>
      </c>
      <c r="F1664" s="51" t="str">
        <f>IF(ISBLANK(LeaveTracker[[#This Row],[Employee Name]]),"-----",VLOOKUP(LeaveTracker[[#This Row],[Employee Name]],Employees[[Employee Name]:[Office]],6))</f>
        <v>REGULAR</v>
      </c>
      <c r="G1664" s="24">
        <v>43832</v>
      </c>
      <c r="H1664" s="24">
        <v>43832</v>
      </c>
      <c r="I1664" s="20" t="s">
        <v>81</v>
      </c>
      <c r="K1664" s="51" t="str">
        <f ca="1">LeaveTracker[[#This Row],[Days]]&amp;" "&amp;LeaveTracker[[#This Row],[Type of Leave]]</f>
        <v>1 SL</v>
      </c>
      <c r="L1664" s="23">
        <f ca="1">NETWORKDAYS(LeaveTracker[[#This Row],[Start Date]],LeaveTracker[[#This Row],[End Date]],lstHolidays)</f>
        <v>1</v>
      </c>
      <c r="M1664" s="27"/>
    </row>
    <row r="1665" spans="1:13" ht="30" customHeight="1" x14ac:dyDescent="0.3">
      <c r="A1665" s="27">
        <v>243</v>
      </c>
      <c r="B1665" s="31">
        <v>43893</v>
      </c>
      <c r="C1665" s="31">
        <v>43833</v>
      </c>
      <c r="D1665" s="19" t="s">
        <v>380</v>
      </c>
      <c r="E1665" s="51" t="str">
        <f>IF(ISBLANK(LeaveTracker[[#This Row],[Employee Name]]),"-----",VLOOKUP(LeaveTracker[[#This Row],[Employee Name]],Employees[[Employee Name]:[Office]],7))</f>
        <v>CCT</v>
      </c>
      <c r="F1665" s="51" t="str">
        <f>IF(ISBLANK(LeaveTracker[[#This Row],[Employee Name]]),"-----",VLOOKUP(LeaveTracker[[#This Row],[Employee Name]],Employees[[Employee Name]:[Office]],6))</f>
        <v>REGULAR</v>
      </c>
      <c r="G1665" s="24">
        <v>43826</v>
      </c>
      <c r="H1665" s="24">
        <v>43826</v>
      </c>
      <c r="I1665" s="20" t="s">
        <v>81</v>
      </c>
      <c r="K1665" s="51" t="str">
        <f ca="1">LeaveTracker[[#This Row],[Days]]&amp;" "&amp;LeaveTracker[[#This Row],[Type of Leave]]</f>
        <v>1 SL</v>
      </c>
      <c r="L1665" s="23">
        <f ca="1">NETWORKDAYS(LeaveTracker[[#This Row],[Start Date]],LeaveTracker[[#This Row],[End Date]],lstHolidays)</f>
        <v>1</v>
      </c>
      <c r="M1665" s="27"/>
    </row>
    <row r="1666" spans="1:13" ht="30" customHeight="1" x14ac:dyDescent="0.3">
      <c r="A1666" s="27">
        <v>244</v>
      </c>
      <c r="B1666" s="31">
        <v>43893</v>
      </c>
      <c r="C1666" s="24">
        <v>43864</v>
      </c>
      <c r="D1666" s="19" t="s">
        <v>844</v>
      </c>
      <c r="E1666" s="51" t="str">
        <f>IF(ISBLANK(LeaveTracker[[#This Row],[Employee Name]]),"-----",VLOOKUP(LeaveTracker[[#This Row],[Employee Name]],Employees[[Employee Name]:[Office]],7))</f>
        <v>TCIS</v>
      </c>
      <c r="F1666" s="51" t="str">
        <f>IF(ISBLANK(LeaveTracker[[#This Row],[Employee Name]]),"-----",VLOOKUP(LeaveTracker[[#This Row],[Employee Name]],Employees[[Employee Name]:[Office]],6))</f>
        <v>CASUAL</v>
      </c>
      <c r="G1666" s="24">
        <v>43864</v>
      </c>
      <c r="H1666" s="24">
        <v>43864</v>
      </c>
      <c r="I1666" s="20" t="s">
        <v>298</v>
      </c>
      <c r="J1666" s="43" t="s">
        <v>842</v>
      </c>
      <c r="K1666" s="51" t="str">
        <f ca="1">LeaveTracker[[#This Row],[Days]]&amp;" "&amp;LeaveTracker[[#This Row],[Type of Leave]]</f>
        <v>1 OTHER</v>
      </c>
      <c r="L1666" s="23">
        <f ca="1">NETWORKDAYS(LeaveTracker[[#This Row],[Start Date]],LeaveTracker[[#This Row],[End Date]],lstHolidays)</f>
        <v>1</v>
      </c>
      <c r="M1666" s="27"/>
    </row>
    <row r="1667" spans="1:13" ht="30" customHeight="1" x14ac:dyDescent="0.3">
      <c r="A1667" s="27">
        <v>244</v>
      </c>
      <c r="B1667" s="31">
        <v>43893</v>
      </c>
      <c r="C1667" s="31">
        <v>43874</v>
      </c>
      <c r="D1667" s="19" t="s">
        <v>844</v>
      </c>
      <c r="E1667" s="51" t="str">
        <f>IF(ISBLANK(LeaveTracker[[#This Row],[Employee Name]]),"-----",VLOOKUP(LeaveTracker[[#This Row],[Employee Name]],Employees[[Employee Name]:[Office]],7))</f>
        <v>TCIS</v>
      </c>
      <c r="F1667" s="51" t="str">
        <f>IF(ISBLANK(LeaveTracker[[#This Row],[Employee Name]]),"-----",VLOOKUP(LeaveTracker[[#This Row],[Employee Name]],Employees[[Employee Name]:[Office]],6))</f>
        <v>CASUAL</v>
      </c>
      <c r="G1667" s="24">
        <v>43874</v>
      </c>
      <c r="H1667" s="24">
        <v>43874</v>
      </c>
      <c r="I1667" s="20" t="s">
        <v>298</v>
      </c>
      <c r="J1667" s="43" t="s">
        <v>842</v>
      </c>
      <c r="K1667" s="51" t="str">
        <f ca="1">LeaveTracker[[#This Row],[Days]]&amp;" "&amp;LeaveTracker[[#This Row],[Type of Leave]]</f>
        <v>1 OTHER</v>
      </c>
      <c r="L1667" s="23">
        <f ca="1">NETWORKDAYS(LeaveTracker[[#This Row],[Start Date]],LeaveTracker[[#This Row],[End Date]],lstHolidays)</f>
        <v>1</v>
      </c>
      <c r="M1667" s="27"/>
    </row>
    <row r="1668" spans="1:13" ht="30" customHeight="1" x14ac:dyDescent="0.3">
      <c r="A1668" s="27">
        <v>244</v>
      </c>
      <c r="B1668" s="31">
        <v>43893</v>
      </c>
      <c r="C1668" s="31">
        <v>43875</v>
      </c>
      <c r="D1668" s="19" t="s">
        <v>844</v>
      </c>
      <c r="E1668" s="51" t="str">
        <f>IF(ISBLANK(LeaveTracker[[#This Row],[Employee Name]]),"-----",VLOOKUP(LeaveTracker[[#This Row],[Employee Name]],Employees[[Employee Name]:[Office]],7))</f>
        <v>TCIS</v>
      </c>
      <c r="F1668" s="51" t="str">
        <f>IF(ISBLANK(LeaveTracker[[#This Row],[Employee Name]]),"-----",VLOOKUP(LeaveTracker[[#This Row],[Employee Name]],Employees[[Employee Name]:[Office]],6))</f>
        <v>CASUAL</v>
      </c>
      <c r="G1668" s="24">
        <v>43875</v>
      </c>
      <c r="H1668" s="24">
        <v>43875</v>
      </c>
      <c r="I1668" s="20" t="s">
        <v>298</v>
      </c>
      <c r="J1668" s="43" t="s">
        <v>842</v>
      </c>
      <c r="K1668" s="51" t="str">
        <f ca="1">LeaveTracker[[#This Row],[Days]]&amp;" "&amp;LeaveTracker[[#This Row],[Type of Leave]]</f>
        <v>1 OTHER</v>
      </c>
      <c r="L1668" s="23">
        <f ca="1">NETWORKDAYS(LeaveTracker[[#This Row],[Start Date]],LeaveTracker[[#This Row],[End Date]],lstHolidays)</f>
        <v>1</v>
      </c>
      <c r="M1668" s="27"/>
    </row>
    <row r="1669" spans="1:13" ht="30" customHeight="1" x14ac:dyDescent="0.3">
      <c r="A1669" s="27">
        <v>245</v>
      </c>
      <c r="B1669" s="31">
        <v>43893</v>
      </c>
      <c r="C1669" s="31">
        <v>43861</v>
      </c>
      <c r="D1669" s="19" t="s">
        <v>583</v>
      </c>
      <c r="E1669" s="51" t="str">
        <f>IF(ISBLANK(LeaveTracker[[#This Row],[Employee Name]]),"-----",VLOOKUP(LeaveTracker[[#This Row],[Employee Name]],Employees[[Employee Name]:[Office]],7))</f>
        <v>CCT</v>
      </c>
      <c r="F1669" s="51" t="str">
        <f>IF(ISBLANK(LeaveTracker[[#This Row],[Employee Name]]),"-----",VLOOKUP(LeaveTracker[[#This Row],[Employee Name]],Employees[[Employee Name]:[Office]],6))</f>
        <v>REGULAR</v>
      </c>
      <c r="G1669" s="24">
        <v>43871</v>
      </c>
      <c r="H1669" s="24">
        <v>43873</v>
      </c>
      <c r="I1669" s="20" t="s">
        <v>298</v>
      </c>
      <c r="J1669" s="43" t="s">
        <v>842</v>
      </c>
      <c r="K1669" s="51" t="str">
        <f ca="1">LeaveTracker[[#This Row],[Days]]&amp;" "&amp;LeaveTracker[[#This Row],[Type of Leave]]</f>
        <v>3 OTHER</v>
      </c>
      <c r="L1669" s="23">
        <f ca="1">NETWORKDAYS(LeaveTracker[[#This Row],[Start Date]],LeaveTracker[[#This Row],[End Date]],lstHolidays)</f>
        <v>3</v>
      </c>
      <c r="M1669" s="27"/>
    </row>
    <row r="1670" spans="1:13" ht="30" customHeight="1" x14ac:dyDescent="0.3">
      <c r="A1670" s="27">
        <v>246</v>
      </c>
      <c r="B1670" s="31">
        <v>43893</v>
      </c>
      <c r="C1670" s="31">
        <v>43857</v>
      </c>
      <c r="D1670" s="19" t="s">
        <v>583</v>
      </c>
      <c r="E1670" s="51" t="str">
        <f>IF(ISBLANK(LeaveTracker[[#This Row],[Employee Name]]),"-----",VLOOKUP(LeaveTracker[[#This Row],[Employee Name]],Employees[[Employee Name]:[Office]],7))</f>
        <v>CCT</v>
      </c>
      <c r="F1670" s="51" t="str">
        <f>IF(ISBLANK(LeaveTracker[[#This Row],[Employee Name]]),"-----",VLOOKUP(LeaveTracker[[#This Row],[Employee Name]],Employees[[Employee Name]:[Office]],6))</f>
        <v>REGULAR</v>
      </c>
      <c r="G1670" s="24">
        <v>43854</v>
      </c>
      <c r="H1670" s="24">
        <v>43854</v>
      </c>
      <c r="I1670" s="20" t="s">
        <v>298</v>
      </c>
      <c r="J1670" s="43" t="s">
        <v>842</v>
      </c>
      <c r="K1670" s="51" t="str">
        <f ca="1">LeaveTracker[[#This Row],[Days]]&amp;" "&amp;LeaveTracker[[#This Row],[Type of Leave]]</f>
        <v>1 OTHER</v>
      </c>
      <c r="L1670" s="23">
        <f ca="1">NETWORKDAYS(LeaveTracker[[#This Row],[Start Date]],LeaveTracker[[#This Row],[End Date]],lstHolidays)</f>
        <v>1</v>
      </c>
      <c r="M1670" s="27"/>
    </row>
    <row r="1671" spans="1:13" ht="30" customHeight="1" x14ac:dyDescent="0.3">
      <c r="A1671" s="27">
        <v>246</v>
      </c>
      <c r="B1671" s="31">
        <v>43893</v>
      </c>
      <c r="C1671" s="31">
        <v>43857</v>
      </c>
      <c r="D1671" s="19" t="s">
        <v>583</v>
      </c>
      <c r="E1671" s="51" t="str">
        <f>IF(ISBLANK(LeaveTracker[[#This Row],[Employee Name]]),"-----",VLOOKUP(LeaveTracker[[#This Row],[Employee Name]],Employees[[Employee Name]:[Office]],7))</f>
        <v>CCT</v>
      </c>
      <c r="F1671" s="51" t="str">
        <f>IF(ISBLANK(LeaveTracker[[#This Row],[Employee Name]]),"-----",VLOOKUP(LeaveTracker[[#This Row],[Employee Name]],Employees[[Employee Name]:[Office]],6))</f>
        <v>REGULAR</v>
      </c>
      <c r="G1671" s="24">
        <v>43847</v>
      </c>
      <c r="H1671" s="24">
        <v>43847</v>
      </c>
      <c r="I1671" s="20" t="s">
        <v>298</v>
      </c>
      <c r="J1671" s="43" t="s">
        <v>842</v>
      </c>
      <c r="K1671" s="51" t="str">
        <f ca="1">LeaveTracker[[#This Row],[Days]]&amp;" "&amp;LeaveTracker[[#This Row],[Type of Leave]]</f>
        <v>1 OTHER</v>
      </c>
      <c r="L1671" s="23">
        <f ca="1">NETWORKDAYS(LeaveTracker[[#This Row],[Start Date]],LeaveTracker[[#This Row],[End Date]],lstHolidays)</f>
        <v>1</v>
      </c>
      <c r="M1671" s="27"/>
    </row>
    <row r="1672" spans="1:13" ht="30" customHeight="1" x14ac:dyDescent="0.3">
      <c r="A1672" s="27">
        <v>247</v>
      </c>
      <c r="B1672" s="31">
        <v>43893</v>
      </c>
      <c r="C1672" s="31">
        <v>43882</v>
      </c>
      <c r="D1672" s="19" t="s">
        <v>574</v>
      </c>
      <c r="E1672" s="51" t="str">
        <f>IF(ISBLANK(LeaveTracker[[#This Row],[Employee Name]]),"-----",VLOOKUP(LeaveTracker[[#This Row],[Employee Name]],Employees[[Employee Name]:[Office]],7))</f>
        <v>CCT</v>
      </c>
      <c r="F1672" s="51" t="str">
        <f>IF(ISBLANK(LeaveTracker[[#This Row],[Employee Name]]),"-----",VLOOKUP(LeaveTracker[[#This Row],[Employee Name]],Employees[[Employee Name]:[Office]],6))</f>
        <v>REGULAR</v>
      </c>
      <c r="G1672" s="24">
        <v>43880</v>
      </c>
      <c r="H1672" s="24">
        <v>43881</v>
      </c>
      <c r="I1672" s="20" t="s">
        <v>81</v>
      </c>
      <c r="K1672" s="51" t="str">
        <f ca="1">LeaveTracker[[#This Row],[Days]]&amp;" "&amp;LeaveTracker[[#This Row],[Type of Leave]]</f>
        <v>2 SL</v>
      </c>
      <c r="L1672" s="23">
        <f ca="1">NETWORKDAYS(LeaveTracker[[#This Row],[Start Date]],LeaveTracker[[#This Row],[End Date]],lstHolidays)</f>
        <v>2</v>
      </c>
      <c r="M1672" s="27"/>
    </row>
    <row r="1673" spans="1:13" ht="30" customHeight="1" x14ac:dyDescent="0.3">
      <c r="A1673" s="27">
        <v>248</v>
      </c>
      <c r="B1673" s="31">
        <v>43893</v>
      </c>
      <c r="C1673" s="31">
        <v>43867</v>
      </c>
      <c r="D1673" s="19" t="s">
        <v>574</v>
      </c>
      <c r="E1673" s="51" t="str">
        <f>IF(ISBLANK(LeaveTracker[[#This Row],[Employee Name]]),"-----",VLOOKUP(LeaveTracker[[#This Row],[Employee Name]],Employees[[Employee Name]:[Office]],7))</f>
        <v>CCT</v>
      </c>
      <c r="F1673" s="51" t="str">
        <f>IF(ISBLANK(LeaveTracker[[#This Row],[Employee Name]]),"-----",VLOOKUP(LeaveTracker[[#This Row],[Employee Name]],Employees[[Employee Name]:[Office]],6))</f>
        <v>REGULAR</v>
      </c>
      <c r="G1673" s="24">
        <v>43873</v>
      </c>
      <c r="H1673" s="24">
        <v>43873</v>
      </c>
      <c r="I1673" s="20" t="s">
        <v>298</v>
      </c>
      <c r="J1673" s="43" t="s">
        <v>842</v>
      </c>
      <c r="K1673" s="51" t="str">
        <f ca="1">LeaveTracker[[#This Row],[Days]]&amp;" "&amp;LeaveTracker[[#This Row],[Type of Leave]]</f>
        <v>1 OTHER</v>
      </c>
      <c r="L1673" s="23">
        <f ca="1">NETWORKDAYS(LeaveTracker[[#This Row],[Start Date]],LeaveTracker[[#This Row],[End Date]],lstHolidays)</f>
        <v>1</v>
      </c>
      <c r="M1673" s="27"/>
    </row>
    <row r="1674" spans="1:13" ht="30" customHeight="1" x14ac:dyDescent="0.3">
      <c r="A1674" s="27">
        <v>249</v>
      </c>
      <c r="B1674" s="31">
        <v>43893</v>
      </c>
      <c r="C1674" s="31">
        <v>43864</v>
      </c>
      <c r="D1674" s="19" t="s">
        <v>574</v>
      </c>
      <c r="E1674" s="51" t="str">
        <f>IF(ISBLANK(LeaveTracker[[#This Row],[Employee Name]]),"-----",VLOOKUP(LeaveTracker[[#This Row],[Employee Name]],Employees[[Employee Name]:[Office]],7))</f>
        <v>CCT</v>
      </c>
      <c r="F1674" s="51" t="str">
        <f>IF(ISBLANK(LeaveTracker[[#This Row],[Employee Name]]),"-----",VLOOKUP(LeaveTracker[[#This Row],[Employee Name]],Employees[[Employee Name]:[Office]],6))</f>
        <v>REGULAR</v>
      </c>
      <c r="G1674" s="24">
        <v>43860</v>
      </c>
      <c r="H1674" s="24">
        <v>43861</v>
      </c>
      <c r="I1674" s="20" t="s">
        <v>298</v>
      </c>
      <c r="J1674" s="43" t="s">
        <v>842</v>
      </c>
      <c r="K1674" s="51" t="str">
        <f ca="1">LeaveTracker[[#This Row],[Days]]&amp;" "&amp;LeaveTracker[[#This Row],[Type of Leave]]</f>
        <v>2 OTHER</v>
      </c>
      <c r="L1674" s="23">
        <f ca="1">NETWORKDAYS(LeaveTracker[[#This Row],[Start Date]],LeaveTracker[[#This Row],[End Date]],lstHolidays)</f>
        <v>2</v>
      </c>
      <c r="M1674" s="27"/>
    </row>
    <row r="1675" spans="1:13" ht="30" customHeight="1" x14ac:dyDescent="0.3">
      <c r="A1675" s="27">
        <v>250</v>
      </c>
      <c r="B1675" s="31">
        <v>43893</v>
      </c>
      <c r="C1675" s="31">
        <v>43845</v>
      </c>
      <c r="D1675" s="19" t="s">
        <v>574</v>
      </c>
      <c r="E1675" s="51" t="str">
        <f>IF(ISBLANK(LeaveTracker[[#This Row],[Employee Name]]),"-----",VLOOKUP(LeaveTracker[[#This Row],[Employee Name]],Employees[[Employee Name]:[Office]],7))</f>
        <v>CCT</v>
      </c>
      <c r="F1675" s="51" t="str">
        <f>IF(ISBLANK(LeaveTracker[[#This Row],[Employee Name]]),"-----",VLOOKUP(LeaveTracker[[#This Row],[Employee Name]],Employees[[Employee Name]:[Office]],6))</f>
        <v>REGULAR</v>
      </c>
      <c r="G1675" s="24">
        <v>43850</v>
      </c>
      <c r="H1675" s="24">
        <v>43850</v>
      </c>
      <c r="I1675" s="20" t="s">
        <v>298</v>
      </c>
      <c r="J1675" s="43" t="s">
        <v>842</v>
      </c>
      <c r="K1675" s="51" t="str">
        <f ca="1">LeaveTracker[[#This Row],[Days]]&amp;" "&amp;LeaveTracker[[#This Row],[Type of Leave]]</f>
        <v>1 OTHER</v>
      </c>
      <c r="L1675" s="23">
        <f ca="1">NETWORKDAYS(LeaveTracker[[#This Row],[Start Date]],LeaveTracker[[#This Row],[End Date]],lstHolidays)</f>
        <v>1</v>
      </c>
      <c r="M1675" s="27"/>
    </row>
    <row r="1676" spans="1:13" ht="30" customHeight="1" x14ac:dyDescent="0.3">
      <c r="A1676" s="27">
        <v>251</v>
      </c>
      <c r="B1676" s="31">
        <v>43893</v>
      </c>
      <c r="C1676" s="31">
        <v>43857</v>
      </c>
      <c r="D1676" s="19" t="s">
        <v>574</v>
      </c>
      <c r="E1676" s="51" t="str">
        <f>IF(ISBLANK(LeaveTracker[[#This Row],[Employee Name]]),"-----",VLOOKUP(LeaveTracker[[#This Row],[Employee Name]],Employees[[Employee Name]:[Office]],7))</f>
        <v>CCT</v>
      </c>
      <c r="F1676" s="51" t="str">
        <f>IF(ISBLANK(LeaveTracker[[#This Row],[Employee Name]]),"-----",VLOOKUP(LeaveTracker[[#This Row],[Employee Name]],Employees[[Employee Name]:[Office]],6))</f>
        <v>REGULAR</v>
      </c>
      <c r="G1676" s="24">
        <v>43846</v>
      </c>
      <c r="H1676" s="24">
        <v>43846</v>
      </c>
      <c r="I1676" s="20" t="s">
        <v>298</v>
      </c>
      <c r="J1676" s="43" t="s">
        <v>842</v>
      </c>
      <c r="K1676" s="51" t="str">
        <f ca="1">LeaveTracker[[#This Row],[Days]]&amp;" "&amp;LeaveTracker[[#This Row],[Type of Leave]]</f>
        <v>1 OTHER</v>
      </c>
      <c r="L1676" s="23">
        <f ca="1">NETWORKDAYS(LeaveTracker[[#This Row],[Start Date]],LeaveTracker[[#This Row],[End Date]],lstHolidays)</f>
        <v>1</v>
      </c>
      <c r="M1676" s="27"/>
    </row>
    <row r="1677" spans="1:13" ht="30" customHeight="1" x14ac:dyDescent="0.3">
      <c r="A1677" s="27">
        <v>252</v>
      </c>
      <c r="B1677" s="31">
        <v>43893</v>
      </c>
      <c r="C1677" s="31">
        <v>43838</v>
      </c>
      <c r="D1677" s="19" t="s">
        <v>574</v>
      </c>
      <c r="E1677" s="51" t="str">
        <f>IF(ISBLANK(LeaveTracker[[#This Row],[Employee Name]]),"-----",VLOOKUP(LeaveTracker[[#This Row],[Employee Name]],Employees[[Employee Name]:[Office]],7))</f>
        <v>CCT</v>
      </c>
      <c r="F1677" s="51" t="str">
        <f>IF(ISBLANK(LeaveTracker[[#This Row],[Employee Name]]),"-----",VLOOKUP(LeaveTracker[[#This Row],[Employee Name]],Employees[[Employee Name]:[Office]],6))</f>
        <v>REGULAR</v>
      </c>
      <c r="G1677" s="24">
        <v>43837</v>
      </c>
      <c r="H1677" s="24">
        <v>43837</v>
      </c>
      <c r="I1677" s="20" t="s">
        <v>81</v>
      </c>
      <c r="K1677" s="51" t="str">
        <f ca="1">LeaveTracker[[#This Row],[Days]]&amp;" "&amp;LeaveTracker[[#This Row],[Type of Leave]]</f>
        <v>1 SL</v>
      </c>
      <c r="L1677" s="23">
        <f ca="1">NETWORKDAYS(LeaveTracker[[#This Row],[Start Date]],LeaveTracker[[#This Row],[End Date]],lstHolidays)</f>
        <v>1</v>
      </c>
      <c r="M1677" s="27"/>
    </row>
    <row r="1678" spans="1:13" ht="30" customHeight="1" x14ac:dyDescent="0.3">
      <c r="A1678" s="27">
        <v>253</v>
      </c>
      <c r="B1678" s="31">
        <v>43893</v>
      </c>
      <c r="C1678" s="31">
        <v>43858</v>
      </c>
      <c r="D1678" s="19" t="s">
        <v>578</v>
      </c>
      <c r="E1678" s="51" t="str">
        <f>IF(ISBLANK(LeaveTracker[[#This Row],[Employee Name]]),"-----",VLOOKUP(LeaveTracker[[#This Row],[Employee Name]],Employees[[Employee Name]:[Office]],7))</f>
        <v>CCT</v>
      </c>
      <c r="F1678" s="51" t="str">
        <f>IF(ISBLANK(LeaveTracker[[#This Row],[Employee Name]]),"-----",VLOOKUP(LeaveTracker[[#This Row],[Employee Name]],Employees[[Employee Name]:[Office]],6))</f>
        <v>REGULAR</v>
      </c>
      <c r="G1678" s="24">
        <v>43861</v>
      </c>
      <c r="H1678" s="24">
        <v>43861</v>
      </c>
      <c r="I1678" s="20" t="s">
        <v>298</v>
      </c>
      <c r="J1678" s="43" t="s">
        <v>842</v>
      </c>
      <c r="K1678" s="51" t="str">
        <f ca="1">LeaveTracker[[#This Row],[Days]]&amp;" "&amp;LeaveTracker[[#This Row],[Type of Leave]]</f>
        <v>1 OTHER</v>
      </c>
      <c r="L1678" s="23">
        <f ca="1">NETWORKDAYS(LeaveTracker[[#This Row],[Start Date]],LeaveTracker[[#This Row],[End Date]],lstHolidays)</f>
        <v>1</v>
      </c>
      <c r="M1678" s="27"/>
    </row>
    <row r="1679" spans="1:13" ht="30" customHeight="1" x14ac:dyDescent="0.3">
      <c r="A1679" s="27">
        <v>253</v>
      </c>
      <c r="B1679" s="31">
        <v>43893</v>
      </c>
      <c r="C1679" s="31">
        <v>43858</v>
      </c>
      <c r="D1679" s="19" t="s">
        <v>578</v>
      </c>
      <c r="E1679" s="51" t="str">
        <f>IF(ISBLANK(LeaveTracker[[#This Row],[Employee Name]]),"-----",VLOOKUP(LeaveTracker[[#This Row],[Employee Name]],Employees[[Employee Name]:[Office]],7))</f>
        <v>CCT</v>
      </c>
      <c r="F1679" s="51" t="str">
        <f>IF(ISBLANK(LeaveTracker[[#This Row],[Employee Name]]),"-----",VLOOKUP(LeaveTracker[[#This Row],[Employee Name]],Employees[[Employee Name]:[Office]],6))</f>
        <v>REGULAR</v>
      </c>
      <c r="G1679" s="24">
        <v>43864</v>
      </c>
      <c r="H1679" s="24">
        <v>43864</v>
      </c>
      <c r="I1679" s="20" t="s">
        <v>298</v>
      </c>
      <c r="J1679" s="43" t="s">
        <v>842</v>
      </c>
      <c r="K1679" s="51" t="str">
        <f ca="1">LeaveTracker[[#This Row],[Days]]&amp;" "&amp;LeaveTracker[[#This Row],[Type of Leave]]</f>
        <v>1 OTHER</v>
      </c>
      <c r="L1679" s="23">
        <f ca="1">NETWORKDAYS(LeaveTracker[[#This Row],[Start Date]],LeaveTracker[[#This Row],[End Date]],lstHolidays)</f>
        <v>1</v>
      </c>
      <c r="M1679" s="27"/>
    </row>
    <row r="1680" spans="1:13" ht="30" customHeight="1" x14ac:dyDescent="0.3">
      <c r="A1680" s="27">
        <v>253</v>
      </c>
      <c r="B1680" s="31">
        <v>43893</v>
      </c>
      <c r="C1680" s="31">
        <v>43858</v>
      </c>
      <c r="D1680" s="19" t="s">
        <v>578</v>
      </c>
      <c r="E1680" s="51" t="str">
        <f>IF(ISBLANK(LeaveTracker[[#This Row],[Employee Name]]),"-----",VLOOKUP(LeaveTracker[[#This Row],[Employee Name]],Employees[[Employee Name]:[Office]],7))</f>
        <v>CCT</v>
      </c>
      <c r="F1680" s="51" t="str">
        <f>IF(ISBLANK(LeaveTracker[[#This Row],[Employee Name]]),"-----",VLOOKUP(LeaveTracker[[#This Row],[Employee Name]],Employees[[Employee Name]:[Office]],6))</f>
        <v>REGULAR</v>
      </c>
      <c r="G1680" s="24">
        <v>43871</v>
      </c>
      <c r="H1680" s="24">
        <v>43871</v>
      </c>
      <c r="I1680" s="20" t="s">
        <v>298</v>
      </c>
      <c r="J1680" s="43" t="s">
        <v>842</v>
      </c>
      <c r="K1680" s="51" t="str">
        <f ca="1">LeaveTracker[[#This Row],[Days]]&amp;" "&amp;LeaveTracker[[#This Row],[Type of Leave]]</f>
        <v>1 OTHER</v>
      </c>
      <c r="L1680" s="23">
        <f ca="1">NETWORKDAYS(LeaveTracker[[#This Row],[Start Date]],LeaveTracker[[#This Row],[End Date]],lstHolidays)</f>
        <v>1</v>
      </c>
      <c r="M1680" s="27"/>
    </row>
    <row r="1681" spans="1:13" ht="30" customHeight="1" x14ac:dyDescent="0.3">
      <c r="A1681" s="27">
        <v>254</v>
      </c>
      <c r="B1681" s="31">
        <v>43893</v>
      </c>
      <c r="C1681" s="31">
        <v>43857</v>
      </c>
      <c r="D1681" s="19" t="s">
        <v>578</v>
      </c>
      <c r="E1681" s="51" t="str">
        <f>IF(ISBLANK(LeaveTracker[[#This Row],[Employee Name]]),"-----",VLOOKUP(LeaveTracker[[#This Row],[Employee Name]],Employees[[Employee Name]:[Office]],7))</f>
        <v>CCT</v>
      </c>
      <c r="F1681" s="51" t="str">
        <f>IF(ISBLANK(LeaveTracker[[#This Row],[Employee Name]]),"-----",VLOOKUP(LeaveTracker[[#This Row],[Employee Name]],Employees[[Employee Name]:[Office]],6))</f>
        <v>REGULAR</v>
      </c>
      <c r="G1681" s="24">
        <v>43854</v>
      </c>
      <c r="H1681" s="24">
        <v>43854</v>
      </c>
      <c r="I1681" s="20" t="s">
        <v>298</v>
      </c>
      <c r="J1681" s="43" t="s">
        <v>842</v>
      </c>
      <c r="K1681" s="51" t="str">
        <f ca="1">LeaveTracker[[#This Row],[Days]]&amp;" "&amp;LeaveTracker[[#This Row],[Type of Leave]]</f>
        <v>1 OTHER</v>
      </c>
      <c r="L1681" s="23">
        <f ca="1">NETWORKDAYS(LeaveTracker[[#This Row],[Start Date]],LeaveTracker[[#This Row],[End Date]],lstHolidays)</f>
        <v>1</v>
      </c>
      <c r="M1681" s="27"/>
    </row>
    <row r="1682" spans="1:13" ht="30" customHeight="1" x14ac:dyDescent="0.3">
      <c r="A1682" s="27">
        <v>254</v>
      </c>
      <c r="B1682" s="31">
        <v>43893</v>
      </c>
      <c r="C1682" s="31">
        <v>43857</v>
      </c>
      <c r="D1682" s="19" t="s">
        <v>578</v>
      </c>
      <c r="E1682" s="51" t="str">
        <f>IF(ISBLANK(LeaveTracker[[#This Row],[Employee Name]]),"-----",VLOOKUP(LeaveTracker[[#This Row],[Employee Name]],Employees[[Employee Name]:[Office]],7))</f>
        <v>CCT</v>
      </c>
      <c r="F1682" s="51" t="str">
        <f>IF(ISBLANK(LeaveTracker[[#This Row],[Employee Name]]),"-----",VLOOKUP(LeaveTracker[[#This Row],[Employee Name]],Employees[[Employee Name]:[Office]],6))</f>
        <v>REGULAR</v>
      </c>
      <c r="G1682" s="24">
        <v>43845</v>
      </c>
      <c r="H1682" s="24">
        <v>43845</v>
      </c>
      <c r="I1682" s="20" t="s">
        <v>298</v>
      </c>
      <c r="J1682" s="43" t="s">
        <v>842</v>
      </c>
      <c r="K1682" s="51" t="str">
        <f ca="1">LeaveTracker[[#This Row],[Days]]&amp;" "&amp;LeaveTracker[[#This Row],[Type of Leave]]</f>
        <v>1 OTHER</v>
      </c>
      <c r="L1682" s="23">
        <f ca="1">NETWORKDAYS(LeaveTracker[[#This Row],[Start Date]],LeaveTracker[[#This Row],[End Date]],lstHolidays)</f>
        <v>1</v>
      </c>
      <c r="M1682" s="27"/>
    </row>
    <row r="1683" spans="1:13" ht="30" customHeight="1" x14ac:dyDescent="0.3">
      <c r="A1683" s="27">
        <v>255</v>
      </c>
      <c r="B1683" s="31">
        <v>43893</v>
      </c>
      <c r="C1683" s="31">
        <v>43839</v>
      </c>
      <c r="D1683" s="19" t="s">
        <v>578</v>
      </c>
      <c r="E1683" s="51" t="str">
        <f>IF(ISBLANK(LeaveTracker[[#This Row],[Employee Name]]),"-----",VLOOKUP(LeaveTracker[[#This Row],[Employee Name]],Employees[[Employee Name]:[Office]],7))</f>
        <v>CCT</v>
      </c>
      <c r="F1683" s="51" t="str">
        <f>IF(ISBLANK(LeaveTracker[[#This Row],[Employee Name]]),"-----",VLOOKUP(LeaveTracker[[#This Row],[Employee Name]],Employees[[Employee Name]:[Office]],6))</f>
        <v>REGULAR</v>
      </c>
      <c r="G1683" s="24">
        <v>43838</v>
      </c>
      <c r="H1683" s="24">
        <v>43838</v>
      </c>
      <c r="I1683" s="20" t="s">
        <v>81</v>
      </c>
      <c r="K1683" s="51" t="str">
        <f ca="1">LeaveTracker[[#This Row],[Days]]&amp;" "&amp;LeaveTracker[[#This Row],[Type of Leave]]</f>
        <v>1 SL</v>
      </c>
      <c r="L1683" s="23">
        <f ca="1">NETWORKDAYS(LeaveTracker[[#This Row],[Start Date]],LeaveTracker[[#This Row],[End Date]],lstHolidays)</f>
        <v>1</v>
      </c>
      <c r="M1683" s="27"/>
    </row>
    <row r="1684" spans="1:13" ht="30" customHeight="1" x14ac:dyDescent="0.3">
      <c r="A1684" s="27">
        <v>256</v>
      </c>
      <c r="B1684" s="31">
        <v>43893</v>
      </c>
      <c r="C1684" s="31">
        <v>43857</v>
      </c>
      <c r="D1684" s="19" t="s">
        <v>367</v>
      </c>
      <c r="E1684" s="51" t="str">
        <f>IF(ISBLANK(LeaveTracker[[#This Row],[Employee Name]]),"-----",VLOOKUP(LeaveTracker[[#This Row],[Employee Name]],Employees[[Employee Name]:[Office]],7))</f>
        <v>CCT</v>
      </c>
      <c r="F1684" s="51" t="str">
        <f>IF(ISBLANK(LeaveTracker[[#This Row],[Employee Name]]),"-----",VLOOKUP(LeaveTracker[[#This Row],[Employee Name]],Employees[[Employee Name]:[Office]],6))</f>
        <v>REGULAR</v>
      </c>
      <c r="G1684" s="24">
        <v>43865</v>
      </c>
      <c r="H1684" s="24">
        <v>43865</v>
      </c>
      <c r="I1684" s="20" t="s">
        <v>298</v>
      </c>
      <c r="J1684" s="43" t="s">
        <v>842</v>
      </c>
      <c r="K1684" s="51" t="str">
        <f ca="1">LeaveTracker[[#This Row],[Days]]&amp;" "&amp;LeaveTracker[[#This Row],[Type of Leave]]</f>
        <v>1 OTHER</v>
      </c>
      <c r="L1684" s="23">
        <f ca="1">NETWORKDAYS(LeaveTracker[[#This Row],[Start Date]],LeaveTracker[[#This Row],[End Date]],lstHolidays)</f>
        <v>1</v>
      </c>
      <c r="M1684" s="27"/>
    </row>
    <row r="1685" spans="1:13" ht="30" customHeight="1" x14ac:dyDescent="0.3">
      <c r="A1685" s="27">
        <v>256</v>
      </c>
      <c r="B1685" s="31">
        <v>43893</v>
      </c>
      <c r="C1685" s="31">
        <v>43857</v>
      </c>
      <c r="D1685" s="19" t="s">
        <v>367</v>
      </c>
      <c r="E1685" s="51" t="str">
        <f>IF(ISBLANK(LeaveTracker[[#This Row],[Employee Name]]),"-----",VLOOKUP(LeaveTracker[[#This Row],[Employee Name]],Employees[[Employee Name]:[Office]],7))</f>
        <v>CCT</v>
      </c>
      <c r="F1685" s="51" t="str">
        <f>IF(ISBLANK(LeaveTracker[[#This Row],[Employee Name]]),"-----",VLOOKUP(LeaveTracker[[#This Row],[Employee Name]],Employees[[Employee Name]:[Office]],6))</f>
        <v>REGULAR</v>
      </c>
      <c r="G1685" s="24">
        <v>43874</v>
      </c>
      <c r="H1685" s="24">
        <v>43874</v>
      </c>
      <c r="I1685" s="20" t="s">
        <v>298</v>
      </c>
      <c r="J1685" s="43" t="s">
        <v>842</v>
      </c>
      <c r="K1685" s="51" t="str">
        <f ca="1">LeaveTracker[[#This Row],[Days]]&amp;" "&amp;LeaveTracker[[#This Row],[Type of Leave]]</f>
        <v>1 OTHER</v>
      </c>
      <c r="L1685" s="23">
        <f ca="1">NETWORKDAYS(LeaveTracker[[#This Row],[Start Date]],LeaveTracker[[#This Row],[End Date]],lstHolidays)</f>
        <v>1</v>
      </c>
      <c r="M1685" s="27"/>
    </row>
    <row r="1686" spans="1:13" ht="30" customHeight="1" x14ac:dyDescent="0.3">
      <c r="A1686" s="27">
        <v>256</v>
      </c>
      <c r="B1686" s="31">
        <v>43893</v>
      </c>
      <c r="C1686" s="31">
        <v>43857</v>
      </c>
      <c r="D1686" s="19" t="s">
        <v>367</v>
      </c>
      <c r="E1686" s="51" t="str">
        <f>IF(ISBLANK(LeaveTracker[[#This Row],[Employee Name]]),"-----",VLOOKUP(LeaveTracker[[#This Row],[Employee Name]],Employees[[Employee Name]:[Office]],7))</f>
        <v>CCT</v>
      </c>
      <c r="F1686" s="51" t="str">
        <f>IF(ISBLANK(LeaveTracker[[#This Row],[Employee Name]]),"-----",VLOOKUP(LeaveTracker[[#This Row],[Employee Name]],Employees[[Employee Name]:[Office]],6))</f>
        <v>REGULAR</v>
      </c>
      <c r="G1686" s="24">
        <v>43875</v>
      </c>
      <c r="H1686" s="24">
        <v>43875</v>
      </c>
      <c r="I1686" s="20" t="s">
        <v>298</v>
      </c>
      <c r="J1686" s="43" t="s">
        <v>842</v>
      </c>
      <c r="K1686" s="51" t="str">
        <f ca="1">LeaveTracker[[#This Row],[Days]]&amp;" "&amp;LeaveTracker[[#This Row],[Type of Leave]]</f>
        <v>1 OTHER</v>
      </c>
      <c r="L1686" s="23">
        <f ca="1">NETWORKDAYS(LeaveTracker[[#This Row],[Start Date]],LeaveTracker[[#This Row],[End Date]],lstHolidays)</f>
        <v>1</v>
      </c>
      <c r="M1686" s="27"/>
    </row>
    <row r="1687" spans="1:13" ht="30" customHeight="1" x14ac:dyDescent="0.3">
      <c r="A1687" s="27">
        <v>257</v>
      </c>
      <c r="B1687" s="31">
        <v>43893</v>
      </c>
      <c r="C1687" s="31">
        <v>43850</v>
      </c>
      <c r="D1687" s="19" t="s">
        <v>367</v>
      </c>
      <c r="E1687" s="51" t="str">
        <f>IF(ISBLANK(LeaveTracker[[#This Row],[Employee Name]]),"-----",VLOOKUP(LeaveTracker[[#This Row],[Employee Name]],Employees[[Employee Name]:[Office]],7))</f>
        <v>CCT</v>
      </c>
      <c r="F1687" s="51" t="str">
        <f>IF(ISBLANK(LeaveTracker[[#This Row],[Employee Name]]),"-----",VLOOKUP(LeaveTracker[[#This Row],[Employee Name]],Employees[[Employee Name]:[Office]],6))</f>
        <v>REGULAR</v>
      </c>
      <c r="G1687" s="24">
        <v>43845</v>
      </c>
      <c r="H1687" s="24">
        <v>43845</v>
      </c>
      <c r="I1687" s="20" t="s">
        <v>298</v>
      </c>
      <c r="J1687" s="43" t="s">
        <v>842</v>
      </c>
      <c r="K1687" s="51" t="str">
        <f ca="1">LeaveTracker[[#This Row],[Days]]&amp;" "&amp;LeaveTracker[[#This Row],[Type of Leave]]</f>
        <v>1 OTHER</v>
      </c>
      <c r="L1687" s="23">
        <f ca="1">NETWORKDAYS(LeaveTracker[[#This Row],[Start Date]],LeaveTracker[[#This Row],[End Date]],lstHolidays)</f>
        <v>1</v>
      </c>
      <c r="M1687" s="27"/>
    </row>
    <row r="1688" spans="1:13" ht="30" customHeight="1" x14ac:dyDescent="0.3">
      <c r="A1688" s="27">
        <v>257</v>
      </c>
      <c r="B1688" s="31">
        <v>43893</v>
      </c>
      <c r="C1688" s="31">
        <v>43850</v>
      </c>
      <c r="D1688" s="19" t="s">
        <v>367</v>
      </c>
      <c r="E1688" s="51" t="str">
        <f>IF(ISBLANK(LeaveTracker[[#This Row],[Employee Name]]),"-----",VLOOKUP(LeaveTracker[[#This Row],[Employee Name]],Employees[[Employee Name]:[Office]],7))</f>
        <v>CCT</v>
      </c>
      <c r="F1688" s="51" t="str">
        <f>IF(ISBLANK(LeaveTracker[[#This Row],[Employee Name]]),"-----",VLOOKUP(LeaveTracker[[#This Row],[Employee Name]],Employees[[Employee Name]:[Office]],6))</f>
        <v>REGULAR</v>
      </c>
      <c r="G1688" s="24">
        <v>43847</v>
      </c>
      <c r="H1688" s="24">
        <v>43847</v>
      </c>
      <c r="I1688" s="20" t="s">
        <v>298</v>
      </c>
      <c r="J1688" s="43" t="s">
        <v>842</v>
      </c>
      <c r="K1688" s="51" t="str">
        <f ca="1">LeaveTracker[[#This Row],[Days]]&amp;" "&amp;LeaveTracker[[#This Row],[Type of Leave]]</f>
        <v>1 OTHER</v>
      </c>
      <c r="L1688" s="23">
        <f ca="1">NETWORKDAYS(LeaveTracker[[#This Row],[Start Date]],LeaveTracker[[#This Row],[End Date]],lstHolidays)</f>
        <v>1</v>
      </c>
      <c r="M1688" s="27"/>
    </row>
    <row r="1689" spans="1:13" ht="30" customHeight="1" x14ac:dyDescent="0.3">
      <c r="A1689" s="27">
        <v>258</v>
      </c>
      <c r="B1689" s="31">
        <v>43893</v>
      </c>
      <c r="C1689" s="31">
        <v>43836</v>
      </c>
      <c r="D1689" s="19" t="s">
        <v>367</v>
      </c>
      <c r="E1689" s="51" t="str">
        <f>IF(ISBLANK(LeaveTracker[[#This Row],[Employee Name]]),"-----",VLOOKUP(LeaveTracker[[#This Row],[Employee Name]],Employees[[Employee Name]:[Office]],7))</f>
        <v>CCT</v>
      </c>
      <c r="F1689" s="51" t="str">
        <f>IF(ISBLANK(LeaveTracker[[#This Row],[Employee Name]]),"-----",VLOOKUP(LeaveTracker[[#This Row],[Employee Name]],Employees[[Employee Name]:[Office]],6))</f>
        <v>REGULAR</v>
      </c>
      <c r="G1689" s="24">
        <v>43846</v>
      </c>
      <c r="H1689" s="24">
        <v>43846</v>
      </c>
      <c r="I1689" s="20" t="s">
        <v>298</v>
      </c>
      <c r="J1689" s="43" t="s">
        <v>158</v>
      </c>
      <c r="K1689" s="51" t="str">
        <f ca="1">LeaveTracker[[#This Row],[Days]]&amp;" "&amp;LeaveTracker[[#This Row],[Type of Leave]]</f>
        <v>1 OTHER</v>
      </c>
      <c r="L1689" s="23">
        <f ca="1">NETWORKDAYS(LeaveTracker[[#This Row],[Start Date]],LeaveTracker[[#This Row],[End Date]],lstHolidays)</f>
        <v>1</v>
      </c>
      <c r="M1689" s="27"/>
    </row>
    <row r="1690" spans="1:13" ht="30" customHeight="1" x14ac:dyDescent="0.3">
      <c r="A1690" s="27">
        <v>259</v>
      </c>
      <c r="B1690" s="31">
        <v>43893</v>
      </c>
      <c r="C1690" s="31">
        <v>43836</v>
      </c>
      <c r="D1690" s="20" t="s">
        <v>367</v>
      </c>
      <c r="E1690" s="51" t="str">
        <f>IF(ISBLANK(LeaveTracker[[#This Row],[Employee Name]]),"-----",VLOOKUP(LeaveTracker[[#This Row],[Employee Name]],Employees[[Employee Name]:[Office]],7))</f>
        <v>CCT</v>
      </c>
      <c r="F1690" s="51" t="str">
        <f>IF(ISBLANK(LeaveTracker[[#This Row],[Employee Name]]),"-----",VLOOKUP(LeaveTracker[[#This Row],[Employee Name]],Employees[[Employee Name]:[Office]],6))</f>
        <v>REGULAR</v>
      </c>
      <c r="G1690" s="24">
        <v>43832</v>
      </c>
      <c r="H1690" s="24">
        <v>43833</v>
      </c>
      <c r="I1690" s="20" t="s">
        <v>81</v>
      </c>
      <c r="K1690" s="51" t="str">
        <f ca="1">LeaveTracker[[#This Row],[Days]]&amp;" "&amp;LeaveTracker[[#This Row],[Type of Leave]]</f>
        <v>2 SL</v>
      </c>
      <c r="L1690" s="23">
        <f ca="1">NETWORKDAYS(LeaveTracker[[#This Row],[Start Date]],LeaveTracker[[#This Row],[End Date]],lstHolidays)</f>
        <v>2</v>
      </c>
      <c r="M1690" s="27"/>
    </row>
    <row r="1691" spans="1:13" ht="30" customHeight="1" x14ac:dyDescent="0.3">
      <c r="A1691" s="27">
        <v>260</v>
      </c>
      <c r="B1691" s="31">
        <v>43893</v>
      </c>
      <c r="C1691" s="31">
        <v>43836</v>
      </c>
      <c r="D1691" s="20" t="s">
        <v>367</v>
      </c>
      <c r="E1691" s="51" t="str">
        <f>IF(ISBLANK(LeaveTracker[[#This Row],[Employee Name]]),"-----",VLOOKUP(LeaveTracker[[#This Row],[Employee Name]],Employees[[Employee Name]:[Office]],7))</f>
        <v>CCT</v>
      </c>
      <c r="F1691" s="51" t="str">
        <f>IF(ISBLANK(LeaveTracker[[#This Row],[Employee Name]]),"-----",VLOOKUP(LeaveTracker[[#This Row],[Employee Name]],Employees[[Employee Name]:[Office]],6))</f>
        <v>REGULAR</v>
      </c>
      <c r="G1691" s="24">
        <v>43825</v>
      </c>
      <c r="H1691" s="24">
        <v>43826</v>
      </c>
      <c r="I1691" s="20" t="s">
        <v>81</v>
      </c>
      <c r="K1691" s="51" t="str">
        <f ca="1">LeaveTracker[[#This Row],[Days]]&amp;" "&amp;LeaveTracker[[#This Row],[Type of Leave]]</f>
        <v>2 SL</v>
      </c>
      <c r="L1691" s="23">
        <f ca="1">NETWORKDAYS(LeaveTracker[[#This Row],[Start Date]],LeaveTracker[[#This Row],[End Date]],lstHolidays)</f>
        <v>2</v>
      </c>
      <c r="M1691" s="27"/>
    </row>
    <row r="1692" spans="1:13" ht="30" customHeight="1" x14ac:dyDescent="0.3">
      <c r="A1692" s="27">
        <v>261</v>
      </c>
      <c r="B1692" s="31">
        <v>43893</v>
      </c>
      <c r="C1692" s="31">
        <v>43860</v>
      </c>
      <c r="D1692" s="19" t="s">
        <v>586</v>
      </c>
      <c r="E1692" s="51" t="str">
        <f>IF(ISBLANK(LeaveTracker[[#This Row],[Employee Name]]),"-----",VLOOKUP(LeaveTracker[[#This Row],[Employee Name]],Employees[[Employee Name]:[Office]],7))</f>
        <v>CCT</v>
      </c>
      <c r="F1692" s="51" t="str">
        <f>IF(ISBLANK(LeaveTracker[[#This Row],[Employee Name]]),"-----",VLOOKUP(LeaveTracker[[#This Row],[Employee Name]],Employees[[Employee Name]:[Office]],6))</f>
        <v>REGULAR</v>
      </c>
      <c r="G1692" s="24">
        <v>43852</v>
      </c>
      <c r="H1692" s="24">
        <v>43852</v>
      </c>
      <c r="I1692" s="20" t="s">
        <v>298</v>
      </c>
      <c r="J1692" s="43" t="s">
        <v>842</v>
      </c>
      <c r="K1692" s="51" t="str">
        <f ca="1">LeaveTracker[[#This Row],[Days]]&amp;" "&amp;LeaveTracker[[#This Row],[Type of Leave]]</f>
        <v>1 OTHER</v>
      </c>
      <c r="L1692" s="23">
        <f ca="1">NETWORKDAYS(LeaveTracker[[#This Row],[Start Date]],LeaveTracker[[#This Row],[End Date]],lstHolidays)</f>
        <v>1</v>
      </c>
      <c r="M1692" s="27"/>
    </row>
    <row r="1693" spans="1:13" ht="30" customHeight="1" x14ac:dyDescent="0.3">
      <c r="A1693" s="27">
        <v>261</v>
      </c>
      <c r="B1693" s="31">
        <v>43893</v>
      </c>
      <c r="C1693" s="31">
        <v>43860</v>
      </c>
      <c r="D1693" s="19" t="s">
        <v>586</v>
      </c>
      <c r="E1693" s="51" t="str">
        <f>IF(ISBLANK(LeaveTracker[[#This Row],[Employee Name]]),"-----",VLOOKUP(LeaveTracker[[#This Row],[Employee Name]],Employees[[Employee Name]:[Office]],7))</f>
        <v>CCT</v>
      </c>
      <c r="F1693" s="51" t="str">
        <f>IF(ISBLANK(LeaveTracker[[#This Row],[Employee Name]]),"-----",VLOOKUP(LeaveTracker[[#This Row],[Employee Name]],Employees[[Employee Name]:[Office]],6))</f>
        <v>REGULAR</v>
      </c>
      <c r="G1693" s="24">
        <v>43868</v>
      </c>
      <c r="H1693" s="24">
        <v>43868</v>
      </c>
      <c r="I1693" s="20" t="s">
        <v>298</v>
      </c>
      <c r="J1693" s="43" t="s">
        <v>842</v>
      </c>
      <c r="K1693" s="51" t="str">
        <f ca="1">LeaveTracker[[#This Row],[Days]]&amp;" "&amp;LeaveTracker[[#This Row],[Type of Leave]]</f>
        <v>1 OTHER</v>
      </c>
      <c r="L1693" s="23">
        <f ca="1">NETWORKDAYS(LeaveTracker[[#This Row],[Start Date]],LeaveTracker[[#This Row],[End Date]],lstHolidays)</f>
        <v>1</v>
      </c>
      <c r="M1693" s="27"/>
    </row>
    <row r="1694" spans="1:13" ht="30" customHeight="1" x14ac:dyDescent="0.3">
      <c r="A1694" s="27">
        <v>261</v>
      </c>
      <c r="B1694" s="31">
        <v>43893</v>
      </c>
      <c r="C1694" s="31">
        <v>43860</v>
      </c>
      <c r="D1694" s="19" t="s">
        <v>586</v>
      </c>
      <c r="E1694" s="51" t="str">
        <f>IF(ISBLANK(LeaveTracker[[#This Row],[Employee Name]]),"-----",VLOOKUP(LeaveTracker[[#This Row],[Employee Name]],Employees[[Employee Name]:[Office]],7))</f>
        <v>CCT</v>
      </c>
      <c r="F1694" s="51" t="str">
        <f>IF(ISBLANK(LeaveTracker[[#This Row],[Employee Name]]),"-----",VLOOKUP(LeaveTracker[[#This Row],[Employee Name]],Employees[[Employee Name]:[Office]],6))</f>
        <v>REGULAR</v>
      </c>
      <c r="G1694" s="24">
        <v>43873</v>
      </c>
      <c r="H1694" s="24">
        <v>43873</v>
      </c>
      <c r="I1694" s="20" t="s">
        <v>298</v>
      </c>
      <c r="J1694" s="43" t="s">
        <v>842</v>
      </c>
      <c r="K1694" s="51" t="str">
        <f ca="1">LeaveTracker[[#This Row],[Days]]&amp;" "&amp;LeaveTracker[[#This Row],[Type of Leave]]</f>
        <v>1 OTHER</v>
      </c>
      <c r="L1694" s="23">
        <f ca="1">NETWORKDAYS(LeaveTracker[[#This Row],[Start Date]],LeaveTracker[[#This Row],[End Date]],lstHolidays)</f>
        <v>1</v>
      </c>
      <c r="M1694" s="27"/>
    </row>
    <row r="1695" spans="1:13" ht="30" customHeight="1" x14ac:dyDescent="0.3">
      <c r="A1695" s="27">
        <v>262</v>
      </c>
      <c r="B1695" s="31">
        <v>43893</v>
      </c>
      <c r="C1695" s="31">
        <v>43854</v>
      </c>
      <c r="D1695" s="20" t="s">
        <v>586</v>
      </c>
      <c r="E1695" s="51" t="str">
        <f>IF(ISBLANK(LeaveTracker[[#This Row],[Employee Name]]),"-----",VLOOKUP(LeaveTracker[[#This Row],[Employee Name]],Employees[[Employee Name]:[Office]],7))</f>
        <v>CCT</v>
      </c>
      <c r="F1695" s="51" t="str">
        <f>IF(ISBLANK(LeaveTracker[[#This Row],[Employee Name]]),"-----",VLOOKUP(LeaveTracker[[#This Row],[Employee Name]],Employees[[Employee Name]:[Office]],6))</f>
        <v>REGULAR</v>
      </c>
      <c r="G1695" s="24">
        <v>43853</v>
      </c>
      <c r="H1695" s="24">
        <v>43853</v>
      </c>
      <c r="I1695" s="20" t="s">
        <v>298</v>
      </c>
      <c r="J1695" s="43" t="s">
        <v>842</v>
      </c>
      <c r="K1695" s="51" t="str">
        <f ca="1">LeaveTracker[[#This Row],[Days]]&amp;" "&amp;LeaveTracker[[#This Row],[Type of Leave]]</f>
        <v>1 OTHER</v>
      </c>
      <c r="L1695" s="23">
        <f ca="1">NETWORKDAYS(LeaveTracker[[#This Row],[Start Date]],LeaveTracker[[#This Row],[End Date]],lstHolidays)</f>
        <v>1</v>
      </c>
      <c r="M1695" s="27"/>
    </row>
    <row r="1696" spans="1:13" ht="30" customHeight="1" x14ac:dyDescent="0.3">
      <c r="A1696" s="27">
        <v>263</v>
      </c>
      <c r="B1696" s="31">
        <v>43893</v>
      </c>
      <c r="C1696" s="31">
        <v>43889</v>
      </c>
      <c r="D1696" s="19" t="s">
        <v>630</v>
      </c>
      <c r="E1696" s="51" t="str">
        <f>IF(ISBLANK(LeaveTracker[[#This Row],[Employee Name]]),"-----",VLOOKUP(LeaveTracker[[#This Row],[Employee Name]],Employees[[Employee Name]:[Office]],7))</f>
        <v>CCT</v>
      </c>
      <c r="F1696" s="51" t="str">
        <f>IF(ISBLANK(LeaveTracker[[#This Row],[Employee Name]]),"-----",VLOOKUP(LeaveTracker[[#This Row],[Employee Name]],Employees[[Employee Name]:[Office]],6))</f>
        <v>REGULAR</v>
      </c>
      <c r="G1696" s="24">
        <v>43896</v>
      </c>
      <c r="H1696" s="24">
        <v>43896</v>
      </c>
      <c r="I1696" s="20" t="s">
        <v>298</v>
      </c>
      <c r="J1696" s="43" t="s">
        <v>727</v>
      </c>
      <c r="K1696" s="51" t="str">
        <f ca="1">LeaveTracker[[#This Row],[Days]]&amp;" "&amp;LeaveTracker[[#This Row],[Type of Leave]]</f>
        <v>1 OTHER</v>
      </c>
      <c r="L1696" s="23">
        <f ca="1">NETWORKDAYS(LeaveTracker[[#This Row],[Start Date]],LeaveTracker[[#This Row],[End Date]],lstHolidays)</f>
        <v>1</v>
      </c>
      <c r="M1696" s="27"/>
    </row>
    <row r="1697" spans="1:13" ht="30" customHeight="1" x14ac:dyDescent="0.3">
      <c r="A1697" s="27">
        <v>264</v>
      </c>
      <c r="B1697" s="31">
        <v>43893</v>
      </c>
      <c r="C1697" s="31">
        <v>43878</v>
      </c>
      <c r="D1697" s="20" t="s">
        <v>630</v>
      </c>
      <c r="E1697" s="51" t="str">
        <f>IF(ISBLANK(LeaveTracker[[#This Row],[Employee Name]]),"-----",VLOOKUP(LeaveTracker[[#This Row],[Employee Name]],Employees[[Employee Name]:[Office]],7))</f>
        <v>CCT</v>
      </c>
      <c r="F1697" s="51" t="str">
        <f>IF(ISBLANK(LeaveTracker[[#This Row],[Employee Name]]),"-----",VLOOKUP(LeaveTracker[[#This Row],[Employee Name]],Employees[[Employee Name]:[Office]],6))</f>
        <v>REGULAR</v>
      </c>
      <c r="G1697" s="24">
        <v>43885</v>
      </c>
      <c r="H1697" s="24">
        <v>43885</v>
      </c>
      <c r="I1697" s="20" t="s">
        <v>298</v>
      </c>
      <c r="J1697" s="43" t="s">
        <v>274</v>
      </c>
      <c r="K1697" s="51" t="str">
        <f ca="1">LeaveTracker[[#This Row],[Days]]&amp;" "&amp;LeaveTracker[[#This Row],[Type of Leave]]</f>
        <v>1 OTHER</v>
      </c>
      <c r="L1697" s="23">
        <f ca="1">NETWORKDAYS(LeaveTracker[[#This Row],[Start Date]],LeaveTracker[[#This Row],[End Date]],lstHolidays)</f>
        <v>1</v>
      </c>
      <c r="M1697" s="27"/>
    </row>
    <row r="1698" spans="1:13" ht="30" customHeight="1" x14ac:dyDescent="0.3">
      <c r="A1698" s="27">
        <v>265</v>
      </c>
      <c r="B1698" s="31">
        <v>43893</v>
      </c>
      <c r="C1698" s="31">
        <v>43866</v>
      </c>
      <c r="D1698" s="20" t="s">
        <v>630</v>
      </c>
      <c r="E1698" s="51" t="str">
        <f>IF(ISBLANK(LeaveTracker[[#This Row],[Employee Name]]),"-----",VLOOKUP(LeaveTracker[[#This Row],[Employee Name]],Employees[[Employee Name]:[Office]],7))</f>
        <v>CCT</v>
      </c>
      <c r="F1698" s="51" t="str">
        <f>IF(ISBLANK(LeaveTracker[[#This Row],[Employee Name]]),"-----",VLOOKUP(LeaveTracker[[#This Row],[Employee Name]],Employees[[Employee Name]:[Office]],6))</f>
        <v>REGULAR</v>
      </c>
      <c r="G1698" s="24">
        <v>43859</v>
      </c>
      <c r="H1698" s="24">
        <v>43861</v>
      </c>
      <c r="I1698" s="20" t="s">
        <v>298</v>
      </c>
      <c r="J1698" s="43" t="s">
        <v>842</v>
      </c>
      <c r="K1698" s="51" t="str">
        <f ca="1">LeaveTracker[[#This Row],[Days]]&amp;" "&amp;LeaveTracker[[#This Row],[Type of Leave]]</f>
        <v>3 OTHER</v>
      </c>
      <c r="L1698" s="23">
        <f ca="1">NETWORKDAYS(LeaveTracker[[#This Row],[Start Date]],LeaveTracker[[#This Row],[End Date]],lstHolidays)</f>
        <v>3</v>
      </c>
      <c r="M1698" s="27"/>
    </row>
    <row r="1699" spans="1:13" ht="30" customHeight="1" x14ac:dyDescent="0.3">
      <c r="A1699" s="27">
        <v>265</v>
      </c>
      <c r="B1699" s="31">
        <v>43893</v>
      </c>
      <c r="C1699" s="31">
        <v>43866</v>
      </c>
      <c r="D1699" s="20" t="s">
        <v>630</v>
      </c>
      <c r="E1699" s="51" t="str">
        <f>IF(ISBLANK(LeaveTracker[[#This Row],[Employee Name]]),"-----",VLOOKUP(LeaveTracker[[#This Row],[Employee Name]],Employees[[Employee Name]:[Office]],7))</f>
        <v>CCT</v>
      </c>
      <c r="F1699" s="51" t="str">
        <f>IF(ISBLANK(LeaveTracker[[#This Row],[Employee Name]]),"-----",VLOOKUP(LeaveTracker[[#This Row],[Employee Name]],Employees[[Employee Name]:[Office]],6))</f>
        <v>REGULAR</v>
      </c>
      <c r="G1699" s="24">
        <v>43864</v>
      </c>
      <c r="H1699" s="24">
        <v>43865</v>
      </c>
      <c r="I1699" s="20" t="s">
        <v>298</v>
      </c>
      <c r="J1699" s="43" t="s">
        <v>842</v>
      </c>
      <c r="K1699" s="51" t="str">
        <f ca="1">LeaveTracker[[#This Row],[Days]]&amp;" "&amp;LeaveTracker[[#This Row],[Type of Leave]]</f>
        <v>2 OTHER</v>
      </c>
      <c r="L1699" s="23">
        <f ca="1">NETWORKDAYS(LeaveTracker[[#This Row],[Start Date]],LeaveTracker[[#This Row],[End Date]],lstHolidays)</f>
        <v>2</v>
      </c>
      <c r="M1699" s="27"/>
    </row>
    <row r="1700" spans="1:13" ht="30" customHeight="1" x14ac:dyDescent="0.3">
      <c r="A1700" s="27">
        <v>266</v>
      </c>
      <c r="B1700" s="31">
        <v>43893</v>
      </c>
      <c r="C1700" s="31">
        <v>43860</v>
      </c>
      <c r="D1700" s="19" t="s">
        <v>845</v>
      </c>
      <c r="E1700" s="51" t="str">
        <f>IF(ISBLANK(LeaveTracker[[#This Row],[Employee Name]]),"-----",VLOOKUP(LeaveTracker[[#This Row],[Employee Name]],Employees[[Employee Name]:[Office]],7))</f>
        <v>CCT</v>
      </c>
      <c r="F1700" s="51" t="str">
        <f>IF(ISBLANK(LeaveTracker[[#This Row],[Employee Name]]),"-----",VLOOKUP(LeaveTracker[[#This Row],[Employee Name]],Employees[[Employee Name]:[Office]],6))</f>
        <v>REGULAR</v>
      </c>
      <c r="G1700" s="24">
        <v>43859</v>
      </c>
      <c r="H1700" s="24">
        <v>43859</v>
      </c>
      <c r="I1700" s="20" t="s">
        <v>298</v>
      </c>
      <c r="J1700" s="43" t="s">
        <v>842</v>
      </c>
      <c r="K1700" s="51" t="str">
        <f ca="1">LeaveTracker[[#This Row],[Days]]&amp;" "&amp;LeaveTracker[[#This Row],[Type of Leave]]</f>
        <v>1 OTHER</v>
      </c>
      <c r="L1700" s="23">
        <f ca="1">NETWORKDAYS(LeaveTracker[[#This Row],[Start Date]],LeaveTracker[[#This Row],[End Date]],lstHolidays)</f>
        <v>1</v>
      </c>
      <c r="M1700" s="27"/>
    </row>
    <row r="1701" spans="1:13" ht="30" customHeight="1" x14ac:dyDescent="0.3">
      <c r="A1701" s="27">
        <v>266</v>
      </c>
      <c r="B1701" s="31">
        <v>43893</v>
      </c>
      <c r="C1701" s="31">
        <v>43860</v>
      </c>
      <c r="D1701" s="20" t="s">
        <v>845</v>
      </c>
      <c r="E1701" s="51" t="str">
        <f>IF(ISBLANK(LeaveTracker[[#This Row],[Employee Name]]),"-----",VLOOKUP(LeaveTracker[[#This Row],[Employee Name]],Employees[[Employee Name]:[Office]],7))</f>
        <v>CCT</v>
      </c>
      <c r="F1701" s="51" t="str">
        <f>IF(ISBLANK(LeaveTracker[[#This Row],[Employee Name]]),"-----",VLOOKUP(LeaveTracker[[#This Row],[Employee Name]],Employees[[Employee Name]:[Office]],6))</f>
        <v>REGULAR</v>
      </c>
      <c r="G1701" s="24">
        <v>43861</v>
      </c>
      <c r="H1701" s="24">
        <v>43861</v>
      </c>
      <c r="I1701" s="20" t="s">
        <v>298</v>
      </c>
      <c r="J1701" s="43" t="s">
        <v>842</v>
      </c>
      <c r="K1701" s="51" t="str">
        <f ca="1">LeaveTracker[[#This Row],[Days]]&amp;" "&amp;LeaveTracker[[#This Row],[Type of Leave]]</f>
        <v>1 OTHER</v>
      </c>
      <c r="L1701" s="23">
        <f ca="1">NETWORKDAYS(LeaveTracker[[#This Row],[Start Date]],LeaveTracker[[#This Row],[End Date]],lstHolidays)</f>
        <v>1</v>
      </c>
      <c r="M1701" s="27"/>
    </row>
    <row r="1702" spans="1:13" ht="30" customHeight="1" x14ac:dyDescent="0.3">
      <c r="A1702" s="27">
        <v>267</v>
      </c>
      <c r="B1702" s="31">
        <v>43893</v>
      </c>
      <c r="C1702" s="31">
        <v>43847</v>
      </c>
      <c r="D1702" s="20" t="s">
        <v>845</v>
      </c>
      <c r="E1702" s="51" t="str">
        <f>IF(ISBLANK(LeaveTracker[[#This Row],[Employee Name]]),"-----",VLOOKUP(LeaveTracker[[#This Row],[Employee Name]],Employees[[Employee Name]:[Office]],7))</f>
        <v>CCT</v>
      </c>
      <c r="F1702" s="51" t="str">
        <f>IF(ISBLANK(LeaveTracker[[#This Row],[Employee Name]]),"-----",VLOOKUP(LeaveTracker[[#This Row],[Employee Name]],Employees[[Employee Name]:[Office]],6))</f>
        <v>REGULAR</v>
      </c>
      <c r="G1702" s="24">
        <v>43839</v>
      </c>
      <c r="H1702" s="24">
        <v>43840</v>
      </c>
      <c r="I1702" s="20" t="s">
        <v>81</v>
      </c>
      <c r="K1702" s="51" t="str">
        <f ca="1">LeaveTracker[[#This Row],[Days]]&amp;" "&amp;LeaveTracker[[#This Row],[Type of Leave]]</f>
        <v>2 SL</v>
      </c>
      <c r="L1702" s="23">
        <f ca="1">NETWORKDAYS(LeaveTracker[[#This Row],[Start Date]],LeaveTracker[[#This Row],[End Date]],lstHolidays)</f>
        <v>2</v>
      </c>
      <c r="M1702" s="27"/>
    </row>
    <row r="1703" spans="1:13" ht="30" customHeight="1" x14ac:dyDescent="0.3">
      <c r="A1703" s="27">
        <v>268</v>
      </c>
      <c r="B1703" s="31">
        <v>43893</v>
      </c>
      <c r="C1703" s="31">
        <v>43812</v>
      </c>
      <c r="D1703" s="19" t="s">
        <v>846</v>
      </c>
      <c r="E1703" s="51" t="str">
        <f>IF(ISBLANK(LeaveTracker[[#This Row],[Employee Name]]),"-----",VLOOKUP(LeaveTracker[[#This Row],[Employee Name]],Employees[[Employee Name]:[Office]],7))</f>
        <v>MAHOGANY MARKET</v>
      </c>
      <c r="F1703" s="51" t="str">
        <f>IF(ISBLANK(LeaveTracker[[#This Row],[Employee Name]]),"-----",VLOOKUP(LeaveTracker[[#This Row],[Employee Name]],Employees[[Employee Name]:[Office]],6))</f>
        <v>REGULAR</v>
      </c>
      <c r="G1703" s="24">
        <v>43818</v>
      </c>
      <c r="H1703" s="24">
        <v>43821</v>
      </c>
      <c r="I1703" s="20" t="s">
        <v>298</v>
      </c>
      <c r="J1703" s="43" t="s">
        <v>1004</v>
      </c>
      <c r="K1703" s="51" t="str">
        <f ca="1">LeaveTracker[[#This Row],[Days]]&amp;" "&amp;LeaveTracker[[#This Row],[Type of Leave]]</f>
        <v>2 OTHER</v>
      </c>
      <c r="L1703" s="23">
        <f ca="1">NETWORKDAYS(LeaveTracker[[#This Row],[Start Date]],LeaveTracker[[#This Row],[End Date]],lstHolidays)</f>
        <v>2</v>
      </c>
      <c r="M1703" s="27"/>
    </row>
    <row r="1704" spans="1:13" ht="30" customHeight="1" x14ac:dyDescent="0.3">
      <c r="A1704" s="27">
        <v>268</v>
      </c>
      <c r="B1704" s="31">
        <v>43893</v>
      </c>
      <c r="C1704" s="31">
        <v>43812</v>
      </c>
      <c r="D1704" s="20" t="s">
        <v>846</v>
      </c>
      <c r="E1704" s="51" t="str">
        <f>IF(ISBLANK(LeaveTracker[[#This Row],[Employee Name]]),"-----",VLOOKUP(LeaveTracker[[#This Row],[Employee Name]],Employees[[Employee Name]:[Office]],7))</f>
        <v>MAHOGANY MARKET</v>
      </c>
      <c r="F1704" s="51" t="str">
        <f>IF(ISBLANK(LeaveTracker[[#This Row],[Employee Name]]),"-----",VLOOKUP(LeaveTracker[[#This Row],[Employee Name]],Employees[[Employee Name]:[Office]],6))</f>
        <v>REGULAR</v>
      </c>
      <c r="G1704" s="24">
        <v>43825</v>
      </c>
      <c r="H1704" s="24">
        <v>43825</v>
      </c>
      <c r="I1704" s="20" t="s">
        <v>298</v>
      </c>
      <c r="J1704" s="43" t="s">
        <v>1004</v>
      </c>
      <c r="K1704" s="51" t="str">
        <f ca="1">LeaveTracker[[#This Row],[Days]]&amp;" "&amp;LeaveTracker[[#This Row],[Type of Leave]]</f>
        <v>1 OTHER</v>
      </c>
      <c r="L1704" s="23">
        <f ca="1">NETWORKDAYS(LeaveTracker[[#This Row],[Start Date]],LeaveTracker[[#This Row],[End Date]],lstHolidays)</f>
        <v>1</v>
      </c>
      <c r="M1704" s="27"/>
    </row>
    <row r="1705" spans="1:13" ht="30" customHeight="1" x14ac:dyDescent="0.3">
      <c r="A1705" s="27">
        <v>269</v>
      </c>
      <c r="B1705" s="31">
        <v>43893</v>
      </c>
      <c r="C1705" s="31">
        <v>43816</v>
      </c>
      <c r="D1705" s="19" t="s">
        <v>358</v>
      </c>
      <c r="E1705" s="51" t="str">
        <f>IF(ISBLANK(LeaveTracker[[#This Row],[Employee Name]]),"-----",VLOOKUP(LeaveTracker[[#This Row],[Employee Name]],Employees[[Employee Name]:[Office]],7))</f>
        <v>VMO</v>
      </c>
      <c r="F1705" s="51" t="str">
        <f>IF(ISBLANK(LeaveTracker[[#This Row],[Employee Name]]),"-----",VLOOKUP(LeaveTracker[[#This Row],[Employee Name]],Employees[[Employee Name]:[Office]],6))</f>
        <v>REGULAR</v>
      </c>
      <c r="G1705" s="24">
        <v>43815</v>
      </c>
      <c r="H1705" s="24">
        <v>43815</v>
      </c>
      <c r="I1705" s="20" t="s">
        <v>81</v>
      </c>
      <c r="K1705" s="51" t="str">
        <f ca="1">LeaveTracker[[#This Row],[Days]]&amp;" "&amp;LeaveTracker[[#This Row],[Type of Leave]]</f>
        <v>1 SL</v>
      </c>
      <c r="L1705" s="23">
        <f ca="1">NETWORKDAYS(LeaveTracker[[#This Row],[Start Date]],LeaveTracker[[#This Row],[End Date]],lstHolidays)</f>
        <v>1</v>
      </c>
      <c r="M1705" s="27"/>
    </row>
    <row r="1706" spans="1:13" ht="30" customHeight="1" x14ac:dyDescent="0.3">
      <c r="A1706" s="27">
        <v>270</v>
      </c>
      <c r="B1706" s="31">
        <v>43893</v>
      </c>
      <c r="C1706" s="31">
        <v>43838</v>
      </c>
      <c r="D1706" s="19" t="s">
        <v>347</v>
      </c>
      <c r="E1706" s="51" t="str">
        <f>IF(ISBLANK(LeaveTracker[[#This Row],[Employee Name]]),"-----",VLOOKUP(LeaveTracker[[#This Row],[Employee Name]],Employees[[Employee Name]:[Office]],7))</f>
        <v>PICNIC GROVE</v>
      </c>
      <c r="F1706" s="51" t="str">
        <f>IF(ISBLANK(LeaveTracker[[#This Row],[Employee Name]]),"-----",VLOOKUP(LeaveTracker[[#This Row],[Employee Name]],Employees[[Employee Name]:[Office]],6))</f>
        <v>REGULAR</v>
      </c>
      <c r="G1706" s="24">
        <v>43826</v>
      </c>
      <c r="H1706" s="24">
        <v>43826</v>
      </c>
      <c r="I1706" s="20" t="s">
        <v>81</v>
      </c>
      <c r="K1706" s="51" t="str">
        <f ca="1">LeaveTracker[[#This Row],[Days]]&amp;" "&amp;LeaveTracker[[#This Row],[Type of Leave]]</f>
        <v>1 SL</v>
      </c>
      <c r="L1706" s="23">
        <f ca="1">NETWORKDAYS(LeaveTracker[[#This Row],[Start Date]],LeaveTracker[[#This Row],[End Date]],lstHolidays)</f>
        <v>1</v>
      </c>
      <c r="M1706" s="27"/>
    </row>
    <row r="1707" spans="1:13" ht="30" customHeight="1" x14ac:dyDescent="0.3">
      <c r="A1707" s="27">
        <v>271</v>
      </c>
      <c r="B1707" s="31">
        <v>43893</v>
      </c>
      <c r="C1707" s="31">
        <v>43811</v>
      </c>
      <c r="D1707" s="19" t="s">
        <v>520</v>
      </c>
      <c r="E1707" s="51" t="str">
        <f>IF(ISBLANK(LeaveTracker[[#This Row],[Employee Name]]),"-----",VLOOKUP(LeaveTracker[[#This Row],[Employee Name]],Employees[[Employee Name]:[Office]],7))</f>
        <v>ACCOUNTING</v>
      </c>
      <c r="F1707" s="51" t="str">
        <f>IF(ISBLANK(LeaveTracker[[#This Row],[Employee Name]]),"-----",VLOOKUP(LeaveTracker[[#This Row],[Employee Name]],Employees[[Employee Name]:[Office]],6))</f>
        <v>REGULAR</v>
      </c>
      <c r="G1707" s="24">
        <v>43819</v>
      </c>
      <c r="H1707" s="24">
        <v>43819</v>
      </c>
      <c r="I1707" s="20" t="s">
        <v>82</v>
      </c>
      <c r="K1707" s="51" t="str">
        <f ca="1">LeaveTracker[[#This Row],[Days]]&amp;" "&amp;LeaveTracker[[#This Row],[Type of Leave]]</f>
        <v>1 VL</v>
      </c>
      <c r="L1707" s="23">
        <f ca="1">NETWORKDAYS(LeaveTracker[[#This Row],[Start Date]],LeaveTracker[[#This Row],[End Date]],lstHolidays)</f>
        <v>1</v>
      </c>
      <c r="M1707" s="27"/>
    </row>
    <row r="1708" spans="1:13" ht="30" customHeight="1" x14ac:dyDescent="0.3">
      <c r="A1708" s="27">
        <v>272</v>
      </c>
      <c r="B1708" s="31">
        <v>43893</v>
      </c>
      <c r="C1708" s="31">
        <v>43811</v>
      </c>
      <c r="D1708" s="19" t="s">
        <v>520</v>
      </c>
      <c r="E1708" s="51" t="str">
        <f>IF(ISBLANK(LeaveTracker[[#This Row],[Employee Name]]),"-----",VLOOKUP(LeaveTracker[[#This Row],[Employee Name]],Employees[[Employee Name]:[Office]],7))</f>
        <v>ACCOUNTING</v>
      </c>
      <c r="F1708" s="51" t="str">
        <f>IF(ISBLANK(LeaveTracker[[#This Row],[Employee Name]]),"-----",VLOOKUP(LeaveTracker[[#This Row],[Employee Name]],Employees[[Employee Name]:[Office]],6))</f>
        <v>REGULAR</v>
      </c>
      <c r="G1708" s="24">
        <v>43803</v>
      </c>
      <c r="H1708" s="24">
        <v>43803</v>
      </c>
      <c r="I1708" s="20" t="s">
        <v>81</v>
      </c>
      <c r="K1708" s="51" t="str">
        <f ca="1">LeaveTracker[[#This Row],[Days]]&amp;" "&amp;LeaveTracker[[#This Row],[Type of Leave]]</f>
        <v>1 SL</v>
      </c>
      <c r="L1708" s="23">
        <f ca="1">NETWORKDAYS(LeaveTracker[[#This Row],[Start Date]],LeaveTracker[[#This Row],[End Date]],lstHolidays)</f>
        <v>1</v>
      </c>
      <c r="M1708" s="27"/>
    </row>
    <row r="1709" spans="1:13" ht="30" customHeight="1" x14ac:dyDescent="0.3">
      <c r="A1709" s="27">
        <v>273</v>
      </c>
      <c r="B1709" s="31">
        <v>43893</v>
      </c>
      <c r="C1709" s="31">
        <v>43812</v>
      </c>
      <c r="D1709" s="19" t="s">
        <v>440</v>
      </c>
      <c r="E1709" s="51" t="str">
        <f>IF(ISBLANK(LeaveTracker[[#This Row],[Employee Name]]),"-----",VLOOKUP(LeaveTracker[[#This Row],[Employee Name]],Employees[[Employee Name]:[Office]],7))</f>
        <v>ACCOUNTING</v>
      </c>
      <c r="F1709" s="51" t="str">
        <f>IF(ISBLANK(LeaveTracker[[#This Row],[Employee Name]]),"-----",VLOOKUP(LeaveTracker[[#This Row],[Employee Name]],Employees[[Employee Name]:[Office]],6))</f>
        <v>REGULAR</v>
      </c>
      <c r="G1709" s="24">
        <v>43803</v>
      </c>
      <c r="H1709" s="24">
        <v>43805</v>
      </c>
      <c r="I1709" s="20" t="s">
        <v>81</v>
      </c>
      <c r="K1709" s="51" t="str">
        <f ca="1">LeaveTracker[[#This Row],[Days]]&amp;" "&amp;LeaveTracker[[#This Row],[Type of Leave]]</f>
        <v>3 SL</v>
      </c>
      <c r="L1709" s="23">
        <f ca="1">NETWORKDAYS(LeaveTracker[[#This Row],[Start Date]],LeaveTracker[[#This Row],[End Date]],lstHolidays)</f>
        <v>3</v>
      </c>
      <c r="M1709" s="27"/>
    </row>
    <row r="1710" spans="1:13" ht="30" customHeight="1" x14ac:dyDescent="0.3">
      <c r="A1710" s="27">
        <v>274</v>
      </c>
      <c r="B1710" s="31">
        <v>43893</v>
      </c>
      <c r="C1710" s="31">
        <v>43797</v>
      </c>
      <c r="D1710" s="19" t="s">
        <v>520</v>
      </c>
      <c r="E1710" s="51" t="str">
        <f>IF(ISBLANK(LeaveTracker[[#This Row],[Employee Name]]),"-----",VLOOKUP(LeaveTracker[[#This Row],[Employee Name]],Employees[[Employee Name]:[Office]],7))</f>
        <v>ACCOUNTING</v>
      </c>
      <c r="F1710" s="51" t="str">
        <f>IF(ISBLANK(LeaveTracker[[#This Row],[Employee Name]]),"-----",VLOOKUP(LeaveTracker[[#This Row],[Employee Name]],Employees[[Employee Name]:[Office]],6))</f>
        <v>REGULAR</v>
      </c>
      <c r="G1710" s="24">
        <v>43783</v>
      </c>
      <c r="H1710" s="24">
        <v>43784</v>
      </c>
      <c r="I1710" s="20" t="s">
        <v>81</v>
      </c>
      <c r="K1710" s="51" t="str">
        <f ca="1">LeaveTracker[[#This Row],[Days]]&amp;" "&amp;LeaveTracker[[#This Row],[Type of Leave]]</f>
        <v>2 SL</v>
      </c>
      <c r="L1710" s="23">
        <f ca="1">NETWORKDAYS(LeaveTracker[[#This Row],[Start Date]],LeaveTracker[[#This Row],[End Date]],lstHolidays)</f>
        <v>2</v>
      </c>
      <c r="M1710" s="27"/>
    </row>
    <row r="1711" spans="1:13" ht="30" customHeight="1" x14ac:dyDescent="0.3">
      <c r="A1711" s="27">
        <v>275</v>
      </c>
      <c r="B1711" s="31">
        <v>43893</v>
      </c>
      <c r="C1711" s="31">
        <v>43850</v>
      </c>
      <c r="D1711" s="19" t="s">
        <v>116</v>
      </c>
      <c r="E1711" s="51" t="str">
        <f>IF(ISBLANK(LeaveTracker[[#This Row],[Employee Name]]),"-----",VLOOKUP(LeaveTracker[[#This Row],[Employee Name]],Employees[[Employee Name]:[Office]],7))</f>
        <v>CHARACTER OFFICE</v>
      </c>
      <c r="F1711" s="51" t="str">
        <f>IF(ISBLANK(LeaveTracker[[#This Row],[Employee Name]]),"-----",VLOOKUP(LeaveTracker[[#This Row],[Employee Name]],Employees[[Employee Name]:[Office]],6))</f>
        <v>REGULAR</v>
      </c>
      <c r="G1711" s="24">
        <v>43845</v>
      </c>
      <c r="H1711" s="24">
        <v>43847</v>
      </c>
      <c r="I1711" s="20" t="s">
        <v>81</v>
      </c>
      <c r="K1711" s="51" t="str">
        <f ca="1">LeaveTracker[[#This Row],[Days]]&amp;" "&amp;LeaveTracker[[#This Row],[Type of Leave]]</f>
        <v>3 SL</v>
      </c>
      <c r="L1711" s="23">
        <f ca="1">NETWORKDAYS(LeaveTracker[[#This Row],[Start Date]],LeaveTracker[[#This Row],[End Date]],lstHolidays)</f>
        <v>3</v>
      </c>
      <c r="M1711" s="27"/>
    </row>
    <row r="1712" spans="1:13" ht="30" customHeight="1" x14ac:dyDescent="0.3">
      <c r="A1712" s="27">
        <v>276</v>
      </c>
      <c r="B1712" s="31">
        <v>43893</v>
      </c>
      <c r="D1712" s="19" t="s">
        <v>157</v>
      </c>
      <c r="E1712" s="51" t="str">
        <f>IF(ISBLANK(LeaveTracker[[#This Row],[Employee Name]]),"-----",VLOOKUP(LeaveTracker[[#This Row],[Employee Name]],Employees[[Employee Name]:[Office]],7))</f>
        <v>PIO</v>
      </c>
      <c r="F1712" s="51" t="str">
        <f>IF(ISBLANK(LeaveTracker[[#This Row],[Employee Name]]),"-----",VLOOKUP(LeaveTracker[[#This Row],[Employee Name]],Employees[[Employee Name]:[Office]],6))</f>
        <v>REGULAR</v>
      </c>
      <c r="G1712" s="24">
        <v>43852</v>
      </c>
      <c r="H1712" s="24">
        <v>43852</v>
      </c>
      <c r="I1712" s="20" t="s">
        <v>298</v>
      </c>
      <c r="J1712" s="43" t="s">
        <v>727</v>
      </c>
      <c r="K1712" s="51" t="str">
        <f ca="1">LeaveTracker[[#This Row],[Days]]&amp;" "&amp;LeaveTracker[[#This Row],[Type of Leave]]</f>
        <v>1 OTHER</v>
      </c>
      <c r="L1712" s="23">
        <f ca="1">NETWORKDAYS(LeaveTracker[[#This Row],[Start Date]],LeaveTracker[[#This Row],[End Date]],lstHolidays)</f>
        <v>1</v>
      </c>
      <c r="M1712" s="27"/>
    </row>
    <row r="1713" spans="1:13" ht="30" customHeight="1" x14ac:dyDescent="0.3">
      <c r="A1713" s="27">
        <v>277</v>
      </c>
      <c r="B1713" s="31">
        <v>43893</v>
      </c>
      <c r="D1713" s="20" t="s">
        <v>157</v>
      </c>
      <c r="E1713" s="51" t="str">
        <f>IF(ISBLANK(LeaveTracker[[#This Row],[Employee Name]]),"-----",VLOOKUP(LeaveTracker[[#This Row],[Employee Name]],Employees[[Employee Name]:[Office]],7))</f>
        <v>PIO</v>
      </c>
      <c r="F1713" s="51" t="str">
        <f>IF(ISBLANK(LeaveTracker[[#This Row],[Employee Name]]),"-----",VLOOKUP(LeaveTracker[[#This Row],[Employee Name]],Employees[[Employee Name]:[Office]],6))</f>
        <v>REGULAR</v>
      </c>
      <c r="G1713" s="24">
        <v>43845</v>
      </c>
      <c r="H1713" s="24">
        <v>43851</v>
      </c>
      <c r="I1713" s="20" t="s">
        <v>298</v>
      </c>
      <c r="J1713" s="43" t="s">
        <v>842</v>
      </c>
      <c r="K1713" s="51" t="str">
        <f ca="1">LeaveTracker[[#This Row],[Days]]&amp;" "&amp;LeaveTracker[[#This Row],[Type of Leave]]</f>
        <v>5 OTHER</v>
      </c>
      <c r="L1713" s="23">
        <f ca="1">NETWORKDAYS(LeaveTracker[[#This Row],[Start Date]],LeaveTracker[[#This Row],[End Date]],lstHolidays)</f>
        <v>5</v>
      </c>
      <c r="M1713" s="27"/>
    </row>
    <row r="1714" spans="1:13" ht="30" customHeight="1" x14ac:dyDescent="0.3">
      <c r="A1714" s="27">
        <v>278</v>
      </c>
      <c r="B1714" s="31">
        <v>43893</v>
      </c>
      <c r="C1714" s="31">
        <v>43872</v>
      </c>
      <c r="D1714" s="19" t="s">
        <v>849</v>
      </c>
      <c r="E1714" s="51" t="str">
        <f>IF(ISBLANK(LeaveTracker[[#This Row],[Employee Name]]),"-----",VLOOKUP(LeaveTracker[[#This Row],[Employee Name]],Employees[[Employee Name]:[Office]],7))</f>
        <v>MO</v>
      </c>
      <c r="F1714" s="51" t="str">
        <f>IF(ISBLANK(LeaveTracker[[#This Row],[Employee Name]]),"-----",VLOOKUP(LeaveTracker[[#This Row],[Employee Name]],Employees[[Employee Name]:[Office]],6))</f>
        <v>REGULAR</v>
      </c>
      <c r="G1714" s="24">
        <v>43874</v>
      </c>
      <c r="H1714" s="24">
        <v>43875</v>
      </c>
      <c r="I1714" s="20" t="s">
        <v>298</v>
      </c>
      <c r="J1714" s="43" t="s">
        <v>842</v>
      </c>
      <c r="K1714" s="51" t="str">
        <f ca="1">LeaveTracker[[#This Row],[Days]]&amp;" "&amp;LeaveTracker[[#This Row],[Type of Leave]]</f>
        <v>2 OTHER</v>
      </c>
      <c r="L1714" s="23">
        <f ca="1">NETWORKDAYS(LeaveTracker[[#This Row],[Start Date]],LeaveTracker[[#This Row],[End Date]],lstHolidays)</f>
        <v>2</v>
      </c>
      <c r="M1714" s="27"/>
    </row>
    <row r="1715" spans="1:13" ht="30" customHeight="1" x14ac:dyDescent="0.3">
      <c r="A1715" s="27">
        <v>279</v>
      </c>
      <c r="B1715" s="31">
        <v>43893</v>
      </c>
      <c r="C1715" s="31">
        <v>43864</v>
      </c>
      <c r="D1715" s="19" t="s">
        <v>849</v>
      </c>
      <c r="E1715" s="51" t="str">
        <f>IF(ISBLANK(LeaveTracker[[#This Row],[Employee Name]]),"-----",VLOOKUP(LeaveTracker[[#This Row],[Employee Name]],Employees[[Employee Name]:[Office]],7))</f>
        <v>MO</v>
      </c>
      <c r="F1715" s="51" t="str">
        <f>IF(ISBLANK(LeaveTracker[[#This Row],[Employee Name]]),"-----",VLOOKUP(LeaveTracker[[#This Row],[Employee Name]],Employees[[Employee Name]:[Office]],6))</f>
        <v>REGULAR</v>
      </c>
      <c r="G1715" s="24">
        <v>43859</v>
      </c>
      <c r="H1715" s="24">
        <v>43861</v>
      </c>
      <c r="I1715" s="20" t="s">
        <v>298</v>
      </c>
      <c r="J1715" s="43" t="s">
        <v>842</v>
      </c>
      <c r="K1715" s="51" t="str">
        <f ca="1">LeaveTracker[[#This Row],[Days]]&amp;" "&amp;LeaveTracker[[#This Row],[Type of Leave]]</f>
        <v>3 OTHER</v>
      </c>
      <c r="L1715" s="23">
        <f ca="1">NETWORKDAYS(LeaveTracker[[#This Row],[Start Date]],LeaveTracker[[#This Row],[End Date]],lstHolidays)</f>
        <v>3</v>
      </c>
      <c r="M1715" s="27"/>
    </row>
    <row r="1716" spans="1:13" ht="30" customHeight="1" x14ac:dyDescent="0.3">
      <c r="A1716" s="27">
        <v>280</v>
      </c>
      <c r="B1716" s="31">
        <v>43893</v>
      </c>
      <c r="C1716" s="31">
        <v>43864</v>
      </c>
      <c r="D1716" s="19" t="s">
        <v>711</v>
      </c>
      <c r="E1716" s="51" t="str">
        <f>IF(ISBLANK(LeaveTracker[[#This Row],[Employee Name]]),"-----",VLOOKUP(LeaveTracker[[#This Row],[Employee Name]],Employees[[Employee Name]:[Office]],7))</f>
        <v>CBO</v>
      </c>
      <c r="F1716" s="51" t="str">
        <f>IF(ISBLANK(LeaveTracker[[#This Row],[Employee Name]]),"-----",VLOOKUP(LeaveTracker[[#This Row],[Employee Name]],Employees[[Employee Name]:[Office]],6))</f>
        <v>REGULAR</v>
      </c>
      <c r="G1716" s="24">
        <v>43867</v>
      </c>
      <c r="H1716" s="24">
        <v>43868</v>
      </c>
      <c r="I1716" s="20" t="s">
        <v>298</v>
      </c>
      <c r="J1716" s="43" t="s">
        <v>842</v>
      </c>
      <c r="K1716" s="51" t="str">
        <f ca="1">LeaveTracker[[#This Row],[Days]]&amp;" "&amp;LeaveTracker[[#This Row],[Type of Leave]]</f>
        <v>2 OTHER</v>
      </c>
      <c r="L1716" s="23">
        <f ca="1">NETWORKDAYS(LeaveTracker[[#This Row],[Start Date]],LeaveTracker[[#This Row],[End Date]],lstHolidays)</f>
        <v>2</v>
      </c>
      <c r="M1716" s="27"/>
    </row>
    <row r="1717" spans="1:13" ht="30" customHeight="1" x14ac:dyDescent="0.3">
      <c r="A1717" s="27">
        <v>280</v>
      </c>
      <c r="B1717" s="31">
        <v>43893</v>
      </c>
      <c r="C1717" s="31">
        <v>43864</v>
      </c>
      <c r="D1717" s="20" t="s">
        <v>711</v>
      </c>
      <c r="E1717" s="51" t="str">
        <f>IF(ISBLANK(LeaveTracker[[#This Row],[Employee Name]]),"-----",VLOOKUP(LeaveTracker[[#This Row],[Employee Name]],Employees[[Employee Name]:[Office]],7))</f>
        <v>CBO</v>
      </c>
      <c r="F1717" s="51" t="str">
        <f>IF(ISBLANK(LeaveTracker[[#This Row],[Employee Name]]),"-----",VLOOKUP(LeaveTracker[[#This Row],[Employee Name]],Employees[[Employee Name]:[Office]],6))</f>
        <v>REGULAR</v>
      </c>
      <c r="G1717" s="24">
        <v>43872</v>
      </c>
      <c r="H1717" s="24">
        <v>43872</v>
      </c>
      <c r="I1717" s="20" t="s">
        <v>298</v>
      </c>
      <c r="J1717" s="43" t="s">
        <v>842</v>
      </c>
      <c r="K1717" s="51" t="str">
        <f ca="1">LeaveTracker[[#This Row],[Days]]&amp;" "&amp;LeaveTracker[[#This Row],[Type of Leave]]</f>
        <v>1 OTHER</v>
      </c>
      <c r="L1717" s="23">
        <f ca="1">NETWORKDAYS(LeaveTracker[[#This Row],[Start Date]],LeaveTracker[[#This Row],[End Date]],lstHolidays)</f>
        <v>1</v>
      </c>
      <c r="M1717" s="27"/>
    </row>
    <row r="1718" spans="1:13" ht="30" customHeight="1" x14ac:dyDescent="0.3">
      <c r="A1718" s="27">
        <v>281</v>
      </c>
      <c r="B1718" s="31">
        <v>43893</v>
      </c>
      <c r="C1718" s="31">
        <v>43852</v>
      </c>
      <c r="D1718" s="19" t="s">
        <v>595</v>
      </c>
      <c r="E1718" s="51" t="str">
        <f>IF(ISBLANK(LeaveTracker[[#This Row],[Employee Name]]),"-----",VLOOKUP(LeaveTracker[[#This Row],[Employee Name]],Employees[[Employee Name]:[Office]],7))</f>
        <v>MAHOGANY MARKET</v>
      </c>
      <c r="F1718" s="51" t="str">
        <f>IF(ISBLANK(LeaveTracker[[#This Row],[Employee Name]]),"-----",VLOOKUP(LeaveTracker[[#This Row],[Employee Name]],Employees[[Employee Name]:[Office]],6))</f>
        <v>REGULAR</v>
      </c>
      <c r="G1718" s="24">
        <v>43845</v>
      </c>
      <c r="H1718" s="24">
        <v>43847</v>
      </c>
      <c r="I1718" s="20" t="s">
        <v>298</v>
      </c>
      <c r="J1718" s="43" t="s">
        <v>842</v>
      </c>
      <c r="K1718" s="51" t="str">
        <f ca="1">LeaveTracker[[#This Row],[Days]]&amp;" "&amp;LeaveTracker[[#This Row],[Type of Leave]]</f>
        <v>3 OTHER</v>
      </c>
      <c r="L1718" s="23">
        <f ca="1">NETWORKDAYS(LeaveTracker[[#This Row],[Start Date]],LeaveTracker[[#This Row],[End Date]],lstHolidays)</f>
        <v>3</v>
      </c>
      <c r="M1718" s="27"/>
    </row>
    <row r="1719" spans="1:13" ht="30" customHeight="1" x14ac:dyDescent="0.3">
      <c r="A1719" s="27">
        <v>282</v>
      </c>
      <c r="B1719" s="31">
        <v>43893</v>
      </c>
      <c r="C1719" s="31">
        <v>43852</v>
      </c>
      <c r="D1719" s="20" t="s">
        <v>846</v>
      </c>
      <c r="E1719" s="51" t="str">
        <f>IF(ISBLANK(LeaveTracker[[#This Row],[Employee Name]]),"-----",VLOOKUP(LeaveTracker[[#This Row],[Employee Name]],Employees[[Employee Name]:[Office]],7))</f>
        <v>MAHOGANY MARKET</v>
      </c>
      <c r="F1719" s="51" t="str">
        <f>IF(ISBLANK(LeaveTracker[[#This Row],[Employee Name]]),"-----",VLOOKUP(LeaveTracker[[#This Row],[Employee Name]],Employees[[Employee Name]:[Office]],6))</f>
        <v>REGULAR</v>
      </c>
      <c r="G1719" s="24">
        <v>43845</v>
      </c>
      <c r="H1719" s="24">
        <v>43846</v>
      </c>
      <c r="I1719" s="20" t="s">
        <v>298</v>
      </c>
      <c r="J1719" s="43" t="s">
        <v>842</v>
      </c>
      <c r="K1719" s="51" t="str">
        <f ca="1">LeaveTracker[[#This Row],[Days]]&amp;" "&amp;LeaveTracker[[#This Row],[Type of Leave]]</f>
        <v>2 OTHER</v>
      </c>
      <c r="L1719" s="23">
        <f ca="1">NETWORKDAYS(LeaveTracker[[#This Row],[Start Date]],LeaveTracker[[#This Row],[End Date]],lstHolidays)</f>
        <v>2</v>
      </c>
      <c r="M1719" s="27"/>
    </row>
    <row r="1720" spans="1:13" ht="30" customHeight="1" x14ac:dyDescent="0.3">
      <c r="A1720" s="27">
        <v>282</v>
      </c>
      <c r="B1720" s="31">
        <v>43893</v>
      </c>
      <c r="C1720" s="31">
        <v>43852</v>
      </c>
      <c r="D1720" s="20" t="s">
        <v>846</v>
      </c>
      <c r="E1720" s="51" t="str">
        <f>IF(ISBLANK(LeaveTracker[[#This Row],[Employee Name]]),"-----",VLOOKUP(LeaveTracker[[#This Row],[Employee Name]],Employees[[Employee Name]:[Office]],7))</f>
        <v>MAHOGANY MARKET</v>
      </c>
      <c r="F1720" s="51" t="str">
        <f>IF(ISBLANK(LeaveTracker[[#This Row],[Employee Name]]),"-----",VLOOKUP(LeaveTracker[[#This Row],[Employee Name]],Employees[[Employee Name]:[Office]],6))</f>
        <v>REGULAR</v>
      </c>
      <c r="G1720" s="24">
        <v>43847</v>
      </c>
      <c r="H1720" s="24">
        <v>43847</v>
      </c>
      <c r="I1720" s="20" t="s">
        <v>298</v>
      </c>
      <c r="J1720" s="43" t="s">
        <v>842</v>
      </c>
      <c r="K1720" s="51" t="str">
        <f ca="1">LeaveTracker[[#This Row],[Days]]&amp;" "&amp;LeaveTracker[[#This Row],[Type of Leave]]</f>
        <v>1 OTHER</v>
      </c>
      <c r="L1720" s="23">
        <f ca="1">NETWORKDAYS(LeaveTracker[[#This Row],[Start Date]],LeaveTracker[[#This Row],[End Date]],lstHolidays)</f>
        <v>1</v>
      </c>
      <c r="M1720" s="27"/>
    </row>
    <row r="1721" spans="1:13" ht="30" customHeight="1" x14ac:dyDescent="0.3">
      <c r="A1721" s="27">
        <v>283</v>
      </c>
      <c r="B1721" s="31">
        <v>43893</v>
      </c>
      <c r="C1721" s="31">
        <v>43860</v>
      </c>
      <c r="D1721" s="19" t="s">
        <v>626</v>
      </c>
      <c r="E1721" s="51" t="str">
        <f>IF(ISBLANK(LeaveTracker[[#This Row],[Employee Name]]),"-----",VLOOKUP(LeaveTracker[[#This Row],[Employee Name]],Employees[[Employee Name]:[Office]],7))</f>
        <v>EEO/ CITY MARKET</v>
      </c>
      <c r="F1721" s="51" t="str">
        <f>IF(ISBLANK(LeaveTracker[[#This Row],[Employee Name]]),"-----",VLOOKUP(LeaveTracker[[#This Row],[Employee Name]],Employees[[Employee Name]:[Office]],6))</f>
        <v>REGULAR</v>
      </c>
      <c r="G1721" s="24">
        <v>43865</v>
      </c>
      <c r="H1721" s="24">
        <v>43867</v>
      </c>
      <c r="I1721" s="20" t="s">
        <v>298</v>
      </c>
      <c r="J1721" s="43" t="s">
        <v>842</v>
      </c>
      <c r="K1721" s="51" t="str">
        <f ca="1">LeaveTracker[[#This Row],[Days]]&amp;" "&amp;LeaveTracker[[#This Row],[Type of Leave]]</f>
        <v>3 OTHER</v>
      </c>
      <c r="L1721" s="23">
        <f ca="1">NETWORKDAYS(LeaveTracker[[#This Row],[Start Date]],LeaveTracker[[#This Row],[End Date]],lstHolidays)</f>
        <v>3</v>
      </c>
      <c r="M1721" s="27"/>
    </row>
    <row r="1722" spans="1:13" ht="30" customHeight="1" x14ac:dyDescent="0.3">
      <c r="A1722" s="27">
        <v>283</v>
      </c>
      <c r="B1722" s="31">
        <v>43893</v>
      </c>
      <c r="C1722" s="31">
        <v>43860</v>
      </c>
      <c r="D1722" s="20" t="s">
        <v>626</v>
      </c>
      <c r="E1722" s="51" t="str">
        <f>IF(ISBLANK(LeaveTracker[[#This Row],[Employee Name]]),"-----",VLOOKUP(LeaveTracker[[#This Row],[Employee Name]],Employees[[Employee Name]:[Office]],7))</f>
        <v>EEO/ CITY MARKET</v>
      </c>
      <c r="F1722" s="51" t="str">
        <f>IF(ISBLANK(LeaveTracker[[#This Row],[Employee Name]]),"-----",VLOOKUP(LeaveTracker[[#This Row],[Employee Name]],Employees[[Employee Name]:[Office]],6))</f>
        <v>REGULAR</v>
      </c>
      <c r="G1722" s="24">
        <v>43872</v>
      </c>
      <c r="H1722" s="24">
        <v>43872</v>
      </c>
      <c r="I1722" s="20" t="s">
        <v>298</v>
      </c>
      <c r="J1722" s="43" t="s">
        <v>842</v>
      </c>
      <c r="K1722" s="51" t="str">
        <f ca="1">LeaveTracker[[#This Row],[Days]]&amp;" "&amp;LeaveTracker[[#This Row],[Type of Leave]]</f>
        <v>1 OTHER</v>
      </c>
      <c r="L1722" s="23">
        <f ca="1">NETWORKDAYS(LeaveTracker[[#This Row],[Start Date]],LeaveTracker[[#This Row],[End Date]],lstHolidays)</f>
        <v>1</v>
      </c>
      <c r="M1722" s="27"/>
    </row>
    <row r="1723" spans="1:13" ht="30" customHeight="1" x14ac:dyDescent="0.3">
      <c r="A1723" s="27">
        <v>283</v>
      </c>
      <c r="B1723" s="31">
        <v>43893</v>
      </c>
      <c r="C1723" s="31">
        <v>43860</v>
      </c>
      <c r="D1723" s="20" t="s">
        <v>626</v>
      </c>
      <c r="E1723" s="51" t="str">
        <f>IF(ISBLANK(LeaveTracker[[#This Row],[Employee Name]]),"-----",VLOOKUP(LeaveTracker[[#This Row],[Employee Name]],Employees[[Employee Name]:[Office]],7))</f>
        <v>EEO/ CITY MARKET</v>
      </c>
      <c r="F1723" s="51" t="str">
        <f>IF(ISBLANK(LeaveTracker[[#This Row],[Employee Name]]),"-----",VLOOKUP(LeaveTracker[[#This Row],[Employee Name]],Employees[[Employee Name]:[Office]],6))</f>
        <v>REGULAR</v>
      </c>
      <c r="G1723" s="24">
        <v>43874</v>
      </c>
      <c r="H1723" s="24">
        <v>43874</v>
      </c>
      <c r="I1723" s="20" t="s">
        <v>298</v>
      </c>
      <c r="J1723" s="43" t="s">
        <v>842</v>
      </c>
      <c r="K1723" s="51" t="str">
        <f ca="1">LeaveTracker[[#This Row],[Days]]&amp;" "&amp;LeaveTracker[[#This Row],[Type of Leave]]</f>
        <v>1 OTHER</v>
      </c>
      <c r="L1723" s="23">
        <f ca="1">NETWORKDAYS(LeaveTracker[[#This Row],[Start Date]],LeaveTracker[[#This Row],[End Date]],lstHolidays)</f>
        <v>1</v>
      </c>
      <c r="M1723" s="27"/>
    </row>
    <row r="1724" spans="1:13" ht="30" customHeight="1" x14ac:dyDescent="0.3">
      <c r="A1724" s="27">
        <v>284</v>
      </c>
      <c r="B1724" s="31">
        <v>43893</v>
      </c>
      <c r="C1724" s="31">
        <v>43873</v>
      </c>
      <c r="D1724" s="19" t="s">
        <v>591</v>
      </c>
      <c r="E1724" s="51" t="str">
        <f>IF(ISBLANK(LeaveTracker[[#This Row],[Employee Name]]),"-----",VLOOKUP(LeaveTracker[[#This Row],[Employee Name]],Employees[[Employee Name]:[Office]],7))</f>
        <v>MAHOGANY MARKET</v>
      </c>
      <c r="F1724" s="51" t="str">
        <f>IF(ISBLANK(LeaveTracker[[#This Row],[Employee Name]]),"-----",VLOOKUP(LeaveTracker[[#This Row],[Employee Name]],Employees[[Employee Name]:[Office]],6))</f>
        <v>REGULAR</v>
      </c>
      <c r="G1724" s="24">
        <v>43867</v>
      </c>
      <c r="H1724" s="24">
        <v>43867</v>
      </c>
      <c r="I1724" s="20" t="s">
        <v>81</v>
      </c>
      <c r="K1724" s="51" t="str">
        <f ca="1">LeaveTracker[[#This Row],[Days]]&amp;" "&amp;LeaveTracker[[#This Row],[Type of Leave]]</f>
        <v>1 SL</v>
      </c>
      <c r="L1724" s="23">
        <f ca="1">NETWORKDAYS(LeaveTracker[[#This Row],[Start Date]],LeaveTracker[[#This Row],[End Date]],lstHolidays)</f>
        <v>1</v>
      </c>
      <c r="M1724" s="27"/>
    </row>
    <row r="1725" spans="1:13" ht="30" customHeight="1" x14ac:dyDescent="0.3">
      <c r="A1725" s="27">
        <v>285</v>
      </c>
      <c r="B1725" s="31">
        <v>43893</v>
      </c>
      <c r="C1725" s="31">
        <v>43860</v>
      </c>
      <c r="D1725" s="19" t="s">
        <v>851</v>
      </c>
      <c r="E1725" s="51" t="str">
        <f>IF(ISBLANK(LeaveTracker[[#This Row],[Employee Name]]),"-----",VLOOKUP(LeaveTracker[[#This Row],[Employee Name]],Employees[[Employee Name]:[Office]],7))</f>
        <v>EEO/ CITY MARKET</v>
      </c>
      <c r="F1725" s="51" t="str">
        <f>IF(ISBLANK(LeaveTracker[[#This Row],[Employee Name]]),"-----",VLOOKUP(LeaveTracker[[#This Row],[Employee Name]],Employees[[Employee Name]:[Office]],6))</f>
        <v>REGULAR</v>
      </c>
      <c r="G1725" s="24">
        <v>43864</v>
      </c>
      <c r="H1725" s="24">
        <v>43864</v>
      </c>
      <c r="I1725" s="20" t="s">
        <v>298</v>
      </c>
      <c r="J1725" s="43" t="s">
        <v>842</v>
      </c>
      <c r="K1725" s="51" t="str">
        <f ca="1">LeaveTracker[[#This Row],[Days]]&amp;" "&amp;LeaveTracker[[#This Row],[Type of Leave]]</f>
        <v>1 OTHER</v>
      </c>
      <c r="L1725" s="23">
        <f ca="1">NETWORKDAYS(LeaveTracker[[#This Row],[Start Date]],LeaveTracker[[#This Row],[End Date]],lstHolidays)</f>
        <v>1</v>
      </c>
      <c r="M1725" s="27"/>
    </row>
    <row r="1726" spans="1:13" ht="30" customHeight="1" x14ac:dyDescent="0.3">
      <c r="A1726" s="27">
        <v>285</v>
      </c>
      <c r="B1726" s="31">
        <v>43893</v>
      </c>
      <c r="C1726" s="31">
        <v>43860</v>
      </c>
      <c r="D1726" s="19" t="s">
        <v>851</v>
      </c>
      <c r="E1726" s="51" t="str">
        <f>IF(ISBLANK(LeaveTracker[[#This Row],[Employee Name]]),"-----",VLOOKUP(LeaveTracker[[#This Row],[Employee Name]],Employees[[Employee Name]:[Office]],7))</f>
        <v>EEO/ CITY MARKET</v>
      </c>
      <c r="F1726" s="51" t="str">
        <f>IF(ISBLANK(LeaveTracker[[#This Row],[Employee Name]]),"-----",VLOOKUP(LeaveTracker[[#This Row],[Employee Name]],Employees[[Employee Name]:[Office]],6))</f>
        <v>REGULAR</v>
      </c>
      <c r="G1726" s="24">
        <v>43867</v>
      </c>
      <c r="H1726" s="24">
        <v>43868</v>
      </c>
      <c r="I1726" s="20" t="s">
        <v>298</v>
      </c>
      <c r="J1726" s="43" t="s">
        <v>842</v>
      </c>
      <c r="K1726" s="51" t="str">
        <f ca="1">LeaveTracker[[#This Row],[Days]]&amp;" "&amp;LeaveTracker[[#This Row],[Type of Leave]]</f>
        <v>2 OTHER</v>
      </c>
      <c r="L1726" s="23">
        <f ca="1">NETWORKDAYS(LeaveTracker[[#This Row],[Start Date]],LeaveTracker[[#This Row],[End Date]],lstHolidays)</f>
        <v>2</v>
      </c>
      <c r="M1726" s="27"/>
    </row>
    <row r="1727" spans="1:13" ht="30" customHeight="1" x14ac:dyDescent="0.3">
      <c r="A1727" s="27">
        <v>285</v>
      </c>
      <c r="B1727" s="31">
        <v>43893</v>
      </c>
      <c r="C1727" s="31">
        <v>43860</v>
      </c>
      <c r="D1727" s="19" t="s">
        <v>851</v>
      </c>
      <c r="E1727" s="51" t="str">
        <f>IF(ISBLANK(LeaveTracker[[#This Row],[Employee Name]]),"-----",VLOOKUP(LeaveTracker[[#This Row],[Employee Name]],Employees[[Employee Name]:[Office]],7))</f>
        <v>EEO/ CITY MARKET</v>
      </c>
      <c r="F1727" s="51" t="str">
        <f>IF(ISBLANK(LeaveTracker[[#This Row],[Employee Name]]),"-----",VLOOKUP(LeaveTracker[[#This Row],[Employee Name]],Employees[[Employee Name]:[Office]],6))</f>
        <v>REGULAR</v>
      </c>
      <c r="G1727" s="24">
        <v>43871</v>
      </c>
      <c r="H1727" s="24">
        <v>43871</v>
      </c>
      <c r="I1727" s="20" t="s">
        <v>298</v>
      </c>
      <c r="J1727" s="43" t="s">
        <v>842</v>
      </c>
      <c r="K1727" s="51" t="str">
        <f ca="1">LeaveTracker[[#This Row],[Days]]&amp;" "&amp;LeaveTracker[[#This Row],[Type of Leave]]</f>
        <v>1 OTHER</v>
      </c>
      <c r="L1727" s="23">
        <f ca="1">NETWORKDAYS(LeaveTracker[[#This Row],[Start Date]],LeaveTracker[[#This Row],[End Date]],lstHolidays)</f>
        <v>1</v>
      </c>
      <c r="M1727" s="27"/>
    </row>
    <row r="1728" spans="1:13" ht="30" customHeight="1" x14ac:dyDescent="0.3">
      <c r="A1728" s="27">
        <v>285</v>
      </c>
      <c r="B1728" s="31">
        <v>43893</v>
      </c>
      <c r="C1728" s="31">
        <v>43860</v>
      </c>
      <c r="D1728" s="19" t="s">
        <v>851</v>
      </c>
      <c r="E1728" s="51" t="str">
        <f>IF(ISBLANK(LeaveTracker[[#This Row],[Employee Name]]),"-----",VLOOKUP(LeaveTracker[[#This Row],[Employee Name]],Employees[[Employee Name]:[Office]],7))</f>
        <v>EEO/ CITY MARKET</v>
      </c>
      <c r="F1728" s="51" t="str">
        <f>IF(ISBLANK(LeaveTracker[[#This Row],[Employee Name]]),"-----",VLOOKUP(LeaveTracker[[#This Row],[Employee Name]],Employees[[Employee Name]:[Office]],6))</f>
        <v>REGULAR</v>
      </c>
      <c r="G1728" s="24">
        <v>43874</v>
      </c>
      <c r="H1728" s="24">
        <v>43874</v>
      </c>
      <c r="I1728" s="20" t="s">
        <v>298</v>
      </c>
      <c r="J1728" s="43" t="s">
        <v>842</v>
      </c>
      <c r="K1728" s="51" t="str">
        <f ca="1">LeaveTracker[[#This Row],[Days]]&amp;" "&amp;LeaveTracker[[#This Row],[Type of Leave]]</f>
        <v>1 OTHER</v>
      </c>
      <c r="L1728" s="23">
        <f ca="1">NETWORKDAYS(LeaveTracker[[#This Row],[Start Date]],LeaveTracker[[#This Row],[End Date]],lstHolidays)</f>
        <v>1</v>
      </c>
      <c r="M1728" s="27"/>
    </row>
    <row r="1729" spans="1:13" ht="30" customHeight="1" x14ac:dyDescent="0.3">
      <c r="A1729" s="27">
        <v>286</v>
      </c>
      <c r="B1729" s="31">
        <v>43893</v>
      </c>
      <c r="C1729" s="31">
        <v>43860</v>
      </c>
      <c r="D1729" s="19" t="s">
        <v>618</v>
      </c>
      <c r="E1729" s="51" t="str">
        <f>IF(ISBLANK(LeaveTracker[[#This Row],[Employee Name]]),"-----",VLOOKUP(LeaveTracker[[#This Row],[Employee Name]],Employees[[Employee Name]:[Office]],7))</f>
        <v>EEO/ CITY MARKET</v>
      </c>
      <c r="F1729" s="51" t="str">
        <f>IF(ISBLANK(LeaveTracker[[#This Row],[Employee Name]]),"-----",VLOOKUP(LeaveTracker[[#This Row],[Employee Name]],Employees[[Employee Name]:[Office]],6))</f>
        <v>REGULAR</v>
      </c>
      <c r="G1729" s="24">
        <v>43852</v>
      </c>
      <c r="H1729" s="24">
        <v>43853</v>
      </c>
      <c r="I1729" s="20" t="s">
        <v>298</v>
      </c>
      <c r="J1729" s="43" t="s">
        <v>842</v>
      </c>
      <c r="K1729" s="51" t="str">
        <f ca="1">LeaveTracker[[#This Row],[Days]]&amp;" "&amp;LeaveTracker[[#This Row],[Type of Leave]]</f>
        <v>2 OTHER</v>
      </c>
      <c r="L1729" s="23">
        <f ca="1">NETWORKDAYS(LeaveTracker[[#This Row],[Start Date]],LeaveTracker[[#This Row],[End Date]],lstHolidays)</f>
        <v>2</v>
      </c>
      <c r="M1729" s="27"/>
    </row>
    <row r="1730" spans="1:13" ht="30" customHeight="1" x14ac:dyDescent="0.3">
      <c r="A1730" s="27">
        <v>286</v>
      </c>
      <c r="B1730" s="31">
        <v>43893</v>
      </c>
      <c r="C1730" s="31">
        <v>43860</v>
      </c>
      <c r="D1730" s="20" t="s">
        <v>618</v>
      </c>
      <c r="E1730" s="51" t="str">
        <f>IF(ISBLANK(LeaveTracker[[#This Row],[Employee Name]]),"-----",VLOOKUP(LeaveTracker[[#This Row],[Employee Name]],Employees[[Employee Name]:[Office]],7))</f>
        <v>EEO/ CITY MARKET</v>
      </c>
      <c r="F1730" s="51" t="str">
        <f>IF(ISBLANK(LeaveTracker[[#This Row],[Employee Name]]),"-----",VLOOKUP(LeaveTracker[[#This Row],[Employee Name]],Employees[[Employee Name]:[Office]],6))</f>
        <v>REGULAR</v>
      </c>
      <c r="G1730" s="24">
        <v>43859</v>
      </c>
      <c r="H1730" s="24">
        <v>43859</v>
      </c>
      <c r="I1730" s="20" t="s">
        <v>298</v>
      </c>
      <c r="J1730" s="43" t="s">
        <v>842</v>
      </c>
      <c r="K1730" s="51" t="str">
        <f ca="1">LeaveTracker[[#This Row],[Days]]&amp;" "&amp;LeaveTracker[[#This Row],[Type of Leave]]</f>
        <v>1 OTHER</v>
      </c>
      <c r="L1730" s="23">
        <f ca="1">NETWORKDAYS(LeaveTracker[[#This Row],[Start Date]],LeaveTracker[[#This Row],[End Date]],lstHolidays)</f>
        <v>1</v>
      </c>
      <c r="M1730" s="27"/>
    </row>
    <row r="1731" spans="1:13" ht="30" customHeight="1" x14ac:dyDescent="0.3">
      <c r="A1731" s="27">
        <v>287</v>
      </c>
      <c r="B1731" s="31">
        <v>43893</v>
      </c>
      <c r="C1731" s="31">
        <v>43836</v>
      </c>
      <c r="D1731" s="20" t="s">
        <v>595</v>
      </c>
      <c r="E1731" s="51" t="str">
        <f>IF(ISBLANK(LeaveTracker[[#This Row],[Employee Name]]),"-----",VLOOKUP(LeaveTracker[[#This Row],[Employee Name]],Employees[[Employee Name]:[Office]],7))</f>
        <v>MAHOGANY MARKET</v>
      </c>
      <c r="F1731" s="51" t="str">
        <f>IF(ISBLANK(LeaveTracker[[#This Row],[Employee Name]]),"-----",VLOOKUP(LeaveTracker[[#This Row],[Employee Name]],Employees[[Employee Name]:[Office]],6))</f>
        <v>REGULAR</v>
      </c>
      <c r="G1731" s="24">
        <v>43832</v>
      </c>
      <c r="H1731" s="24">
        <v>43833</v>
      </c>
      <c r="I1731" s="20" t="s">
        <v>81</v>
      </c>
      <c r="K1731" s="51" t="str">
        <f ca="1">LeaveTracker[[#This Row],[Days]]&amp;" "&amp;LeaveTracker[[#This Row],[Type of Leave]]</f>
        <v>2 SL</v>
      </c>
      <c r="L1731" s="23">
        <f ca="1">NETWORKDAYS(LeaveTracker[[#This Row],[Start Date]],LeaveTracker[[#This Row],[End Date]],lstHolidays)</f>
        <v>2</v>
      </c>
      <c r="M1731" s="27"/>
    </row>
    <row r="1732" spans="1:13" ht="30" customHeight="1" x14ac:dyDescent="0.3">
      <c r="A1732" s="27">
        <v>288</v>
      </c>
      <c r="B1732" s="31">
        <v>43893</v>
      </c>
      <c r="C1732" s="31">
        <v>43865</v>
      </c>
      <c r="D1732" s="19" t="s">
        <v>601</v>
      </c>
      <c r="E1732" s="51" t="str">
        <f>IF(ISBLANK(LeaveTracker[[#This Row],[Employee Name]]),"-----",VLOOKUP(LeaveTracker[[#This Row],[Employee Name]],Employees[[Employee Name]:[Office]],7))</f>
        <v>MAHOGANY MARKET</v>
      </c>
      <c r="F1732" s="51" t="str">
        <f>IF(ISBLANK(LeaveTracker[[#This Row],[Employee Name]]),"-----",VLOOKUP(LeaveTracker[[#This Row],[Employee Name]],Employees[[Employee Name]:[Office]],6))</f>
        <v>REGULAR</v>
      </c>
      <c r="G1732" s="24">
        <v>43874</v>
      </c>
      <c r="H1732" s="24">
        <v>43875</v>
      </c>
      <c r="I1732" s="20" t="s">
        <v>298</v>
      </c>
      <c r="J1732" s="43" t="s">
        <v>842</v>
      </c>
      <c r="K1732" s="51" t="str">
        <f ca="1">LeaveTracker[[#This Row],[Days]]&amp;" "&amp;LeaveTracker[[#This Row],[Type of Leave]]</f>
        <v>2 OTHER</v>
      </c>
      <c r="L1732" s="23">
        <f ca="1">NETWORKDAYS(LeaveTracker[[#This Row],[Start Date]],LeaveTracker[[#This Row],[End Date]],lstHolidays)</f>
        <v>2</v>
      </c>
      <c r="M1732" s="27"/>
    </row>
    <row r="1733" spans="1:13" ht="30" customHeight="1" x14ac:dyDescent="0.3">
      <c r="A1733" s="27">
        <v>289</v>
      </c>
      <c r="B1733" s="31">
        <v>43893</v>
      </c>
      <c r="C1733" s="31">
        <v>43852</v>
      </c>
      <c r="D1733" s="20" t="s">
        <v>601</v>
      </c>
      <c r="E1733" s="51" t="str">
        <f>IF(ISBLANK(LeaveTracker[[#This Row],[Employee Name]]),"-----",VLOOKUP(LeaveTracker[[#This Row],[Employee Name]],Employees[[Employee Name]:[Office]],7))</f>
        <v>MAHOGANY MARKET</v>
      </c>
      <c r="F1733" s="51" t="str">
        <f>IF(ISBLANK(LeaveTracker[[#This Row],[Employee Name]]),"-----",VLOOKUP(LeaveTracker[[#This Row],[Employee Name]],Employees[[Employee Name]:[Office]],6))</f>
        <v>REGULAR</v>
      </c>
      <c r="G1733" s="24">
        <v>43846</v>
      </c>
      <c r="H1733" s="24">
        <v>43847</v>
      </c>
      <c r="I1733" s="20" t="s">
        <v>298</v>
      </c>
      <c r="J1733" s="43" t="s">
        <v>842</v>
      </c>
      <c r="K1733" s="51" t="str">
        <f ca="1">LeaveTracker[[#This Row],[Days]]&amp;" "&amp;LeaveTracker[[#This Row],[Type of Leave]]</f>
        <v>2 OTHER</v>
      </c>
      <c r="L1733" s="23">
        <f ca="1">NETWORKDAYS(LeaveTracker[[#This Row],[Start Date]],LeaveTracker[[#This Row],[End Date]],lstHolidays)</f>
        <v>2</v>
      </c>
      <c r="M1733" s="27"/>
    </row>
    <row r="1734" spans="1:13" ht="30" customHeight="1" x14ac:dyDescent="0.3">
      <c r="A1734" s="27">
        <v>290</v>
      </c>
      <c r="B1734" s="31">
        <v>43893</v>
      </c>
      <c r="C1734" s="31">
        <v>43865</v>
      </c>
      <c r="D1734" s="20" t="s">
        <v>591</v>
      </c>
      <c r="E1734" s="51" t="str">
        <f>IF(ISBLANK(LeaveTracker[[#This Row],[Employee Name]]),"-----",VLOOKUP(LeaveTracker[[#This Row],[Employee Name]],Employees[[Employee Name]:[Office]],7))</f>
        <v>MAHOGANY MARKET</v>
      </c>
      <c r="F1734" s="51" t="str">
        <f>IF(ISBLANK(LeaveTracker[[#This Row],[Employee Name]]),"-----",VLOOKUP(LeaveTracker[[#This Row],[Employee Name]],Employees[[Employee Name]:[Office]],6))</f>
        <v>REGULAR</v>
      </c>
      <c r="G1734" s="24">
        <v>43870</v>
      </c>
      <c r="H1734" s="24">
        <v>43871</v>
      </c>
      <c r="I1734" s="20" t="s">
        <v>298</v>
      </c>
      <c r="J1734" s="43" t="s">
        <v>842</v>
      </c>
      <c r="K1734" s="51" t="str">
        <f ca="1">LeaveTracker[[#This Row],[Days]]&amp;" "&amp;LeaveTracker[[#This Row],[Type of Leave]]</f>
        <v>1 OTHER</v>
      </c>
      <c r="L1734" s="23">
        <f ca="1">NETWORKDAYS(LeaveTracker[[#This Row],[Start Date]],LeaveTracker[[#This Row],[End Date]],lstHolidays)</f>
        <v>1</v>
      </c>
      <c r="M1734" s="27"/>
    </row>
    <row r="1735" spans="1:13" ht="30" customHeight="1" x14ac:dyDescent="0.3">
      <c r="A1735" s="27">
        <v>291</v>
      </c>
      <c r="B1735" s="31">
        <v>43893</v>
      </c>
      <c r="C1735" s="31">
        <v>43852</v>
      </c>
      <c r="D1735" s="20" t="s">
        <v>591</v>
      </c>
      <c r="E1735" s="51" t="str">
        <f>IF(ISBLANK(LeaveTracker[[#This Row],[Employee Name]]),"-----",VLOOKUP(LeaveTracker[[#This Row],[Employee Name]],Employees[[Employee Name]:[Office]],7))</f>
        <v>MAHOGANY MARKET</v>
      </c>
      <c r="F1735" s="51" t="str">
        <f>IF(ISBLANK(LeaveTracker[[#This Row],[Employee Name]]),"-----",VLOOKUP(LeaveTracker[[#This Row],[Employee Name]],Employees[[Employee Name]:[Office]],6))</f>
        <v>REGULAR</v>
      </c>
      <c r="G1735" s="24">
        <v>43849</v>
      </c>
      <c r="H1735" s="24">
        <v>43849</v>
      </c>
      <c r="I1735" s="20" t="s">
        <v>298</v>
      </c>
      <c r="J1735" s="43" t="s">
        <v>842</v>
      </c>
      <c r="K1735" s="51" t="str">
        <f>LeaveTracker[[#This Row],[Days]]&amp;" "&amp;LeaveTracker[[#This Row],[Type of Leave]]</f>
        <v>1 OTHER</v>
      </c>
      <c r="L1735" s="23">
        <v>1</v>
      </c>
      <c r="M1735" s="27"/>
    </row>
    <row r="1736" spans="1:13" ht="30" customHeight="1" x14ac:dyDescent="0.3">
      <c r="A1736" s="27">
        <v>291</v>
      </c>
      <c r="B1736" s="31">
        <v>43893</v>
      </c>
      <c r="C1736" s="31">
        <v>43852</v>
      </c>
      <c r="D1736" s="20" t="s">
        <v>591</v>
      </c>
      <c r="E1736" s="51" t="str">
        <f>IF(ISBLANK(LeaveTracker[[#This Row],[Employee Name]]),"-----",VLOOKUP(LeaveTracker[[#This Row],[Employee Name]],Employees[[Employee Name]:[Office]],7))</f>
        <v>MAHOGANY MARKET</v>
      </c>
      <c r="F1736" s="51" t="str">
        <f>IF(ISBLANK(LeaveTracker[[#This Row],[Employee Name]]),"-----",VLOOKUP(LeaveTracker[[#This Row],[Employee Name]],Employees[[Employee Name]:[Office]],6))</f>
        <v>REGULAR</v>
      </c>
      <c r="G1736" s="24">
        <v>43856</v>
      </c>
      <c r="H1736" s="24">
        <v>43857</v>
      </c>
      <c r="I1736" s="20" t="s">
        <v>298</v>
      </c>
      <c r="J1736" s="43" t="s">
        <v>842</v>
      </c>
      <c r="K1736" s="51" t="str">
        <f>LeaveTracker[[#This Row],[Days]]&amp;" "&amp;LeaveTracker[[#This Row],[Type of Leave]]</f>
        <v>2 OTHER</v>
      </c>
      <c r="L1736" s="23">
        <v>2</v>
      </c>
      <c r="M1736" s="27"/>
    </row>
    <row r="1737" spans="1:13" ht="30" customHeight="1" x14ac:dyDescent="0.3">
      <c r="A1737" s="27">
        <v>292</v>
      </c>
      <c r="B1737" s="31">
        <v>43893</v>
      </c>
      <c r="C1737" s="31">
        <v>43879</v>
      </c>
      <c r="D1737" s="19" t="s">
        <v>599</v>
      </c>
      <c r="E1737" s="51" t="str">
        <f>IF(ISBLANK(LeaveTracker[[#This Row],[Employee Name]]),"-----",VLOOKUP(LeaveTracker[[#This Row],[Employee Name]],Employees[[Employee Name]:[Office]],7))</f>
        <v>EEO/ CITY MARKET</v>
      </c>
      <c r="F1737" s="51" t="str">
        <f>IF(ISBLANK(LeaveTracker[[#This Row],[Employee Name]]),"-----",VLOOKUP(LeaveTracker[[#This Row],[Employee Name]],Employees[[Employee Name]:[Office]],6))</f>
        <v>REGULAR</v>
      </c>
      <c r="G1737" s="24">
        <v>43875</v>
      </c>
      <c r="H1737" s="24">
        <v>43876</v>
      </c>
      <c r="I1737" s="20" t="s">
        <v>81</v>
      </c>
      <c r="K1737" s="51" t="str">
        <f>LeaveTracker[[#This Row],[Days]]&amp;" "&amp;LeaveTracker[[#This Row],[Type of Leave]]</f>
        <v>2 SL</v>
      </c>
      <c r="L1737" s="23">
        <v>2</v>
      </c>
      <c r="M1737" s="27"/>
    </row>
    <row r="1738" spans="1:13" ht="30" customHeight="1" x14ac:dyDescent="0.3">
      <c r="A1738" s="27">
        <v>293</v>
      </c>
      <c r="B1738" s="31">
        <v>43893</v>
      </c>
      <c r="C1738" s="31">
        <v>43852</v>
      </c>
      <c r="D1738" s="19" t="s">
        <v>599</v>
      </c>
      <c r="E1738" s="51" t="str">
        <f>IF(ISBLANK(LeaveTracker[[#This Row],[Employee Name]]),"-----",VLOOKUP(LeaveTracker[[#This Row],[Employee Name]],Employees[[Employee Name]:[Office]],7))</f>
        <v>EEO/ CITY MARKET</v>
      </c>
      <c r="F1738" s="51" t="str">
        <f>IF(ISBLANK(LeaveTracker[[#This Row],[Employee Name]]),"-----",VLOOKUP(LeaveTracker[[#This Row],[Employee Name]],Employees[[Employee Name]:[Office]],6))</f>
        <v>REGULAR</v>
      </c>
      <c r="G1738" s="24">
        <v>43846</v>
      </c>
      <c r="H1738" s="24">
        <v>43846</v>
      </c>
      <c r="I1738" s="20" t="s">
        <v>298</v>
      </c>
      <c r="J1738" s="43" t="s">
        <v>842</v>
      </c>
      <c r="K1738" s="51" t="str">
        <f ca="1">LeaveTracker[[#This Row],[Days]]&amp;" "&amp;LeaveTracker[[#This Row],[Type of Leave]]</f>
        <v>1 OTHER</v>
      </c>
      <c r="L1738" s="23">
        <f ca="1">NETWORKDAYS(LeaveTracker[[#This Row],[Start Date]],LeaveTracker[[#This Row],[End Date]],lstHolidays)</f>
        <v>1</v>
      </c>
      <c r="M1738" s="27"/>
    </row>
    <row r="1739" spans="1:13" ht="30" customHeight="1" x14ac:dyDescent="0.3">
      <c r="A1739" s="27">
        <v>293</v>
      </c>
      <c r="B1739" s="31">
        <v>43893</v>
      </c>
      <c r="C1739" s="31">
        <v>43852</v>
      </c>
      <c r="D1739" s="19" t="s">
        <v>599</v>
      </c>
      <c r="E1739" s="51" t="str">
        <f>IF(ISBLANK(LeaveTracker[[#This Row],[Employee Name]]),"-----",VLOOKUP(LeaveTracker[[#This Row],[Employee Name]],Employees[[Employee Name]:[Office]],7))</f>
        <v>EEO/ CITY MARKET</v>
      </c>
      <c r="F1739" s="51" t="str">
        <f>IF(ISBLANK(LeaveTracker[[#This Row],[Employee Name]]),"-----",VLOOKUP(LeaveTracker[[#This Row],[Employee Name]],Employees[[Employee Name]:[Office]],6))</f>
        <v>REGULAR</v>
      </c>
      <c r="G1739" s="24">
        <v>43851</v>
      </c>
      <c r="H1739" s="24">
        <v>43851</v>
      </c>
      <c r="I1739" s="20" t="s">
        <v>298</v>
      </c>
      <c r="J1739" s="43" t="s">
        <v>842</v>
      </c>
      <c r="K1739" s="51" t="str">
        <f ca="1">LeaveTracker[[#This Row],[Days]]&amp;" "&amp;LeaveTracker[[#This Row],[Type of Leave]]</f>
        <v>1 OTHER</v>
      </c>
      <c r="L1739" s="23">
        <f ca="1">NETWORKDAYS(LeaveTracker[[#This Row],[Start Date]],LeaveTracker[[#This Row],[End Date]],lstHolidays)</f>
        <v>1</v>
      </c>
      <c r="M1739" s="27"/>
    </row>
    <row r="1740" spans="1:13" ht="30" customHeight="1" x14ac:dyDescent="0.3">
      <c r="A1740" s="27">
        <v>293</v>
      </c>
      <c r="B1740" s="31">
        <v>43893</v>
      </c>
      <c r="C1740" s="31">
        <v>43852</v>
      </c>
      <c r="D1740" s="19" t="s">
        <v>599</v>
      </c>
      <c r="E1740" s="51" t="str">
        <f>IF(ISBLANK(LeaveTracker[[#This Row],[Employee Name]]),"-----",VLOOKUP(LeaveTracker[[#This Row],[Employee Name]],Employees[[Employee Name]:[Office]],7))</f>
        <v>EEO/ CITY MARKET</v>
      </c>
      <c r="F1740" s="51" t="str">
        <f>IF(ISBLANK(LeaveTracker[[#This Row],[Employee Name]]),"-----",VLOOKUP(LeaveTracker[[#This Row],[Employee Name]],Employees[[Employee Name]:[Office]],6))</f>
        <v>REGULAR</v>
      </c>
      <c r="G1740" s="24">
        <v>43855</v>
      </c>
      <c r="H1740" s="24">
        <v>43855</v>
      </c>
      <c r="I1740" s="20" t="s">
        <v>298</v>
      </c>
      <c r="J1740" s="43" t="s">
        <v>842</v>
      </c>
      <c r="K1740" s="51" t="str">
        <f>LeaveTracker[[#This Row],[Days]]&amp;" "&amp;LeaveTracker[[#This Row],[Type of Leave]]</f>
        <v>1 OTHER</v>
      </c>
      <c r="L1740" s="23">
        <v>1</v>
      </c>
      <c r="M1740" s="27"/>
    </row>
    <row r="1741" spans="1:13" ht="30" customHeight="1" x14ac:dyDescent="0.3">
      <c r="A1741" s="27">
        <v>294</v>
      </c>
      <c r="B1741" s="31">
        <v>43893</v>
      </c>
      <c r="C1741" s="31">
        <v>43880</v>
      </c>
      <c r="D1741" s="19" t="s">
        <v>287</v>
      </c>
      <c r="E1741" s="51" t="str">
        <f>IF(ISBLANK(LeaveTracker[[#This Row],[Employee Name]]),"-----",VLOOKUP(LeaveTracker[[#This Row],[Employee Name]],Employees[[Employee Name]:[Office]],7))</f>
        <v>EEO/ CITY MARKET</v>
      </c>
      <c r="F1741" s="51" t="str">
        <f>IF(ISBLANK(LeaveTracker[[#This Row],[Employee Name]]),"-----",VLOOKUP(LeaveTracker[[#This Row],[Employee Name]],Employees[[Employee Name]:[Office]],6))</f>
        <v>REGULAR</v>
      </c>
      <c r="G1741" s="24">
        <v>43873</v>
      </c>
      <c r="H1741" s="24">
        <v>43877</v>
      </c>
      <c r="I1741" s="20" t="s">
        <v>81</v>
      </c>
      <c r="K1741" s="51" t="str">
        <f>LeaveTracker[[#This Row],[Days]]&amp;" "&amp;LeaveTracker[[#This Row],[Type of Leave]]</f>
        <v>5 SL</v>
      </c>
      <c r="L1741" s="23">
        <v>5</v>
      </c>
      <c r="M1741" s="27"/>
    </row>
    <row r="1742" spans="1:13" ht="30" customHeight="1" x14ac:dyDescent="0.3">
      <c r="A1742" s="27">
        <v>294</v>
      </c>
      <c r="B1742" s="31">
        <v>43893</v>
      </c>
      <c r="C1742" s="31">
        <v>43880</v>
      </c>
      <c r="D1742" s="19" t="s">
        <v>287</v>
      </c>
      <c r="E1742" s="51" t="str">
        <f>IF(ISBLANK(LeaveTracker[[#This Row],[Employee Name]]),"-----",VLOOKUP(LeaveTracker[[#This Row],[Employee Name]],Employees[[Employee Name]:[Office]],7))</f>
        <v>EEO/ CITY MARKET</v>
      </c>
      <c r="F1742" s="51" t="str">
        <f>IF(ISBLANK(LeaveTracker[[#This Row],[Employee Name]]),"-----",VLOOKUP(LeaveTracker[[#This Row],[Employee Name]],Employees[[Employee Name]:[Office]],6))</f>
        <v>REGULAR</v>
      </c>
      <c r="G1742" s="24">
        <v>43880</v>
      </c>
      <c r="H1742" s="24">
        <v>43881</v>
      </c>
      <c r="I1742" s="20" t="s">
        <v>81</v>
      </c>
      <c r="K1742" s="51" t="str">
        <f ca="1">LeaveTracker[[#This Row],[Days]]&amp;" "&amp;LeaveTracker[[#This Row],[Type of Leave]]</f>
        <v>2 SL</v>
      </c>
      <c r="L1742" s="23">
        <f ca="1">NETWORKDAYS(LeaveTracker[[#This Row],[Start Date]],LeaveTracker[[#This Row],[End Date]],lstHolidays)</f>
        <v>2</v>
      </c>
      <c r="M1742" s="27"/>
    </row>
    <row r="1743" spans="1:13" ht="30" customHeight="1" x14ac:dyDescent="0.3">
      <c r="A1743" s="27">
        <v>295</v>
      </c>
      <c r="B1743" s="31">
        <v>43893</v>
      </c>
      <c r="C1743" s="31">
        <v>43848</v>
      </c>
      <c r="D1743" s="19" t="s">
        <v>287</v>
      </c>
      <c r="E1743" s="51" t="str">
        <f>IF(ISBLANK(LeaveTracker[[#This Row],[Employee Name]]),"-----",VLOOKUP(LeaveTracker[[#This Row],[Employee Name]],Employees[[Employee Name]:[Office]],7))</f>
        <v>EEO/ CITY MARKET</v>
      </c>
      <c r="F1743" s="51" t="str">
        <f>IF(ISBLANK(LeaveTracker[[#This Row],[Employee Name]]),"-----",VLOOKUP(LeaveTracker[[#This Row],[Employee Name]],Employees[[Employee Name]:[Office]],6))</f>
        <v>REGULAR</v>
      </c>
      <c r="G1743" s="24">
        <v>43838</v>
      </c>
      <c r="H1743" s="24">
        <v>43842</v>
      </c>
      <c r="I1743" s="20" t="s">
        <v>81</v>
      </c>
      <c r="K1743" s="51" t="str">
        <f>LeaveTracker[[#This Row],[Days]]&amp;" "&amp;LeaveTracker[[#This Row],[Type of Leave]]</f>
        <v>5 SL</v>
      </c>
      <c r="L1743" s="23">
        <v>5</v>
      </c>
      <c r="M1743" s="27"/>
    </row>
    <row r="1744" spans="1:13" ht="30" customHeight="1" x14ac:dyDescent="0.3">
      <c r="A1744" s="27">
        <v>296</v>
      </c>
      <c r="B1744" s="31">
        <v>43893</v>
      </c>
      <c r="C1744" s="31">
        <v>43879</v>
      </c>
      <c r="D1744" s="19" t="s">
        <v>550</v>
      </c>
      <c r="E1744" s="51" t="str">
        <f>IF(ISBLANK(LeaveTracker[[#This Row],[Employee Name]]),"-----",VLOOKUP(LeaveTracker[[#This Row],[Employee Name]],Employees[[Employee Name]:[Office]],7))</f>
        <v>EEO/ CITY MARKET</v>
      </c>
      <c r="F1744" s="51" t="str">
        <f>IF(ISBLANK(LeaveTracker[[#This Row],[Employee Name]]),"-----",VLOOKUP(LeaveTracker[[#This Row],[Employee Name]],Employees[[Employee Name]:[Office]],6))</f>
        <v>REGULAR</v>
      </c>
      <c r="G1744" s="24">
        <v>43874</v>
      </c>
      <c r="H1744" s="24">
        <v>43876</v>
      </c>
      <c r="I1744" s="20" t="s">
        <v>81</v>
      </c>
      <c r="K1744" s="51" t="str">
        <f>LeaveTracker[[#This Row],[Days]]&amp;" "&amp;LeaveTracker[[#This Row],[Type of Leave]]</f>
        <v>3 SL</v>
      </c>
      <c r="L1744" s="23">
        <v>3</v>
      </c>
      <c r="M1744" s="27"/>
    </row>
    <row r="1745" spans="1:13" ht="30" customHeight="1" x14ac:dyDescent="0.3">
      <c r="A1745" s="27">
        <v>297</v>
      </c>
      <c r="B1745" s="31">
        <v>43893</v>
      </c>
      <c r="C1745" s="31">
        <v>43878</v>
      </c>
      <c r="D1745" s="19" t="s">
        <v>550</v>
      </c>
      <c r="E1745" s="51" t="str">
        <f>IF(ISBLANK(LeaveTracker[[#This Row],[Employee Name]]),"-----",VLOOKUP(LeaveTracker[[#This Row],[Employee Name]],Employees[[Employee Name]:[Office]],7))</f>
        <v>EEO/ CITY MARKET</v>
      </c>
      <c r="F1745" s="51" t="str">
        <f>IF(ISBLANK(LeaveTracker[[#This Row],[Employee Name]]),"-----",VLOOKUP(LeaveTracker[[#This Row],[Employee Name]],Employees[[Employee Name]:[Office]],6))</f>
        <v>REGULAR</v>
      </c>
      <c r="G1745" s="24">
        <v>43872</v>
      </c>
      <c r="H1745" s="24">
        <v>43873</v>
      </c>
      <c r="I1745" s="20" t="s">
        <v>298</v>
      </c>
      <c r="J1745" s="43" t="s">
        <v>842</v>
      </c>
      <c r="K1745" s="51" t="str">
        <f ca="1">LeaveTracker[[#This Row],[Days]]&amp;" "&amp;LeaveTracker[[#This Row],[Type of Leave]]</f>
        <v>2 OTHER</v>
      </c>
      <c r="L1745" s="23">
        <f ca="1">NETWORKDAYS(LeaveTracker[[#This Row],[Start Date]],LeaveTracker[[#This Row],[End Date]],lstHolidays)</f>
        <v>2</v>
      </c>
      <c r="M1745" s="27"/>
    </row>
    <row r="1746" spans="1:13" ht="30" customHeight="1" x14ac:dyDescent="0.3">
      <c r="A1746" s="27">
        <v>298</v>
      </c>
      <c r="B1746" s="31">
        <v>43893</v>
      </c>
      <c r="C1746" s="31">
        <v>43860</v>
      </c>
      <c r="D1746" s="19" t="s">
        <v>550</v>
      </c>
      <c r="E1746" s="51" t="str">
        <f>IF(ISBLANK(LeaveTracker[[#This Row],[Employee Name]]),"-----",VLOOKUP(LeaveTracker[[#This Row],[Employee Name]],Employees[[Employee Name]:[Office]],7))</f>
        <v>EEO/ CITY MARKET</v>
      </c>
      <c r="F1746" s="51" t="str">
        <f>IF(ISBLANK(LeaveTracker[[#This Row],[Employee Name]]),"-----",VLOOKUP(LeaveTracker[[#This Row],[Employee Name]],Employees[[Employee Name]:[Office]],6))</f>
        <v>REGULAR</v>
      </c>
      <c r="G1746" s="24">
        <v>43867</v>
      </c>
      <c r="H1746" s="24">
        <v>43869</v>
      </c>
      <c r="I1746" s="20" t="s">
        <v>298</v>
      </c>
      <c r="J1746" s="43" t="s">
        <v>842</v>
      </c>
      <c r="K1746" s="51" t="str">
        <f>LeaveTracker[[#This Row],[Days]]&amp;" "&amp;LeaveTracker[[#This Row],[Type of Leave]]</f>
        <v>3 OTHER</v>
      </c>
      <c r="L1746" s="23">
        <v>3</v>
      </c>
      <c r="M1746" s="27"/>
    </row>
    <row r="1747" spans="1:13" ht="30" customHeight="1" x14ac:dyDescent="0.3">
      <c r="A1747" s="27">
        <v>299</v>
      </c>
      <c r="B1747" s="31">
        <v>43893</v>
      </c>
      <c r="C1747" s="31">
        <v>43833</v>
      </c>
      <c r="D1747" s="20" t="s">
        <v>550</v>
      </c>
      <c r="E1747" s="51" t="str">
        <f>IF(ISBLANK(LeaveTracker[[#This Row],[Employee Name]]),"-----",VLOOKUP(LeaveTracker[[#This Row],[Employee Name]],Employees[[Employee Name]:[Office]],7))</f>
        <v>EEO/ CITY MARKET</v>
      </c>
      <c r="F1747" s="51" t="str">
        <f>IF(ISBLANK(LeaveTracker[[#This Row],[Employee Name]]),"-----",VLOOKUP(LeaveTracker[[#This Row],[Employee Name]],Employees[[Employee Name]:[Office]],6))</f>
        <v>REGULAR</v>
      </c>
      <c r="G1747" s="24">
        <v>43832</v>
      </c>
      <c r="H1747" s="24">
        <v>43832</v>
      </c>
      <c r="I1747" s="20" t="s">
        <v>81</v>
      </c>
      <c r="K1747" s="51" t="str">
        <f ca="1">LeaveTracker[[#This Row],[Days]]&amp;" "&amp;LeaveTracker[[#This Row],[Type of Leave]]</f>
        <v>1 SL</v>
      </c>
      <c r="L1747" s="23">
        <f ca="1">NETWORKDAYS(LeaveTracker[[#This Row],[Start Date]],LeaveTracker[[#This Row],[End Date]],lstHolidays)</f>
        <v>1</v>
      </c>
      <c r="M1747" s="27"/>
    </row>
    <row r="1748" spans="1:13" ht="30" customHeight="1" x14ac:dyDescent="0.3">
      <c r="A1748" s="27">
        <v>300</v>
      </c>
      <c r="B1748" s="31">
        <v>43893</v>
      </c>
      <c r="C1748" s="31">
        <v>43852</v>
      </c>
      <c r="D1748" s="19" t="s">
        <v>605</v>
      </c>
      <c r="E1748" s="51" t="str">
        <f>IF(ISBLANK(LeaveTracker[[#This Row],[Employee Name]]),"-----",VLOOKUP(LeaveTracker[[#This Row],[Employee Name]],Employees[[Employee Name]:[Office]],7))</f>
        <v>MAHOGANY MARKET</v>
      </c>
      <c r="F1748" s="51" t="str">
        <f>IF(ISBLANK(LeaveTracker[[#This Row],[Employee Name]]),"-----",VLOOKUP(LeaveTracker[[#This Row],[Employee Name]],Employees[[Employee Name]:[Office]],6))</f>
        <v>REGULAR</v>
      </c>
      <c r="G1748" s="24">
        <v>43841</v>
      </c>
      <c r="H1748" s="24">
        <v>43842</v>
      </c>
      <c r="I1748" s="20" t="s">
        <v>81</v>
      </c>
      <c r="K1748" s="51" t="str">
        <f>LeaveTracker[[#This Row],[Days]]&amp;" "&amp;LeaveTracker[[#This Row],[Type of Leave]]</f>
        <v>2 SL</v>
      </c>
      <c r="L1748" s="23">
        <v>2</v>
      </c>
      <c r="M1748" s="27"/>
    </row>
    <row r="1749" spans="1:13" ht="30" customHeight="1" x14ac:dyDescent="0.3">
      <c r="A1749" s="27">
        <v>300</v>
      </c>
      <c r="B1749" s="31">
        <v>43893</v>
      </c>
      <c r="C1749" s="31">
        <v>43852</v>
      </c>
      <c r="D1749" s="20" t="s">
        <v>605</v>
      </c>
      <c r="E1749" s="51" t="str">
        <f>IF(ISBLANK(LeaveTracker[[#This Row],[Employee Name]]),"-----",VLOOKUP(LeaveTracker[[#This Row],[Employee Name]],Employees[[Employee Name]:[Office]],7))</f>
        <v>MAHOGANY MARKET</v>
      </c>
      <c r="F1749" s="51" t="str">
        <f>IF(ISBLANK(LeaveTracker[[#This Row],[Employee Name]]),"-----",VLOOKUP(LeaveTracker[[#This Row],[Employee Name]],Employees[[Employee Name]:[Office]],6))</f>
        <v>REGULAR</v>
      </c>
      <c r="G1749" s="24">
        <v>43845</v>
      </c>
      <c r="H1749" s="24">
        <v>43845</v>
      </c>
      <c r="I1749" s="20" t="s">
        <v>81</v>
      </c>
      <c r="K1749" s="51" t="str">
        <f ca="1">LeaveTracker[[#This Row],[Days]]&amp;" "&amp;LeaveTracker[[#This Row],[Type of Leave]]</f>
        <v>1 SL</v>
      </c>
      <c r="L1749" s="23">
        <f ca="1">NETWORKDAYS(LeaveTracker[[#This Row],[Start Date]],LeaveTracker[[#This Row],[End Date]],lstHolidays)</f>
        <v>1</v>
      </c>
      <c r="M1749" s="27"/>
    </row>
    <row r="1750" spans="1:13" ht="30" customHeight="1" x14ac:dyDescent="0.3">
      <c r="A1750" s="27">
        <v>301</v>
      </c>
      <c r="B1750" s="31">
        <v>43893</v>
      </c>
      <c r="D1750" s="20" t="s">
        <v>605</v>
      </c>
      <c r="E1750" s="51" t="str">
        <f>IF(ISBLANK(LeaveTracker[[#This Row],[Employee Name]]),"-----",VLOOKUP(LeaveTracker[[#This Row],[Employee Name]],Employees[[Employee Name]:[Office]],7))</f>
        <v>MAHOGANY MARKET</v>
      </c>
      <c r="F1750" s="51" t="str">
        <f>IF(ISBLANK(LeaveTracker[[#This Row],[Employee Name]]),"-----",VLOOKUP(LeaveTracker[[#This Row],[Employee Name]],Employees[[Employee Name]:[Office]],6))</f>
        <v>REGULAR</v>
      </c>
      <c r="G1750" s="24">
        <v>43857</v>
      </c>
      <c r="H1750" s="24">
        <v>43859</v>
      </c>
      <c r="I1750" s="20" t="s">
        <v>81</v>
      </c>
      <c r="K1750" s="51" t="str">
        <f ca="1">LeaveTracker[[#This Row],[Days]]&amp;" "&amp;LeaveTracker[[#This Row],[Type of Leave]]</f>
        <v>3 SL</v>
      </c>
      <c r="L1750" s="23">
        <f ca="1">NETWORKDAYS(LeaveTracker[[#This Row],[Start Date]],LeaveTracker[[#This Row],[End Date]],lstHolidays)</f>
        <v>3</v>
      </c>
      <c r="M1750" s="27"/>
    </row>
    <row r="1751" spans="1:13" ht="30" customHeight="1" x14ac:dyDescent="0.3">
      <c r="A1751" s="27">
        <v>301</v>
      </c>
      <c r="B1751" s="31">
        <v>43893</v>
      </c>
      <c r="D1751" s="20" t="s">
        <v>605</v>
      </c>
      <c r="E1751" s="51" t="str">
        <f>IF(ISBLANK(LeaveTracker[[#This Row],[Employee Name]]),"-----",VLOOKUP(LeaveTracker[[#This Row],[Employee Name]],Employees[[Employee Name]:[Office]],7))</f>
        <v>MAHOGANY MARKET</v>
      </c>
      <c r="F1751" s="51" t="str">
        <f>IF(ISBLANK(LeaveTracker[[#This Row],[Employee Name]]),"-----",VLOOKUP(LeaveTracker[[#This Row],[Employee Name]],Employees[[Employee Name]:[Office]],6))</f>
        <v>REGULAR</v>
      </c>
      <c r="G1751" s="24">
        <v>43862</v>
      </c>
      <c r="H1751" s="24">
        <v>43866</v>
      </c>
      <c r="I1751" s="20" t="s">
        <v>81</v>
      </c>
      <c r="K1751" s="51" t="str">
        <f>LeaveTracker[[#This Row],[Days]]&amp;" "&amp;LeaveTracker[[#This Row],[Type of Leave]]</f>
        <v>5 SL</v>
      </c>
      <c r="L1751" s="23">
        <v>5</v>
      </c>
      <c r="M1751" s="27"/>
    </row>
    <row r="1752" spans="1:13" ht="30" customHeight="1" x14ac:dyDescent="0.3">
      <c r="A1752" s="27">
        <v>301</v>
      </c>
      <c r="B1752" s="31">
        <v>43893</v>
      </c>
      <c r="D1752" s="20" t="s">
        <v>605</v>
      </c>
      <c r="E1752" s="51" t="str">
        <f>IF(ISBLANK(LeaveTracker[[#This Row],[Employee Name]]),"-----",VLOOKUP(LeaveTracker[[#This Row],[Employee Name]],Employees[[Employee Name]:[Office]],7))</f>
        <v>MAHOGANY MARKET</v>
      </c>
      <c r="F1752" s="51" t="str">
        <f>IF(ISBLANK(LeaveTracker[[#This Row],[Employee Name]]),"-----",VLOOKUP(LeaveTracker[[#This Row],[Employee Name]],Employees[[Employee Name]:[Office]],6))</f>
        <v>REGULAR</v>
      </c>
      <c r="G1752" s="24">
        <v>43869</v>
      </c>
      <c r="H1752" s="24">
        <v>43870</v>
      </c>
      <c r="I1752" s="20" t="s">
        <v>81</v>
      </c>
      <c r="K1752" s="51" t="str">
        <f>LeaveTracker[[#This Row],[Days]]&amp;" "&amp;LeaveTracker[[#This Row],[Type of Leave]]</f>
        <v>2 SL</v>
      </c>
      <c r="L1752" s="23">
        <v>2</v>
      </c>
      <c r="M1752" s="27"/>
    </row>
    <row r="1753" spans="1:13" ht="30" customHeight="1" x14ac:dyDescent="0.3">
      <c r="A1753" s="27">
        <v>302</v>
      </c>
      <c r="B1753" s="31">
        <v>43893</v>
      </c>
      <c r="C1753" s="31">
        <v>43811</v>
      </c>
      <c r="D1753" s="20" t="s">
        <v>626</v>
      </c>
      <c r="E1753" s="51" t="str">
        <f>IF(ISBLANK(LeaveTracker[[#This Row],[Employee Name]]),"-----",VLOOKUP(LeaveTracker[[#This Row],[Employee Name]],Employees[[Employee Name]:[Office]],7))</f>
        <v>EEO/ CITY MARKET</v>
      </c>
      <c r="F1753" s="51" t="str">
        <f>IF(ISBLANK(LeaveTracker[[#This Row],[Employee Name]]),"-----",VLOOKUP(LeaveTracker[[#This Row],[Employee Name]],Employees[[Employee Name]:[Office]],6))</f>
        <v>REGULAR</v>
      </c>
      <c r="G1753" s="24">
        <v>43832</v>
      </c>
      <c r="H1753" s="24">
        <v>43832</v>
      </c>
      <c r="I1753" s="20" t="s">
        <v>298</v>
      </c>
      <c r="J1753" s="43" t="s">
        <v>158</v>
      </c>
      <c r="K1753" s="51" t="str">
        <f ca="1">LeaveTracker[[#This Row],[Days]]&amp;" "&amp;LeaveTracker[[#This Row],[Type of Leave]]</f>
        <v>1 OTHER</v>
      </c>
      <c r="L1753" s="23">
        <f ca="1">NETWORKDAYS(LeaveTracker[[#This Row],[Start Date]],LeaveTracker[[#This Row],[End Date]],lstHolidays)</f>
        <v>1</v>
      </c>
      <c r="M1753" s="27"/>
    </row>
    <row r="1754" spans="1:13" ht="30" customHeight="1" x14ac:dyDescent="0.3">
      <c r="A1754" s="27">
        <v>303</v>
      </c>
      <c r="B1754" s="31">
        <v>43893</v>
      </c>
      <c r="C1754" s="31">
        <v>43836</v>
      </c>
      <c r="D1754" s="19" t="s">
        <v>355</v>
      </c>
      <c r="E1754" s="51" t="str">
        <f>IF(ISBLANK(LeaveTracker[[#This Row],[Employee Name]]),"-----",VLOOKUP(LeaveTracker[[#This Row],[Employee Name]],Employees[[Employee Name]:[Office]],7))</f>
        <v>LCR</v>
      </c>
      <c r="F1754" s="51" t="str">
        <f>IF(ISBLANK(LeaveTracker[[#This Row],[Employee Name]]),"-----",VLOOKUP(LeaveTracker[[#This Row],[Employee Name]],Employees[[Employee Name]:[Office]],6))</f>
        <v>REGULAR</v>
      </c>
      <c r="G1754" s="24">
        <v>43832</v>
      </c>
      <c r="H1754" s="24">
        <v>43833</v>
      </c>
      <c r="I1754" s="20" t="s">
        <v>81</v>
      </c>
      <c r="K1754" s="51" t="str">
        <f ca="1">LeaveTracker[[#This Row],[Days]]&amp;" "&amp;LeaveTracker[[#This Row],[Type of Leave]]</f>
        <v>2 SL</v>
      </c>
      <c r="L1754" s="23">
        <f ca="1">NETWORKDAYS(LeaveTracker[[#This Row],[Start Date]],LeaveTracker[[#This Row],[End Date]],lstHolidays)</f>
        <v>2</v>
      </c>
      <c r="M1754" s="27"/>
    </row>
    <row r="1755" spans="1:13" ht="30" customHeight="1" x14ac:dyDescent="0.3">
      <c r="A1755" s="27">
        <v>304</v>
      </c>
      <c r="B1755" s="31">
        <v>43893</v>
      </c>
      <c r="C1755" s="31">
        <v>43811</v>
      </c>
      <c r="D1755" s="20" t="s">
        <v>626</v>
      </c>
      <c r="E1755" s="51" t="str">
        <f>IF(ISBLANK(LeaveTracker[[#This Row],[Employee Name]]),"-----",VLOOKUP(LeaveTracker[[#This Row],[Employee Name]],Employees[[Employee Name]:[Office]],7))</f>
        <v>EEO/ CITY MARKET</v>
      </c>
      <c r="F1755" s="51" t="str">
        <f>IF(ISBLANK(LeaveTracker[[#This Row],[Employee Name]]),"-----",VLOOKUP(LeaveTracker[[#This Row],[Employee Name]],Employees[[Employee Name]:[Office]],6))</f>
        <v>REGULAR</v>
      </c>
      <c r="G1755" s="24">
        <v>43822</v>
      </c>
      <c r="H1755" s="24">
        <v>43822</v>
      </c>
      <c r="I1755" s="20" t="s">
        <v>82</v>
      </c>
      <c r="K1755" s="51" t="str">
        <f ca="1">LeaveTracker[[#This Row],[Days]]&amp;" "&amp;LeaveTracker[[#This Row],[Type of Leave]]</f>
        <v>1 VL</v>
      </c>
      <c r="L1755" s="23">
        <f ca="1">NETWORKDAYS(LeaveTracker[[#This Row],[Start Date]],LeaveTracker[[#This Row],[End Date]],lstHolidays)</f>
        <v>1</v>
      </c>
      <c r="M1755" s="27"/>
    </row>
    <row r="1756" spans="1:13" ht="30" customHeight="1" x14ac:dyDescent="0.3">
      <c r="A1756" s="27">
        <v>304</v>
      </c>
      <c r="B1756" s="31">
        <v>43893</v>
      </c>
      <c r="C1756" s="31">
        <v>43811</v>
      </c>
      <c r="D1756" s="20" t="s">
        <v>626</v>
      </c>
      <c r="E1756" s="51" t="str">
        <f>IF(ISBLANK(LeaveTracker[[#This Row],[Employee Name]]),"-----",VLOOKUP(LeaveTracker[[#This Row],[Employee Name]],Employees[[Employee Name]:[Office]],7))</f>
        <v>EEO/ CITY MARKET</v>
      </c>
      <c r="F1756" s="51" t="str">
        <f>IF(ISBLANK(LeaveTracker[[#This Row],[Employee Name]]),"-----",VLOOKUP(LeaveTracker[[#This Row],[Employee Name]],Employees[[Employee Name]:[Office]],6))</f>
        <v>REGULAR</v>
      </c>
      <c r="G1756" s="24">
        <v>43825</v>
      </c>
      <c r="H1756" s="24">
        <v>43825</v>
      </c>
      <c r="I1756" s="20" t="s">
        <v>82</v>
      </c>
      <c r="K1756" s="51" t="str">
        <f ca="1">LeaveTracker[[#This Row],[Days]]&amp;" "&amp;LeaveTracker[[#This Row],[Type of Leave]]</f>
        <v>1 VL</v>
      </c>
      <c r="L1756" s="23">
        <f ca="1">NETWORKDAYS(LeaveTracker[[#This Row],[Start Date]],LeaveTracker[[#This Row],[End Date]],lstHolidays)</f>
        <v>1</v>
      </c>
      <c r="M1756" s="27"/>
    </row>
    <row r="1757" spans="1:13" ht="30" customHeight="1" x14ac:dyDescent="0.3">
      <c r="A1757" s="27">
        <v>304</v>
      </c>
      <c r="B1757" s="31">
        <v>43893</v>
      </c>
      <c r="C1757" s="31">
        <v>43811</v>
      </c>
      <c r="D1757" s="20" t="s">
        <v>626</v>
      </c>
      <c r="E1757" s="51" t="str">
        <f>IF(ISBLANK(LeaveTracker[[#This Row],[Employee Name]]),"-----",VLOOKUP(LeaveTracker[[#This Row],[Employee Name]],Employees[[Employee Name]:[Office]],7))</f>
        <v>EEO/ CITY MARKET</v>
      </c>
      <c r="F1757" s="51" t="str">
        <f>IF(ISBLANK(LeaveTracker[[#This Row],[Employee Name]]),"-----",VLOOKUP(LeaveTracker[[#This Row],[Employee Name]],Employees[[Employee Name]:[Office]],6))</f>
        <v>REGULAR</v>
      </c>
      <c r="G1757" s="24">
        <v>43827</v>
      </c>
      <c r="H1757" s="24">
        <v>43827</v>
      </c>
      <c r="I1757" s="20" t="s">
        <v>82</v>
      </c>
      <c r="K1757" s="51" t="str">
        <f>LeaveTracker[[#This Row],[Days]]&amp;" "&amp;LeaveTracker[[#This Row],[Type of Leave]]</f>
        <v>1 VL</v>
      </c>
      <c r="L1757" s="23">
        <v>1</v>
      </c>
      <c r="M1757" s="27"/>
    </row>
    <row r="1758" spans="1:13" ht="30" customHeight="1" x14ac:dyDescent="0.3">
      <c r="A1758" s="27">
        <v>305</v>
      </c>
      <c r="B1758" s="31">
        <v>43893</v>
      </c>
      <c r="C1758" s="31">
        <v>43806</v>
      </c>
      <c r="D1758" s="20" t="s">
        <v>287</v>
      </c>
      <c r="E1758" s="51" t="str">
        <f>IF(ISBLANK(LeaveTracker[[#This Row],[Employee Name]]),"-----",VLOOKUP(LeaveTracker[[#This Row],[Employee Name]],Employees[[Employee Name]:[Office]],7))</f>
        <v>EEO/ CITY MARKET</v>
      </c>
      <c r="F1758" s="51" t="str">
        <f>IF(ISBLANK(LeaveTracker[[#This Row],[Employee Name]]),"-----",VLOOKUP(LeaveTracker[[#This Row],[Employee Name]],Employees[[Employee Name]:[Office]],6))</f>
        <v>REGULAR</v>
      </c>
      <c r="G1758" s="24">
        <v>43805</v>
      </c>
      <c r="H1758" s="24">
        <v>43805</v>
      </c>
      <c r="I1758" s="20" t="s">
        <v>81</v>
      </c>
      <c r="K1758" s="51" t="str">
        <f ca="1">LeaveTracker[[#This Row],[Days]]&amp;" "&amp;LeaveTracker[[#This Row],[Type of Leave]]</f>
        <v>1 SL</v>
      </c>
      <c r="L1758" s="23">
        <f ca="1">NETWORKDAYS(LeaveTracker[[#This Row],[Start Date]],LeaveTracker[[#This Row],[End Date]],lstHolidays)</f>
        <v>1</v>
      </c>
      <c r="M1758" s="27"/>
    </row>
    <row r="1759" spans="1:13" ht="30" customHeight="1" x14ac:dyDescent="0.3">
      <c r="A1759" s="27">
        <v>306</v>
      </c>
      <c r="B1759" s="31">
        <v>43893</v>
      </c>
      <c r="C1759" s="31">
        <v>43790</v>
      </c>
      <c r="D1759" s="20" t="s">
        <v>287</v>
      </c>
      <c r="E1759" s="51" t="str">
        <f>IF(ISBLANK(LeaveTracker[[#This Row],[Employee Name]]),"-----",VLOOKUP(LeaveTracker[[#This Row],[Employee Name]],Employees[[Employee Name]:[Office]],7))</f>
        <v>EEO/ CITY MARKET</v>
      </c>
      <c r="F1759" s="51" t="str">
        <f>IF(ISBLANK(LeaveTracker[[#This Row],[Employee Name]]),"-----",VLOOKUP(LeaveTracker[[#This Row],[Employee Name]],Employees[[Employee Name]:[Office]],6))</f>
        <v>REGULAR</v>
      </c>
      <c r="G1759" s="24">
        <v>43786</v>
      </c>
      <c r="H1759" s="24">
        <v>43786</v>
      </c>
      <c r="I1759" s="20" t="s">
        <v>81</v>
      </c>
      <c r="K1759" s="51" t="str">
        <f>LeaveTracker[[#This Row],[Days]]&amp;" "&amp;LeaveTracker[[#This Row],[Type of Leave]]</f>
        <v>1 SL</v>
      </c>
      <c r="L1759" s="23">
        <v>1</v>
      </c>
      <c r="M1759" s="27"/>
    </row>
    <row r="1760" spans="1:13" ht="30" customHeight="1" x14ac:dyDescent="0.3">
      <c r="A1760" s="27">
        <v>307</v>
      </c>
      <c r="B1760" s="31">
        <v>43893</v>
      </c>
      <c r="C1760" s="31">
        <v>43777</v>
      </c>
      <c r="D1760" s="20" t="s">
        <v>287</v>
      </c>
      <c r="E1760" s="51" t="str">
        <f>IF(ISBLANK(LeaveTracker[[#This Row],[Employee Name]]),"-----",VLOOKUP(LeaveTracker[[#This Row],[Employee Name]],Employees[[Employee Name]:[Office]],7))</f>
        <v>EEO/ CITY MARKET</v>
      </c>
      <c r="F1760" s="51" t="str">
        <f>IF(ISBLANK(LeaveTracker[[#This Row],[Employee Name]]),"-----",VLOOKUP(LeaveTracker[[#This Row],[Employee Name]],Employees[[Employee Name]:[Office]],6))</f>
        <v>REGULAR</v>
      </c>
      <c r="G1760" s="24">
        <v>43775</v>
      </c>
      <c r="H1760" s="24">
        <v>43776</v>
      </c>
      <c r="I1760" s="20" t="s">
        <v>81</v>
      </c>
      <c r="K1760" s="51" t="str">
        <f ca="1">LeaveTracker[[#This Row],[Days]]&amp;" "&amp;LeaveTracker[[#This Row],[Type of Leave]]</f>
        <v>2 SL</v>
      </c>
      <c r="L1760" s="23">
        <f ca="1">NETWORKDAYS(LeaveTracker[[#This Row],[Start Date]],LeaveTracker[[#This Row],[End Date]],lstHolidays)</f>
        <v>2</v>
      </c>
      <c r="M1760" s="27"/>
    </row>
    <row r="1761" spans="1:13" ht="30" customHeight="1" x14ac:dyDescent="0.3">
      <c r="A1761" s="27">
        <v>308</v>
      </c>
      <c r="B1761" s="31">
        <v>43893</v>
      </c>
      <c r="C1761" s="31">
        <v>43790</v>
      </c>
      <c r="D1761" s="20" t="s">
        <v>550</v>
      </c>
      <c r="E1761" s="51" t="str">
        <f>IF(ISBLANK(LeaveTracker[[#This Row],[Employee Name]]),"-----",VLOOKUP(LeaveTracker[[#This Row],[Employee Name]],Employees[[Employee Name]:[Office]],7))</f>
        <v>EEO/ CITY MARKET</v>
      </c>
      <c r="F1761" s="51" t="str">
        <f>IF(ISBLANK(LeaveTracker[[#This Row],[Employee Name]]),"-----",VLOOKUP(LeaveTracker[[#This Row],[Employee Name]],Employees[[Employee Name]:[Office]],6))</f>
        <v>REGULAR</v>
      </c>
      <c r="G1761" s="24">
        <v>43788</v>
      </c>
      <c r="H1761" s="24">
        <v>43788</v>
      </c>
      <c r="I1761" s="20" t="s">
        <v>81</v>
      </c>
      <c r="K1761" s="51" t="str">
        <f ca="1">LeaveTracker[[#This Row],[Days]]&amp;" "&amp;LeaveTracker[[#This Row],[Type of Leave]]</f>
        <v>1 SL</v>
      </c>
      <c r="L1761" s="23">
        <f ca="1">NETWORKDAYS(LeaveTracker[[#This Row],[Start Date]],LeaveTracker[[#This Row],[End Date]],lstHolidays)</f>
        <v>1</v>
      </c>
      <c r="M1761" s="27"/>
    </row>
    <row r="1762" spans="1:13" ht="30" customHeight="1" x14ac:dyDescent="0.3">
      <c r="A1762" s="27">
        <v>309</v>
      </c>
      <c r="B1762" s="31">
        <v>43893</v>
      </c>
      <c r="C1762" s="31">
        <v>43798</v>
      </c>
      <c r="D1762" s="19" t="s">
        <v>851</v>
      </c>
      <c r="E1762" s="51" t="str">
        <f>IF(ISBLANK(LeaveTracker[[#This Row],[Employee Name]]),"-----",VLOOKUP(LeaveTracker[[#This Row],[Employee Name]],Employees[[Employee Name]:[Office]],7))</f>
        <v>EEO/ CITY MARKET</v>
      </c>
      <c r="F1762" s="51" t="str">
        <f>IF(ISBLANK(LeaveTracker[[#This Row],[Employee Name]]),"-----",VLOOKUP(LeaveTracker[[#This Row],[Employee Name]],Employees[[Employee Name]:[Office]],6))</f>
        <v>REGULAR</v>
      </c>
      <c r="G1762" s="24">
        <v>43815</v>
      </c>
      <c r="H1762" s="24">
        <v>43815</v>
      </c>
      <c r="I1762" s="20" t="s">
        <v>298</v>
      </c>
      <c r="J1762" s="43" t="s">
        <v>1004</v>
      </c>
      <c r="K1762" s="51" t="str">
        <f ca="1">LeaveTracker[[#This Row],[Days]]&amp;" "&amp;LeaveTracker[[#This Row],[Type of Leave]]</f>
        <v>1 OTHER</v>
      </c>
      <c r="L1762" s="23">
        <f ca="1">NETWORKDAYS(LeaveTracker[[#This Row],[Start Date]],LeaveTracker[[#This Row],[End Date]],lstHolidays)</f>
        <v>1</v>
      </c>
      <c r="M1762" s="27"/>
    </row>
    <row r="1763" spans="1:13" ht="30" customHeight="1" x14ac:dyDescent="0.3">
      <c r="A1763" s="27">
        <v>309</v>
      </c>
      <c r="B1763" s="31">
        <v>43893</v>
      </c>
      <c r="C1763" s="31">
        <v>43798</v>
      </c>
      <c r="D1763" s="19" t="s">
        <v>851</v>
      </c>
      <c r="E1763" s="51" t="str">
        <f>IF(ISBLANK(LeaveTracker[[#This Row],[Employee Name]]),"-----",VLOOKUP(LeaveTracker[[#This Row],[Employee Name]],Employees[[Employee Name]:[Office]],7))</f>
        <v>EEO/ CITY MARKET</v>
      </c>
      <c r="F1763" s="51" t="str">
        <f>IF(ISBLANK(LeaveTracker[[#This Row],[Employee Name]]),"-----",VLOOKUP(LeaveTracker[[#This Row],[Employee Name]],Employees[[Employee Name]:[Office]],6))</f>
        <v>REGULAR</v>
      </c>
      <c r="G1763" s="24">
        <v>43818</v>
      </c>
      <c r="H1763" s="24">
        <v>43819</v>
      </c>
      <c r="I1763" s="20" t="s">
        <v>298</v>
      </c>
      <c r="J1763" s="43" t="s">
        <v>1004</v>
      </c>
      <c r="K1763" s="51" t="str">
        <f ca="1">LeaveTracker[[#This Row],[Days]]&amp;" "&amp;LeaveTracker[[#This Row],[Type of Leave]]</f>
        <v>2 OTHER</v>
      </c>
      <c r="L1763" s="23">
        <f ca="1">NETWORKDAYS(LeaveTracker[[#This Row],[Start Date]],LeaveTracker[[#This Row],[End Date]],lstHolidays)</f>
        <v>2</v>
      </c>
      <c r="M1763" s="27"/>
    </row>
    <row r="1764" spans="1:13" ht="30" customHeight="1" x14ac:dyDescent="0.3">
      <c r="A1764" s="27">
        <v>309</v>
      </c>
      <c r="B1764" s="31">
        <v>43893</v>
      </c>
      <c r="C1764" s="31">
        <v>43798</v>
      </c>
      <c r="D1764" s="19" t="s">
        <v>851</v>
      </c>
      <c r="E1764" s="51" t="str">
        <f>IF(ISBLANK(LeaveTracker[[#This Row],[Employee Name]]),"-----",VLOOKUP(LeaveTracker[[#This Row],[Employee Name]],Employees[[Employee Name]:[Office]],7))</f>
        <v>EEO/ CITY MARKET</v>
      </c>
      <c r="F1764" s="51" t="str">
        <f>IF(ISBLANK(LeaveTracker[[#This Row],[Employee Name]]),"-----",VLOOKUP(LeaveTracker[[#This Row],[Employee Name]],Employees[[Employee Name]:[Office]],6))</f>
        <v>REGULAR</v>
      </c>
      <c r="G1764" s="24">
        <v>43822</v>
      </c>
      <c r="H1764" s="24">
        <v>43822</v>
      </c>
      <c r="I1764" s="20" t="s">
        <v>298</v>
      </c>
      <c r="J1764" s="43" t="s">
        <v>1004</v>
      </c>
      <c r="K1764" s="51" t="str">
        <f ca="1">LeaveTracker[[#This Row],[Days]]&amp;" "&amp;LeaveTracker[[#This Row],[Type of Leave]]</f>
        <v>1 OTHER</v>
      </c>
      <c r="L1764" s="23">
        <f ca="1">NETWORKDAYS(LeaveTracker[[#This Row],[Start Date]],LeaveTracker[[#This Row],[End Date]],lstHolidays)</f>
        <v>1</v>
      </c>
      <c r="M1764" s="27"/>
    </row>
    <row r="1765" spans="1:13" ht="30" customHeight="1" x14ac:dyDescent="0.3">
      <c r="A1765" s="27">
        <v>309</v>
      </c>
      <c r="B1765" s="31">
        <v>43893</v>
      </c>
      <c r="C1765" s="31">
        <v>43798</v>
      </c>
      <c r="D1765" s="19" t="s">
        <v>851</v>
      </c>
      <c r="E1765" s="51" t="str">
        <f>IF(ISBLANK(LeaveTracker[[#This Row],[Employee Name]]),"-----",VLOOKUP(LeaveTracker[[#This Row],[Employee Name]],Employees[[Employee Name]:[Office]],7))</f>
        <v>EEO/ CITY MARKET</v>
      </c>
      <c r="F1765" s="51" t="str">
        <f>IF(ISBLANK(LeaveTracker[[#This Row],[Employee Name]]),"-----",VLOOKUP(LeaveTracker[[#This Row],[Employee Name]],Employees[[Employee Name]:[Office]],6))</f>
        <v>REGULAR</v>
      </c>
      <c r="G1765" s="24">
        <v>43825</v>
      </c>
      <c r="H1765" s="24">
        <v>43825</v>
      </c>
      <c r="I1765" s="20" t="s">
        <v>298</v>
      </c>
      <c r="J1765" s="43" t="s">
        <v>1004</v>
      </c>
      <c r="K1765" s="51" t="str">
        <f ca="1">LeaveTracker[[#This Row],[Days]]&amp;" "&amp;LeaveTracker[[#This Row],[Type of Leave]]</f>
        <v>1 OTHER</v>
      </c>
      <c r="L1765" s="23">
        <f ca="1">NETWORKDAYS(LeaveTracker[[#This Row],[Start Date]],LeaveTracker[[#This Row],[End Date]],lstHolidays)</f>
        <v>1</v>
      </c>
      <c r="M1765" s="27"/>
    </row>
    <row r="1766" spans="1:13" ht="30" customHeight="1" x14ac:dyDescent="0.3">
      <c r="A1766" s="27">
        <v>310</v>
      </c>
      <c r="B1766" s="31">
        <v>43893</v>
      </c>
      <c r="C1766" s="31">
        <v>43804</v>
      </c>
      <c r="D1766" s="19" t="s">
        <v>597</v>
      </c>
      <c r="E1766" s="51" t="str">
        <f>IF(ISBLANK(LeaveTracker[[#This Row],[Employee Name]]),"-----",VLOOKUP(LeaveTracker[[#This Row],[Employee Name]],Employees[[Employee Name]:[Office]],7))</f>
        <v>MAHOGANY MARKET</v>
      </c>
      <c r="F1766" s="51" t="str">
        <f>IF(ISBLANK(LeaveTracker[[#This Row],[Employee Name]]),"-----",VLOOKUP(LeaveTracker[[#This Row],[Employee Name]],Employees[[Employee Name]:[Office]],6))</f>
        <v>REGULAR</v>
      </c>
      <c r="G1766" s="24">
        <v>43813</v>
      </c>
      <c r="H1766" s="24">
        <v>43815</v>
      </c>
      <c r="I1766" s="20" t="s">
        <v>298</v>
      </c>
      <c r="J1766" s="43" t="s">
        <v>1004</v>
      </c>
      <c r="K1766" s="51" t="str">
        <f>LeaveTracker[[#This Row],[Days]]&amp;" "&amp;LeaveTracker[[#This Row],[Type of Leave]]</f>
        <v>3 OTHER</v>
      </c>
      <c r="L1766" s="23">
        <v>3</v>
      </c>
      <c r="M1766" s="27"/>
    </row>
    <row r="1767" spans="1:13" ht="30" customHeight="1" x14ac:dyDescent="0.3">
      <c r="A1767" s="27">
        <v>311</v>
      </c>
      <c r="B1767" s="31">
        <v>43893</v>
      </c>
      <c r="C1767" s="31">
        <v>43810</v>
      </c>
      <c r="D1767" s="19" t="s">
        <v>845</v>
      </c>
      <c r="E1767" s="51" t="str">
        <f>IF(ISBLANK(LeaveTracker[[#This Row],[Employee Name]]),"-----",VLOOKUP(LeaveTracker[[#This Row],[Employee Name]],Employees[[Employee Name]:[Office]],7))</f>
        <v>CCT</v>
      </c>
      <c r="F1767" s="51" t="str">
        <f>IF(ISBLANK(LeaveTracker[[#This Row],[Employee Name]]),"-----",VLOOKUP(LeaveTracker[[#This Row],[Employee Name]],Employees[[Employee Name]:[Office]],6))</f>
        <v>REGULAR</v>
      </c>
      <c r="G1767" s="24">
        <v>43809</v>
      </c>
      <c r="H1767" s="24">
        <v>43809</v>
      </c>
      <c r="I1767" s="20" t="s">
        <v>81</v>
      </c>
      <c r="K1767" s="51" t="str">
        <f ca="1">LeaveTracker[[#This Row],[Days]]&amp;" "&amp;LeaveTracker[[#This Row],[Type of Leave]]</f>
        <v>1 SL</v>
      </c>
      <c r="L1767" s="23">
        <f ca="1">NETWORKDAYS(LeaveTracker[[#This Row],[Start Date]],LeaveTracker[[#This Row],[End Date]],lstHolidays)</f>
        <v>1</v>
      </c>
      <c r="M1767" s="27"/>
    </row>
    <row r="1768" spans="1:13" ht="30" customHeight="1" x14ac:dyDescent="0.3">
      <c r="A1768" s="27">
        <v>312</v>
      </c>
      <c r="B1768" s="31">
        <v>43893</v>
      </c>
      <c r="C1768" s="31">
        <v>43836</v>
      </c>
      <c r="D1768" s="20" t="s">
        <v>355</v>
      </c>
      <c r="E1768" s="51" t="str">
        <f>IF(ISBLANK(LeaveTracker[[#This Row],[Employee Name]]),"-----",VLOOKUP(LeaveTracker[[#This Row],[Employee Name]],Employees[[Employee Name]:[Office]],7))</f>
        <v>LCR</v>
      </c>
      <c r="F1768" s="51" t="str">
        <f>IF(ISBLANK(LeaveTracker[[#This Row],[Employee Name]]),"-----",VLOOKUP(LeaveTracker[[#This Row],[Employee Name]],Employees[[Employee Name]:[Office]],6))</f>
        <v>REGULAR</v>
      </c>
      <c r="G1768" s="24">
        <v>43825</v>
      </c>
      <c r="H1768" s="24">
        <v>43826</v>
      </c>
      <c r="I1768" s="20" t="s">
        <v>81</v>
      </c>
      <c r="K1768" s="51" t="str">
        <f ca="1">LeaveTracker[[#This Row],[Days]]&amp;" "&amp;LeaveTracker[[#This Row],[Type of Leave]]</f>
        <v>2 SL</v>
      </c>
      <c r="L1768" s="23">
        <f ca="1">NETWORKDAYS(LeaveTracker[[#This Row],[Start Date]],LeaveTracker[[#This Row],[End Date]],lstHolidays)</f>
        <v>2</v>
      </c>
      <c r="M1768" s="27"/>
    </row>
    <row r="1769" spans="1:13" ht="30" customHeight="1" x14ac:dyDescent="0.3">
      <c r="A1769" s="27">
        <v>313</v>
      </c>
      <c r="B1769" s="31">
        <v>43893</v>
      </c>
      <c r="C1769" s="31">
        <v>43815</v>
      </c>
      <c r="D1769" s="20" t="s">
        <v>355</v>
      </c>
      <c r="E1769" s="51" t="str">
        <f>IF(ISBLANK(LeaveTracker[[#This Row],[Employee Name]]),"-----",VLOOKUP(LeaveTracker[[#This Row],[Employee Name]],Employees[[Employee Name]:[Office]],7))</f>
        <v>LCR</v>
      </c>
      <c r="F1769" s="51" t="str">
        <f>IF(ISBLANK(LeaveTracker[[#This Row],[Employee Name]]),"-----",VLOOKUP(LeaveTracker[[#This Row],[Employee Name]],Employees[[Employee Name]:[Office]],6))</f>
        <v>REGULAR</v>
      </c>
      <c r="G1769" s="24">
        <v>43810</v>
      </c>
      <c r="H1769" s="24">
        <v>43812</v>
      </c>
      <c r="I1769" s="20" t="s">
        <v>81</v>
      </c>
      <c r="K1769" s="51" t="str">
        <f ca="1">LeaveTracker[[#This Row],[Days]]&amp;" "&amp;LeaveTracker[[#This Row],[Type of Leave]]</f>
        <v>3 SL</v>
      </c>
      <c r="L1769" s="23">
        <f ca="1">NETWORKDAYS(LeaveTracker[[#This Row],[Start Date]],LeaveTracker[[#This Row],[End Date]],lstHolidays)</f>
        <v>3</v>
      </c>
      <c r="M1769" s="27"/>
    </row>
    <row r="1770" spans="1:13" ht="30" customHeight="1" x14ac:dyDescent="0.3">
      <c r="A1770" s="27">
        <v>314</v>
      </c>
      <c r="B1770" s="31">
        <v>43893</v>
      </c>
      <c r="C1770" s="31">
        <v>43798</v>
      </c>
      <c r="D1770" s="20" t="s">
        <v>494</v>
      </c>
      <c r="E1770" s="51" t="str">
        <f>IF(ISBLANK(LeaveTracker[[#This Row],[Employee Name]]),"-----",VLOOKUP(LeaveTracker[[#This Row],[Employee Name]],Employees[[Employee Name]:[Office]],7))</f>
        <v>COOPERATIVE OFFICE</v>
      </c>
      <c r="F1770" s="51" t="str">
        <f>IF(ISBLANK(LeaveTracker[[#This Row],[Employee Name]]),"-----",VLOOKUP(LeaveTracker[[#This Row],[Employee Name]],Employees[[Employee Name]:[Office]],6))</f>
        <v>REGULAR</v>
      </c>
      <c r="G1770" s="24">
        <v>43785</v>
      </c>
      <c r="H1770" s="24">
        <v>43785</v>
      </c>
      <c r="I1770" s="20" t="s">
        <v>81</v>
      </c>
      <c r="K1770" s="51" t="str">
        <f ca="1">LeaveTracker[[#This Row],[Days]]&amp;" "&amp;LeaveTracker[[#This Row],[Type of Leave]]</f>
        <v>0 SL</v>
      </c>
      <c r="L1770" s="23">
        <f ca="1">NETWORKDAYS(LeaveTracker[[#This Row],[Start Date]],LeaveTracker[[#This Row],[End Date]],lstHolidays)</f>
        <v>0</v>
      </c>
      <c r="M1770" s="27"/>
    </row>
    <row r="1771" spans="1:13" ht="30" customHeight="1" x14ac:dyDescent="0.3">
      <c r="A1771" s="27">
        <v>314</v>
      </c>
      <c r="B1771" s="31">
        <v>43893</v>
      </c>
      <c r="C1771" s="31">
        <v>43798</v>
      </c>
      <c r="D1771" s="20" t="s">
        <v>494</v>
      </c>
      <c r="E1771" s="51" t="str">
        <f>IF(ISBLANK(LeaveTracker[[#This Row],[Employee Name]]),"-----",VLOOKUP(LeaveTracker[[#This Row],[Employee Name]],Employees[[Employee Name]:[Office]],7))</f>
        <v>COOPERATIVE OFFICE</v>
      </c>
      <c r="F1771" s="51" t="str">
        <f>IF(ISBLANK(LeaveTracker[[#This Row],[Employee Name]]),"-----",VLOOKUP(LeaveTracker[[#This Row],[Employee Name]],Employees[[Employee Name]:[Office]],6))</f>
        <v>REGULAR</v>
      </c>
      <c r="G1771" s="24">
        <v>43787</v>
      </c>
      <c r="H1771" s="24">
        <v>43789</v>
      </c>
      <c r="I1771" s="20" t="s">
        <v>81</v>
      </c>
      <c r="K1771" s="51" t="str">
        <f ca="1">LeaveTracker[[#This Row],[Days]]&amp;" "&amp;LeaveTracker[[#This Row],[Type of Leave]]</f>
        <v>3 SL</v>
      </c>
      <c r="L1771" s="23">
        <f ca="1">NETWORKDAYS(LeaveTracker[[#This Row],[Start Date]],LeaveTracker[[#This Row],[End Date]],lstHolidays)</f>
        <v>3</v>
      </c>
      <c r="M1771" s="27"/>
    </row>
    <row r="1772" spans="1:13" ht="30" customHeight="1" x14ac:dyDescent="0.3">
      <c r="A1772" s="27">
        <v>314</v>
      </c>
      <c r="B1772" s="31">
        <v>43893</v>
      </c>
      <c r="C1772" s="31">
        <v>43798</v>
      </c>
      <c r="D1772" s="20" t="s">
        <v>494</v>
      </c>
      <c r="E1772" s="51" t="str">
        <f>IF(ISBLANK(LeaveTracker[[#This Row],[Employee Name]]),"-----",VLOOKUP(LeaveTracker[[#This Row],[Employee Name]],Employees[[Employee Name]:[Office]],7))</f>
        <v>COOPERATIVE OFFICE</v>
      </c>
      <c r="F1772" s="51" t="str">
        <f>IF(ISBLANK(LeaveTracker[[#This Row],[Employee Name]]),"-----",VLOOKUP(LeaveTracker[[#This Row],[Employee Name]],Employees[[Employee Name]:[Office]],6))</f>
        <v>REGULAR</v>
      </c>
      <c r="G1772" s="24">
        <v>43791</v>
      </c>
      <c r="H1772" s="24">
        <v>43791</v>
      </c>
      <c r="I1772" s="20" t="s">
        <v>81</v>
      </c>
      <c r="K1772" s="51" t="str">
        <f ca="1">LeaveTracker[[#This Row],[Days]]&amp;" "&amp;LeaveTracker[[#This Row],[Type of Leave]]</f>
        <v>1 SL</v>
      </c>
      <c r="L1772" s="23">
        <f ca="1">NETWORKDAYS(LeaveTracker[[#This Row],[Start Date]],LeaveTracker[[#This Row],[End Date]],lstHolidays)</f>
        <v>1</v>
      </c>
      <c r="M1772" s="27"/>
    </row>
    <row r="1773" spans="1:13" ht="30" customHeight="1" x14ac:dyDescent="0.3">
      <c r="A1773" s="27">
        <v>314</v>
      </c>
      <c r="B1773" s="31">
        <v>43893</v>
      </c>
      <c r="C1773" s="31">
        <v>43798</v>
      </c>
      <c r="D1773" s="20" t="s">
        <v>494</v>
      </c>
      <c r="E1773" s="51" t="str">
        <f>IF(ISBLANK(LeaveTracker[[#This Row],[Employee Name]]),"-----",VLOOKUP(LeaveTracker[[#This Row],[Employee Name]],Employees[[Employee Name]:[Office]],7))</f>
        <v>COOPERATIVE OFFICE</v>
      </c>
      <c r="F1773" s="51" t="str">
        <f>IF(ISBLANK(LeaveTracker[[#This Row],[Employee Name]]),"-----",VLOOKUP(LeaveTracker[[#This Row],[Employee Name]],Employees[[Employee Name]:[Office]],6))</f>
        <v>REGULAR</v>
      </c>
      <c r="G1773" s="24">
        <v>43794</v>
      </c>
      <c r="H1773" s="24">
        <v>43797</v>
      </c>
      <c r="I1773" s="20" t="s">
        <v>81</v>
      </c>
      <c r="K1773" s="51" t="str">
        <f ca="1">LeaveTracker[[#This Row],[Days]]&amp;" "&amp;LeaveTracker[[#This Row],[Type of Leave]]</f>
        <v>4 SL</v>
      </c>
      <c r="L1773" s="23">
        <f ca="1">NETWORKDAYS(LeaveTracker[[#This Row],[Start Date]],LeaveTracker[[#This Row],[End Date]],lstHolidays)</f>
        <v>4</v>
      </c>
      <c r="M1773" s="27"/>
    </row>
    <row r="1774" spans="1:13" ht="30" customHeight="1" x14ac:dyDescent="0.3">
      <c r="A1774" s="27">
        <v>315</v>
      </c>
      <c r="B1774" s="31">
        <v>43893</v>
      </c>
      <c r="C1774" s="31">
        <v>43808</v>
      </c>
      <c r="D1774" s="20" t="s">
        <v>845</v>
      </c>
      <c r="E1774" s="51" t="str">
        <f>IF(ISBLANK(LeaveTracker[[#This Row],[Employee Name]]),"-----",VLOOKUP(LeaveTracker[[#This Row],[Employee Name]],Employees[[Employee Name]:[Office]],7))</f>
        <v>CCT</v>
      </c>
      <c r="F1774" s="51" t="str">
        <f>IF(ISBLANK(LeaveTracker[[#This Row],[Employee Name]]),"-----",VLOOKUP(LeaveTracker[[#This Row],[Employee Name]],Employees[[Employee Name]:[Office]],6))</f>
        <v>REGULAR</v>
      </c>
      <c r="G1774" s="24">
        <v>43812</v>
      </c>
      <c r="H1774" s="24">
        <v>43812</v>
      </c>
      <c r="I1774" s="20" t="s">
        <v>298</v>
      </c>
      <c r="J1774" s="43" t="s">
        <v>1004</v>
      </c>
      <c r="K1774" s="51" t="str">
        <f ca="1">LeaveTracker[[#This Row],[Days]]&amp;" "&amp;LeaveTracker[[#This Row],[Type of Leave]]</f>
        <v>1 OTHER</v>
      </c>
      <c r="L1774" s="23">
        <f ca="1">NETWORKDAYS(LeaveTracker[[#This Row],[Start Date]],LeaveTracker[[#This Row],[End Date]],lstHolidays)</f>
        <v>1</v>
      </c>
      <c r="M1774" s="27"/>
    </row>
    <row r="1775" spans="1:13" ht="30" customHeight="1" x14ac:dyDescent="0.3">
      <c r="A1775" s="27">
        <v>315</v>
      </c>
      <c r="B1775" s="31">
        <v>43893</v>
      </c>
      <c r="C1775" s="31">
        <v>43808</v>
      </c>
      <c r="D1775" s="20" t="s">
        <v>845</v>
      </c>
      <c r="E1775" s="51" t="str">
        <f>IF(ISBLANK(LeaveTracker[[#This Row],[Employee Name]]),"-----",VLOOKUP(LeaveTracker[[#This Row],[Employee Name]],Employees[[Employee Name]:[Office]],7))</f>
        <v>CCT</v>
      </c>
      <c r="F1775" s="51" t="str">
        <f>IF(ISBLANK(LeaveTracker[[#This Row],[Employee Name]]),"-----",VLOOKUP(LeaveTracker[[#This Row],[Employee Name]],Employees[[Employee Name]:[Office]],6))</f>
        <v>REGULAR</v>
      </c>
      <c r="G1775" s="24">
        <v>43816</v>
      </c>
      <c r="H1775" s="24">
        <v>43816</v>
      </c>
      <c r="I1775" s="20" t="s">
        <v>298</v>
      </c>
      <c r="J1775" s="43" t="s">
        <v>1004</v>
      </c>
      <c r="K1775" s="51" t="str">
        <f ca="1">LeaveTracker[[#This Row],[Days]]&amp;" "&amp;LeaveTracker[[#This Row],[Type of Leave]]</f>
        <v>1 OTHER</v>
      </c>
      <c r="L1775" s="23">
        <f ca="1">NETWORKDAYS(LeaveTracker[[#This Row],[Start Date]],LeaveTracker[[#This Row],[End Date]],lstHolidays)</f>
        <v>1</v>
      </c>
      <c r="M1775" s="27"/>
    </row>
    <row r="1776" spans="1:13" ht="30" customHeight="1" x14ac:dyDescent="0.3">
      <c r="A1776" s="27">
        <v>315</v>
      </c>
      <c r="B1776" s="31">
        <v>43893</v>
      </c>
      <c r="C1776" s="31">
        <v>43808</v>
      </c>
      <c r="D1776" s="20" t="s">
        <v>845</v>
      </c>
      <c r="E1776" s="51" t="str">
        <f>IF(ISBLANK(LeaveTracker[[#This Row],[Employee Name]]),"-----",VLOOKUP(LeaveTracker[[#This Row],[Employee Name]],Employees[[Employee Name]:[Office]],7))</f>
        <v>CCT</v>
      </c>
      <c r="F1776" s="51" t="str">
        <f>IF(ISBLANK(LeaveTracker[[#This Row],[Employee Name]]),"-----",VLOOKUP(LeaveTracker[[#This Row],[Employee Name]],Employees[[Employee Name]:[Office]],6))</f>
        <v>REGULAR</v>
      </c>
      <c r="G1776" s="24">
        <v>43818</v>
      </c>
      <c r="H1776" s="24">
        <v>43818</v>
      </c>
      <c r="I1776" s="20" t="s">
        <v>298</v>
      </c>
      <c r="J1776" s="43" t="s">
        <v>1004</v>
      </c>
      <c r="K1776" s="51" t="str">
        <f ca="1">LeaveTracker[[#This Row],[Days]]&amp;" "&amp;LeaveTracker[[#This Row],[Type of Leave]]</f>
        <v>1 OTHER</v>
      </c>
      <c r="L1776" s="23">
        <f ca="1">NETWORKDAYS(LeaveTracker[[#This Row],[Start Date]],LeaveTracker[[#This Row],[End Date]],lstHolidays)</f>
        <v>1</v>
      </c>
      <c r="M1776" s="27"/>
    </row>
    <row r="1777" spans="1:13" ht="30" customHeight="1" x14ac:dyDescent="0.3">
      <c r="A1777" s="27">
        <v>315</v>
      </c>
      <c r="B1777" s="31">
        <v>43893</v>
      </c>
      <c r="C1777" s="31">
        <v>43808</v>
      </c>
      <c r="D1777" s="20" t="s">
        <v>845</v>
      </c>
      <c r="E1777" s="51" t="str">
        <f>IF(ISBLANK(LeaveTracker[[#This Row],[Employee Name]]),"-----",VLOOKUP(LeaveTracker[[#This Row],[Employee Name]],Employees[[Employee Name]:[Office]],7))</f>
        <v>CCT</v>
      </c>
      <c r="F1777" s="51" t="str">
        <f>IF(ISBLANK(LeaveTracker[[#This Row],[Employee Name]]),"-----",VLOOKUP(LeaveTracker[[#This Row],[Employee Name]],Employees[[Employee Name]:[Office]],6))</f>
        <v>REGULAR</v>
      </c>
      <c r="G1777" s="24">
        <v>43825</v>
      </c>
      <c r="H1777" s="24">
        <v>43826</v>
      </c>
      <c r="I1777" s="20" t="s">
        <v>298</v>
      </c>
      <c r="J1777" s="43" t="s">
        <v>1004</v>
      </c>
      <c r="K1777" s="51" t="str">
        <f ca="1">LeaveTracker[[#This Row],[Days]]&amp;" "&amp;LeaveTracker[[#This Row],[Type of Leave]]</f>
        <v>2 OTHER</v>
      </c>
      <c r="L1777" s="23">
        <f ca="1">NETWORKDAYS(LeaveTracker[[#This Row],[Start Date]],LeaveTracker[[#This Row],[End Date]],lstHolidays)</f>
        <v>2</v>
      </c>
      <c r="M1777" s="27"/>
    </row>
    <row r="1778" spans="1:13" ht="30" customHeight="1" x14ac:dyDescent="0.3">
      <c r="A1778" s="27">
        <v>316</v>
      </c>
      <c r="B1778" s="31">
        <v>43893</v>
      </c>
      <c r="C1778" s="31">
        <v>43809</v>
      </c>
      <c r="D1778" s="20" t="s">
        <v>855</v>
      </c>
      <c r="E1778" s="51" t="str">
        <f>IF(ISBLANK(LeaveTracker[[#This Row],[Employee Name]]),"-----",VLOOKUP(LeaveTracker[[#This Row],[Employee Name]],Employees[[Employee Name]:[Office]],7))</f>
        <v>LCR</v>
      </c>
      <c r="F1778" s="51" t="str">
        <f>IF(ISBLANK(LeaveTracker[[#This Row],[Employee Name]]),"-----",VLOOKUP(LeaveTracker[[#This Row],[Employee Name]],Employees[[Employee Name]:[Office]],6))</f>
        <v>REGULAR</v>
      </c>
      <c r="G1778" s="21">
        <v>43812</v>
      </c>
      <c r="H1778" s="24">
        <v>43812</v>
      </c>
      <c r="I1778" s="20" t="s">
        <v>82</v>
      </c>
      <c r="K1778" s="51" t="str">
        <f ca="1">LeaveTracker[[#This Row],[Days]]&amp;" "&amp;LeaveTracker[[#This Row],[Type of Leave]]</f>
        <v>1 VL</v>
      </c>
      <c r="L1778" s="23">
        <f ca="1">NETWORKDAYS(LeaveTracker[[#This Row],[Start Date]],LeaveTracker[[#This Row],[End Date]],lstHolidays)</f>
        <v>1</v>
      </c>
      <c r="M1778" s="27"/>
    </row>
    <row r="1779" spans="1:13" ht="30" customHeight="1" x14ac:dyDescent="0.3">
      <c r="A1779" s="27">
        <v>316</v>
      </c>
      <c r="B1779" s="31">
        <v>43893</v>
      </c>
      <c r="C1779" s="31">
        <v>43809</v>
      </c>
      <c r="D1779" s="20" t="s">
        <v>855</v>
      </c>
      <c r="E1779" s="51" t="str">
        <f>IF(ISBLANK(LeaveTracker[[#This Row],[Employee Name]]),"-----",VLOOKUP(LeaveTracker[[#This Row],[Employee Name]],Employees[[Employee Name]:[Office]],7))</f>
        <v>LCR</v>
      </c>
      <c r="F1779" s="51" t="str">
        <f>IF(ISBLANK(LeaveTracker[[#This Row],[Employee Name]]),"-----",VLOOKUP(LeaveTracker[[#This Row],[Employee Name]],Employees[[Employee Name]:[Office]],6))</f>
        <v>REGULAR</v>
      </c>
      <c r="G1779" s="24">
        <v>43819</v>
      </c>
      <c r="H1779" s="24">
        <v>43819</v>
      </c>
      <c r="I1779" s="20" t="s">
        <v>82</v>
      </c>
      <c r="K1779" s="51" t="str">
        <f ca="1">LeaveTracker[[#This Row],[Days]]&amp;" "&amp;LeaveTracker[[#This Row],[Type of Leave]]</f>
        <v>1 VL</v>
      </c>
      <c r="L1779" s="23">
        <f ca="1">NETWORKDAYS(LeaveTracker[[#This Row],[Start Date]],LeaveTracker[[#This Row],[End Date]],lstHolidays)</f>
        <v>1</v>
      </c>
      <c r="M1779" s="27"/>
    </row>
    <row r="1780" spans="1:13" ht="30" customHeight="1" x14ac:dyDescent="0.3">
      <c r="A1780" s="27">
        <v>317</v>
      </c>
      <c r="B1780" s="31">
        <v>43893</v>
      </c>
      <c r="C1780" s="31">
        <v>43809</v>
      </c>
      <c r="D1780" s="19" t="s">
        <v>720</v>
      </c>
      <c r="E1780" s="51" t="str">
        <f>IF(ISBLANK(LeaveTracker[[#This Row],[Employee Name]]),"-----",VLOOKUP(LeaveTracker[[#This Row],[Employee Name]],Employees[[Employee Name]:[Office]],7))</f>
        <v>LCR</v>
      </c>
      <c r="F1780" s="51" t="str">
        <f>IF(ISBLANK(LeaveTracker[[#This Row],[Employee Name]]),"-----",VLOOKUP(LeaveTracker[[#This Row],[Employee Name]],Employees[[Employee Name]:[Office]],6))</f>
        <v>REGULAR</v>
      </c>
      <c r="G1780" s="24">
        <v>43822</v>
      </c>
      <c r="H1780" s="24">
        <v>43822</v>
      </c>
      <c r="I1780" s="20" t="s">
        <v>82</v>
      </c>
      <c r="K1780" s="51" t="str">
        <f ca="1">LeaveTracker[[#This Row],[Days]]&amp;" "&amp;LeaveTracker[[#This Row],[Type of Leave]]</f>
        <v>1 VL</v>
      </c>
      <c r="L1780" s="23">
        <f ca="1">NETWORKDAYS(LeaveTracker[[#This Row],[Start Date]],LeaveTracker[[#This Row],[End Date]],lstHolidays)</f>
        <v>1</v>
      </c>
      <c r="M1780" s="27"/>
    </row>
    <row r="1781" spans="1:13" ht="30" customHeight="1" x14ac:dyDescent="0.3">
      <c r="A1781" s="27">
        <v>317</v>
      </c>
      <c r="B1781" s="31">
        <v>43893</v>
      </c>
      <c r="C1781" s="31">
        <v>43809</v>
      </c>
      <c r="D1781" s="19" t="s">
        <v>720</v>
      </c>
      <c r="E1781" s="51" t="str">
        <f>IF(ISBLANK(LeaveTracker[[#This Row],[Employee Name]]),"-----",VLOOKUP(LeaveTracker[[#This Row],[Employee Name]],Employees[[Employee Name]:[Office]],7))</f>
        <v>LCR</v>
      </c>
      <c r="F1781" s="51" t="str">
        <f>IF(ISBLANK(LeaveTracker[[#This Row],[Employee Name]]),"-----",VLOOKUP(LeaveTracker[[#This Row],[Employee Name]],Employees[[Employee Name]:[Office]],6))</f>
        <v>REGULAR</v>
      </c>
      <c r="G1781" s="24">
        <v>43825</v>
      </c>
      <c r="H1781" s="24">
        <v>43826</v>
      </c>
      <c r="I1781" s="20" t="s">
        <v>82</v>
      </c>
      <c r="K1781" s="51" t="str">
        <f ca="1">LeaveTracker[[#This Row],[Days]]&amp;" "&amp;LeaveTracker[[#This Row],[Type of Leave]]</f>
        <v>2 VL</v>
      </c>
      <c r="L1781" s="23">
        <f ca="1">NETWORKDAYS(LeaveTracker[[#This Row],[Start Date]],LeaveTracker[[#This Row],[End Date]],lstHolidays)</f>
        <v>2</v>
      </c>
      <c r="M1781" s="27"/>
    </row>
    <row r="1782" spans="1:13" ht="30" customHeight="1" x14ac:dyDescent="0.3">
      <c r="A1782" s="27">
        <v>318</v>
      </c>
      <c r="B1782" s="31">
        <v>43893</v>
      </c>
      <c r="C1782" s="31">
        <v>43809</v>
      </c>
      <c r="D1782" s="19" t="s">
        <v>720</v>
      </c>
      <c r="E1782" s="51" t="str">
        <f>IF(ISBLANK(LeaveTracker[[#This Row],[Employee Name]]),"-----",VLOOKUP(LeaveTracker[[#This Row],[Employee Name]],Employees[[Employee Name]:[Office]],7))</f>
        <v>LCR</v>
      </c>
      <c r="F1782" s="51" t="str">
        <f>IF(ISBLANK(LeaveTracker[[#This Row],[Employee Name]]),"-----",VLOOKUP(LeaveTracker[[#This Row],[Employee Name]],Employees[[Employee Name]:[Office]],6))</f>
        <v>REGULAR</v>
      </c>
      <c r="G1782" s="24">
        <v>43802</v>
      </c>
      <c r="H1782" s="24">
        <v>43802</v>
      </c>
      <c r="I1782" s="20" t="s">
        <v>81</v>
      </c>
      <c r="K1782" s="51" t="str">
        <f ca="1">LeaveTracker[[#This Row],[Days]]&amp;" "&amp;LeaveTracker[[#This Row],[Type of Leave]]</f>
        <v>1 SL</v>
      </c>
      <c r="L1782" s="23">
        <f ca="1">NETWORKDAYS(LeaveTracker[[#This Row],[Start Date]],LeaveTracker[[#This Row],[End Date]],lstHolidays)</f>
        <v>1</v>
      </c>
      <c r="M1782" s="27"/>
    </row>
    <row r="1783" spans="1:13" ht="30" customHeight="1" x14ac:dyDescent="0.3">
      <c r="A1783" s="27">
        <v>319</v>
      </c>
      <c r="B1783" s="31">
        <v>43893</v>
      </c>
      <c r="C1783" s="31">
        <v>43812</v>
      </c>
      <c r="D1783" s="19" t="s">
        <v>351</v>
      </c>
      <c r="E1783" s="51" t="str">
        <f>IF(ISBLANK(LeaveTracker[[#This Row],[Employee Name]]),"-----",VLOOKUP(LeaveTracker[[#This Row],[Employee Name]],Employees[[Employee Name]:[Office]],7))</f>
        <v>LCR</v>
      </c>
      <c r="F1783" s="51" t="str">
        <f>IF(ISBLANK(LeaveTracker[[#This Row],[Employee Name]]),"-----",VLOOKUP(LeaveTracker[[#This Row],[Employee Name]],Employees[[Employee Name]:[Office]],6))</f>
        <v>REGULAR</v>
      </c>
      <c r="G1783" s="24">
        <v>43825</v>
      </c>
      <c r="H1783" s="24">
        <v>43826</v>
      </c>
      <c r="I1783" s="20" t="s">
        <v>82</v>
      </c>
      <c r="K1783" s="51" t="str">
        <f ca="1">LeaveTracker[[#This Row],[Days]]&amp;" "&amp;LeaveTracker[[#This Row],[Type of Leave]]</f>
        <v>2 VL</v>
      </c>
      <c r="L1783" s="23">
        <f ca="1">NETWORKDAYS(LeaveTracker[[#This Row],[Start Date]],LeaveTracker[[#This Row],[End Date]],lstHolidays)</f>
        <v>2</v>
      </c>
      <c r="M1783" s="27"/>
    </row>
    <row r="1784" spans="1:13" ht="30" customHeight="1" x14ac:dyDescent="0.3">
      <c r="A1784" s="27">
        <v>320</v>
      </c>
      <c r="B1784" s="31">
        <v>43893</v>
      </c>
      <c r="C1784" s="31">
        <v>43815</v>
      </c>
      <c r="D1784" s="19" t="s">
        <v>857</v>
      </c>
      <c r="E1784" s="51" t="str">
        <f>IF(ISBLANK(LeaveTracker[[#This Row],[Employee Name]]),"-----",VLOOKUP(LeaveTracker[[#This Row],[Employee Name]],Employees[[Employee Name]:[Office]],7))</f>
        <v>ACCOUNTING</v>
      </c>
      <c r="F1784" s="51" t="str">
        <f>IF(ISBLANK(LeaveTracker[[#This Row],[Employee Name]]),"-----",VLOOKUP(LeaveTracker[[#This Row],[Employee Name]],Employees[[Employee Name]:[Office]],6))</f>
        <v>REGULAR</v>
      </c>
      <c r="G1784" s="24">
        <v>43822</v>
      </c>
      <c r="H1784" s="24">
        <v>43822</v>
      </c>
      <c r="I1784" s="20" t="s">
        <v>298</v>
      </c>
      <c r="J1784" s="43" t="s">
        <v>105</v>
      </c>
      <c r="K1784" s="51" t="str">
        <f ca="1">LeaveTracker[[#This Row],[Days]]&amp;" "&amp;LeaveTracker[[#This Row],[Type of Leave]]</f>
        <v>1 OTHER</v>
      </c>
      <c r="L1784" s="23">
        <f ca="1">NETWORKDAYS(LeaveTracker[[#This Row],[Start Date]],LeaveTracker[[#This Row],[End Date]],lstHolidays)</f>
        <v>1</v>
      </c>
      <c r="M1784" s="27"/>
    </row>
    <row r="1785" spans="1:13" ht="30" customHeight="1" x14ac:dyDescent="0.3">
      <c r="A1785" s="27">
        <v>320</v>
      </c>
      <c r="B1785" s="31">
        <v>43893</v>
      </c>
      <c r="C1785" s="31">
        <v>43815</v>
      </c>
      <c r="D1785" s="19" t="s">
        <v>857</v>
      </c>
      <c r="E1785" s="51" t="str">
        <f>IF(ISBLANK(LeaveTracker[[#This Row],[Employee Name]]),"-----",VLOOKUP(LeaveTracker[[#This Row],[Employee Name]],Employees[[Employee Name]:[Office]],7))</f>
        <v>ACCOUNTING</v>
      </c>
      <c r="F1785" s="51" t="str">
        <f>IF(ISBLANK(LeaveTracker[[#This Row],[Employee Name]]),"-----",VLOOKUP(LeaveTracker[[#This Row],[Employee Name]],Employees[[Employee Name]:[Office]],6))</f>
        <v>REGULAR</v>
      </c>
      <c r="G1785" s="24">
        <v>43825</v>
      </c>
      <c r="H1785" s="24">
        <v>43826</v>
      </c>
      <c r="I1785" s="20" t="s">
        <v>298</v>
      </c>
      <c r="J1785" s="43" t="s">
        <v>105</v>
      </c>
      <c r="K1785" s="51" t="str">
        <f ca="1">LeaveTracker[[#This Row],[Days]]&amp;" "&amp;LeaveTracker[[#This Row],[Type of Leave]]</f>
        <v>2 OTHER</v>
      </c>
      <c r="L1785" s="23">
        <f ca="1">NETWORKDAYS(LeaveTracker[[#This Row],[Start Date]],LeaveTracker[[#This Row],[End Date]],lstHolidays)</f>
        <v>2</v>
      </c>
      <c r="M1785" s="27"/>
    </row>
    <row r="1786" spans="1:13" ht="30" customHeight="1" x14ac:dyDescent="0.3">
      <c r="A1786" s="27">
        <v>321</v>
      </c>
      <c r="B1786" s="31">
        <v>43893</v>
      </c>
      <c r="C1786" s="31">
        <v>43803</v>
      </c>
      <c r="D1786" s="19" t="s">
        <v>860</v>
      </c>
      <c r="E1786" s="51" t="str">
        <f>IF(ISBLANK(LeaveTracker[[#This Row],[Employee Name]]),"-----",VLOOKUP(LeaveTracker[[#This Row],[Employee Name]],Employees[[Employee Name]:[Office]],7))</f>
        <v>ACCOUNTING</v>
      </c>
      <c r="F1786" s="51" t="str">
        <f>IF(ISBLANK(LeaveTracker[[#This Row],[Employee Name]]),"-----",VLOOKUP(LeaveTracker[[#This Row],[Employee Name]],Employees[[Employee Name]:[Office]],6))</f>
        <v>REGULAR</v>
      </c>
      <c r="G1786" s="24">
        <v>43816</v>
      </c>
      <c r="H1786" s="24">
        <v>44183</v>
      </c>
      <c r="I1786" s="20" t="s">
        <v>82</v>
      </c>
      <c r="K1786" s="51" t="str">
        <f ca="1">LeaveTracker[[#This Row],[Days]]&amp;" "&amp;LeaveTracker[[#This Row],[Type of Leave]]</f>
        <v>264 VL</v>
      </c>
      <c r="L1786" s="23">
        <f ca="1">NETWORKDAYS(LeaveTracker[[#This Row],[Start Date]],LeaveTracker[[#This Row],[End Date]],lstHolidays)</f>
        <v>264</v>
      </c>
      <c r="M1786" s="27"/>
    </row>
    <row r="1787" spans="1:13" ht="30" customHeight="1" x14ac:dyDescent="0.3">
      <c r="A1787" s="27">
        <v>322</v>
      </c>
      <c r="B1787" s="31">
        <v>43893</v>
      </c>
      <c r="C1787" s="31">
        <v>43803</v>
      </c>
      <c r="D1787" s="20" t="s">
        <v>860</v>
      </c>
      <c r="E1787" s="51" t="str">
        <f>IF(ISBLANK(LeaveTracker[[#This Row],[Employee Name]]),"-----",VLOOKUP(LeaveTracker[[#This Row],[Employee Name]],Employees[[Employee Name]:[Office]],7))</f>
        <v>ACCOUNTING</v>
      </c>
      <c r="F1787" s="51" t="str">
        <f>IF(ISBLANK(LeaveTracker[[#This Row],[Employee Name]]),"-----",VLOOKUP(LeaveTracker[[#This Row],[Employee Name]],Employees[[Employee Name]:[Office]],6))</f>
        <v>REGULAR</v>
      </c>
      <c r="G1787" s="21">
        <v>43788</v>
      </c>
      <c r="H1787" s="24">
        <v>43789</v>
      </c>
      <c r="I1787" s="20" t="s">
        <v>81</v>
      </c>
      <c r="K1787" s="51" t="str">
        <f ca="1">LeaveTracker[[#This Row],[Days]]&amp;" "&amp;LeaveTracker[[#This Row],[Type of Leave]]</f>
        <v>2 SL</v>
      </c>
      <c r="L1787" s="23">
        <f ca="1">NETWORKDAYS(LeaveTracker[[#This Row],[Start Date]],LeaveTracker[[#This Row],[End Date]],lstHolidays)</f>
        <v>2</v>
      </c>
      <c r="M1787" s="27"/>
    </row>
    <row r="1788" spans="1:13" ht="30" customHeight="1" x14ac:dyDescent="0.3">
      <c r="A1788" s="27">
        <v>323</v>
      </c>
      <c r="B1788" s="31">
        <v>43893</v>
      </c>
      <c r="C1788" s="31">
        <v>43775</v>
      </c>
      <c r="D1788" s="20" t="s">
        <v>860</v>
      </c>
      <c r="E1788" s="51" t="str">
        <f>IF(ISBLANK(LeaveTracker[[#This Row],[Employee Name]]),"-----",VLOOKUP(LeaveTracker[[#This Row],[Employee Name]],Employees[[Employee Name]:[Office]],7))</f>
        <v>ACCOUNTING</v>
      </c>
      <c r="F1788" s="51" t="str">
        <f>IF(ISBLANK(LeaveTracker[[#This Row],[Employee Name]]),"-----",VLOOKUP(LeaveTracker[[#This Row],[Employee Name]],Employees[[Employee Name]:[Office]],6))</f>
        <v>REGULAR</v>
      </c>
      <c r="G1788" s="24">
        <v>43769</v>
      </c>
      <c r="H1788" s="24">
        <v>43769</v>
      </c>
      <c r="I1788" s="20" t="s">
        <v>81</v>
      </c>
      <c r="K1788" s="51" t="str">
        <f ca="1">LeaveTracker[[#This Row],[Days]]&amp;" "&amp;LeaveTracker[[#This Row],[Type of Leave]]</f>
        <v>1 SL</v>
      </c>
      <c r="L1788" s="23">
        <f ca="1">NETWORKDAYS(LeaveTracker[[#This Row],[Start Date]],LeaveTracker[[#This Row],[End Date]],lstHolidays)</f>
        <v>1</v>
      </c>
      <c r="M1788" s="27"/>
    </row>
    <row r="1789" spans="1:13" ht="30" customHeight="1" x14ac:dyDescent="0.3">
      <c r="A1789" s="27">
        <v>324</v>
      </c>
      <c r="B1789" s="31">
        <v>43893</v>
      </c>
      <c r="C1789" s="31">
        <v>43798</v>
      </c>
      <c r="D1789" s="19" t="s">
        <v>513</v>
      </c>
      <c r="E1789" s="51" t="str">
        <f>IF(ISBLANK(LeaveTracker[[#This Row],[Employee Name]]),"-----",VLOOKUP(LeaveTracker[[#This Row],[Employee Name]],Employees[[Employee Name]:[Office]],7))</f>
        <v>ACCOUNTING</v>
      </c>
      <c r="F1789" s="51" t="str">
        <f>IF(ISBLANK(LeaveTracker[[#This Row],[Employee Name]]),"-----",VLOOKUP(LeaveTracker[[#This Row],[Employee Name]],Employees[[Employee Name]:[Office]],6))</f>
        <v>REGULAR</v>
      </c>
      <c r="G1789" s="24">
        <v>43794</v>
      </c>
      <c r="H1789" s="24">
        <v>43795</v>
      </c>
      <c r="I1789" s="20" t="s">
        <v>81</v>
      </c>
      <c r="K1789" s="51" t="str">
        <f ca="1">LeaveTracker[[#This Row],[Days]]&amp;" "&amp;LeaveTracker[[#This Row],[Type of Leave]]</f>
        <v>2 SL</v>
      </c>
      <c r="L1789" s="23">
        <f ca="1">NETWORKDAYS(LeaveTracker[[#This Row],[Start Date]],LeaveTracker[[#This Row],[End Date]],lstHolidays)</f>
        <v>2</v>
      </c>
      <c r="M1789" s="27"/>
    </row>
    <row r="1790" spans="1:13" ht="30" customHeight="1" x14ac:dyDescent="0.3">
      <c r="A1790" s="27">
        <v>325</v>
      </c>
      <c r="B1790" s="31">
        <v>43893</v>
      </c>
      <c r="C1790" s="31">
        <v>43797</v>
      </c>
      <c r="D1790" s="19" t="s">
        <v>519</v>
      </c>
      <c r="E1790" s="51" t="str">
        <f>IF(ISBLANK(LeaveTracker[[#This Row],[Employee Name]]),"-----",VLOOKUP(LeaveTracker[[#This Row],[Employee Name]],Employees[[Employee Name]:[Office]],7))</f>
        <v>ACCOUNTING</v>
      </c>
      <c r="F1790" s="51" t="str">
        <f>IF(ISBLANK(LeaveTracker[[#This Row],[Employee Name]]),"-----",VLOOKUP(LeaveTracker[[#This Row],[Employee Name]],Employees[[Employee Name]:[Office]],6))</f>
        <v>REGULAR</v>
      </c>
      <c r="G1790" s="24">
        <v>43809</v>
      </c>
      <c r="H1790" s="24">
        <v>43809</v>
      </c>
      <c r="I1790" s="20" t="s">
        <v>82</v>
      </c>
      <c r="K1790" s="51" t="str">
        <f ca="1">LeaveTracker[[#This Row],[Days]]&amp;" "&amp;LeaveTracker[[#This Row],[Type of Leave]]</f>
        <v>1 VL</v>
      </c>
      <c r="L1790" s="23">
        <f ca="1">NETWORKDAYS(LeaveTracker[[#This Row],[Start Date]],LeaveTracker[[#This Row],[End Date]],lstHolidays)</f>
        <v>1</v>
      </c>
      <c r="M1790" s="27"/>
    </row>
    <row r="1791" spans="1:13" ht="30" customHeight="1" x14ac:dyDescent="0.3">
      <c r="A1791" s="27">
        <v>325</v>
      </c>
      <c r="B1791" s="31">
        <v>43893</v>
      </c>
      <c r="C1791" s="31">
        <v>43797</v>
      </c>
      <c r="D1791" s="19" t="s">
        <v>519</v>
      </c>
      <c r="E1791" s="51" t="str">
        <f>IF(ISBLANK(LeaveTracker[[#This Row],[Employee Name]]),"-----",VLOOKUP(LeaveTracker[[#This Row],[Employee Name]],Employees[[Employee Name]:[Office]],7))</f>
        <v>ACCOUNTING</v>
      </c>
      <c r="F1791" s="51" t="str">
        <f>IF(ISBLANK(LeaveTracker[[#This Row],[Employee Name]]),"-----",VLOOKUP(LeaveTracker[[#This Row],[Employee Name]],Employees[[Employee Name]:[Office]],6))</f>
        <v>REGULAR</v>
      </c>
      <c r="G1791" s="24">
        <v>43826</v>
      </c>
      <c r="H1791" s="24">
        <v>43826</v>
      </c>
      <c r="I1791" s="20" t="s">
        <v>82</v>
      </c>
      <c r="K1791" s="51" t="str">
        <f ca="1">LeaveTracker[[#This Row],[Days]]&amp;" "&amp;LeaveTracker[[#This Row],[Type of Leave]]</f>
        <v>1 VL</v>
      </c>
      <c r="L1791" s="23">
        <f ca="1">NETWORKDAYS(LeaveTracker[[#This Row],[Start Date]],LeaveTracker[[#This Row],[End Date]],lstHolidays)</f>
        <v>1</v>
      </c>
      <c r="M1791" s="27"/>
    </row>
    <row r="1792" spans="1:13" ht="30" customHeight="1" x14ac:dyDescent="0.3">
      <c r="A1792" s="27">
        <v>326</v>
      </c>
      <c r="B1792" s="31">
        <v>43893</v>
      </c>
      <c r="C1792" s="31">
        <v>43796</v>
      </c>
      <c r="D1792" s="19" t="s">
        <v>519</v>
      </c>
      <c r="E1792" s="51" t="str">
        <f>IF(ISBLANK(LeaveTracker[[#This Row],[Employee Name]]),"-----",VLOOKUP(LeaveTracker[[#This Row],[Employee Name]],Employees[[Employee Name]:[Office]],7))</f>
        <v>ACCOUNTING</v>
      </c>
      <c r="F1792" s="51" t="str">
        <f>IF(ISBLANK(LeaveTracker[[#This Row],[Employee Name]]),"-----",VLOOKUP(LeaveTracker[[#This Row],[Employee Name]],Employees[[Employee Name]:[Office]],6))</f>
        <v>REGULAR</v>
      </c>
      <c r="G1792" s="24">
        <v>43794</v>
      </c>
      <c r="H1792" s="24">
        <v>43794</v>
      </c>
      <c r="I1792" s="20" t="s">
        <v>81</v>
      </c>
      <c r="K1792" s="51" t="str">
        <f ca="1">LeaveTracker[[#This Row],[Days]]&amp;" "&amp;LeaveTracker[[#This Row],[Type of Leave]]</f>
        <v>1 SL</v>
      </c>
      <c r="L1792" s="23">
        <f ca="1">NETWORKDAYS(LeaveTracker[[#This Row],[Start Date]],LeaveTracker[[#This Row],[End Date]],lstHolidays)</f>
        <v>1</v>
      </c>
      <c r="M1792" s="27"/>
    </row>
    <row r="1793" spans="1:13" ht="30" customHeight="1" x14ac:dyDescent="0.3">
      <c r="A1793" s="27">
        <v>327</v>
      </c>
      <c r="B1793" s="31">
        <v>43893</v>
      </c>
      <c r="C1793" s="31">
        <v>43797</v>
      </c>
      <c r="D1793" s="19" t="s">
        <v>506</v>
      </c>
      <c r="E1793" s="51" t="str">
        <f>IF(ISBLANK(LeaveTracker[[#This Row],[Employee Name]]),"-----",VLOOKUP(LeaveTracker[[#This Row],[Employee Name]],Employees[[Employee Name]:[Office]],7))</f>
        <v>ACCOUNTING</v>
      </c>
      <c r="F1793" s="51" t="str">
        <f>IF(ISBLANK(LeaveTracker[[#This Row],[Employee Name]]),"-----",VLOOKUP(LeaveTracker[[#This Row],[Employee Name]],Employees[[Employee Name]:[Office]],6))</f>
        <v>REGULAR</v>
      </c>
      <c r="G1793" s="24">
        <v>43777</v>
      </c>
      <c r="H1793" s="24">
        <v>43777</v>
      </c>
      <c r="I1793" s="20" t="s">
        <v>81</v>
      </c>
      <c r="K1793" s="51" t="str">
        <f ca="1">LeaveTracker[[#This Row],[Days]]&amp;" "&amp;LeaveTracker[[#This Row],[Type of Leave]]</f>
        <v>1 SL</v>
      </c>
      <c r="L1793" s="23">
        <f ca="1">NETWORKDAYS(LeaveTracker[[#This Row],[Start Date]],LeaveTracker[[#This Row],[End Date]],lstHolidays)</f>
        <v>1</v>
      </c>
      <c r="M1793" s="27"/>
    </row>
    <row r="1794" spans="1:13" ht="30" customHeight="1" x14ac:dyDescent="0.3">
      <c r="A1794" s="27">
        <v>327</v>
      </c>
      <c r="B1794" s="31">
        <v>43893</v>
      </c>
      <c r="C1794" s="31">
        <v>43797</v>
      </c>
      <c r="D1794" s="20" t="s">
        <v>506</v>
      </c>
      <c r="E1794" s="51" t="str">
        <f>IF(ISBLANK(LeaveTracker[[#This Row],[Employee Name]]),"-----",VLOOKUP(LeaveTracker[[#This Row],[Employee Name]],Employees[[Employee Name]:[Office]],7))</f>
        <v>ACCOUNTING</v>
      </c>
      <c r="F1794" s="51" t="str">
        <f>IF(ISBLANK(LeaveTracker[[#This Row],[Employee Name]]),"-----",VLOOKUP(LeaveTracker[[#This Row],[Employee Name]],Employees[[Employee Name]:[Office]],6))</f>
        <v>REGULAR</v>
      </c>
      <c r="G1794" s="24">
        <v>43787</v>
      </c>
      <c r="H1794" s="24">
        <v>43787</v>
      </c>
      <c r="I1794" s="20" t="s">
        <v>81</v>
      </c>
      <c r="K1794" s="51" t="str">
        <f ca="1">LeaveTracker[[#This Row],[Days]]&amp;" "&amp;LeaveTracker[[#This Row],[Type of Leave]]</f>
        <v>1 SL</v>
      </c>
      <c r="L1794" s="23">
        <f ca="1">NETWORKDAYS(LeaveTracker[[#This Row],[Start Date]],LeaveTracker[[#This Row],[End Date]],lstHolidays)</f>
        <v>1</v>
      </c>
      <c r="M1794" s="27"/>
    </row>
    <row r="1795" spans="1:13" ht="30" customHeight="1" x14ac:dyDescent="0.3">
      <c r="A1795" s="27">
        <v>328</v>
      </c>
      <c r="B1795" s="31">
        <v>43893</v>
      </c>
      <c r="C1795" s="31">
        <v>43783</v>
      </c>
      <c r="D1795" s="19" t="s">
        <v>509</v>
      </c>
      <c r="E1795" s="51" t="str">
        <f>IF(ISBLANK(LeaveTracker[[#This Row],[Employee Name]]),"-----",VLOOKUP(LeaveTracker[[#This Row],[Employee Name]],Employees[[Employee Name]:[Office]],7))</f>
        <v>ACCOUNTING</v>
      </c>
      <c r="F1795" s="51" t="str">
        <f>IF(ISBLANK(LeaveTracker[[#This Row],[Employee Name]]),"-----",VLOOKUP(LeaveTracker[[#This Row],[Employee Name]],Employees[[Employee Name]:[Office]],6))</f>
        <v>REGULAR</v>
      </c>
      <c r="G1795" s="24">
        <v>43791</v>
      </c>
      <c r="H1795" s="24">
        <v>43791</v>
      </c>
      <c r="I1795" s="20" t="s">
        <v>82</v>
      </c>
      <c r="K1795" s="51" t="str">
        <f ca="1">LeaveTracker[[#This Row],[Days]]&amp;" "&amp;LeaveTracker[[#This Row],[Type of Leave]]</f>
        <v>1 VL</v>
      </c>
      <c r="L1795" s="23">
        <f ca="1">NETWORKDAYS(LeaveTracker[[#This Row],[Start Date]],LeaveTracker[[#This Row],[End Date]],lstHolidays)</f>
        <v>1</v>
      </c>
      <c r="M1795" s="27"/>
    </row>
    <row r="1796" spans="1:13" ht="30" customHeight="1" x14ac:dyDescent="0.3">
      <c r="A1796" s="27">
        <v>329</v>
      </c>
      <c r="B1796" s="31">
        <v>43893</v>
      </c>
      <c r="C1796" s="31">
        <v>43801</v>
      </c>
      <c r="D1796" s="19" t="s">
        <v>863</v>
      </c>
      <c r="E1796" s="51" t="str">
        <f>IF(ISBLANK(LeaveTracker[[#This Row],[Employee Name]]),"-----",VLOOKUP(LeaveTracker[[#This Row],[Employee Name]],Employees[[Employee Name]:[Office]],7))</f>
        <v>ACCOUNTING</v>
      </c>
      <c r="F1796" s="51" t="str">
        <f>IF(ISBLANK(LeaveTracker[[#This Row],[Employee Name]]),"-----",VLOOKUP(LeaveTracker[[#This Row],[Employee Name]],Employees[[Employee Name]:[Office]],6))</f>
        <v>REGULAR</v>
      </c>
      <c r="G1796" s="24">
        <v>43798</v>
      </c>
      <c r="H1796" s="24">
        <v>43798</v>
      </c>
      <c r="I1796" s="20" t="s">
        <v>81</v>
      </c>
      <c r="K1796" s="51" t="str">
        <f ca="1">LeaveTracker[[#This Row],[Days]]&amp;" "&amp;LeaveTracker[[#This Row],[Type of Leave]]</f>
        <v>1 SL</v>
      </c>
      <c r="L1796" s="23">
        <f ca="1">NETWORKDAYS(LeaveTracker[[#This Row],[Start Date]],LeaveTracker[[#This Row],[End Date]],lstHolidays)</f>
        <v>1</v>
      </c>
      <c r="M1796" s="27"/>
    </row>
    <row r="1797" spans="1:13" ht="30" customHeight="1" x14ac:dyDescent="0.3">
      <c r="A1797" s="27">
        <v>330</v>
      </c>
      <c r="B1797" s="31">
        <v>43893</v>
      </c>
      <c r="C1797" s="31">
        <v>43794</v>
      </c>
      <c r="D1797" s="19" t="s">
        <v>863</v>
      </c>
      <c r="E1797" s="51" t="str">
        <f>IF(ISBLANK(LeaveTracker[[#This Row],[Employee Name]]),"-----",VLOOKUP(LeaveTracker[[#This Row],[Employee Name]],Employees[[Employee Name]:[Office]],7))</f>
        <v>ACCOUNTING</v>
      </c>
      <c r="F1797" s="51" t="str">
        <f>IF(ISBLANK(LeaveTracker[[#This Row],[Employee Name]]),"-----",VLOOKUP(LeaveTracker[[#This Row],[Employee Name]],Employees[[Employee Name]:[Office]],6))</f>
        <v>REGULAR</v>
      </c>
      <c r="G1797" s="24">
        <v>43791</v>
      </c>
      <c r="H1797" s="24">
        <v>43791</v>
      </c>
      <c r="I1797" s="20" t="s">
        <v>81</v>
      </c>
      <c r="K1797" s="51" t="str">
        <f ca="1">LeaveTracker[[#This Row],[Days]]&amp;" "&amp;LeaveTracker[[#This Row],[Type of Leave]]</f>
        <v>1 SL</v>
      </c>
      <c r="L1797" s="23">
        <f ca="1">NETWORKDAYS(LeaveTracker[[#This Row],[Start Date]],LeaveTracker[[#This Row],[End Date]],lstHolidays)</f>
        <v>1</v>
      </c>
      <c r="M1797" s="27"/>
    </row>
    <row r="1798" spans="1:13" ht="30" customHeight="1" x14ac:dyDescent="0.3">
      <c r="A1798" s="27">
        <v>331</v>
      </c>
      <c r="B1798" s="31">
        <v>43893</v>
      </c>
      <c r="C1798" s="31">
        <v>43804</v>
      </c>
      <c r="D1798" s="19" t="s">
        <v>868</v>
      </c>
      <c r="E1798" s="51" t="str">
        <f>IF(ISBLANK(LeaveTracker[[#This Row],[Employee Name]]),"-----",VLOOKUP(LeaveTracker[[#This Row],[Employee Name]],Employees[[Employee Name]:[Office]],7))</f>
        <v>ACCOUNTING</v>
      </c>
      <c r="F1798" s="51" t="str">
        <f>IF(ISBLANK(LeaveTracker[[#This Row],[Employee Name]]),"-----",VLOOKUP(LeaveTracker[[#This Row],[Employee Name]],Employees[[Employee Name]:[Office]],6))</f>
        <v>REGULAR</v>
      </c>
      <c r="G1798" s="24">
        <v>43817</v>
      </c>
      <c r="H1798" s="24">
        <v>43818</v>
      </c>
      <c r="I1798" s="20" t="s">
        <v>82</v>
      </c>
      <c r="K1798" s="51" t="str">
        <f ca="1">LeaveTracker[[#This Row],[Days]]&amp;" "&amp;LeaveTracker[[#This Row],[Type of Leave]]</f>
        <v>2 VL</v>
      </c>
      <c r="L1798" s="23">
        <f ca="1">NETWORKDAYS(LeaveTracker[[#This Row],[Start Date]],LeaveTracker[[#This Row],[End Date]],lstHolidays)</f>
        <v>2</v>
      </c>
      <c r="M1798" s="27"/>
    </row>
    <row r="1799" spans="1:13" ht="30" customHeight="1" x14ac:dyDescent="0.3">
      <c r="A1799" s="27">
        <v>332</v>
      </c>
      <c r="B1799" s="31">
        <v>43893</v>
      </c>
      <c r="C1799" s="31">
        <v>43805</v>
      </c>
      <c r="D1799" s="19" t="s">
        <v>868</v>
      </c>
      <c r="E1799" s="51" t="str">
        <f>IF(ISBLANK(LeaveTracker[[#This Row],[Employee Name]]),"-----",VLOOKUP(LeaveTracker[[#This Row],[Employee Name]],Employees[[Employee Name]:[Office]],7))</f>
        <v>ACCOUNTING</v>
      </c>
      <c r="F1799" s="51" t="str">
        <f>IF(ISBLANK(LeaveTracker[[#This Row],[Employee Name]]),"-----",VLOOKUP(LeaveTracker[[#This Row],[Employee Name]],Employees[[Employee Name]:[Office]],6))</f>
        <v>REGULAR</v>
      </c>
      <c r="G1799" s="24">
        <v>43811</v>
      </c>
      <c r="H1799" s="24">
        <v>43811</v>
      </c>
      <c r="I1799" s="20" t="s">
        <v>82</v>
      </c>
      <c r="K1799" s="51" t="str">
        <f ca="1">LeaveTracker[[#This Row],[Days]]&amp;" "&amp;LeaveTracker[[#This Row],[Type of Leave]]</f>
        <v>1 VL</v>
      </c>
      <c r="L1799" s="23">
        <f ca="1">NETWORKDAYS(LeaveTracker[[#This Row],[Start Date]],LeaveTracker[[#This Row],[End Date]],lstHolidays)</f>
        <v>1</v>
      </c>
      <c r="M1799" s="27"/>
    </row>
    <row r="1800" spans="1:13" ht="30" customHeight="1" x14ac:dyDescent="0.3">
      <c r="A1800" s="27">
        <v>333</v>
      </c>
      <c r="B1800" s="31">
        <v>43893</v>
      </c>
      <c r="C1800" s="31">
        <v>43789</v>
      </c>
      <c r="D1800" s="19" t="s">
        <v>868</v>
      </c>
      <c r="E1800" s="51" t="str">
        <f>IF(ISBLANK(LeaveTracker[[#This Row],[Employee Name]]),"-----",VLOOKUP(LeaveTracker[[#This Row],[Employee Name]],Employees[[Employee Name]:[Office]],7))</f>
        <v>ACCOUNTING</v>
      </c>
      <c r="F1800" s="51" t="str">
        <f>IF(ISBLANK(LeaveTracker[[#This Row],[Employee Name]]),"-----",VLOOKUP(LeaveTracker[[#This Row],[Employee Name]],Employees[[Employee Name]:[Office]],6))</f>
        <v>REGULAR</v>
      </c>
      <c r="G1800" s="24">
        <v>43783</v>
      </c>
      <c r="H1800" s="24">
        <v>43784</v>
      </c>
      <c r="I1800" s="20" t="s">
        <v>81</v>
      </c>
      <c r="K1800" s="51" t="str">
        <f ca="1">LeaveTracker[[#This Row],[Days]]&amp;" "&amp;LeaveTracker[[#This Row],[Type of Leave]]</f>
        <v>2 SL</v>
      </c>
      <c r="L1800" s="23">
        <f ca="1">NETWORKDAYS(LeaveTracker[[#This Row],[Start Date]],LeaveTracker[[#This Row],[End Date]],lstHolidays)</f>
        <v>2</v>
      </c>
      <c r="M1800" s="27"/>
    </row>
    <row r="1801" spans="1:13" ht="30" customHeight="1" x14ac:dyDescent="0.3">
      <c r="A1801" s="27">
        <v>334</v>
      </c>
      <c r="B1801" s="31">
        <v>43893</v>
      </c>
      <c r="C1801" s="31">
        <v>43816</v>
      </c>
      <c r="D1801" s="19" t="s">
        <v>871</v>
      </c>
      <c r="E1801" s="51" t="str">
        <f>IF(ISBLANK(LeaveTracker[[#This Row],[Employee Name]]),"-----",VLOOKUP(LeaveTracker[[#This Row],[Employee Name]],Employees[[Employee Name]:[Office]],7))</f>
        <v>ACCOUNTING</v>
      </c>
      <c r="F1801" s="51" t="str">
        <f>IF(ISBLANK(LeaveTracker[[#This Row],[Employee Name]]),"-----",VLOOKUP(LeaveTracker[[#This Row],[Employee Name]],Employees[[Employee Name]:[Office]],6))</f>
        <v>REGULAR</v>
      </c>
      <c r="G1801" s="24">
        <v>43819</v>
      </c>
      <c r="H1801" s="24">
        <v>43819</v>
      </c>
      <c r="I1801" s="20" t="s">
        <v>298</v>
      </c>
      <c r="J1801" s="43" t="s">
        <v>105</v>
      </c>
      <c r="K1801" s="51" t="str">
        <f ca="1">LeaveTracker[[#This Row],[Days]]&amp;" "&amp;LeaveTracker[[#This Row],[Type of Leave]]</f>
        <v>1 OTHER</v>
      </c>
      <c r="L1801" s="23">
        <f ca="1">NETWORKDAYS(LeaveTracker[[#This Row],[Start Date]],LeaveTracker[[#This Row],[End Date]],lstHolidays)</f>
        <v>1</v>
      </c>
      <c r="M1801" s="27"/>
    </row>
    <row r="1802" spans="1:13" ht="30" customHeight="1" x14ac:dyDescent="0.3">
      <c r="A1802" s="27">
        <v>334</v>
      </c>
      <c r="B1802" s="31">
        <v>43893</v>
      </c>
      <c r="C1802" s="31">
        <v>43816</v>
      </c>
      <c r="D1802" s="19" t="s">
        <v>871</v>
      </c>
      <c r="E1802" s="51" t="str">
        <f>IF(ISBLANK(LeaveTracker[[#This Row],[Employee Name]]),"-----",VLOOKUP(LeaveTracker[[#This Row],[Employee Name]],Employees[[Employee Name]:[Office]],7))</f>
        <v>ACCOUNTING</v>
      </c>
      <c r="F1802" s="51" t="str">
        <f>IF(ISBLANK(LeaveTracker[[#This Row],[Employee Name]]),"-----",VLOOKUP(LeaveTracker[[#This Row],[Employee Name]],Employees[[Employee Name]:[Office]],6))</f>
        <v>REGULAR</v>
      </c>
      <c r="G1802" s="24">
        <v>43825</v>
      </c>
      <c r="H1802" s="24">
        <v>43825</v>
      </c>
      <c r="I1802" s="20" t="s">
        <v>298</v>
      </c>
      <c r="J1802" s="43" t="s">
        <v>105</v>
      </c>
      <c r="K1802" s="51" t="str">
        <f ca="1">LeaveTracker[[#This Row],[Days]]&amp;" "&amp;LeaveTracker[[#This Row],[Type of Leave]]</f>
        <v>1 OTHER</v>
      </c>
      <c r="L1802" s="23">
        <f ca="1">NETWORKDAYS(LeaveTracker[[#This Row],[Start Date]],LeaveTracker[[#This Row],[End Date]],lstHolidays)</f>
        <v>1</v>
      </c>
      <c r="M1802" s="27"/>
    </row>
    <row r="1803" spans="1:13" ht="30" customHeight="1" x14ac:dyDescent="0.3">
      <c r="A1803" s="27">
        <v>335</v>
      </c>
      <c r="B1803" s="31">
        <v>43893</v>
      </c>
      <c r="C1803" s="31">
        <v>43797</v>
      </c>
      <c r="D1803" s="19" t="s">
        <v>871</v>
      </c>
      <c r="E1803" s="51" t="str">
        <f>IF(ISBLANK(LeaveTracker[[#This Row],[Employee Name]]),"-----",VLOOKUP(LeaveTracker[[#This Row],[Employee Name]],Employees[[Employee Name]:[Office]],7))</f>
        <v>ACCOUNTING</v>
      </c>
      <c r="F1803" s="51" t="str">
        <f>IF(ISBLANK(LeaveTracker[[#This Row],[Employee Name]]),"-----",VLOOKUP(LeaveTracker[[#This Row],[Employee Name]],Employees[[Employee Name]:[Office]],6))</f>
        <v>REGULAR</v>
      </c>
      <c r="G1803" s="24">
        <v>43796</v>
      </c>
      <c r="H1803" s="24">
        <v>43796</v>
      </c>
      <c r="I1803" s="20" t="s">
        <v>81</v>
      </c>
      <c r="K1803" s="51" t="str">
        <f ca="1">LeaveTracker[[#This Row],[Days]]&amp;" "&amp;LeaveTracker[[#This Row],[Type of Leave]]</f>
        <v>1 SL</v>
      </c>
      <c r="L1803" s="23">
        <f ca="1">NETWORKDAYS(LeaveTracker[[#This Row],[Start Date]],LeaveTracker[[#This Row],[End Date]],lstHolidays)</f>
        <v>1</v>
      </c>
      <c r="M1803" s="27"/>
    </row>
    <row r="1804" spans="1:13" ht="30" customHeight="1" x14ac:dyDescent="0.3">
      <c r="A1804" s="27">
        <v>336</v>
      </c>
      <c r="B1804" s="31">
        <v>43893</v>
      </c>
      <c r="C1804" s="31">
        <v>43789</v>
      </c>
      <c r="D1804" s="19" t="s">
        <v>871</v>
      </c>
      <c r="E1804" s="51" t="str">
        <f>IF(ISBLANK(LeaveTracker[[#This Row],[Employee Name]]),"-----",VLOOKUP(LeaveTracker[[#This Row],[Employee Name]],Employees[[Employee Name]:[Office]],7))</f>
        <v>ACCOUNTING</v>
      </c>
      <c r="F1804" s="51" t="str">
        <f>IF(ISBLANK(LeaveTracker[[#This Row],[Employee Name]]),"-----",VLOOKUP(LeaveTracker[[#This Row],[Employee Name]],Employees[[Employee Name]:[Office]],6))</f>
        <v>REGULAR</v>
      </c>
      <c r="G1804" s="24">
        <v>43776</v>
      </c>
      <c r="H1804" s="24">
        <v>43776</v>
      </c>
      <c r="I1804" s="20" t="s">
        <v>81</v>
      </c>
      <c r="K1804" s="51" t="str">
        <f ca="1">LeaveTracker[[#This Row],[Days]]&amp;" "&amp;LeaveTracker[[#This Row],[Type of Leave]]</f>
        <v>1 SL</v>
      </c>
      <c r="L1804" s="23">
        <f ca="1">NETWORKDAYS(LeaveTracker[[#This Row],[Start Date]],LeaveTracker[[#This Row],[End Date]],lstHolidays)</f>
        <v>1</v>
      </c>
      <c r="M1804" s="27"/>
    </row>
    <row r="1805" spans="1:13" ht="30" customHeight="1" x14ac:dyDescent="0.3">
      <c r="A1805" s="27">
        <v>336</v>
      </c>
      <c r="B1805" s="31">
        <v>43893</v>
      </c>
      <c r="C1805" s="31">
        <v>43789</v>
      </c>
      <c r="D1805" s="19" t="s">
        <v>871</v>
      </c>
      <c r="E1805" s="51" t="str">
        <f>IF(ISBLANK(LeaveTracker[[#This Row],[Employee Name]]),"-----",VLOOKUP(LeaveTracker[[#This Row],[Employee Name]],Employees[[Employee Name]:[Office]],7))</f>
        <v>ACCOUNTING</v>
      </c>
      <c r="F1805" s="51" t="str">
        <f>IF(ISBLANK(LeaveTracker[[#This Row],[Employee Name]]),"-----",VLOOKUP(LeaveTracker[[#This Row],[Employee Name]],Employees[[Employee Name]:[Office]],6))</f>
        <v>REGULAR</v>
      </c>
      <c r="G1805" s="24">
        <v>43781</v>
      </c>
      <c r="H1805" s="24">
        <v>43781</v>
      </c>
      <c r="I1805" s="20" t="s">
        <v>81</v>
      </c>
      <c r="K1805" s="51" t="str">
        <f ca="1">LeaveTracker[[#This Row],[Days]]&amp;" "&amp;LeaveTracker[[#This Row],[Type of Leave]]</f>
        <v>1 SL</v>
      </c>
      <c r="L1805" s="23">
        <f ca="1">NETWORKDAYS(LeaveTracker[[#This Row],[Start Date]],LeaveTracker[[#This Row],[End Date]],lstHolidays)</f>
        <v>1</v>
      </c>
      <c r="M1805" s="27"/>
    </row>
    <row r="1806" spans="1:13" ht="30" customHeight="1" x14ac:dyDescent="0.3">
      <c r="A1806" s="27">
        <v>336</v>
      </c>
      <c r="B1806" s="31">
        <v>43893</v>
      </c>
      <c r="C1806" s="31">
        <v>43789</v>
      </c>
      <c r="D1806" s="19" t="s">
        <v>871</v>
      </c>
      <c r="E1806" s="51" t="str">
        <f>IF(ISBLANK(LeaveTracker[[#This Row],[Employee Name]]),"-----",VLOOKUP(LeaveTracker[[#This Row],[Employee Name]],Employees[[Employee Name]:[Office]],7))</f>
        <v>ACCOUNTING</v>
      </c>
      <c r="F1806" s="51" t="str">
        <f>IF(ISBLANK(LeaveTracker[[#This Row],[Employee Name]]),"-----",VLOOKUP(LeaveTracker[[#This Row],[Employee Name]],Employees[[Employee Name]:[Office]],6))</f>
        <v>REGULAR</v>
      </c>
      <c r="G1806" s="24">
        <v>43787</v>
      </c>
      <c r="H1806" s="24">
        <v>43788</v>
      </c>
      <c r="I1806" s="20" t="s">
        <v>81</v>
      </c>
      <c r="K1806" s="51" t="str">
        <f ca="1">LeaveTracker[[#This Row],[Days]]&amp;" "&amp;LeaveTracker[[#This Row],[Type of Leave]]</f>
        <v>2 SL</v>
      </c>
      <c r="L1806" s="23">
        <f ca="1">NETWORKDAYS(LeaveTracker[[#This Row],[Start Date]],LeaveTracker[[#This Row],[End Date]],lstHolidays)</f>
        <v>2</v>
      </c>
      <c r="M1806" s="27"/>
    </row>
    <row r="1807" spans="1:13" ht="30" customHeight="1" x14ac:dyDescent="0.3">
      <c r="A1807" s="27">
        <v>337</v>
      </c>
      <c r="B1807" s="31">
        <v>43893</v>
      </c>
      <c r="C1807" s="31">
        <v>43467</v>
      </c>
      <c r="D1807" s="19" t="s">
        <v>776</v>
      </c>
      <c r="E1807" s="51" t="str">
        <f>IF(ISBLANK(LeaveTracker[[#This Row],[Employee Name]]),"-----",VLOOKUP(LeaveTracker[[#This Row],[Employee Name]],Employees[[Employee Name]:[Office]],7))</f>
        <v>GSO</v>
      </c>
      <c r="F1807" s="51" t="str">
        <f>IF(ISBLANK(LeaveTracker[[#This Row],[Employee Name]]),"-----",VLOOKUP(LeaveTracker[[#This Row],[Employee Name]],Employees[[Employee Name]:[Office]],6))</f>
        <v>REGULAR</v>
      </c>
      <c r="G1807" s="24">
        <v>43819</v>
      </c>
      <c r="H1807" s="24">
        <v>43819</v>
      </c>
      <c r="I1807" s="20" t="s">
        <v>81</v>
      </c>
      <c r="K1807" s="51" t="str">
        <f ca="1">LeaveTracker[[#This Row],[Days]]&amp;" "&amp;LeaveTracker[[#This Row],[Type of Leave]]</f>
        <v>1 SL</v>
      </c>
      <c r="L1807" s="23">
        <f ca="1">NETWORKDAYS(LeaveTracker[[#This Row],[Start Date]],LeaveTracker[[#This Row],[End Date]],lstHolidays)</f>
        <v>1</v>
      </c>
      <c r="M1807" s="27"/>
    </row>
    <row r="1808" spans="1:13" ht="30" customHeight="1" x14ac:dyDescent="0.3">
      <c r="A1808" s="27">
        <v>337</v>
      </c>
      <c r="B1808" s="31">
        <v>43893</v>
      </c>
      <c r="C1808" s="31">
        <v>43467</v>
      </c>
      <c r="D1808" s="19" t="s">
        <v>776</v>
      </c>
      <c r="E1808" s="51" t="str">
        <f>IF(ISBLANK(LeaveTracker[[#This Row],[Employee Name]]),"-----",VLOOKUP(LeaveTracker[[#This Row],[Employee Name]],Employees[[Employee Name]:[Office]],7))</f>
        <v>GSO</v>
      </c>
      <c r="F1808" s="51" t="str">
        <f>IF(ISBLANK(LeaveTracker[[#This Row],[Employee Name]]),"-----",VLOOKUP(LeaveTracker[[#This Row],[Employee Name]],Employees[[Employee Name]:[Office]],6))</f>
        <v>REGULAR</v>
      </c>
      <c r="G1808" s="24">
        <v>43822</v>
      </c>
      <c r="H1808" s="24">
        <v>43822</v>
      </c>
      <c r="I1808" s="20" t="s">
        <v>81</v>
      </c>
      <c r="K1808" s="51" t="str">
        <f ca="1">LeaveTracker[[#This Row],[Days]]&amp;" "&amp;LeaveTracker[[#This Row],[Type of Leave]]</f>
        <v>1 SL</v>
      </c>
      <c r="L1808" s="23">
        <f ca="1">NETWORKDAYS(LeaveTracker[[#This Row],[Start Date]],LeaveTracker[[#This Row],[End Date]],lstHolidays)</f>
        <v>1</v>
      </c>
      <c r="M1808" s="27"/>
    </row>
    <row r="1809" spans="1:13" ht="30" customHeight="1" x14ac:dyDescent="0.3">
      <c r="A1809" s="27">
        <v>337</v>
      </c>
      <c r="B1809" s="31">
        <v>43893</v>
      </c>
      <c r="C1809" s="31">
        <v>43467</v>
      </c>
      <c r="D1809" s="19" t="s">
        <v>776</v>
      </c>
      <c r="E1809" s="51" t="str">
        <f>IF(ISBLANK(LeaveTracker[[#This Row],[Employee Name]]),"-----",VLOOKUP(LeaveTracker[[#This Row],[Employee Name]],Employees[[Employee Name]:[Office]],7))</f>
        <v>GSO</v>
      </c>
      <c r="F1809" s="51" t="str">
        <f>IF(ISBLANK(LeaveTracker[[#This Row],[Employee Name]]),"-----",VLOOKUP(LeaveTracker[[#This Row],[Employee Name]],Employees[[Employee Name]:[Office]],6))</f>
        <v>REGULAR</v>
      </c>
      <c r="G1809" s="24">
        <v>43826</v>
      </c>
      <c r="H1809" s="24">
        <v>43826</v>
      </c>
      <c r="I1809" s="20" t="s">
        <v>81</v>
      </c>
      <c r="K1809" s="51" t="str">
        <f ca="1">LeaveTracker[[#This Row],[Days]]&amp;" "&amp;LeaveTracker[[#This Row],[Type of Leave]]</f>
        <v>1 SL</v>
      </c>
      <c r="L1809" s="23">
        <f ca="1">NETWORKDAYS(LeaveTracker[[#This Row],[Start Date]],LeaveTracker[[#This Row],[End Date]],lstHolidays)</f>
        <v>1</v>
      </c>
      <c r="M1809" s="27"/>
    </row>
    <row r="1810" spans="1:13" ht="30" customHeight="1" x14ac:dyDescent="0.3">
      <c r="A1810" s="27">
        <v>338</v>
      </c>
      <c r="B1810" s="31">
        <v>43893</v>
      </c>
      <c r="C1810" s="31">
        <v>43789</v>
      </c>
      <c r="D1810" s="19" t="s">
        <v>776</v>
      </c>
      <c r="E1810" s="51" t="str">
        <f>IF(ISBLANK(LeaveTracker[[#This Row],[Employee Name]]),"-----",VLOOKUP(LeaveTracker[[#This Row],[Employee Name]],Employees[[Employee Name]:[Office]],7))</f>
        <v>GSO</v>
      </c>
      <c r="F1810" s="51" t="str">
        <f>IF(ISBLANK(LeaveTracker[[#This Row],[Employee Name]]),"-----",VLOOKUP(LeaveTracker[[#This Row],[Employee Name]],Employees[[Employee Name]:[Office]],6))</f>
        <v>REGULAR</v>
      </c>
      <c r="G1810" s="24">
        <v>43794</v>
      </c>
      <c r="H1810" s="24">
        <v>43794</v>
      </c>
      <c r="I1810" s="20" t="s">
        <v>81</v>
      </c>
      <c r="K1810" s="51" t="str">
        <f ca="1">LeaveTracker[[#This Row],[Days]]&amp;" "&amp;LeaveTracker[[#This Row],[Type of Leave]]</f>
        <v>1 SL</v>
      </c>
      <c r="L1810" s="23">
        <f ca="1">NETWORKDAYS(LeaveTracker[[#This Row],[Start Date]],LeaveTracker[[#This Row],[End Date]],lstHolidays)</f>
        <v>1</v>
      </c>
      <c r="M1810" s="27"/>
    </row>
    <row r="1811" spans="1:13" ht="30" customHeight="1" x14ac:dyDescent="0.3">
      <c r="A1811" s="27">
        <v>339</v>
      </c>
      <c r="B1811" s="31">
        <v>43893</v>
      </c>
      <c r="C1811" s="31">
        <v>43783</v>
      </c>
      <c r="D1811" s="19" t="s">
        <v>776</v>
      </c>
      <c r="E1811" s="51" t="str">
        <f>IF(ISBLANK(LeaveTracker[[#This Row],[Employee Name]]),"-----",VLOOKUP(LeaveTracker[[#This Row],[Employee Name]],Employees[[Employee Name]:[Office]],7))</f>
        <v>GSO</v>
      </c>
      <c r="F1811" s="51" t="str">
        <f>IF(ISBLANK(LeaveTracker[[#This Row],[Employee Name]]),"-----",VLOOKUP(LeaveTracker[[#This Row],[Employee Name]],Employees[[Employee Name]:[Office]],6))</f>
        <v>REGULAR</v>
      </c>
      <c r="G1811" s="24">
        <v>43782</v>
      </c>
      <c r="H1811" s="24">
        <v>43782</v>
      </c>
      <c r="I1811" s="20" t="s">
        <v>81</v>
      </c>
      <c r="K1811" s="51" t="str">
        <f ca="1">LeaveTracker[[#This Row],[Days]]&amp;" "&amp;LeaveTracker[[#This Row],[Type of Leave]]</f>
        <v>1 SL</v>
      </c>
      <c r="L1811" s="23">
        <f ca="1">NETWORKDAYS(LeaveTracker[[#This Row],[Start Date]],LeaveTracker[[#This Row],[End Date]],lstHolidays)</f>
        <v>1</v>
      </c>
      <c r="M1811" s="27"/>
    </row>
    <row r="1812" spans="1:13" ht="30" customHeight="1" x14ac:dyDescent="0.3">
      <c r="A1812" s="27">
        <v>340</v>
      </c>
      <c r="B1812" s="31">
        <v>43893</v>
      </c>
      <c r="C1812" s="31">
        <v>43780</v>
      </c>
      <c r="D1812" s="19" t="s">
        <v>776</v>
      </c>
      <c r="E1812" s="51" t="str">
        <f>IF(ISBLANK(LeaveTracker[[#This Row],[Employee Name]]),"-----",VLOOKUP(LeaveTracker[[#This Row],[Employee Name]],Employees[[Employee Name]:[Office]],7))</f>
        <v>GSO</v>
      </c>
      <c r="F1812" s="51" t="str">
        <f>IF(ISBLANK(LeaveTracker[[#This Row],[Employee Name]]),"-----",VLOOKUP(LeaveTracker[[#This Row],[Employee Name]],Employees[[Employee Name]:[Office]],6))</f>
        <v>REGULAR</v>
      </c>
      <c r="G1812" s="24">
        <v>43774</v>
      </c>
      <c r="H1812" s="24">
        <v>43774</v>
      </c>
      <c r="I1812" s="20" t="s">
        <v>81</v>
      </c>
      <c r="K1812" s="51" t="str">
        <f ca="1">LeaveTracker[[#This Row],[Days]]&amp;" "&amp;LeaveTracker[[#This Row],[Type of Leave]]</f>
        <v>1 SL</v>
      </c>
      <c r="L1812" s="23">
        <f ca="1">NETWORKDAYS(LeaveTracker[[#This Row],[Start Date]],LeaveTracker[[#This Row],[End Date]],lstHolidays)</f>
        <v>1</v>
      </c>
      <c r="M1812" s="27"/>
    </row>
    <row r="1813" spans="1:13" ht="30" customHeight="1" x14ac:dyDescent="0.3">
      <c r="A1813" s="27">
        <v>340</v>
      </c>
      <c r="B1813" s="31">
        <v>43893</v>
      </c>
      <c r="C1813" s="31">
        <v>43780</v>
      </c>
      <c r="D1813" s="19" t="s">
        <v>776</v>
      </c>
      <c r="E1813" s="51" t="str">
        <f>IF(ISBLANK(LeaveTracker[[#This Row],[Employee Name]]),"-----",VLOOKUP(LeaveTracker[[#This Row],[Employee Name]],Employees[[Employee Name]:[Office]],7))</f>
        <v>GSO</v>
      </c>
      <c r="F1813" s="51" t="str">
        <f>IF(ISBLANK(LeaveTracker[[#This Row],[Employee Name]]),"-----",VLOOKUP(LeaveTracker[[#This Row],[Employee Name]],Employees[[Employee Name]:[Office]],6))</f>
        <v>REGULAR</v>
      </c>
      <c r="G1813" s="24">
        <v>43776</v>
      </c>
      <c r="H1813" s="24">
        <v>43777</v>
      </c>
      <c r="I1813" s="20" t="s">
        <v>81</v>
      </c>
      <c r="K1813" s="51" t="str">
        <f ca="1">LeaveTracker[[#This Row],[Days]]&amp;" "&amp;LeaveTracker[[#This Row],[Type of Leave]]</f>
        <v>2 SL</v>
      </c>
      <c r="L1813" s="23">
        <f ca="1">NETWORKDAYS(LeaveTracker[[#This Row],[Start Date]],LeaveTracker[[#This Row],[End Date]],lstHolidays)</f>
        <v>2</v>
      </c>
      <c r="M1813" s="27"/>
    </row>
    <row r="1814" spans="1:13" ht="30" customHeight="1" x14ac:dyDescent="0.3">
      <c r="A1814" s="27">
        <v>341</v>
      </c>
      <c r="B1814" s="31">
        <v>43893</v>
      </c>
      <c r="C1814" s="31">
        <v>43801</v>
      </c>
      <c r="D1814" s="19" t="s">
        <v>776</v>
      </c>
      <c r="E1814" s="51" t="str">
        <f>IF(ISBLANK(LeaveTracker[[#This Row],[Employee Name]]),"-----",VLOOKUP(LeaveTracker[[#This Row],[Employee Name]],Employees[[Employee Name]:[Office]],7))</f>
        <v>GSO</v>
      </c>
      <c r="F1814" s="51" t="str">
        <f>IF(ISBLANK(LeaveTracker[[#This Row],[Employee Name]]),"-----",VLOOKUP(LeaveTracker[[#This Row],[Employee Name]],Employees[[Employee Name]:[Office]],6))</f>
        <v>REGULAR</v>
      </c>
      <c r="G1814" s="24">
        <v>43808</v>
      </c>
      <c r="H1814" s="24">
        <v>43809</v>
      </c>
      <c r="I1814" s="20" t="s">
        <v>82</v>
      </c>
      <c r="K1814" s="51" t="str">
        <f ca="1">LeaveTracker[[#This Row],[Days]]&amp;" "&amp;LeaveTracker[[#This Row],[Type of Leave]]</f>
        <v>2 VL</v>
      </c>
      <c r="L1814" s="23">
        <f ca="1">NETWORKDAYS(LeaveTracker[[#This Row],[Start Date]],LeaveTracker[[#This Row],[End Date]],lstHolidays)</f>
        <v>2</v>
      </c>
      <c r="M1814" s="27"/>
    </row>
    <row r="1815" spans="1:13" ht="30" customHeight="1" x14ac:dyDescent="0.3">
      <c r="A1815" s="27">
        <v>342</v>
      </c>
      <c r="B1815" s="31">
        <v>43893</v>
      </c>
      <c r="C1815" s="31">
        <v>43794</v>
      </c>
      <c r="D1815" s="19" t="s">
        <v>874</v>
      </c>
      <c r="E1815" s="51" t="str">
        <f>IF(ISBLANK(LeaveTracker[[#This Row],[Employee Name]]),"-----",VLOOKUP(LeaveTracker[[#This Row],[Employee Name]],Employees[[Employee Name]:[Office]],7))</f>
        <v>GSO</v>
      </c>
      <c r="F1815" s="51" t="str">
        <f>IF(ISBLANK(LeaveTracker[[#This Row],[Employee Name]]),"-----",VLOOKUP(LeaveTracker[[#This Row],[Employee Name]],Employees[[Employee Name]:[Office]],6))</f>
        <v>REGULAR</v>
      </c>
      <c r="G1815" s="24">
        <v>43818</v>
      </c>
      <c r="H1815" s="24">
        <v>43819</v>
      </c>
      <c r="I1815" s="20" t="s">
        <v>82</v>
      </c>
      <c r="K1815" s="51" t="str">
        <f ca="1">LeaveTracker[[#This Row],[Days]]&amp;" "&amp;LeaveTracker[[#This Row],[Type of Leave]]</f>
        <v>2 VL</v>
      </c>
      <c r="L1815" s="23">
        <f ca="1">NETWORKDAYS(LeaveTracker[[#This Row],[Start Date]],LeaveTracker[[#This Row],[End Date]],lstHolidays)</f>
        <v>2</v>
      </c>
      <c r="M1815" s="27"/>
    </row>
    <row r="1816" spans="1:13" ht="30" customHeight="1" x14ac:dyDescent="0.3">
      <c r="A1816" s="27">
        <v>342</v>
      </c>
      <c r="B1816" s="31">
        <v>43893</v>
      </c>
      <c r="C1816" s="31">
        <v>43794</v>
      </c>
      <c r="D1816" s="19" t="s">
        <v>874</v>
      </c>
      <c r="E1816" s="51" t="str">
        <f>IF(ISBLANK(LeaveTracker[[#This Row],[Employee Name]]),"-----",VLOOKUP(LeaveTracker[[#This Row],[Employee Name]],Employees[[Employee Name]:[Office]],7))</f>
        <v>GSO</v>
      </c>
      <c r="F1816" s="51" t="str">
        <f>IF(ISBLANK(LeaveTracker[[#This Row],[Employee Name]]),"-----",VLOOKUP(LeaveTracker[[#This Row],[Employee Name]],Employees[[Employee Name]:[Office]],6))</f>
        <v>REGULAR</v>
      </c>
      <c r="G1816" s="24">
        <v>43822</v>
      </c>
      <c r="H1816" s="24">
        <v>43822</v>
      </c>
      <c r="I1816" s="20" t="s">
        <v>82</v>
      </c>
      <c r="K1816" s="51" t="str">
        <f ca="1">LeaveTracker[[#This Row],[Days]]&amp;" "&amp;LeaveTracker[[#This Row],[Type of Leave]]</f>
        <v>1 VL</v>
      </c>
      <c r="L1816" s="23">
        <f ca="1">NETWORKDAYS(LeaveTracker[[#This Row],[Start Date]],LeaveTracker[[#This Row],[End Date]],lstHolidays)</f>
        <v>1</v>
      </c>
      <c r="M1816" s="27"/>
    </row>
    <row r="1817" spans="1:13" ht="30" customHeight="1" x14ac:dyDescent="0.3">
      <c r="A1817" s="27">
        <v>342</v>
      </c>
      <c r="B1817" s="31">
        <v>43893</v>
      </c>
      <c r="C1817" s="31">
        <v>43794</v>
      </c>
      <c r="D1817" s="19" t="s">
        <v>874</v>
      </c>
      <c r="E1817" s="51" t="str">
        <f>IF(ISBLANK(LeaveTracker[[#This Row],[Employee Name]]),"-----",VLOOKUP(LeaveTracker[[#This Row],[Employee Name]],Employees[[Employee Name]:[Office]],7))</f>
        <v>GSO</v>
      </c>
      <c r="F1817" s="51" t="str">
        <f>IF(ISBLANK(LeaveTracker[[#This Row],[Employee Name]]),"-----",VLOOKUP(LeaveTracker[[#This Row],[Employee Name]],Employees[[Employee Name]:[Office]],6))</f>
        <v>REGULAR</v>
      </c>
      <c r="G1817" s="24">
        <v>43825</v>
      </c>
      <c r="H1817" s="24">
        <v>43826</v>
      </c>
      <c r="I1817" s="20" t="s">
        <v>82</v>
      </c>
      <c r="K1817" s="51" t="str">
        <f ca="1">LeaveTracker[[#This Row],[Days]]&amp;" "&amp;LeaveTracker[[#This Row],[Type of Leave]]</f>
        <v>2 VL</v>
      </c>
      <c r="L1817" s="23">
        <f ca="1">NETWORKDAYS(LeaveTracker[[#This Row],[Start Date]],LeaveTracker[[#This Row],[End Date]],lstHolidays)</f>
        <v>2</v>
      </c>
      <c r="M1817" s="27"/>
    </row>
    <row r="1818" spans="1:13" ht="30" customHeight="1" x14ac:dyDescent="0.3">
      <c r="A1818" s="27">
        <v>343</v>
      </c>
      <c r="B1818" s="31">
        <v>43893</v>
      </c>
      <c r="C1818" s="31">
        <v>43789</v>
      </c>
      <c r="D1818" s="19" t="s">
        <v>875</v>
      </c>
      <c r="E1818" s="51" t="str">
        <f>IF(ISBLANK(LeaveTracker[[#This Row],[Employee Name]]),"-----",VLOOKUP(LeaveTracker[[#This Row],[Employee Name]],Employees[[Employee Name]:[Office]],7))</f>
        <v>GSO</v>
      </c>
      <c r="F1818" s="51" t="str">
        <f>IF(ISBLANK(LeaveTracker[[#This Row],[Employee Name]]),"-----",VLOOKUP(LeaveTracker[[#This Row],[Employee Name]],Employees[[Employee Name]:[Office]],6))</f>
        <v>REGULAR</v>
      </c>
      <c r="G1818" s="24">
        <v>43788</v>
      </c>
      <c r="H1818" s="24">
        <v>43788</v>
      </c>
      <c r="I1818" s="20" t="s">
        <v>81</v>
      </c>
      <c r="K1818" s="51" t="str">
        <f ca="1">LeaveTracker[[#This Row],[Days]]&amp;" "&amp;LeaveTracker[[#This Row],[Type of Leave]]</f>
        <v>1 SL</v>
      </c>
      <c r="L1818" s="23">
        <f ca="1">NETWORKDAYS(LeaveTracker[[#This Row],[Start Date]],LeaveTracker[[#This Row],[End Date]],lstHolidays)</f>
        <v>1</v>
      </c>
      <c r="M1818" s="27"/>
    </row>
    <row r="1819" spans="1:13" ht="30" customHeight="1" x14ac:dyDescent="0.3">
      <c r="A1819" s="27">
        <v>344</v>
      </c>
      <c r="B1819" s="31">
        <v>43893</v>
      </c>
      <c r="C1819" s="31">
        <v>43832</v>
      </c>
      <c r="D1819" s="19" t="s">
        <v>878</v>
      </c>
      <c r="E1819" s="51" t="str">
        <f>IF(ISBLANK(LeaveTracker[[#This Row],[Employee Name]]),"-----",VLOOKUP(LeaveTracker[[#This Row],[Employee Name]],Employees[[Employee Name]:[Office]],7))</f>
        <v>GSO</v>
      </c>
      <c r="F1819" s="51" t="str">
        <f>IF(ISBLANK(LeaveTracker[[#This Row],[Employee Name]]),"-----",VLOOKUP(LeaveTracker[[#This Row],[Employee Name]],Employees[[Employee Name]:[Office]],6))</f>
        <v>REGULAR</v>
      </c>
      <c r="G1819" s="24">
        <v>43826</v>
      </c>
      <c r="H1819" s="24">
        <v>43826</v>
      </c>
      <c r="I1819" s="20" t="s">
        <v>81</v>
      </c>
      <c r="K1819" s="51" t="str">
        <f ca="1">LeaveTracker[[#This Row],[Days]]&amp;" "&amp;LeaveTracker[[#This Row],[Type of Leave]]</f>
        <v>1 SL</v>
      </c>
      <c r="L1819" s="23">
        <f ca="1">NETWORKDAYS(LeaveTracker[[#This Row],[Start Date]],LeaveTracker[[#This Row],[End Date]],lstHolidays)</f>
        <v>1</v>
      </c>
      <c r="M1819" s="27"/>
    </row>
    <row r="1820" spans="1:13" ht="30" customHeight="1" x14ac:dyDescent="0.3">
      <c r="A1820" s="27">
        <v>345</v>
      </c>
      <c r="B1820" s="31">
        <v>43893</v>
      </c>
      <c r="C1820" s="31">
        <v>43832</v>
      </c>
      <c r="D1820" s="19" t="s">
        <v>525</v>
      </c>
      <c r="E1820" s="51" t="str">
        <f>IF(ISBLANK(LeaveTracker[[#This Row],[Employee Name]]),"-----",VLOOKUP(LeaveTracker[[#This Row],[Employee Name]],Employees[[Employee Name]:[Office]],7))</f>
        <v>GSO</v>
      </c>
      <c r="F1820" s="51" t="str">
        <f>IF(ISBLANK(LeaveTracker[[#This Row],[Employee Name]]),"-----",VLOOKUP(LeaveTracker[[#This Row],[Employee Name]],Employees[[Employee Name]:[Office]],6))</f>
        <v>REGULAR</v>
      </c>
      <c r="G1820" s="24">
        <v>43826</v>
      </c>
      <c r="H1820" s="24">
        <v>43826</v>
      </c>
      <c r="I1820" s="20" t="s">
        <v>81</v>
      </c>
      <c r="K1820" s="51" t="str">
        <f ca="1">LeaveTracker[[#This Row],[Days]]&amp;" "&amp;LeaveTracker[[#This Row],[Type of Leave]]</f>
        <v>1 SL</v>
      </c>
      <c r="L1820" s="23">
        <f ca="1">NETWORKDAYS(LeaveTracker[[#This Row],[Start Date]],LeaveTracker[[#This Row],[End Date]],lstHolidays)</f>
        <v>1</v>
      </c>
      <c r="M1820" s="27"/>
    </row>
    <row r="1821" spans="1:13" ht="30" customHeight="1" x14ac:dyDescent="0.3">
      <c r="A1821" s="27">
        <v>346</v>
      </c>
      <c r="B1821" s="31">
        <v>43893</v>
      </c>
      <c r="C1821" s="31">
        <v>43782</v>
      </c>
      <c r="D1821" s="20" t="s">
        <v>525</v>
      </c>
      <c r="E1821" s="51" t="str">
        <f>IF(ISBLANK(LeaveTracker[[#This Row],[Employee Name]]),"-----",VLOOKUP(LeaveTracker[[#This Row],[Employee Name]],Employees[[Employee Name]:[Office]],7))</f>
        <v>GSO</v>
      </c>
      <c r="F1821" s="51" t="str">
        <f>IF(ISBLANK(LeaveTracker[[#This Row],[Employee Name]]),"-----",VLOOKUP(LeaveTracker[[#This Row],[Employee Name]],Employees[[Employee Name]:[Office]],6))</f>
        <v>REGULAR</v>
      </c>
      <c r="G1821" s="24">
        <v>43811</v>
      </c>
      <c r="H1821" s="24">
        <v>43811</v>
      </c>
      <c r="I1821" s="20" t="s">
        <v>81</v>
      </c>
      <c r="K1821" s="51" t="str">
        <f ca="1">LeaveTracker[[#This Row],[Days]]&amp;" "&amp;LeaveTracker[[#This Row],[Type of Leave]]</f>
        <v>1 SL</v>
      </c>
      <c r="L1821" s="23">
        <f ca="1">NETWORKDAYS(LeaveTracker[[#This Row],[Start Date]],LeaveTracker[[#This Row],[End Date]],lstHolidays)</f>
        <v>1</v>
      </c>
      <c r="M1821" s="27"/>
    </row>
    <row r="1822" spans="1:13" ht="30" customHeight="1" x14ac:dyDescent="0.3">
      <c r="A1822" s="27">
        <v>347</v>
      </c>
      <c r="B1822" s="31">
        <v>43893</v>
      </c>
      <c r="C1822" s="31">
        <v>43879</v>
      </c>
      <c r="D1822" s="19" t="s">
        <v>882</v>
      </c>
      <c r="E1822" s="51" t="str">
        <f>IF(ISBLANK(LeaveTracker[[#This Row],[Employee Name]]),"-----",VLOOKUP(LeaveTracker[[#This Row],[Employee Name]],Employees[[Employee Name]:[Office]],7))</f>
        <v>OTM</v>
      </c>
      <c r="F1822" s="51" t="str">
        <f>IF(ISBLANK(LeaveTracker[[#This Row],[Employee Name]]),"-----",VLOOKUP(LeaveTracker[[#This Row],[Employee Name]],Employees[[Employee Name]:[Office]],6))</f>
        <v>REGULAR</v>
      </c>
      <c r="G1822" s="24">
        <v>43882</v>
      </c>
      <c r="H1822" s="24">
        <v>43882</v>
      </c>
      <c r="I1822" s="20" t="s">
        <v>82</v>
      </c>
      <c r="K1822" s="51" t="str">
        <f ca="1">LeaveTracker[[#This Row],[Days]]&amp;" "&amp;LeaveTracker[[#This Row],[Type of Leave]]</f>
        <v>1 VL</v>
      </c>
      <c r="L1822" s="23">
        <f ca="1">NETWORKDAYS(LeaveTracker[[#This Row],[Start Date]],LeaveTracker[[#This Row],[End Date]],lstHolidays)</f>
        <v>1</v>
      </c>
      <c r="M1822" s="27"/>
    </row>
    <row r="1823" spans="1:13" ht="30" customHeight="1" x14ac:dyDescent="0.3">
      <c r="A1823" s="27">
        <v>347</v>
      </c>
      <c r="B1823" s="31">
        <v>43893</v>
      </c>
      <c r="C1823" s="31">
        <v>43879</v>
      </c>
      <c r="D1823" s="19" t="s">
        <v>882</v>
      </c>
      <c r="E1823" s="51" t="str">
        <f>IF(ISBLANK(LeaveTracker[[#This Row],[Employee Name]]),"-----",VLOOKUP(LeaveTracker[[#This Row],[Employee Name]],Employees[[Employee Name]:[Office]],7))</f>
        <v>OTM</v>
      </c>
      <c r="F1823" s="51" t="str">
        <f>IF(ISBLANK(LeaveTracker[[#This Row],[Employee Name]]),"-----",VLOOKUP(LeaveTracker[[#This Row],[Employee Name]],Employees[[Employee Name]:[Office]],6))</f>
        <v>REGULAR</v>
      </c>
      <c r="G1823" s="24">
        <v>43885</v>
      </c>
      <c r="H1823" s="24">
        <v>43889</v>
      </c>
      <c r="I1823" s="20" t="s">
        <v>82</v>
      </c>
      <c r="K1823" s="51" t="str">
        <f ca="1">LeaveTracker[[#This Row],[Days]]&amp;" "&amp;LeaveTracker[[#This Row],[Type of Leave]]</f>
        <v>5 VL</v>
      </c>
      <c r="L1823" s="23">
        <f ca="1">NETWORKDAYS(LeaveTracker[[#This Row],[Start Date]],LeaveTracker[[#This Row],[End Date]],lstHolidays)</f>
        <v>5</v>
      </c>
      <c r="M1823" s="27"/>
    </row>
    <row r="1824" spans="1:13" ht="30" customHeight="1" x14ac:dyDescent="0.3">
      <c r="A1824" s="27">
        <v>347</v>
      </c>
      <c r="B1824" s="31">
        <v>43893</v>
      </c>
      <c r="C1824" s="31">
        <v>43879</v>
      </c>
      <c r="D1824" s="19" t="s">
        <v>882</v>
      </c>
      <c r="E1824" s="51" t="str">
        <f>IF(ISBLANK(LeaveTracker[[#This Row],[Employee Name]]),"-----",VLOOKUP(LeaveTracker[[#This Row],[Employee Name]],Employees[[Employee Name]:[Office]],7))</f>
        <v>OTM</v>
      </c>
      <c r="F1824" s="51" t="str">
        <f>IF(ISBLANK(LeaveTracker[[#This Row],[Employee Name]]),"-----",VLOOKUP(LeaveTracker[[#This Row],[Employee Name]],Employees[[Employee Name]:[Office]],6))</f>
        <v>REGULAR</v>
      </c>
      <c r="G1824" s="24">
        <v>43892</v>
      </c>
      <c r="H1824" s="24">
        <v>43895</v>
      </c>
      <c r="I1824" s="20" t="s">
        <v>82</v>
      </c>
      <c r="K1824" s="51" t="str">
        <f ca="1">LeaveTracker[[#This Row],[Days]]&amp;" "&amp;LeaveTracker[[#This Row],[Type of Leave]]</f>
        <v>4 VL</v>
      </c>
      <c r="L1824" s="23">
        <f ca="1">NETWORKDAYS(LeaveTracker[[#This Row],[Start Date]],LeaveTracker[[#This Row],[End Date]],lstHolidays)</f>
        <v>4</v>
      </c>
      <c r="M1824" s="27"/>
    </row>
    <row r="1825" spans="1:13" ht="30" customHeight="1" x14ac:dyDescent="0.3">
      <c r="A1825" s="27">
        <v>348</v>
      </c>
      <c r="B1825" s="31">
        <v>43893</v>
      </c>
      <c r="C1825" s="31">
        <v>43794</v>
      </c>
      <c r="D1825" s="19" t="s">
        <v>525</v>
      </c>
      <c r="E1825" s="51" t="str">
        <f>IF(ISBLANK(LeaveTracker[[#This Row],[Employee Name]]),"-----",VLOOKUP(LeaveTracker[[#This Row],[Employee Name]],Employees[[Employee Name]:[Office]],7))</f>
        <v>GSO</v>
      </c>
      <c r="F1825" s="51" t="str">
        <f>IF(ISBLANK(LeaveTracker[[#This Row],[Employee Name]]),"-----",VLOOKUP(LeaveTracker[[#This Row],[Employee Name]],Employees[[Employee Name]:[Office]],6))</f>
        <v>REGULAR</v>
      </c>
      <c r="G1825" s="24">
        <v>43797</v>
      </c>
      <c r="H1825" s="24">
        <v>43797</v>
      </c>
      <c r="I1825" s="20" t="s">
        <v>82</v>
      </c>
      <c r="K1825" s="51" t="str">
        <f ca="1">LeaveTracker[[#This Row],[Days]]&amp;" "&amp;LeaveTracker[[#This Row],[Type of Leave]]</f>
        <v>1 VL</v>
      </c>
      <c r="L1825" s="23">
        <f ca="1">NETWORKDAYS(LeaveTracker[[#This Row],[Start Date]],LeaveTracker[[#This Row],[End Date]],lstHolidays)</f>
        <v>1</v>
      </c>
      <c r="M1825" s="27"/>
    </row>
    <row r="1826" spans="1:13" ht="30" customHeight="1" x14ac:dyDescent="0.3">
      <c r="A1826" s="27">
        <v>349</v>
      </c>
      <c r="B1826" s="31">
        <v>43893</v>
      </c>
      <c r="C1826" s="31">
        <v>43812</v>
      </c>
      <c r="D1826" s="19" t="s">
        <v>887</v>
      </c>
      <c r="E1826" s="51" t="str">
        <f>IF(ISBLANK(LeaveTracker[[#This Row],[Employee Name]]),"-----",VLOOKUP(LeaveTracker[[#This Row],[Employee Name]],Employees[[Employee Name]:[Office]],7))</f>
        <v>GSO</v>
      </c>
      <c r="F1826" s="51" t="str">
        <f>IF(ISBLANK(LeaveTracker[[#This Row],[Employee Name]]),"-----",VLOOKUP(LeaveTracker[[#This Row],[Employee Name]],Employees[[Employee Name]:[Office]],6))</f>
        <v>REGULAR</v>
      </c>
      <c r="G1826" s="24">
        <v>43822</v>
      </c>
      <c r="H1826" s="24">
        <v>43822</v>
      </c>
      <c r="I1826" s="20" t="s">
        <v>82</v>
      </c>
      <c r="K1826" s="51" t="str">
        <f ca="1">LeaveTracker[[#This Row],[Days]]&amp;" "&amp;LeaveTracker[[#This Row],[Type of Leave]]</f>
        <v>1 VL</v>
      </c>
      <c r="L1826" s="23">
        <f ca="1">NETWORKDAYS(LeaveTracker[[#This Row],[Start Date]],LeaveTracker[[#This Row],[End Date]],lstHolidays)</f>
        <v>1</v>
      </c>
      <c r="M1826" s="27"/>
    </row>
    <row r="1827" spans="1:13" ht="30" customHeight="1" x14ac:dyDescent="0.3">
      <c r="A1827" s="27">
        <v>349</v>
      </c>
      <c r="B1827" s="31">
        <v>43893</v>
      </c>
      <c r="C1827" s="31">
        <v>43812</v>
      </c>
      <c r="D1827" s="19" t="s">
        <v>887</v>
      </c>
      <c r="E1827" s="51" t="str">
        <f>IF(ISBLANK(LeaveTracker[[#This Row],[Employee Name]]),"-----",VLOOKUP(LeaveTracker[[#This Row],[Employee Name]],Employees[[Employee Name]:[Office]],7))</f>
        <v>GSO</v>
      </c>
      <c r="F1827" s="51" t="str">
        <f>IF(ISBLANK(LeaveTracker[[#This Row],[Employee Name]]),"-----",VLOOKUP(LeaveTracker[[#This Row],[Employee Name]],Employees[[Employee Name]:[Office]],6))</f>
        <v>REGULAR</v>
      </c>
      <c r="G1827" s="24">
        <v>43825</v>
      </c>
      <c r="H1827" s="24">
        <v>43826</v>
      </c>
      <c r="I1827" s="20" t="s">
        <v>82</v>
      </c>
      <c r="K1827" s="51" t="str">
        <f ca="1">LeaveTracker[[#This Row],[Days]]&amp;" "&amp;LeaveTracker[[#This Row],[Type of Leave]]</f>
        <v>2 VL</v>
      </c>
      <c r="L1827" s="23">
        <f ca="1">NETWORKDAYS(LeaveTracker[[#This Row],[Start Date]],LeaveTracker[[#This Row],[End Date]],lstHolidays)</f>
        <v>2</v>
      </c>
      <c r="M1827" s="27"/>
    </row>
    <row r="1828" spans="1:13" ht="30" customHeight="1" x14ac:dyDescent="0.3">
      <c r="A1828" s="27">
        <v>350</v>
      </c>
      <c r="B1828" s="31">
        <v>43893</v>
      </c>
      <c r="C1828" s="31">
        <v>43822</v>
      </c>
      <c r="D1828" s="19" t="s">
        <v>528</v>
      </c>
      <c r="E1828" s="51" t="str">
        <f>IF(ISBLANK(LeaveTracker[[#This Row],[Employee Name]]),"-----",VLOOKUP(LeaveTracker[[#This Row],[Employee Name]],Employees[[Employee Name]:[Office]],7))</f>
        <v>TIPID IMPOK</v>
      </c>
      <c r="F1828" s="51" t="str">
        <f>IF(ISBLANK(LeaveTracker[[#This Row],[Employee Name]]),"-----",VLOOKUP(LeaveTracker[[#This Row],[Employee Name]],Employees[[Employee Name]:[Office]],6))</f>
        <v>REGULAR</v>
      </c>
      <c r="G1828" s="24">
        <v>43818</v>
      </c>
      <c r="H1828" s="24">
        <v>43818</v>
      </c>
      <c r="I1828" s="20" t="s">
        <v>81</v>
      </c>
      <c r="K1828" s="51" t="str">
        <f ca="1">LeaveTracker[[#This Row],[Days]]&amp;" "&amp;LeaveTracker[[#This Row],[Type of Leave]]</f>
        <v>1 SL</v>
      </c>
      <c r="L1828" s="23">
        <f ca="1">NETWORKDAYS(LeaveTracker[[#This Row],[Start Date]],LeaveTracker[[#This Row],[End Date]],lstHolidays)</f>
        <v>1</v>
      </c>
      <c r="M1828" s="27"/>
    </row>
    <row r="1829" spans="1:13" ht="30" customHeight="1" x14ac:dyDescent="0.3">
      <c r="A1829" s="27">
        <v>351</v>
      </c>
      <c r="B1829" s="31">
        <v>43893</v>
      </c>
      <c r="C1829" s="31">
        <v>43791</v>
      </c>
      <c r="D1829" s="19" t="s">
        <v>528</v>
      </c>
      <c r="E1829" s="51" t="str">
        <f>IF(ISBLANK(LeaveTracker[[#This Row],[Employee Name]]),"-----",VLOOKUP(LeaveTracker[[#This Row],[Employee Name]],Employees[[Employee Name]:[Office]],7))</f>
        <v>TIPID IMPOK</v>
      </c>
      <c r="F1829" s="51" t="str">
        <f>IF(ISBLANK(LeaveTracker[[#This Row],[Employee Name]]),"-----",VLOOKUP(LeaveTracker[[#This Row],[Employee Name]],Employees[[Employee Name]:[Office]],6))</f>
        <v>REGULAR</v>
      </c>
      <c r="G1829" s="24">
        <v>43797</v>
      </c>
      <c r="H1829" s="24">
        <v>43798</v>
      </c>
      <c r="I1829" s="20" t="s">
        <v>82</v>
      </c>
      <c r="K1829" s="51" t="str">
        <f ca="1">LeaveTracker[[#This Row],[Days]]&amp;" "&amp;LeaveTracker[[#This Row],[Type of Leave]]</f>
        <v>2 VL</v>
      </c>
      <c r="L1829" s="23">
        <f ca="1">NETWORKDAYS(LeaveTracker[[#This Row],[Start Date]],LeaveTracker[[#This Row],[End Date]],lstHolidays)</f>
        <v>2</v>
      </c>
      <c r="M1829" s="27"/>
    </row>
    <row r="1830" spans="1:13" ht="30" customHeight="1" x14ac:dyDescent="0.3">
      <c r="A1830" s="27">
        <v>352</v>
      </c>
      <c r="B1830" s="31">
        <v>43893</v>
      </c>
      <c r="C1830" s="31">
        <v>43787</v>
      </c>
      <c r="D1830" s="19" t="s">
        <v>528</v>
      </c>
      <c r="E1830" s="51" t="str">
        <f>IF(ISBLANK(LeaveTracker[[#This Row],[Employee Name]]),"-----",VLOOKUP(LeaveTracker[[#This Row],[Employee Name]],Employees[[Employee Name]:[Office]],7))</f>
        <v>TIPID IMPOK</v>
      </c>
      <c r="F1830" s="51" t="str">
        <f>IF(ISBLANK(LeaveTracker[[#This Row],[Employee Name]]),"-----",VLOOKUP(LeaveTracker[[#This Row],[Employee Name]],Employees[[Employee Name]:[Office]],6))</f>
        <v>REGULAR</v>
      </c>
      <c r="G1830" s="24">
        <v>43790</v>
      </c>
      <c r="H1830" s="24">
        <v>43790</v>
      </c>
      <c r="I1830" s="20" t="s">
        <v>82</v>
      </c>
      <c r="K1830" s="51" t="str">
        <f ca="1">LeaveTracker[[#This Row],[Days]]&amp;" "&amp;LeaveTracker[[#This Row],[Type of Leave]]</f>
        <v>1 VL</v>
      </c>
      <c r="L1830" s="23">
        <f ca="1">NETWORKDAYS(LeaveTracker[[#This Row],[Start Date]],LeaveTracker[[#This Row],[End Date]],lstHolidays)</f>
        <v>1</v>
      </c>
      <c r="M1830" s="27"/>
    </row>
    <row r="1831" spans="1:13" ht="30" customHeight="1" x14ac:dyDescent="0.3">
      <c r="A1831" s="27">
        <v>353</v>
      </c>
      <c r="B1831" s="31">
        <v>43893</v>
      </c>
      <c r="C1831" s="31">
        <v>43787</v>
      </c>
      <c r="D1831" s="19" t="s">
        <v>528</v>
      </c>
      <c r="E1831" s="51" t="str">
        <f>IF(ISBLANK(LeaveTracker[[#This Row],[Employee Name]]),"-----",VLOOKUP(LeaveTracker[[#This Row],[Employee Name]],Employees[[Employee Name]:[Office]],7))</f>
        <v>TIPID IMPOK</v>
      </c>
      <c r="F1831" s="51" t="str">
        <f>IF(ISBLANK(LeaveTracker[[#This Row],[Employee Name]]),"-----",VLOOKUP(LeaveTracker[[#This Row],[Employee Name]],Employees[[Employee Name]:[Office]],6))</f>
        <v>REGULAR</v>
      </c>
      <c r="G1831" s="24">
        <v>43784</v>
      </c>
      <c r="H1831" s="24">
        <v>43784</v>
      </c>
      <c r="I1831" s="20" t="s">
        <v>81</v>
      </c>
      <c r="K1831" s="51" t="str">
        <f ca="1">LeaveTracker[[#This Row],[Days]]&amp;" "&amp;LeaveTracker[[#This Row],[Type of Leave]]</f>
        <v>1 SL</v>
      </c>
      <c r="L1831" s="23">
        <f ca="1">NETWORKDAYS(LeaveTracker[[#This Row],[Start Date]],LeaveTracker[[#This Row],[End Date]],lstHolidays)</f>
        <v>1</v>
      </c>
      <c r="M1831" s="27"/>
    </row>
    <row r="1832" spans="1:13" ht="30" customHeight="1" x14ac:dyDescent="0.3">
      <c r="A1832" s="27">
        <v>354</v>
      </c>
      <c r="B1832" s="31">
        <v>43893</v>
      </c>
      <c r="C1832" s="31">
        <v>43782</v>
      </c>
      <c r="D1832" s="19" t="s">
        <v>528</v>
      </c>
      <c r="E1832" s="51" t="str">
        <f>IF(ISBLANK(LeaveTracker[[#This Row],[Employee Name]]),"-----",VLOOKUP(LeaveTracker[[#This Row],[Employee Name]],Employees[[Employee Name]:[Office]],7))</f>
        <v>TIPID IMPOK</v>
      </c>
      <c r="F1832" s="51" t="str">
        <f>IF(ISBLANK(LeaveTracker[[#This Row],[Employee Name]]),"-----",VLOOKUP(LeaveTracker[[#This Row],[Employee Name]],Employees[[Employee Name]:[Office]],6))</f>
        <v>REGULAR</v>
      </c>
      <c r="G1832" s="24">
        <v>43781</v>
      </c>
      <c r="H1832" s="24">
        <v>43781</v>
      </c>
      <c r="I1832" s="20" t="s">
        <v>81</v>
      </c>
      <c r="K1832" s="51" t="str">
        <f ca="1">LeaveTracker[[#This Row],[Days]]&amp;" "&amp;LeaveTracker[[#This Row],[Type of Leave]]</f>
        <v>1 SL</v>
      </c>
      <c r="L1832" s="23">
        <f ca="1">NETWORKDAYS(LeaveTracker[[#This Row],[Start Date]],LeaveTracker[[#This Row],[End Date]],lstHolidays)</f>
        <v>1</v>
      </c>
      <c r="M1832" s="27"/>
    </row>
    <row r="1833" spans="1:13" ht="30" customHeight="1" x14ac:dyDescent="0.3">
      <c r="A1833" s="27">
        <v>355</v>
      </c>
      <c r="B1833" s="31">
        <v>43893</v>
      </c>
      <c r="C1833" s="31">
        <v>43810</v>
      </c>
      <c r="D1833" s="19" t="s">
        <v>878</v>
      </c>
      <c r="E1833" s="51" t="str">
        <f>IF(ISBLANK(LeaveTracker[[#This Row],[Employee Name]]),"-----",VLOOKUP(LeaveTracker[[#This Row],[Employee Name]],Employees[[Employee Name]:[Office]],7))</f>
        <v>GSO</v>
      </c>
      <c r="F1833" s="51" t="str">
        <f>IF(ISBLANK(LeaveTracker[[#This Row],[Employee Name]]),"-----",VLOOKUP(LeaveTracker[[#This Row],[Employee Name]],Employees[[Employee Name]:[Office]],6))</f>
        <v>REGULAR</v>
      </c>
      <c r="G1833" s="24">
        <v>43808</v>
      </c>
      <c r="H1833" s="24">
        <v>43812</v>
      </c>
      <c r="I1833" s="20" t="s">
        <v>82</v>
      </c>
      <c r="K1833" s="51" t="str">
        <f ca="1">LeaveTracker[[#This Row],[Days]]&amp;" "&amp;LeaveTracker[[#This Row],[Type of Leave]]</f>
        <v>5 VL</v>
      </c>
      <c r="L1833" s="23">
        <f ca="1">NETWORKDAYS(LeaveTracker[[#This Row],[Start Date]],LeaveTracker[[#This Row],[End Date]],lstHolidays)</f>
        <v>5</v>
      </c>
      <c r="M1833" s="27"/>
    </row>
    <row r="1834" spans="1:13" ht="30" customHeight="1" x14ac:dyDescent="0.3">
      <c r="A1834" s="27">
        <v>355</v>
      </c>
      <c r="B1834" s="31">
        <v>43893</v>
      </c>
      <c r="C1834" s="31">
        <v>43810</v>
      </c>
      <c r="D1834" s="19" t="s">
        <v>878</v>
      </c>
      <c r="E1834" s="51" t="str">
        <f>IF(ISBLANK(LeaveTracker[[#This Row],[Employee Name]]),"-----",VLOOKUP(LeaveTracker[[#This Row],[Employee Name]],Employees[[Employee Name]:[Office]],7))</f>
        <v>GSO</v>
      </c>
      <c r="F1834" s="51" t="str">
        <f>IF(ISBLANK(LeaveTracker[[#This Row],[Employee Name]]),"-----",VLOOKUP(LeaveTracker[[#This Row],[Employee Name]],Employees[[Employee Name]:[Office]],6))</f>
        <v>REGULAR</v>
      </c>
      <c r="G1834" s="24">
        <v>43815</v>
      </c>
      <c r="H1834" s="24">
        <v>43815</v>
      </c>
      <c r="I1834" s="20" t="s">
        <v>82</v>
      </c>
      <c r="K1834" s="51" t="str">
        <f ca="1">LeaveTracker[[#This Row],[Days]]&amp;" "&amp;LeaveTracker[[#This Row],[Type of Leave]]</f>
        <v>1 VL</v>
      </c>
      <c r="L1834" s="23">
        <f ca="1">NETWORKDAYS(LeaveTracker[[#This Row],[Start Date]],LeaveTracker[[#This Row],[End Date]],lstHolidays)</f>
        <v>1</v>
      </c>
      <c r="M1834" s="27"/>
    </row>
    <row r="1835" spans="1:13" ht="30" customHeight="1" x14ac:dyDescent="0.3">
      <c r="A1835" s="27">
        <v>356</v>
      </c>
      <c r="B1835" s="31">
        <v>43893</v>
      </c>
      <c r="C1835" s="31">
        <v>43788</v>
      </c>
      <c r="D1835" s="20" t="s">
        <v>385</v>
      </c>
      <c r="E1835" s="51" t="str">
        <f>IF(ISBLANK(LeaveTracker[[#This Row],[Employee Name]]),"-----",VLOOKUP(LeaveTracker[[#This Row],[Employee Name]],Employees[[Employee Name]:[Office]],7))</f>
        <v>ONT</v>
      </c>
      <c r="F1835" s="51" t="str">
        <f>IF(ISBLANK(LeaveTracker[[#This Row],[Employee Name]]),"-----",VLOOKUP(LeaveTracker[[#This Row],[Employee Name]],Employees[[Employee Name]:[Office]],6))</f>
        <v>REGULAR</v>
      </c>
      <c r="G1835" s="24">
        <v>43793</v>
      </c>
      <c r="H1835" s="24">
        <v>43797</v>
      </c>
      <c r="I1835" s="20" t="s">
        <v>82</v>
      </c>
      <c r="K1835" s="51" t="str">
        <f>LeaveTracker[[#This Row],[Days]]&amp;" "&amp;LeaveTracker[[#This Row],[Type of Leave]]</f>
        <v>5 VL</v>
      </c>
      <c r="L1835" s="23">
        <v>5</v>
      </c>
      <c r="M1835" s="27"/>
    </row>
    <row r="1836" spans="1:13" ht="30" customHeight="1" x14ac:dyDescent="0.3">
      <c r="A1836" s="27">
        <v>357</v>
      </c>
      <c r="B1836" s="31">
        <v>43893</v>
      </c>
      <c r="C1836" s="31">
        <v>43787</v>
      </c>
      <c r="D1836" s="19" t="s">
        <v>112</v>
      </c>
      <c r="E1836" s="51" t="str">
        <f>IF(ISBLANK(LeaveTracker[[#This Row],[Employee Name]]),"-----",VLOOKUP(LeaveTracker[[#This Row],[Employee Name]],Employees[[Employee Name]:[Office]],7))</f>
        <v>ONT</v>
      </c>
      <c r="F1836" s="51" t="str">
        <f>IF(ISBLANK(LeaveTracker[[#This Row],[Employee Name]]),"-----",VLOOKUP(LeaveTracker[[#This Row],[Employee Name]],Employees[[Employee Name]:[Office]],6))</f>
        <v>REGULAR</v>
      </c>
      <c r="G1836" s="24">
        <v>43796</v>
      </c>
      <c r="H1836" s="24">
        <v>43798</v>
      </c>
      <c r="I1836" s="20" t="s">
        <v>82</v>
      </c>
      <c r="K1836" s="51" t="str">
        <f ca="1">LeaveTracker[[#This Row],[Days]]&amp;" "&amp;LeaveTracker[[#This Row],[Type of Leave]]</f>
        <v>3 VL</v>
      </c>
      <c r="L1836" s="23">
        <f ca="1">NETWORKDAYS(LeaveTracker[[#This Row],[Start Date]],LeaveTracker[[#This Row],[End Date]],lstHolidays)</f>
        <v>3</v>
      </c>
      <c r="M1836" s="27"/>
    </row>
    <row r="1837" spans="1:13" ht="30" customHeight="1" x14ac:dyDescent="0.3">
      <c r="A1837" s="27">
        <v>358</v>
      </c>
      <c r="B1837" s="31">
        <v>43893</v>
      </c>
      <c r="C1837" s="31">
        <v>43787</v>
      </c>
      <c r="D1837" s="19" t="s">
        <v>1329</v>
      </c>
      <c r="E1837" s="51" t="str">
        <f>IF(ISBLANK(LeaveTracker[[#This Row],[Employee Name]]),"-----",VLOOKUP(LeaveTracker[[#This Row],[Employee Name]],Employees[[Employee Name]:[Office]],7))</f>
        <v>ONT</v>
      </c>
      <c r="F1837" s="51" t="str">
        <f>IF(ISBLANK(LeaveTracker[[#This Row],[Employee Name]]),"-----",VLOOKUP(LeaveTracker[[#This Row],[Employee Name]],Employees[[Employee Name]:[Office]],6))</f>
        <v>REGULAR</v>
      </c>
      <c r="G1837" s="24">
        <v>43815</v>
      </c>
      <c r="H1837" s="24">
        <v>43815</v>
      </c>
      <c r="I1837" s="20" t="s">
        <v>82</v>
      </c>
      <c r="K1837" s="51" t="str">
        <f ca="1">LeaveTracker[[#This Row],[Days]]&amp;" "&amp;LeaveTracker[[#This Row],[Type of Leave]]</f>
        <v>1 VL</v>
      </c>
      <c r="L1837" s="23">
        <f ca="1">NETWORKDAYS(LeaveTracker[[#This Row],[Start Date]],LeaveTracker[[#This Row],[End Date]],lstHolidays)</f>
        <v>1</v>
      </c>
      <c r="M1837" s="27"/>
    </row>
    <row r="1838" spans="1:13" ht="30" customHeight="1" x14ac:dyDescent="0.3">
      <c r="A1838" s="27">
        <v>358</v>
      </c>
      <c r="B1838" s="31">
        <v>43893</v>
      </c>
      <c r="C1838" s="31">
        <v>43787</v>
      </c>
      <c r="D1838" s="19" t="s">
        <v>1329</v>
      </c>
      <c r="E1838" s="51" t="str">
        <f>IF(ISBLANK(LeaveTracker[[#This Row],[Employee Name]]),"-----",VLOOKUP(LeaveTracker[[#This Row],[Employee Name]],Employees[[Employee Name]:[Office]],7))</f>
        <v>ONT</v>
      </c>
      <c r="F1838" s="51" t="str">
        <f>IF(ISBLANK(LeaveTracker[[#This Row],[Employee Name]]),"-----",VLOOKUP(LeaveTracker[[#This Row],[Employee Name]],Employees[[Employee Name]:[Office]],6))</f>
        <v>REGULAR</v>
      </c>
      <c r="G1838" s="24">
        <v>43830</v>
      </c>
      <c r="H1838" s="24">
        <v>43830</v>
      </c>
      <c r="I1838" s="20" t="s">
        <v>82</v>
      </c>
      <c r="K1838" s="51" t="str">
        <f ca="1">LeaveTracker[[#This Row],[Days]]&amp;" "&amp;LeaveTracker[[#This Row],[Type of Leave]]</f>
        <v>1 VL</v>
      </c>
      <c r="L1838" s="23">
        <f ca="1">NETWORKDAYS(LeaveTracker[[#This Row],[Start Date]],LeaveTracker[[#This Row],[End Date]],lstHolidays)</f>
        <v>1</v>
      </c>
      <c r="M1838" s="27"/>
    </row>
    <row r="1839" spans="1:13" ht="30" customHeight="1" x14ac:dyDescent="0.3">
      <c r="A1839" s="27">
        <v>359</v>
      </c>
      <c r="B1839" s="31">
        <v>43893</v>
      </c>
      <c r="C1839" s="31">
        <v>43797</v>
      </c>
      <c r="D1839" s="19" t="s">
        <v>893</v>
      </c>
      <c r="E1839" s="51" t="str">
        <f>IF(ISBLANK(LeaveTracker[[#This Row],[Employee Name]]),"-----",VLOOKUP(LeaveTracker[[#This Row],[Employee Name]],Employees[[Employee Name]:[Office]],7))</f>
        <v>ONT</v>
      </c>
      <c r="F1839" s="51" t="str">
        <f>IF(ISBLANK(LeaveTracker[[#This Row],[Employee Name]]),"-----",VLOOKUP(LeaveTracker[[#This Row],[Employee Name]],Employees[[Employee Name]:[Office]],6))</f>
        <v>REGULAR</v>
      </c>
      <c r="G1839" s="24">
        <v>43808</v>
      </c>
      <c r="H1839" s="24">
        <v>43810</v>
      </c>
      <c r="I1839" s="20" t="s">
        <v>82</v>
      </c>
      <c r="K1839" s="51" t="str">
        <f ca="1">LeaveTracker[[#This Row],[Days]]&amp;" "&amp;LeaveTracker[[#This Row],[Type of Leave]]</f>
        <v>3 VL</v>
      </c>
      <c r="L1839" s="23">
        <f ca="1">NETWORKDAYS(LeaveTracker[[#This Row],[Start Date]],LeaveTracker[[#This Row],[End Date]],lstHolidays)</f>
        <v>3</v>
      </c>
      <c r="M1839" s="27"/>
    </row>
    <row r="1840" spans="1:13" ht="30" customHeight="1" x14ac:dyDescent="0.3">
      <c r="A1840" s="27">
        <v>360</v>
      </c>
      <c r="B1840" s="31">
        <v>43893</v>
      </c>
      <c r="C1840" s="31">
        <v>43780</v>
      </c>
      <c r="D1840" s="20" t="s">
        <v>893</v>
      </c>
      <c r="E1840" s="51" t="str">
        <f>IF(ISBLANK(LeaveTracker[[#This Row],[Employee Name]]),"-----",VLOOKUP(LeaveTracker[[#This Row],[Employee Name]],Employees[[Employee Name]:[Office]],7))</f>
        <v>ONT</v>
      </c>
      <c r="F1840" s="51" t="str">
        <f>IF(ISBLANK(LeaveTracker[[#This Row],[Employee Name]]),"-----",VLOOKUP(LeaveTracker[[#This Row],[Employee Name]],Employees[[Employee Name]:[Office]],6))</f>
        <v>REGULAR</v>
      </c>
      <c r="G1840" s="24">
        <v>43776</v>
      </c>
      <c r="H1840" s="24">
        <v>43777</v>
      </c>
      <c r="I1840" s="20" t="s">
        <v>81</v>
      </c>
      <c r="K1840" s="51" t="str">
        <f ca="1">LeaveTracker[[#This Row],[Days]]&amp;" "&amp;LeaveTracker[[#This Row],[Type of Leave]]</f>
        <v>2 SL</v>
      </c>
      <c r="L1840" s="23">
        <f ca="1">NETWORKDAYS(LeaveTracker[[#This Row],[Start Date]],LeaveTracker[[#This Row],[End Date]],lstHolidays)</f>
        <v>2</v>
      </c>
      <c r="M1840" s="27"/>
    </row>
    <row r="1841" spans="1:13" ht="30" customHeight="1" x14ac:dyDescent="0.3">
      <c r="A1841" s="27">
        <v>361</v>
      </c>
      <c r="B1841" s="31">
        <v>43893</v>
      </c>
      <c r="C1841" s="31">
        <v>43801</v>
      </c>
      <c r="D1841" s="19" t="s">
        <v>896</v>
      </c>
      <c r="E1841" s="51" t="str">
        <f>IF(ISBLANK(LeaveTracker[[#This Row],[Employee Name]]),"-----",VLOOKUP(LeaveTracker[[#This Row],[Employee Name]],Employees[[Employee Name]:[Office]],7))</f>
        <v>NUTRITION OFFICE</v>
      </c>
      <c r="F1841" s="51" t="str">
        <f>IF(ISBLANK(LeaveTracker[[#This Row],[Employee Name]]),"-----",VLOOKUP(LeaveTracker[[#This Row],[Employee Name]],Employees[[Employee Name]:[Office]],6))</f>
        <v>REGULAR</v>
      </c>
      <c r="G1841" s="24">
        <v>43808</v>
      </c>
      <c r="H1841" s="24">
        <v>43808</v>
      </c>
      <c r="I1841" s="20" t="s">
        <v>298</v>
      </c>
      <c r="J1841" s="43" t="s">
        <v>158</v>
      </c>
      <c r="K1841" s="51" t="str">
        <f ca="1">LeaveTracker[[#This Row],[Days]]&amp;" "&amp;LeaveTracker[[#This Row],[Type of Leave]]</f>
        <v>1 OTHER</v>
      </c>
      <c r="L1841" s="23">
        <f ca="1">NETWORKDAYS(LeaveTracker[[#This Row],[Start Date]],LeaveTracker[[#This Row],[End Date]],lstHolidays)</f>
        <v>1</v>
      </c>
      <c r="M1841" s="27"/>
    </row>
    <row r="1842" spans="1:13" ht="30" customHeight="1" x14ac:dyDescent="0.3">
      <c r="A1842" s="27">
        <v>362</v>
      </c>
      <c r="B1842" s="31">
        <v>43893</v>
      </c>
      <c r="C1842" s="31">
        <v>43808</v>
      </c>
      <c r="D1842" s="19" t="s">
        <v>724</v>
      </c>
      <c r="E1842" s="51" t="str">
        <f>IF(ISBLANK(LeaveTracker[[#This Row],[Employee Name]]),"-----",VLOOKUP(LeaveTracker[[#This Row],[Employee Name]],Employees[[Employee Name]:[Office]],7))</f>
        <v>ONT</v>
      </c>
      <c r="F1842" s="51" t="str">
        <f>IF(ISBLANK(LeaveTracker[[#This Row],[Employee Name]]),"-----",VLOOKUP(LeaveTracker[[#This Row],[Employee Name]],Employees[[Employee Name]:[Office]],6))</f>
        <v>REGULAR</v>
      </c>
      <c r="G1842" s="24">
        <v>43815</v>
      </c>
      <c r="H1842" s="24">
        <v>43818</v>
      </c>
      <c r="I1842" s="20" t="s">
        <v>298</v>
      </c>
      <c r="J1842" s="43" t="s">
        <v>1004</v>
      </c>
      <c r="K1842" s="51" t="str">
        <f ca="1">LeaveTracker[[#This Row],[Days]]&amp;" "&amp;LeaveTracker[[#This Row],[Type of Leave]]</f>
        <v>4 OTHER</v>
      </c>
      <c r="L1842" s="23">
        <f ca="1">NETWORKDAYS(LeaveTracker[[#This Row],[Start Date]],LeaveTracker[[#This Row],[End Date]],lstHolidays)</f>
        <v>4</v>
      </c>
      <c r="M1842" s="27"/>
    </row>
    <row r="1843" spans="1:13" ht="30" customHeight="1" x14ac:dyDescent="0.3">
      <c r="A1843" s="27">
        <v>363</v>
      </c>
      <c r="B1843" s="31">
        <v>43893</v>
      </c>
      <c r="C1843" s="31">
        <v>43825</v>
      </c>
      <c r="D1843" s="19" t="s">
        <v>111</v>
      </c>
      <c r="E1843" s="51" t="str">
        <f>IF(ISBLANK(LeaveTracker[[#This Row],[Employee Name]]),"-----",VLOOKUP(LeaveTracker[[#This Row],[Employee Name]],Employees[[Employee Name]:[Office]],7))</f>
        <v>ONT</v>
      </c>
      <c r="F1843" s="51" t="str">
        <f>IF(ISBLANK(LeaveTracker[[#This Row],[Employee Name]]),"-----",VLOOKUP(LeaveTracker[[#This Row],[Employee Name]],Employees[[Employee Name]:[Office]],6))</f>
        <v>REGULAR</v>
      </c>
      <c r="G1843" s="24">
        <v>43823</v>
      </c>
      <c r="H1843" s="24">
        <v>43823</v>
      </c>
      <c r="I1843" s="20" t="s">
        <v>81</v>
      </c>
      <c r="K1843" s="51" t="str">
        <f ca="1">LeaveTracker[[#This Row],[Days]]&amp;" "&amp;LeaveTracker[[#This Row],[Type of Leave]]</f>
        <v>1 SL</v>
      </c>
      <c r="L1843" s="23">
        <f ca="1">NETWORKDAYS(LeaveTracker[[#This Row],[Start Date]],LeaveTracker[[#This Row],[End Date]],lstHolidays)</f>
        <v>1</v>
      </c>
      <c r="M1843" s="27"/>
    </row>
    <row r="1844" spans="1:13" ht="30" customHeight="1" x14ac:dyDescent="0.3">
      <c r="A1844" s="27">
        <v>364</v>
      </c>
      <c r="B1844" s="31">
        <v>43893</v>
      </c>
      <c r="C1844" s="31">
        <v>43810</v>
      </c>
      <c r="D1844" s="19" t="s">
        <v>710</v>
      </c>
      <c r="E1844" s="51" t="str">
        <f>IF(ISBLANK(LeaveTracker[[#This Row],[Employee Name]]),"-----",VLOOKUP(LeaveTracker[[#This Row],[Employee Name]],Employees[[Employee Name]:[Office]],7))</f>
        <v>ONT</v>
      </c>
      <c r="F1844" s="51" t="str">
        <f>IF(ISBLANK(LeaveTracker[[#This Row],[Employee Name]]),"-----",VLOOKUP(LeaveTracker[[#This Row],[Employee Name]],Employees[[Employee Name]:[Office]],6))</f>
        <v>REGULAR</v>
      </c>
      <c r="G1844" s="24">
        <v>43820</v>
      </c>
      <c r="H1844" s="24">
        <v>43820</v>
      </c>
      <c r="I1844" s="20" t="s">
        <v>298</v>
      </c>
      <c r="J1844" s="43" t="s">
        <v>158</v>
      </c>
      <c r="K1844" s="51" t="str">
        <f>LeaveTracker[[#This Row],[Days]]&amp;" "&amp;LeaveTracker[[#This Row],[Type of Leave]]</f>
        <v>1 OTHER</v>
      </c>
      <c r="L1844" s="23">
        <v>1</v>
      </c>
      <c r="M1844" s="27"/>
    </row>
    <row r="1845" spans="1:13" ht="30" customHeight="1" x14ac:dyDescent="0.3">
      <c r="A1845" s="27">
        <v>365</v>
      </c>
      <c r="B1845" s="31">
        <v>43893</v>
      </c>
      <c r="C1845" s="31">
        <v>43488</v>
      </c>
      <c r="D1845" s="19" t="s">
        <v>341</v>
      </c>
      <c r="E1845" s="51" t="str">
        <f>IF(ISBLANK(LeaveTracker[[#This Row],[Employee Name]]),"-----",VLOOKUP(LeaveTracker[[#This Row],[Employee Name]],Employees[[Employee Name]:[Office]],7))</f>
        <v>MO</v>
      </c>
      <c r="F1845" s="51" t="str">
        <f>IF(ISBLANK(LeaveTracker[[#This Row],[Employee Name]]),"-----",VLOOKUP(LeaveTracker[[#This Row],[Employee Name]],Employees[[Employee Name]:[Office]],6))</f>
        <v>REGULAR</v>
      </c>
      <c r="G1845" s="24">
        <v>43852</v>
      </c>
      <c r="H1845" s="24">
        <v>43854</v>
      </c>
      <c r="I1845" s="20" t="s">
        <v>298</v>
      </c>
      <c r="J1845" s="43" t="s">
        <v>842</v>
      </c>
      <c r="K1845" s="51" t="str">
        <f ca="1">LeaveTracker[[#This Row],[Days]]&amp;" "&amp;LeaveTracker[[#This Row],[Type of Leave]]</f>
        <v>3 OTHER</v>
      </c>
      <c r="L1845" s="23">
        <f ca="1">NETWORKDAYS(LeaveTracker[[#This Row],[Start Date]],LeaveTracker[[#This Row],[End Date]],lstHolidays)</f>
        <v>3</v>
      </c>
      <c r="M1845" s="27"/>
    </row>
    <row r="1846" spans="1:13" ht="30" customHeight="1" x14ac:dyDescent="0.3">
      <c r="A1846" s="27">
        <v>365</v>
      </c>
      <c r="B1846" s="31">
        <v>43893</v>
      </c>
      <c r="C1846" s="31">
        <v>43488</v>
      </c>
      <c r="D1846" s="19" t="s">
        <v>341</v>
      </c>
      <c r="E1846" s="51" t="str">
        <f>IF(ISBLANK(LeaveTracker[[#This Row],[Employee Name]]),"-----",VLOOKUP(LeaveTracker[[#This Row],[Employee Name]],Employees[[Employee Name]:[Office]],7))</f>
        <v>MO</v>
      </c>
      <c r="F1846" s="51" t="str">
        <f>IF(ISBLANK(LeaveTracker[[#This Row],[Employee Name]]),"-----",VLOOKUP(LeaveTracker[[#This Row],[Employee Name]],Employees[[Employee Name]:[Office]],6))</f>
        <v>REGULAR</v>
      </c>
      <c r="G1846" s="24">
        <v>43857</v>
      </c>
      <c r="H1846" s="24">
        <v>43858</v>
      </c>
      <c r="I1846" s="20" t="s">
        <v>298</v>
      </c>
      <c r="J1846" s="43" t="s">
        <v>842</v>
      </c>
      <c r="K1846" s="51" t="str">
        <f ca="1">LeaveTracker[[#This Row],[Days]]&amp;" "&amp;LeaveTracker[[#This Row],[Type of Leave]]</f>
        <v>2 OTHER</v>
      </c>
      <c r="L1846" s="23">
        <f ca="1">NETWORKDAYS(LeaveTracker[[#This Row],[Start Date]],LeaveTracker[[#This Row],[End Date]],lstHolidays)</f>
        <v>2</v>
      </c>
      <c r="M1846" s="27"/>
    </row>
    <row r="1847" spans="1:13" ht="30" customHeight="1" x14ac:dyDescent="0.3">
      <c r="A1847" s="27">
        <v>366</v>
      </c>
      <c r="B1847" s="31">
        <v>43893</v>
      </c>
      <c r="D1847" s="20" t="s">
        <v>898</v>
      </c>
      <c r="E1847" s="51" t="str">
        <f>IF(ISBLANK(LeaveTracker[[#This Row],[Employee Name]]),"-----",VLOOKUP(LeaveTracker[[#This Row],[Employee Name]],Employees[[Employee Name]:[Office]],7))</f>
        <v>PIO</v>
      </c>
      <c r="F1847" s="51" t="str">
        <f>IF(ISBLANK(LeaveTracker[[#This Row],[Employee Name]]),"-----",VLOOKUP(LeaveTracker[[#This Row],[Employee Name]],Employees[[Employee Name]:[Office]],6))</f>
        <v>REGULAR</v>
      </c>
      <c r="G1847" s="24">
        <v>43865</v>
      </c>
      <c r="H1847" s="24">
        <v>43865</v>
      </c>
      <c r="I1847" s="20" t="s">
        <v>298</v>
      </c>
      <c r="J1847" s="43" t="s">
        <v>842</v>
      </c>
      <c r="K1847" s="51" t="str">
        <f ca="1">LeaveTracker[[#This Row],[Days]]&amp;" "&amp;LeaveTracker[[#This Row],[Type of Leave]]</f>
        <v>1 OTHER</v>
      </c>
      <c r="L1847" s="23">
        <f ca="1">NETWORKDAYS(LeaveTracker[[#This Row],[Start Date]],LeaveTracker[[#This Row],[End Date]],lstHolidays)</f>
        <v>1</v>
      </c>
      <c r="M1847" s="27"/>
    </row>
    <row r="1848" spans="1:13" ht="30" customHeight="1" x14ac:dyDescent="0.3">
      <c r="A1848" s="27">
        <v>366</v>
      </c>
      <c r="B1848" s="31">
        <v>43893</v>
      </c>
      <c r="D1848" s="20" t="s">
        <v>898</v>
      </c>
      <c r="E1848" s="51" t="str">
        <f>IF(ISBLANK(LeaveTracker[[#This Row],[Employee Name]]),"-----",VLOOKUP(LeaveTracker[[#This Row],[Employee Name]],Employees[[Employee Name]:[Office]],7))</f>
        <v>PIO</v>
      </c>
      <c r="F1848" s="51" t="str">
        <f>IF(ISBLANK(LeaveTracker[[#This Row],[Employee Name]]),"-----",VLOOKUP(LeaveTracker[[#This Row],[Employee Name]],Employees[[Employee Name]:[Office]],6))</f>
        <v>REGULAR</v>
      </c>
      <c r="G1848" s="24">
        <v>43868</v>
      </c>
      <c r="H1848" s="24">
        <v>43868</v>
      </c>
      <c r="I1848" s="20" t="s">
        <v>298</v>
      </c>
      <c r="J1848" s="43" t="s">
        <v>842</v>
      </c>
      <c r="K1848" s="51" t="str">
        <f ca="1">LeaveTracker[[#This Row],[Days]]&amp;" "&amp;LeaveTracker[[#This Row],[Type of Leave]]</f>
        <v>1 OTHER</v>
      </c>
      <c r="L1848" s="23">
        <f ca="1">NETWORKDAYS(LeaveTracker[[#This Row],[Start Date]],LeaveTracker[[#This Row],[End Date]],lstHolidays)</f>
        <v>1</v>
      </c>
      <c r="M1848" s="27"/>
    </row>
    <row r="1849" spans="1:13" ht="30" customHeight="1" x14ac:dyDescent="0.3">
      <c r="A1849" s="27">
        <v>366</v>
      </c>
      <c r="B1849" s="31">
        <v>43893</v>
      </c>
      <c r="D1849" s="20" t="s">
        <v>898</v>
      </c>
      <c r="E1849" s="51" t="str">
        <f>IF(ISBLANK(LeaveTracker[[#This Row],[Employee Name]]),"-----",VLOOKUP(LeaveTracker[[#This Row],[Employee Name]],Employees[[Employee Name]:[Office]],7))</f>
        <v>PIO</v>
      </c>
      <c r="F1849" s="51" t="str">
        <f>IF(ISBLANK(LeaveTracker[[#This Row],[Employee Name]]),"-----",VLOOKUP(LeaveTracker[[#This Row],[Employee Name]],Employees[[Employee Name]:[Office]],6))</f>
        <v>REGULAR</v>
      </c>
      <c r="G1849" s="24">
        <v>43872</v>
      </c>
      <c r="H1849" s="24">
        <v>43872</v>
      </c>
      <c r="I1849" s="20" t="s">
        <v>298</v>
      </c>
      <c r="J1849" s="43" t="s">
        <v>842</v>
      </c>
      <c r="K1849" s="51" t="str">
        <f ca="1">LeaveTracker[[#This Row],[Days]]&amp;" "&amp;LeaveTracker[[#This Row],[Type of Leave]]</f>
        <v>1 OTHER</v>
      </c>
      <c r="L1849" s="23">
        <f ca="1">NETWORKDAYS(LeaveTracker[[#This Row],[Start Date]],LeaveTracker[[#This Row],[End Date]],lstHolidays)</f>
        <v>1</v>
      </c>
      <c r="M1849" s="27"/>
    </row>
    <row r="1850" spans="1:13" ht="30" customHeight="1" x14ac:dyDescent="0.3">
      <c r="A1850" s="27">
        <v>366</v>
      </c>
      <c r="B1850" s="31">
        <v>43893</v>
      </c>
      <c r="D1850" s="20" t="s">
        <v>898</v>
      </c>
      <c r="E1850" s="51" t="str">
        <f>IF(ISBLANK(LeaveTracker[[#This Row],[Employee Name]]),"-----",VLOOKUP(LeaveTracker[[#This Row],[Employee Name]],Employees[[Employee Name]:[Office]],7))</f>
        <v>PIO</v>
      </c>
      <c r="F1850" s="51" t="str">
        <f>IF(ISBLANK(LeaveTracker[[#This Row],[Employee Name]]),"-----",VLOOKUP(LeaveTracker[[#This Row],[Employee Name]],Employees[[Employee Name]:[Office]],6))</f>
        <v>REGULAR</v>
      </c>
      <c r="G1850" s="24">
        <v>43874</v>
      </c>
      <c r="H1850" s="24">
        <v>43875</v>
      </c>
      <c r="I1850" s="20" t="s">
        <v>298</v>
      </c>
      <c r="J1850" s="43" t="s">
        <v>842</v>
      </c>
      <c r="K1850" s="51" t="str">
        <f ca="1">LeaveTracker[[#This Row],[Days]]&amp;" "&amp;LeaveTracker[[#This Row],[Type of Leave]]</f>
        <v>2 OTHER</v>
      </c>
      <c r="L1850" s="23">
        <f ca="1">NETWORKDAYS(LeaveTracker[[#This Row],[Start Date]],LeaveTracker[[#This Row],[End Date]],lstHolidays)</f>
        <v>2</v>
      </c>
      <c r="M1850" s="27"/>
    </row>
    <row r="1851" spans="1:13" ht="30" customHeight="1" x14ac:dyDescent="0.3">
      <c r="A1851" s="27">
        <v>367</v>
      </c>
      <c r="B1851" s="31">
        <v>43915</v>
      </c>
      <c r="C1851" s="31">
        <v>43884</v>
      </c>
      <c r="D1851" s="19" t="s">
        <v>699</v>
      </c>
      <c r="E1851" s="51" t="str">
        <f>IF(ISBLANK(LeaveTracker[[#This Row],[Employee Name]]),"-----",VLOOKUP(LeaveTracker[[#This Row],[Employee Name]],Employees[[Employee Name]:[Office]],7))</f>
        <v>CEO</v>
      </c>
      <c r="F1851" s="51" t="str">
        <f>IF(ISBLANK(LeaveTracker[[#This Row],[Employee Name]]),"-----",VLOOKUP(LeaveTracker[[#This Row],[Employee Name]],Employees[[Employee Name]:[Office]],6))</f>
        <v>REGULAR</v>
      </c>
      <c r="G1851" s="24">
        <v>43882</v>
      </c>
      <c r="H1851" s="24">
        <v>43882</v>
      </c>
      <c r="I1851" s="20" t="s">
        <v>298</v>
      </c>
      <c r="J1851" s="43" t="s">
        <v>644</v>
      </c>
      <c r="K1851" s="51" t="str">
        <f ca="1">LeaveTracker[[#This Row],[Days]]&amp;" "&amp;LeaveTracker[[#This Row],[Type of Leave]]</f>
        <v>1 OTHER</v>
      </c>
      <c r="L1851" s="23">
        <f ca="1">NETWORKDAYS(LeaveTracker[[#This Row],[Start Date]],LeaveTracker[[#This Row],[End Date]],lstHolidays)</f>
        <v>1</v>
      </c>
      <c r="M1851" s="27"/>
    </row>
    <row r="1852" spans="1:13" ht="30" customHeight="1" x14ac:dyDescent="0.3">
      <c r="A1852" s="27">
        <v>368</v>
      </c>
      <c r="B1852" s="31">
        <v>43915</v>
      </c>
      <c r="C1852" s="31">
        <v>43878</v>
      </c>
      <c r="D1852" s="19" t="s">
        <v>699</v>
      </c>
      <c r="E1852" s="51" t="str">
        <f>IF(ISBLANK(LeaveTracker[[#This Row],[Employee Name]]),"-----",VLOOKUP(LeaveTracker[[#This Row],[Employee Name]],Employees[[Employee Name]:[Office]],7))</f>
        <v>CEO</v>
      </c>
      <c r="F1852" s="51" t="str">
        <f>IF(ISBLANK(LeaveTracker[[#This Row],[Employee Name]]),"-----",VLOOKUP(LeaveTracker[[#This Row],[Employee Name]],Employees[[Employee Name]:[Office]],6))</f>
        <v>REGULAR</v>
      </c>
      <c r="G1852" s="24">
        <v>43871</v>
      </c>
      <c r="H1852" s="24">
        <v>43871</v>
      </c>
      <c r="I1852" s="20" t="s">
        <v>298</v>
      </c>
      <c r="J1852" s="43" t="s">
        <v>842</v>
      </c>
      <c r="K1852" s="51" t="str">
        <f ca="1">LeaveTracker[[#This Row],[Days]]&amp;" "&amp;LeaveTracker[[#This Row],[Type of Leave]]</f>
        <v>1 OTHER</v>
      </c>
      <c r="L1852" s="23">
        <f ca="1">NETWORKDAYS(LeaveTracker[[#This Row],[Start Date]],LeaveTracker[[#This Row],[End Date]],lstHolidays)</f>
        <v>1</v>
      </c>
      <c r="M1852" s="27"/>
    </row>
    <row r="1853" spans="1:13" ht="30" customHeight="1" x14ac:dyDescent="0.3">
      <c r="A1853" s="27">
        <v>368</v>
      </c>
      <c r="B1853" s="31">
        <v>43915</v>
      </c>
      <c r="C1853" s="31">
        <v>43878</v>
      </c>
      <c r="D1853" s="19" t="s">
        <v>699</v>
      </c>
      <c r="E1853" s="51" t="str">
        <f>IF(ISBLANK(LeaveTracker[[#This Row],[Employee Name]]),"-----",VLOOKUP(LeaveTracker[[#This Row],[Employee Name]],Employees[[Employee Name]:[Office]],7))</f>
        <v>CEO</v>
      </c>
      <c r="F1853" s="51" t="str">
        <f>IF(ISBLANK(LeaveTracker[[#This Row],[Employee Name]]),"-----",VLOOKUP(LeaveTracker[[#This Row],[Employee Name]],Employees[[Employee Name]:[Office]],6))</f>
        <v>REGULAR</v>
      </c>
      <c r="G1853" s="24">
        <v>43874</v>
      </c>
      <c r="H1853" s="24">
        <v>43874</v>
      </c>
      <c r="I1853" s="20" t="s">
        <v>298</v>
      </c>
      <c r="J1853" s="43" t="s">
        <v>842</v>
      </c>
      <c r="K1853" s="51" t="str">
        <f ca="1">LeaveTracker[[#This Row],[Days]]&amp;" "&amp;LeaveTracker[[#This Row],[Type of Leave]]</f>
        <v>1 OTHER</v>
      </c>
      <c r="L1853" s="23">
        <f ca="1">NETWORKDAYS(LeaveTracker[[#This Row],[Start Date]],LeaveTracker[[#This Row],[End Date]],lstHolidays)</f>
        <v>1</v>
      </c>
      <c r="M1853" s="27"/>
    </row>
    <row r="1854" spans="1:13" ht="30" customHeight="1" x14ac:dyDescent="0.3">
      <c r="A1854" s="27">
        <v>369</v>
      </c>
      <c r="B1854" s="31">
        <v>43915</v>
      </c>
      <c r="C1854" s="31">
        <v>43878</v>
      </c>
      <c r="D1854" s="19" t="s">
        <v>699</v>
      </c>
      <c r="E1854" s="51" t="str">
        <f>IF(ISBLANK(LeaveTracker[[#This Row],[Employee Name]]),"-----",VLOOKUP(LeaveTracker[[#This Row],[Employee Name]],Employees[[Employee Name]:[Office]],7))</f>
        <v>CEO</v>
      </c>
      <c r="F1854" s="51" t="str">
        <f>IF(ISBLANK(LeaveTracker[[#This Row],[Employee Name]]),"-----",VLOOKUP(LeaveTracker[[#This Row],[Employee Name]],Employees[[Employee Name]:[Office]],6))</f>
        <v>REGULAR</v>
      </c>
      <c r="G1854" s="21">
        <v>43845</v>
      </c>
      <c r="H1854" s="24">
        <v>43847</v>
      </c>
      <c r="I1854" s="20" t="s">
        <v>298</v>
      </c>
      <c r="J1854" s="43" t="s">
        <v>842</v>
      </c>
      <c r="K1854" s="51" t="str">
        <f ca="1">LeaveTracker[[#This Row],[Days]]&amp;" "&amp;LeaveTracker[[#This Row],[Type of Leave]]</f>
        <v>3 OTHER</v>
      </c>
      <c r="L1854" s="23">
        <f ca="1">NETWORKDAYS(LeaveTracker[[#This Row],[Start Date]],LeaveTracker[[#This Row],[End Date]],lstHolidays)</f>
        <v>3</v>
      </c>
      <c r="M1854" s="27"/>
    </row>
    <row r="1855" spans="1:13" ht="30" customHeight="1" x14ac:dyDescent="0.3">
      <c r="A1855" s="27">
        <v>370</v>
      </c>
      <c r="B1855" s="31">
        <v>43915</v>
      </c>
      <c r="C1855" s="31">
        <v>43884</v>
      </c>
      <c r="D1855" s="19" t="s">
        <v>371</v>
      </c>
      <c r="E1855" s="51" t="str">
        <f>IF(ISBLANK(LeaveTracker[[#This Row],[Employee Name]]),"-----",VLOOKUP(LeaveTracker[[#This Row],[Employee Name]],Employees[[Employee Name]:[Office]],7))</f>
        <v>LIBRARY</v>
      </c>
      <c r="F1855" s="51" t="str">
        <f>IF(ISBLANK(LeaveTracker[[#This Row],[Employee Name]]),"-----",VLOOKUP(LeaveTracker[[#This Row],[Employee Name]],Employees[[Employee Name]:[Office]],6))</f>
        <v>REGULAR</v>
      </c>
      <c r="G1855" s="21">
        <v>43889</v>
      </c>
      <c r="H1855" s="21">
        <v>43889</v>
      </c>
      <c r="I1855" s="20" t="s">
        <v>82</v>
      </c>
      <c r="K1855" s="51" t="str">
        <f ca="1">LeaveTracker[[#This Row],[Days]]&amp;" "&amp;LeaveTracker[[#This Row],[Type of Leave]]</f>
        <v>1 VL</v>
      </c>
      <c r="L1855" s="23">
        <f ca="1">NETWORKDAYS(LeaveTracker[[#This Row],[Start Date]],LeaveTracker[[#This Row],[End Date]],lstHolidays)</f>
        <v>1</v>
      </c>
      <c r="M1855" s="27"/>
    </row>
    <row r="1856" spans="1:13" ht="30" customHeight="1" x14ac:dyDescent="0.3">
      <c r="A1856" s="27">
        <v>371</v>
      </c>
      <c r="B1856" s="31">
        <v>43915</v>
      </c>
      <c r="C1856" s="31">
        <v>43861</v>
      </c>
      <c r="D1856" s="19" t="s">
        <v>371</v>
      </c>
      <c r="E1856" s="51" t="str">
        <f>IF(ISBLANK(LeaveTracker[[#This Row],[Employee Name]]),"-----",VLOOKUP(LeaveTracker[[#This Row],[Employee Name]],Employees[[Employee Name]:[Office]],7))</f>
        <v>LIBRARY</v>
      </c>
      <c r="F1856" s="51" t="str">
        <f>IF(ISBLANK(LeaveTracker[[#This Row],[Employee Name]]),"-----",VLOOKUP(LeaveTracker[[#This Row],[Employee Name]],Employees[[Employee Name]:[Office]],6))</f>
        <v>REGULAR</v>
      </c>
      <c r="G1856" s="24">
        <v>43860</v>
      </c>
      <c r="H1856" s="24">
        <v>43860</v>
      </c>
      <c r="I1856" s="20" t="s">
        <v>298</v>
      </c>
      <c r="J1856" s="43" t="s">
        <v>644</v>
      </c>
      <c r="K1856" s="51" t="str">
        <f ca="1">LeaveTracker[[#This Row],[Days]]&amp;" "&amp;LeaveTracker[[#This Row],[Type of Leave]]</f>
        <v>1 OTHER</v>
      </c>
      <c r="L1856" s="23">
        <f ca="1">NETWORKDAYS(LeaveTracker[[#This Row],[Start Date]],LeaveTracker[[#This Row],[End Date]],lstHolidays)</f>
        <v>1</v>
      </c>
      <c r="M1856" s="27"/>
    </row>
    <row r="1857" spans="1:13" ht="30" customHeight="1" x14ac:dyDescent="0.3">
      <c r="A1857" s="27">
        <v>372</v>
      </c>
      <c r="B1857" s="31">
        <v>43915</v>
      </c>
      <c r="C1857" s="31">
        <v>43885</v>
      </c>
      <c r="D1857" s="19" t="s">
        <v>840</v>
      </c>
      <c r="E1857" s="51" t="str">
        <f>IF(ISBLANK(LeaveTracker[[#This Row],[Employee Name]]),"-----",VLOOKUP(LeaveTracker[[#This Row],[Employee Name]],Employees[[Employee Name]:[Office]],7))</f>
        <v>CEO</v>
      </c>
      <c r="F1857" s="51" t="str">
        <f>IF(ISBLANK(LeaveTracker[[#This Row],[Employee Name]]),"-----",VLOOKUP(LeaveTracker[[#This Row],[Employee Name]],Employees[[Employee Name]:[Office]],6))</f>
        <v>REGULAR</v>
      </c>
      <c r="G1857" s="21">
        <v>43882</v>
      </c>
      <c r="H1857" s="24">
        <v>43882</v>
      </c>
      <c r="I1857" s="20" t="s">
        <v>81</v>
      </c>
      <c r="K1857" s="51" t="str">
        <f ca="1">LeaveTracker[[#This Row],[Days]]&amp;" "&amp;LeaveTracker[[#This Row],[Type of Leave]]</f>
        <v>1 SL</v>
      </c>
      <c r="L1857" s="23">
        <f ca="1">NETWORKDAYS(LeaveTracker[[#This Row],[Start Date]],LeaveTracker[[#This Row],[End Date]],lstHolidays)</f>
        <v>1</v>
      </c>
      <c r="M1857" s="27"/>
    </row>
    <row r="1858" spans="1:13" ht="30" customHeight="1" x14ac:dyDescent="0.3">
      <c r="A1858" s="27">
        <v>373</v>
      </c>
      <c r="B1858" s="31">
        <v>43915</v>
      </c>
      <c r="C1858" s="31">
        <v>43878</v>
      </c>
      <c r="D1858" s="19" t="s">
        <v>840</v>
      </c>
      <c r="E1858" s="51" t="str">
        <f>IF(ISBLANK(LeaveTracker[[#This Row],[Employee Name]]),"-----",VLOOKUP(LeaveTracker[[#This Row],[Employee Name]],Employees[[Employee Name]:[Office]],7))</f>
        <v>CEO</v>
      </c>
      <c r="F1858" s="51" t="str">
        <f>IF(ISBLANK(LeaveTracker[[#This Row],[Employee Name]]),"-----",VLOOKUP(LeaveTracker[[#This Row],[Employee Name]],Employees[[Employee Name]:[Office]],6))</f>
        <v>REGULAR</v>
      </c>
      <c r="G1858" s="24">
        <v>43845</v>
      </c>
      <c r="H1858" s="24">
        <v>43845</v>
      </c>
      <c r="I1858" s="20" t="s">
        <v>298</v>
      </c>
      <c r="J1858" s="43" t="s">
        <v>842</v>
      </c>
      <c r="K1858" s="51" t="str">
        <f ca="1">LeaveTracker[[#This Row],[Days]]&amp;" "&amp;LeaveTracker[[#This Row],[Type of Leave]]</f>
        <v>1 OTHER</v>
      </c>
      <c r="L1858" s="23">
        <f ca="1">NETWORKDAYS(LeaveTracker[[#This Row],[Start Date]],LeaveTracker[[#This Row],[End Date]],lstHolidays)</f>
        <v>1</v>
      </c>
      <c r="M1858" s="27"/>
    </row>
    <row r="1859" spans="1:13" ht="30" customHeight="1" x14ac:dyDescent="0.3">
      <c r="A1859" s="27">
        <v>373</v>
      </c>
      <c r="B1859" s="31">
        <v>43915</v>
      </c>
      <c r="C1859" s="31">
        <v>43878</v>
      </c>
      <c r="D1859" s="19" t="s">
        <v>840</v>
      </c>
      <c r="E1859" s="51" t="str">
        <f>IF(ISBLANK(LeaveTracker[[#This Row],[Employee Name]]),"-----",VLOOKUP(LeaveTracker[[#This Row],[Employee Name]],Employees[[Employee Name]:[Office]],7))</f>
        <v>CEO</v>
      </c>
      <c r="F1859" s="51" t="str">
        <f>IF(ISBLANK(LeaveTracker[[#This Row],[Employee Name]]),"-----",VLOOKUP(LeaveTracker[[#This Row],[Employee Name]],Employees[[Employee Name]:[Office]],6))</f>
        <v>REGULAR</v>
      </c>
      <c r="G1859" s="21">
        <v>43872</v>
      </c>
      <c r="H1859" s="24">
        <v>43872</v>
      </c>
      <c r="I1859" s="20" t="s">
        <v>298</v>
      </c>
      <c r="J1859" s="43" t="s">
        <v>842</v>
      </c>
      <c r="K1859" s="51" t="str">
        <f ca="1">LeaveTracker[[#This Row],[Days]]&amp;" "&amp;LeaveTracker[[#This Row],[Type of Leave]]</f>
        <v>1 OTHER</v>
      </c>
      <c r="L1859" s="23">
        <f ca="1">NETWORKDAYS(LeaveTracker[[#This Row],[Start Date]],LeaveTracker[[#This Row],[End Date]],lstHolidays)</f>
        <v>1</v>
      </c>
      <c r="M1859" s="27"/>
    </row>
    <row r="1860" spans="1:13" ht="30" customHeight="1" x14ac:dyDescent="0.3">
      <c r="A1860" s="27">
        <v>373</v>
      </c>
      <c r="B1860" s="31">
        <v>43915</v>
      </c>
      <c r="C1860" s="31">
        <v>43878</v>
      </c>
      <c r="D1860" s="19" t="s">
        <v>840</v>
      </c>
      <c r="E1860" s="51" t="str">
        <f>IF(ISBLANK(LeaveTracker[[#This Row],[Employee Name]]),"-----",VLOOKUP(LeaveTracker[[#This Row],[Employee Name]],Employees[[Employee Name]:[Office]],7))</f>
        <v>CEO</v>
      </c>
      <c r="F1860" s="51" t="str">
        <f>IF(ISBLANK(LeaveTracker[[#This Row],[Employee Name]]),"-----",VLOOKUP(LeaveTracker[[#This Row],[Employee Name]],Employees[[Employee Name]:[Office]],6))</f>
        <v>REGULAR</v>
      </c>
      <c r="G1860" s="24">
        <v>43875</v>
      </c>
      <c r="H1860" s="24">
        <v>43875</v>
      </c>
      <c r="I1860" s="20" t="s">
        <v>298</v>
      </c>
      <c r="J1860" s="43" t="s">
        <v>842</v>
      </c>
      <c r="K1860" s="51" t="str">
        <f ca="1">LeaveTracker[[#This Row],[Days]]&amp;" "&amp;LeaveTracker[[#This Row],[Type of Leave]]</f>
        <v>1 OTHER</v>
      </c>
      <c r="L1860" s="23">
        <f ca="1">NETWORKDAYS(LeaveTracker[[#This Row],[Start Date]],LeaveTracker[[#This Row],[End Date]],lstHolidays)</f>
        <v>1</v>
      </c>
      <c r="M1860" s="27"/>
    </row>
    <row r="1861" spans="1:13" ht="30" customHeight="1" x14ac:dyDescent="0.3">
      <c r="A1861" s="27">
        <v>374</v>
      </c>
      <c r="B1861" s="31">
        <v>43915</v>
      </c>
      <c r="C1861" s="31">
        <v>43873</v>
      </c>
      <c r="D1861" s="19" t="s">
        <v>449</v>
      </c>
      <c r="E1861" s="51" t="str">
        <f>IF(ISBLANK(LeaveTracker[[#This Row],[Employee Name]]),"-----",VLOOKUP(LeaveTracker[[#This Row],[Employee Name]],Employees[[Employee Name]:[Office]],7))</f>
        <v>CEO</v>
      </c>
      <c r="F1861" s="51" t="str">
        <f>IF(ISBLANK(LeaveTracker[[#This Row],[Employee Name]]),"-----",VLOOKUP(LeaveTracker[[#This Row],[Employee Name]],Employees[[Employee Name]:[Office]],6))</f>
        <v>REGULAR</v>
      </c>
      <c r="G1861" s="24">
        <v>43872</v>
      </c>
      <c r="H1861" s="24">
        <v>43872</v>
      </c>
      <c r="I1861" s="20" t="s">
        <v>298</v>
      </c>
      <c r="J1861" s="43" t="s">
        <v>899</v>
      </c>
      <c r="K1861" s="51" t="str">
        <f ca="1">LeaveTracker[[#This Row],[Days]]&amp;" "&amp;LeaveTracker[[#This Row],[Type of Leave]]</f>
        <v>1 OTHER</v>
      </c>
      <c r="L1861" s="23">
        <f ca="1">NETWORKDAYS(LeaveTracker[[#This Row],[Start Date]],LeaveTracker[[#This Row],[End Date]],lstHolidays)</f>
        <v>1</v>
      </c>
      <c r="M1861" s="27"/>
    </row>
    <row r="1862" spans="1:13" ht="30" customHeight="1" x14ac:dyDescent="0.3">
      <c r="A1862" s="27">
        <v>375</v>
      </c>
      <c r="B1862" s="31">
        <v>43915</v>
      </c>
      <c r="C1862" s="31">
        <v>43853</v>
      </c>
      <c r="D1862" s="20" t="s">
        <v>449</v>
      </c>
      <c r="E1862" s="51" t="str">
        <f>IF(ISBLANK(LeaveTracker[[#This Row],[Employee Name]]),"-----",VLOOKUP(LeaveTracker[[#This Row],[Employee Name]],Employees[[Employee Name]:[Office]],7))</f>
        <v>CEO</v>
      </c>
      <c r="F1862" s="51" t="str">
        <f>IF(ISBLANK(LeaveTracker[[#This Row],[Employee Name]]),"-----",VLOOKUP(LeaveTracker[[#This Row],[Employee Name]],Employees[[Employee Name]:[Office]],6))</f>
        <v>REGULAR</v>
      </c>
      <c r="G1862" s="24">
        <v>43846</v>
      </c>
      <c r="H1862" s="24">
        <v>43847</v>
      </c>
      <c r="I1862" s="20" t="s">
        <v>298</v>
      </c>
      <c r="J1862" s="43" t="s">
        <v>763</v>
      </c>
      <c r="K1862" s="51" t="str">
        <f ca="1">LeaveTracker[[#This Row],[Days]]&amp;" "&amp;LeaveTracker[[#This Row],[Type of Leave]]</f>
        <v>2 OTHER</v>
      </c>
      <c r="L1862" s="23">
        <f ca="1">NETWORKDAYS(LeaveTracker[[#This Row],[Start Date]],LeaveTracker[[#This Row],[End Date]],lstHolidays)</f>
        <v>2</v>
      </c>
      <c r="M1862" s="27"/>
    </row>
    <row r="1863" spans="1:13" ht="30" customHeight="1" x14ac:dyDescent="0.3">
      <c r="A1863" s="27">
        <v>375</v>
      </c>
      <c r="B1863" s="31">
        <v>43915</v>
      </c>
      <c r="C1863" s="31">
        <v>43853</v>
      </c>
      <c r="D1863" s="20" t="s">
        <v>449</v>
      </c>
      <c r="E1863" s="51" t="str">
        <f>IF(ISBLANK(LeaveTracker[[#This Row],[Employee Name]]),"-----",VLOOKUP(LeaveTracker[[#This Row],[Employee Name]],Employees[[Employee Name]:[Office]],7))</f>
        <v>CEO</v>
      </c>
      <c r="F1863" s="51" t="str">
        <f>IF(ISBLANK(LeaveTracker[[#This Row],[Employee Name]]),"-----",VLOOKUP(LeaveTracker[[#This Row],[Employee Name]],Employees[[Employee Name]:[Office]],6))</f>
        <v>REGULAR</v>
      </c>
      <c r="G1863" s="24">
        <v>43851</v>
      </c>
      <c r="H1863" s="24">
        <v>43851</v>
      </c>
      <c r="I1863" s="20" t="s">
        <v>298</v>
      </c>
      <c r="J1863" s="43" t="s">
        <v>763</v>
      </c>
      <c r="K1863" s="51" t="str">
        <f ca="1">LeaveTracker[[#This Row],[Days]]&amp;" "&amp;LeaveTracker[[#This Row],[Type of Leave]]</f>
        <v>1 OTHER</v>
      </c>
      <c r="L1863" s="23">
        <f ca="1">NETWORKDAYS(LeaveTracker[[#This Row],[Start Date]],LeaveTracker[[#This Row],[End Date]],lstHolidays)</f>
        <v>1</v>
      </c>
      <c r="M1863" s="27"/>
    </row>
    <row r="1864" spans="1:13" ht="30" customHeight="1" x14ac:dyDescent="0.3">
      <c r="A1864" s="27">
        <v>376</v>
      </c>
      <c r="B1864" s="31">
        <v>43915</v>
      </c>
      <c r="C1864" s="31">
        <v>43881</v>
      </c>
      <c r="D1864" s="19" t="s">
        <v>456</v>
      </c>
      <c r="E1864" s="51" t="str">
        <f>IF(ISBLANK(LeaveTracker[[#This Row],[Employee Name]]),"-----",VLOOKUP(LeaveTracker[[#This Row],[Employee Name]],Employees[[Employee Name]:[Office]],7))</f>
        <v>CEO</v>
      </c>
      <c r="F1864" s="51" t="str">
        <f>IF(ISBLANK(LeaveTracker[[#This Row],[Employee Name]]),"-----",VLOOKUP(LeaveTracker[[#This Row],[Employee Name]],Employees[[Employee Name]:[Office]],6))</f>
        <v>REGULAR</v>
      </c>
      <c r="G1864" s="24">
        <v>43879</v>
      </c>
      <c r="H1864" s="24">
        <v>43880</v>
      </c>
      <c r="I1864" s="20" t="s">
        <v>81</v>
      </c>
      <c r="K1864" s="51" t="str">
        <f ca="1">LeaveTracker[[#This Row],[Days]]&amp;" "&amp;LeaveTracker[[#This Row],[Type of Leave]]</f>
        <v>2 SL</v>
      </c>
      <c r="L1864" s="23">
        <f ca="1">NETWORKDAYS(LeaveTracker[[#This Row],[Start Date]],LeaveTracker[[#This Row],[End Date]],lstHolidays)</f>
        <v>2</v>
      </c>
      <c r="M1864" s="27"/>
    </row>
    <row r="1865" spans="1:13" ht="30" customHeight="1" x14ac:dyDescent="0.3">
      <c r="A1865" s="27">
        <v>377</v>
      </c>
      <c r="B1865" s="31">
        <v>43915</v>
      </c>
      <c r="C1865" s="31">
        <v>43878</v>
      </c>
      <c r="D1865" s="19" t="s">
        <v>456</v>
      </c>
      <c r="E1865" s="51" t="str">
        <f>IF(ISBLANK(LeaveTracker[[#This Row],[Employee Name]]),"-----",VLOOKUP(LeaveTracker[[#This Row],[Employee Name]],Employees[[Employee Name]:[Office]],7))</f>
        <v>CEO</v>
      </c>
      <c r="F1865" s="51" t="str">
        <f>IF(ISBLANK(LeaveTracker[[#This Row],[Employee Name]]),"-----",VLOOKUP(LeaveTracker[[#This Row],[Employee Name]],Employees[[Employee Name]:[Office]],6))</f>
        <v>REGULAR</v>
      </c>
      <c r="G1865" s="24">
        <v>43875</v>
      </c>
      <c r="H1865" s="24">
        <v>43875</v>
      </c>
      <c r="I1865" s="20" t="s">
        <v>298</v>
      </c>
      <c r="J1865" s="43" t="s">
        <v>842</v>
      </c>
      <c r="K1865" s="51" t="str">
        <f ca="1">LeaveTracker[[#This Row],[Days]]&amp;" "&amp;LeaveTracker[[#This Row],[Type of Leave]]</f>
        <v>1 OTHER</v>
      </c>
      <c r="L1865" s="23">
        <f ca="1">NETWORKDAYS(LeaveTracker[[#This Row],[Start Date]],LeaveTracker[[#This Row],[End Date]],lstHolidays)</f>
        <v>1</v>
      </c>
      <c r="M1865" s="27"/>
    </row>
    <row r="1866" spans="1:13" ht="30" customHeight="1" x14ac:dyDescent="0.3">
      <c r="A1866" s="27">
        <v>378</v>
      </c>
      <c r="B1866" s="31">
        <v>43915</v>
      </c>
      <c r="C1866" s="31">
        <v>43875</v>
      </c>
      <c r="D1866" s="19" t="s">
        <v>456</v>
      </c>
      <c r="E1866" s="51" t="str">
        <f>IF(ISBLANK(LeaveTracker[[#This Row],[Employee Name]]),"-----",VLOOKUP(LeaveTracker[[#This Row],[Employee Name]],Employees[[Employee Name]:[Office]],7))</f>
        <v>CEO</v>
      </c>
      <c r="F1866" s="51" t="str">
        <f>IF(ISBLANK(LeaveTracker[[#This Row],[Employee Name]]),"-----",VLOOKUP(LeaveTracker[[#This Row],[Employee Name]],Employees[[Employee Name]:[Office]],6))</f>
        <v>REGULAR</v>
      </c>
      <c r="G1866" s="24">
        <v>43861</v>
      </c>
      <c r="H1866" s="24">
        <v>43861</v>
      </c>
      <c r="I1866" s="20" t="s">
        <v>298</v>
      </c>
      <c r="J1866" s="43" t="s">
        <v>842</v>
      </c>
      <c r="K1866" s="51" t="str">
        <f ca="1">LeaveTracker[[#This Row],[Days]]&amp;" "&amp;LeaveTracker[[#This Row],[Type of Leave]]</f>
        <v>1 OTHER</v>
      </c>
      <c r="L1866" s="23">
        <f ca="1">NETWORKDAYS(LeaveTracker[[#This Row],[Start Date]],LeaveTracker[[#This Row],[End Date]],lstHolidays)</f>
        <v>1</v>
      </c>
      <c r="M1866" s="27"/>
    </row>
    <row r="1867" spans="1:13" ht="30" customHeight="1" x14ac:dyDescent="0.3">
      <c r="A1867" s="27">
        <v>378</v>
      </c>
      <c r="B1867" s="31">
        <v>43915</v>
      </c>
      <c r="C1867" s="31">
        <v>43875</v>
      </c>
      <c r="D1867" s="19" t="s">
        <v>456</v>
      </c>
      <c r="E1867" s="51" t="str">
        <f>IF(ISBLANK(LeaveTracker[[#This Row],[Employee Name]]),"-----",VLOOKUP(LeaveTracker[[#This Row],[Employee Name]],Employees[[Employee Name]:[Office]],7))</f>
        <v>CEO</v>
      </c>
      <c r="F1867" s="51" t="str">
        <f>IF(ISBLANK(LeaveTracker[[#This Row],[Employee Name]]),"-----",VLOOKUP(LeaveTracker[[#This Row],[Employee Name]],Employees[[Employee Name]:[Office]],6))</f>
        <v>REGULAR</v>
      </c>
      <c r="G1867" s="24">
        <v>43864</v>
      </c>
      <c r="H1867" s="24">
        <v>43864</v>
      </c>
      <c r="I1867" s="20" t="s">
        <v>298</v>
      </c>
      <c r="J1867" s="43" t="s">
        <v>842</v>
      </c>
      <c r="K1867" s="51" t="str">
        <f ca="1">LeaveTracker[[#This Row],[Days]]&amp;" "&amp;LeaveTracker[[#This Row],[Type of Leave]]</f>
        <v>1 OTHER</v>
      </c>
      <c r="L1867" s="23">
        <f ca="1">NETWORKDAYS(LeaveTracker[[#This Row],[Start Date]],LeaveTracker[[#This Row],[End Date]],lstHolidays)</f>
        <v>1</v>
      </c>
      <c r="M1867" s="27"/>
    </row>
    <row r="1868" spans="1:13" ht="30" customHeight="1" x14ac:dyDescent="0.3">
      <c r="A1868" s="27">
        <v>379</v>
      </c>
      <c r="B1868" s="31">
        <v>43915</v>
      </c>
      <c r="C1868" s="31">
        <v>43850</v>
      </c>
      <c r="D1868" s="20" t="s">
        <v>456</v>
      </c>
      <c r="E1868" s="51" t="str">
        <f>IF(ISBLANK(LeaveTracker[[#This Row],[Employee Name]]),"-----",VLOOKUP(LeaveTracker[[#This Row],[Employee Name]],Employees[[Employee Name]:[Office]],7))</f>
        <v>CEO</v>
      </c>
      <c r="F1868" s="51" t="str">
        <f>IF(ISBLANK(LeaveTracker[[#This Row],[Employee Name]]),"-----",VLOOKUP(LeaveTracker[[#This Row],[Employee Name]],Employees[[Employee Name]:[Office]],6))</f>
        <v>REGULAR</v>
      </c>
      <c r="G1868" s="24">
        <v>43845</v>
      </c>
      <c r="H1868" s="24">
        <v>43845</v>
      </c>
      <c r="I1868" s="20" t="s">
        <v>298</v>
      </c>
      <c r="J1868" s="43" t="s">
        <v>842</v>
      </c>
      <c r="K1868" s="51" t="str">
        <f ca="1">LeaveTracker[[#This Row],[Days]]&amp;" "&amp;LeaveTracker[[#This Row],[Type of Leave]]</f>
        <v>1 OTHER</v>
      </c>
      <c r="L1868" s="23">
        <f ca="1">NETWORKDAYS(LeaveTracker[[#This Row],[Start Date]],LeaveTracker[[#This Row],[End Date]],lstHolidays)</f>
        <v>1</v>
      </c>
      <c r="M1868" s="27"/>
    </row>
    <row r="1869" spans="1:13" ht="30" customHeight="1" x14ac:dyDescent="0.3">
      <c r="A1869" s="27">
        <v>379</v>
      </c>
      <c r="B1869" s="31">
        <v>43915</v>
      </c>
      <c r="C1869" s="31">
        <v>43850</v>
      </c>
      <c r="D1869" s="20" t="s">
        <v>456</v>
      </c>
      <c r="E1869" s="51" t="str">
        <f>IF(ISBLANK(LeaveTracker[[#This Row],[Employee Name]]),"-----",VLOOKUP(LeaveTracker[[#This Row],[Employee Name]],Employees[[Employee Name]:[Office]],7))</f>
        <v>CEO</v>
      </c>
      <c r="F1869" s="51" t="str">
        <f>IF(ISBLANK(LeaveTracker[[#This Row],[Employee Name]]),"-----",VLOOKUP(LeaveTracker[[#This Row],[Employee Name]],Employees[[Employee Name]:[Office]],6))</f>
        <v>REGULAR</v>
      </c>
      <c r="G1869" s="24">
        <v>43847</v>
      </c>
      <c r="H1869" s="24">
        <v>43847</v>
      </c>
      <c r="I1869" s="20" t="s">
        <v>298</v>
      </c>
      <c r="J1869" s="43" t="s">
        <v>842</v>
      </c>
      <c r="K1869" s="51" t="str">
        <f ca="1">LeaveTracker[[#This Row],[Days]]&amp;" "&amp;LeaveTracker[[#This Row],[Type of Leave]]</f>
        <v>1 OTHER</v>
      </c>
      <c r="L1869" s="23">
        <f ca="1">NETWORKDAYS(LeaveTracker[[#This Row],[Start Date]],LeaveTracker[[#This Row],[End Date]],lstHolidays)</f>
        <v>1</v>
      </c>
      <c r="M1869" s="27"/>
    </row>
    <row r="1870" spans="1:13" ht="30" customHeight="1" x14ac:dyDescent="0.3">
      <c r="A1870" s="27">
        <v>380</v>
      </c>
      <c r="B1870" s="31">
        <v>43915</v>
      </c>
      <c r="C1870" s="31">
        <v>43872</v>
      </c>
      <c r="D1870" s="19" t="s">
        <v>323</v>
      </c>
      <c r="E1870" s="51" t="str">
        <f>IF(ISBLANK(LeaveTracker[[#This Row],[Employee Name]]),"-----",VLOOKUP(LeaveTracker[[#This Row],[Employee Name]],Employees[[Employee Name]:[Office]],7))</f>
        <v>CEO</v>
      </c>
      <c r="F1870" s="51" t="str">
        <f>IF(ISBLANK(LeaveTracker[[#This Row],[Employee Name]]),"-----",VLOOKUP(LeaveTracker[[#This Row],[Employee Name]],Employees[[Employee Name]:[Office]],6))</f>
        <v>REGULAR</v>
      </c>
      <c r="G1870" s="24">
        <v>43871</v>
      </c>
      <c r="H1870" s="24">
        <v>43871</v>
      </c>
      <c r="I1870" s="20" t="s">
        <v>298</v>
      </c>
      <c r="J1870" s="43" t="s">
        <v>899</v>
      </c>
      <c r="K1870" s="51" t="str">
        <f ca="1">LeaveTracker[[#This Row],[Days]]&amp;" "&amp;LeaveTracker[[#This Row],[Type of Leave]]</f>
        <v>1 OTHER</v>
      </c>
      <c r="L1870" s="23">
        <f ca="1">NETWORKDAYS(LeaveTracker[[#This Row],[Start Date]],LeaveTracker[[#This Row],[End Date]],lstHolidays)</f>
        <v>1</v>
      </c>
      <c r="M1870" s="27"/>
    </row>
    <row r="1871" spans="1:13" ht="30" customHeight="1" x14ac:dyDescent="0.3">
      <c r="A1871" s="27">
        <v>380</v>
      </c>
      <c r="B1871" s="31">
        <v>43915</v>
      </c>
      <c r="C1871" s="31">
        <v>43872</v>
      </c>
      <c r="D1871" s="19" t="s">
        <v>323</v>
      </c>
      <c r="E1871" s="51" t="str">
        <f>IF(ISBLANK(LeaveTracker[[#This Row],[Employee Name]]),"-----",VLOOKUP(LeaveTracker[[#This Row],[Employee Name]],Employees[[Employee Name]:[Office]],7))</f>
        <v>CEO</v>
      </c>
      <c r="F1871" s="51" t="str">
        <f>IF(ISBLANK(LeaveTracker[[#This Row],[Employee Name]]),"-----",VLOOKUP(LeaveTracker[[#This Row],[Employee Name]],Employees[[Employee Name]:[Office]],6))</f>
        <v>REGULAR</v>
      </c>
      <c r="G1871" s="24">
        <v>43876</v>
      </c>
      <c r="H1871" s="24">
        <v>43876</v>
      </c>
      <c r="I1871" s="20" t="s">
        <v>298</v>
      </c>
      <c r="J1871" s="43" t="s">
        <v>899</v>
      </c>
      <c r="K1871" s="51" t="str">
        <f>LeaveTracker[[#This Row],[Days]]&amp;" "&amp;LeaveTracker[[#This Row],[Type of Leave]]</f>
        <v>1 OTHER</v>
      </c>
      <c r="L1871" s="23">
        <v>1</v>
      </c>
      <c r="M1871" s="27"/>
    </row>
    <row r="1872" spans="1:13" ht="30" customHeight="1" x14ac:dyDescent="0.3">
      <c r="A1872" s="27">
        <v>381</v>
      </c>
      <c r="B1872" s="31">
        <v>43915</v>
      </c>
      <c r="C1872" s="31">
        <v>43840</v>
      </c>
      <c r="D1872" s="19" t="s">
        <v>323</v>
      </c>
      <c r="E1872" s="51" t="str">
        <f>IF(ISBLANK(LeaveTracker[[#This Row],[Employee Name]]),"-----",VLOOKUP(LeaveTracker[[#This Row],[Employee Name]],Employees[[Employee Name]:[Office]],7))</f>
        <v>CEO</v>
      </c>
      <c r="F1872" s="51" t="str">
        <f>IF(ISBLANK(LeaveTracker[[#This Row],[Employee Name]]),"-----",VLOOKUP(LeaveTracker[[#This Row],[Employee Name]],Employees[[Employee Name]:[Office]],6))</f>
        <v>REGULAR</v>
      </c>
      <c r="G1872" s="24">
        <v>43847</v>
      </c>
      <c r="H1872" s="24">
        <v>43847</v>
      </c>
      <c r="I1872" s="20" t="s">
        <v>81</v>
      </c>
      <c r="K1872" s="51" t="str">
        <f ca="1">LeaveTracker[[#This Row],[Days]]&amp;" "&amp;LeaveTracker[[#This Row],[Type of Leave]]</f>
        <v>1 SL</v>
      </c>
      <c r="L1872" s="23">
        <f ca="1">NETWORKDAYS(LeaveTracker[[#This Row],[Start Date]],LeaveTracker[[#This Row],[End Date]],lstHolidays)</f>
        <v>1</v>
      </c>
      <c r="M1872" s="27"/>
    </row>
    <row r="1873" spans="1:13" ht="30" customHeight="1" x14ac:dyDescent="0.3">
      <c r="A1873" s="27">
        <v>382</v>
      </c>
      <c r="B1873" s="31">
        <v>43915</v>
      </c>
      <c r="C1873" s="31">
        <v>43865</v>
      </c>
      <c r="D1873" s="19" t="s">
        <v>323</v>
      </c>
      <c r="E1873" s="51" t="str">
        <f>IF(ISBLANK(LeaveTracker[[#This Row],[Employee Name]]),"-----",VLOOKUP(LeaveTracker[[#This Row],[Employee Name]],Employees[[Employee Name]:[Office]],7))</f>
        <v>CEO</v>
      </c>
      <c r="F1873" s="51" t="str">
        <f>IF(ISBLANK(LeaveTracker[[#This Row],[Employee Name]]),"-----",VLOOKUP(LeaveTracker[[#This Row],[Employee Name]],Employees[[Employee Name]:[Office]],6))</f>
        <v>REGULAR</v>
      </c>
      <c r="G1873" s="24">
        <v>43865</v>
      </c>
      <c r="H1873" s="24">
        <v>43867</v>
      </c>
      <c r="I1873" s="20" t="s">
        <v>298</v>
      </c>
      <c r="J1873" s="43" t="s">
        <v>899</v>
      </c>
      <c r="K1873" s="51" t="str">
        <f ca="1">LeaveTracker[[#This Row],[Days]]&amp;" "&amp;LeaveTracker[[#This Row],[Type of Leave]]</f>
        <v>3 OTHER</v>
      </c>
      <c r="L1873" s="23">
        <f ca="1">NETWORKDAYS(LeaveTracker[[#This Row],[Start Date]],LeaveTracker[[#This Row],[End Date]],lstHolidays)</f>
        <v>3</v>
      </c>
      <c r="M1873" s="27"/>
    </row>
    <row r="1874" spans="1:13" ht="30" customHeight="1" x14ac:dyDescent="0.3">
      <c r="A1874" s="27">
        <v>383</v>
      </c>
      <c r="B1874" s="31">
        <v>43915</v>
      </c>
      <c r="C1874" s="31">
        <v>43872</v>
      </c>
      <c r="D1874" s="19" t="s">
        <v>902</v>
      </c>
      <c r="E1874" s="51" t="str">
        <f>IF(ISBLANK(LeaveTracker[[#This Row],[Employee Name]]),"-----",VLOOKUP(LeaveTracker[[#This Row],[Employee Name]],Employees[[Employee Name]:[Office]],7))</f>
        <v>CEO</v>
      </c>
      <c r="F1874" s="51" t="str">
        <f>IF(ISBLANK(LeaveTracker[[#This Row],[Employee Name]]),"-----",VLOOKUP(LeaveTracker[[#This Row],[Employee Name]],Employees[[Employee Name]:[Office]],6))</f>
        <v>REGULAR</v>
      </c>
      <c r="G1874" s="24">
        <v>43871</v>
      </c>
      <c r="H1874" s="24">
        <v>43871</v>
      </c>
      <c r="I1874" s="20" t="s">
        <v>298</v>
      </c>
      <c r="J1874" s="43" t="s">
        <v>842</v>
      </c>
      <c r="K1874" s="51" t="str">
        <f ca="1">LeaveTracker[[#This Row],[Days]]&amp;" "&amp;LeaveTracker[[#This Row],[Type of Leave]]</f>
        <v>1 OTHER</v>
      </c>
      <c r="L1874" s="23">
        <f ca="1">NETWORKDAYS(LeaveTracker[[#This Row],[Start Date]],LeaveTracker[[#This Row],[End Date]],lstHolidays)</f>
        <v>1</v>
      </c>
      <c r="M1874" s="27"/>
    </row>
    <row r="1875" spans="1:13" ht="30" customHeight="1" x14ac:dyDescent="0.3">
      <c r="A1875" s="27">
        <v>384</v>
      </c>
      <c r="B1875" s="31">
        <v>43915</v>
      </c>
      <c r="C1875" s="31">
        <v>43865</v>
      </c>
      <c r="D1875" s="19" t="s">
        <v>902</v>
      </c>
      <c r="E1875" s="51" t="str">
        <f>IF(ISBLANK(LeaveTracker[[#This Row],[Employee Name]]),"-----",VLOOKUP(LeaveTracker[[#This Row],[Employee Name]],Employees[[Employee Name]:[Office]],7))</f>
        <v>CEO</v>
      </c>
      <c r="F1875" s="51" t="str">
        <f>IF(ISBLANK(LeaveTracker[[#This Row],[Employee Name]]),"-----",VLOOKUP(LeaveTracker[[#This Row],[Employee Name]],Employees[[Employee Name]:[Office]],6))</f>
        <v>REGULAR</v>
      </c>
      <c r="G1875" s="24">
        <v>43865</v>
      </c>
      <c r="H1875" s="24">
        <v>43868</v>
      </c>
      <c r="I1875" s="20" t="s">
        <v>298</v>
      </c>
      <c r="J1875" s="43" t="s">
        <v>842</v>
      </c>
      <c r="K1875" s="51" t="str">
        <f ca="1">LeaveTracker[[#This Row],[Days]]&amp;" "&amp;LeaveTracker[[#This Row],[Type of Leave]]</f>
        <v>4 OTHER</v>
      </c>
      <c r="L1875" s="23">
        <f ca="1">NETWORKDAYS(LeaveTracker[[#This Row],[Start Date]],LeaveTracker[[#This Row],[End Date]],lstHolidays)</f>
        <v>4</v>
      </c>
      <c r="M1875" s="27"/>
    </row>
    <row r="1876" spans="1:13" ht="30" customHeight="1" x14ac:dyDescent="0.3">
      <c r="A1876" s="27">
        <v>385</v>
      </c>
      <c r="B1876" s="31">
        <v>43915</v>
      </c>
      <c r="C1876" s="31">
        <v>43872</v>
      </c>
      <c r="D1876" s="19" t="s">
        <v>683</v>
      </c>
      <c r="E1876" s="51" t="str">
        <f>IF(ISBLANK(LeaveTracker[[#This Row],[Employee Name]]),"-----",VLOOKUP(LeaveTracker[[#This Row],[Employee Name]],Employees[[Employee Name]:[Office]],7))</f>
        <v>CEO</v>
      </c>
      <c r="F1876" s="51" t="str">
        <f>IF(ISBLANK(LeaveTracker[[#This Row],[Employee Name]]),"-----",VLOOKUP(LeaveTracker[[#This Row],[Employee Name]],Employees[[Employee Name]:[Office]],6))</f>
        <v>REGULAR</v>
      </c>
      <c r="G1876" s="24">
        <v>43845</v>
      </c>
      <c r="H1876" s="24">
        <v>43846</v>
      </c>
      <c r="I1876" s="20" t="s">
        <v>298</v>
      </c>
      <c r="J1876" s="43" t="s">
        <v>842</v>
      </c>
      <c r="K1876" s="51" t="str">
        <f ca="1">LeaveTracker[[#This Row],[Days]]&amp;" "&amp;LeaveTracker[[#This Row],[Type of Leave]]</f>
        <v>2 OTHER</v>
      </c>
      <c r="L1876" s="23">
        <f ca="1">NETWORKDAYS(LeaveTracker[[#This Row],[Start Date]],LeaveTracker[[#This Row],[End Date]],lstHolidays)</f>
        <v>2</v>
      </c>
      <c r="M1876" s="27"/>
    </row>
    <row r="1877" spans="1:13" ht="30" customHeight="1" x14ac:dyDescent="0.3">
      <c r="A1877" s="27">
        <v>385</v>
      </c>
      <c r="B1877" s="31">
        <v>43915</v>
      </c>
      <c r="C1877" s="31">
        <v>43872</v>
      </c>
      <c r="D1877" s="19" t="s">
        <v>683</v>
      </c>
      <c r="E1877" s="51" t="str">
        <f>IF(ISBLANK(LeaveTracker[[#This Row],[Employee Name]]),"-----",VLOOKUP(LeaveTracker[[#This Row],[Employee Name]],Employees[[Employee Name]:[Office]],7))</f>
        <v>CEO</v>
      </c>
      <c r="F1877" s="51" t="str">
        <f>IF(ISBLANK(LeaveTracker[[#This Row],[Employee Name]]),"-----",VLOOKUP(LeaveTracker[[#This Row],[Employee Name]],Employees[[Employee Name]:[Office]],6))</f>
        <v>REGULAR</v>
      </c>
      <c r="G1877" s="24">
        <v>43853</v>
      </c>
      <c r="H1877" s="24">
        <v>43853</v>
      </c>
      <c r="I1877" s="20" t="s">
        <v>298</v>
      </c>
      <c r="J1877" s="43" t="s">
        <v>842</v>
      </c>
      <c r="K1877" s="51" t="str">
        <f ca="1">LeaveTracker[[#This Row],[Days]]&amp;" "&amp;LeaveTracker[[#This Row],[Type of Leave]]</f>
        <v>1 OTHER</v>
      </c>
      <c r="L1877" s="23">
        <f ca="1">NETWORKDAYS(LeaveTracker[[#This Row],[Start Date]],LeaveTracker[[#This Row],[End Date]],lstHolidays)</f>
        <v>1</v>
      </c>
      <c r="M1877" s="27"/>
    </row>
    <row r="1878" spans="1:13" ht="30" customHeight="1" x14ac:dyDescent="0.3">
      <c r="A1878" s="27">
        <v>385</v>
      </c>
      <c r="B1878" s="31">
        <v>43915</v>
      </c>
      <c r="C1878" s="31">
        <v>43872</v>
      </c>
      <c r="D1878" s="19" t="s">
        <v>683</v>
      </c>
      <c r="E1878" s="51" t="str">
        <f>IF(ISBLANK(LeaveTracker[[#This Row],[Employee Name]]),"-----",VLOOKUP(LeaveTracker[[#This Row],[Employee Name]],Employees[[Employee Name]:[Office]],7))</f>
        <v>CEO</v>
      </c>
      <c r="F1878" s="51" t="str">
        <f>IF(ISBLANK(LeaveTracker[[#This Row],[Employee Name]]),"-----",VLOOKUP(LeaveTracker[[#This Row],[Employee Name]],Employees[[Employee Name]:[Office]],6))</f>
        <v>REGULAR</v>
      </c>
      <c r="G1878" s="24">
        <v>43864</v>
      </c>
      <c r="H1878" s="24">
        <v>43864</v>
      </c>
      <c r="I1878" s="20" t="s">
        <v>298</v>
      </c>
      <c r="J1878" s="43" t="s">
        <v>842</v>
      </c>
      <c r="K1878" s="51" t="str">
        <f ca="1">LeaveTracker[[#This Row],[Days]]&amp;" "&amp;LeaveTracker[[#This Row],[Type of Leave]]</f>
        <v>1 OTHER</v>
      </c>
      <c r="L1878" s="23">
        <f ca="1">NETWORKDAYS(LeaveTracker[[#This Row],[Start Date]],LeaveTracker[[#This Row],[End Date]],lstHolidays)</f>
        <v>1</v>
      </c>
      <c r="M1878" s="27"/>
    </row>
    <row r="1879" spans="1:13" ht="30" customHeight="1" x14ac:dyDescent="0.3">
      <c r="A1879" s="27">
        <v>385</v>
      </c>
      <c r="B1879" s="31">
        <v>43915</v>
      </c>
      <c r="C1879" s="31">
        <v>43872</v>
      </c>
      <c r="D1879" s="19" t="s">
        <v>683</v>
      </c>
      <c r="E1879" s="51" t="str">
        <f>IF(ISBLANK(LeaveTracker[[#This Row],[Employee Name]]),"-----",VLOOKUP(LeaveTracker[[#This Row],[Employee Name]],Employees[[Employee Name]:[Office]],7))</f>
        <v>CEO</v>
      </c>
      <c r="F1879" s="51" t="str">
        <f>IF(ISBLANK(LeaveTracker[[#This Row],[Employee Name]]),"-----",VLOOKUP(LeaveTracker[[#This Row],[Employee Name]],Employees[[Employee Name]:[Office]],6))</f>
        <v>REGULAR</v>
      </c>
      <c r="G1879" s="24">
        <v>43871</v>
      </c>
      <c r="H1879" s="24">
        <v>43871</v>
      </c>
      <c r="I1879" s="20" t="s">
        <v>298</v>
      </c>
      <c r="J1879" s="43" t="s">
        <v>842</v>
      </c>
      <c r="K1879" s="51" t="str">
        <f ca="1">LeaveTracker[[#This Row],[Days]]&amp;" "&amp;LeaveTracker[[#This Row],[Type of Leave]]</f>
        <v>1 OTHER</v>
      </c>
      <c r="L1879" s="23">
        <f ca="1">NETWORKDAYS(LeaveTracker[[#This Row],[Start Date]],LeaveTracker[[#This Row],[End Date]],lstHolidays)</f>
        <v>1</v>
      </c>
      <c r="M1879" s="27"/>
    </row>
    <row r="1880" spans="1:13" ht="30" customHeight="1" x14ac:dyDescent="0.3">
      <c r="A1880" s="27">
        <v>386</v>
      </c>
      <c r="B1880" s="31">
        <v>43915</v>
      </c>
      <c r="C1880" s="31">
        <v>43847</v>
      </c>
      <c r="D1880" s="19" t="s">
        <v>683</v>
      </c>
      <c r="E1880" s="51" t="str">
        <f>IF(ISBLANK(LeaveTracker[[#This Row],[Employee Name]]),"-----",VLOOKUP(LeaveTracker[[#This Row],[Employee Name]],Employees[[Employee Name]:[Office]],7))</f>
        <v>CEO</v>
      </c>
      <c r="F1880" s="51" t="str">
        <f>IF(ISBLANK(LeaveTracker[[#This Row],[Employee Name]]),"-----",VLOOKUP(LeaveTracker[[#This Row],[Employee Name]],Employees[[Employee Name]:[Office]],6))</f>
        <v>REGULAR</v>
      </c>
      <c r="G1880" s="24">
        <v>43840</v>
      </c>
      <c r="H1880" s="24">
        <v>43840</v>
      </c>
      <c r="I1880" s="20" t="s">
        <v>298</v>
      </c>
      <c r="J1880" s="43" t="s">
        <v>763</v>
      </c>
      <c r="K1880" s="51" t="str">
        <f ca="1">LeaveTracker[[#This Row],[Days]]&amp;" "&amp;LeaveTracker[[#This Row],[Type of Leave]]</f>
        <v>1 OTHER</v>
      </c>
      <c r="L1880" s="23">
        <f ca="1">NETWORKDAYS(LeaveTracker[[#This Row],[Start Date]],LeaveTracker[[#This Row],[End Date]],lstHolidays)</f>
        <v>1</v>
      </c>
      <c r="M1880" s="27"/>
    </row>
    <row r="1881" spans="1:13" ht="30" customHeight="1" x14ac:dyDescent="0.3">
      <c r="A1881" s="27">
        <v>387</v>
      </c>
      <c r="B1881" s="31">
        <v>43915</v>
      </c>
      <c r="D1881" s="19" t="s">
        <v>313</v>
      </c>
      <c r="E1881" s="51" t="str">
        <f>IF(ISBLANK(LeaveTracker[[#This Row],[Employee Name]]),"-----",VLOOKUP(LeaveTracker[[#This Row],[Employee Name]],Employees[[Employee Name]:[Office]],7))</f>
        <v>CEO</v>
      </c>
      <c r="F1881" s="51" t="str">
        <f>IF(ISBLANK(LeaveTracker[[#This Row],[Employee Name]]),"-----",VLOOKUP(LeaveTracker[[#This Row],[Employee Name]],Employees[[Employee Name]:[Office]],6))</f>
        <v>REGULAR</v>
      </c>
      <c r="G1881" s="24">
        <v>43872</v>
      </c>
      <c r="H1881" s="24">
        <v>43872</v>
      </c>
      <c r="I1881" s="20" t="s">
        <v>82</v>
      </c>
      <c r="K1881" s="51" t="str">
        <f ca="1">LeaveTracker[[#This Row],[Days]]&amp;" "&amp;LeaveTracker[[#This Row],[Type of Leave]]</f>
        <v>1 VL</v>
      </c>
      <c r="L1881" s="23">
        <f ca="1">NETWORKDAYS(LeaveTracker[[#This Row],[Start Date]],LeaveTracker[[#This Row],[End Date]],lstHolidays)</f>
        <v>1</v>
      </c>
      <c r="M1881" s="27"/>
    </row>
    <row r="1882" spans="1:13" ht="30" customHeight="1" x14ac:dyDescent="0.3">
      <c r="A1882" s="27">
        <v>388</v>
      </c>
      <c r="B1882" s="31">
        <v>43915</v>
      </c>
      <c r="C1882" s="31">
        <v>43852</v>
      </c>
      <c r="D1882" s="20" t="s">
        <v>313</v>
      </c>
      <c r="E1882" s="51" t="str">
        <f>IF(ISBLANK(LeaveTracker[[#This Row],[Employee Name]]),"-----",VLOOKUP(LeaveTracker[[#This Row],[Employee Name]],Employees[[Employee Name]:[Office]],7))</f>
        <v>CEO</v>
      </c>
      <c r="F1882" s="51" t="str">
        <f>IF(ISBLANK(LeaveTracker[[#This Row],[Employee Name]]),"-----",VLOOKUP(LeaveTracker[[#This Row],[Employee Name]],Employees[[Employee Name]:[Office]],6))</f>
        <v>REGULAR</v>
      </c>
      <c r="G1882" s="24">
        <v>43857</v>
      </c>
      <c r="H1882" s="24">
        <v>43857</v>
      </c>
      <c r="I1882" s="20" t="s">
        <v>82</v>
      </c>
      <c r="K1882" s="51" t="str">
        <f ca="1">LeaveTracker[[#This Row],[Days]]&amp;" "&amp;LeaveTracker[[#This Row],[Type of Leave]]</f>
        <v>1 VL</v>
      </c>
      <c r="L1882" s="23">
        <f ca="1">NETWORKDAYS(LeaveTracker[[#This Row],[Start Date]],LeaveTracker[[#This Row],[End Date]],lstHolidays)</f>
        <v>1</v>
      </c>
      <c r="M1882" s="27"/>
    </row>
    <row r="1883" spans="1:13" ht="30" customHeight="1" x14ac:dyDescent="0.3">
      <c r="A1883" s="27">
        <v>389</v>
      </c>
      <c r="B1883" s="31">
        <v>43915</v>
      </c>
      <c r="C1883" s="31">
        <v>43860</v>
      </c>
      <c r="D1883" s="20" t="s">
        <v>313</v>
      </c>
      <c r="E1883" s="51" t="str">
        <f>IF(ISBLANK(LeaveTracker[[#This Row],[Employee Name]]),"-----",VLOOKUP(LeaveTracker[[#This Row],[Employee Name]],Employees[[Employee Name]:[Office]],7))</f>
        <v>CEO</v>
      </c>
      <c r="F1883" s="51" t="str">
        <f>IF(ISBLANK(LeaveTracker[[#This Row],[Employee Name]]),"-----",VLOOKUP(LeaveTracker[[#This Row],[Employee Name]],Employees[[Employee Name]:[Office]],6))</f>
        <v>REGULAR</v>
      </c>
      <c r="G1883" s="24">
        <v>43864</v>
      </c>
      <c r="H1883" s="24">
        <v>43864</v>
      </c>
      <c r="I1883" s="20" t="s">
        <v>82</v>
      </c>
      <c r="K1883" s="51" t="str">
        <f ca="1">LeaveTracker[[#This Row],[Days]]&amp;" "&amp;LeaveTracker[[#This Row],[Type of Leave]]</f>
        <v>1 VL</v>
      </c>
      <c r="L1883" s="23">
        <f ca="1">NETWORKDAYS(LeaveTracker[[#This Row],[Start Date]],LeaveTracker[[#This Row],[End Date]],lstHolidays)</f>
        <v>1</v>
      </c>
      <c r="M1883" s="27"/>
    </row>
    <row r="1884" spans="1:13" ht="30" customHeight="1" x14ac:dyDescent="0.3">
      <c r="A1884" s="27">
        <v>389</v>
      </c>
      <c r="B1884" s="31">
        <v>43915</v>
      </c>
      <c r="C1884" s="31">
        <v>43860</v>
      </c>
      <c r="D1884" s="20" t="s">
        <v>313</v>
      </c>
      <c r="E1884" s="51" t="str">
        <f>IF(ISBLANK(LeaveTracker[[#This Row],[Employee Name]]),"-----",VLOOKUP(LeaveTracker[[#This Row],[Employee Name]],Employees[[Employee Name]:[Office]],7))</f>
        <v>CEO</v>
      </c>
      <c r="F1884" s="51" t="str">
        <f>IF(ISBLANK(LeaveTracker[[#This Row],[Employee Name]]),"-----",VLOOKUP(LeaveTracker[[#This Row],[Employee Name]],Employees[[Employee Name]:[Office]],6))</f>
        <v>REGULAR</v>
      </c>
      <c r="G1884" s="24">
        <v>43866</v>
      </c>
      <c r="H1884" s="24">
        <v>43866</v>
      </c>
      <c r="I1884" s="20" t="s">
        <v>82</v>
      </c>
      <c r="K1884" s="51" t="str">
        <f ca="1">LeaveTracker[[#This Row],[Days]]&amp;" "&amp;LeaveTracker[[#This Row],[Type of Leave]]</f>
        <v>1 VL</v>
      </c>
      <c r="L1884" s="23">
        <f ca="1">NETWORKDAYS(LeaveTracker[[#This Row],[Start Date]],LeaveTracker[[#This Row],[End Date]],lstHolidays)</f>
        <v>1</v>
      </c>
      <c r="M1884" s="27"/>
    </row>
    <row r="1885" spans="1:13" ht="30" customHeight="1" x14ac:dyDescent="0.3">
      <c r="A1885" s="27">
        <v>389</v>
      </c>
      <c r="B1885" s="31">
        <v>43915</v>
      </c>
      <c r="C1885" s="31">
        <v>43860</v>
      </c>
      <c r="D1885" s="20" t="s">
        <v>313</v>
      </c>
      <c r="E1885" s="51" t="str">
        <f>IF(ISBLANK(LeaveTracker[[#This Row],[Employee Name]]),"-----",VLOOKUP(LeaveTracker[[#This Row],[Employee Name]],Employees[[Employee Name]:[Office]],7))</f>
        <v>CEO</v>
      </c>
      <c r="F1885" s="51" t="str">
        <f>IF(ISBLANK(LeaveTracker[[#This Row],[Employee Name]]),"-----",VLOOKUP(LeaveTracker[[#This Row],[Employee Name]],Employees[[Employee Name]:[Office]],6))</f>
        <v>REGULAR</v>
      </c>
      <c r="G1885" s="24">
        <v>43871</v>
      </c>
      <c r="H1885" s="24">
        <v>43871</v>
      </c>
      <c r="I1885" s="20" t="s">
        <v>82</v>
      </c>
      <c r="K1885" s="51" t="str">
        <f ca="1">LeaveTracker[[#This Row],[Days]]&amp;" "&amp;LeaveTracker[[#This Row],[Type of Leave]]</f>
        <v>1 VL</v>
      </c>
      <c r="L1885" s="23">
        <f ca="1">NETWORKDAYS(LeaveTracker[[#This Row],[Start Date]],LeaveTracker[[#This Row],[End Date]],lstHolidays)</f>
        <v>1</v>
      </c>
      <c r="M1885" s="27"/>
    </row>
    <row r="1886" spans="1:13" ht="30" customHeight="1" x14ac:dyDescent="0.3">
      <c r="A1886" s="27">
        <v>390</v>
      </c>
      <c r="B1886" s="31">
        <v>43915</v>
      </c>
      <c r="C1886" s="31">
        <v>43873</v>
      </c>
      <c r="D1886" s="19" t="s">
        <v>319</v>
      </c>
      <c r="E1886" s="51" t="str">
        <f>IF(ISBLANK(LeaveTracker[[#This Row],[Employee Name]]),"-----",VLOOKUP(LeaveTracker[[#This Row],[Employee Name]],Employees[[Employee Name]:[Office]],7))</f>
        <v>CEO</v>
      </c>
      <c r="F1886" s="51" t="str">
        <f>IF(ISBLANK(LeaveTracker[[#This Row],[Employee Name]]),"-----",VLOOKUP(LeaveTracker[[#This Row],[Employee Name]],Employees[[Employee Name]:[Office]],6))</f>
        <v>REGULAR</v>
      </c>
      <c r="G1886" s="24">
        <v>43874</v>
      </c>
      <c r="H1886" s="24">
        <v>43874</v>
      </c>
      <c r="I1886" s="20" t="s">
        <v>298</v>
      </c>
      <c r="J1886" s="43" t="s">
        <v>842</v>
      </c>
      <c r="K1886" s="51" t="str">
        <f ca="1">LeaveTracker[[#This Row],[Days]]&amp;" "&amp;LeaveTracker[[#This Row],[Type of Leave]]</f>
        <v>1 OTHER</v>
      </c>
      <c r="L1886" s="23">
        <f ca="1">NETWORKDAYS(LeaveTracker[[#This Row],[Start Date]],LeaveTracker[[#This Row],[End Date]],lstHolidays)</f>
        <v>1</v>
      </c>
      <c r="M1886" s="27"/>
    </row>
    <row r="1887" spans="1:13" ht="30" customHeight="1" x14ac:dyDescent="0.3">
      <c r="A1887" s="27">
        <v>391</v>
      </c>
      <c r="B1887" s="31">
        <v>43915</v>
      </c>
      <c r="C1887" s="31">
        <v>43867</v>
      </c>
      <c r="D1887" s="20" t="s">
        <v>319</v>
      </c>
      <c r="E1887" s="51" t="str">
        <f>IF(ISBLANK(LeaveTracker[[#This Row],[Employee Name]]),"-----",VLOOKUP(LeaveTracker[[#This Row],[Employee Name]],Employees[[Employee Name]:[Office]],7))</f>
        <v>CEO</v>
      </c>
      <c r="F1887" s="51" t="str">
        <f>IF(ISBLANK(LeaveTracker[[#This Row],[Employee Name]]),"-----",VLOOKUP(LeaveTracker[[#This Row],[Employee Name]],Employees[[Employee Name]:[Office]],6))</f>
        <v>REGULAR</v>
      </c>
      <c r="G1887" s="24">
        <v>43868</v>
      </c>
      <c r="H1887" s="24">
        <v>43868</v>
      </c>
      <c r="I1887" s="20" t="s">
        <v>298</v>
      </c>
      <c r="J1887" s="43" t="s">
        <v>842</v>
      </c>
      <c r="K1887" s="51" t="str">
        <f ca="1">LeaveTracker[[#This Row],[Days]]&amp;" "&amp;LeaveTracker[[#This Row],[Type of Leave]]</f>
        <v>1 OTHER</v>
      </c>
      <c r="L1887" s="23">
        <f ca="1">NETWORKDAYS(LeaveTracker[[#This Row],[Start Date]],LeaveTracker[[#This Row],[End Date]],lstHolidays)</f>
        <v>1</v>
      </c>
      <c r="M1887" s="27"/>
    </row>
    <row r="1888" spans="1:13" ht="30" customHeight="1" x14ac:dyDescent="0.3">
      <c r="A1888" s="27">
        <v>391</v>
      </c>
      <c r="B1888" s="31">
        <v>43915</v>
      </c>
      <c r="C1888" s="31">
        <v>43867</v>
      </c>
      <c r="D1888" s="20" t="s">
        <v>319</v>
      </c>
      <c r="E1888" s="51" t="str">
        <f>IF(ISBLANK(LeaveTracker[[#This Row],[Employee Name]]),"-----",VLOOKUP(LeaveTracker[[#This Row],[Employee Name]],Employees[[Employee Name]:[Office]],7))</f>
        <v>CEO</v>
      </c>
      <c r="F1888" s="51" t="str">
        <f>IF(ISBLANK(LeaveTracker[[#This Row],[Employee Name]]),"-----",VLOOKUP(LeaveTracker[[#This Row],[Employee Name]],Employees[[Employee Name]:[Office]],6))</f>
        <v>REGULAR</v>
      </c>
      <c r="G1888" s="24">
        <v>43871</v>
      </c>
      <c r="H1888" s="24">
        <v>43872</v>
      </c>
      <c r="I1888" s="20" t="s">
        <v>298</v>
      </c>
      <c r="J1888" s="43" t="s">
        <v>842</v>
      </c>
      <c r="K1888" s="51" t="str">
        <f ca="1">LeaveTracker[[#This Row],[Days]]&amp;" "&amp;LeaveTracker[[#This Row],[Type of Leave]]</f>
        <v>2 OTHER</v>
      </c>
      <c r="L1888" s="23">
        <f ca="1">NETWORKDAYS(LeaveTracker[[#This Row],[Start Date]],LeaveTracker[[#This Row],[End Date]],lstHolidays)</f>
        <v>2</v>
      </c>
      <c r="M1888" s="27"/>
    </row>
    <row r="1889" spans="1:13" ht="30" customHeight="1" x14ac:dyDescent="0.3">
      <c r="A1889" s="27">
        <v>391</v>
      </c>
      <c r="B1889" s="31">
        <v>43915</v>
      </c>
      <c r="C1889" s="31">
        <v>43867</v>
      </c>
      <c r="D1889" s="20" t="s">
        <v>319</v>
      </c>
      <c r="E1889" s="51" t="str">
        <f>IF(ISBLANK(LeaveTracker[[#This Row],[Employee Name]]),"-----",VLOOKUP(LeaveTracker[[#This Row],[Employee Name]],Employees[[Employee Name]:[Office]],7))</f>
        <v>CEO</v>
      </c>
      <c r="F1889" s="51" t="str">
        <f>IF(ISBLANK(LeaveTracker[[#This Row],[Employee Name]]),"-----",VLOOKUP(LeaveTracker[[#This Row],[Employee Name]],Employees[[Employee Name]:[Office]],6))</f>
        <v>REGULAR</v>
      </c>
      <c r="G1889" s="24">
        <v>43875</v>
      </c>
      <c r="H1889" s="24">
        <v>43875</v>
      </c>
      <c r="I1889" s="20" t="s">
        <v>298</v>
      </c>
      <c r="J1889" s="43" t="s">
        <v>842</v>
      </c>
      <c r="K1889" s="51" t="str">
        <f ca="1">LeaveTracker[[#This Row],[Days]]&amp;" "&amp;LeaveTracker[[#This Row],[Type of Leave]]</f>
        <v>1 OTHER</v>
      </c>
      <c r="L1889" s="23">
        <f ca="1">NETWORKDAYS(LeaveTracker[[#This Row],[Start Date]],LeaveTracker[[#This Row],[End Date]],lstHolidays)</f>
        <v>1</v>
      </c>
      <c r="M1889" s="27"/>
    </row>
    <row r="1890" spans="1:13" ht="30" customHeight="1" x14ac:dyDescent="0.3">
      <c r="A1890" s="27">
        <v>392</v>
      </c>
      <c r="B1890" s="31">
        <v>43915</v>
      </c>
      <c r="C1890" s="31">
        <v>43873</v>
      </c>
      <c r="D1890" s="20" t="s">
        <v>319</v>
      </c>
      <c r="E1890" s="51" t="str">
        <f>IF(ISBLANK(LeaveTracker[[#This Row],[Employee Name]]),"-----",VLOOKUP(LeaveTracker[[#This Row],[Employee Name]],Employees[[Employee Name]:[Office]],7))</f>
        <v>CEO</v>
      </c>
      <c r="F1890" s="51" t="str">
        <f>IF(ISBLANK(LeaveTracker[[#This Row],[Employee Name]]),"-----",VLOOKUP(LeaveTracker[[#This Row],[Employee Name]],Employees[[Employee Name]:[Office]],6))</f>
        <v>REGULAR</v>
      </c>
      <c r="G1890" s="24">
        <v>43868</v>
      </c>
      <c r="H1890" s="24">
        <v>43868</v>
      </c>
      <c r="I1890" s="20" t="s">
        <v>298</v>
      </c>
      <c r="J1890" s="43" t="s">
        <v>842</v>
      </c>
      <c r="K1890" s="51" t="str">
        <f ca="1">LeaveTracker[[#This Row],[Days]]&amp;" "&amp;LeaveTracker[[#This Row],[Type of Leave]]</f>
        <v>1 OTHER</v>
      </c>
      <c r="L1890" s="23">
        <f ca="1">NETWORKDAYS(LeaveTracker[[#This Row],[Start Date]],LeaveTracker[[#This Row],[End Date]],lstHolidays)</f>
        <v>1</v>
      </c>
      <c r="M1890" s="27"/>
    </row>
    <row r="1891" spans="1:13" ht="30" customHeight="1" x14ac:dyDescent="0.3">
      <c r="A1891" s="27">
        <v>393</v>
      </c>
      <c r="B1891" s="31">
        <v>43915</v>
      </c>
      <c r="C1891" s="31">
        <v>43867</v>
      </c>
      <c r="D1891" s="19" t="s">
        <v>315</v>
      </c>
      <c r="E1891" s="51" t="str">
        <f>IF(ISBLANK(LeaveTracker[[#This Row],[Employee Name]]),"-----",VLOOKUP(LeaveTracker[[#This Row],[Employee Name]],Employees[[Employee Name]:[Office]],7))</f>
        <v>CEO</v>
      </c>
      <c r="F1891" s="51" t="str">
        <f>IF(ISBLANK(LeaveTracker[[#This Row],[Employee Name]]),"-----",VLOOKUP(LeaveTracker[[#This Row],[Employee Name]],Employees[[Employee Name]:[Office]],6))</f>
        <v>REGULAR</v>
      </c>
      <c r="G1891" s="24">
        <v>43868</v>
      </c>
      <c r="H1891" s="24">
        <v>43868</v>
      </c>
      <c r="I1891" s="20" t="s">
        <v>298</v>
      </c>
      <c r="J1891" s="43" t="s">
        <v>842</v>
      </c>
      <c r="K1891" s="51" t="str">
        <f ca="1">LeaveTracker[[#This Row],[Days]]&amp;" "&amp;LeaveTracker[[#This Row],[Type of Leave]]</f>
        <v>1 OTHER</v>
      </c>
      <c r="L1891" s="23">
        <f ca="1">NETWORKDAYS(LeaveTracker[[#This Row],[Start Date]],LeaveTracker[[#This Row],[End Date]],lstHolidays)</f>
        <v>1</v>
      </c>
      <c r="M1891" s="27"/>
    </row>
    <row r="1892" spans="1:13" ht="30" customHeight="1" x14ac:dyDescent="0.3">
      <c r="A1892" s="27">
        <v>393</v>
      </c>
      <c r="B1892" s="31">
        <v>43915</v>
      </c>
      <c r="C1892" s="31">
        <v>43867</v>
      </c>
      <c r="D1892" s="19" t="s">
        <v>315</v>
      </c>
      <c r="E1892" s="51" t="str">
        <f>IF(ISBLANK(LeaveTracker[[#This Row],[Employee Name]]),"-----",VLOOKUP(LeaveTracker[[#This Row],[Employee Name]],Employees[[Employee Name]:[Office]],7))</f>
        <v>CEO</v>
      </c>
      <c r="F1892" s="51" t="str">
        <f>IF(ISBLANK(LeaveTracker[[#This Row],[Employee Name]]),"-----",VLOOKUP(LeaveTracker[[#This Row],[Employee Name]],Employees[[Employee Name]:[Office]],6))</f>
        <v>REGULAR</v>
      </c>
      <c r="G1892" s="24">
        <v>43871</v>
      </c>
      <c r="H1892" s="24">
        <v>43872</v>
      </c>
      <c r="I1892" s="20" t="s">
        <v>298</v>
      </c>
      <c r="J1892" s="43" t="s">
        <v>842</v>
      </c>
      <c r="K1892" s="51" t="str">
        <f ca="1">LeaveTracker[[#This Row],[Days]]&amp;" "&amp;LeaveTracker[[#This Row],[Type of Leave]]</f>
        <v>2 OTHER</v>
      </c>
      <c r="L1892" s="23">
        <f ca="1">NETWORKDAYS(LeaveTracker[[#This Row],[Start Date]],LeaveTracker[[#This Row],[End Date]],lstHolidays)</f>
        <v>2</v>
      </c>
      <c r="M1892" s="27"/>
    </row>
    <row r="1893" spans="1:13" ht="30" customHeight="1" x14ac:dyDescent="0.3">
      <c r="A1893" s="27">
        <v>393</v>
      </c>
      <c r="B1893" s="31">
        <v>43915</v>
      </c>
      <c r="C1893" s="31">
        <v>43867</v>
      </c>
      <c r="D1893" s="19" t="s">
        <v>315</v>
      </c>
      <c r="E1893" s="51" t="str">
        <f>IF(ISBLANK(LeaveTracker[[#This Row],[Employee Name]]),"-----",VLOOKUP(LeaveTracker[[#This Row],[Employee Name]],Employees[[Employee Name]:[Office]],7))</f>
        <v>CEO</v>
      </c>
      <c r="F1893" s="51" t="str">
        <f>IF(ISBLANK(LeaveTracker[[#This Row],[Employee Name]]),"-----",VLOOKUP(LeaveTracker[[#This Row],[Employee Name]],Employees[[Employee Name]:[Office]],6))</f>
        <v>REGULAR</v>
      </c>
      <c r="G1893" s="24">
        <v>43875</v>
      </c>
      <c r="H1893" s="24">
        <v>43875</v>
      </c>
      <c r="I1893" s="20" t="s">
        <v>298</v>
      </c>
      <c r="J1893" s="43" t="s">
        <v>842</v>
      </c>
      <c r="K1893" s="51" t="str">
        <f ca="1">LeaveTracker[[#This Row],[Days]]&amp;" "&amp;LeaveTracker[[#This Row],[Type of Leave]]</f>
        <v>1 OTHER</v>
      </c>
      <c r="L1893" s="23">
        <f ca="1">NETWORKDAYS(LeaveTracker[[#This Row],[Start Date]],LeaveTracker[[#This Row],[End Date]],lstHolidays)</f>
        <v>1</v>
      </c>
      <c r="M1893" s="27"/>
    </row>
    <row r="1894" spans="1:13" ht="30" customHeight="1" x14ac:dyDescent="0.3">
      <c r="A1894" s="27">
        <v>394</v>
      </c>
      <c r="B1894" s="31">
        <v>43915</v>
      </c>
      <c r="C1894" s="31">
        <v>43871</v>
      </c>
      <c r="D1894" s="19" t="s">
        <v>904</v>
      </c>
      <c r="E1894" s="51" t="str">
        <f>IF(ISBLANK(LeaveTracker[[#This Row],[Employee Name]]),"-----",VLOOKUP(LeaveTracker[[#This Row],[Employee Name]],Employees[[Employee Name]:[Office]],7))</f>
        <v>CEO</v>
      </c>
      <c r="F1894" s="51" t="str">
        <f>IF(ISBLANK(LeaveTracker[[#This Row],[Employee Name]]),"-----",VLOOKUP(LeaveTracker[[#This Row],[Employee Name]],Employees[[Employee Name]:[Office]],6))</f>
        <v>REGULAR</v>
      </c>
      <c r="G1894" s="24">
        <v>43873</v>
      </c>
      <c r="H1894" s="24">
        <v>43874</v>
      </c>
      <c r="I1894" s="20" t="s">
        <v>298</v>
      </c>
      <c r="J1894" s="43" t="s">
        <v>842</v>
      </c>
      <c r="K1894" s="51" t="str">
        <f ca="1">LeaveTracker[[#This Row],[Days]]&amp;" "&amp;LeaveTracker[[#This Row],[Type of Leave]]</f>
        <v>2 OTHER</v>
      </c>
      <c r="L1894" s="23">
        <f ca="1">NETWORKDAYS(LeaveTracker[[#This Row],[Start Date]],LeaveTracker[[#This Row],[End Date]],lstHolidays)</f>
        <v>2</v>
      </c>
      <c r="M1894" s="27"/>
    </row>
    <row r="1895" spans="1:13" ht="30" customHeight="1" x14ac:dyDescent="0.3">
      <c r="A1895" s="27">
        <v>395</v>
      </c>
      <c r="B1895" s="31">
        <v>43915</v>
      </c>
      <c r="D1895" s="19" t="s">
        <v>904</v>
      </c>
      <c r="E1895" s="51" t="str">
        <f>IF(ISBLANK(LeaveTracker[[#This Row],[Employee Name]]),"-----",VLOOKUP(LeaveTracker[[#This Row],[Employee Name]],Employees[[Employee Name]:[Office]],7))</f>
        <v>CEO</v>
      </c>
      <c r="F1895" s="51" t="str">
        <f>IF(ISBLANK(LeaveTracker[[#This Row],[Employee Name]]),"-----",VLOOKUP(LeaveTracker[[#This Row],[Employee Name]],Employees[[Employee Name]:[Office]],6))</f>
        <v>REGULAR</v>
      </c>
      <c r="G1895" s="24">
        <v>43866</v>
      </c>
      <c r="H1895" s="24">
        <v>43868</v>
      </c>
      <c r="I1895" s="20" t="s">
        <v>298</v>
      </c>
      <c r="J1895" s="43" t="s">
        <v>842</v>
      </c>
      <c r="K1895" s="51" t="str">
        <f ca="1">LeaveTracker[[#This Row],[Days]]&amp;" "&amp;LeaveTracker[[#This Row],[Type of Leave]]</f>
        <v>3 OTHER</v>
      </c>
      <c r="L1895" s="23">
        <f ca="1">NETWORKDAYS(LeaveTracker[[#This Row],[Start Date]],LeaveTracker[[#This Row],[End Date]],lstHolidays)</f>
        <v>3</v>
      </c>
      <c r="M1895" s="27"/>
    </row>
    <row r="1896" spans="1:13" ht="30" customHeight="1" x14ac:dyDescent="0.3">
      <c r="A1896" s="27">
        <v>396</v>
      </c>
      <c r="B1896" s="31">
        <v>43915</v>
      </c>
      <c r="C1896" s="31">
        <v>43871</v>
      </c>
      <c r="D1896" s="19" t="s">
        <v>906</v>
      </c>
      <c r="E1896" s="51" t="str">
        <f>IF(ISBLANK(LeaveTracker[[#This Row],[Employee Name]]),"-----",VLOOKUP(LeaveTracker[[#This Row],[Employee Name]],Employees[[Employee Name]:[Office]],7))</f>
        <v>CEO</v>
      </c>
      <c r="F1896" s="51" t="str">
        <f>IF(ISBLANK(LeaveTracker[[#This Row],[Employee Name]]),"-----",VLOOKUP(LeaveTracker[[#This Row],[Employee Name]],Employees[[Employee Name]:[Office]],6))</f>
        <v>REGULAR</v>
      </c>
      <c r="G1896" s="24">
        <v>43845</v>
      </c>
      <c r="H1896" s="24">
        <v>43845</v>
      </c>
      <c r="I1896" s="20" t="s">
        <v>298</v>
      </c>
      <c r="J1896" s="43" t="s">
        <v>842</v>
      </c>
      <c r="K1896" s="51" t="str">
        <f ca="1">LeaveTracker[[#This Row],[Days]]&amp;" "&amp;LeaveTracker[[#This Row],[Type of Leave]]</f>
        <v>1 OTHER</v>
      </c>
      <c r="L1896" s="23">
        <f ca="1">NETWORKDAYS(LeaveTracker[[#This Row],[Start Date]],LeaveTracker[[#This Row],[End Date]],lstHolidays)</f>
        <v>1</v>
      </c>
      <c r="M1896" s="27"/>
    </row>
    <row r="1897" spans="1:13" ht="30" customHeight="1" x14ac:dyDescent="0.3">
      <c r="A1897" s="27">
        <v>396</v>
      </c>
      <c r="B1897" s="31">
        <v>43915</v>
      </c>
      <c r="C1897" s="31">
        <v>43871</v>
      </c>
      <c r="D1897" s="19" t="s">
        <v>906</v>
      </c>
      <c r="E1897" s="51" t="str">
        <f>IF(ISBLANK(LeaveTracker[[#This Row],[Employee Name]]),"-----",VLOOKUP(LeaveTracker[[#This Row],[Employee Name]],Employees[[Employee Name]:[Office]],7))</f>
        <v>CEO</v>
      </c>
      <c r="F1897" s="51" t="str">
        <f>IF(ISBLANK(LeaveTracker[[#This Row],[Employee Name]]),"-----",VLOOKUP(LeaveTracker[[#This Row],[Employee Name]],Employees[[Employee Name]:[Office]],6))</f>
        <v>REGULAR</v>
      </c>
      <c r="G1897" s="24">
        <v>43871</v>
      </c>
      <c r="H1897" s="24">
        <v>43874</v>
      </c>
      <c r="I1897" s="20" t="s">
        <v>298</v>
      </c>
      <c r="J1897" s="43" t="s">
        <v>842</v>
      </c>
      <c r="K1897" s="51" t="str">
        <f ca="1">LeaveTracker[[#This Row],[Days]]&amp;" "&amp;LeaveTracker[[#This Row],[Type of Leave]]</f>
        <v>4 OTHER</v>
      </c>
      <c r="L1897" s="23">
        <f ca="1">NETWORKDAYS(LeaveTracker[[#This Row],[Start Date]],LeaveTracker[[#This Row],[End Date]],lstHolidays)</f>
        <v>4</v>
      </c>
      <c r="M1897" s="27"/>
    </row>
    <row r="1898" spans="1:13" ht="30" customHeight="1" x14ac:dyDescent="0.3">
      <c r="A1898" s="27">
        <v>397</v>
      </c>
      <c r="B1898" s="31">
        <v>43915</v>
      </c>
      <c r="C1898" s="31">
        <v>43865</v>
      </c>
      <c r="D1898" s="19" t="s">
        <v>273</v>
      </c>
      <c r="E1898" s="51" t="str">
        <f>IF(ISBLANK(LeaveTracker[[#This Row],[Employee Name]]),"-----",VLOOKUP(LeaveTracker[[#This Row],[Employee Name]],Employees[[Employee Name]:[Office]],7))</f>
        <v>CEO</v>
      </c>
      <c r="F1898" s="51" t="str">
        <f>IF(ISBLANK(LeaveTracker[[#This Row],[Employee Name]]),"-----",VLOOKUP(LeaveTracker[[#This Row],[Employee Name]],Employees[[Employee Name]:[Office]],6))</f>
        <v>REGULAR</v>
      </c>
      <c r="G1898" s="24">
        <v>43861</v>
      </c>
      <c r="H1898" s="24">
        <v>43861</v>
      </c>
      <c r="I1898" s="20" t="s">
        <v>298</v>
      </c>
      <c r="J1898" s="43" t="s">
        <v>842</v>
      </c>
      <c r="K1898" s="51" t="str">
        <f ca="1">LeaveTracker[[#This Row],[Days]]&amp;" "&amp;LeaveTracker[[#This Row],[Type of Leave]]</f>
        <v>1 OTHER</v>
      </c>
      <c r="L1898" s="23">
        <f ca="1">NETWORKDAYS(LeaveTracker[[#This Row],[Start Date]],LeaveTracker[[#This Row],[End Date]],lstHolidays)</f>
        <v>1</v>
      </c>
      <c r="M1898" s="27"/>
    </row>
    <row r="1899" spans="1:13" ht="30" customHeight="1" x14ac:dyDescent="0.3">
      <c r="A1899" s="27">
        <v>397</v>
      </c>
      <c r="B1899" s="31">
        <v>43915</v>
      </c>
      <c r="C1899" s="31">
        <v>43865</v>
      </c>
      <c r="D1899" s="19" t="s">
        <v>273</v>
      </c>
      <c r="E1899" s="51" t="str">
        <f>IF(ISBLANK(LeaveTracker[[#This Row],[Employee Name]]),"-----",VLOOKUP(LeaveTracker[[#This Row],[Employee Name]],Employees[[Employee Name]:[Office]],7))</f>
        <v>CEO</v>
      </c>
      <c r="F1899" s="51" t="str">
        <f>IF(ISBLANK(LeaveTracker[[#This Row],[Employee Name]]),"-----",VLOOKUP(LeaveTracker[[#This Row],[Employee Name]],Employees[[Employee Name]:[Office]],6))</f>
        <v>REGULAR</v>
      </c>
      <c r="G1899" s="24">
        <v>43864</v>
      </c>
      <c r="H1899" s="24">
        <v>43864</v>
      </c>
      <c r="I1899" s="20" t="s">
        <v>298</v>
      </c>
      <c r="J1899" s="43" t="s">
        <v>842</v>
      </c>
      <c r="K1899" s="51" t="str">
        <f ca="1">LeaveTracker[[#This Row],[Days]]&amp;" "&amp;LeaveTracker[[#This Row],[Type of Leave]]</f>
        <v>1 OTHER</v>
      </c>
      <c r="L1899" s="23">
        <f ca="1">NETWORKDAYS(LeaveTracker[[#This Row],[Start Date]],LeaveTracker[[#This Row],[End Date]],lstHolidays)</f>
        <v>1</v>
      </c>
      <c r="M1899" s="27"/>
    </row>
    <row r="1900" spans="1:13" ht="30" customHeight="1" x14ac:dyDescent="0.3">
      <c r="A1900" s="27">
        <v>398</v>
      </c>
      <c r="B1900" s="31">
        <v>43915</v>
      </c>
      <c r="C1900" s="31">
        <v>43853</v>
      </c>
      <c r="D1900" s="20" t="s">
        <v>273</v>
      </c>
      <c r="E1900" s="51" t="str">
        <f>IF(ISBLANK(LeaveTracker[[#This Row],[Employee Name]]),"-----",VLOOKUP(LeaveTracker[[#This Row],[Employee Name]],Employees[[Employee Name]:[Office]],7))</f>
        <v>CEO</v>
      </c>
      <c r="F1900" s="51" t="str">
        <f>IF(ISBLANK(LeaveTracker[[#This Row],[Employee Name]]),"-----",VLOOKUP(LeaveTracker[[#This Row],[Employee Name]],Employees[[Employee Name]:[Office]],6))</f>
        <v>REGULAR</v>
      </c>
      <c r="G1900" s="24">
        <v>43852</v>
      </c>
      <c r="H1900" s="24">
        <v>43852</v>
      </c>
      <c r="I1900" s="20" t="s">
        <v>81</v>
      </c>
      <c r="K1900" s="51" t="str">
        <f ca="1">LeaveTracker[[#This Row],[Days]]&amp;" "&amp;LeaveTracker[[#This Row],[Type of Leave]]</f>
        <v>1 SL</v>
      </c>
      <c r="L1900" s="23">
        <f ca="1">NETWORKDAYS(LeaveTracker[[#This Row],[Start Date]],LeaveTracker[[#This Row],[End Date]],lstHolidays)</f>
        <v>1</v>
      </c>
      <c r="M1900" s="27"/>
    </row>
    <row r="1901" spans="1:13" ht="30" customHeight="1" x14ac:dyDescent="0.3">
      <c r="A1901" s="27">
        <v>399</v>
      </c>
      <c r="B1901" s="31">
        <v>43915</v>
      </c>
      <c r="C1901" s="31">
        <v>43850</v>
      </c>
      <c r="D1901" s="20" t="s">
        <v>273</v>
      </c>
      <c r="E1901" s="51" t="str">
        <f>IF(ISBLANK(LeaveTracker[[#This Row],[Employee Name]]),"-----",VLOOKUP(LeaveTracker[[#This Row],[Employee Name]],Employees[[Employee Name]:[Office]],7))</f>
        <v>CEO</v>
      </c>
      <c r="F1901" s="51" t="str">
        <f>IF(ISBLANK(LeaveTracker[[#This Row],[Employee Name]]),"-----",VLOOKUP(LeaveTracker[[#This Row],[Employee Name]],Employees[[Employee Name]:[Office]],6))</f>
        <v>REGULAR</v>
      </c>
      <c r="G1901" s="24">
        <v>43847</v>
      </c>
      <c r="H1901" s="24">
        <v>43847</v>
      </c>
      <c r="I1901" s="20" t="s">
        <v>298</v>
      </c>
      <c r="J1901" s="43" t="s">
        <v>158</v>
      </c>
      <c r="K1901" s="51" t="str">
        <f ca="1">LeaveTracker[[#This Row],[Days]]&amp;" "&amp;LeaveTracker[[#This Row],[Type of Leave]]</f>
        <v>1 OTHER</v>
      </c>
      <c r="L1901" s="23">
        <f ca="1">NETWORKDAYS(LeaveTracker[[#This Row],[Start Date]],LeaveTracker[[#This Row],[End Date]],lstHolidays)</f>
        <v>1</v>
      </c>
      <c r="M1901" s="27"/>
    </row>
    <row r="1902" spans="1:13" ht="30" customHeight="1" x14ac:dyDescent="0.3">
      <c r="A1902" s="27">
        <v>400</v>
      </c>
      <c r="B1902" s="31">
        <v>43915</v>
      </c>
      <c r="C1902" s="31">
        <v>43872</v>
      </c>
      <c r="D1902" s="19" t="s">
        <v>909</v>
      </c>
      <c r="E1902" s="51" t="str">
        <f>IF(ISBLANK(LeaveTracker[[#This Row],[Employee Name]]),"-----",VLOOKUP(LeaveTracker[[#This Row],[Employee Name]],Employees[[Employee Name]:[Office]],7))</f>
        <v>CPDO</v>
      </c>
      <c r="F1902" s="51" t="str">
        <f>IF(ISBLANK(LeaveTracker[[#This Row],[Employee Name]]),"-----",VLOOKUP(LeaveTracker[[#This Row],[Employee Name]],Employees[[Employee Name]:[Office]],6))</f>
        <v>REGULAR</v>
      </c>
      <c r="G1902" s="24">
        <v>43873</v>
      </c>
      <c r="H1902" s="24">
        <v>43873</v>
      </c>
      <c r="I1902" s="20" t="s">
        <v>298</v>
      </c>
      <c r="J1902" s="43" t="s">
        <v>842</v>
      </c>
      <c r="K1902" s="51" t="str">
        <f ca="1">LeaveTracker[[#This Row],[Days]]&amp;" "&amp;LeaveTracker[[#This Row],[Type of Leave]]</f>
        <v>1 OTHER</v>
      </c>
      <c r="L1902" s="23">
        <f ca="1">NETWORKDAYS(LeaveTracker[[#This Row],[Start Date]],LeaveTracker[[#This Row],[End Date]],lstHolidays)</f>
        <v>1</v>
      </c>
      <c r="M1902" s="27"/>
    </row>
    <row r="1903" spans="1:13" ht="30" customHeight="1" x14ac:dyDescent="0.3">
      <c r="A1903" s="27">
        <v>401</v>
      </c>
      <c r="B1903" s="31">
        <v>43915</v>
      </c>
      <c r="C1903" s="31">
        <v>43867</v>
      </c>
      <c r="D1903" s="20" t="s">
        <v>909</v>
      </c>
      <c r="E1903" s="51" t="str">
        <f>IF(ISBLANK(LeaveTracker[[#This Row],[Employee Name]]),"-----",VLOOKUP(LeaveTracker[[#This Row],[Employee Name]],Employees[[Employee Name]:[Office]],7))</f>
        <v>CPDO</v>
      </c>
      <c r="F1903" s="51" t="str">
        <f>IF(ISBLANK(LeaveTracker[[#This Row],[Employee Name]]),"-----",VLOOKUP(LeaveTracker[[#This Row],[Employee Name]],Employees[[Employee Name]:[Office]],6))</f>
        <v>REGULAR</v>
      </c>
      <c r="G1903" s="24">
        <v>43868</v>
      </c>
      <c r="H1903" s="24">
        <v>43868</v>
      </c>
      <c r="I1903" s="20" t="s">
        <v>298</v>
      </c>
      <c r="J1903" s="43" t="s">
        <v>842</v>
      </c>
      <c r="K1903" s="51" t="str">
        <f ca="1">LeaveTracker[[#This Row],[Days]]&amp;" "&amp;LeaveTracker[[#This Row],[Type of Leave]]</f>
        <v>1 OTHER</v>
      </c>
      <c r="L1903" s="23">
        <f ca="1">NETWORKDAYS(LeaveTracker[[#This Row],[Start Date]],LeaveTracker[[#This Row],[End Date]],lstHolidays)</f>
        <v>1</v>
      </c>
      <c r="M1903" s="27"/>
    </row>
    <row r="1904" spans="1:13" ht="30" customHeight="1" x14ac:dyDescent="0.3">
      <c r="A1904" s="27">
        <v>402</v>
      </c>
      <c r="B1904" s="31">
        <v>43915</v>
      </c>
      <c r="C1904" s="31">
        <v>43865</v>
      </c>
      <c r="D1904" s="20" t="s">
        <v>909</v>
      </c>
      <c r="E1904" s="51" t="str">
        <f>IF(ISBLANK(LeaveTracker[[#This Row],[Employee Name]]),"-----",VLOOKUP(LeaveTracker[[#This Row],[Employee Name]],Employees[[Employee Name]:[Office]],7))</f>
        <v>CPDO</v>
      </c>
      <c r="F1904" s="51" t="str">
        <f>IF(ISBLANK(LeaveTracker[[#This Row],[Employee Name]]),"-----",VLOOKUP(LeaveTracker[[#This Row],[Employee Name]],Employees[[Employee Name]:[Office]],6))</f>
        <v>REGULAR</v>
      </c>
      <c r="G1904" s="24">
        <v>43864</v>
      </c>
      <c r="H1904" s="24">
        <v>43864</v>
      </c>
      <c r="I1904" s="20" t="s">
        <v>298</v>
      </c>
      <c r="J1904" s="43" t="s">
        <v>842</v>
      </c>
      <c r="K1904" s="51" t="str">
        <f ca="1">LeaveTracker[[#This Row],[Days]]&amp;" "&amp;LeaveTracker[[#This Row],[Type of Leave]]</f>
        <v>1 OTHER</v>
      </c>
      <c r="L1904" s="23">
        <f ca="1">NETWORKDAYS(LeaveTracker[[#This Row],[Start Date]],LeaveTracker[[#This Row],[End Date]],lstHolidays)</f>
        <v>1</v>
      </c>
      <c r="M1904" s="27"/>
    </row>
    <row r="1905" spans="1:13" ht="30" customHeight="1" x14ac:dyDescent="0.3">
      <c r="A1905" s="27">
        <v>403</v>
      </c>
      <c r="B1905" s="31">
        <v>43915</v>
      </c>
      <c r="C1905" s="31">
        <v>43860</v>
      </c>
      <c r="D1905" s="20" t="s">
        <v>909</v>
      </c>
      <c r="E1905" s="51" t="str">
        <f>IF(ISBLANK(LeaveTracker[[#This Row],[Employee Name]]),"-----",VLOOKUP(LeaveTracker[[#This Row],[Employee Name]],Employees[[Employee Name]:[Office]],7))</f>
        <v>CPDO</v>
      </c>
      <c r="F1905" s="51" t="str">
        <f>IF(ISBLANK(LeaveTracker[[#This Row],[Employee Name]]),"-----",VLOOKUP(LeaveTracker[[#This Row],[Employee Name]],Employees[[Employee Name]:[Office]],6))</f>
        <v>REGULAR</v>
      </c>
      <c r="G1905" s="24">
        <v>43859</v>
      </c>
      <c r="H1905" s="24">
        <v>43859</v>
      </c>
      <c r="I1905" s="20" t="s">
        <v>298</v>
      </c>
      <c r="J1905" s="43" t="s">
        <v>842</v>
      </c>
      <c r="K1905" s="51" t="str">
        <f ca="1">LeaveTracker[[#This Row],[Days]]&amp;" "&amp;LeaveTracker[[#This Row],[Type of Leave]]</f>
        <v>1 OTHER</v>
      </c>
      <c r="L1905" s="23">
        <f ca="1">NETWORKDAYS(LeaveTracker[[#This Row],[Start Date]],LeaveTracker[[#This Row],[End Date]],lstHolidays)</f>
        <v>1</v>
      </c>
      <c r="M1905" s="27"/>
    </row>
    <row r="1906" spans="1:13" ht="30" customHeight="1" x14ac:dyDescent="0.3">
      <c r="A1906" s="27">
        <v>404</v>
      </c>
      <c r="B1906" s="31">
        <v>43915</v>
      </c>
      <c r="C1906" s="31">
        <v>43851</v>
      </c>
      <c r="D1906" s="20" t="s">
        <v>909</v>
      </c>
      <c r="E1906" s="51" t="str">
        <f>IF(ISBLANK(LeaveTracker[[#This Row],[Employee Name]]),"-----",VLOOKUP(LeaveTracker[[#This Row],[Employee Name]],Employees[[Employee Name]:[Office]],7))</f>
        <v>CPDO</v>
      </c>
      <c r="F1906" s="51" t="str">
        <f>IF(ISBLANK(LeaveTracker[[#This Row],[Employee Name]]),"-----",VLOOKUP(LeaveTracker[[#This Row],[Employee Name]],Employees[[Employee Name]:[Office]],6))</f>
        <v>REGULAR</v>
      </c>
      <c r="G1906" s="24">
        <v>43850</v>
      </c>
      <c r="H1906" s="24">
        <v>43850</v>
      </c>
      <c r="I1906" s="20" t="s">
        <v>298</v>
      </c>
      <c r="J1906" s="43" t="s">
        <v>842</v>
      </c>
      <c r="K1906" s="51" t="str">
        <f ca="1">LeaveTracker[[#This Row],[Days]]&amp;" "&amp;LeaveTracker[[#This Row],[Type of Leave]]</f>
        <v>1 OTHER</v>
      </c>
      <c r="L1906" s="23">
        <f ca="1">NETWORKDAYS(LeaveTracker[[#This Row],[Start Date]],LeaveTracker[[#This Row],[End Date]],lstHolidays)</f>
        <v>1</v>
      </c>
      <c r="M1906" s="27"/>
    </row>
    <row r="1907" spans="1:13" ht="30" customHeight="1" x14ac:dyDescent="0.3">
      <c r="A1907" s="27">
        <v>405</v>
      </c>
      <c r="B1907" s="31">
        <v>43915</v>
      </c>
      <c r="C1907" s="31">
        <v>43874</v>
      </c>
      <c r="D1907" s="19" t="s">
        <v>914</v>
      </c>
      <c r="E1907" s="51" t="str">
        <f>IF(ISBLANK(LeaveTracker[[#This Row],[Employee Name]]),"-----",VLOOKUP(LeaveTracker[[#This Row],[Employee Name]],Employees[[Employee Name]:[Office]],7))</f>
        <v>CPDO</v>
      </c>
      <c r="F1907" s="51" t="str">
        <f>IF(ISBLANK(LeaveTracker[[#This Row],[Employee Name]]),"-----",VLOOKUP(LeaveTracker[[#This Row],[Employee Name]],Employees[[Employee Name]:[Office]],6))</f>
        <v>REGULAR</v>
      </c>
      <c r="G1907" s="24">
        <v>43880</v>
      </c>
      <c r="H1907" s="24">
        <v>43882</v>
      </c>
      <c r="I1907" s="20" t="s">
        <v>82</v>
      </c>
      <c r="K1907" s="51" t="str">
        <f ca="1">LeaveTracker[[#This Row],[Days]]&amp;" "&amp;LeaveTracker[[#This Row],[Type of Leave]]</f>
        <v>3 VL</v>
      </c>
      <c r="L1907" s="23">
        <f ca="1">NETWORKDAYS(LeaveTracker[[#This Row],[Start Date]],LeaveTracker[[#This Row],[End Date]],lstHolidays)</f>
        <v>3</v>
      </c>
      <c r="M1907" s="27"/>
    </row>
    <row r="1908" spans="1:13" ht="30" customHeight="1" x14ac:dyDescent="0.3">
      <c r="A1908" s="27">
        <v>405</v>
      </c>
      <c r="B1908" s="31">
        <v>43915</v>
      </c>
      <c r="C1908" s="31">
        <v>43874</v>
      </c>
      <c r="D1908" s="19" t="s">
        <v>914</v>
      </c>
      <c r="E1908" s="51" t="str">
        <f>IF(ISBLANK(LeaveTracker[[#This Row],[Employee Name]]),"-----",VLOOKUP(LeaveTracker[[#This Row],[Employee Name]],Employees[[Employee Name]:[Office]],7))</f>
        <v>CPDO</v>
      </c>
      <c r="F1908" s="51" t="str">
        <f>IF(ISBLANK(LeaveTracker[[#This Row],[Employee Name]]),"-----",VLOOKUP(LeaveTracker[[#This Row],[Employee Name]],Employees[[Employee Name]:[Office]],6))</f>
        <v>REGULAR</v>
      </c>
      <c r="G1908" s="24">
        <v>43885</v>
      </c>
      <c r="H1908" s="24">
        <v>43885</v>
      </c>
      <c r="I1908" s="20" t="s">
        <v>82</v>
      </c>
      <c r="K1908" s="51" t="str">
        <f ca="1">LeaveTracker[[#This Row],[Days]]&amp;" "&amp;LeaveTracker[[#This Row],[Type of Leave]]</f>
        <v>1 VL</v>
      </c>
      <c r="L1908" s="23">
        <f ca="1">NETWORKDAYS(LeaveTracker[[#This Row],[Start Date]],LeaveTracker[[#This Row],[End Date]],lstHolidays)</f>
        <v>1</v>
      </c>
      <c r="M1908" s="27"/>
    </row>
    <row r="1909" spans="1:13" ht="30" customHeight="1" x14ac:dyDescent="0.3">
      <c r="A1909" s="27">
        <v>405</v>
      </c>
      <c r="B1909" s="31">
        <v>43915</v>
      </c>
      <c r="C1909" s="31">
        <v>43874</v>
      </c>
      <c r="D1909" s="19" t="s">
        <v>914</v>
      </c>
      <c r="E1909" s="51" t="str">
        <f>IF(ISBLANK(LeaveTracker[[#This Row],[Employee Name]]),"-----",VLOOKUP(LeaveTracker[[#This Row],[Employee Name]],Employees[[Employee Name]:[Office]],7))</f>
        <v>CPDO</v>
      </c>
      <c r="F1909" s="51" t="str">
        <f>IF(ISBLANK(LeaveTracker[[#This Row],[Employee Name]]),"-----",VLOOKUP(LeaveTracker[[#This Row],[Employee Name]],Employees[[Employee Name]:[Office]],6))</f>
        <v>REGULAR</v>
      </c>
      <c r="G1909" s="24">
        <v>43887</v>
      </c>
      <c r="H1909" s="24">
        <v>43887</v>
      </c>
      <c r="I1909" s="20" t="s">
        <v>82</v>
      </c>
      <c r="K1909" s="51" t="str">
        <f ca="1">LeaveTracker[[#This Row],[Days]]&amp;" "&amp;LeaveTracker[[#This Row],[Type of Leave]]</f>
        <v>1 VL</v>
      </c>
      <c r="L1909" s="23">
        <f ca="1">NETWORKDAYS(LeaveTracker[[#This Row],[Start Date]],LeaveTracker[[#This Row],[End Date]],lstHolidays)</f>
        <v>1</v>
      </c>
      <c r="M1909" s="27"/>
    </row>
    <row r="1910" spans="1:13" ht="30" customHeight="1" x14ac:dyDescent="0.3">
      <c r="A1910" s="27">
        <v>406</v>
      </c>
      <c r="B1910" s="31">
        <v>43915</v>
      </c>
      <c r="C1910" s="31">
        <v>43874</v>
      </c>
      <c r="D1910" s="20" t="s">
        <v>914</v>
      </c>
      <c r="E1910" s="51" t="str">
        <f>IF(ISBLANK(LeaveTracker[[#This Row],[Employee Name]]),"-----",VLOOKUP(LeaveTracker[[#This Row],[Employee Name]],Employees[[Employee Name]:[Office]],7))</f>
        <v>CPDO</v>
      </c>
      <c r="F1910" s="51" t="str">
        <f>IF(ISBLANK(LeaveTracker[[#This Row],[Employee Name]]),"-----",VLOOKUP(LeaveTracker[[#This Row],[Employee Name]],Employees[[Employee Name]:[Office]],6))</f>
        <v>REGULAR</v>
      </c>
      <c r="G1910" s="24">
        <v>43873</v>
      </c>
      <c r="H1910" s="24">
        <v>43873</v>
      </c>
      <c r="I1910" s="20" t="s">
        <v>298</v>
      </c>
      <c r="J1910" s="43" t="s">
        <v>727</v>
      </c>
      <c r="K1910" s="51" t="str">
        <f ca="1">LeaveTracker[[#This Row],[Days]]&amp;" "&amp;LeaveTracker[[#This Row],[Type of Leave]]</f>
        <v>1 OTHER</v>
      </c>
      <c r="L1910" s="23">
        <f ca="1">NETWORKDAYS(LeaveTracker[[#This Row],[Start Date]],LeaveTracker[[#This Row],[End Date]],lstHolidays)</f>
        <v>1</v>
      </c>
      <c r="M1910" s="27"/>
    </row>
    <row r="1911" spans="1:13" ht="30" customHeight="1" x14ac:dyDescent="0.3">
      <c r="A1911" s="27">
        <v>407</v>
      </c>
      <c r="B1911" s="31">
        <v>43915</v>
      </c>
      <c r="C1911" s="31">
        <v>43874</v>
      </c>
      <c r="D1911" s="20" t="s">
        <v>914</v>
      </c>
      <c r="E1911" s="51" t="str">
        <f>IF(ISBLANK(LeaveTracker[[#This Row],[Employee Name]]),"-----",VLOOKUP(LeaveTracker[[#This Row],[Employee Name]],Employees[[Employee Name]:[Office]],7))</f>
        <v>CPDO</v>
      </c>
      <c r="F1911" s="51" t="str">
        <f>IF(ISBLANK(LeaveTracker[[#This Row],[Employee Name]]),"-----",VLOOKUP(LeaveTracker[[#This Row],[Employee Name]],Employees[[Employee Name]:[Office]],6))</f>
        <v>REGULAR</v>
      </c>
      <c r="G1911" s="24">
        <v>43871</v>
      </c>
      <c r="H1911" s="24">
        <v>43872</v>
      </c>
      <c r="I1911" s="20" t="s">
        <v>298</v>
      </c>
      <c r="J1911" s="43" t="s">
        <v>842</v>
      </c>
      <c r="K1911" s="51" t="str">
        <f ca="1">LeaveTracker[[#This Row],[Days]]&amp;" "&amp;LeaveTracker[[#This Row],[Type of Leave]]</f>
        <v>2 OTHER</v>
      </c>
      <c r="L1911" s="23">
        <f ca="1">NETWORKDAYS(LeaveTracker[[#This Row],[Start Date]],LeaveTracker[[#This Row],[End Date]],lstHolidays)</f>
        <v>2</v>
      </c>
      <c r="M1911" s="27"/>
    </row>
    <row r="1912" spans="1:13" ht="30" customHeight="1" x14ac:dyDescent="0.3">
      <c r="A1912" s="27">
        <v>408</v>
      </c>
      <c r="B1912" s="31">
        <v>43915</v>
      </c>
      <c r="C1912" s="31">
        <v>43850</v>
      </c>
      <c r="D1912" s="20" t="s">
        <v>914</v>
      </c>
      <c r="E1912" s="51" t="str">
        <f>IF(ISBLANK(LeaveTracker[[#This Row],[Employee Name]]),"-----",VLOOKUP(LeaveTracker[[#This Row],[Employee Name]],Employees[[Employee Name]:[Office]],7))</f>
        <v>CPDO</v>
      </c>
      <c r="F1912" s="51" t="str">
        <f>IF(ISBLANK(LeaveTracker[[#This Row],[Employee Name]]),"-----",VLOOKUP(LeaveTracker[[#This Row],[Employee Name]],Employees[[Employee Name]:[Office]],6))</f>
        <v>REGULAR</v>
      </c>
      <c r="G1912" s="24">
        <v>43845</v>
      </c>
      <c r="H1912" s="24">
        <v>43847</v>
      </c>
      <c r="I1912" s="20" t="s">
        <v>298</v>
      </c>
      <c r="J1912" s="43" t="s">
        <v>842</v>
      </c>
      <c r="K1912" s="51" t="str">
        <f ca="1">LeaveTracker[[#This Row],[Days]]&amp;" "&amp;LeaveTracker[[#This Row],[Type of Leave]]</f>
        <v>3 OTHER</v>
      </c>
      <c r="L1912" s="23">
        <f ca="1">NETWORKDAYS(LeaveTracker[[#This Row],[Start Date]],LeaveTracker[[#This Row],[End Date]],lstHolidays)</f>
        <v>3</v>
      </c>
      <c r="M1912" s="27"/>
    </row>
    <row r="1913" spans="1:13" ht="30" customHeight="1" x14ac:dyDescent="0.3">
      <c r="A1913" s="27">
        <v>409</v>
      </c>
      <c r="B1913" s="31">
        <v>43915</v>
      </c>
      <c r="C1913" s="31">
        <v>43893</v>
      </c>
      <c r="D1913" s="19" t="s">
        <v>142</v>
      </c>
      <c r="E1913" s="51" t="str">
        <f>IF(ISBLANK(LeaveTracker[[#This Row],[Employee Name]]),"-----",VLOOKUP(LeaveTracker[[#This Row],[Employee Name]],Employees[[Employee Name]:[Office]],7))</f>
        <v>CPDO</v>
      </c>
      <c r="F1913" s="51" t="str">
        <f>IF(ISBLANK(LeaveTracker[[#This Row],[Employee Name]]),"-----",VLOOKUP(LeaveTracker[[#This Row],[Employee Name]],Employees[[Employee Name]:[Office]],6))</f>
        <v>REGULAR</v>
      </c>
      <c r="G1913" s="24">
        <v>43899</v>
      </c>
      <c r="H1913" s="24">
        <v>43903</v>
      </c>
      <c r="I1913" s="20" t="s">
        <v>82</v>
      </c>
      <c r="K1913" s="51" t="str">
        <f ca="1">LeaveTracker[[#This Row],[Days]]&amp;" "&amp;LeaveTracker[[#This Row],[Type of Leave]]</f>
        <v>5 VL</v>
      </c>
      <c r="L1913" s="23">
        <f ca="1">NETWORKDAYS(LeaveTracker[[#This Row],[Start Date]],LeaveTracker[[#This Row],[End Date]],lstHolidays)</f>
        <v>5</v>
      </c>
      <c r="M1913" s="27"/>
    </row>
    <row r="1914" spans="1:13" ht="30" customHeight="1" x14ac:dyDescent="0.3">
      <c r="A1914" s="27">
        <v>410</v>
      </c>
      <c r="B1914" s="31">
        <v>43915</v>
      </c>
      <c r="C1914" s="31">
        <v>43857</v>
      </c>
      <c r="D1914" s="19" t="s">
        <v>142</v>
      </c>
      <c r="E1914" s="51" t="str">
        <f>IF(ISBLANK(LeaveTracker[[#This Row],[Employee Name]]),"-----",VLOOKUP(LeaveTracker[[#This Row],[Employee Name]],Employees[[Employee Name]:[Office]],7))</f>
        <v>CPDO</v>
      </c>
      <c r="F1914" s="51" t="str">
        <f>IF(ISBLANK(LeaveTracker[[#This Row],[Employee Name]]),"-----",VLOOKUP(LeaveTracker[[#This Row],[Employee Name]],Employees[[Employee Name]:[Office]],6))</f>
        <v>REGULAR</v>
      </c>
      <c r="G1914" s="24">
        <v>43860</v>
      </c>
      <c r="H1914" s="24">
        <v>43861</v>
      </c>
      <c r="I1914" s="20" t="s">
        <v>298</v>
      </c>
      <c r="J1914" s="43" t="s">
        <v>763</v>
      </c>
      <c r="K1914" s="51" t="str">
        <f ca="1">LeaveTracker[[#This Row],[Days]]&amp;" "&amp;LeaveTracker[[#This Row],[Type of Leave]]</f>
        <v>2 OTHER</v>
      </c>
      <c r="L1914" s="23">
        <f ca="1">NETWORKDAYS(LeaveTracker[[#This Row],[Start Date]],LeaveTracker[[#This Row],[End Date]],lstHolidays)</f>
        <v>2</v>
      </c>
      <c r="M1914" s="27"/>
    </row>
    <row r="1915" spans="1:13" ht="30" customHeight="1" x14ac:dyDescent="0.3">
      <c r="A1915" s="27">
        <v>411</v>
      </c>
      <c r="B1915" s="31">
        <v>43915</v>
      </c>
      <c r="C1915" s="31">
        <v>43907</v>
      </c>
      <c r="D1915" s="19" t="s">
        <v>917</v>
      </c>
      <c r="E1915" s="51" t="str">
        <f>IF(ISBLANK(LeaveTracker[[#This Row],[Employee Name]]),"-----",VLOOKUP(LeaveTracker[[#This Row],[Employee Name]],Employees[[Employee Name]:[Office]],7))</f>
        <v>ONT</v>
      </c>
      <c r="F1915" s="51" t="str">
        <f>IF(ISBLANK(LeaveTracker[[#This Row],[Employee Name]]),"-----",VLOOKUP(LeaveTracker[[#This Row],[Employee Name]],Employees[[Employee Name]:[Office]],6))</f>
        <v>REGULAR</v>
      </c>
      <c r="G1915" s="24">
        <v>43892</v>
      </c>
      <c r="H1915" s="24">
        <v>43903</v>
      </c>
      <c r="I1915" s="20" t="s">
        <v>81</v>
      </c>
      <c r="K1915" s="51" t="str">
        <f ca="1">LeaveTracker[[#This Row],[Days]]&amp;" "&amp;LeaveTracker[[#This Row],[Type of Leave]]</f>
        <v>10 SL</v>
      </c>
      <c r="L1915" s="23">
        <f ca="1">NETWORKDAYS(LeaveTracker[[#This Row],[Start Date]],LeaveTracker[[#This Row],[End Date]],lstHolidays)</f>
        <v>10</v>
      </c>
      <c r="M1915" s="27"/>
    </row>
    <row r="1916" spans="1:13" ht="30" customHeight="1" x14ac:dyDescent="0.3">
      <c r="A1916" s="27">
        <v>412</v>
      </c>
      <c r="B1916" s="31">
        <v>43915</v>
      </c>
      <c r="C1916" s="31">
        <v>43873</v>
      </c>
      <c r="D1916" s="19" t="s">
        <v>112</v>
      </c>
      <c r="E1916" s="51" t="str">
        <f>IF(ISBLANK(LeaveTracker[[#This Row],[Employee Name]]),"-----",VLOOKUP(LeaveTracker[[#This Row],[Employee Name]],Employees[[Employee Name]:[Office]],7))</f>
        <v>ONT</v>
      </c>
      <c r="F1916" s="51" t="str">
        <f>IF(ISBLANK(LeaveTracker[[#This Row],[Employee Name]]),"-----",VLOOKUP(LeaveTracker[[#This Row],[Employee Name]],Employees[[Employee Name]:[Office]],6))</f>
        <v>REGULAR</v>
      </c>
      <c r="G1916" s="24">
        <v>43872</v>
      </c>
      <c r="H1916" s="24">
        <v>43872</v>
      </c>
      <c r="I1916" s="20" t="s">
        <v>298</v>
      </c>
      <c r="J1916" s="43" t="s">
        <v>842</v>
      </c>
      <c r="K1916" s="51" t="str">
        <f ca="1">LeaveTracker[[#This Row],[Days]]&amp;" "&amp;LeaveTracker[[#This Row],[Type of Leave]]</f>
        <v>1 OTHER</v>
      </c>
      <c r="L1916" s="23">
        <f ca="1">NETWORKDAYS(LeaveTracker[[#This Row],[Start Date]],LeaveTracker[[#This Row],[End Date]],lstHolidays)</f>
        <v>1</v>
      </c>
      <c r="M1916" s="27"/>
    </row>
    <row r="1917" spans="1:13" ht="30" customHeight="1" x14ac:dyDescent="0.3">
      <c r="A1917" s="27">
        <v>413</v>
      </c>
      <c r="B1917" s="31">
        <v>43915</v>
      </c>
      <c r="C1917" s="31">
        <v>43885</v>
      </c>
      <c r="D1917" s="19" t="s">
        <v>724</v>
      </c>
      <c r="E1917" s="51" t="str">
        <f>IF(ISBLANK(LeaveTracker[[#This Row],[Employee Name]]),"-----",VLOOKUP(LeaveTracker[[#This Row],[Employee Name]],Employees[[Employee Name]:[Office]],7))</f>
        <v>ONT</v>
      </c>
      <c r="F1917" s="51" t="str">
        <f>IF(ISBLANK(LeaveTracker[[#This Row],[Employee Name]]),"-----",VLOOKUP(LeaveTracker[[#This Row],[Employee Name]],Employees[[Employee Name]:[Office]],6))</f>
        <v>REGULAR</v>
      </c>
      <c r="G1917" s="24">
        <v>43913</v>
      </c>
      <c r="H1917" s="24">
        <v>43917</v>
      </c>
      <c r="I1917" s="20" t="s">
        <v>82</v>
      </c>
      <c r="K1917" s="51" t="str">
        <f ca="1">LeaveTracker[[#This Row],[Days]]&amp;" "&amp;LeaveTracker[[#This Row],[Type of Leave]]</f>
        <v>5 VL</v>
      </c>
      <c r="L1917" s="23">
        <f ca="1">NETWORKDAYS(LeaveTracker[[#This Row],[Start Date]],LeaveTracker[[#This Row],[End Date]],lstHolidays)</f>
        <v>5</v>
      </c>
      <c r="M1917" s="27"/>
    </row>
    <row r="1918" spans="1:13" ht="30" customHeight="1" x14ac:dyDescent="0.3">
      <c r="A1918" s="27">
        <v>414</v>
      </c>
      <c r="B1918" s="31">
        <v>43915</v>
      </c>
      <c r="C1918" s="31">
        <v>43861</v>
      </c>
      <c r="D1918" s="19" t="s">
        <v>919</v>
      </c>
      <c r="E1918" s="51" t="str">
        <f>IF(ISBLANK(LeaveTracker[[#This Row],[Employee Name]]),"-----",VLOOKUP(LeaveTracker[[#This Row],[Employee Name]],Employees[[Employee Name]:[Office]],7))</f>
        <v>ONT</v>
      </c>
      <c r="F1918" s="51" t="str">
        <f>IF(ISBLANK(LeaveTracker[[#This Row],[Employee Name]]),"-----",VLOOKUP(LeaveTracker[[#This Row],[Employee Name]],Employees[[Employee Name]:[Office]],6))</f>
        <v>REGULAR</v>
      </c>
      <c r="G1918" s="24">
        <v>43871</v>
      </c>
      <c r="H1918" s="24">
        <v>43873</v>
      </c>
      <c r="I1918" s="20" t="s">
        <v>298</v>
      </c>
      <c r="J1918" s="43" t="s">
        <v>842</v>
      </c>
      <c r="K1918" s="51" t="str">
        <f ca="1">LeaveTracker[[#This Row],[Days]]&amp;" "&amp;LeaveTracker[[#This Row],[Type of Leave]]</f>
        <v>3 OTHER</v>
      </c>
      <c r="L1918" s="23">
        <f ca="1">NETWORKDAYS(LeaveTracker[[#This Row],[Start Date]],LeaveTracker[[#This Row],[End Date]],lstHolidays)</f>
        <v>3</v>
      </c>
      <c r="M1918" s="27"/>
    </row>
    <row r="1919" spans="1:13" ht="30" customHeight="1" x14ac:dyDescent="0.3">
      <c r="A1919" s="27">
        <v>415</v>
      </c>
      <c r="B1919" s="31">
        <v>43915</v>
      </c>
      <c r="C1919" s="31">
        <v>43858</v>
      </c>
      <c r="D1919" s="19" t="s">
        <v>189</v>
      </c>
      <c r="E1919" s="51" t="str">
        <f>IF(ISBLANK(LeaveTracker[[#This Row],[Employee Name]]),"-----",VLOOKUP(LeaveTracker[[#This Row],[Employee Name]],Employees[[Employee Name]:[Office]],7))</f>
        <v>ONT</v>
      </c>
      <c r="F1919" s="51" t="str">
        <f>IF(ISBLANK(LeaveTracker[[#This Row],[Employee Name]]),"-----",VLOOKUP(LeaveTracker[[#This Row],[Employee Name]],Employees[[Employee Name]:[Office]],6))</f>
        <v>REGULAR</v>
      </c>
      <c r="G1919" s="24">
        <v>43854</v>
      </c>
      <c r="H1919" s="24">
        <v>43854</v>
      </c>
      <c r="I1919" s="20" t="s">
        <v>81</v>
      </c>
      <c r="K1919" s="51" t="str">
        <f ca="1">LeaveTracker[[#This Row],[Days]]&amp;" "&amp;LeaveTracker[[#This Row],[Type of Leave]]</f>
        <v>1 SL</v>
      </c>
      <c r="L1919" s="23">
        <f ca="1">NETWORKDAYS(LeaveTracker[[#This Row],[Start Date]],LeaveTracker[[#This Row],[End Date]],lstHolidays)</f>
        <v>1</v>
      </c>
      <c r="M1919" s="27"/>
    </row>
    <row r="1920" spans="1:13" ht="30" customHeight="1" x14ac:dyDescent="0.3">
      <c r="A1920" s="27">
        <v>415</v>
      </c>
      <c r="B1920" s="31">
        <v>43915</v>
      </c>
      <c r="C1920" s="31">
        <v>43858</v>
      </c>
      <c r="D1920" s="19" t="s">
        <v>189</v>
      </c>
      <c r="E1920" s="51" t="str">
        <f>IF(ISBLANK(LeaveTracker[[#This Row],[Employee Name]]),"-----",VLOOKUP(LeaveTracker[[#This Row],[Employee Name]],Employees[[Employee Name]:[Office]],7))</f>
        <v>ONT</v>
      </c>
      <c r="F1920" s="51" t="str">
        <f>IF(ISBLANK(LeaveTracker[[#This Row],[Employee Name]]),"-----",VLOOKUP(LeaveTracker[[#This Row],[Employee Name]],Employees[[Employee Name]:[Office]],6))</f>
        <v>REGULAR</v>
      </c>
      <c r="G1920" s="24">
        <v>43857</v>
      </c>
      <c r="H1920" s="24">
        <v>43857</v>
      </c>
      <c r="I1920" s="20" t="s">
        <v>81</v>
      </c>
      <c r="K1920" s="51" t="str">
        <f ca="1">LeaveTracker[[#This Row],[Days]]&amp;" "&amp;LeaveTracker[[#This Row],[Type of Leave]]</f>
        <v>1 SL</v>
      </c>
      <c r="L1920" s="23">
        <f ca="1">NETWORKDAYS(LeaveTracker[[#This Row],[Start Date]],LeaveTracker[[#This Row],[End Date]],lstHolidays)</f>
        <v>1</v>
      </c>
      <c r="M1920" s="27"/>
    </row>
    <row r="1921" spans="1:13" ht="30" customHeight="1" x14ac:dyDescent="0.3">
      <c r="A1921" s="27">
        <v>416</v>
      </c>
      <c r="B1921" s="31">
        <v>43915</v>
      </c>
      <c r="C1921" s="31">
        <v>43852</v>
      </c>
      <c r="D1921" s="19" t="s">
        <v>189</v>
      </c>
      <c r="E1921" s="51" t="str">
        <f>IF(ISBLANK(LeaveTracker[[#This Row],[Employee Name]]),"-----",VLOOKUP(LeaveTracker[[#This Row],[Employee Name]],Employees[[Employee Name]:[Office]],7))</f>
        <v>ONT</v>
      </c>
      <c r="F1921" s="51" t="str">
        <f>IF(ISBLANK(LeaveTracker[[#This Row],[Employee Name]]),"-----",VLOOKUP(LeaveTracker[[#This Row],[Employee Name]],Employees[[Employee Name]:[Office]],6))</f>
        <v>REGULAR</v>
      </c>
      <c r="G1921" s="24">
        <v>43851</v>
      </c>
      <c r="H1921" s="24">
        <v>43851</v>
      </c>
      <c r="I1921" s="20" t="s">
        <v>81</v>
      </c>
      <c r="K1921" s="51" t="str">
        <f ca="1">LeaveTracker[[#This Row],[Days]]&amp;" "&amp;LeaveTracker[[#This Row],[Type of Leave]]</f>
        <v>1 SL</v>
      </c>
      <c r="L1921" s="23">
        <f ca="1">NETWORKDAYS(LeaveTracker[[#This Row],[Start Date]],LeaveTracker[[#This Row],[End Date]],lstHolidays)</f>
        <v>1</v>
      </c>
      <c r="M1921" s="27"/>
    </row>
    <row r="1922" spans="1:13" ht="30" customHeight="1" x14ac:dyDescent="0.3">
      <c r="A1922" s="27">
        <v>417</v>
      </c>
      <c r="B1922" s="31">
        <v>43915</v>
      </c>
      <c r="C1922" s="31">
        <v>43854</v>
      </c>
      <c r="D1922" s="19" t="s">
        <v>922</v>
      </c>
      <c r="E1922" s="51" t="str">
        <f>IF(ISBLANK(LeaveTracker[[#This Row],[Employee Name]]),"-----",VLOOKUP(LeaveTracker[[#This Row],[Employee Name]],Employees[[Employee Name]:[Office]],7))</f>
        <v>CPDO</v>
      </c>
      <c r="F1922" s="51" t="str">
        <f>IF(ISBLANK(LeaveTracker[[#This Row],[Employee Name]]),"-----",VLOOKUP(LeaveTracker[[#This Row],[Employee Name]],Employees[[Employee Name]:[Office]],6))</f>
        <v>REGULAR</v>
      </c>
      <c r="G1922" s="24">
        <v>43845</v>
      </c>
      <c r="H1922" s="24">
        <v>43847</v>
      </c>
      <c r="I1922" s="20" t="s">
        <v>298</v>
      </c>
      <c r="J1922" s="43" t="s">
        <v>842</v>
      </c>
      <c r="K1922" s="51" t="str">
        <f ca="1">LeaveTracker[[#This Row],[Days]]&amp;" "&amp;LeaveTracker[[#This Row],[Type of Leave]]</f>
        <v>3 OTHER</v>
      </c>
      <c r="L1922" s="23">
        <f ca="1">NETWORKDAYS(LeaveTracker[[#This Row],[Start Date]],LeaveTracker[[#This Row],[End Date]],lstHolidays)</f>
        <v>3</v>
      </c>
      <c r="M1922" s="27"/>
    </row>
    <row r="1923" spans="1:13" ht="30" customHeight="1" x14ac:dyDescent="0.3">
      <c r="A1923" s="27">
        <v>417</v>
      </c>
      <c r="B1923" s="31">
        <v>43915</v>
      </c>
      <c r="C1923" s="31">
        <v>43854</v>
      </c>
      <c r="D1923" s="19" t="s">
        <v>922</v>
      </c>
      <c r="E1923" s="51" t="str">
        <f>IF(ISBLANK(LeaveTracker[[#This Row],[Employee Name]]),"-----",VLOOKUP(LeaveTracker[[#This Row],[Employee Name]],Employees[[Employee Name]:[Office]],7))</f>
        <v>CPDO</v>
      </c>
      <c r="F1923" s="51" t="str">
        <f>IF(ISBLANK(LeaveTracker[[#This Row],[Employee Name]]),"-----",VLOOKUP(LeaveTracker[[#This Row],[Employee Name]],Employees[[Employee Name]:[Office]],6))</f>
        <v>REGULAR</v>
      </c>
      <c r="G1923" s="24">
        <v>43849</v>
      </c>
      <c r="H1923" s="24">
        <v>43850</v>
      </c>
      <c r="I1923" s="20" t="s">
        <v>298</v>
      </c>
      <c r="J1923" s="43" t="s">
        <v>842</v>
      </c>
      <c r="K1923" s="51" t="str">
        <f ca="1">LeaveTracker[[#This Row],[Days]]&amp;" "&amp;LeaveTracker[[#This Row],[Type of Leave]]</f>
        <v>1 OTHER</v>
      </c>
      <c r="L1923" s="23">
        <f ca="1">NETWORKDAYS(LeaveTracker[[#This Row],[Start Date]],LeaveTracker[[#This Row],[End Date]],lstHolidays)</f>
        <v>1</v>
      </c>
      <c r="M1923" s="27"/>
    </row>
    <row r="1924" spans="1:13" ht="30" customHeight="1" x14ac:dyDescent="0.3">
      <c r="A1924" s="27">
        <v>418</v>
      </c>
      <c r="B1924" s="31">
        <v>43915</v>
      </c>
      <c r="C1924" s="31">
        <v>43843</v>
      </c>
      <c r="D1924" s="19" t="s">
        <v>382</v>
      </c>
      <c r="E1924" s="51" t="str">
        <f>IF(ISBLANK(LeaveTracker[[#This Row],[Employee Name]]),"-----",VLOOKUP(LeaveTracker[[#This Row],[Employee Name]],Employees[[Employee Name]:[Office]],7))</f>
        <v>ONT</v>
      </c>
      <c r="F1924" s="51" t="str">
        <f>IF(ISBLANK(LeaveTracker[[#This Row],[Employee Name]]),"-----",VLOOKUP(LeaveTracker[[#This Row],[Employee Name]],Employees[[Employee Name]:[Office]],6))</f>
        <v>REGULAR</v>
      </c>
      <c r="G1924" s="24">
        <v>43855</v>
      </c>
      <c r="H1924" s="24">
        <v>43855</v>
      </c>
      <c r="I1924" s="20" t="s">
        <v>298</v>
      </c>
      <c r="J1924" s="43" t="s">
        <v>158</v>
      </c>
      <c r="K1924" s="51" t="str">
        <f ca="1">LeaveTracker[[#This Row],[Days]]&amp;" "&amp;LeaveTracker[[#This Row],[Type of Leave]]</f>
        <v>0 OTHER</v>
      </c>
      <c r="L1924" s="23">
        <f ca="1">NETWORKDAYS(LeaveTracker[[#This Row],[Start Date]],LeaveTracker[[#This Row],[End Date]],lstHolidays)</f>
        <v>0</v>
      </c>
      <c r="M1924" s="27"/>
    </row>
    <row r="1925" spans="1:13" ht="30" customHeight="1" x14ac:dyDescent="0.3">
      <c r="A1925" s="27">
        <v>419</v>
      </c>
      <c r="B1925" s="31">
        <v>43915</v>
      </c>
      <c r="C1925" s="31">
        <v>43859</v>
      </c>
      <c r="D1925" s="19" t="s">
        <v>925</v>
      </c>
      <c r="E1925" s="51" t="str">
        <f>IF(ISBLANK(LeaveTracker[[#This Row],[Employee Name]]),"-----",VLOOKUP(LeaveTracker[[#This Row],[Employee Name]],Employees[[Employee Name]:[Office]],7))</f>
        <v>TCNHS</v>
      </c>
      <c r="F1925" s="51" t="str">
        <f>IF(ISBLANK(LeaveTracker[[#This Row],[Employee Name]]),"-----",VLOOKUP(LeaveTracker[[#This Row],[Employee Name]],Employees[[Employee Name]:[Office]],6))</f>
        <v>REGULAR</v>
      </c>
      <c r="G1925" s="24">
        <v>43846</v>
      </c>
      <c r="H1925" s="24">
        <v>43847</v>
      </c>
      <c r="I1925" s="20" t="s">
        <v>81</v>
      </c>
      <c r="K1925" s="51" t="str">
        <f ca="1">LeaveTracker[[#This Row],[Days]]&amp;" "&amp;LeaveTracker[[#This Row],[Type of Leave]]</f>
        <v>2 SL</v>
      </c>
      <c r="L1925" s="23">
        <f ca="1">NETWORKDAYS(LeaveTracker[[#This Row],[Start Date]],LeaveTracker[[#This Row],[End Date]],lstHolidays)</f>
        <v>2</v>
      </c>
      <c r="M1925" s="27"/>
    </row>
    <row r="1926" spans="1:13" ht="30" customHeight="1" x14ac:dyDescent="0.3">
      <c r="A1926" s="27">
        <v>419</v>
      </c>
      <c r="B1926" s="31">
        <v>43915</v>
      </c>
      <c r="C1926" s="31">
        <v>43859</v>
      </c>
      <c r="D1926" s="19" t="s">
        <v>925</v>
      </c>
      <c r="E1926" s="51" t="str">
        <f>IF(ISBLANK(LeaveTracker[[#This Row],[Employee Name]]),"-----",VLOOKUP(LeaveTracker[[#This Row],[Employee Name]],Employees[[Employee Name]:[Office]],7))</f>
        <v>TCNHS</v>
      </c>
      <c r="F1926" s="51" t="str">
        <f>IF(ISBLANK(LeaveTracker[[#This Row],[Employee Name]]),"-----",VLOOKUP(LeaveTracker[[#This Row],[Employee Name]],Employees[[Employee Name]:[Office]],6))</f>
        <v>REGULAR</v>
      </c>
      <c r="G1926" s="24">
        <v>43850</v>
      </c>
      <c r="H1926" s="24">
        <v>43853</v>
      </c>
      <c r="I1926" s="20" t="s">
        <v>81</v>
      </c>
      <c r="K1926" s="51" t="str">
        <f ca="1">LeaveTracker[[#This Row],[Days]]&amp;" "&amp;LeaveTracker[[#This Row],[Type of Leave]]</f>
        <v>4 SL</v>
      </c>
      <c r="L1926" s="23">
        <f ca="1">NETWORKDAYS(LeaveTracker[[#This Row],[Start Date]],LeaveTracker[[#This Row],[End Date]],lstHolidays)</f>
        <v>4</v>
      </c>
      <c r="M1926" s="27"/>
    </row>
    <row r="1927" spans="1:13" ht="30" customHeight="1" x14ac:dyDescent="0.3">
      <c r="A1927" s="27">
        <v>420</v>
      </c>
      <c r="B1927" s="31">
        <v>43915</v>
      </c>
      <c r="C1927" s="31">
        <v>43908</v>
      </c>
      <c r="D1927" s="19" t="s">
        <v>708</v>
      </c>
      <c r="E1927" s="51" t="str">
        <f>IF(ISBLANK(LeaveTracker[[#This Row],[Employee Name]]),"-----",VLOOKUP(LeaveTracker[[#This Row],[Employee Name]],Employees[[Employee Name]:[Office]],7))</f>
        <v>ONT</v>
      </c>
      <c r="F1927" s="51" t="str">
        <f>IF(ISBLANK(LeaveTracker[[#This Row],[Employee Name]]),"-----",VLOOKUP(LeaveTracker[[#This Row],[Employee Name]],Employees[[Employee Name]:[Office]],6))</f>
        <v>CASUAL</v>
      </c>
      <c r="G1927" s="24">
        <v>43916</v>
      </c>
      <c r="H1927" s="24">
        <v>43916</v>
      </c>
      <c r="I1927" s="20" t="s">
        <v>298</v>
      </c>
      <c r="J1927" s="43" t="s">
        <v>727</v>
      </c>
      <c r="K1927" s="51" t="str">
        <f ca="1">LeaveTracker[[#This Row],[Days]]&amp;" "&amp;LeaveTracker[[#This Row],[Type of Leave]]</f>
        <v>1 OTHER</v>
      </c>
      <c r="L1927" s="23">
        <f ca="1">NETWORKDAYS(LeaveTracker[[#This Row],[Start Date]],LeaveTracker[[#This Row],[End Date]],lstHolidays)</f>
        <v>1</v>
      </c>
      <c r="M1927" s="27"/>
    </row>
    <row r="1928" spans="1:13" ht="30" customHeight="1" x14ac:dyDescent="0.3">
      <c r="A1928" s="27">
        <v>421</v>
      </c>
      <c r="B1928" s="31">
        <v>43915</v>
      </c>
      <c r="C1928" s="31">
        <v>43857</v>
      </c>
      <c r="D1928" s="20" t="s">
        <v>708</v>
      </c>
      <c r="E1928" s="51" t="str">
        <f>IF(ISBLANK(LeaveTracker[[#This Row],[Employee Name]]),"-----",VLOOKUP(LeaveTracker[[#This Row],[Employee Name]],Employees[[Employee Name]:[Office]],7))</f>
        <v>ONT</v>
      </c>
      <c r="F1928" s="51" t="str">
        <f>IF(ISBLANK(LeaveTracker[[#This Row],[Employee Name]]),"-----",VLOOKUP(LeaveTracker[[#This Row],[Employee Name]],Employees[[Employee Name]:[Office]],6))</f>
        <v>CASUAL</v>
      </c>
      <c r="G1928" s="24">
        <v>43864</v>
      </c>
      <c r="H1928" s="24">
        <v>43866</v>
      </c>
      <c r="I1928" s="20" t="s">
        <v>82</v>
      </c>
      <c r="K1928" s="51" t="str">
        <f ca="1">LeaveTracker[[#This Row],[Days]]&amp;" "&amp;LeaveTracker[[#This Row],[Type of Leave]]</f>
        <v>3 VL</v>
      </c>
      <c r="L1928" s="23">
        <f ca="1">NETWORKDAYS(LeaveTracker[[#This Row],[Start Date]],LeaveTracker[[#This Row],[End Date]],lstHolidays)</f>
        <v>3</v>
      </c>
      <c r="M1928" s="27"/>
    </row>
    <row r="1929" spans="1:13" ht="30" customHeight="1" x14ac:dyDescent="0.3">
      <c r="A1929" s="27">
        <v>422</v>
      </c>
      <c r="B1929" s="31">
        <v>43915</v>
      </c>
      <c r="C1929" s="31">
        <v>43864</v>
      </c>
      <c r="D1929" s="20" t="s">
        <v>724</v>
      </c>
      <c r="E1929" s="51" t="str">
        <f>IF(ISBLANK(LeaveTracker[[#This Row],[Employee Name]]),"-----",VLOOKUP(LeaveTracker[[#This Row],[Employee Name]],Employees[[Employee Name]:[Office]],7))</f>
        <v>ONT</v>
      </c>
      <c r="F1929" s="51" t="str">
        <f>IF(ISBLANK(LeaveTracker[[#This Row],[Employee Name]]),"-----",VLOOKUP(LeaveTracker[[#This Row],[Employee Name]],Employees[[Employee Name]:[Office]],6))</f>
        <v>REGULAR</v>
      </c>
      <c r="G1929" s="24">
        <v>43873</v>
      </c>
      <c r="H1929" s="24">
        <v>43875</v>
      </c>
      <c r="I1929" s="20" t="s">
        <v>298</v>
      </c>
      <c r="J1929" s="43" t="s">
        <v>842</v>
      </c>
      <c r="K1929" s="51" t="str">
        <f ca="1">LeaveTracker[[#This Row],[Days]]&amp;" "&amp;LeaveTracker[[#This Row],[Type of Leave]]</f>
        <v>3 OTHER</v>
      </c>
      <c r="L1929" s="23">
        <f ca="1">NETWORKDAYS(LeaveTracker[[#This Row],[Start Date]],LeaveTracker[[#This Row],[End Date]],lstHolidays)</f>
        <v>3</v>
      </c>
      <c r="M1929" s="27"/>
    </row>
    <row r="1930" spans="1:13" ht="30" customHeight="1" x14ac:dyDescent="0.3">
      <c r="A1930" s="27">
        <v>423</v>
      </c>
      <c r="B1930" s="31">
        <v>43915</v>
      </c>
      <c r="C1930" s="31">
        <v>43858</v>
      </c>
      <c r="D1930" s="20" t="s">
        <v>724</v>
      </c>
      <c r="E1930" s="51" t="str">
        <f>IF(ISBLANK(LeaveTracker[[#This Row],[Employee Name]]),"-----",VLOOKUP(LeaveTracker[[#This Row],[Employee Name]],Employees[[Employee Name]:[Office]],7))</f>
        <v>ONT</v>
      </c>
      <c r="F1930" s="51" t="str">
        <f>IF(ISBLANK(LeaveTracker[[#This Row],[Employee Name]]),"-----",VLOOKUP(LeaveTracker[[#This Row],[Employee Name]],Employees[[Employee Name]:[Office]],6))</f>
        <v>REGULAR</v>
      </c>
      <c r="G1930" s="24">
        <v>43860</v>
      </c>
      <c r="H1930" s="24">
        <v>43860</v>
      </c>
      <c r="I1930" s="20" t="s">
        <v>298</v>
      </c>
      <c r="J1930" s="43" t="s">
        <v>842</v>
      </c>
      <c r="K1930" s="51" t="str">
        <f ca="1">LeaveTracker[[#This Row],[Days]]&amp;" "&amp;LeaveTracker[[#This Row],[Type of Leave]]</f>
        <v>1 OTHER</v>
      </c>
      <c r="L1930" s="23">
        <f ca="1">NETWORKDAYS(LeaveTracker[[#This Row],[Start Date]],LeaveTracker[[#This Row],[End Date]],lstHolidays)</f>
        <v>1</v>
      </c>
      <c r="M1930" s="27"/>
    </row>
    <row r="1931" spans="1:13" ht="30" customHeight="1" x14ac:dyDescent="0.3">
      <c r="A1931" s="27">
        <v>424</v>
      </c>
      <c r="B1931" s="31">
        <v>43915</v>
      </c>
      <c r="C1931" s="31">
        <v>43908</v>
      </c>
      <c r="D1931" s="19" t="s">
        <v>388</v>
      </c>
      <c r="E1931" s="51" t="str">
        <f>IF(ISBLANK(LeaveTracker[[#This Row],[Employee Name]]),"-----",VLOOKUP(LeaveTracker[[#This Row],[Employee Name]],Employees[[Employee Name]:[Office]],7))</f>
        <v>ONT</v>
      </c>
      <c r="F1931" s="51" t="str">
        <f>IF(ISBLANK(LeaveTracker[[#This Row],[Employee Name]]),"-----",VLOOKUP(LeaveTracker[[#This Row],[Employee Name]],Employees[[Employee Name]:[Office]],6))</f>
        <v>REGULAR</v>
      </c>
      <c r="G1931" s="24">
        <v>43908</v>
      </c>
      <c r="H1931" s="24">
        <v>43908</v>
      </c>
      <c r="I1931" s="20" t="s">
        <v>81</v>
      </c>
      <c r="K1931" s="51" t="str">
        <f ca="1">LeaveTracker[[#This Row],[Days]]&amp;" "&amp;LeaveTracker[[#This Row],[Type of Leave]]</f>
        <v>1 SL</v>
      </c>
      <c r="L1931" s="23">
        <f ca="1">NETWORKDAYS(LeaveTracker[[#This Row],[Start Date]],LeaveTracker[[#This Row],[End Date]],lstHolidays)</f>
        <v>1</v>
      </c>
      <c r="M1931" s="27"/>
    </row>
    <row r="1932" spans="1:13" ht="30" customHeight="1" x14ac:dyDescent="0.3">
      <c r="A1932" s="27">
        <v>425</v>
      </c>
      <c r="B1932" s="31">
        <v>43915</v>
      </c>
      <c r="C1932" s="31">
        <v>43878</v>
      </c>
      <c r="D1932" s="19" t="s">
        <v>388</v>
      </c>
      <c r="E1932" s="51" t="str">
        <f>IF(ISBLANK(LeaveTracker[[#This Row],[Employee Name]]),"-----",VLOOKUP(LeaveTracker[[#This Row],[Employee Name]],Employees[[Employee Name]:[Office]],7))</f>
        <v>ONT</v>
      </c>
      <c r="F1932" s="51" t="str">
        <f>IF(ISBLANK(LeaveTracker[[#This Row],[Employee Name]]),"-----",VLOOKUP(LeaveTracker[[#This Row],[Employee Name]],Employees[[Employee Name]:[Office]],6))</f>
        <v>REGULAR</v>
      </c>
      <c r="G1932" s="24">
        <v>43870</v>
      </c>
      <c r="H1932" s="24">
        <v>43873</v>
      </c>
      <c r="I1932" s="20" t="s">
        <v>81</v>
      </c>
      <c r="K1932" s="51" t="str">
        <f>LeaveTracker[[#This Row],[Days]]&amp;" "&amp;LeaveTracker[[#This Row],[Type of Leave]]</f>
        <v>4 SL</v>
      </c>
      <c r="L1932" s="23">
        <v>4</v>
      </c>
      <c r="M1932" s="27"/>
    </row>
    <row r="1933" spans="1:13" ht="30" customHeight="1" x14ac:dyDescent="0.3">
      <c r="A1933" s="27">
        <v>425</v>
      </c>
      <c r="B1933" s="31">
        <v>43915</v>
      </c>
      <c r="C1933" s="31">
        <v>43878</v>
      </c>
      <c r="D1933" s="19" t="s">
        <v>388</v>
      </c>
      <c r="E1933" s="51" t="str">
        <f>IF(ISBLANK(LeaveTracker[[#This Row],[Employee Name]]),"-----",VLOOKUP(LeaveTracker[[#This Row],[Employee Name]],Employees[[Employee Name]:[Office]],7))</f>
        <v>ONT</v>
      </c>
      <c r="F1933" s="51" t="str">
        <f>IF(ISBLANK(LeaveTracker[[#This Row],[Employee Name]]),"-----",VLOOKUP(LeaveTracker[[#This Row],[Employee Name]],Employees[[Employee Name]:[Office]],6))</f>
        <v>REGULAR</v>
      </c>
      <c r="G1933" s="24">
        <v>43876</v>
      </c>
      <c r="H1933" s="24">
        <v>43876</v>
      </c>
      <c r="I1933" s="20" t="s">
        <v>81</v>
      </c>
      <c r="K1933" s="51" t="str">
        <f>LeaveTracker[[#This Row],[Days]]&amp;" "&amp;LeaveTracker[[#This Row],[Type of Leave]]</f>
        <v>0.5 SL</v>
      </c>
      <c r="L1933" s="34">
        <v>0.5</v>
      </c>
      <c r="M1933" s="27"/>
    </row>
    <row r="1934" spans="1:13" ht="30" customHeight="1" x14ac:dyDescent="0.3">
      <c r="A1934" s="27">
        <v>426</v>
      </c>
      <c r="B1934" s="31">
        <v>43915</v>
      </c>
      <c r="C1934" s="31">
        <v>43885</v>
      </c>
      <c r="D1934" s="19" t="s">
        <v>1025</v>
      </c>
      <c r="E1934" s="51" t="str">
        <f>IF(ISBLANK(LeaveTracker[[#This Row],[Employee Name]]),"-----",VLOOKUP(LeaveTracker[[#This Row],[Employee Name]],Employees[[Employee Name]:[Office]],7))</f>
        <v>ONT</v>
      </c>
      <c r="F1934" s="51" t="str">
        <f>IF(ISBLANK(LeaveTracker[[#This Row],[Employee Name]]),"-----",VLOOKUP(LeaveTracker[[#This Row],[Employee Name]],Employees[[Employee Name]:[Office]],6))</f>
        <v>REGULAR</v>
      </c>
      <c r="G1934" s="39">
        <v>43892</v>
      </c>
      <c r="H1934" s="24">
        <v>43893</v>
      </c>
      <c r="I1934" s="20" t="s">
        <v>82</v>
      </c>
      <c r="K1934" s="51" t="str">
        <f ca="1">LeaveTracker[[#This Row],[Days]]&amp;" "&amp;LeaveTracker[[#This Row],[Type of Leave]]</f>
        <v>2 VL</v>
      </c>
      <c r="L1934" s="23">
        <f ca="1">NETWORKDAYS(LeaveTracker[[#This Row],[Start Date]],LeaveTracker[[#This Row],[End Date]],lstHolidays)</f>
        <v>2</v>
      </c>
      <c r="M1934" s="27"/>
    </row>
    <row r="1935" spans="1:13" ht="30" customHeight="1" x14ac:dyDescent="0.3">
      <c r="A1935" s="27">
        <v>426</v>
      </c>
      <c r="B1935" s="31">
        <v>43915</v>
      </c>
      <c r="C1935" s="31">
        <v>43885</v>
      </c>
      <c r="D1935" s="19" t="s">
        <v>1025</v>
      </c>
      <c r="E1935" s="51" t="str">
        <f>IF(ISBLANK(LeaveTracker[[#This Row],[Employee Name]]),"-----",VLOOKUP(LeaveTracker[[#This Row],[Employee Name]],Employees[[Employee Name]:[Office]],7))</f>
        <v>ONT</v>
      </c>
      <c r="F1935" s="51" t="str">
        <f>IF(ISBLANK(LeaveTracker[[#This Row],[Employee Name]]),"-----",VLOOKUP(LeaveTracker[[#This Row],[Employee Name]],Employees[[Employee Name]:[Office]],6))</f>
        <v>REGULAR</v>
      </c>
      <c r="G1935" s="24">
        <v>43899</v>
      </c>
      <c r="H1935" s="24">
        <v>43901</v>
      </c>
      <c r="I1935" s="20" t="s">
        <v>82</v>
      </c>
      <c r="K1935" s="51" t="str">
        <f ca="1">LeaveTracker[[#This Row],[Days]]&amp;" "&amp;LeaveTracker[[#This Row],[Type of Leave]]</f>
        <v>3 VL</v>
      </c>
      <c r="L1935" s="23">
        <f ca="1">NETWORKDAYS(LeaveTracker[[#This Row],[Start Date]],LeaveTracker[[#This Row],[End Date]],lstHolidays)</f>
        <v>3</v>
      </c>
      <c r="M1935" s="27"/>
    </row>
    <row r="1936" spans="1:13" ht="30" customHeight="1" x14ac:dyDescent="0.3">
      <c r="A1936" s="27">
        <v>427</v>
      </c>
      <c r="B1936" s="31">
        <v>43915</v>
      </c>
      <c r="C1936" s="31">
        <v>43888</v>
      </c>
      <c r="D1936" s="19" t="s">
        <v>772</v>
      </c>
      <c r="E1936" s="51" t="str">
        <f>IF(ISBLANK(LeaveTracker[[#This Row],[Employee Name]]),"-----",VLOOKUP(LeaveTracker[[#This Row],[Employee Name]],Employees[[Employee Name]:[Office]],7))</f>
        <v>ONT</v>
      </c>
      <c r="F1936" s="51" t="str">
        <f>IF(ISBLANK(LeaveTracker[[#This Row],[Employee Name]]),"-----",VLOOKUP(LeaveTracker[[#This Row],[Employee Name]],Employees[[Employee Name]:[Office]],6))</f>
        <v>REGULAR</v>
      </c>
      <c r="G1936" s="24">
        <v>43913</v>
      </c>
      <c r="H1936" s="24">
        <v>43916</v>
      </c>
      <c r="I1936" s="20" t="s">
        <v>82</v>
      </c>
      <c r="K1936" s="51" t="str">
        <f ca="1">LeaveTracker[[#This Row],[Days]]&amp;" "&amp;LeaveTracker[[#This Row],[Type of Leave]]</f>
        <v>4 VL</v>
      </c>
      <c r="L1936" s="23">
        <f ca="1">NETWORKDAYS(LeaveTracker[[#This Row],[Start Date]],LeaveTracker[[#This Row],[End Date]],lstHolidays)</f>
        <v>4</v>
      </c>
      <c r="M1936" s="27"/>
    </row>
    <row r="1937" spans="1:13" ht="30" customHeight="1" x14ac:dyDescent="0.3">
      <c r="A1937" s="27">
        <v>427</v>
      </c>
      <c r="B1937" s="31">
        <v>43915</v>
      </c>
      <c r="C1937" s="31">
        <v>43888</v>
      </c>
      <c r="D1937" s="19" t="s">
        <v>772</v>
      </c>
      <c r="E1937" s="51" t="str">
        <f>IF(ISBLANK(LeaveTracker[[#This Row],[Employee Name]]),"-----",VLOOKUP(LeaveTracker[[#This Row],[Employee Name]],Employees[[Employee Name]:[Office]],7))</f>
        <v>ONT</v>
      </c>
      <c r="F1937" s="51" t="str">
        <f>IF(ISBLANK(LeaveTracker[[#This Row],[Employee Name]]),"-----",VLOOKUP(LeaveTracker[[#This Row],[Employee Name]],Employees[[Employee Name]:[Office]],6))</f>
        <v>REGULAR</v>
      </c>
      <c r="G1937" s="24">
        <v>43919</v>
      </c>
      <c r="H1937" s="24">
        <v>43919</v>
      </c>
      <c r="I1937" s="20" t="s">
        <v>82</v>
      </c>
      <c r="K1937" s="51" t="str">
        <f>LeaveTracker[[#This Row],[Days]]&amp;" "&amp;LeaveTracker[[#This Row],[Type of Leave]]</f>
        <v>1 VL</v>
      </c>
      <c r="L1937" s="23">
        <v>1</v>
      </c>
      <c r="M1937" s="27"/>
    </row>
    <row r="1938" spans="1:13" ht="30" customHeight="1" x14ac:dyDescent="0.3">
      <c r="A1938" s="27">
        <v>428</v>
      </c>
      <c r="B1938" s="31">
        <v>43915</v>
      </c>
      <c r="C1938" s="31">
        <v>43875</v>
      </c>
      <c r="D1938" s="19" t="s">
        <v>928</v>
      </c>
      <c r="E1938" s="51" t="str">
        <f>IF(ISBLANK(LeaveTracker[[#This Row],[Employee Name]]),"-----",VLOOKUP(LeaveTracker[[#This Row],[Employee Name]],Employees[[Employee Name]:[Office]],7))</f>
        <v>ONT</v>
      </c>
      <c r="F1938" s="51" t="str">
        <f>IF(ISBLANK(LeaveTracker[[#This Row],[Employee Name]]),"-----",VLOOKUP(LeaveTracker[[#This Row],[Employee Name]],Employees[[Employee Name]:[Office]],6))</f>
        <v>REGULAR</v>
      </c>
      <c r="G1938" s="24">
        <v>43892</v>
      </c>
      <c r="H1938" s="24">
        <v>43896</v>
      </c>
      <c r="I1938" s="20" t="s">
        <v>82</v>
      </c>
      <c r="K1938" s="51" t="str">
        <f ca="1">LeaveTracker[[#This Row],[Days]]&amp;" "&amp;LeaveTracker[[#This Row],[Type of Leave]]</f>
        <v>5 VL</v>
      </c>
      <c r="L1938" s="23">
        <f ca="1">NETWORKDAYS(LeaveTracker[[#This Row],[Start Date]],LeaveTracker[[#This Row],[End Date]],lstHolidays)</f>
        <v>5</v>
      </c>
      <c r="M1938" s="27"/>
    </row>
    <row r="1939" spans="1:13" ht="30" customHeight="1" x14ac:dyDescent="0.3">
      <c r="A1939" s="27">
        <v>429</v>
      </c>
      <c r="B1939" s="31">
        <v>43915</v>
      </c>
      <c r="C1939" s="31">
        <v>43888</v>
      </c>
      <c r="D1939" s="19" t="s">
        <v>929</v>
      </c>
      <c r="E1939" s="51" t="str">
        <f>IF(ISBLANK(LeaveTracker[[#This Row],[Employee Name]]),"-----",VLOOKUP(LeaveTracker[[#This Row],[Employee Name]],Employees[[Employee Name]:[Office]],7))</f>
        <v>ONT</v>
      </c>
      <c r="F1939" s="51" t="str">
        <f>IF(ISBLANK(LeaveTracker[[#This Row],[Employee Name]]),"-----",VLOOKUP(LeaveTracker[[#This Row],[Employee Name]],Employees[[Employee Name]:[Office]],6))</f>
        <v>REGULAR</v>
      </c>
      <c r="G1939" s="24">
        <v>43913</v>
      </c>
      <c r="H1939" s="24">
        <v>43917</v>
      </c>
      <c r="I1939" s="20" t="s">
        <v>82</v>
      </c>
      <c r="K1939" s="51" t="str">
        <f ca="1">LeaveTracker[[#This Row],[Days]]&amp;" "&amp;LeaveTracker[[#This Row],[Type of Leave]]</f>
        <v>5 VL</v>
      </c>
      <c r="L1939" s="23">
        <f ca="1">NETWORKDAYS(LeaveTracker[[#This Row],[Start Date]],LeaveTracker[[#This Row],[End Date]],lstHolidays)</f>
        <v>5</v>
      </c>
      <c r="M1939" s="27"/>
    </row>
    <row r="1940" spans="1:13" ht="30" customHeight="1" x14ac:dyDescent="0.3">
      <c r="A1940" s="27">
        <v>430</v>
      </c>
      <c r="B1940" s="31">
        <v>43915</v>
      </c>
      <c r="C1940" s="31">
        <v>43875</v>
      </c>
      <c r="D1940" s="19" t="s">
        <v>206</v>
      </c>
      <c r="E1940" s="51" t="str">
        <f>IF(ISBLANK(LeaveTracker[[#This Row],[Employee Name]]),"-----",VLOOKUP(LeaveTracker[[#This Row],[Employee Name]],Employees[[Employee Name]:[Office]],7))</f>
        <v>ONT</v>
      </c>
      <c r="F1940" s="51" t="str">
        <f>IF(ISBLANK(LeaveTracker[[#This Row],[Employee Name]]),"-----",VLOOKUP(LeaveTracker[[#This Row],[Employee Name]],Employees[[Employee Name]:[Office]],6))</f>
        <v>REGULAR</v>
      </c>
      <c r="G1940" s="24">
        <v>43880</v>
      </c>
      <c r="H1940" s="24">
        <v>43880</v>
      </c>
      <c r="I1940" s="20" t="s">
        <v>82</v>
      </c>
      <c r="K1940" s="51" t="str">
        <f ca="1">LeaveTracker[[#This Row],[Days]]&amp;" "&amp;LeaveTracker[[#This Row],[Type of Leave]]</f>
        <v>1 VL</v>
      </c>
      <c r="L1940" s="23">
        <f ca="1">NETWORKDAYS(LeaveTracker[[#This Row],[Start Date]],LeaveTracker[[#This Row],[End Date]],lstHolidays)</f>
        <v>1</v>
      </c>
      <c r="M1940" s="27"/>
    </row>
    <row r="1941" spans="1:13" ht="30" customHeight="1" x14ac:dyDescent="0.3">
      <c r="A1941" s="27">
        <v>431</v>
      </c>
      <c r="B1941" s="31">
        <v>43915</v>
      </c>
      <c r="C1941" s="31">
        <v>43875</v>
      </c>
      <c r="D1941" s="19" t="s">
        <v>932</v>
      </c>
      <c r="E1941" s="51" t="str">
        <f>IF(ISBLANK(LeaveTracker[[#This Row],[Employee Name]]),"-----",VLOOKUP(LeaveTracker[[#This Row],[Employee Name]],Employees[[Employee Name]:[Office]],7))</f>
        <v>ONT</v>
      </c>
      <c r="F1941" s="51" t="str">
        <f>IF(ISBLANK(LeaveTracker[[#This Row],[Employee Name]]),"-----",VLOOKUP(LeaveTracker[[#This Row],[Employee Name]],Employees[[Employee Name]:[Office]],6))</f>
        <v>REGULAR</v>
      </c>
      <c r="G1941" s="24">
        <v>43878</v>
      </c>
      <c r="H1941" s="24">
        <v>43882</v>
      </c>
      <c r="I1941" s="20" t="s">
        <v>82</v>
      </c>
      <c r="K1941" s="51" t="str">
        <f ca="1">LeaveTracker[[#This Row],[Days]]&amp;" "&amp;LeaveTracker[[#This Row],[Type of Leave]]</f>
        <v>5 VL</v>
      </c>
      <c r="L1941" s="23">
        <f ca="1">NETWORKDAYS(LeaveTracker[[#This Row],[Start Date]],LeaveTracker[[#This Row],[End Date]],lstHolidays)</f>
        <v>5</v>
      </c>
      <c r="M1941" s="27"/>
    </row>
    <row r="1942" spans="1:13" ht="30" customHeight="1" x14ac:dyDescent="0.3">
      <c r="A1942" s="27">
        <v>432</v>
      </c>
      <c r="B1942" s="31">
        <v>43915</v>
      </c>
      <c r="C1942" s="31">
        <v>43885</v>
      </c>
      <c r="D1942" s="19" t="s">
        <v>928</v>
      </c>
      <c r="E1942" s="51" t="str">
        <f>IF(ISBLANK(LeaveTracker[[#This Row],[Employee Name]]),"-----",VLOOKUP(LeaveTracker[[#This Row],[Employee Name]],Employees[[Employee Name]:[Office]],7))</f>
        <v>ONT</v>
      </c>
      <c r="F1942" s="51" t="str">
        <f>IF(ISBLANK(LeaveTracker[[#This Row],[Employee Name]]),"-----",VLOOKUP(LeaveTracker[[#This Row],[Employee Name]],Employees[[Employee Name]:[Office]],6))</f>
        <v>REGULAR</v>
      </c>
      <c r="G1942" s="24">
        <v>43900</v>
      </c>
      <c r="H1942" s="24">
        <v>43904</v>
      </c>
      <c r="I1942" s="20" t="s">
        <v>82</v>
      </c>
      <c r="K1942" s="51" t="str">
        <f ca="1">LeaveTracker[[#This Row],[Days]]&amp;" "&amp;LeaveTracker[[#This Row],[Type of Leave]]</f>
        <v>4 VL</v>
      </c>
      <c r="L1942" s="23">
        <f ca="1">NETWORKDAYS(LeaveTracker[[#This Row],[Start Date]],LeaveTracker[[#This Row],[End Date]],lstHolidays)</f>
        <v>4</v>
      </c>
      <c r="M1942" s="27"/>
    </row>
    <row r="1943" spans="1:13" ht="30" customHeight="1" x14ac:dyDescent="0.3">
      <c r="A1943" s="27">
        <v>433</v>
      </c>
      <c r="B1943" s="31">
        <v>43915</v>
      </c>
      <c r="C1943" s="31">
        <v>43871</v>
      </c>
      <c r="D1943" s="19" t="s">
        <v>371</v>
      </c>
      <c r="E1943" s="51" t="str">
        <f>IF(ISBLANK(LeaveTracker[[#This Row],[Employee Name]]),"-----",VLOOKUP(LeaveTracker[[#This Row],[Employee Name]],Employees[[Employee Name]:[Office]],7))</f>
        <v>LIBRARY</v>
      </c>
      <c r="F1943" s="51" t="str">
        <f>IF(ISBLANK(LeaveTracker[[#This Row],[Employee Name]]),"-----",VLOOKUP(LeaveTracker[[#This Row],[Employee Name]],Employees[[Employee Name]:[Office]],6))</f>
        <v>REGULAR</v>
      </c>
      <c r="G1943" s="24">
        <v>43865</v>
      </c>
      <c r="H1943" s="24">
        <v>43865</v>
      </c>
      <c r="I1943" s="20" t="s">
        <v>298</v>
      </c>
      <c r="J1943" s="43" t="s">
        <v>842</v>
      </c>
      <c r="K1943" s="51" t="str">
        <f ca="1">LeaveTracker[[#This Row],[Days]]&amp;" "&amp;LeaveTracker[[#This Row],[Type of Leave]]</f>
        <v>1 OTHER</v>
      </c>
      <c r="L1943" s="23">
        <f ca="1">NETWORKDAYS(LeaveTracker[[#This Row],[Start Date]],LeaveTracker[[#This Row],[End Date]],lstHolidays)</f>
        <v>1</v>
      </c>
      <c r="M1943" s="27"/>
    </row>
    <row r="1944" spans="1:13" ht="30" customHeight="1" x14ac:dyDescent="0.3">
      <c r="A1944" s="27">
        <v>433</v>
      </c>
      <c r="B1944" s="31">
        <v>43915</v>
      </c>
      <c r="C1944" s="31">
        <v>43871</v>
      </c>
      <c r="D1944" s="19" t="s">
        <v>371</v>
      </c>
      <c r="E1944" s="51" t="str">
        <f>IF(ISBLANK(LeaveTracker[[#This Row],[Employee Name]]),"-----",VLOOKUP(LeaveTracker[[#This Row],[Employee Name]],Employees[[Employee Name]:[Office]],7))</f>
        <v>LIBRARY</v>
      </c>
      <c r="F1944" s="51" t="str">
        <f>IF(ISBLANK(LeaveTracker[[#This Row],[Employee Name]]),"-----",VLOOKUP(LeaveTracker[[#This Row],[Employee Name]],Employees[[Employee Name]:[Office]],6))</f>
        <v>REGULAR</v>
      </c>
      <c r="G1944" s="24">
        <v>43867</v>
      </c>
      <c r="H1944" s="24">
        <v>43867</v>
      </c>
      <c r="I1944" s="20" t="s">
        <v>298</v>
      </c>
      <c r="J1944" s="43" t="s">
        <v>842</v>
      </c>
      <c r="K1944" s="51" t="str">
        <f ca="1">LeaveTracker[[#This Row],[Days]]&amp;" "&amp;LeaveTracker[[#This Row],[Type of Leave]]</f>
        <v>1 OTHER</v>
      </c>
      <c r="L1944" s="23">
        <f ca="1">NETWORKDAYS(LeaveTracker[[#This Row],[Start Date]],LeaveTracker[[#This Row],[End Date]],lstHolidays)</f>
        <v>1</v>
      </c>
      <c r="M1944" s="27"/>
    </row>
    <row r="1945" spans="1:13" ht="30" customHeight="1" x14ac:dyDescent="0.3">
      <c r="A1945" s="27">
        <v>434</v>
      </c>
      <c r="B1945" s="31">
        <v>43915</v>
      </c>
      <c r="C1945" s="31">
        <v>43859</v>
      </c>
      <c r="D1945" s="20" t="s">
        <v>371</v>
      </c>
      <c r="E1945" s="51" t="str">
        <f>IF(ISBLANK(LeaveTracker[[#This Row],[Employee Name]]),"-----",VLOOKUP(LeaveTracker[[#This Row],[Employee Name]],Employees[[Employee Name]:[Office]],7))</f>
        <v>LIBRARY</v>
      </c>
      <c r="F1945" s="51" t="str">
        <f>IF(ISBLANK(LeaveTracker[[#This Row],[Employee Name]]),"-----",VLOOKUP(LeaveTracker[[#This Row],[Employee Name]],Employees[[Employee Name]:[Office]],6))</f>
        <v>REGULAR</v>
      </c>
      <c r="G1945" s="24">
        <v>43864</v>
      </c>
      <c r="H1945" s="24">
        <v>43865</v>
      </c>
      <c r="I1945" s="20" t="s">
        <v>298</v>
      </c>
      <c r="J1945" s="43" t="s">
        <v>842</v>
      </c>
      <c r="K1945" s="51" t="str">
        <f ca="1">LeaveTracker[[#This Row],[Days]]&amp;" "&amp;LeaveTracker[[#This Row],[Type of Leave]]</f>
        <v>2 OTHER</v>
      </c>
      <c r="L1945" s="23">
        <f ca="1">NETWORKDAYS(LeaveTracker[[#This Row],[Start Date]],LeaveTracker[[#This Row],[End Date]],lstHolidays)</f>
        <v>2</v>
      </c>
      <c r="M1945" s="27"/>
    </row>
    <row r="1946" spans="1:13" ht="30" customHeight="1" x14ac:dyDescent="0.3">
      <c r="A1946" s="27">
        <v>435</v>
      </c>
      <c r="B1946" s="31">
        <v>43915</v>
      </c>
      <c r="C1946" s="31">
        <v>43860</v>
      </c>
      <c r="D1946" s="20" t="s">
        <v>925</v>
      </c>
      <c r="E1946" s="51" t="str">
        <f>IF(ISBLANK(LeaveTracker[[#This Row],[Employee Name]]),"-----",VLOOKUP(LeaveTracker[[#This Row],[Employee Name]],Employees[[Employee Name]:[Office]],7))</f>
        <v>TCNHS</v>
      </c>
      <c r="F1946" s="51" t="str">
        <f>IF(ISBLANK(LeaveTracker[[#This Row],[Employee Name]]),"-----",VLOOKUP(LeaveTracker[[#This Row],[Employee Name]],Employees[[Employee Name]:[Office]],6))</f>
        <v>REGULAR</v>
      </c>
      <c r="G1946" s="24">
        <v>43867</v>
      </c>
      <c r="H1946" s="24">
        <v>43871</v>
      </c>
      <c r="I1946" s="20" t="s">
        <v>298</v>
      </c>
      <c r="J1946" s="43" t="s">
        <v>842</v>
      </c>
      <c r="K1946" s="51" t="str">
        <f>LeaveTracker[[#This Row],[Days]]&amp;" "&amp;LeaveTracker[[#This Row],[Type of Leave]]</f>
        <v>5 OTHER</v>
      </c>
      <c r="L1946" s="23">
        <v>5</v>
      </c>
      <c r="M1946" s="27"/>
    </row>
    <row r="1947" spans="1:13" ht="30" customHeight="1" x14ac:dyDescent="0.3">
      <c r="A1947" s="27">
        <v>436</v>
      </c>
      <c r="B1947" s="31">
        <v>43915</v>
      </c>
      <c r="C1947" s="31">
        <v>43895</v>
      </c>
      <c r="D1947" s="19" t="s">
        <v>936</v>
      </c>
      <c r="E1947" s="51" t="str">
        <f>IF(ISBLANK(LeaveTracker[[#This Row],[Employee Name]]),"-----",VLOOKUP(LeaveTracker[[#This Row],[Employee Name]],Employees[[Employee Name]:[Office]],7))</f>
        <v>VMO</v>
      </c>
      <c r="F1947" s="51" t="str">
        <f>IF(ISBLANK(LeaveTracker[[#This Row],[Employee Name]]),"-----",VLOOKUP(LeaveTracker[[#This Row],[Employee Name]],Employees[[Employee Name]:[Office]],6))</f>
        <v>CO TERM</v>
      </c>
      <c r="G1947" s="24">
        <v>43889</v>
      </c>
      <c r="H1947" s="24">
        <v>43889</v>
      </c>
      <c r="I1947" s="20" t="s">
        <v>81</v>
      </c>
      <c r="K1947" s="51" t="str">
        <f ca="1">LeaveTracker[[#This Row],[Days]]&amp;" "&amp;LeaveTracker[[#This Row],[Type of Leave]]</f>
        <v>1 SL</v>
      </c>
      <c r="L1947" s="23">
        <f ca="1">NETWORKDAYS(LeaveTracker[[#This Row],[Start Date]],LeaveTracker[[#This Row],[End Date]],lstHolidays)</f>
        <v>1</v>
      </c>
      <c r="M1947" s="27"/>
    </row>
    <row r="1948" spans="1:13" ht="30" customHeight="1" x14ac:dyDescent="0.3">
      <c r="A1948" s="27">
        <v>436</v>
      </c>
      <c r="B1948" s="31">
        <v>43915</v>
      </c>
      <c r="C1948" s="31">
        <v>43895</v>
      </c>
      <c r="D1948" s="19" t="s">
        <v>936</v>
      </c>
      <c r="E1948" s="51" t="str">
        <f>IF(ISBLANK(LeaveTracker[[#This Row],[Employee Name]]),"-----",VLOOKUP(LeaveTracker[[#This Row],[Employee Name]],Employees[[Employee Name]:[Office]],7))</f>
        <v>VMO</v>
      </c>
      <c r="F1948" s="51" t="str">
        <f>IF(ISBLANK(LeaveTracker[[#This Row],[Employee Name]]),"-----",VLOOKUP(LeaveTracker[[#This Row],[Employee Name]],Employees[[Employee Name]:[Office]],6))</f>
        <v>CO TERM</v>
      </c>
      <c r="G1948" s="24">
        <v>43892</v>
      </c>
      <c r="H1948" s="24">
        <v>43894</v>
      </c>
      <c r="I1948" s="20" t="s">
        <v>81</v>
      </c>
      <c r="K1948" s="51" t="str">
        <f ca="1">LeaveTracker[[#This Row],[Days]]&amp;" "&amp;LeaveTracker[[#This Row],[Type of Leave]]</f>
        <v>3 SL</v>
      </c>
      <c r="L1948" s="23">
        <f ca="1">NETWORKDAYS(LeaveTracker[[#This Row],[Start Date]],LeaveTracker[[#This Row],[End Date]],lstHolidays)</f>
        <v>3</v>
      </c>
      <c r="M1948" s="27"/>
    </row>
    <row r="1949" spans="1:13" ht="30" customHeight="1" x14ac:dyDescent="0.3">
      <c r="A1949" s="27">
        <v>437</v>
      </c>
      <c r="B1949" s="31">
        <v>43915</v>
      </c>
      <c r="C1949" s="31">
        <v>43885</v>
      </c>
      <c r="D1949" s="20" t="s">
        <v>936</v>
      </c>
      <c r="E1949" s="51" t="str">
        <f>IF(ISBLANK(LeaveTracker[[#This Row],[Employee Name]]),"-----",VLOOKUP(LeaveTracker[[#This Row],[Employee Name]],Employees[[Employee Name]:[Office]],7))</f>
        <v>VMO</v>
      </c>
      <c r="F1949" s="51" t="str">
        <f>IF(ISBLANK(LeaveTracker[[#This Row],[Employee Name]]),"-----",VLOOKUP(LeaveTracker[[#This Row],[Employee Name]],Employees[[Employee Name]:[Office]],6))</f>
        <v>CO TERM</v>
      </c>
      <c r="G1949" s="24">
        <v>43881</v>
      </c>
      <c r="H1949" s="24">
        <v>43882</v>
      </c>
      <c r="I1949" s="20" t="s">
        <v>81</v>
      </c>
      <c r="K1949" s="51" t="str">
        <f>LeaveTracker[[#This Row],[Days]]&amp;" "&amp;LeaveTracker[[#This Row],[Type of Leave]]</f>
        <v>1.5 SL</v>
      </c>
      <c r="L1949" s="34">
        <v>1.5</v>
      </c>
      <c r="M1949" s="27"/>
    </row>
    <row r="1950" spans="1:13" ht="30" customHeight="1" x14ac:dyDescent="0.3">
      <c r="A1950" s="27">
        <v>438</v>
      </c>
      <c r="B1950" s="31">
        <v>43915</v>
      </c>
      <c r="C1950" s="31">
        <v>43873</v>
      </c>
      <c r="D1950" s="20" t="s">
        <v>936</v>
      </c>
      <c r="E1950" s="51" t="str">
        <f>IF(ISBLANK(LeaveTracker[[#This Row],[Employee Name]]),"-----",VLOOKUP(LeaveTracker[[#This Row],[Employee Name]],Employees[[Employee Name]:[Office]],7))</f>
        <v>VMO</v>
      </c>
      <c r="F1950" s="51" t="str">
        <f>IF(ISBLANK(LeaveTracker[[#This Row],[Employee Name]]),"-----",VLOOKUP(LeaveTracker[[#This Row],[Employee Name]],Employees[[Employee Name]:[Office]],6))</f>
        <v>CO TERM</v>
      </c>
      <c r="G1950" s="24">
        <v>43872</v>
      </c>
      <c r="H1950" s="24">
        <v>43872</v>
      </c>
      <c r="I1950" s="20" t="s">
        <v>81</v>
      </c>
      <c r="K1950" s="51" t="str">
        <f ca="1">LeaveTracker[[#This Row],[Days]]&amp;" "&amp;LeaveTracker[[#This Row],[Type of Leave]]</f>
        <v>1 SL</v>
      </c>
      <c r="L1950" s="23">
        <f ca="1">NETWORKDAYS(LeaveTracker[[#This Row],[Start Date]],LeaveTracker[[#This Row],[End Date]],lstHolidays)</f>
        <v>1</v>
      </c>
      <c r="M1950" s="27"/>
    </row>
    <row r="1951" spans="1:13" ht="30" customHeight="1" x14ac:dyDescent="0.3">
      <c r="A1951" s="27">
        <v>439</v>
      </c>
      <c r="B1951" s="31">
        <v>43915</v>
      </c>
      <c r="C1951" s="31">
        <v>43853</v>
      </c>
      <c r="D1951" s="20" t="s">
        <v>936</v>
      </c>
      <c r="E1951" s="51" t="str">
        <f>IF(ISBLANK(LeaveTracker[[#This Row],[Employee Name]]),"-----",VLOOKUP(LeaveTracker[[#This Row],[Employee Name]],Employees[[Employee Name]:[Office]],7))</f>
        <v>VMO</v>
      </c>
      <c r="F1951" s="51" t="str">
        <f>IF(ISBLANK(LeaveTracker[[#This Row],[Employee Name]]),"-----",VLOOKUP(LeaveTracker[[#This Row],[Employee Name]],Employees[[Employee Name]:[Office]],6))</f>
        <v>CO TERM</v>
      </c>
      <c r="G1951" s="24">
        <v>43852</v>
      </c>
      <c r="H1951" s="24">
        <v>43852</v>
      </c>
      <c r="I1951" s="20" t="s">
        <v>81</v>
      </c>
      <c r="K1951" s="51" t="str">
        <f ca="1">LeaveTracker[[#This Row],[Days]]&amp;" "&amp;LeaveTracker[[#This Row],[Type of Leave]]</f>
        <v>1 SL</v>
      </c>
      <c r="L1951" s="23">
        <f ca="1">NETWORKDAYS(LeaveTracker[[#This Row],[Start Date]],LeaveTracker[[#This Row],[End Date]],lstHolidays)</f>
        <v>1</v>
      </c>
      <c r="M1951" s="27"/>
    </row>
    <row r="1952" spans="1:13" ht="30" customHeight="1" x14ac:dyDescent="0.3">
      <c r="A1952" s="27">
        <v>440</v>
      </c>
      <c r="B1952" s="31">
        <v>43915</v>
      </c>
      <c r="C1952" s="31">
        <v>43852</v>
      </c>
      <c r="D1952" s="20" t="s">
        <v>936</v>
      </c>
      <c r="E1952" s="51" t="str">
        <f>IF(ISBLANK(LeaveTracker[[#This Row],[Employee Name]]),"-----",VLOOKUP(LeaveTracker[[#This Row],[Employee Name]],Employees[[Employee Name]:[Office]],7))</f>
        <v>VMO</v>
      </c>
      <c r="F1952" s="51" t="str">
        <f>IF(ISBLANK(LeaveTracker[[#This Row],[Employee Name]]),"-----",VLOOKUP(LeaveTracker[[#This Row],[Employee Name]],Employees[[Employee Name]:[Office]],6))</f>
        <v>CO TERM</v>
      </c>
      <c r="G1952" s="24">
        <v>43845</v>
      </c>
      <c r="H1952" s="24">
        <v>43847</v>
      </c>
      <c r="I1952" s="20" t="s">
        <v>298</v>
      </c>
      <c r="J1952" s="43" t="s">
        <v>842</v>
      </c>
      <c r="K1952" s="51" t="str">
        <f ca="1">LeaveTracker[[#This Row],[Days]]&amp;" "&amp;LeaveTracker[[#This Row],[Type of Leave]]</f>
        <v>3 OTHER</v>
      </c>
      <c r="L1952" s="23">
        <f ca="1">NETWORKDAYS(LeaveTracker[[#This Row],[Start Date]],LeaveTracker[[#This Row],[End Date]],lstHolidays)</f>
        <v>3</v>
      </c>
      <c r="M1952" s="27"/>
    </row>
    <row r="1953" spans="1:13" ht="30" customHeight="1" x14ac:dyDescent="0.3">
      <c r="A1953" s="27">
        <v>440</v>
      </c>
      <c r="B1953" s="31">
        <v>43915</v>
      </c>
      <c r="C1953" s="31">
        <v>43852</v>
      </c>
      <c r="D1953" s="20" t="s">
        <v>936</v>
      </c>
      <c r="E1953" s="51" t="str">
        <f>IF(ISBLANK(LeaveTracker[[#This Row],[Employee Name]]),"-----",VLOOKUP(LeaveTracker[[#This Row],[Employee Name]],Employees[[Employee Name]:[Office]],7))</f>
        <v>VMO</v>
      </c>
      <c r="F1953" s="51" t="str">
        <f>IF(ISBLANK(LeaveTracker[[#This Row],[Employee Name]]),"-----",VLOOKUP(LeaveTracker[[#This Row],[Employee Name]],Employees[[Employee Name]:[Office]],6))</f>
        <v>CO TERM</v>
      </c>
      <c r="G1953" s="24">
        <v>43850</v>
      </c>
      <c r="H1953" s="24">
        <v>43851</v>
      </c>
      <c r="I1953" s="20" t="s">
        <v>298</v>
      </c>
      <c r="J1953" s="43" t="s">
        <v>842</v>
      </c>
      <c r="K1953" s="51" t="str">
        <f ca="1">LeaveTracker[[#This Row],[Days]]&amp;" "&amp;LeaveTracker[[#This Row],[Type of Leave]]</f>
        <v>2 OTHER</v>
      </c>
      <c r="L1953" s="23">
        <f ca="1">NETWORKDAYS(LeaveTracker[[#This Row],[Start Date]],LeaveTracker[[#This Row],[End Date]],lstHolidays)</f>
        <v>2</v>
      </c>
      <c r="M1953" s="27"/>
    </row>
    <row r="1954" spans="1:13" ht="30" customHeight="1" x14ac:dyDescent="0.3">
      <c r="A1954" s="27">
        <v>441</v>
      </c>
      <c r="B1954" s="31">
        <v>43915</v>
      </c>
      <c r="C1954" s="31">
        <v>43848</v>
      </c>
      <c r="D1954" s="19" t="s">
        <v>371</v>
      </c>
      <c r="E1954" s="51" t="str">
        <f>IF(ISBLANK(LeaveTracker[[#This Row],[Employee Name]]),"-----",VLOOKUP(LeaveTracker[[#This Row],[Employee Name]],Employees[[Employee Name]:[Office]],7))</f>
        <v>LIBRARY</v>
      </c>
      <c r="F1954" s="51" t="str">
        <f>IF(ISBLANK(LeaveTracker[[#This Row],[Employee Name]]),"-----",VLOOKUP(LeaveTracker[[#This Row],[Employee Name]],Employees[[Employee Name]:[Office]],6))</f>
        <v>REGULAR</v>
      </c>
      <c r="G1954" s="24">
        <v>43878</v>
      </c>
      <c r="H1954" s="24">
        <v>43878</v>
      </c>
      <c r="I1954" s="20" t="s">
        <v>298</v>
      </c>
      <c r="J1954" s="43" t="s">
        <v>214</v>
      </c>
      <c r="K1954" s="51" t="str">
        <f ca="1">LeaveTracker[[#This Row],[Days]]&amp;" "&amp;LeaveTracker[[#This Row],[Type of Leave]]</f>
        <v>1 OTHER</v>
      </c>
      <c r="L1954" s="23">
        <f ca="1">NETWORKDAYS(LeaveTracker[[#This Row],[Start Date]],LeaveTracker[[#This Row],[End Date]],lstHolidays)</f>
        <v>1</v>
      </c>
      <c r="M1954" s="27"/>
    </row>
    <row r="1955" spans="1:13" ht="30" customHeight="1" x14ac:dyDescent="0.3">
      <c r="A1955" s="27">
        <v>442</v>
      </c>
      <c r="B1955" s="31">
        <v>43915</v>
      </c>
      <c r="C1955" s="31">
        <v>43875</v>
      </c>
      <c r="D1955" s="20" t="s">
        <v>371</v>
      </c>
      <c r="E1955" s="51" t="str">
        <f>IF(ISBLANK(LeaveTracker[[#This Row],[Employee Name]]),"-----",VLOOKUP(LeaveTracker[[#This Row],[Employee Name]],Employees[[Employee Name]:[Office]],7))</f>
        <v>LIBRARY</v>
      </c>
      <c r="F1955" s="51" t="str">
        <f>IF(ISBLANK(LeaveTracker[[#This Row],[Employee Name]]),"-----",VLOOKUP(LeaveTracker[[#This Row],[Employee Name]],Employees[[Employee Name]:[Office]],6))</f>
        <v>REGULAR</v>
      </c>
      <c r="G1955" s="24">
        <v>43872</v>
      </c>
      <c r="H1955" s="24">
        <v>43872</v>
      </c>
      <c r="I1955" s="20" t="s">
        <v>298</v>
      </c>
      <c r="J1955" s="43" t="s">
        <v>842</v>
      </c>
      <c r="K1955" s="51" t="str">
        <f ca="1">LeaveTracker[[#This Row],[Days]]&amp;" "&amp;LeaveTracker[[#This Row],[Type of Leave]]</f>
        <v>1 OTHER</v>
      </c>
      <c r="L1955" s="23">
        <f ca="1">NETWORKDAYS(LeaveTracker[[#This Row],[Start Date]],LeaveTracker[[#This Row],[End Date]],lstHolidays)</f>
        <v>1</v>
      </c>
      <c r="M1955" s="27"/>
    </row>
    <row r="1956" spans="1:13" ht="30" customHeight="1" x14ac:dyDescent="0.3">
      <c r="A1956" s="27">
        <v>442</v>
      </c>
      <c r="B1956" s="31">
        <v>43915</v>
      </c>
      <c r="C1956" s="31">
        <v>43875</v>
      </c>
      <c r="D1956" s="20" t="s">
        <v>371</v>
      </c>
      <c r="E1956" s="51" t="str">
        <f>IF(ISBLANK(LeaveTracker[[#This Row],[Employee Name]]),"-----",VLOOKUP(LeaveTracker[[#This Row],[Employee Name]],Employees[[Employee Name]:[Office]],7))</f>
        <v>LIBRARY</v>
      </c>
      <c r="F1956" s="51" t="str">
        <f>IF(ISBLANK(LeaveTracker[[#This Row],[Employee Name]]),"-----",VLOOKUP(LeaveTracker[[#This Row],[Employee Name]],Employees[[Employee Name]:[Office]],6))</f>
        <v>REGULAR</v>
      </c>
      <c r="G1956" s="24">
        <v>43874</v>
      </c>
      <c r="H1956" s="24">
        <v>43874</v>
      </c>
      <c r="I1956" s="20" t="s">
        <v>298</v>
      </c>
      <c r="J1956" s="43" t="s">
        <v>842</v>
      </c>
      <c r="K1956" s="51" t="str">
        <f ca="1">LeaveTracker[[#This Row],[Days]]&amp;" "&amp;LeaveTracker[[#This Row],[Type of Leave]]</f>
        <v>1 OTHER</v>
      </c>
      <c r="L1956" s="23">
        <f ca="1">NETWORKDAYS(LeaveTracker[[#This Row],[Start Date]],LeaveTracker[[#This Row],[End Date]],lstHolidays)</f>
        <v>1</v>
      </c>
      <c r="M1956" s="27"/>
    </row>
    <row r="1957" spans="1:13" ht="30" customHeight="1" x14ac:dyDescent="0.3">
      <c r="A1957" s="27">
        <v>443</v>
      </c>
      <c r="B1957" s="31">
        <v>43915</v>
      </c>
      <c r="C1957" s="31">
        <v>43859</v>
      </c>
      <c r="D1957" s="20" t="s">
        <v>371</v>
      </c>
      <c r="E1957" s="51" t="str">
        <f>IF(ISBLANK(LeaveTracker[[#This Row],[Employee Name]]),"-----",VLOOKUP(LeaveTracker[[#This Row],[Employee Name]],Employees[[Employee Name]:[Office]],7))</f>
        <v>LIBRARY</v>
      </c>
      <c r="F1957" s="51" t="str">
        <f>IF(ISBLANK(LeaveTracker[[#This Row],[Employee Name]]),"-----",VLOOKUP(LeaveTracker[[#This Row],[Employee Name]],Employees[[Employee Name]:[Office]],6))</f>
        <v>REGULAR</v>
      </c>
      <c r="G1957" s="24">
        <v>43858</v>
      </c>
      <c r="H1957" s="24">
        <v>43858</v>
      </c>
      <c r="I1957" s="20" t="s">
        <v>298</v>
      </c>
      <c r="J1957" s="43" t="s">
        <v>842</v>
      </c>
      <c r="K1957" s="51" t="str">
        <f ca="1">LeaveTracker[[#This Row],[Days]]&amp;" "&amp;LeaveTracker[[#This Row],[Type of Leave]]</f>
        <v>1 OTHER</v>
      </c>
      <c r="L1957" s="23">
        <f ca="1">NETWORKDAYS(LeaveTracker[[#This Row],[Start Date]],LeaveTracker[[#This Row],[End Date]],lstHolidays)</f>
        <v>1</v>
      </c>
      <c r="M1957" s="27"/>
    </row>
    <row r="1958" spans="1:13" ht="30" customHeight="1" x14ac:dyDescent="0.3">
      <c r="A1958" s="27">
        <v>444</v>
      </c>
      <c r="B1958" s="31">
        <v>43915</v>
      </c>
      <c r="C1958" s="31">
        <v>43892</v>
      </c>
      <c r="D1958" s="19" t="s">
        <v>411</v>
      </c>
      <c r="E1958" s="51" t="str">
        <f>IF(ISBLANK(LeaveTracker[[#This Row],[Employee Name]]),"-----",VLOOKUP(LeaveTracker[[#This Row],[Employee Name]],Employees[[Employee Name]:[Office]],7))</f>
        <v>CTO</v>
      </c>
      <c r="F1958" s="51" t="str">
        <f>IF(ISBLANK(LeaveTracker[[#This Row],[Employee Name]]),"-----",VLOOKUP(LeaveTracker[[#This Row],[Employee Name]],Employees[[Employee Name]:[Office]],6))</f>
        <v>REGULAR</v>
      </c>
      <c r="G1958" s="24">
        <v>43875</v>
      </c>
      <c r="H1958" s="24">
        <v>43875</v>
      </c>
      <c r="I1958" s="20" t="s">
        <v>81</v>
      </c>
      <c r="K1958" s="51" t="str">
        <f ca="1">LeaveTracker[[#This Row],[Days]]&amp;" "&amp;LeaveTracker[[#This Row],[Type of Leave]]</f>
        <v>1 SL</v>
      </c>
      <c r="L1958" s="23">
        <f ca="1">NETWORKDAYS(LeaveTracker[[#This Row],[Start Date]],LeaveTracker[[#This Row],[End Date]],lstHolidays)</f>
        <v>1</v>
      </c>
      <c r="M1958" s="27"/>
    </row>
    <row r="1959" spans="1:13" ht="30" customHeight="1" x14ac:dyDescent="0.3">
      <c r="A1959" s="27">
        <v>444</v>
      </c>
      <c r="B1959" s="31">
        <v>43915</v>
      </c>
      <c r="C1959" s="31">
        <v>43892</v>
      </c>
      <c r="D1959" s="19" t="s">
        <v>411</v>
      </c>
      <c r="E1959" s="51" t="str">
        <f>IF(ISBLANK(LeaveTracker[[#This Row],[Employee Name]]),"-----",VLOOKUP(LeaveTracker[[#This Row],[Employee Name]],Employees[[Employee Name]:[Office]],7))</f>
        <v>CTO</v>
      </c>
      <c r="F1959" s="51" t="str">
        <f>IF(ISBLANK(LeaveTracker[[#This Row],[Employee Name]]),"-----",VLOOKUP(LeaveTracker[[#This Row],[Employee Name]],Employees[[Employee Name]:[Office]],6))</f>
        <v>REGULAR</v>
      </c>
      <c r="G1959" s="24">
        <v>43887</v>
      </c>
      <c r="H1959" s="24">
        <v>43887</v>
      </c>
      <c r="I1959" s="20" t="s">
        <v>81</v>
      </c>
      <c r="K1959" s="51" t="str">
        <f ca="1">LeaveTracker[[#This Row],[Days]]&amp;" "&amp;LeaveTracker[[#This Row],[Type of Leave]]</f>
        <v>1 SL</v>
      </c>
      <c r="L1959" s="23">
        <f ca="1">NETWORKDAYS(LeaveTracker[[#This Row],[Start Date]],LeaveTracker[[#This Row],[End Date]],lstHolidays)</f>
        <v>1</v>
      </c>
      <c r="M1959" s="27"/>
    </row>
    <row r="1960" spans="1:13" ht="30" customHeight="1" x14ac:dyDescent="0.3">
      <c r="A1960" s="27">
        <v>444</v>
      </c>
      <c r="B1960" s="31">
        <v>43915</v>
      </c>
      <c r="C1960" s="31">
        <v>43892</v>
      </c>
      <c r="D1960" s="19" t="s">
        <v>411</v>
      </c>
      <c r="E1960" s="51" t="str">
        <f>IF(ISBLANK(LeaveTracker[[#This Row],[Employee Name]]),"-----",VLOOKUP(LeaveTracker[[#This Row],[Employee Name]],Employees[[Employee Name]:[Office]],7))</f>
        <v>CTO</v>
      </c>
      <c r="F1960" s="51" t="str">
        <f>IF(ISBLANK(LeaveTracker[[#This Row],[Employee Name]]),"-----",VLOOKUP(LeaveTracker[[#This Row],[Employee Name]],Employees[[Employee Name]:[Office]],6))</f>
        <v>REGULAR</v>
      </c>
      <c r="G1960" s="24">
        <v>43839</v>
      </c>
      <c r="H1960" s="24">
        <v>43839</v>
      </c>
      <c r="I1960" s="20" t="s">
        <v>81</v>
      </c>
      <c r="K1960" s="51" t="str">
        <f ca="1">LeaveTracker[[#This Row],[Days]]&amp;" "&amp;LeaveTracker[[#This Row],[Type of Leave]]</f>
        <v>1 SL</v>
      </c>
      <c r="L1960" s="23">
        <f ca="1">NETWORKDAYS(LeaveTracker[[#This Row],[Start Date]],LeaveTracker[[#This Row],[End Date]],lstHolidays)</f>
        <v>1</v>
      </c>
      <c r="M1960" s="27"/>
    </row>
    <row r="1961" spans="1:13" ht="30" customHeight="1" x14ac:dyDescent="0.3">
      <c r="A1961" s="27">
        <v>445</v>
      </c>
      <c r="B1961" s="31">
        <v>43915</v>
      </c>
      <c r="C1961" s="31">
        <v>43859</v>
      </c>
      <c r="D1961" s="20" t="s">
        <v>411</v>
      </c>
      <c r="E1961" s="51" t="str">
        <f>IF(ISBLANK(LeaveTracker[[#This Row],[Employee Name]]),"-----",VLOOKUP(LeaveTracker[[#This Row],[Employee Name]],Employees[[Employee Name]:[Office]],7))</f>
        <v>CTO</v>
      </c>
      <c r="F1961" s="51" t="str">
        <f>IF(ISBLANK(LeaveTracker[[#This Row],[Employee Name]]),"-----",VLOOKUP(LeaveTracker[[#This Row],[Employee Name]],Employees[[Employee Name]:[Office]],6))</f>
        <v>REGULAR</v>
      </c>
      <c r="G1961" s="24">
        <v>43839</v>
      </c>
      <c r="H1961" s="24">
        <v>43839</v>
      </c>
      <c r="I1961" s="20" t="s">
        <v>298</v>
      </c>
      <c r="J1961" s="43" t="s">
        <v>842</v>
      </c>
      <c r="K1961" s="51" t="str">
        <f ca="1">LeaveTracker[[#This Row],[Days]]&amp;" "&amp;LeaveTracker[[#This Row],[Type of Leave]]</f>
        <v>1 OTHER</v>
      </c>
      <c r="L1961" s="23">
        <f ca="1">NETWORKDAYS(LeaveTracker[[#This Row],[Start Date]],LeaveTracker[[#This Row],[End Date]],lstHolidays)</f>
        <v>1</v>
      </c>
      <c r="M1961" s="27"/>
    </row>
    <row r="1962" spans="1:13" ht="30" customHeight="1" x14ac:dyDescent="0.3">
      <c r="A1962" s="27">
        <v>446</v>
      </c>
      <c r="B1962" s="31">
        <v>43915</v>
      </c>
      <c r="C1962" s="31">
        <v>43859</v>
      </c>
      <c r="D1962" s="20" t="s">
        <v>411</v>
      </c>
      <c r="E1962" s="51" t="str">
        <f>IF(ISBLANK(LeaveTracker[[#This Row],[Employee Name]]),"-----",VLOOKUP(LeaveTracker[[#This Row],[Employee Name]],Employees[[Employee Name]:[Office]],7))</f>
        <v>CTO</v>
      </c>
      <c r="F1962" s="51" t="str">
        <f>IF(ISBLANK(LeaveTracker[[#This Row],[Employee Name]]),"-----",VLOOKUP(LeaveTracker[[#This Row],[Employee Name]],Employees[[Employee Name]:[Office]],6))</f>
        <v>REGULAR</v>
      </c>
      <c r="G1962" s="24">
        <v>43839</v>
      </c>
      <c r="H1962" s="24">
        <v>43839</v>
      </c>
      <c r="I1962" s="20" t="s">
        <v>298</v>
      </c>
      <c r="J1962" s="43" t="s">
        <v>842</v>
      </c>
      <c r="K1962" s="51" t="str">
        <f ca="1">LeaveTracker[[#This Row],[Days]]&amp;" "&amp;LeaveTracker[[#This Row],[Type of Leave]]</f>
        <v>1 OTHER</v>
      </c>
      <c r="L1962" s="23">
        <f ca="1">NETWORKDAYS(LeaveTracker[[#This Row],[Start Date]],LeaveTracker[[#This Row],[End Date]],lstHolidays)</f>
        <v>1</v>
      </c>
      <c r="M1962" s="27"/>
    </row>
    <row r="1963" spans="1:13" ht="30" customHeight="1" x14ac:dyDescent="0.3">
      <c r="A1963" s="27">
        <v>445</v>
      </c>
      <c r="B1963" s="31">
        <v>43915</v>
      </c>
      <c r="C1963" s="31">
        <v>43859</v>
      </c>
      <c r="D1963" s="20" t="s">
        <v>411</v>
      </c>
      <c r="E1963" s="51" t="str">
        <f>IF(ISBLANK(LeaveTracker[[#This Row],[Employee Name]]),"-----",VLOOKUP(LeaveTracker[[#This Row],[Employee Name]],Employees[[Employee Name]:[Office]],7))</f>
        <v>CTO</v>
      </c>
      <c r="F1963" s="51" t="str">
        <f>IF(ISBLANK(LeaveTracker[[#This Row],[Employee Name]]),"-----",VLOOKUP(LeaveTracker[[#This Row],[Employee Name]],Employees[[Employee Name]:[Office]],6))</f>
        <v>REGULAR</v>
      </c>
      <c r="G1963" s="24">
        <v>43839</v>
      </c>
      <c r="H1963" s="24">
        <v>43839</v>
      </c>
      <c r="I1963" s="20" t="s">
        <v>298</v>
      </c>
      <c r="J1963" s="43" t="s">
        <v>842</v>
      </c>
      <c r="K1963" s="51" t="str">
        <f ca="1">LeaveTracker[[#This Row],[Days]]&amp;" "&amp;LeaveTracker[[#This Row],[Type of Leave]]</f>
        <v>1 OTHER</v>
      </c>
      <c r="L1963" s="23">
        <f ca="1">NETWORKDAYS(LeaveTracker[[#This Row],[Start Date]],LeaveTracker[[#This Row],[End Date]],lstHolidays)</f>
        <v>1</v>
      </c>
      <c r="M1963" s="27"/>
    </row>
    <row r="1964" spans="1:13" ht="30" customHeight="1" x14ac:dyDescent="0.3">
      <c r="A1964" s="27">
        <v>446</v>
      </c>
      <c r="B1964" s="31">
        <v>43915</v>
      </c>
      <c r="C1964" s="31">
        <v>43889</v>
      </c>
      <c r="D1964" s="19" t="s">
        <v>834</v>
      </c>
      <c r="E1964" s="51" t="str">
        <f>IF(ISBLANK(LeaveTracker[[#This Row],[Employee Name]]),"-----",VLOOKUP(LeaveTracker[[#This Row],[Employee Name]],Employees[[Employee Name]:[Office]],7))</f>
        <v>CTO</v>
      </c>
      <c r="F1964" s="51" t="str">
        <f>IF(ISBLANK(LeaveTracker[[#This Row],[Employee Name]]),"-----",VLOOKUP(LeaveTracker[[#This Row],[Employee Name]],Employees[[Employee Name]:[Office]],6))</f>
        <v>REGULAR</v>
      </c>
      <c r="G1964" s="24">
        <v>43896</v>
      </c>
      <c r="H1964" s="24">
        <v>43896</v>
      </c>
      <c r="I1964" s="20" t="s">
        <v>82</v>
      </c>
      <c r="K1964" s="51" t="str">
        <f ca="1">LeaveTracker[[#This Row],[Days]]&amp;" "&amp;LeaveTracker[[#This Row],[Type of Leave]]</f>
        <v>1 VL</v>
      </c>
      <c r="L1964" s="23">
        <f ca="1">NETWORKDAYS(LeaveTracker[[#This Row],[Start Date]],LeaveTracker[[#This Row],[End Date]],lstHolidays)</f>
        <v>1</v>
      </c>
      <c r="M1964" s="27"/>
    </row>
    <row r="1965" spans="1:13" ht="30" customHeight="1" x14ac:dyDescent="0.3">
      <c r="A1965" s="27">
        <v>446</v>
      </c>
      <c r="B1965" s="31">
        <v>43915</v>
      </c>
      <c r="C1965" s="31">
        <v>43889</v>
      </c>
      <c r="D1965" s="19" t="s">
        <v>834</v>
      </c>
      <c r="E1965" s="51" t="str">
        <f>IF(ISBLANK(LeaveTracker[[#This Row],[Employee Name]]),"-----",VLOOKUP(LeaveTracker[[#This Row],[Employee Name]],Employees[[Employee Name]:[Office]],7))</f>
        <v>CTO</v>
      </c>
      <c r="F1965" s="51" t="str">
        <f>IF(ISBLANK(LeaveTracker[[#This Row],[Employee Name]]),"-----",VLOOKUP(LeaveTracker[[#This Row],[Employee Name]],Employees[[Employee Name]:[Office]],6))</f>
        <v>REGULAR</v>
      </c>
      <c r="G1965" s="24">
        <v>43903</v>
      </c>
      <c r="H1965" s="24">
        <v>43903</v>
      </c>
      <c r="I1965" s="20" t="s">
        <v>82</v>
      </c>
      <c r="K1965" s="51" t="str">
        <f ca="1">LeaveTracker[[#This Row],[Days]]&amp;" "&amp;LeaveTracker[[#This Row],[Type of Leave]]</f>
        <v>1 VL</v>
      </c>
      <c r="L1965" s="23">
        <f ca="1">NETWORKDAYS(LeaveTracker[[#This Row],[Start Date]],LeaveTracker[[#This Row],[End Date]],lstHolidays)</f>
        <v>1</v>
      </c>
      <c r="M1965" s="27"/>
    </row>
    <row r="1966" spans="1:13" ht="30" customHeight="1" x14ac:dyDescent="0.3">
      <c r="A1966" s="27">
        <v>447</v>
      </c>
      <c r="B1966" s="31">
        <v>43915</v>
      </c>
      <c r="C1966" s="31">
        <v>43872</v>
      </c>
      <c r="D1966" s="20" t="s">
        <v>834</v>
      </c>
      <c r="E1966" s="51" t="str">
        <f>IF(ISBLANK(LeaveTracker[[#This Row],[Employee Name]]),"-----",VLOOKUP(LeaveTracker[[#This Row],[Employee Name]],Employees[[Employee Name]:[Office]],7))</f>
        <v>CTO</v>
      </c>
      <c r="F1966" s="51" t="str">
        <f>IF(ISBLANK(LeaveTracker[[#This Row],[Employee Name]]),"-----",VLOOKUP(LeaveTracker[[#This Row],[Employee Name]],Employees[[Employee Name]:[Office]],6))</f>
        <v>REGULAR</v>
      </c>
      <c r="G1966" s="24">
        <v>43874</v>
      </c>
      <c r="H1966" s="24">
        <v>43875</v>
      </c>
      <c r="I1966" s="20" t="s">
        <v>298</v>
      </c>
      <c r="J1966" s="43" t="s">
        <v>842</v>
      </c>
      <c r="K1966" s="51" t="str">
        <f ca="1">LeaveTracker[[#This Row],[Days]]&amp;" "&amp;LeaveTracker[[#This Row],[Type of Leave]]</f>
        <v>2 OTHER</v>
      </c>
      <c r="L1966" s="23">
        <f ca="1">NETWORKDAYS(LeaveTracker[[#This Row],[Start Date]],LeaveTracker[[#This Row],[End Date]],lstHolidays)</f>
        <v>2</v>
      </c>
      <c r="M1966" s="27"/>
    </row>
    <row r="1967" spans="1:13" ht="30" customHeight="1" x14ac:dyDescent="0.3">
      <c r="A1967" s="27">
        <v>448</v>
      </c>
      <c r="B1967" s="31">
        <v>43915</v>
      </c>
      <c r="C1967" s="31">
        <v>43864</v>
      </c>
      <c r="D1967" s="20" t="s">
        <v>834</v>
      </c>
      <c r="E1967" s="51" t="str">
        <f>IF(ISBLANK(LeaveTracker[[#This Row],[Employee Name]]),"-----",VLOOKUP(LeaveTracker[[#This Row],[Employee Name]],Employees[[Employee Name]:[Office]],7))</f>
        <v>CTO</v>
      </c>
      <c r="F1967" s="51" t="str">
        <f>IF(ISBLANK(LeaveTracker[[#This Row],[Employee Name]]),"-----",VLOOKUP(LeaveTracker[[#This Row],[Employee Name]],Employees[[Employee Name]:[Office]],6))</f>
        <v>REGULAR</v>
      </c>
      <c r="G1967" s="24">
        <v>43867</v>
      </c>
      <c r="H1967" s="24">
        <v>43868</v>
      </c>
      <c r="I1967" s="20" t="s">
        <v>298</v>
      </c>
      <c r="J1967" s="43" t="s">
        <v>842</v>
      </c>
      <c r="K1967" s="51" t="str">
        <f ca="1">LeaveTracker[[#This Row],[Days]]&amp;" "&amp;LeaveTracker[[#This Row],[Type of Leave]]</f>
        <v>2 OTHER</v>
      </c>
      <c r="L1967" s="23">
        <f ca="1">NETWORKDAYS(LeaveTracker[[#This Row],[Start Date]],LeaveTracker[[#This Row],[End Date]],lstHolidays)</f>
        <v>2</v>
      </c>
      <c r="M1967" s="27"/>
    </row>
    <row r="1968" spans="1:13" ht="30" customHeight="1" x14ac:dyDescent="0.3">
      <c r="A1968" s="27">
        <v>449</v>
      </c>
      <c r="B1968" s="31">
        <v>43915</v>
      </c>
      <c r="C1968" s="31">
        <v>43850</v>
      </c>
      <c r="D1968" s="20" t="s">
        <v>834</v>
      </c>
      <c r="E1968" s="51" t="str">
        <f>IF(ISBLANK(LeaveTracker[[#This Row],[Employee Name]]),"-----",VLOOKUP(LeaveTracker[[#This Row],[Employee Name]],Employees[[Employee Name]:[Office]],7))</f>
        <v>CTO</v>
      </c>
      <c r="F1968" s="51" t="str">
        <f>IF(ISBLANK(LeaveTracker[[#This Row],[Employee Name]]),"-----",VLOOKUP(LeaveTracker[[#This Row],[Employee Name]],Employees[[Employee Name]:[Office]],6))</f>
        <v>REGULAR</v>
      </c>
      <c r="G1968" s="24">
        <v>43845</v>
      </c>
      <c r="H1968" s="24">
        <v>43845</v>
      </c>
      <c r="I1968" s="20" t="s">
        <v>298</v>
      </c>
      <c r="J1968" s="43" t="s">
        <v>842</v>
      </c>
      <c r="K1968" s="51" t="str">
        <f ca="1">LeaveTracker[[#This Row],[Days]]&amp;" "&amp;LeaveTracker[[#This Row],[Type of Leave]]</f>
        <v>1 OTHER</v>
      </c>
      <c r="L1968" s="23">
        <f ca="1">NETWORKDAYS(LeaveTracker[[#This Row],[Start Date]],LeaveTracker[[#This Row],[End Date]],lstHolidays)</f>
        <v>1</v>
      </c>
      <c r="M1968" s="27"/>
    </row>
    <row r="1969" spans="1:13" ht="30" customHeight="1" x14ac:dyDescent="0.3">
      <c r="A1969" s="27">
        <v>450</v>
      </c>
      <c r="B1969" s="31">
        <v>43915</v>
      </c>
      <c r="C1969" s="31">
        <v>43838</v>
      </c>
      <c r="D1969" s="20" t="s">
        <v>834</v>
      </c>
      <c r="E1969" s="51" t="str">
        <f>IF(ISBLANK(LeaveTracker[[#This Row],[Employee Name]]),"-----",VLOOKUP(LeaveTracker[[#This Row],[Employee Name]],Employees[[Employee Name]:[Office]],7))</f>
        <v>CTO</v>
      </c>
      <c r="F1969" s="51" t="str">
        <f>IF(ISBLANK(LeaveTracker[[#This Row],[Employee Name]]),"-----",VLOOKUP(LeaveTracker[[#This Row],[Employee Name]],Employees[[Employee Name]:[Office]],6))</f>
        <v>REGULAR</v>
      </c>
      <c r="G1969" s="24">
        <v>43832</v>
      </c>
      <c r="H1969" s="24">
        <v>43832</v>
      </c>
      <c r="I1969" s="20" t="s">
        <v>298</v>
      </c>
      <c r="J1969" s="43" t="s">
        <v>727</v>
      </c>
      <c r="K1969" s="51" t="str">
        <f ca="1">LeaveTracker[[#This Row],[Days]]&amp;" "&amp;LeaveTracker[[#This Row],[Type of Leave]]</f>
        <v>1 OTHER</v>
      </c>
      <c r="L1969" s="23">
        <f ca="1">NETWORKDAYS(LeaveTracker[[#This Row],[Start Date]],LeaveTracker[[#This Row],[End Date]],lstHolidays)</f>
        <v>1</v>
      </c>
      <c r="M1969" s="27"/>
    </row>
    <row r="1970" spans="1:13" ht="30" customHeight="1" x14ac:dyDescent="0.3">
      <c r="A1970" s="27">
        <v>451</v>
      </c>
      <c r="B1970" s="31">
        <v>43915</v>
      </c>
      <c r="C1970" s="31">
        <v>43860</v>
      </c>
      <c r="D1970" s="19" t="s">
        <v>402</v>
      </c>
      <c r="E1970" s="51" t="str">
        <f>IF(ISBLANK(LeaveTracker[[#This Row],[Employee Name]]),"-----",VLOOKUP(LeaveTracker[[#This Row],[Employee Name]],Employees[[Employee Name]:[Office]],7))</f>
        <v>CTO</v>
      </c>
      <c r="F1970" s="51" t="str">
        <f>IF(ISBLANK(LeaveTracker[[#This Row],[Employee Name]]),"-----",VLOOKUP(LeaveTracker[[#This Row],[Employee Name]],Employees[[Employee Name]:[Office]],6))</f>
        <v>REGULAR</v>
      </c>
      <c r="G1970" s="24">
        <v>43862</v>
      </c>
      <c r="H1970" s="24">
        <v>43862</v>
      </c>
      <c r="I1970" s="20" t="s">
        <v>298</v>
      </c>
      <c r="J1970" s="43" t="s">
        <v>842</v>
      </c>
      <c r="K1970" s="51" t="str">
        <f>LeaveTracker[[#This Row],[Days]]&amp;" "&amp;LeaveTracker[[#This Row],[Type of Leave]]</f>
        <v>1 OTHER</v>
      </c>
      <c r="L1970" s="23">
        <v>1</v>
      </c>
      <c r="M1970" s="27"/>
    </row>
    <row r="1971" spans="1:13" ht="30" customHeight="1" x14ac:dyDescent="0.3">
      <c r="A1971" s="27">
        <v>451</v>
      </c>
      <c r="B1971" s="31">
        <v>43915</v>
      </c>
      <c r="C1971" s="31">
        <v>43860</v>
      </c>
      <c r="D1971" s="19" t="s">
        <v>402</v>
      </c>
      <c r="E1971" s="51" t="str">
        <f>IF(ISBLANK(LeaveTracker[[#This Row],[Employee Name]]),"-----",VLOOKUP(LeaveTracker[[#This Row],[Employee Name]],Employees[[Employee Name]:[Office]],7))</f>
        <v>CTO</v>
      </c>
      <c r="F1971" s="51" t="str">
        <f>IF(ISBLANK(LeaveTracker[[#This Row],[Employee Name]]),"-----",VLOOKUP(LeaveTracker[[#This Row],[Employee Name]],Employees[[Employee Name]:[Office]],6))</f>
        <v>REGULAR</v>
      </c>
      <c r="G1971" s="24">
        <v>43866</v>
      </c>
      <c r="H1971" s="24">
        <v>43866</v>
      </c>
      <c r="I1971" s="20" t="s">
        <v>298</v>
      </c>
      <c r="J1971" s="43" t="s">
        <v>842</v>
      </c>
      <c r="K1971" s="51" t="str">
        <f ca="1">LeaveTracker[[#This Row],[Days]]&amp;" "&amp;LeaveTracker[[#This Row],[Type of Leave]]</f>
        <v>1 OTHER</v>
      </c>
      <c r="L1971" s="23">
        <f ca="1">NETWORKDAYS(LeaveTracker[[#This Row],[Start Date]],LeaveTracker[[#This Row],[End Date]],lstHolidays)</f>
        <v>1</v>
      </c>
      <c r="M1971" s="27"/>
    </row>
    <row r="1972" spans="1:13" ht="30" customHeight="1" x14ac:dyDescent="0.3">
      <c r="A1972" s="27">
        <v>451</v>
      </c>
      <c r="B1972" s="31">
        <v>43915</v>
      </c>
      <c r="C1972" s="31">
        <v>43860</v>
      </c>
      <c r="D1972" s="19" t="s">
        <v>402</v>
      </c>
      <c r="E1972" s="51" t="str">
        <f>IF(ISBLANK(LeaveTracker[[#This Row],[Employee Name]]),"-----",VLOOKUP(LeaveTracker[[#This Row],[Employee Name]],Employees[[Employee Name]:[Office]],7))</f>
        <v>CTO</v>
      </c>
      <c r="F1972" s="51" t="str">
        <f>IF(ISBLANK(LeaveTracker[[#This Row],[Employee Name]]),"-----",VLOOKUP(LeaveTracker[[#This Row],[Employee Name]],Employees[[Employee Name]:[Office]],6))</f>
        <v>REGULAR</v>
      </c>
      <c r="G1972" s="24">
        <v>43869</v>
      </c>
      <c r="H1972" s="24">
        <v>43869</v>
      </c>
      <c r="I1972" s="20" t="s">
        <v>298</v>
      </c>
      <c r="J1972" s="43" t="s">
        <v>842</v>
      </c>
      <c r="K1972" s="51" t="str">
        <f>LeaveTracker[[#This Row],[Days]]&amp;" "&amp;LeaveTracker[[#This Row],[Type of Leave]]</f>
        <v>1 OTHER</v>
      </c>
      <c r="L1972" s="23">
        <v>1</v>
      </c>
      <c r="M1972" s="27"/>
    </row>
    <row r="1973" spans="1:13" ht="30" customHeight="1" x14ac:dyDescent="0.3">
      <c r="A1973" s="27">
        <v>451</v>
      </c>
      <c r="B1973" s="31">
        <v>43915</v>
      </c>
      <c r="C1973" s="31">
        <v>43860</v>
      </c>
      <c r="D1973" s="19" t="s">
        <v>402</v>
      </c>
      <c r="E1973" s="51" t="str">
        <f>IF(ISBLANK(LeaveTracker[[#This Row],[Employee Name]]),"-----",VLOOKUP(LeaveTracker[[#This Row],[Employee Name]],Employees[[Employee Name]:[Office]],7))</f>
        <v>CTO</v>
      </c>
      <c r="F1973" s="51" t="str">
        <f>IF(ISBLANK(LeaveTracker[[#This Row],[Employee Name]]),"-----",VLOOKUP(LeaveTracker[[#This Row],[Employee Name]],Employees[[Employee Name]:[Office]],6))</f>
        <v>REGULAR</v>
      </c>
      <c r="G1973" s="24">
        <v>43873</v>
      </c>
      <c r="H1973" s="24">
        <v>43873</v>
      </c>
      <c r="I1973" s="20" t="s">
        <v>298</v>
      </c>
      <c r="J1973" s="43" t="s">
        <v>842</v>
      </c>
      <c r="K1973" s="51" t="str">
        <f ca="1">LeaveTracker[[#This Row],[Days]]&amp;" "&amp;LeaveTracker[[#This Row],[Type of Leave]]</f>
        <v>1 OTHER</v>
      </c>
      <c r="L1973" s="23">
        <f ca="1">NETWORKDAYS(LeaveTracker[[#This Row],[Start Date]],LeaveTracker[[#This Row],[End Date]],lstHolidays)</f>
        <v>1</v>
      </c>
      <c r="M1973" s="27"/>
    </row>
    <row r="1974" spans="1:13" ht="30" customHeight="1" x14ac:dyDescent="0.3">
      <c r="A1974" s="27">
        <v>452</v>
      </c>
      <c r="B1974" s="31">
        <v>43915</v>
      </c>
      <c r="C1974" s="31">
        <v>43901</v>
      </c>
      <c r="D1974" s="19" t="s">
        <v>944</v>
      </c>
      <c r="E1974" s="51" t="str">
        <f>IF(ISBLANK(LeaveTracker[[#This Row],[Employee Name]]),"-----",VLOOKUP(LeaveTracker[[#This Row],[Employee Name]],Employees[[Employee Name]:[Office]],7))</f>
        <v>EEO/ CITY MARKET</v>
      </c>
      <c r="F1974" s="51" t="str">
        <f>IF(ISBLANK(LeaveTracker[[#This Row],[Employee Name]]),"-----",VLOOKUP(LeaveTracker[[#This Row],[Employee Name]],Employees[[Employee Name]:[Office]],6))</f>
        <v>REGULAR</v>
      </c>
      <c r="G1974" s="24">
        <v>43900</v>
      </c>
      <c r="H1974" s="24">
        <v>43900</v>
      </c>
      <c r="I1974" s="20" t="s">
        <v>81</v>
      </c>
      <c r="K1974" s="51" t="str">
        <f ca="1">LeaveTracker[[#This Row],[Days]]&amp;" "&amp;LeaveTracker[[#This Row],[Type of Leave]]</f>
        <v>1 SL</v>
      </c>
      <c r="L1974" s="23">
        <f ca="1">NETWORKDAYS(LeaveTracker[[#This Row],[Start Date]],LeaveTracker[[#This Row],[End Date]],lstHolidays)</f>
        <v>1</v>
      </c>
      <c r="M1974" s="27"/>
    </row>
    <row r="1975" spans="1:13" ht="30" customHeight="1" x14ac:dyDescent="0.3">
      <c r="A1975" s="27">
        <v>453</v>
      </c>
      <c r="B1975" s="31">
        <v>43915</v>
      </c>
      <c r="C1975" s="31">
        <v>43859</v>
      </c>
      <c r="D1975" s="19" t="s">
        <v>944</v>
      </c>
      <c r="E1975" s="51" t="str">
        <f>IF(ISBLANK(LeaveTracker[[#This Row],[Employee Name]]),"-----",VLOOKUP(LeaveTracker[[#This Row],[Employee Name]],Employees[[Employee Name]:[Office]],7))</f>
        <v>EEO/ CITY MARKET</v>
      </c>
      <c r="F1975" s="51" t="str">
        <f>IF(ISBLANK(LeaveTracker[[#This Row],[Employee Name]]),"-----",VLOOKUP(LeaveTracker[[#This Row],[Employee Name]],Employees[[Employee Name]:[Office]],6))</f>
        <v>REGULAR</v>
      </c>
      <c r="G1975" s="24">
        <v>43864</v>
      </c>
      <c r="H1975" s="24">
        <v>43864</v>
      </c>
      <c r="I1975" s="20" t="s">
        <v>298</v>
      </c>
      <c r="J1975" s="43" t="s">
        <v>842</v>
      </c>
      <c r="K1975" s="51" t="str">
        <f ca="1">LeaveTracker[[#This Row],[Days]]&amp;" "&amp;LeaveTracker[[#This Row],[Type of Leave]]</f>
        <v>1 OTHER</v>
      </c>
      <c r="L1975" s="23">
        <f ca="1">NETWORKDAYS(LeaveTracker[[#This Row],[Start Date]],LeaveTracker[[#This Row],[End Date]],lstHolidays)</f>
        <v>1</v>
      </c>
      <c r="M1975" s="27"/>
    </row>
    <row r="1976" spans="1:13" ht="30" customHeight="1" x14ac:dyDescent="0.3">
      <c r="A1976" s="27">
        <v>453</v>
      </c>
      <c r="B1976" s="31">
        <v>43915</v>
      </c>
      <c r="C1976" s="31">
        <v>43859</v>
      </c>
      <c r="D1976" s="19" t="s">
        <v>944</v>
      </c>
      <c r="E1976" s="51" t="str">
        <f>IF(ISBLANK(LeaveTracker[[#This Row],[Employee Name]]),"-----",VLOOKUP(LeaveTracker[[#This Row],[Employee Name]],Employees[[Employee Name]:[Office]],7))</f>
        <v>EEO/ CITY MARKET</v>
      </c>
      <c r="F1976" s="51" t="str">
        <f>IF(ISBLANK(LeaveTracker[[#This Row],[Employee Name]]),"-----",VLOOKUP(LeaveTracker[[#This Row],[Employee Name]],Employees[[Employee Name]:[Office]],6))</f>
        <v>REGULAR</v>
      </c>
      <c r="G1976" s="24">
        <v>43868</v>
      </c>
      <c r="H1976" s="24">
        <v>43868</v>
      </c>
      <c r="I1976" s="20" t="s">
        <v>298</v>
      </c>
      <c r="J1976" s="43" t="s">
        <v>842</v>
      </c>
      <c r="K1976" s="51" t="str">
        <f ca="1">LeaveTracker[[#This Row],[Days]]&amp;" "&amp;LeaveTracker[[#This Row],[Type of Leave]]</f>
        <v>1 OTHER</v>
      </c>
      <c r="L1976" s="23">
        <f ca="1">NETWORKDAYS(LeaveTracker[[#This Row],[Start Date]],LeaveTracker[[#This Row],[End Date]],lstHolidays)</f>
        <v>1</v>
      </c>
      <c r="M1976" s="27"/>
    </row>
    <row r="1977" spans="1:13" ht="30" customHeight="1" x14ac:dyDescent="0.3">
      <c r="A1977" s="27">
        <v>453</v>
      </c>
      <c r="B1977" s="31">
        <v>43915</v>
      </c>
      <c r="C1977" s="31">
        <v>43859</v>
      </c>
      <c r="D1977" s="19" t="s">
        <v>944</v>
      </c>
      <c r="E1977" s="51" t="str">
        <f>IF(ISBLANK(LeaveTracker[[#This Row],[Employee Name]]),"-----",VLOOKUP(LeaveTracker[[#This Row],[Employee Name]],Employees[[Employee Name]:[Office]],7))</f>
        <v>EEO/ CITY MARKET</v>
      </c>
      <c r="F1977" s="51" t="str">
        <f>IF(ISBLANK(LeaveTracker[[#This Row],[Employee Name]]),"-----",VLOOKUP(LeaveTracker[[#This Row],[Employee Name]],Employees[[Employee Name]:[Office]],6))</f>
        <v>REGULAR</v>
      </c>
      <c r="G1977" s="24">
        <v>43871</v>
      </c>
      <c r="H1977" s="24">
        <v>43872</v>
      </c>
      <c r="I1977" s="20" t="s">
        <v>298</v>
      </c>
      <c r="J1977" s="43" t="s">
        <v>842</v>
      </c>
      <c r="K1977" s="51" t="str">
        <f ca="1">LeaveTracker[[#This Row],[Days]]&amp;" "&amp;LeaveTracker[[#This Row],[Type of Leave]]</f>
        <v>2 OTHER</v>
      </c>
      <c r="L1977" s="23">
        <f ca="1">NETWORKDAYS(LeaveTracker[[#This Row],[Start Date]],LeaveTracker[[#This Row],[End Date]],lstHolidays)</f>
        <v>2</v>
      </c>
      <c r="M1977" s="27"/>
    </row>
    <row r="1978" spans="1:13" ht="30" customHeight="1" x14ac:dyDescent="0.3">
      <c r="A1978" s="27">
        <v>453</v>
      </c>
      <c r="B1978" s="31">
        <v>43915</v>
      </c>
      <c r="C1978" s="31">
        <v>43859</v>
      </c>
      <c r="D1978" s="19" t="s">
        <v>944</v>
      </c>
      <c r="E1978" s="51" t="str">
        <f>IF(ISBLANK(LeaveTracker[[#This Row],[Employee Name]]),"-----",VLOOKUP(LeaveTracker[[#This Row],[Employee Name]],Employees[[Employee Name]:[Office]],7))</f>
        <v>EEO/ CITY MARKET</v>
      </c>
      <c r="F1978" s="51" t="str">
        <f>IF(ISBLANK(LeaveTracker[[#This Row],[Employee Name]]),"-----",VLOOKUP(LeaveTracker[[#This Row],[Employee Name]],Employees[[Employee Name]:[Office]],6))</f>
        <v>REGULAR</v>
      </c>
      <c r="G1978" s="24">
        <v>43875</v>
      </c>
      <c r="H1978" s="24">
        <v>43875</v>
      </c>
      <c r="I1978" s="20" t="s">
        <v>298</v>
      </c>
      <c r="J1978" s="43" t="s">
        <v>842</v>
      </c>
      <c r="K1978" s="51" t="str">
        <f ca="1">LeaveTracker[[#This Row],[Days]]&amp;" "&amp;LeaveTracker[[#This Row],[Type of Leave]]</f>
        <v>1 OTHER</v>
      </c>
      <c r="L1978" s="23">
        <f ca="1">NETWORKDAYS(LeaveTracker[[#This Row],[Start Date]],LeaveTracker[[#This Row],[End Date]],lstHolidays)</f>
        <v>1</v>
      </c>
      <c r="M1978" s="27"/>
    </row>
    <row r="1979" spans="1:13" ht="30" customHeight="1" x14ac:dyDescent="0.3">
      <c r="A1979" s="27">
        <v>454</v>
      </c>
      <c r="B1979" s="31">
        <v>43915</v>
      </c>
      <c r="C1979" s="31">
        <v>43841</v>
      </c>
      <c r="D1979" s="20" t="s">
        <v>944</v>
      </c>
      <c r="E1979" s="51" t="str">
        <f>IF(ISBLANK(LeaveTracker[[#This Row],[Employee Name]]),"-----",VLOOKUP(LeaveTracker[[#This Row],[Employee Name]],Employees[[Employee Name]:[Office]],7))</f>
        <v>EEO/ CITY MARKET</v>
      </c>
      <c r="F1979" s="51" t="str">
        <f>IF(ISBLANK(LeaveTracker[[#This Row],[Employee Name]]),"-----",VLOOKUP(LeaveTracker[[#This Row],[Employee Name]],Employees[[Employee Name]:[Office]],6))</f>
        <v>REGULAR</v>
      </c>
      <c r="G1979" s="24">
        <v>43840</v>
      </c>
      <c r="H1979" s="24">
        <v>43840</v>
      </c>
      <c r="I1979" s="20" t="s">
        <v>81</v>
      </c>
      <c r="K1979" s="51" t="str">
        <f ca="1">LeaveTracker[[#This Row],[Days]]&amp;" "&amp;LeaveTracker[[#This Row],[Type of Leave]]</f>
        <v>1 SL</v>
      </c>
      <c r="L1979" s="23">
        <f ca="1">NETWORKDAYS(LeaveTracker[[#This Row],[Start Date]],LeaveTracker[[#This Row],[End Date]],lstHolidays)</f>
        <v>1</v>
      </c>
      <c r="M1979" s="27"/>
    </row>
    <row r="1980" spans="1:13" ht="30" customHeight="1" x14ac:dyDescent="0.3">
      <c r="A1980" s="27">
        <v>455</v>
      </c>
      <c r="B1980" s="31">
        <v>43915</v>
      </c>
      <c r="C1980" s="31">
        <v>43841</v>
      </c>
      <c r="D1980" s="20" t="s">
        <v>944</v>
      </c>
      <c r="E1980" s="51" t="str">
        <f>IF(ISBLANK(LeaveTracker[[#This Row],[Employee Name]]),"-----",VLOOKUP(LeaveTracker[[#This Row],[Employee Name]],Employees[[Employee Name]:[Office]],7))</f>
        <v>EEO/ CITY MARKET</v>
      </c>
      <c r="F1980" s="51" t="str">
        <f>IF(ISBLANK(LeaveTracker[[#This Row],[Employee Name]]),"-----",VLOOKUP(LeaveTracker[[#This Row],[Employee Name]],Employees[[Employee Name]:[Office]],6))</f>
        <v>REGULAR</v>
      </c>
      <c r="G1980" s="24">
        <v>43837</v>
      </c>
      <c r="H1980" s="24">
        <v>43837</v>
      </c>
      <c r="I1980" s="20" t="s">
        <v>298</v>
      </c>
      <c r="J1980" s="43" t="s">
        <v>727</v>
      </c>
      <c r="K1980" s="51" t="str">
        <f ca="1">LeaveTracker[[#This Row],[Days]]&amp;" "&amp;LeaveTracker[[#This Row],[Type of Leave]]</f>
        <v>1 OTHER</v>
      </c>
      <c r="L1980" s="23">
        <f ca="1">NETWORKDAYS(LeaveTracker[[#This Row],[Start Date]],LeaveTracker[[#This Row],[End Date]],lstHolidays)</f>
        <v>1</v>
      </c>
      <c r="M1980" s="27"/>
    </row>
    <row r="1981" spans="1:13" ht="30" customHeight="1" x14ac:dyDescent="0.3">
      <c r="A1981" s="27">
        <v>456</v>
      </c>
      <c r="B1981" s="31">
        <v>43915</v>
      </c>
      <c r="C1981" s="31">
        <v>43836</v>
      </c>
      <c r="D1981" s="19" t="s">
        <v>759</v>
      </c>
      <c r="E1981" s="51" t="str">
        <f>IF(ISBLANK(LeaveTracker[[#This Row],[Employee Name]]),"-----",VLOOKUP(LeaveTracker[[#This Row],[Employee Name]],Employees[[Employee Name]:[Office]],7))</f>
        <v>CTO</v>
      </c>
      <c r="F1981" s="51" t="str">
        <f>IF(ISBLANK(LeaveTracker[[#This Row],[Employee Name]]),"-----",VLOOKUP(LeaveTracker[[#This Row],[Employee Name]],Employees[[Employee Name]:[Office]],6))</f>
        <v>REGULAR</v>
      </c>
      <c r="G1981" s="24">
        <v>43846</v>
      </c>
      <c r="H1981" s="24">
        <v>43847</v>
      </c>
      <c r="I1981" s="20" t="s">
        <v>82</v>
      </c>
      <c r="K1981" s="51" t="str">
        <f ca="1">LeaveTracker[[#This Row],[Days]]&amp;" "&amp;LeaveTracker[[#This Row],[Type of Leave]]</f>
        <v>2 VL</v>
      </c>
      <c r="L1981" s="23">
        <f ca="1">NETWORKDAYS(LeaveTracker[[#This Row],[Start Date]],LeaveTracker[[#This Row],[End Date]],lstHolidays)</f>
        <v>2</v>
      </c>
      <c r="M1981" s="27"/>
    </row>
    <row r="1982" spans="1:13" ht="30" customHeight="1" x14ac:dyDescent="0.3">
      <c r="A1982" s="27">
        <v>457</v>
      </c>
      <c r="B1982" s="31">
        <v>43915</v>
      </c>
      <c r="C1982" s="31">
        <v>43871</v>
      </c>
      <c r="D1982" s="19" t="s">
        <v>759</v>
      </c>
      <c r="E1982" s="51" t="str">
        <f>IF(ISBLANK(LeaveTracker[[#This Row],[Employee Name]]),"-----",VLOOKUP(LeaveTracker[[#This Row],[Employee Name]],Employees[[Employee Name]:[Office]],7))</f>
        <v>CTO</v>
      </c>
      <c r="F1982" s="51" t="str">
        <f>IF(ISBLANK(LeaveTracker[[#This Row],[Employee Name]]),"-----",VLOOKUP(LeaveTracker[[#This Row],[Employee Name]],Employees[[Employee Name]:[Office]],6))</f>
        <v>REGULAR</v>
      </c>
      <c r="G1982" s="24">
        <v>43875</v>
      </c>
      <c r="H1982" s="24">
        <v>43875</v>
      </c>
      <c r="I1982" s="20" t="s">
        <v>298</v>
      </c>
      <c r="J1982" s="43" t="s">
        <v>842</v>
      </c>
      <c r="K1982" s="51" t="str">
        <f ca="1">LeaveTracker[[#This Row],[Days]]&amp;" "&amp;LeaveTracker[[#This Row],[Type of Leave]]</f>
        <v>1 OTHER</v>
      </c>
      <c r="L1982" s="23">
        <f ca="1">NETWORKDAYS(LeaveTracker[[#This Row],[Start Date]],LeaveTracker[[#This Row],[End Date]],lstHolidays)</f>
        <v>1</v>
      </c>
      <c r="M1982" s="27"/>
    </row>
    <row r="1983" spans="1:13" ht="30" customHeight="1" x14ac:dyDescent="0.3">
      <c r="A1983" s="27">
        <v>458</v>
      </c>
      <c r="B1983" s="31">
        <v>43915</v>
      </c>
      <c r="D1983" s="20" t="s">
        <v>759</v>
      </c>
      <c r="E1983" s="51" t="str">
        <f>IF(ISBLANK(LeaveTracker[[#This Row],[Employee Name]]),"-----",VLOOKUP(LeaveTracker[[#This Row],[Employee Name]],Employees[[Employee Name]:[Office]],7))</f>
        <v>CTO</v>
      </c>
      <c r="F1983" s="51" t="str">
        <f>IF(ISBLANK(LeaveTracker[[#This Row],[Employee Name]]),"-----",VLOOKUP(LeaveTracker[[#This Row],[Employee Name]],Employees[[Employee Name]:[Office]],6))</f>
        <v>REGULAR</v>
      </c>
      <c r="G1983" s="24">
        <v>43864</v>
      </c>
      <c r="H1983" s="24">
        <v>43864</v>
      </c>
      <c r="I1983" s="20" t="s">
        <v>298</v>
      </c>
      <c r="J1983" s="43" t="s">
        <v>842</v>
      </c>
      <c r="K1983" s="51" t="str">
        <f ca="1">LeaveTracker[[#This Row],[Days]]&amp;" "&amp;LeaveTracker[[#This Row],[Type of Leave]]</f>
        <v>1 OTHER</v>
      </c>
      <c r="L1983" s="23">
        <f ca="1">NETWORKDAYS(LeaveTracker[[#This Row],[Start Date]],LeaveTracker[[#This Row],[End Date]],lstHolidays)</f>
        <v>1</v>
      </c>
      <c r="M1983" s="27"/>
    </row>
    <row r="1984" spans="1:13" ht="30" customHeight="1" x14ac:dyDescent="0.3">
      <c r="A1984" s="27">
        <v>459</v>
      </c>
      <c r="B1984" s="31">
        <v>43915</v>
      </c>
      <c r="D1984" s="20" t="s">
        <v>759</v>
      </c>
      <c r="E1984" s="51" t="str">
        <f>IF(ISBLANK(LeaveTracker[[#This Row],[Employee Name]]),"-----",VLOOKUP(LeaveTracker[[#This Row],[Employee Name]],Employees[[Employee Name]:[Office]],7))</f>
        <v>CTO</v>
      </c>
      <c r="F1984" s="51" t="str">
        <f>IF(ISBLANK(LeaveTracker[[#This Row],[Employee Name]]),"-----",VLOOKUP(LeaveTracker[[#This Row],[Employee Name]],Employees[[Employee Name]:[Office]],6))</f>
        <v>REGULAR</v>
      </c>
      <c r="G1984" s="24">
        <v>43845</v>
      </c>
      <c r="H1984" s="24">
        <v>43845</v>
      </c>
      <c r="I1984" s="20" t="s">
        <v>298</v>
      </c>
      <c r="J1984" s="43" t="s">
        <v>842</v>
      </c>
      <c r="K1984" s="51" t="str">
        <f ca="1">LeaveTracker[[#This Row],[Days]]&amp;" "&amp;LeaveTracker[[#This Row],[Type of Leave]]</f>
        <v>1 OTHER</v>
      </c>
      <c r="L1984" s="23">
        <f ca="1">NETWORKDAYS(LeaveTracker[[#This Row],[Start Date]],LeaveTracker[[#This Row],[End Date]],lstHolidays)</f>
        <v>1</v>
      </c>
      <c r="M1984" s="27"/>
    </row>
    <row r="1985" spans="1:13" ht="30" customHeight="1" x14ac:dyDescent="0.3">
      <c r="A1985" s="27">
        <v>460</v>
      </c>
      <c r="B1985" s="31">
        <v>43915</v>
      </c>
      <c r="C1985" s="31">
        <v>43860</v>
      </c>
      <c r="D1985" s="35" t="s">
        <v>446</v>
      </c>
      <c r="E1985" s="51" t="str">
        <f>IF(ISBLANK(LeaveTracker[[#This Row],[Employee Name]]),"-----",VLOOKUP(LeaveTracker[[#This Row],[Employee Name]],Employees[[Employee Name]:[Office]],7))</f>
        <v>CTO</v>
      </c>
      <c r="F1985" s="51" t="str">
        <f>IF(ISBLANK(LeaveTracker[[#This Row],[Employee Name]]),"-----",VLOOKUP(LeaveTracker[[#This Row],[Employee Name]],Employees[[Employee Name]:[Office]],6))</f>
        <v>REGULAR</v>
      </c>
      <c r="G1985" s="24">
        <v>43864</v>
      </c>
      <c r="H1985" s="24">
        <v>43868</v>
      </c>
      <c r="I1985" s="20" t="s">
        <v>298</v>
      </c>
      <c r="J1985" s="43" t="s">
        <v>842</v>
      </c>
      <c r="K1985" s="51" t="str">
        <f ca="1">LeaveTracker[[#This Row],[Days]]&amp;" "&amp;LeaveTracker[[#This Row],[Type of Leave]]</f>
        <v>5 OTHER</v>
      </c>
      <c r="L1985" s="23">
        <f ca="1">NETWORKDAYS(LeaveTracker[[#This Row],[Start Date]],LeaveTracker[[#This Row],[End Date]],lstHolidays)</f>
        <v>5</v>
      </c>
      <c r="M1985" s="27"/>
    </row>
    <row r="1986" spans="1:13" ht="30" customHeight="1" x14ac:dyDescent="0.3">
      <c r="A1986" s="27">
        <v>461</v>
      </c>
      <c r="B1986" s="31">
        <v>43915</v>
      </c>
      <c r="C1986" s="31">
        <v>43895</v>
      </c>
      <c r="D1986" s="19" t="s">
        <v>863</v>
      </c>
      <c r="E1986" s="51" t="str">
        <f>IF(ISBLANK(LeaveTracker[[#This Row],[Employee Name]]),"-----",VLOOKUP(LeaveTracker[[#This Row],[Employee Name]],Employees[[Employee Name]:[Office]],7))</f>
        <v>ACCOUNTING</v>
      </c>
      <c r="F1986" s="51" t="str">
        <f>IF(ISBLANK(LeaveTracker[[#This Row],[Employee Name]]),"-----",VLOOKUP(LeaveTracker[[#This Row],[Employee Name]],Employees[[Employee Name]:[Office]],6))</f>
        <v>REGULAR</v>
      </c>
      <c r="G1986" s="24">
        <v>43865</v>
      </c>
      <c r="H1986" s="24">
        <v>43865</v>
      </c>
      <c r="I1986" s="20" t="s">
        <v>81</v>
      </c>
      <c r="K1986" s="51" t="str">
        <f ca="1">LeaveTracker[[#This Row],[Days]]&amp;" "&amp;LeaveTracker[[#This Row],[Type of Leave]]</f>
        <v>1 SL</v>
      </c>
      <c r="L1986" s="23">
        <f ca="1">NETWORKDAYS(LeaveTracker[[#This Row],[Start Date]],LeaveTracker[[#This Row],[End Date]],lstHolidays)</f>
        <v>1</v>
      </c>
      <c r="M1986" s="27"/>
    </row>
    <row r="1987" spans="1:13" ht="30" customHeight="1" x14ac:dyDescent="0.3">
      <c r="A1987" s="27">
        <v>462</v>
      </c>
      <c r="B1987" s="31">
        <v>43915</v>
      </c>
      <c r="C1987" s="31">
        <v>43865</v>
      </c>
      <c r="D1987" s="19" t="s">
        <v>863</v>
      </c>
      <c r="E1987" s="51" t="str">
        <f>IF(ISBLANK(LeaveTracker[[#This Row],[Employee Name]]),"-----",VLOOKUP(LeaveTracker[[#This Row],[Employee Name]],Employees[[Employee Name]:[Office]],7))</f>
        <v>ACCOUNTING</v>
      </c>
      <c r="F1987" s="51" t="str">
        <f>IF(ISBLANK(LeaveTracker[[#This Row],[Employee Name]]),"-----",VLOOKUP(LeaveTracker[[#This Row],[Employee Name]],Employees[[Employee Name]:[Office]],6))</f>
        <v>REGULAR</v>
      </c>
      <c r="G1987" s="24">
        <v>43868</v>
      </c>
      <c r="H1987" s="24">
        <v>43868</v>
      </c>
      <c r="I1987" s="20" t="s">
        <v>298</v>
      </c>
      <c r="J1987" s="43" t="s">
        <v>842</v>
      </c>
      <c r="K1987" s="51" t="str">
        <f ca="1">LeaveTracker[[#This Row],[Days]]&amp;" "&amp;LeaveTracker[[#This Row],[Type of Leave]]</f>
        <v>1 OTHER</v>
      </c>
      <c r="L1987" s="23">
        <f ca="1">NETWORKDAYS(LeaveTracker[[#This Row],[Start Date]],LeaveTracker[[#This Row],[End Date]],lstHolidays)</f>
        <v>1</v>
      </c>
      <c r="M1987" s="27"/>
    </row>
    <row r="1988" spans="1:13" ht="30" customHeight="1" x14ac:dyDescent="0.3">
      <c r="A1988" s="27">
        <v>462</v>
      </c>
      <c r="B1988" s="31">
        <v>43915</v>
      </c>
      <c r="C1988" s="31">
        <v>43865</v>
      </c>
      <c r="D1988" s="19" t="s">
        <v>863</v>
      </c>
      <c r="E1988" s="51" t="str">
        <f>IF(ISBLANK(LeaveTracker[[#This Row],[Employee Name]]),"-----",VLOOKUP(LeaveTracker[[#This Row],[Employee Name]],Employees[[Employee Name]:[Office]],7))</f>
        <v>ACCOUNTING</v>
      </c>
      <c r="F1988" s="51" t="str">
        <f>IF(ISBLANK(LeaveTracker[[#This Row],[Employee Name]]),"-----",VLOOKUP(LeaveTracker[[#This Row],[Employee Name]],Employees[[Employee Name]:[Office]],6))</f>
        <v>REGULAR</v>
      </c>
      <c r="G1988" s="24">
        <v>43874</v>
      </c>
      <c r="H1988" s="24">
        <v>43875</v>
      </c>
      <c r="I1988" s="20" t="s">
        <v>298</v>
      </c>
      <c r="J1988" s="43" t="s">
        <v>842</v>
      </c>
      <c r="K1988" s="51" t="str">
        <f ca="1">LeaveTracker[[#This Row],[Days]]&amp;" "&amp;LeaveTracker[[#This Row],[Type of Leave]]</f>
        <v>2 OTHER</v>
      </c>
      <c r="L1988" s="23">
        <f ca="1">NETWORKDAYS(LeaveTracker[[#This Row],[Start Date]],LeaveTracker[[#This Row],[End Date]],lstHolidays)</f>
        <v>2</v>
      </c>
      <c r="M1988" s="27"/>
    </row>
    <row r="1989" spans="1:13" ht="30" customHeight="1" x14ac:dyDescent="0.3">
      <c r="A1989" s="27">
        <v>463</v>
      </c>
      <c r="B1989" s="31">
        <v>43915</v>
      </c>
      <c r="C1989" s="31">
        <v>43876</v>
      </c>
      <c r="D1989" s="20" t="s">
        <v>863</v>
      </c>
      <c r="E1989" s="51" t="str">
        <f>IF(ISBLANK(LeaveTracker[[#This Row],[Employee Name]]),"-----",VLOOKUP(LeaveTracker[[#This Row],[Employee Name]],Employees[[Employee Name]:[Office]],7))</f>
        <v>ACCOUNTING</v>
      </c>
      <c r="F1989" s="51" t="str">
        <f>IF(ISBLANK(LeaveTracker[[#This Row],[Employee Name]]),"-----",VLOOKUP(LeaveTracker[[#This Row],[Employee Name]],Employees[[Employee Name]:[Office]],6))</f>
        <v>REGULAR</v>
      </c>
      <c r="G1989" s="24">
        <v>43840</v>
      </c>
      <c r="H1989" s="24">
        <v>43840</v>
      </c>
      <c r="I1989" s="20" t="s">
        <v>81</v>
      </c>
      <c r="K1989" s="51" t="str">
        <f ca="1">LeaveTracker[[#This Row],[Days]]&amp;" "&amp;LeaveTracker[[#This Row],[Type of Leave]]</f>
        <v>1 SL</v>
      </c>
      <c r="L1989" s="23">
        <f ca="1">NETWORKDAYS(LeaveTracker[[#This Row],[Start Date]],LeaveTracker[[#This Row],[End Date]],lstHolidays)</f>
        <v>1</v>
      </c>
      <c r="M1989" s="27"/>
    </row>
    <row r="1990" spans="1:13" ht="30" customHeight="1" x14ac:dyDescent="0.3">
      <c r="A1990" s="27">
        <v>464</v>
      </c>
      <c r="B1990" s="31">
        <v>43915</v>
      </c>
      <c r="C1990" s="31">
        <v>43866</v>
      </c>
      <c r="D1990" s="19" t="s">
        <v>147</v>
      </c>
      <c r="E1990" s="51" t="str">
        <f>IF(ISBLANK(LeaveTracker[[#This Row],[Employee Name]]),"-----",VLOOKUP(LeaveTracker[[#This Row],[Employee Name]],Employees[[Employee Name]:[Office]],7))</f>
        <v>CPDO</v>
      </c>
      <c r="F1990" s="51" t="str">
        <f>IF(ISBLANK(LeaveTracker[[#This Row],[Employee Name]]),"-----",VLOOKUP(LeaveTracker[[#This Row],[Employee Name]],Employees[[Employee Name]:[Office]],6))</f>
        <v>REGULAR</v>
      </c>
      <c r="G1990" s="24">
        <v>43865</v>
      </c>
      <c r="H1990" s="24">
        <v>43868</v>
      </c>
      <c r="I1990" s="20" t="s">
        <v>298</v>
      </c>
      <c r="J1990" s="43" t="s">
        <v>842</v>
      </c>
      <c r="K1990" s="51" t="str">
        <f ca="1">LeaveTracker[[#This Row],[Days]]&amp;" "&amp;LeaveTracker[[#This Row],[Type of Leave]]</f>
        <v>4 OTHER</v>
      </c>
      <c r="L1990" s="23">
        <f ca="1">NETWORKDAYS(LeaveTracker[[#This Row],[Start Date]],LeaveTracker[[#This Row],[End Date]],lstHolidays)</f>
        <v>4</v>
      </c>
      <c r="M1990" s="27"/>
    </row>
    <row r="1991" spans="1:13" ht="30" customHeight="1" x14ac:dyDescent="0.3">
      <c r="A1991" s="27">
        <v>464</v>
      </c>
      <c r="B1991" s="31">
        <v>43915</v>
      </c>
      <c r="C1991" s="31">
        <v>43866</v>
      </c>
      <c r="D1991" s="19" t="s">
        <v>147</v>
      </c>
      <c r="E1991" s="51" t="str">
        <f>IF(ISBLANK(LeaveTracker[[#This Row],[Employee Name]]),"-----",VLOOKUP(LeaveTracker[[#This Row],[Employee Name]],Employees[[Employee Name]:[Office]],7))</f>
        <v>CPDO</v>
      </c>
      <c r="F1991" s="51" t="str">
        <f>IF(ISBLANK(LeaveTracker[[#This Row],[Employee Name]]),"-----",VLOOKUP(LeaveTracker[[#This Row],[Employee Name]],Employees[[Employee Name]:[Office]],6))</f>
        <v>REGULAR</v>
      </c>
      <c r="G1991" s="24">
        <v>43871</v>
      </c>
      <c r="H1991" s="24">
        <v>43871</v>
      </c>
      <c r="I1991" s="20" t="s">
        <v>298</v>
      </c>
      <c r="J1991" s="43" t="s">
        <v>842</v>
      </c>
      <c r="K1991" s="51" t="str">
        <f ca="1">LeaveTracker[[#This Row],[Days]]&amp;" "&amp;LeaveTracker[[#This Row],[Type of Leave]]</f>
        <v>1 OTHER</v>
      </c>
      <c r="L1991" s="23">
        <f ca="1">NETWORKDAYS(LeaveTracker[[#This Row],[Start Date]],LeaveTracker[[#This Row],[End Date]],lstHolidays)</f>
        <v>1</v>
      </c>
      <c r="M1991" s="27"/>
    </row>
    <row r="1992" spans="1:13" ht="30" customHeight="1" x14ac:dyDescent="0.3">
      <c r="A1992" s="27">
        <v>464</v>
      </c>
      <c r="B1992" s="31">
        <v>43915</v>
      </c>
      <c r="C1992" s="31">
        <v>43866</v>
      </c>
      <c r="D1992" s="19" t="s">
        <v>147</v>
      </c>
      <c r="E1992" s="51" t="str">
        <f>IF(ISBLANK(LeaveTracker[[#This Row],[Employee Name]]),"-----",VLOOKUP(LeaveTracker[[#This Row],[Employee Name]],Employees[[Employee Name]:[Office]],7))</f>
        <v>CPDO</v>
      </c>
      <c r="F1992" s="51" t="str">
        <f>IF(ISBLANK(LeaveTracker[[#This Row],[Employee Name]]),"-----",VLOOKUP(LeaveTracker[[#This Row],[Employee Name]],Employees[[Employee Name]:[Office]],6))</f>
        <v>REGULAR</v>
      </c>
      <c r="G1992" s="24">
        <v>43875</v>
      </c>
      <c r="H1992" s="24">
        <v>43875</v>
      </c>
      <c r="I1992" s="20" t="s">
        <v>298</v>
      </c>
      <c r="J1992" s="43" t="s">
        <v>842</v>
      </c>
      <c r="K1992" s="51" t="str">
        <f ca="1">LeaveTracker[[#This Row],[Days]]&amp;" "&amp;LeaveTracker[[#This Row],[Type of Leave]]</f>
        <v>1 OTHER</v>
      </c>
      <c r="L1992" s="23">
        <f ca="1">NETWORKDAYS(LeaveTracker[[#This Row],[Start Date]],LeaveTracker[[#This Row],[End Date]],lstHolidays)</f>
        <v>1</v>
      </c>
      <c r="M1992" s="27"/>
    </row>
    <row r="1993" spans="1:13" ht="30" customHeight="1" x14ac:dyDescent="0.3">
      <c r="A1993" s="27">
        <v>465</v>
      </c>
      <c r="B1993" s="31">
        <v>43915</v>
      </c>
      <c r="C1993" s="31">
        <v>43872</v>
      </c>
      <c r="D1993" s="19" t="s">
        <v>506</v>
      </c>
      <c r="E1993" s="51" t="str">
        <f>IF(ISBLANK(LeaveTracker[[#This Row],[Employee Name]]),"-----",VLOOKUP(LeaveTracker[[#This Row],[Employee Name]],Employees[[Employee Name]:[Office]],7))</f>
        <v>ACCOUNTING</v>
      </c>
      <c r="F1993" s="51" t="str">
        <f>IF(ISBLANK(LeaveTracker[[#This Row],[Employee Name]]),"-----",VLOOKUP(LeaveTracker[[#This Row],[Employee Name]],Employees[[Employee Name]:[Office]],6))</f>
        <v>REGULAR</v>
      </c>
      <c r="G1993" s="24">
        <v>43871</v>
      </c>
      <c r="H1993" s="24">
        <v>43871</v>
      </c>
      <c r="I1993" s="20" t="s">
        <v>298</v>
      </c>
      <c r="J1993" s="43" t="s">
        <v>842</v>
      </c>
      <c r="K1993" s="51" t="str">
        <f ca="1">LeaveTracker[[#This Row],[Days]]&amp;" "&amp;LeaveTracker[[#This Row],[Type of Leave]]</f>
        <v>1 OTHER</v>
      </c>
      <c r="L1993" s="23">
        <f ca="1">NETWORKDAYS(LeaveTracker[[#This Row],[Start Date]],LeaveTracker[[#This Row],[End Date]],lstHolidays)</f>
        <v>1</v>
      </c>
      <c r="M1993" s="27"/>
    </row>
    <row r="1994" spans="1:13" ht="30" customHeight="1" x14ac:dyDescent="0.3">
      <c r="A1994" s="27">
        <v>466</v>
      </c>
      <c r="B1994" s="31">
        <v>43915</v>
      </c>
      <c r="C1994" s="31">
        <v>43850</v>
      </c>
      <c r="D1994" s="20" t="s">
        <v>506</v>
      </c>
      <c r="E1994" s="51" t="str">
        <f>IF(ISBLANK(LeaveTracker[[#This Row],[Employee Name]]),"-----",VLOOKUP(LeaveTracker[[#This Row],[Employee Name]],Employees[[Employee Name]:[Office]],7))</f>
        <v>ACCOUNTING</v>
      </c>
      <c r="F1994" s="51" t="str">
        <f>IF(ISBLANK(LeaveTracker[[#This Row],[Employee Name]]),"-----",VLOOKUP(LeaveTracker[[#This Row],[Employee Name]],Employees[[Employee Name]:[Office]],6))</f>
        <v>REGULAR</v>
      </c>
      <c r="G1994" s="24">
        <v>43845</v>
      </c>
      <c r="H1994" s="24">
        <v>43845</v>
      </c>
      <c r="I1994" s="20" t="s">
        <v>81</v>
      </c>
      <c r="K1994" s="51" t="str">
        <f ca="1">LeaveTracker[[#This Row],[Days]]&amp;" "&amp;LeaveTracker[[#This Row],[Type of Leave]]</f>
        <v>1 SL</v>
      </c>
      <c r="L1994" s="23">
        <f ca="1">NETWORKDAYS(LeaveTracker[[#This Row],[Start Date]],LeaveTracker[[#This Row],[End Date]],lstHolidays)</f>
        <v>1</v>
      </c>
      <c r="M1994" s="27"/>
    </row>
    <row r="1995" spans="1:13" ht="30" customHeight="1" x14ac:dyDescent="0.3">
      <c r="A1995" s="27">
        <v>467</v>
      </c>
      <c r="B1995" s="31">
        <v>43915</v>
      </c>
      <c r="C1995" s="31">
        <v>43826</v>
      </c>
      <c r="D1995" s="20" t="s">
        <v>506</v>
      </c>
      <c r="E1995" s="51" t="str">
        <f>IF(ISBLANK(LeaveTracker[[#This Row],[Employee Name]]),"-----",VLOOKUP(LeaveTracker[[#This Row],[Employee Name]],Employees[[Employee Name]:[Office]],7))</f>
        <v>ACCOUNTING</v>
      </c>
      <c r="F1995" s="51" t="str">
        <f>IF(ISBLANK(LeaveTracker[[#This Row],[Employee Name]]),"-----",VLOOKUP(LeaveTracker[[#This Row],[Employee Name]],Employees[[Employee Name]:[Office]],6))</f>
        <v>REGULAR</v>
      </c>
      <c r="G1995" s="24">
        <v>43808</v>
      </c>
      <c r="H1995" s="24">
        <v>43808</v>
      </c>
      <c r="I1995" s="20" t="s">
        <v>81</v>
      </c>
      <c r="K1995" s="51" t="str">
        <f ca="1">LeaveTracker[[#This Row],[Days]]&amp;" "&amp;LeaveTracker[[#This Row],[Type of Leave]]</f>
        <v>1 SL</v>
      </c>
      <c r="L1995" s="23">
        <f ca="1">NETWORKDAYS(LeaveTracker[[#This Row],[Start Date]],LeaveTracker[[#This Row],[End Date]],lstHolidays)</f>
        <v>1</v>
      </c>
      <c r="M1995" s="27"/>
    </row>
    <row r="1996" spans="1:13" ht="30" customHeight="1" x14ac:dyDescent="0.3">
      <c r="A1996" s="27">
        <v>467</v>
      </c>
      <c r="B1996" s="31">
        <v>43915</v>
      </c>
      <c r="C1996" s="31">
        <v>43826</v>
      </c>
      <c r="D1996" s="20" t="s">
        <v>506</v>
      </c>
      <c r="E1996" s="51" t="str">
        <f>IF(ISBLANK(LeaveTracker[[#This Row],[Employee Name]]),"-----",VLOOKUP(LeaveTracker[[#This Row],[Employee Name]],Employees[[Employee Name]:[Office]],7))</f>
        <v>ACCOUNTING</v>
      </c>
      <c r="F1996" s="51" t="str">
        <f>IF(ISBLANK(LeaveTracker[[#This Row],[Employee Name]]),"-----",VLOOKUP(LeaveTracker[[#This Row],[Employee Name]],Employees[[Employee Name]:[Office]],6))</f>
        <v>REGULAR</v>
      </c>
      <c r="G1996" s="24">
        <v>44191</v>
      </c>
      <c r="H1996" s="24">
        <v>43825</v>
      </c>
      <c r="I1996" s="20" t="s">
        <v>81</v>
      </c>
      <c r="K1996" s="51" t="str">
        <f ca="1">LeaveTracker[[#This Row],[Days]]&amp;" "&amp;LeaveTracker[[#This Row],[Type of Leave]]</f>
        <v>-262 SL</v>
      </c>
      <c r="L1996" s="23">
        <f ca="1">NETWORKDAYS(LeaveTracker[[#This Row],[Start Date]],LeaveTracker[[#This Row],[End Date]],lstHolidays)</f>
        <v>-262</v>
      </c>
      <c r="M1996" s="27"/>
    </row>
    <row r="1997" spans="1:13" ht="30" customHeight="1" x14ac:dyDescent="0.3">
      <c r="A1997" s="27">
        <v>468</v>
      </c>
      <c r="B1997" s="31">
        <v>43915</v>
      </c>
      <c r="C1997" s="31">
        <v>43868</v>
      </c>
      <c r="D1997" s="19" t="s">
        <v>948</v>
      </c>
      <c r="E1997" s="51" t="str">
        <f>IF(ISBLANK(LeaveTracker[[#This Row],[Employee Name]]),"-----",VLOOKUP(LeaveTracker[[#This Row],[Employee Name]],Employees[[Employee Name]:[Office]],7))</f>
        <v>CEO</v>
      </c>
      <c r="F1997" s="51" t="str">
        <f>IF(ISBLANK(LeaveTracker[[#This Row],[Employee Name]]),"-----",VLOOKUP(LeaveTracker[[#This Row],[Employee Name]],Employees[[Employee Name]:[Office]],6))</f>
        <v>REGULAR</v>
      </c>
      <c r="G1997" s="24">
        <v>43871</v>
      </c>
      <c r="H1997" s="24">
        <v>43875</v>
      </c>
      <c r="I1997" s="20" t="s">
        <v>298</v>
      </c>
      <c r="J1997" s="43" t="s">
        <v>842</v>
      </c>
      <c r="K1997" s="51" t="str">
        <f ca="1">LeaveTracker[[#This Row],[Days]]&amp;" "&amp;LeaveTracker[[#This Row],[Type of Leave]]</f>
        <v>5 OTHER</v>
      </c>
      <c r="L1997" s="23">
        <f ca="1">NETWORKDAYS(LeaveTracker[[#This Row],[Start Date]],LeaveTracker[[#This Row],[End Date]],lstHolidays)</f>
        <v>5</v>
      </c>
      <c r="M1997" s="27"/>
    </row>
    <row r="1998" spans="1:13" ht="30" customHeight="1" x14ac:dyDescent="0.3">
      <c r="A1998" s="27">
        <v>469</v>
      </c>
      <c r="B1998" s="31">
        <v>43915</v>
      </c>
      <c r="C1998" s="31">
        <v>43864</v>
      </c>
      <c r="D1998" s="19" t="s">
        <v>519</v>
      </c>
      <c r="E1998" s="51" t="str">
        <f>IF(ISBLANK(LeaveTracker[[#This Row],[Employee Name]]),"-----",VLOOKUP(LeaveTracker[[#This Row],[Employee Name]],Employees[[Employee Name]:[Office]],7))</f>
        <v>ACCOUNTING</v>
      </c>
      <c r="F1998" s="51" t="str">
        <f>IF(ISBLANK(LeaveTracker[[#This Row],[Employee Name]]),"-----",VLOOKUP(LeaveTracker[[#This Row],[Employee Name]],Employees[[Employee Name]:[Office]],6))</f>
        <v>REGULAR</v>
      </c>
      <c r="G1998" s="24">
        <v>43867</v>
      </c>
      <c r="H1998" s="24">
        <v>43868</v>
      </c>
      <c r="I1998" s="20" t="s">
        <v>298</v>
      </c>
      <c r="J1998" s="43" t="s">
        <v>842</v>
      </c>
      <c r="K1998" s="51" t="str">
        <f ca="1">LeaveTracker[[#This Row],[Days]]&amp;" "&amp;LeaveTracker[[#This Row],[Type of Leave]]</f>
        <v>2 OTHER</v>
      </c>
      <c r="L1998" s="23">
        <f ca="1">NETWORKDAYS(LeaveTracker[[#This Row],[Start Date]],LeaveTracker[[#This Row],[End Date]],lstHolidays)</f>
        <v>2</v>
      </c>
      <c r="M1998" s="27"/>
    </row>
    <row r="1999" spans="1:13" ht="30" customHeight="1" x14ac:dyDescent="0.3">
      <c r="A1999" s="27">
        <v>469</v>
      </c>
      <c r="B1999" s="31">
        <v>43915</v>
      </c>
      <c r="C1999" s="31">
        <v>43864</v>
      </c>
      <c r="D1999" s="19" t="s">
        <v>519</v>
      </c>
      <c r="E1999" s="51" t="str">
        <f>IF(ISBLANK(LeaveTracker[[#This Row],[Employee Name]]),"-----",VLOOKUP(LeaveTracker[[#This Row],[Employee Name]],Employees[[Employee Name]:[Office]],7))</f>
        <v>ACCOUNTING</v>
      </c>
      <c r="F1999" s="51" t="str">
        <f>IF(ISBLANK(LeaveTracker[[#This Row],[Employee Name]]),"-----",VLOOKUP(LeaveTracker[[#This Row],[Employee Name]],Employees[[Employee Name]:[Office]],6))</f>
        <v>REGULAR</v>
      </c>
      <c r="G1999" s="24">
        <v>43872</v>
      </c>
      <c r="H1999" s="24">
        <v>43872</v>
      </c>
      <c r="I1999" s="20" t="s">
        <v>298</v>
      </c>
      <c r="J1999" s="43" t="s">
        <v>842</v>
      </c>
      <c r="K1999" s="51" t="str">
        <f ca="1">LeaveTracker[[#This Row],[Days]]&amp;" "&amp;LeaveTracker[[#This Row],[Type of Leave]]</f>
        <v>1 OTHER</v>
      </c>
      <c r="L1999" s="23">
        <f ca="1">NETWORKDAYS(LeaveTracker[[#This Row],[Start Date]],LeaveTracker[[#This Row],[End Date]],lstHolidays)</f>
        <v>1</v>
      </c>
      <c r="M1999" s="27"/>
    </row>
    <row r="2000" spans="1:13" ht="30" customHeight="1" x14ac:dyDescent="0.3">
      <c r="A2000" s="27">
        <v>469</v>
      </c>
      <c r="B2000" s="31">
        <v>43915</v>
      </c>
      <c r="C2000" s="31">
        <v>43864</v>
      </c>
      <c r="D2000" s="19" t="s">
        <v>519</v>
      </c>
      <c r="E2000" s="51" t="str">
        <f>IF(ISBLANK(LeaveTracker[[#This Row],[Employee Name]]),"-----",VLOOKUP(LeaveTracker[[#This Row],[Employee Name]],Employees[[Employee Name]:[Office]],7))</f>
        <v>ACCOUNTING</v>
      </c>
      <c r="F2000" s="51" t="str">
        <f>IF(ISBLANK(LeaveTracker[[#This Row],[Employee Name]]),"-----",VLOOKUP(LeaveTracker[[#This Row],[Employee Name]],Employees[[Employee Name]:[Office]],6))</f>
        <v>REGULAR</v>
      </c>
      <c r="G2000" s="24">
        <v>43875</v>
      </c>
      <c r="H2000" s="24">
        <v>43875</v>
      </c>
      <c r="I2000" s="20" t="s">
        <v>298</v>
      </c>
      <c r="J2000" s="43" t="s">
        <v>842</v>
      </c>
      <c r="K2000" s="51" t="str">
        <f ca="1">LeaveTracker[[#This Row],[Days]]&amp;" "&amp;LeaveTracker[[#This Row],[Type of Leave]]</f>
        <v>1 OTHER</v>
      </c>
      <c r="L2000" s="23">
        <f ca="1">NETWORKDAYS(LeaveTracker[[#This Row],[Start Date]],LeaveTracker[[#This Row],[End Date]],lstHolidays)</f>
        <v>1</v>
      </c>
      <c r="M2000" s="27"/>
    </row>
    <row r="2001" spans="1:13" ht="30" customHeight="1" x14ac:dyDescent="0.3">
      <c r="A2001" s="27">
        <v>469</v>
      </c>
      <c r="B2001" s="31">
        <v>43915</v>
      </c>
      <c r="C2001" s="31">
        <v>43864</v>
      </c>
      <c r="D2001" s="19" t="s">
        <v>519</v>
      </c>
      <c r="E2001" s="51" t="str">
        <f>IF(ISBLANK(LeaveTracker[[#This Row],[Employee Name]]),"-----",VLOOKUP(LeaveTracker[[#This Row],[Employee Name]],Employees[[Employee Name]:[Office]],7))</f>
        <v>ACCOUNTING</v>
      </c>
      <c r="F2001" s="51" t="str">
        <f>IF(ISBLANK(LeaveTracker[[#This Row],[Employee Name]]),"-----",VLOOKUP(LeaveTracker[[#This Row],[Employee Name]],Employees[[Employee Name]:[Office]],6))</f>
        <v>REGULAR</v>
      </c>
      <c r="G2001" s="24">
        <v>43879</v>
      </c>
      <c r="H2001" s="24">
        <v>43879</v>
      </c>
      <c r="I2001" s="20" t="s">
        <v>298</v>
      </c>
      <c r="J2001" s="43" t="s">
        <v>842</v>
      </c>
      <c r="K2001" s="51" t="str">
        <f ca="1">LeaveTracker[[#This Row],[Days]]&amp;" "&amp;LeaveTracker[[#This Row],[Type of Leave]]</f>
        <v>1 OTHER</v>
      </c>
      <c r="L2001" s="23">
        <f ca="1">NETWORKDAYS(LeaveTracker[[#This Row],[Start Date]],LeaveTracker[[#This Row],[End Date]],lstHolidays)</f>
        <v>1</v>
      </c>
      <c r="M2001" s="27"/>
    </row>
    <row r="2002" spans="1:13" ht="30" customHeight="1" x14ac:dyDescent="0.3">
      <c r="A2002" s="27">
        <v>470</v>
      </c>
      <c r="B2002" s="31">
        <v>43915</v>
      </c>
      <c r="C2002" s="31">
        <v>43819</v>
      </c>
      <c r="D2002" s="20" t="s">
        <v>519</v>
      </c>
      <c r="E2002" s="51" t="str">
        <f>IF(ISBLANK(LeaveTracker[[#This Row],[Employee Name]]),"-----",VLOOKUP(LeaveTracker[[#This Row],[Employee Name]],Employees[[Employee Name]:[Office]],7))</f>
        <v>ACCOUNTING</v>
      </c>
      <c r="F2002" s="51" t="str">
        <f>IF(ISBLANK(LeaveTracker[[#This Row],[Employee Name]]),"-----",VLOOKUP(LeaveTracker[[#This Row],[Employee Name]],Employees[[Employee Name]:[Office]],6))</f>
        <v>REGULAR</v>
      </c>
      <c r="G2002" s="24">
        <v>43822</v>
      </c>
      <c r="H2002" s="24">
        <v>43822</v>
      </c>
      <c r="I2002" s="20" t="s">
        <v>298</v>
      </c>
      <c r="J2002" s="43" t="s">
        <v>727</v>
      </c>
      <c r="K2002" s="51" t="str">
        <f ca="1">LeaveTracker[[#This Row],[Days]]&amp;" "&amp;LeaveTracker[[#This Row],[Type of Leave]]</f>
        <v>1 OTHER</v>
      </c>
      <c r="L2002" s="23">
        <f ca="1">NETWORKDAYS(LeaveTracker[[#This Row],[Start Date]],LeaveTracker[[#This Row],[End Date]],lstHolidays)</f>
        <v>1</v>
      </c>
      <c r="M2002" s="27"/>
    </row>
    <row r="2003" spans="1:13" ht="30" customHeight="1" x14ac:dyDescent="0.3">
      <c r="A2003" s="27">
        <v>471</v>
      </c>
      <c r="B2003" s="31">
        <v>43915</v>
      </c>
      <c r="C2003" s="31">
        <v>43894</v>
      </c>
      <c r="D2003" s="19" t="s">
        <v>950</v>
      </c>
      <c r="E2003" s="51" t="str">
        <f>IF(ISBLANK(LeaveTracker[[#This Row],[Employee Name]]),"-----",VLOOKUP(LeaveTracker[[#This Row],[Employee Name]],Employees[[Employee Name]:[Office]],7))</f>
        <v>ACCOUNTING</v>
      </c>
      <c r="F2003" s="51" t="str">
        <f>IF(ISBLANK(LeaveTracker[[#This Row],[Employee Name]]),"-----",VLOOKUP(LeaveTracker[[#This Row],[Employee Name]],Employees[[Employee Name]:[Office]],6))</f>
        <v>REGULAR</v>
      </c>
      <c r="G2003" s="24">
        <v>43888</v>
      </c>
      <c r="H2003" s="24">
        <v>43889</v>
      </c>
      <c r="I2003" s="20" t="s">
        <v>81</v>
      </c>
      <c r="K2003" s="51" t="str">
        <f ca="1">LeaveTracker[[#This Row],[Days]]&amp;" "&amp;LeaveTracker[[#This Row],[Type of Leave]]</f>
        <v>2 SL</v>
      </c>
      <c r="L2003" s="23">
        <f ca="1">NETWORKDAYS(LeaveTracker[[#This Row],[Start Date]],LeaveTracker[[#This Row],[End Date]],lstHolidays)</f>
        <v>2</v>
      </c>
      <c r="M2003" s="27"/>
    </row>
    <row r="2004" spans="1:13" ht="30" customHeight="1" x14ac:dyDescent="0.3">
      <c r="A2004" s="27">
        <v>472</v>
      </c>
      <c r="B2004" s="31">
        <v>43915</v>
      </c>
      <c r="C2004" s="31">
        <v>43872</v>
      </c>
      <c r="D2004" s="20" t="s">
        <v>950</v>
      </c>
      <c r="E2004" s="51" t="str">
        <f>IF(ISBLANK(LeaveTracker[[#This Row],[Employee Name]]),"-----",VLOOKUP(LeaveTracker[[#This Row],[Employee Name]],Employees[[Employee Name]:[Office]],7))</f>
        <v>ACCOUNTING</v>
      </c>
      <c r="F2004" s="51" t="str">
        <f>IF(ISBLANK(LeaveTracker[[#This Row],[Employee Name]]),"-----",VLOOKUP(LeaveTracker[[#This Row],[Employee Name]],Employees[[Employee Name]:[Office]],6))</f>
        <v>REGULAR</v>
      </c>
      <c r="G2004" s="24">
        <v>43871</v>
      </c>
      <c r="H2004" s="24">
        <v>43871</v>
      </c>
      <c r="I2004" s="20" t="s">
        <v>298</v>
      </c>
      <c r="J2004" s="43" t="s">
        <v>727</v>
      </c>
      <c r="K2004" s="51" t="str">
        <f ca="1">LeaveTracker[[#This Row],[Days]]&amp;" "&amp;LeaveTracker[[#This Row],[Type of Leave]]</f>
        <v>1 OTHER</v>
      </c>
      <c r="L2004" s="23">
        <f ca="1">NETWORKDAYS(LeaveTracker[[#This Row],[Start Date]],LeaveTracker[[#This Row],[End Date]],lstHolidays)</f>
        <v>1</v>
      </c>
      <c r="M2004" s="27"/>
    </row>
    <row r="2005" spans="1:13" ht="30" customHeight="1" x14ac:dyDescent="0.3">
      <c r="A2005" s="27">
        <v>473</v>
      </c>
      <c r="B2005" s="31">
        <v>43915</v>
      </c>
      <c r="C2005" s="31">
        <v>43881</v>
      </c>
      <c r="D2005" s="20" t="s">
        <v>950</v>
      </c>
      <c r="E2005" s="51" t="str">
        <f>IF(ISBLANK(LeaveTracker[[#This Row],[Employee Name]]),"-----",VLOOKUP(LeaveTracker[[#This Row],[Employee Name]],Employees[[Employee Name]:[Office]],7))</f>
        <v>ACCOUNTING</v>
      </c>
      <c r="F2005" s="51" t="str">
        <f>IF(ISBLANK(LeaveTracker[[#This Row],[Employee Name]]),"-----",VLOOKUP(LeaveTracker[[#This Row],[Employee Name]],Employees[[Employee Name]:[Office]],6))</f>
        <v>REGULAR</v>
      </c>
      <c r="G2005" s="24">
        <v>43875</v>
      </c>
      <c r="H2005" s="24">
        <v>43875</v>
      </c>
      <c r="I2005" s="20" t="s">
        <v>298</v>
      </c>
      <c r="J2005" s="43" t="s">
        <v>727</v>
      </c>
      <c r="K2005" s="51" t="str">
        <f ca="1">LeaveTracker[[#This Row],[Days]]&amp;" "&amp;LeaveTracker[[#This Row],[Type of Leave]]</f>
        <v>1 OTHER</v>
      </c>
      <c r="L2005" s="23">
        <f ca="1">NETWORKDAYS(LeaveTracker[[#This Row],[Start Date]],LeaveTracker[[#This Row],[End Date]],lstHolidays)</f>
        <v>1</v>
      </c>
      <c r="M2005" s="27"/>
    </row>
    <row r="2006" spans="1:13" ht="30" customHeight="1" x14ac:dyDescent="0.3">
      <c r="A2006" s="27">
        <v>474</v>
      </c>
      <c r="B2006" s="31">
        <v>43915</v>
      </c>
      <c r="C2006" s="31">
        <v>43881</v>
      </c>
      <c r="D2006" s="20" t="s">
        <v>950</v>
      </c>
      <c r="E2006" s="51" t="str">
        <f>IF(ISBLANK(LeaveTracker[[#This Row],[Employee Name]]),"-----",VLOOKUP(LeaveTracker[[#This Row],[Employee Name]],Employees[[Employee Name]:[Office]],7))</f>
        <v>ACCOUNTING</v>
      </c>
      <c r="F2006" s="51" t="str">
        <f>IF(ISBLANK(LeaveTracker[[#This Row],[Employee Name]]),"-----",VLOOKUP(LeaveTracker[[#This Row],[Employee Name]],Employees[[Employee Name]:[Office]],6))</f>
        <v>REGULAR</v>
      </c>
      <c r="G2006" s="24">
        <v>43880</v>
      </c>
      <c r="H2006" s="24">
        <v>43880</v>
      </c>
      <c r="I2006" s="20" t="s">
        <v>298</v>
      </c>
      <c r="J2006" s="43" t="s">
        <v>763</v>
      </c>
      <c r="K2006" s="51" t="str">
        <f ca="1">LeaveTracker[[#This Row],[Days]]&amp;" "&amp;LeaveTracker[[#This Row],[Type of Leave]]</f>
        <v>1 OTHER</v>
      </c>
      <c r="L2006" s="23">
        <f ca="1">NETWORKDAYS(LeaveTracker[[#This Row],[Start Date]],LeaveTracker[[#This Row],[End Date]],lstHolidays)</f>
        <v>1</v>
      </c>
      <c r="M2006" s="27"/>
    </row>
    <row r="2007" spans="1:13" ht="30" customHeight="1" x14ac:dyDescent="0.3">
      <c r="A2007" s="27">
        <v>475</v>
      </c>
      <c r="B2007" s="31">
        <v>43915</v>
      </c>
      <c r="C2007" s="31">
        <v>43851</v>
      </c>
      <c r="D2007" s="20" t="s">
        <v>950</v>
      </c>
      <c r="E2007" s="51" t="str">
        <f>IF(ISBLANK(LeaveTracker[[#This Row],[Employee Name]]),"-----",VLOOKUP(LeaveTracker[[#This Row],[Employee Name]],Employees[[Employee Name]:[Office]],7))</f>
        <v>ACCOUNTING</v>
      </c>
      <c r="F2007" s="51" t="str">
        <f>IF(ISBLANK(LeaveTracker[[#This Row],[Employee Name]]),"-----",VLOOKUP(LeaveTracker[[#This Row],[Employee Name]],Employees[[Employee Name]:[Office]],6))</f>
        <v>REGULAR</v>
      </c>
      <c r="G2007" s="24">
        <v>43845</v>
      </c>
      <c r="H2007" s="24">
        <v>43847</v>
      </c>
      <c r="I2007" s="20" t="s">
        <v>298</v>
      </c>
      <c r="J2007" s="43" t="s">
        <v>842</v>
      </c>
      <c r="K2007" s="51" t="str">
        <f ca="1">LeaveTracker[[#This Row],[Days]]&amp;" "&amp;LeaveTracker[[#This Row],[Type of Leave]]</f>
        <v>3 OTHER</v>
      </c>
      <c r="L2007" s="23">
        <f ca="1">NETWORKDAYS(LeaveTracker[[#This Row],[Start Date]],LeaveTracker[[#This Row],[End Date]],lstHolidays)</f>
        <v>3</v>
      </c>
      <c r="M2007" s="27"/>
    </row>
    <row r="2008" spans="1:13" ht="30" customHeight="1" x14ac:dyDescent="0.3">
      <c r="A2008" s="27">
        <v>476</v>
      </c>
      <c r="B2008" s="31">
        <v>43915</v>
      </c>
      <c r="C2008" s="31">
        <v>43860</v>
      </c>
      <c r="D2008" s="20" t="s">
        <v>950</v>
      </c>
      <c r="E2008" s="51" t="str">
        <f>IF(ISBLANK(LeaveTracker[[#This Row],[Employee Name]]),"-----",VLOOKUP(LeaveTracker[[#This Row],[Employee Name]],Employees[[Employee Name]:[Office]],7))</f>
        <v>ACCOUNTING</v>
      </c>
      <c r="F2008" s="51" t="str">
        <f>IF(ISBLANK(LeaveTracker[[#This Row],[Employee Name]]),"-----",VLOOKUP(LeaveTracker[[#This Row],[Employee Name]],Employees[[Employee Name]:[Office]],6))</f>
        <v>REGULAR</v>
      </c>
      <c r="G2008" s="24">
        <v>43858</v>
      </c>
      <c r="H2008" s="24">
        <v>43859</v>
      </c>
      <c r="I2008" s="20" t="s">
        <v>298</v>
      </c>
      <c r="J2008" s="43" t="s">
        <v>842</v>
      </c>
      <c r="K2008" s="51" t="str">
        <f ca="1">LeaveTracker[[#This Row],[Days]]&amp;" "&amp;LeaveTracker[[#This Row],[Type of Leave]]</f>
        <v>2 OTHER</v>
      </c>
      <c r="L2008" s="23">
        <f ca="1">NETWORKDAYS(LeaveTracker[[#This Row],[Start Date]],LeaveTracker[[#This Row],[End Date]],lstHolidays)</f>
        <v>2</v>
      </c>
      <c r="M2008" s="27"/>
    </row>
    <row r="2009" spans="1:13" ht="30" customHeight="1" x14ac:dyDescent="0.3">
      <c r="A2009" s="27">
        <v>477</v>
      </c>
      <c r="B2009" s="31">
        <v>43915</v>
      </c>
      <c r="C2009" s="31">
        <v>43836</v>
      </c>
      <c r="D2009" s="20" t="s">
        <v>950</v>
      </c>
      <c r="E2009" s="51" t="str">
        <f>IF(ISBLANK(LeaveTracker[[#This Row],[Employee Name]]),"-----",VLOOKUP(LeaveTracker[[#This Row],[Employee Name]],Employees[[Employee Name]:[Office]],7))</f>
        <v>ACCOUNTING</v>
      </c>
      <c r="F2009" s="51" t="str">
        <f>IF(ISBLANK(LeaveTracker[[#This Row],[Employee Name]]),"-----",VLOOKUP(LeaveTracker[[#This Row],[Employee Name]],Employees[[Employee Name]:[Office]],6))</f>
        <v>REGULAR</v>
      </c>
      <c r="G2009" s="24">
        <v>43832</v>
      </c>
      <c r="H2009" s="24">
        <v>43833</v>
      </c>
      <c r="I2009" s="20" t="s">
        <v>81</v>
      </c>
      <c r="K2009" s="51" t="str">
        <f ca="1">LeaveTracker[[#This Row],[Days]]&amp;" "&amp;LeaveTracker[[#This Row],[Type of Leave]]</f>
        <v>2 SL</v>
      </c>
      <c r="L2009" s="23">
        <f ca="1">NETWORKDAYS(LeaveTracker[[#This Row],[Start Date]],LeaveTracker[[#This Row],[End Date]],lstHolidays)</f>
        <v>2</v>
      </c>
      <c r="M2009" s="27"/>
    </row>
    <row r="2010" spans="1:13" ht="30" customHeight="1" x14ac:dyDescent="0.3">
      <c r="A2010" s="27">
        <v>478</v>
      </c>
      <c r="B2010" s="31">
        <v>43915</v>
      </c>
      <c r="C2010" s="31">
        <v>43858</v>
      </c>
      <c r="D2010" s="19" t="s">
        <v>868</v>
      </c>
      <c r="E2010" s="51" t="str">
        <f>IF(ISBLANK(LeaveTracker[[#This Row],[Employee Name]]),"-----",VLOOKUP(LeaveTracker[[#This Row],[Employee Name]],Employees[[Employee Name]:[Office]],7))</f>
        <v>ACCOUNTING</v>
      </c>
      <c r="F2010" s="51" t="str">
        <f>IF(ISBLANK(LeaveTracker[[#This Row],[Employee Name]]),"-----",VLOOKUP(LeaveTracker[[#This Row],[Employee Name]],Employees[[Employee Name]:[Office]],6))</f>
        <v>REGULAR</v>
      </c>
      <c r="G2010" s="24">
        <v>43845</v>
      </c>
      <c r="H2010" s="24">
        <v>43845</v>
      </c>
      <c r="I2010" s="20" t="s">
        <v>298</v>
      </c>
      <c r="J2010" s="43" t="s">
        <v>842</v>
      </c>
      <c r="K2010" s="51" t="str">
        <f ca="1">LeaveTracker[[#This Row],[Days]]&amp;" "&amp;LeaveTracker[[#This Row],[Type of Leave]]</f>
        <v>1 OTHER</v>
      </c>
      <c r="L2010" s="23">
        <f ca="1">NETWORKDAYS(LeaveTracker[[#This Row],[Start Date]],LeaveTracker[[#This Row],[End Date]],lstHolidays)</f>
        <v>1</v>
      </c>
      <c r="M2010" s="27"/>
    </row>
    <row r="2011" spans="1:13" ht="30" customHeight="1" x14ac:dyDescent="0.3">
      <c r="A2011" s="27">
        <v>479</v>
      </c>
      <c r="B2011" s="31">
        <v>43915</v>
      </c>
      <c r="C2011" s="31">
        <v>43858</v>
      </c>
      <c r="D2011" s="20" t="s">
        <v>868</v>
      </c>
      <c r="E2011" s="51" t="str">
        <f>IF(ISBLANK(LeaveTracker[[#This Row],[Employee Name]]),"-----",VLOOKUP(LeaveTracker[[#This Row],[Employee Name]],Employees[[Employee Name]:[Office]],7))</f>
        <v>ACCOUNTING</v>
      </c>
      <c r="F2011" s="51" t="str">
        <f>IF(ISBLANK(LeaveTracker[[#This Row],[Employee Name]]),"-----",VLOOKUP(LeaveTracker[[#This Row],[Employee Name]],Employees[[Employee Name]:[Office]],6))</f>
        <v>REGULAR</v>
      </c>
      <c r="G2011" s="24">
        <v>43847</v>
      </c>
      <c r="H2011" s="24">
        <v>43847</v>
      </c>
      <c r="I2011" s="20" t="s">
        <v>298</v>
      </c>
      <c r="J2011" s="43" t="s">
        <v>842</v>
      </c>
      <c r="K2011" s="51" t="str">
        <f ca="1">LeaveTracker[[#This Row],[Days]]&amp;" "&amp;LeaveTracker[[#This Row],[Type of Leave]]</f>
        <v>1 OTHER</v>
      </c>
      <c r="L2011" s="23">
        <f ca="1">NETWORKDAYS(LeaveTracker[[#This Row],[Start Date]],LeaveTracker[[#This Row],[End Date]],lstHolidays)</f>
        <v>1</v>
      </c>
      <c r="M2011" s="27"/>
    </row>
    <row r="2012" spans="1:13" ht="30" customHeight="1" x14ac:dyDescent="0.3">
      <c r="A2012" s="27">
        <v>480</v>
      </c>
      <c r="B2012" s="31">
        <v>43915</v>
      </c>
      <c r="C2012" s="31">
        <v>43864</v>
      </c>
      <c r="D2012" s="20" t="s">
        <v>868</v>
      </c>
      <c r="E2012" s="51" t="str">
        <f>IF(ISBLANK(LeaveTracker[[#This Row],[Employee Name]]),"-----",VLOOKUP(LeaveTracker[[#This Row],[Employee Name]],Employees[[Employee Name]:[Office]],7))</f>
        <v>ACCOUNTING</v>
      </c>
      <c r="F2012" s="51" t="str">
        <f>IF(ISBLANK(LeaveTracker[[#This Row],[Employee Name]]),"-----",VLOOKUP(LeaveTracker[[#This Row],[Employee Name]],Employees[[Employee Name]:[Office]],6))</f>
        <v>REGULAR</v>
      </c>
      <c r="G2012" s="24">
        <v>43853</v>
      </c>
      <c r="H2012" s="24">
        <v>43854</v>
      </c>
      <c r="I2012" s="20" t="s">
        <v>298</v>
      </c>
      <c r="J2012" s="43" t="s">
        <v>842</v>
      </c>
      <c r="K2012" s="51" t="str">
        <f ca="1">LeaveTracker[[#This Row],[Days]]&amp;" "&amp;LeaveTracker[[#This Row],[Type of Leave]]</f>
        <v>2 OTHER</v>
      </c>
      <c r="L2012" s="23">
        <f ca="1">NETWORKDAYS(LeaveTracker[[#This Row],[Start Date]],LeaveTracker[[#This Row],[End Date]],lstHolidays)</f>
        <v>2</v>
      </c>
      <c r="M2012" s="27"/>
    </row>
    <row r="2013" spans="1:13" ht="30" customHeight="1" x14ac:dyDescent="0.3">
      <c r="A2013" s="27">
        <v>481</v>
      </c>
      <c r="B2013" s="31">
        <v>43915</v>
      </c>
      <c r="C2013" s="31">
        <v>43875</v>
      </c>
      <c r="D2013" s="20" t="s">
        <v>868</v>
      </c>
      <c r="E2013" s="51" t="str">
        <f>IF(ISBLANK(LeaveTracker[[#This Row],[Employee Name]]),"-----",VLOOKUP(LeaveTracker[[#This Row],[Employee Name]],Employees[[Employee Name]:[Office]],7))</f>
        <v>ACCOUNTING</v>
      </c>
      <c r="F2013" s="51" t="str">
        <f>IF(ISBLANK(LeaveTracker[[#This Row],[Employee Name]]),"-----",VLOOKUP(LeaveTracker[[#This Row],[Employee Name]],Employees[[Employee Name]:[Office]],6))</f>
        <v>REGULAR</v>
      </c>
      <c r="G2013" s="24">
        <v>43873</v>
      </c>
      <c r="H2013" s="24">
        <v>43873</v>
      </c>
      <c r="I2013" s="20" t="s">
        <v>298</v>
      </c>
      <c r="J2013" s="43" t="s">
        <v>842</v>
      </c>
      <c r="K2013" s="51" t="str">
        <f ca="1">LeaveTracker[[#This Row],[Days]]&amp;" "&amp;LeaveTracker[[#This Row],[Type of Leave]]</f>
        <v>1 OTHER</v>
      </c>
      <c r="L2013" s="23">
        <f ca="1">NETWORKDAYS(LeaveTracker[[#This Row],[Start Date]],LeaveTracker[[#This Row],[End Date]],lstHolidays)</f>
        <v>1</v>
      </c>
      <c r="M2013" s="27"/>
    </row>
    <row r="2014" spans="1:13" ht="30" customHeight="1" x14ac:dyDescent="0.3">
      <c r="A2014" s="27">
        <v>482</v>
      </c>
      <c r="B2014" s="31">
        <v>43915</v>
      </c>
      <c r="C2014" s="31">
        <v>43836</v>
      </c>
      <c r="D2014" s="20" t="s">
        <v>868</v>
      </c>
      <c r="E2014" s="51" t="str">
        <f>IF(ISBLANK(LeaveTracker[[#This Row],[Employee Name]]),"-----",VLOOKUP(LeaveTracker[[#This Row],[Employee Name]],Employees[[Employee Name]:[Office]],7))</f>
        <v>ACCOUNTING</v>
      </c>
      <c r="F2014" s="51" t="str">
        <f>IF(ISBLANK(LeaveTracker[[#This Row],[Employee Name]]),"-----",VLOOKUP(LeaveTracker[[#This Row],[Employee Name]],Employees[[Employee Name]:[Office]],6))</f>
        <v>REGULAR</v>
      </c>
      <c r="G2014" s="24">
        <v>43832</v>
      </c>
      <c r="H2014" s="24">
        <v>43832</v>
      </c>
      <c r="I2014" s="20" t="s">
        <v>81</v>
      </c>
      <c r="K2014" s="51" t="str">
        <f ca="1">LeaveTracker[[#This Row],[Days]]&amp;" "&amp;LeaveTracker[[#This Row],[Type of Leave]]</f>
        <v>1 SL</v>
      </c>
      <c r="L2014" s="23">
        <f ca="1">NETWORKDAYS(LeaveTracker[[#This Row],[Start Date]],LeaveTracker[[#This Row],[End Date]],lstHolidays)</f>
        <v>1</v>
      </c>
      <c r="M2014" s="27"/>
    </row>
    <row r="2015" spans="1:13" ht="30" customHeight="1" x14ac:dyDescent="0.3">
      <c r="A2015" s="27">
        <v>483</v>
      </c>
      <c r="B2015" s="31">
        <v>43915</v>
      </c>
      <c r="C2015" s="31">
        <v>43836</v>
      </c>
      <c r="D2015" s="20" t="s">
        <v>868</v>
      </c>
      <c r="E2015" s="51" t="str">
        <f>IF(ISBLANK(LeaveTracker[[#This Row],[Employee Name]]),"-----",VLOOKUP(LeaveTracker[[#This Row],[Employee Name]],Employees[[Employee Name]:[Office]],7))</f>
        <v>ACCOUNTING</v>
      </c>
      <c r="F2015" s="51" t="str">
        <f>IF(ISBLANK(LeaveTracker[[#This Row],[Employee Name]]),"-----",VLOOKUP(LeaveTracker[[#This Row],[Employee Name]],Employees[[Employee Name]:[Office]],6))</f>
        <v>REGULAR</v>
      </c>
      <c r="G2015" s="24">
        <v>43825</v>
      </c>
      <c r="H2015" s="24">
        <v>43825</v>
      </c>
      <c r="I2015" s="20" t="s">
        <v>81</v>
      </c>
      <c r="K2015" s="51" t="str">
        <f ca="1">LeaveTracker[[#This Row],[Days]]&amp;" "&amp;LeaveTracker[[#This Row],[Type of Leave]]</f>
        <v>1 SL</v>
      </c>
      <c r="L2015" s="23">
        <f ca="1">NETWORKDAYS(LeaveTracker[[#This Row],[Start Date]],LeaveTracker[[#This Row],[End Date]],lstHolidays)</f>
        <v>1</v>
      </c>
      <c r="M2015" s="27"/>
    </row>
    <row r="2016" spans="1:13" ht="30" customHeight="1" x14ac:dyDescent="0.3">
      <c r="A2016" s="27">
        <v>484</v>
      </c>
      <c r="B2016" s="31">
        <v>43915</v>
      </c>
      <c r="C2016" s="31">
        <v>43901</v>
      </c>
      <c r="D2016" s="20" t="s">
        <v>440</v>
      </c>
      <c r="E2016" s="51" t="str">
        <f>IF(ISBLANK(LeaveTracker[[#This Row],[Employee Name]]),"-----",VLOOKUP(LeaveTracker[[#This Row],[Employee Name]],Employees[[Employee Name]:[Office]],7))</f>
        <v>ACCOUNTING</v>
      </c>
      <c r="F2016" s="51" t="str">
        <f>IF(ISBLANK(LeaveTracker[[#This Row],[Employee Name]]),"-----",VLOOKUP(LeaveTracker[[#This Row],[Employee Name]],Employees[[Employee Name]:[Office]],6))</f>
        <v>REGULAR</v>
      </c>
      <c r="G2016" s="24">
        <v>43896</v>
      </c>
      <c r="H2016" s="24">
        <v>43896</v>
      </c>
      <c r="I2016" s="20" t="s">
        <v>81</v>
      </c>
      <c r="K2016" s="51" t="str">
        <f ca="1">LeaveTracker[[#This Row],[Days]]&amp;" "&amp;LeaveTracker[[#This Row],[Type of Leave]]</f>
        <v>1 SL</v>
      </c>
      <c r="L2016" s="23">
        <f ca="1">NETWORKDAYS(LeaveTracker[[#This Row],[Start Date]],LeaveTracker[[#This Row],[End Date]],lstHolidays)</f>
        <v>1</v>
      </c>
      <c r="M2016" s="27"/>
    </row>
    <row r="2017" spans="1:13" ht="30" customHeight="1" x14ac:dyDescent="0.3">
      <c r="A2017" s="27">
        <v>485</v>
      </c>
      <c r="B2017" s="31">
        <v>43915</v>
      </c>
      <c r="C2017" s="31">
        <v>43881</v>
      </c>
      <c r="D2017" s="20" t="s">
        <v>440</v>
      </c>
      <c r="E2017" s="51" t="str">
        <f>IF(ISBLANK(LeaveTracker[[#This Row],[Employee Name]]),"-----",VLOOKUP(LeaveTracker[[#This Row],[Employee Name]],Employees[[Employee Name]:[Office]],7))</f>
        <v>ACCOUNTING</v>
      </c>
      <c r="F2017" s="51" t="str">
        <f>IF(ISBLANK(LeaveTracker[[#This Row],[Employee Name]]),"-----",VLOOKUP(LeaveTracker[[#This Row],[Employee Name]],Employees[[Employee Name]:[Office]],6))</f>
        <v>REGULAR</v>
      </c>
      <c r="G2017" s="24">
        <v>43889</v>
      </c>
      <c r="H2017" s="24">
        <v>43889</v>
      </c>
      <c r="I2017" s="20" t="s">
        <v>82</v>
      </c>
      <c r="K2017" s="51" t="str">
        <f ca="1">LeaveTracker[[#This Row],[Days]]&amp;" "&amp;LeaveTracker[[#This Row],[Type of Leave]]</f>
        <v>1 VL</v>
      </c>
      <c r="L2017" s="23">
        <f ca="1">NETWORKDAYS(LeaveTracker[[#This Row],[Start Date]],LeaveTracker[[#This Row],[End Date]],lstHolidays)</f>
        <v>1</v>
      </c>
      <c r="M2017" s="27"/>
    </row>
    <row r="2018" spans="1:13" ht="30" customHeight="1" x14ac:dyDescent="0.3">
      <c r="A2018" s="27">
        <v>486</v>
      </c>
      <c r="B2018" s="31">
        <v>43915</v>
      </c>
      <c r="C2018" s="31">
        <v>43852</v>
      </c>
      <c r="D2018" s="20" t="s">
        <v>440</v>
      </c>
      <c r="E2018" s="51" t="str">
        <f>IF(ISBLANK(LeaveTracker[[#This Row],[Employee Name]]),"-----",VLOOKUP(LeaveTracker[[#This Row],[Employee Name]],Employees[[Employee Name]:[Office]],7))</f>
        <v>ACCOUNTING</v>
      </c>
      <c r="F2018" s="51" t="str">
        <f>IF(ISBLANK(LeaveTracker[[#This Row],[Employee Name]]),"-----",VLOOKUP(LeaveTracker[[#This Row],[Employee Name]],Employees[[Employee Name]:[Office]],6))</f>
        <v>REGULAR</v>
      </c>
      <c r="G2018" s="24">
        <v>43845</v>
      </c>
      <c r="H2018" s="24">
        <v>43847</v>
      </c>
      <c r="I2018" s="20" t="s">
        <v>298</v>
      </c>
      <c r="J2018" s="43" t="s">
        <v>842</v>
      </c>
      <c r="K2018" s="51" t="str">
        <f ca="1">LeaveTracker[[#This Row],[Days]]&amp;" "&amp;LeaveTracker[[#This Row],[Type of Leave]]</f>
        <v>3 OTHER</v>
      </c>
      <c r="L2018" s="23">
        <f ca="1">NETWORKDAYS(LeaveTracker[[#This Row],[Start Date]],LeaveTracker[[#This Row],[End Date]],lstHolidays)</f>
        <v>3</v>
      </c>
      <c r="M2018" s="27"/>
    </row>
    <row r="2019" spans="1:13" ht="30" customHeight="1" x14ac:dyDescent="0.3">
      <c r="A2019" s="27">
        <v>487</v>
      </c>
      <c r="B2019" s="31">
        <v>43915</v>
      </c>
      <c r="C2019" s="31">
        <v>43860</v>
      </c>
      <c r="D2019" s="20" t="s">
        <v>440</v>
      </c>
      <c r="E2019" s="51" t="str">
        <f>IF(ISBLANK(LeaveTracker[[#This Row],[Employee Name]]),"-----",VLOOKUP(LeaveTracker[[#This Row],[Employee Name]],Employees[[Employee Name]:[Office]],7))</f>
        <v>ACCOUNTING</v>
      </c>
      <c r="F2019" s="51" t="str">
        <f>IF(ISBLANK(LeaveTracker[[#This Row],[Employee Name]]),"-----",VLOOKUP(LeaveTracker[[#This Row],[Employee Name]],Employees[[Employee Name]:[Office]],6))</f>
        <v>REGULAR</v>
      </c>
      <c r="G2019" s="24">
        <v>43854</v>
      </c>
      <c r="H2019" s="24">
        <v>43854</v>
      </c>
      <c r="I2019" s="20" t="s">
        <v>298</v>
      </c>
      <c r="J2019" s="43" t="s">
        <v>842</v>
      </c>
      <c r="K2019" s="51" t="str">
        <f ca="1">LeaveTracker[[#This Row],[Days]]&amp;" "&amp;LeaveTracker[[#This Row],[Type of Leave]]</f>
        <v>1 OTHER</v>
      </c>
      <c r="L2019" s="23">
        <f ca="1">NETWORKDAYS(LeaveTracker[[#This Row],[Start Date]],LeaveTracker[[#This Row],[End Date]],lstHolidays)</f>
        <v>1</v>
      </c>
      <c r="M2019" s="27"/>
    </row>
    <row r="2020" spans="1:13" ht="30" customHeight="1" x14ac:dyDescent="0.3">
      <c r="A2020" s="27">
        <v>488</v>
      </c>
      <c r="B2020" s="31">
        <v>43915</v>
      </c>
      <c r="C2020" s="31">
        <v>43865</v>
      </c>
      <c r="D2020" s="20" t="s">
        <v>440</v>
      </c>
      <c r="E2020" s="51" t="str">
        <f>IF(ISBLANK(LeaveTracker[[#This Row],[Employee Name]]),"-----",VLOOKUP(LeaveTracker[[#This Row],[Employee Name]],Employees[[Employee Name]:[Office]],7))</f>
        <v>ACCOUNTING</v>
      </c>
      <c r="F2020" s="51" t="str">
        <f>IF(ISBLANK(LeaveTracker[[#This Row],[Employee Name]]),"-----",VLOOKUP(LeaveTracker[[#This Row],[Employee Name]],Employees[[Employee Name]:[Office]],6))</f>
        <v>REGULAR</v>
      </c>
      <c r="G2020" s="24">
        <v>43864</v>
      </c>
      <c r="H2020" s="24">
        <v>43864</v>
      </c>
      <c r="I2020" s="20" t="s">
        <v>298</v>
      </c>
      <c r="K2020" s="51" t="str">
        <f ca="1">LeaveTracker[[#This Row],[Days]]&amp;" "&amp;LeaveTracker[[#This Row],[Type of Leave]]</f>
        <v>1 OTHER</v>
      </c>
      <c r="L2020" s="23">
        <f ca="1">NETWORKDAYS(LeaveTracker[[#This Row],[Start Date]],LeaveTracker[[#This Row],[End Date]],lstHolidays)</f>
        <v>1</v>
      </c>
      <c r="M2020" s="27"/>
    </row>
    <row r="2021" spans="1:13" ht="30" customHeight="1" x14ac:dyDescent="0.3">
      <c r="A2021" s="27">
        <v>489</v>
      </c>
      <c r="B2021" s="31">
        <v>43915</v>
      </c>
      <c r="C2021" s="31">
        <v>43833</v>
      </c>
      <c r="D2021" s="36" t="s">
        <v>440</v>
      </c>
      <c r="E2021" s="51" t="str">
        <f>IF(ISBLANK(LeaveTracker[[#This Row],[Employee Name]]),"-----",VLOOKUP(LeaveTracker[[#This Row],[Employee Name]],Employees[[Employee Name]:[Office]],7))</f>
        <v>ACCOUNTING</v>
      </c>
      <c r="F2021" s="51" t="str">
        <f>IF(ISBLANK(LeaveTracker[[#This Row],[Employee Name]]),"-----",VLOOKUP(LeaveTracker[[#This Row],[Employee Name]],Employees[[Employee Name]:[Office]],6))</f>
        <v>REGULAR</v>
      </c>
      <c r="G2021" s="24">
        <v>43832</v>
      </c>
      <c r="H2021" s="24">
        <v>43832</v>
      </c>
      <c r="I2021" s="20" t="s">
        <v>298</v>
      </c>
      <c r="J2021" s="43" t="s">
        <v>105</v>
      </c>
      <c r="K2021" s="51" t="str">
        <f ca="1">LeaveTracker[[#This Row],[Days]]&amp;" "&amp;LeaveTracker[[#This Row],[Type of Leave]]</f>
        <v>1 OTHER</v>
      </c>
      <c r="L2021" s="23">
        <f ca="1">NETWORKDAYS(LeaveTracker[[#This Row],[Start Date]],LeaveTracker[[#This Row],[End Date]],lstHolidays)</f>
        <v>1</v>
      </c>
      <c r="M2021" s="27"/>
    </row>
    <row r="2022" spans="1:13" ht="30" customHeight="1" x14ac:dyDescent="0.3">
      <c r="A2022" s="27">
        <v>490</v>
      </c>
      <c r="B2022" s="31">
        <v>43915</v>
      </c>
      <c r="C2022" s="31">
        <v>43826</v>
      </c>
      <c r="D2022" s="20" t="s">
        <v>440</v>
      </c>
      <c r="E2022" s="51" t="str">
        <f>IF(ISBLANK(LeaveTracker[[#This Row],[Employee Name]]),"-----",VLOOKUP(LeaveTracker[[#This Row],[Employee Name]],Employees[[Employee Name]:[Office]],7))</f>
        <v>ACCOUNTING</v>
      </c>
      <c r="F2022" s="51" t="str">
        <f>IF(ISBLANK(LeaveTracker[[#This Row],[Employee Name]]),"-----",VLOOKUP(LeaveTracker[[#This Row],[Employee Name]],Employees[[Employee Name]:[Office]],6))</f>
        <v>REGULAR</v>
      </c>
      <c r="G2022" s="24">
        <v>43819</v>
      </c>
      <c r="H2022" s="24">
        <v>43819</v>
      </c>
      <c r="I2022" s="20" t="s">
        <v>81</v>
      </c>
      <c r="K2022" s="51" t="str">
        <f ca="1">LeaveTracker[[#This Row],[Days]]&amp;" "&amp;LeaveTracker[[#This Row],[Type of Leave]]</f>
        <v>1 SL</v>
      </c>
      <c r="L2022" s="23">
        <f ca="1">NETWORKDAYS(LeaveTracker[[#This Row],[Start Date]],LeaveTracker[[#This Row],[End Date]],lstHolidays)</f>
        <v>1</v>
      </c>
      <c r="M2022" s="27"/>
    </row>
    <row r="2023" spans="1:13" ht="30" customHeight="1" x14ac:dyDescent="0.3">
      <c r="A2023" s="27">
        <v>490</v>
      </c>
      <c r="B2023" s="31">
        <v>43915</v>
      </c>
      <c r="C2023" s="31">
        <v>43826</v>
      </c>
      <c r="D2023" s="20" t="s">
        <v>440</v>
      </c>
      <c r="E2023" s="51" t="str">
        <f>IF(ISBLANK(LeaveTracker[[#This Row],[Employee Name]]),"-----",VLOOKUP(LeaveTracker[[#This Row],[Employee Name]],Employees[[Employee Name]:[Office]],7))</f>
        <v>ACCOUNTING</v>
      </c>
      <c r="F2023" s="51" t="str">
        <f>IF(ISBLANK(LeaveTracker[[#This Row],[Employee Name]]),"-----",VLOOKUP(LeaveTracker[[#This Row],[Employee Name]],Employees[[Employee Name]:[Office]],6))</f>
        <v>REGULAR</v>
      </c>
      <c r="G2023" s="21">
        <v>43825</v>
      </c>
      <c r="H2023" s="24">
        <v>43825</v>
      </c>
      <c r="I2023" s="20" t="s">
        <v>81</v>
      </c>
      <c r="K2023" s="51" t="str">
        <f ca="1">LeaveTracker[[#This Row],[Days]]&amp;" "&amp;LeaveTracker[[#This Row],[Type of Leave]]</f>
        <v>1 SL</v>
      </c>
      <c r="L2023" s="23">
        <f ca="1">NETWORKDAYS(LeaveTracker[[#This Row],[Start Date]],LeaveTracker[[#This Row],[End Date]],lstHolidays)</f>
        <v>1</v>
      </c>
      <c r="M2023" s="27"/>
    </row>
    <row r="2024" spans="1:13" ht="30" customHeight="1" x14ac:dyDescent="0.3">
      <c r="A2024" s="27">
        <v>491</v>
      </c>
      <c r="B2024" s="31">
        <v>43915</v>
      </c>
      <c r="C2024" s="31">
        <v>43875</v>
      </c>
      <c r="D2024" s="19" t="s">
        <v>520</v>
      </c>
      <c r="E2024" s="51" t="str">
        <f>IF(ISBLANK(LeaveTracker[[#This Row],[Employee Name]]),"-----",VLOOKUP(LeaveTracker[[#This Row],[Employee Name]],Employees[[Employee Name]:[Office]],7))</f>
        <v>ACCOUNTING</v>
      </c>
      <c r="F2024" s="51" t="str">
        <f>IF(ISBLANK(LeaveTracker[[#This Row],[Employee Name]]),"-----",VLOOKUP(LeaveTracker[[#This Row],[Employee Name]],Employees[[Employee Name]:[Office]],6))</f>
        <v>REGULAR</v>
      </c>
      <c r="G2024" s="21">
        <v>43867</v>
      </c>
      <c r="H2024" s="24">
        <v>43868</v>
      </c>
      <c r="I2024" s="20" t="s">
        <v>298</v>
      </c>
      <c r="J2024" s="43" t="s">
        <v>899</v>
      </c>
      <c r="K2024" s="51" t="str">
        <f ca="1">LeaveTracker[[#This Row],[Days]]&amp;" "&amp;LeaveTracker[[#This Row],[Type of Leave]]</f>
        <v>2 OTHER</v>
      </c>
      <c r="L2024" s="23">
        <f ca="1">NETWORKDAYS(LeaveTracker[[#This Row],[Start Date]],LeaveTracker[[#This Row],[End Date]],lstHolidays)</f>
        <v>2</v>
      </c>
      <c r="M2024" s="27"/>
    </row>
    <row r="2025" spans="1:13" ht="30" customHeight="1" x14ac:dyDescent="0.3">
      <c r="A2025" s="27">
        <v>492</v>
      </c>
      <c r="B2025" s="31">
        <v>43915</v>
      </c>
      <c r="C2025" s="31">
        <v>43857</v>
      </c>
      <c r="D2025" s="19" t="s">
        <v>520</v>
      </c>
      <c r="E2025" s="51" t="str">
        <f>IF(ISBLANK(LeaveTracker[[#This Row],[Employee Name]]),"-----",VLOOKUP(LeaveTracker[[#This Row],[Employee Name]],Employees[[Employee Name]:[Office]],7))</f>
        <v>ACCOUNTING</v>
      </c>
      <c r="F2025" s="51" t="str">
        <f>IF(ISBLANK(LeaveTracker[[#This Row],[Employee Name]]),"-----",VLOOKUP(LeaveTracker[[#This Row],[Employee Name]],Employees[[Employee Name]:[Office]],6))</f>
        <v>REGULAR</v>
      </c>
      <c r="G2025" s="24">
        <v>43845</v>
      </c>
      <c r="H2025" s="24">
        <v>43845</v>
      </c>
      <c r="I2025" s="20" t="s">
        <v>298</v>
      </c>
      <c r="J2025" s="43" t="s">
        <v>899</v>
      </c>
      <c r="K2025" s="51" t="str">
        <f ca="1">LeaveTracker[[#This Row],[Days]]&amp;" "&amp;LeaveTracker[[#This Row],[Type of Leave]]</f>
        <v>1 OTHER</v>
      </c>
      <c r="L2025" s="23">
        <f ca="1">NETWORKDAYS(LeaveTracker[[#This Row],[Start Date]],LeaveTracker[[#This Row],[End Date]],lstHolidays)</f>
        <v>1</v>
      </c>
      <c r="M2025" s="27"/>
    </row>
    <row r="2026" spans="1:13" ht="30" customHeight="1" x14ac:dyDescent="0.3">
      <c r="A2026" s="27">
        <v>493</v>
      </c>
      <c r="B2026" s="31">
        <v>43915</v>
      </c>
      <c r="C2026" s="31">
        <v>43836</v>
      </c>
      <c r="D2026" s="20" t="s">
        <v>520</v>
      </c>
      <c r="E2026" s="51" t="str">
        <f>IF(ISBLANK(LeaveTracker[[#This Row],[Employee Name]]),"-----",VLOOKUP(LeaveTracker[[#This Row],[Employee Name]],Employees[[Employee Name]:[Office]],7))</f>
        <v>ACCOUNTING</v>
      </c>
      <c r="F2026" s="51" t="str">
        <f>IF(ISBLANK(LeaveTracker[[#This Row],[Employee Name]]),"-----",VLOOKUP(LeaveTracker[[#This Row],[Employee Name]],Employees[[Employee Name]:[Office]],6))</f>
        <v>REGULAR</v>
      </c>
      <c r="G2026" s="24">
        <v>43833</v>
      </c>
      <c r="H2026" s="24">
        <v>43833</v>
      </c>
      <c r="I2026" s="20" t="s">
        <v>298</v>
      </c>
      <c r="J2026" s="43" t="s">
        <v>105</v>
      </c>
      <c r="K2026" s="51" t="str">
        <f ca="1">LeaveTracker[[#This Row],[Days]]&amp;" "&amp;LeaveTracker[[#This Row],[Type of Leave]]</f>
        <v>1 OTHER</v>
      </c>
      <c r="L2026" s="23">
        <f ca="1">NETWORKDAYS(LeaveTracker[[#This Row],[Start Date]],LeaveTracker[[#This Row],[End Date]],lstHolidays)</f>
        <v>1</v>
      </c>
      <c r="M2026" s="27"/>
    </row>
    <row r="2027" spans="1:13" ht="30" customHeight="1" x14ac:dyDescent="0.3">
      <c r="A2027" s="27">
        <v>494</v>
      </c>
      <c r="B2027" s="31">
        <v>43915</v>
      </c>
      <c r="C2027" s="31">
        <v>43836</v>
      </c>
      <c r="D2027" s="20" t="s">
        <v>520</v>
      </c>
      <c r="E2027" s="51" t="str">
        <f>IF(ISBLANK(LeaveTracker[[#This Row],[Employee Name]]),"-----",VLOOKUP(LeaveTracker[[#This Row],[Employee Name]],Employees[[Employee Name]:[Office]],7))</f>
        <v>ACCOUNTING</v>
      </c>
      <c r="F2027" s="51" t="str">
        <f>IF(ISBLANK(LeaveTracker[[#This Row],[Employee Name]]),"-----",VLOOKUP(LeaveTracker[[#This Row],[Employee Name]],Employees[[Employee Name]:[Office]],6))</f>
        <v>REGULAR</v>
      </c>
      <c r="G2027" s="24">
        <v>43825</v>
      </c>
      <c r="H2027" s="24">
        <v>43825</v>
      </c>
      <c r="I2027" s="20" t="s">
        <v>81</v>
      </c>
      <c r="K2027" s="51" t="str">
        <f ca="1">LeaveTracker[[#This Row],[Days]]&amp;" "&amp;LeaveTracker[[#This Row],[Type of Leave]]</f>
        <v>1 SL</v>
      </c>
      <c r="L2027" s="23">
        <f ca="1">NETWORKDAYS(LeaveTracker[[#This Row],[Start Date]],LeaveTracker[[#This Row],[End Date]],lstHolidays)</f>
        <v>1</v>
      </c>
      <c r="M2027" s="27"/>
    </row>
    <row r="2028" spans="1:13" ht="30" customHeight="1" x14ac:dyDescent="0.3">
      <c r="A2028" s="27">
        <v>495</v>
      </c>
      <c r="B2028" s="31">
        <v>43915</v>
      </c>
      <c r="C2028" s="31">
        <v>43861</v>
      </c>
      <c r="D2028" s="19" t="s">
        <v>720</v>
      </c>
      <c r="E2028" s="51" t="str">
        <f>IF(ISBLANK(LeaveTracker[[#This Row],[Employee Name]]),"-----",VLOOKUP(LeaveTracker[[#This Row],[Employee Name]],Employees[[Employee Name]:[Office]],7))</f>
        <v>LCR</v>
      </c>
      <c r="F2028" s="51" t="str">
        <f>IF(ISBLANK(LeaveTracker[[#This Row],[Employee Name]]),"-----",VLOOKUP(LeaveTracker[[#This Row],[Employee Name]],Employees[[Employee Name]:[Office]],6))</f>
        <v>REGULAR</v>
      </c>
      <c r="G2028" s="24">
        <v>43867</v>
      </c>
      <c r="H2028" s="21">
        <v>43871</v>
      </c>
      <c r="I2028" s="20" t="s">
        <v>298</v>
      </c>
      <c r="J2028" s="43" t="s">
        <v>842</v>
      </c>
      <c r="K2028" s="51" t="str">
        <f ca="1">LeaveTracker[[#This Row],[Days]]&amp;" "&amp;LeaveTracker[[#This Row],[Type of Leave]]</f>
        <v>3 OTHER</v>
      </c>
      <c r="L2028" s="23">
        <f ca="1">NETWORKDAYS(LeaveTracker[[#This Row],[Start Date]],LeaveTracker[[#This Row],[End Date]],lstHolidays)</f>
        <v>3</v>
      </c>
      <c r="M2028" s="27"/>
    </row>
    <row r="2029" spans="1:13" ht="30" customHeight="1" x14ac:dyDescent="0.3">
      <c r="A2029" s="27">
        <v>496</v>
      </c>
      <c r="B2029" s="31">
        <v>43915</v>
      </c>
      <c r="C2029" s="31">
        <v>43902</v>
      </c>
      <c r="D2029" s="19" t="s">
        <v>541</v>
      </c>
      <c r="E2029" s="51" t="str">
        <f>IF(ISBLANK(LeaveTracker[[#This Row],[Employee Name]]),"-----",VLOOKUP(LeaveTracker[[#This Row],[Employee Name]],Employees[[Employee Name]:[Office]],7))</f>
        <v>LCR</v>
      </c>
      <c r="F2029" s="51" t="str">
        <f>IF(ISBLANK(LeaveTracker[[#This Row],[Employee Name]]),"-----",VLOOKUP(LeaveTracker[[#This Row],[Employee Name]],Employees[[Employee Name]:[Office]],6))</f>
        <v>REGULAR</v>
      </c>
      <c r="G2029" s="24">
        <v>43901</v>
      </c>
      <c r="H2029" s="24">
        <v>43901</v>
      </c>
      <c r="I2029" s="20" t="s">
        <v>81</v>
      </c>
      <c r="K2029" s="51" t="str">
        <f ca="1">LeaveTracker[[#This Row],[Days]]&amp;" "&amp;LeaveTracker[[#This Row],[Type of Leave]]</f>
        <v>1 SL</v>
      </c>
      <c r="L2029" s="23">
        <f ca="1">NETWORKDAYS(LeaveTracker[[#This Row],[Start Date]],LeaveTracker[[#This Row],[End Date]],lstHolidays)</f>
        <v>1</v>
      </c>
      <c r="M2029" s="27"/>
    </row>
    <row r="2030" spans="1:13" ht="30" customHeight="1" x14ac:dyDescent="0.3">
      <c r="A2030" s="27">
        <v>497</v>
      </c>
      <c r="B2030" s="31">
        <v>43915</v>
      </c>
      <c r="C2030" s="31">
        <v>43846</v>
      </c>
      <c r="D2030" s="20" t="s">
        <v>541</v>
      </c>
      <c r="E2030" s="51" t="str">
        <f>IF(ISBLANK(LeaveTracker[[#This Row],[Employee Name]]),"-----",VLOOKUP(LeaveTracker[[#This Row],[Employee Name]],Employees[[Employee Name]:[Office]],7))</f>
        <v>LCR</v>
      </c>
      <c r="F2030" s="51" t="str">
        <f>IF(ISBLANK(LeaveTracker[[#This Row],[Employee Name]]),"-----",VLOOKUP(LeaveTracker[[#This Row],[Employee Name]],Employees[[Employee Name]:[Office]],6))</f>
        <v>REGULAR</v>
      </c>
      <c r="G2030" s="24">
        <v>43845</v>
      </c>
      <c r="H2030" s="24">
        <v>43845</v>
      </c>
      <c r="I2030" s="20" t="s">
        <v>298</v>
      </c>
      <c r="J2030" s="43" t="s">
        <v>842</v>
      </c>
      <c r="K2030" s="51" t="str">
        <f ca="1">LeaveTracker[[#This Row],[Days]]&amp;" "&amp;LeaveTracker[[#This Row],[Type of Leave]]</f>
        <v>1 OTHER</v>
      </c>
      <c r="L2030" s="23">
        <f ca="1">NETWORKDAYS(LeaveTracker[[#This Row],[Start Date]],LeaveTracker[[#This Row],[End Date]],lstHolidays)</f>
        <v>1</v>
      </c>
      <c r="M2030" s="27"/>
    </row>
    <row r="2031" spans="1:13" ht="30" customHeight="1" x14ac:dyDescent="0.3">
      <c r="A2031" s="27">
        <v>498</v>
      </c>
      <c r="B2031" s="31">
        <v>43915</v>
      </c>
      <c r="C2031" s="31">
        <v>43868</v>
      </c>
      <c r="D2031" s="19" t="s">
        <v>955</v>
      </c>
      <c r="E2031" s="51" t="str">
        <f>IF(ISBLANK(LeaveTracker[[#This Row],[Employee Name]]),"-----",VLOOKUP(LeaveTracker[[#This Row],[Employee Name]],Employees[[Employee Name]:[Office]],7))</f>
        <v>LCR</v>
      </c>
      <c r="F2031" s="51" t="str">
        <f>IF(ISBLANK(LeaveTracker[[#This Row],[Employee Name]]),"-----",VLOOKUP(LeaveTracker[[#This Row],[Employee Name]],Employees[[Employee Name]:[Office]],6))</f>
        <v>REGULAR</v>
      </c>
      <c r="G2031" s="24">
        <v>43871</v>
      </c>
      <c r="H2031" s="24">
        <v>43873</v>
      </c>
      <c r="I2031" s="20" t="s">
        <v>298</v>
      </c>
      <c r="J2031" s="43" t="s">
        <v>842</v>
      </c>
      <c r="K2031" s="51" t="str">
        <f ca="1">LeaveTracker[[#This Row],[Days]]&amp;" "&amp;LeaveTracker[[#This Row],[Type of Leave]]</f>
        <v>3 OTHER</v>
      </c>
      <c r="L2031" s="23">
        <f ca="1">NETWORKDAYS(LeaveTracker[[#This Row],[Start Date]],LeaveTracker[[#This Row],[End Date]],lstHolidays)</f>
        <v>3</v>
      </c>
      <c r="M2031" s="27"/>
    </row>
    <row r="2032" spans="1:13" ht="30" customHeight="1" x14ac:dyDescent="0.3">
      <c r="A2032" s="27">
        <v>499</v>
      </c>
      <c r="B2032" s="31">
        <v>43915</v>
      </c>
      <c r="C2032" s="31">
        <v>43879</v>
      </c>
      <c r="D2032" s="19" t="s">
        <v>543</v>
      </c>
      <c r="E2032" s="51" t="str">
        <f>IF(ISBLANK(LeaveTracker[[#This Row],[Employee Name]]),"-----",VLOOKUP(LeaveTracker[[#This Row],[Employee Name]],Employees[[Employee Name]:[Office]],7))</f>
        <v>LCR</v>
      </c>
      <c r="F2032" s="51" t="str">
        <f>IF(ISBLANK(LeaveTracker[[#This Row],[Employee Name]]),"-----",VLOOKUP(LeaveTracker[[#This Row],[Employee Name]],Employees[[Employee Name]:[Office]],6))</f>
        <v>REGULAR</v>
      </c>
      <c r="G2032" s="24">
        <v>43878</v>
      </c>
      <c r="H2032" s="24">
        <v>43878</v>
      </c>
      <c r="I2032" s="20" t="s">
        <v>81</v>
      </c>
      <c r="K2032" s="51" t="str">
        <f ca="1">LeaveTracker[[#This Row],[Days]]&amp;" "&amp;LeaveTracker[[#This Row],[Type of Leave]]</f>
        <v>1 SL</v>
      </c>
      <c r="L2032" s="23">
        <f ca="1">NETWORKDAYS(LeaveTracker[[#This Row],[Start Date]],LeaveTracker[[#This Row],[End Date]],lstHolidays)</f>
        <v>1</v>
      </c>
      <c r="M2032" s="27"/>
    </row>
    <row r="2033" spans="1:13" ht="30" customHeight="1" x14ac:dyDescent="0.3">
      <c r="A2033" s="27">
        <v>500</v>
      </c>
      <c r="B2033" s="31">
        <v>43915</v>
      </c>
      <c r="C2033" s="31">
        <v>43847</v>
      </c>
      <c r="D2033" s="20" t="s">
        <v>543</v>
      </c>
      <c r="E2033" s="51" t="str">
        <f>IF(ISBLANK(LeaveTracker[[#This Row],[Employee Name]]),"-----",VLOOKUP(LeaveTracker[[#This Row],[Employee Name]],Employees[[Employee Name]:[Office]],7))</f>
        <v>LCR</v>
      </c>
      <c r="F2033" s="51" t="str">
        <f>IF(ISBLANK(LeaveTracker[[#This Row],[Employee Name]]),"-----",VLOOKUP(LeaveTracker[[#This Row],[Employee Name]],Employees[[Employee Name]:[Office]],6))</f>
        <v>REGULAR</v>
      </c>
      <c r="G2033" s="24">
        <v>43845</v>
      </c>
      <c r="H2033" s="24">
        <v>43845</v>
      </c>
      <c r="I2033" s="20" t="s">
        <v>298</v>
      </c>
      <c r="J2033" s="43" t="s">
        <v>842</v>
      </c>
      <c r="K2033" s="51" t="str">
        <f ca="1">LeaveTracker[[#This Row],[Days]]&amp;" "&amp;LeaveTracker[[#This Row],[Type of Leave]]</f>
        <v>1 OTHER</v>
      </c>
      <c r="L2033" s="23">
        <f ca="1">NETWORKDAYS(LeaveTracker[[#This Row],[Start Date]],LeaveTracker[[#This Row],[End Date]],lstHolidays)</f>
        <v>1</v>
      </c>
      <c r="M2033" s="27"/>
    </row>
    <row r="2034" spans="1:13" ht="30" customHeight="1" x14ac:dyDescent="0.3">
      <c r="A2034" s="27">
        <v>501</v>
      </c>
      <c r="B2034" s="31">
        <v>43915</v>
      </c>
      <c r="C2034" s="31">
        <v>43847</v>
      </c>
      <c r="D2034" s="20" t="s">
        <v>543</v>
      </c>
      <c r="E2034" s="51" t="str">
        <f>IF(ISBLANK(LeaveTracker[[#This Row],[Employee Name]]),"-----",VLOOKUP(LeaveTracker[[#This Row],[Employee Name]],Employees[[Employee Name]:[Office]],7))</f>
        <v>LCR</v>
      </c>
      <c r="F2034" s="51" t="str">
        <f>IF(ISBLANK(LeaveTracker[[#This Row],[Employee Name]]),"-----",VLOOKUP(LeaveTracker[[#This Row],[Employee Name]],Employees[[Employee Name]:[Office]],6))</f>
        <v>REGULAR</v>
      </c>
      <c r="G2034" s="24">
        <v>43853</v>
      </c>
      <c r="H2034" s="24">
        <v>43854</v>
      </c>
      <c r="I2034" s="20" t="s">
        <v>298</v>
      </c>
      <c r="J2034" s="43" t="s">
        <v>842</v>
      </c>
      <c r="K2034" s="51" t="str">
        <f ca="1">LeaveTracker[[#This Row],[Days]]&amp;" "&amp;LeaveTracker[[#This Row],[Type of Leave]]</f>
        <v>2 OTHER</v>
      </c>
      <c r="L2034" s="23">
        <f ca="1">NETWORKDAYS(LeaveTracker[[#This Row],[Start Date]],LeaveTracker[[#This Row],[End Date]],lstHolidays)</f>
        <v>2</v>
      </c>
      <c r="M2034" s="27"/>
    </row>
    <row r="2035" spans="1:13" ht="30" customHeight="1" x14ac:dyDescent="0.3">
      <c r="A2035" s="27">
        <v>502</v>
      </c>
      <c r="B2035" s="31">
        <v>43915</v>
      </c>
      <c r="C2035" s="31">
        <v>43861</v>
      </c>
      <c r="D2035" s="20" t="s">
        <v>543</v>
      </c>
      <c r="E2035" s="51" t="str">
        <f>IF(ISBLANK(LeaveTracker[[#This Row],[Employee Name]]),"-----",VLOOKUP(LeaveTracker[[#This Row],[Employee Name]],Employees[[Employee Name]:[Office]],7))</f>
        <v>LCR</v>
      </c>
      <c r="F2035" s="51" t="str">
        <f>IF(ISBLANK(LeaveTracker[[#This Row],[Employee Name]]),"-----",VLOOKUP(LeaveTracker[[#This Row],[Employee Name]],Employees[[Employee Name]:[Office]],6))</f>
        <v>REGULAR</v>
      </c>
      <c r="G2035" s="24">
        <v>43866</v>
      </c>
      <c r="H2035" s="24">
        <v>43866</v>
      </c>
      <c r="I2035" s="20" t="s">
        <v>298</v>
      </c>
      <c r="J2035" s="43" t="s">
        <v>842</v>
      </c>
      <c r="K2035" s="51" t="str">
        <f ca="1">LeaveTracker[[#This Row],[Days]]&amp;" "&amp;LeaveTracker[[#This Row],[Type of Leave]]</f>
        <v>1 OTHER</v>
      </c>
      <c r="L2035" s="23">
        <f ca="1">NETWORKDAYS(LeaveTracker[[#This Row],[Start Date]],LeaveTracker[[#This Row],[End Date]],lstHolidays)</f>
        <v>1</v>
      </c>
      <c r="M2035" s="27"/>
    </row>
    <row r="2036" spans="1:13" ht="30" customHeight="1" x14ac:dyDescent="0.3">
      <c r="A2036" s="27">
        <v>503</v>
      </c>
      <c r="B2036" s="31">
        <v>43915</v>
      </c>
      <c r="C2036" s="31">
        <v>43861</v>
      </c>
      <c r="D2036" s="20" t="s">
        <v>543</v>
      </c>
      <c r="E2036" s="51" t="str">
        <f>IF(ISBLANK(LeaveTracker[[#This Row],[Employee Name]]),"-----",VLOOKUP(LeaveTracker[[#This Row],[Employee Name]],Employees[[Employee Name]:[Office]],7))</f>
        <v>LCR</v>
      </c>
      <c r="F2036" s="51" t="str">
        <f>IF(ISBLANK(LeaveTracker[[#This Row],[Employee Name]]),"-----",VLOOKUP(LeaveTracker[[#This Row],[Employee Name]],Employees[[Employee Name]:[Office]],6))</f>
        <v>REGULAR</v>
      </c>
      <c r="G2036" s="24">
        <v>43875</v>
      </c>
      <c r="H2036" s="24">
        <v>43875</v>
      </c>
      <c r="I2036" s="20" t="s">
        <v>298</v>
      </c>
      <c r="J2036" s="43" t="s">
        <v>842</v>
      </c>
      <c r="K2036" s="51" t="str">
        <f ca="1">LeaveTracker[[#This Row],[Days]]&amp;" "&amp;LeaveTracker[[#This Row],[Type of Leave]]</f>
        <v>1 OTHER</v>
      </c>
      <c r="L2036" s="23">
        <f ca="1">NETWORKDAYS(LeaveTracker[[#This Row],[Start Date]],LeaveTracker[[#This Row],[End Date]],lstHolidays)</f>
        <v>1</v>
      </c>
      <c r="M2036" s="27"/>
    </row>
    <row r="2037" spans="1:13" ht="30" customHeight="1" x14ac:dyDescent="0.3">
      <c r="A2037" s="27">
        <v>504</v>
      </c>
      <c r="B2037" s="31">
        <v>43915</v>
      </c>
      <c r="C2037" s="31">
        <v>43887</v>
      </c>
      <c r="D2037" s="20" t="s">
        <v>355</v>
      </c>
      <c r="E2037" s="51" t="str">
        <f>IF(ISBLANK(LeaveTracker[[#This Row],[Employee Name]]),"-----",VLOOKUP(LeaveTracker[[#This Row],[Employee Name]],Employees[[Employee Name]:[Office]],7))</f>
        <v>LCR</v>
      </c>
      <c r="F2037" s="51" t="str">
        <f>IF(ISBLANK(LeaveTracker[[#This Row],[Employee Name]]),"-----",VLOOKUP(LeaveTracker[[#This Row],[Employee Name]],Employees[[Employee Name]:[Office]],6))</f>
        <v>REGULAR</v>
      </c>
      <c r="G2037" s="24">
        <v>43882</v>
      </c>
      <c r="H2037" s="24">
        <v>43882</v>
      </c>
      <c r="I2037" s="20" t="s">
        <v>81</v>
      </c>
      <c r="K2037" s="51" t="str">
        <f ca="1">LeaveTracker[[#This Row],[Days]]&amp;" "&amp;LeaveTracker[[#This Row],[Type of Leave]]</f>
        <v>1 SL</v>
      </c>
      <c r="L2037" s="23">
        <f ca="1">NETWORKDAYS(LeaveTracker[[#This Row],[Start Date]],LeaveTracker[[#This Row],[End Date]],lstHolidays)</f>
        <v>1</v>
      </c>
      <c r="M2037" s="27"/>
    </row>
    <row r="2038" spans="1:13" ht="30" customHeight="1" x14ac:dyDescent="0.3">
      <c r="A2038" s="27">
        <v>504</v>
      </c>
      <c r="B2038" s="31">
        <v>43915</v>
      </c>
      <c r="C2038" s="31">
        <v>43887</v>
      </c>
      <c r="D2038" s="20" t="s">
        <v>355</v>
      </c>
      <c r="E2038" s="51" t="str">
        <f>IF(ISBLANK(LeaveTracker[[#This Row],[Employee Name]]),"-----",VLOOKUP(LeaveTracker[[#This Row],[Employee Name]],Employees[[Employee Name]:[Office]],7))</f>
        <v>LCR</v>
      </c>
      <c r="F2038" s="51" t="str">
        <f>IF(ISBLANK(LeaveTracker[[#This Row],[Employee Name]]),"-----",VLOOKUP(LeaveTracker[[#This Row],[Employee Name]],Employees[[Employee Name]:[Office]],6))</f>
        <v>REGULAR</v>
      </c>
      <c r="G2038" s="24">
        <v>43885</v>
      </c>
      <c r="H2038" s="24">
        <v>43885</v>
      </c>
      <c r="I2038" s="20" t="s">
        <v>81</v>
      </c>
      <c r="K2038" s="51" t="str">
        <f ca="1">LeaveTracker[[#This Row],[Days]]&amp;" "&amp;LeaveTracker[[#This Row],[Type of Leave]]</f>
        <v>1 SL</v>
      </c>
      <c r="L2038" s="23">
        <f ca="1">NETWORKDAYS(LeaveTracker[[#This Row],[Start Date]],LeaveTracker[[#This Row],[End Date]],lstHolidays)</f>
        <v>1</v>
      </c>
      <c r="M2038" s="27"/>
    </row>
    <row r="2039" spans="1:13" ht="30" customHeight="1" x14ac:dyDescent="0.3">
      <c r="A2039" s="27">
        <v>505</v>
      </c>
      <c r="B2039" s="31">
        <v>43915</v>
      </c>
      <c r="C2039" s="31">
        <v>43880</v>
      </c>
      <c r="D2039" s="20" t="s">
        <v>355</v>
      </c>
      <c r="E2039" s="51" t="str">
        <f>IF(ISBLANK(LeaveTracker[[#This Row],[Employee Name]]),"-----",VLOOKUP(LeaveTracker[[#This Row],[Employee Name]],Employees[[Employee Name]:[Office]],7))</f>
        <v>LCR</v>
      </c>
      <c r="F2039" s="51" t="str">
        <f>IF(ISBLANK(LeaveTracker[[#This Row],[Employee Name]]),"-----",VLOOKUP(LeaveTracker[[#This Row],[Employee Name]],Employees[[Employee Name]:[Office]],6))</f>
        <v>REGULAR</v>
      </c>
      <c r="G2039" s="24">
        <v>43871</v>
      </c>
      <c r="H2039" s="24">
        <v>43871</v>
      </c>
      <c r="I2039" s="20" t="s">
        <v>81</v>
      </c>
      <c r="K2039" s="51" t="str">
        <f ca="1">LeaveTracker[[#This Row],[Days]]&amp;" "&amp;LeaveTracker[[#This Row],[Type of Leave]]</f>
        <v>1 SL</v>
      </c>
      <c r="L2039" s="23">
        <f ca="1">NETWORKDAYS(LeaveTracker[[#This Row],[Start Date]],LeaveTracker[[#This Row],[End Date]],lstHolidays)</f>
        <v>1</v>
      </c>
      <c r="M2039" s="27"/>
    </row>
    <row r="2040" spans="1:13" ht="30" customHeight="1" x14ac:dyDescent="0.3">
      <c r="A2040" s="27">
        <v>505</v>
      </c>
      <c r="B2040" s="31">
        <v>43915</v>
      </c>
      <c r="C2040" s="31">
        <v>43880</v>
      </c>
      <c r="D2040" s="20" t="s">
        <v>355</v>
      </c>
      <c r="E2040" s="51" t="str">
        <f>IF(ISBLANK(LeaveTracker[[#This Row],[Employee Name]]),"-----",VLOOKUP(LeaveTracker[[#This Row],[Employee Name]],Employees[[Employee Name]:[Office]],7))</f>
        <v>LCR</v>
      </c>
      <c r="F2040" s="51" t="str">
        <f>IF(ISBLANK(LeaveTracker[[#This Row],[Employee Name]]),"-----",VLOOKUP(LeaveTracker[[#This Row],[Employee Name]],Employees[[Employee Name]:[Office]],6))</f>
        <v>REGULAR</v>
      </c>
      <c r="G2040" s="24">
        <v>43878</v>
      </c>
      <c r="H2040" s="24">
        <v>43878</v>
      </c>
      <c r="I2040" s="20" t="s">
        <v>81</v>
      </c>
      <c r="K2040" s="51" t="str">
        <f ca="1">LeaveTracker[[#This Row],[Days]]&amp;" "&amp;LeaveTracker[[#This Row],[Type of Leave]]</f>
        <v>1 SL</v>
      </c>
      <c r="L2040" s="23">
        <f ca="1">NETWORKDAYS(LeaveTracker[[#This Row],[Start Date]],LeaveTracker[[#This Row],[End Date]],lstHolidays)</f>
        <v>1</v>
      </c>
      <c r="M2040" s="27"/>
    </row>
    <row r="2041" spans="1:13" ht="30" customHeight="1" x14ac:dyDescent="0.3">
      <c r="A2041" s="27">
        <v>506</v>
      </c>
      <c r="B2041" s="31">
        <v>43915</v>
      </c>
      <c r="C2041" s="31">
        <v>43865</v>
      </c>
      <c r="D2041" s="20" t="s">
        <v>355</v>
      </c>
      <c r="E2041" s="51" t="str">
        <f>IF(ISBLANK(LeaveTracker[[#This Row],[Employee Name]]),"-----",VLOOKUP(LeaveTracker[[#This Row],[Employee Name]],Employees[[Employee Name]:[Office]],7))</f>
        <v>LCR</v>
      </c>
      <c r="F2041" s="51" t="str">
        <f>IF(ISBLANK(LeaveTracker[[#This Row],[Employee Name]]),"-----",VLOOKUP(LeaveTracker[[#This Row],[Employee Name]],Employees[[Employee Name]:[Office]],6))</f>
        <v>REGULAR</v>
      </c>
      <c r="G2041" s="24">
        <v>43864</v>
      </c>
      <c r="H2041" s="24">
        <v>43864</v>
      </c>
      <c r="I2041" s="20" t="s">
        <v>81</v>
      </c>
      <c r="K2041" s="51" t="str">
        <f ca="1">LeaveTracker[[#This Row],[Days]]&amp;" "&amp;LeaveTracker[[#This Row],[Type of Leave]]</f>
        <v>1 SL</v>
      </c>
      <c r="L2041" s="23">
        <f ca="1">NETWORKDAYS(LeaveTracker[[#This Row],[Start Date]],LeaveTracker[[#This Row],[End Date]],lstHolidays)</f>
        <v>1</v>
      </c>
      <c r="M2041" s="27"/>
    </row>
    <row r="2042" spans="1:13" ht="30" customHeight="1" x14ac:dyDescent="0.3">
      <c r="A2042" s="27">
        <v>507</v>
      </c>
      <c r="B2042" s="31">
        <v>43915</v>
      </c>
      <c r="C2042" s="31">
        <v>43858</v>
      </c>
      <c r="D2042" s="20" t="s">
        <v>355</v>
      </c>
      <c r="E2042" s="51" t="str">
        <f>IF(ISBLANK(LeaveTracker[[#This Row],[Employee Name]]),"-----",VLOOKUP(LeaveTracker[[#This Row],[Employee Name]],Employees[[Employee Name]:[Office]],7))</f>
        <v>LCR</v>
      </c>
      <c r="F2042" s="51" t="str">
        <f>IF(ISBLANK(LeaveTracker[[#This Row],[Employee Name]]),"-----",VLOOKUP(LeaveTracker[[#This Row],[Employee Name]],Employees[[Employee Name]:[Office]],6))</f>
        <v>REGULAR</v>
      </c>
      <c r="G2042" s="24">
        <v>43861</v>
      </c>
      <c r="H2042" s="21">
        <v>43861</v>
      </c>
      <c r="I2042" s="20" t="s">
        <v>298</v>
      </c>
      <c r="J2042" s="43" t="s">
        <v>842</v>
      </c>
      <c r="K2042" s="51" t="str">
        <f ca="1">LeaveTracker[[#This Row],[Days]]&amp;" "&amp;LeaveTracker[[#This Row],[Type of Leave]]</f>
        <v>1 OTHER</v>
      </c>
      <c r="L2042" s="23">
        <f ca="1">NETWORKDAYS(LeaveTracker[[#This Row],[Start Date]],LeaveTracker[[#This Row],[End Date]],lstHolidays)</f>
        <v>1</v>
      </c>
      <c r="M2042" s="27"/>
    </row>
    <row r="2043" spans="1:13" ht="30" customHeight="1" x14ac:dyDescent="0.3">
      <c r="A2043" s="27">
        <v>508</v>
      </c>
      <c r="B2043" s="31">
        <v>43915</v>
      </c>
      <c r="C2043" s="31">
        <v>43850</v>
      </c>
      <c r="D2043" s="20" t="s">
        <v>355</v>
      </c>
      <c r="E2043" s="51" t="str">
        <f>IF(ISBLANK(LeaveTracker[[#This Row],[Employee Name]]),"-----",VLOOKUP(LeaveTracker[[#This Row],[Employee Name]],Employees[[Employee Name]:[Office]],7))</f>
        <v>LCR</v>
      </c>
      <c r="F2043" s="51" t="str">
        <f>IF(ISBLANK(LeaveTracker[[#This Row],[Employee Name]]),"-----",VLOOKUP(LeaveTracker[[#This Row],[Employee Name]],Employees[[Employee Name]:[Office]],6))</f>
        <v>REGULAR</v>
      </c>
      <c r="G2043" s="24">
        <v>43845</v>
      </c>
      <c r="H2043" s="24">
        <v>43847</v>
      </c>
      <c r="I2043" s="20" t="s">
        <v>298</v>
      </c>
      <c r="J2043" s="43" t="s">
        <v>842</v>
      </c>
      <c r="K2043" s="51" t="str">
        <f ca="1">LeaveTracker[[#This Row],[Days]]&amp;" "&amp;LeaveTracker[[#This Row],[Type of Leave]]</f>
        <v>3 OTHER</v>
      </c>
      <c r="L2043" s="23">
        <f ca="1">NETWORKDAYS(LeaveTracker[[#This Row],[Start Date]],LeaveTracker[[#This Row],[End Date]],lstHolidays)</f>
        <v>3</v>
      </c>
      <c r="M2043" s="27"/>
    </row>
    <row r="2044" spans="1:13" ht="30" customHeight="1" x14ac:dyDescent="0.3">
      <c r="A2044" s="27">
        <v>509</v>
      </c>
      <c r="B2044" s="31">
        <v>43915</v>
      </c>
      <c r="C2044" s="31">
        <v>43858</v>
      </c>
      <c r="D2044" s="20" t="s">
        <v>355</v>
      </c>
      <c r="E2044" s="51" t="str">
        <f>IF(ISBLANK(LeaveTracker[[#This Row],[Employee Name]]),"-----",VLOOKUP(LeaveTracker[[#This Row],[Employee Name]],Employees[[Employee Name]:[Office]],7))</f>
        <v>LCR</v>
      </c>
      <c r="F2044" s="51" t="str">
        <f>IF(ISBLANK(LeaveTracker[[#This Row],[Employee Name]]),"-----",VLOOKUP(LeaveTracker[[#This Row],[Employee Name]],Employees[[Employee Name]:[Office]],6))</f>
        <v>REGULAR</v>
      </c>
      <c r="G2044" s="24">
        <v>43857</v>
      </c>
      <c r="H2044" s="24">
        <v>43857</v>
      </c>
      <c r="I2044" s="20" t="s">
        <v>298</v>
      </c>
      <c r="J2044" s="43" t="s">
        <v>842</v>
      </c>
      <c r="K2044" s="51" t="str">
        <f ca="1">LeaveTracker[[#This Row],[Days]]&amp;" "&amp;LeaveTracker[[#This Row],[Type of Leave]]</f>
        <v>1 OTHER</v>
      </c>
      <c r="L2044" s="23">
        <f ca="1">NETWORKDAYS(LeaveTracker[[#This Row],[Start Date]],LeaveTracker[[#This Row],[End Date]],lstHolidays)</f>
        <v>1</v>
      </c>
      <c r="M2044" s="27"/>
    </row>
    <row r="2045" spans="1:13" ht="30" customHeight="1" x14ac:dyDescent="0.3">
      <c r="A2045" s="27">
        <v>510</v>
      </c>
      <c r="B2045" s="31">
        <v>43915</v>
      </c>
      <c r="C2045" s="31">
        <v>43864</v>
      </c>
      <c r="D2045" s="19" t="s">
        <v>855</v>
      </c>
      <c r="E2045" s="51" t="str">
        <f>IF(ISBLANK(LeaveTracker[[#This Row],[Employee Name]]),"-----",VLOOKUP(LeaveTracker[[#This Row],[Employee Name]],Employees[[Employee Name]:[Office]],7))</f>
        <v>LCR</v>
      </c>
      <c r="F2045" s="51" t="str">
        <f>IF(ISBLANK(LeaveTracker[[#This Row],[Employee Name]]),"-----",VLOOKUP(LeaveTracker[[#This Row],[Employee Name]],Employees[[Employee Name]:[Office]],6))</f>
        <v>REGULAR</v>
      </c>
      <c r="G2045" s="24">
        <v>43888</v>
      </c>
      <c r="H2045" s="24">
        <v>43889</v>
      </c>
      <c r="I2045" s="20" t="s">
        <v>81</v>
      </c>
      <c r="K2045" s="51" t="str">
        <f ca="1">LeaveTracker[[#This Row],[Days]]&amp;" "&amp;LeaveTracker[[#This Row],[Type of Leave]]</f>
        <v>2 SL</v>
      </c>
      <c r="L2045" s="23">
        <f ca="1">NETWORKDAYS(LeaveTracker[[#This Row],[Start Date]],LeaveTracker[[#This Row],[End Date]],lstHolidays)</f>
        <v>2</v>
      </c>
      <c r="M2045" s="27"/>
    </row>
    <row r="2046" spans="1:13" ht="30" customHeight="1" x14ac:dyDescent="0.3">
      <c r="A2046" s="27">
        <v>511</v>
      </c>
      <c r="B2046" s="31">
        <v>43915</v>
      </c>
      <c r="C2046" s="31">
        <v>43865</v>
      </c>
      <c r="D2046" s="20" t="s">
        <v>855</v>
      </c>
      <c r="E2046" s="51" t="str">
        <f>IF(ISBLANK(LeaveTracker[[#This Row],[Employee Name]]),"-----",VLOOKUP(LeaveTracker[[#This Row],[Employee Name]],Employees[[Employee Name]:[Office]],7))</f>
        <v>LCR</v>
      </c>
      <c r="F2046" s="51" t="str">
        <f>IF(ISBLANK(LeaveTracker[[#This Row],[Employee Name]]),"-----",VLOOKUP(LeaveTracker[[#This Row],[Employee Name]],Employees[[Employee Name]:[Office]],6))</f>
        <v>REGULAR</v>
      </c>
      <c r="G2046" s="24">
        <v>43866</v>
      </c>
      <c r="H2046" s="24">
        <v>43866</v>
      </c>
      <c r="I2046" s="20" t="s">
        <v>298</v>
      </c>
      <c r="J2046" s="43" t="s">
        <v>842</v>
      </c>
      <c r="K2046" s="51" t="str">
        <f ca="1">LeaveTracker[[#This Row],[Days]]&amp;" "&amp;LeaveTracker[[#This Row],[Type of Leave]]</f>
        <v>1 OTHER</v>
      </c>
      <c r="L2046" s="23">
        <f ca="1">NETWORKDAYS(LeaveTracker[[#This Row],[Start Date]],LeaveTracker[[#This Row],[End Date]],lstHolidays)</f>
        <v>1</v>
      </c>
      <c r="M2046" s="27"/>
    </row>
    <row r="2047" spans="1:13" ht="30" customHeight="1" x14ac:dyDescent="0.3">
      <c r="A2047" s="27">
        <v>511</v>
      </c>
      <c r="B2047" s="31">
        <v>43915</v>
      </c>
      <c r="C2047" s="31">
        <v>43865</v>
      </c>
      <c r="D2047" s="20" t="s">
        <v>855</v>
      </c>
      <c r="E2047" s="51" t="str">
        <f>IF(ISBLANK(LeaveTracker[[#This Row],[Employee Name]]),"-----",VLOOKUP(LeaveTracker[[#This Row],[Employee Name]],Employees[[Employee Name]:[Office]],7))</f>
        <v>LCR</v>
      </c>
      <c r="F2047" s="51" t="str">
        <f>IF(ISBLANK(LeaveTracker[[#This Row],[Employee Name]]),"-----",VLOOKUP(LeaveTracker[[#This Row],[Employee Name]],Employees[[Employee Name]:[Office]],6))</f>
        <v>REGULAR</v>
      </c>
      <c r="G2047" s="24">
        <v>43875</v>
      </c>
      <c r="H2047" s="24">
        <v>43875</v>
      </c>
      <c r="I2047" s="20" t="s">
        <v>298</v>
      </c>
      <c r="J2047" s="43" t="s">
        <v>842</v>
      </c>
      <c r="K2047" s="51" t="str">
        <f ca="1">LeaveTracker[[#This Row],[Days]]&amp;" "&amp;LeaveTracker[[#This Row],[Type of Leave]]</f>
        <v>1 OTHER</v>
      </c>
      <c r="L2047" s="23">
        <f ca="1">NETWORKDAYS(LeaveTracker[[#This Row],[Start Date]],LeaveTracker[[#This Row],[End Date]],lstHolidays)</f>
        <v>1</v>
      </c>
      <c r="M2047" s="27"/>
    </row>
    <row r="2048" spans="1:13" ht="30" customHeight="1" x14ac:dyDescent="0.3">
      <c r="A2048" s="27">
        <v>512</v>
      </c>
      <c r="B2048" s="31">
        <v>43915</v>
      </c>
      <c r="C2048" s="31">
        <v>43854</v>
      </c>
      <c r="D2048" s="20" t="s">
        <v>855</v>
      </c>
      <c r="E2048" s="51" t="str">
        <f>IF(ISBLANK(LeaveTracker[[#This Row],[Employee Name]]),"-----",VLOOKUP(LeaveTracker[[#This Row],[Employee Name]],Employees[[Employee Name]:[Office]],7))</f>
        <v>LCR</v>
      </c>
      <c r="F2048" s="51" t="str">
        <f>IF(ISBLANK(LeaveTracker[[#This Row],[Employee Name]]),"-----",VLOOKUP(LeaveTracker[[#This Row],[Employee Name]],Employees[[Employee Name]:[Office]],6))</f>
        <v>REGULAR</v>
      </c>
      <c r="G2048" s="24">
        <v>43857</v>
      </c>
      <c r="H2048" s="24">
        <v>43858</v>
      </c>
      <c r="I2048" s="20" t="s">
        <v>298</v>
      </c>
      <c r="J2048" s="43" t="s">
        <v>842</v>
      </c>
      <c r="K2048" s="51" t="str">
        <f ca="1">LeaveTracker[[#This Row],[Days]]&amp;" "&amp;LeaveTracker[[#This Row],[Type of Leave]]</f>
        <v>2 OTHER</v>
      </c>
      <c r="L2048" s="23">
        <f ca="1">NETWORKDAYS(LeaveTracker[[#This Row],[Start Date]],LeaveTracker[[#This Row],[End Date]],lstHolidays)</f>
        <v>2</v>
      </c>
      <c r="M2048" s="27"/>
    </row>
    <row r="2049" spans="1:13" ht="30" customHeight="1" x14ac:dyDescent="0.3">
      <c r="A2049" s="27">
        <v>513</v>
      </c>
      <c r="B2049" s="31">
        <v>43915</v>
      </c>
      <c r="C2049" s="31">
        <v>43846</v>
      </c>
      <c r="D2049" s="20" t="s">
        <v>855</v>
      </c>
      <c r="E2049" s="51" t="str">
        <f>IF(ISBLANK(LeaveTracker[[#This Row],[Employee Name]]),"-----",VLOOKUP(LeaveTracker[[#This Row],[Employee Name]],Employees[[Employee Name]:[Office]],7))</f>
        <v>LCR</v>
      </c>
      <c r="F2049" s="51" t="str">
        <f>IF(ISBLANK(LeaveTracker[[#This Row],[Employee Name]]),"-----",VLOOKUP(LeaveTracker[[#This Row],[Employee Name]],Employees[[Employee Name]:[Office]],6))</f>
        <v>REGULAR</v>
      </c>
      <c r="G2049" s="24">
        <v>43845</v>
      </c>
      <c r="H2049" s="24">
        <v>43845</v>
      </c>
      <c r="I2049" s="20" t="s">
        <v>298</v>
      </c>
      <c r="J2049" s="43" t="s">
        <v>842</v>
      </c>
      <c r="K2049" s="51" t="str">
        <f ca="1">LeaveTracker[[#This Row],[Days]]&amp;" "&amp;LeaveTracker[[#This Row],[Type of Leave]]</f>
        <v>1 OTHER</v>
      </c>
      <c r="L2049" s="23">
        <f ca="1">NETWORKDAYS(LeaveTracker[[#This Row],[Start Date]],LeaveTracker[[#This Row],[End Date]],lstHolidays)</f>
        <v>1</v>
      </c>
      <c r="M2049" s="27"/>
    </row>
    <row r="2050" spans="1:13" ht="30" customHeight="1" x14ac:dyDescent="0.3">
      <c r="A2050" s="27">
        <v>514</v>
      </c>
      <c r="B2050" s="31">
        <v>43915</v>
      </c>
      <c r="C2050" s="31">
        <v>43857</v>
      </c>
      <c r="D2050" s="19" t="s">
        <v>722</v>
      </c>
      <c r="E2050" s="51" t="str">
        <f>IF(ISBLANK(LeaveTracker[[#This Row],[Employee Name]]),"-----",VLOOKUP(LeaveTracker[[#This Row],[Employee Name]],Employees[[Employee Name]:[Office]],7))</f>
        <v>LCR</v>
      </c>
      <c r="F2050" s="51" t="str">
        <f>IF(ISBLANK(LeaveTracker[[#This Row],[Employee Name]]),"-----",VLOOKUP(LeaveTracker[[#This Row],[Employee Name]],Employees[[Employee Name]:[Office]],6))</f>
        <v>REGULAR</v>
      </c>
      <c r="G2050" s="24">
        <v>43861</v>
      </c>
      <c r="H2050" s="24">
        <v>43861</v>
      </c>
      <c r="I2050" s="20" t="s">
        <v>298</v>
      </c>
      <c r="J2050" s="43" t="s">
        <v>842</v>
      </c>
      <c r="K2050" s="51" t="str">
        <f ca="1">LeaveTracker[[#This Row],[Days]]&amp;" "&amp;LeaveTracker[[#This Row],[Type of Leave]]</f>
        <v>1 OTHER</v>
      </c>
      <c r="L2050" s="23">
        <f ca="1">NETWORKDAYS(LeaveTracker[[#This Row],[Start Date]],LeaveTracker[[#This Row],[End Date]],lstHolidays)</f>
        <v>1</v>
      </c>
      <c r="M2050" s="27"/>
    </row>
    <row r="2051" spans="1:13" ht="30" customHeight="1" x14ac:dyDescent="0.3">
      <c r="A2051" s="27">
        <v>514</v>
      </c>
      <c r="B2051" s="31">
        <v>43915</v>
      </c>
      <c r="C2051" s="31">
        <v>43857</v>
      </c>
      <c r="D2051" s="19" t="s">
        <v>722</v>
      </c>
      <c r="E2051" s="51" t="str">
        <f>IF(ISBLANK(LeaveTracker[[#This Row],[Employee Name]]),"-----",VLOOKUP(LeaveTracker[[#This Row],[Employee Name]],Employees[[Employee Name]:[Office]],7))</f>
        <v>LCR</v>
      </c>
      <c r="F2051" s="51" t="str">
        <f>IF(ISBLANK(LeaveTracker[[#This Row],[Employee Name]]),"-----",VLOOKUP(LeaveTracker[[#This Row],[Employee Name]],Employees[[Employee Name]:[Office]],6))</f>
        <v>REGULAR</v>
      </c>
      <c r="G2051" s="24">
        <v>43864</v>
      </c>
      <c r="H2051" s="24">
        <v>43864</v>
      </c>
      <c r="I2051" s="20" t="s">
        <v>298</v>
      </c>
      <c r="J2051" s="43" t="s">
        <v>842</v>
      </c>
      <c r="K2051" s="51" t="str">
        <f ca="1">LeaveTracker[[#This Row],[Days]]&amp;" "&amp;LeaveTracker[[#This Row],[Type of Leave]]</f>
        <v>1 OTHER</v>
      </c>
      <c r="L2051" s="23">
        <f ca="1">NETWORKDAYS(LeaveTracker[[#This Row],[Start Date]],LeaveTracker[[#This Row],[End Date]],lstHolidays)</f>
        <v>1</v>
      </c>
      <c r="M2051" s="27"/>
    </row>
    <row r="2052" spans="1:13" ht="30" customHeight="1" x14ac:dyDescent="0.3">
      <c r="A2052" s="27">
        <v>515</v>
      </c>
      <c r="B2052" s="31">
        <v>43915</v>
      </c>
      <c r="C2052" s="31">
        <v>43845</v>
      </c>
      <c r="D2052" s="20" t="s">
        <v>722</v>
      </c>
      <c r="E2052" s="51" t="str">
        <f>IF(ISBLANK(LeaveTracker[[#This Row],[Employee Name]]),"-----",VLOOKUP(LeaveTracker[[#This Row],[Employee Name]],Employees[[Employee Name]:[Office]],7))</f>
        <v>LCR</v>
      </c>
      <c r="F2052" s="51" t="str">
        <f>IF(ISBLANK(LeaveTracker[[#This Row],[Employee Name]]),"-----",VLOOKUP(LeaveTracker[[#This Row],[Employee Name]],Employees[[Employee Name]:[Office]],6))</f>
        <v>REGULAR</v>
      </c>
      <c r="G2052" s="24">
        <v>43850</v>
      </c>
      <c r="H2052" s="24">
        <v>43851</v>
      </c>
      <c r="I2052" s="20" t="s">
        <v>298</v>
      </c>
      <c r="J2052" s="43" t="s">
        <v>842</v>
      </c>
      <c r="K2052" s="51" t="str">
        <f ca="1">LeaveTracker[[#This Row],[Days]]&amp;" "&amp;LeaveTracker[[#This Row],[Type of Leave]]</f>
        <v>2 OTHER</v>
      </c>
      <c r="L2052" s="23">
        <f ca="1">NETWORKDAYS(LeaveTracker[[#This Row],[Start Date]],LeaveTracker[[#This Row],[End Date]],lstHolidays)</f>
        <v>2</v>
      </c>
      <c r="M2052" s="27"/>
    </row>
    <row r="2053" spans="1:13" ht="30" customHeight="1" x14ac:dyDescent="0.3">
      <c r="A2053" s="27">
        <v>516</v>
      </c>
      <c r="B2053" s="31">
        <v>43915</v>
      </c>
      <c r="C2053" s="31">
        <v>43852</v>
      </c>
      <c r="D2053" s="20" t="s">
        <v>722</v>
      </c>
      <c r="E2053" s="51" t="str">
        <f>IF(ISBLANK(LeaveTracker[[#This Row],[Employee Name]]),"-----",VLOOKUP(LeaveTracker[[#This Row],[Employee Name]],Employees[[Employee Name]:[Office]],7))</f>
        <v>LCR</v>
      </c>
      <c r="F2053" s="51" t="str">
        <f>IF(ISBLANK(LeaveTracker[[#This Row],[Employee Name]]),"-----",VLOOKUP(LeaveTracker[[#This Row],[Employee Name]],Employees[[Employee Name]:[Office]],6))</f>
        <v>REGULAR</v>
      </c>
      <c r="G2053" s="24">
        <v>43854</v>
      </c>
      <c r="H2053" s="24">
        <v>43854</v>
      </c>
      <c r="I2053" s="20" t="s">
        <v>298</v>
      </c>
      <c r="J2053" s="43" t="s">
        <v>842</v>
      </c>
      <c r="K2053" s="51" t="str">
        <f ca="1">LeaveTracker[[#This Row],[Days]]&amp;" "&amp;LeaveTracker[[#This Row],[Type of Leave]]</f>
        <v>1 OTHER</v>
      </c>
      <c r="L2053" s="23">
        <f ca="1">NETWORKDAYS(LeaveTracker[[#This Row],[Start Date]],LeaveTracker[[#This Row],[End Date]],lstHolidays)</f>
        <v>1</v>
      </c>
      <c r="M2053" s="27"/>
    </row>
    <row r="2054" spans="1:13" ht="30" customHeight="1" x14ac:dyDescent="0.3">
      <c r="A2054" s="27">
        <v>517</v>
      </c>
      <c r="B2054" s="31">
        <v>43915</v>
      </c>
      <c r="C2054" s="31">
        <v>43903</v>
      </c>
      <c r="D2054" s="19" t="s">
        <v>351</v>
      </c>
      <c r="E2054" s="51" t="str">
        <f>IF(ISBLANK(LeaveTracker[[#This Row],[Employee Name]]),"-----",VLOOKUP(LeaveTracker[[#This Row],[Employee Name]],Employees[[Employee Name]:[Office]],7))</f>
        <v>LCR</v>
      </c>
      <c r="F2054" s="51" t="str">
        <f>IF(ISBLANK(LeaveTracker[[#This Row],[Employee Name]]),"-----",VLOOKUP(LeaveTracker[[#This Row],[Employee Name]],Employees[[Employee Name]:[Office]],6))</f>
        <v>REGULAR</v>
      </c>
      <c r="G2054" s="24">
        <v>43902</v>
      </c>
      <c r="H2054" s="24">
        <v>43902</v>
      </c>
      <c r="I2054" s="20" t="s">
        <v>81</v>
      </c>
      <c r="K2054" s="51" t="str">
        <f ca="1">LeaveTracker[[#This Row],[Days]]&amp;" "&amp;LeaveTracker[[#This Row],[Type of Leave]]</f>
        <v>1 SL</v>
      </c>
      <c r="L2054" s="23">
        <f ca="1">NETWORKDAYS(LeaveTracker[[#This Row],[Start Date]],LeaveTracker[[#This Row],[End Date]],lstHolidays)</f>
        <v>1</v>
      </c>
      <c r="M2054" s="27"/>
    </row>
    <row r="2055" spans="1:13" ht="30" customHeight="1" x14ac:dyDescent="0.3">
      <c r="A2055" s="27">
        <v>518</v>
      </c>
      <c r="B2055" s="31">
        <v>43915</v>
      </c>
      <c r="C2055" s="31">
        <v>43888</v>
      </c>
      <c r="D2055" s="20" t="s">
        <v>351</v>
      </c>
      <c r="E2055" s="51" t="str">
        <f>IF(ISBLANK(LeaveTracker[[#This Row],[Employee Name]]),"-----",VLOOKUP(LeaveTracker[[#This Row],[Employee Name]],Employees[[Employee Name]:[Office]],7))</f>
        <v>LCR</v>
      </c>
      <c r="F2055" s="51" t="str">
        <f>IF(ISBLANK(LeaveTracker[[#This Row],[Employee Name]]),"-----",VLOOKUP(LeaveTracker[[#This Row],[Employee Name]],Employees[[Employee Name]:[Office]],6))</f>
        <v>REGULAR</v>
      </c>
      <c r="G2055" s="24">
        <v>43885</v>
      </c>
      <c r="H2055" s="24">
        <v>43885</v>
      </c>
      <c r="I2055" s="20" t="s">
        <v>81</v>
      </c>
      <c r="K2055" s="51" t="str">
        <f ca="1">LeaveTracker[[#This Row],[Days]]&amp;" "&amp;LeaveTracker[[#This Row],[Type of Leave]]</f>
        <v>1 SL</v>
      </c>
      <c r="L2055" s="23">
        <f ca="1">NETWORKDAYS(LeaveTracker[[#This Row],[Start Date]],LeaveTracker[[#This Row],[End Date]],lstHolidays)</f>
        <v>1</v>
      </c>
      <c r="M2055" s="27"/>
    </row>
    <row r="2056" spans="1:13" ht="30" customHeight="1" x14ac:dyDescent="0.3">
      <c r="A2056" s="27">
        <v>518</v>
      </c>
      <c r="B2056" s="31">
        <v>43915</v>
      </c>
      <c r="C2056" s="31">
        <v>43888</v>
      </c>
      <c r="D2056" s="20" t="s">
        <v>351</v>
      </c>
      <c r="E2056" s="51" t="str">
        <f>IF(ISBLANK(LeaveTracker[[#This Row],[Employee Name]]),"-----",VLOOKUP(LeaveTracker[[#This Row],[Employee Name]],Employees[[Employee Name]:[Office]],7))</f>
        <v>LCR</v>
      </c>
      <c r="F2056" s="51" t="str">
        <f>IF(ISBLANK(LeaveTracker[[#This Row],[Employee Name]]),"-----",VLOOKUP(LeaveTracker[[#This Row],[Employee Name]],Employees[[Employee Name]:[Office]],6))</f>
        <v>REGULAR</v>
      </c>
      <c r="G2056" s="24">
        <v>43887</v>
      </c>
      <c r="H2056" s="24">
        <v>43887</v>
      </c>
      <c r="I2056" s="20" t="s">
        <v>81</v>
      </c>
      <c r="K2056" s="51" t="str">
        <f ca="1">LeaveTracker[[#This Row],[Days]]&amp;" "&amp;LeaveTracker[[#This Row],[Type of Leave]]</f>
        <v>1 SL</v>
      </c>
      <c r="L2056" s="23">
        <f ca="1">NETWORKDAYS(LeaveTracker[[#This Row],[Start Date]],LeaveTracker[[#This Row],[End Date]],lstHolidays)</f>
        <v>1</v>
      </c>
      <c r="M2056" s="27"/>
    </row>
    <row r="2057" spans="1:13" ht="30" customHeight="1" x14ac:dyDescent="0.3">
      <c r="A2057" s="27">
        <v>519</v>
      </c>
      <c r="B2057" s="31">
        <v>43915</v>
      </c>
      <c r="C2057" s="31">
        <v>43881</v>
      </c>
      <c r="D2057" s="20" t="s">
        <v>351</v>
      </c>
      <c r="E2057" s="51" t="str">
        <f>IF(ISBLANK(LeaveTracker[[#This Row],[Employee Name]]),"-----",VLOOKUP(LeaveTracker[[#This Row],[Employee Name]],Employees[[Employee Name]:[Office]],7))</f>
        <v>LCR</v>
      </c>
      <c r="F2057" s="51" t="str">
        <f>IF(ISBLANK(LeaveTracker[[#This Row],[Employee Name]]),"-----",VLOOKUP(LeaveTracker[[#This Row],[Employee Name]],Employees[[Employee Name]:[Office]],6))</f>
        <v>REGULAR</v>
      </c>
      <c r="G2057" s="24">
        <v>43880</v>
      </c>
      <c r="H2057" s="24">
        <v>43880</v>
      </c>
      <c r="I2057" s="20" t="s">
        <v>81</v>
      </c>
      <c r="K2057" s="51" t="str">
        <f ca="1">LeaveTracker[[#This Row],[Days]]&amp;" "&amp;LeaveTracker[[#This Row],[Type of Leave]]</f>
        <v>1 SL</v>
      </c>
      <c r="L2057" s="23">
        <f ca="1">NETWORKDAYS(LeaveTracker[[#This Row],[Start Date]],LeaveTracker[[#This Row],[End Date]],lstHolidays)</f>
        <v>1</v>
      </c>
      <c r="M2057" s="27"/>
    </row>
    <row r="2058" spans="1:13" ht="30" customHeight="1" x14ac:dyDescent="0.3">
      <c r="A2058" s="27">
        <v>520</v>
      </c>
      <c r="B2058" s="31">
        <v>43915</v>
      </c>
      <c r="C2058" s="31">
        <v>43865</v>
      </c>
      <c r="D2058" s="20" t="s">
        <v>351</v>
      </c>
      <c r="E2058" s="51" t="str">
        <f>IF(ISBLANK(LeaveTracker[[#This Row],[Employee Name]]),"-----",VLOOKUP(LeaveTracker[[#This Row],[Employee Name]],Employees[[Employee Name]:[Office]],7))</f>
        <v>LCR</v>
      </c>
      <c r="F2058" s="51" t="str">
        <f>IF(ISBLANK(LeaveTracker[[#This Row],[Employee Name]]),"-----",VLOOKUP(LeaveTracker[[#This Row],[Employee Name]],Employees[[Employee Name]:[Office]],6))</f>
        <v>REGULAR</v>
      </c>
      <c r="G2058" s="24">
        <v>43872</v>
      </c>
      <c r="H2058" s="24">
        <v>43872</v>
      </c>
      <c r="I2058" s="20" t="s">
        <v>298</v>
      </c>
      <c r="J2058" s="43" t="s">
        <v>842</v>
      </c>
      <c r="K2058" s="51" t="str">
        <f ca="1">LeaveTracker[[#This Row],[Days]]&amp;" "&amp;LeaveTracker[[#This Row],[Type of Leave]]</f>
        <v>1 OTHER</v>
      </c>
      <c r="L2058" s="23">
        <f ca="1">NETWORKDAYS(LeaveTracker[[#This Row],[Start Date]],LeaveTracker[[#This Row],[End Date]],lstHolidays)</f>
        <v>1</v>
      </c>
      <c r="M2058" s="27"/>
    </row>
    <row r="2059" spans="1:13" ht="30" customHeight="1" x14ac:dyDescent="0.3">
      <c r="A2059" s="27">
        <v>520</v>
      </c>
      <c r="B2059" s="31">
        <v>43915</v>
      </c>
      <c r="C2059" s="31">
        <v>43865</v>
      </c>
      <c r="D2059" s="20" t="s">
        <v>351</v>
      </c>
      <c r="E2059" s="51" t="str">
        <f>IF(ISBLANK(LeaveTracker[[#This Row],[Employee Name]]),"-----",VLOOKUP(LeaveTracker[[#This Row],[Employee Name]],Employees[[Employee Name]:[Office]],7))</f>
        <v>LCR</v>
      </c>
      <c r="F2059" s="51" t="str">
        <f>IF(ISBLANK(LeaveTracker[[#This Row],[Employee Name]]),"-----",VLOOKUP(LeaveTracker[[#This Row],[Employee Name]],Employees[[Employee Name]:[Office]],6))</f>
        <v>REGULAR</v>
      </c>
      <c r="G2059" s="24">
        <v>43875</v>
      </c>
      <c r="H2059" s="24">
        <v>43875</v>
      </c>
      <c r="I2059" s="20" t="s">
        <v>298</v>
      </c>
      <c r="J2059" s="43" t="s">
        <v>842</v>
      </c>
      <c r="K2059" s="51" t="str">
        <f ca="1">LeaveTracker[[#This Row],[Days]]&amp;" "&amp;LeaveTracker[[#This Row],[Type of Leave]]</f>
        <v>1 OTHER</v>
      </c>
      <c r="L2059" s="23">
        <f ca="1">NETWORKDAYS(LeaveTracker[[#This Row],[Start Date]],LeaveTracker[[#This Row],[End Date]],lstHolidays)</f>
        <v>1</v>
      </c>
      <c r="M2059" s="27"/>
    </row>
    <row r="2060" spans="1:13" ht="30" customHeight="1" x14ac:dyDescent="0.3">
      <c r="A2060" s="27">
        <v>521</v>
      </c>
      <c r="B2060" s="31">
        <v>43915</v>
      </c>
      <c r="C2060" s="31">
        <v>43851</v>
      </c>
      <c r="D2060" s="20" t="s">
        <v>351</v>
      </c>
      <c r="E2060" s="51" t="str">
        <f>IF(ISBLANK(LeaveTracker[[#This Row],[Employee Name]]),"-----",VLOOKUP(LeaveTracker[[#This Row],[Employee Name]],Employees[[Employee Name]:[Office]],7))</f>
        <v>LCR</v>
      </c>
      <c r="F2060" s="51" t="str">
        <f>IF(ISBLANK(LeaveTracker[[#This Row],[Employee Name]]),"-----",VLOOKUP(LeaveTracker[[#This Row],[Employee Name]],Employees[[Employee Name]:[Office]],6))</f>
        <v>REGULAR</v>
      </c>
      <c r="G2060" s="24">
        <v>43861</v>
      </c>
      <c r="H2060" s="24">
        <v>43861</v>
      </c>
      <c r="I2060" s="20" t="s">
        <v>298</v>
      </c>
      <c r="J2060" s="43" t="s">
        <v>842</v>
      </c>
      <c r="K2060" s="51" t="str">
        <f ca="1">LeaveTracker[[#This Row],[Days]]&amp;" "&amp;LeaveTracker[[#This Row],[Type of Leave]]</f>
        <v>1 OTHER</v>
      </c>
      <c r="L2060" s="23">
        <f ca="1">NETWORKDAYS(LeaveTracker[[#This Row],[Start Date]],LeaveTracker[[#This Row],[End Date]],lstHolidays)</f>
        <v>1</v>
      </c>
      <c r="M2060" s="27"/>
    </row>
    <row r="2061" spans="1:13" ht="30" customHeight="1" x14ac:dyDescent="0.3">
      <c r="A2061" s="27">
        <v>522</v>
      </c>
      <c r="B2061" s="31">
        <v>43915</v>
      </c>
      <c r="C2061" s="31">
        <v>43850</v>
      </c>
      <c r="D2061" s="20" t="s">
        <v>351</v>
      </c>
      <c r="E2061" s="51" t="str">
        <f>IF(ISBLANK(LeaveTracker[[#This Row],[Employee Name]]),"-----",VLOOKUP(LeaveTracker[[#This Row],[Employee Name]],Employees[[Employee Name]:[Office]],7))</f>
        <v>LCR</v>
      </c>
      <c r="F2061" s="51" t="str">
        <f>IF(ISBLANK(LeaveTracker[[#This Row],[Employee Name]]),"-----",VLOOKUP(LeaveTracker[[#This Row],[Employee Name]],Employees[[Employee Name]:[Office]],6))</f>
        <v>REGULAR</v>
      </c>
      <c r="G2061" s="24">
        <v>43847</v>
      </c>
      <c r="H2061" s="24">
        <v>43847</v>
      </c>
      <c r="I2061" s="20" t="s">
        <v>298</v>
      </c>
      <c r="J2061" s="43" t="s">
        <v>842</v>
      </c>
      <c r="K2061" s="51" t="str">
        <f ca="1">LeaveTracker[[#This Row],[Days]]&amp;" "&amp;LeaveTracker[[#This Row],[Type of Leave]]</f>
        <v>1 OTHER</v>
      </c>
      <c r="L2061" s="23">
        <f ca="1">NETWORKDAYS(LeaveTracker[[#This Row],[Start Date]],LeaveTracker[[#This Row],[End Date]],lstHolidays)</f>
        <v>1</v>
      </c>
      <c r="M2061" s="27"/>
    </row>
    <row r="2062" spans="1:13" ht="30" customHeight="1" x14ac:dyDescent="0.3">
      <c r="A2062" s="27">
        <v>523</v>
      </c>
      <c r="B2062" s="31">
        <v>43915</v>
      </c>
      <c r="C2062" s="31">
        <v>43865</v>
      </c>
      <c r="D2062" s="20" t="s">
        <v>720</v>
      </c>
      <c r="E2062" s="51" t="str">
        <f>IF(ISBLANK(LeaveTracker[[#This Row],[Employee Name]]),"-----",VLOOKUP(LeaveTracker[[#This Row],[Employee Name]],Employees[[Employee Name]:[Office]],7))</f>
        <v>LCR</v>
      </c>
      <c r="F2062" s="51" t="str">
        <f>IF(ISBLANK(LeaveTracker[[#This Row],[Employee Name]]),"-----",VLOOKUP(LeaveTracker[[#This Row],[Employee Name]],Employees[[Employee Name]:[Office]],6))</f>
        <v>REGULAR</v>
      </c>
      <c r="G2062" s="24">
        <v>43875</v>
      </c>
      <c r="H2062" s="24">
        <v>43875</v>
      </c>
      <c r="I2062" s="20" t="s">
        <v>298</v>
      </c>
      <c r="J2062" s="43" t="s">
        <v>842</v>
      </c>
      <c r="K2062" s="51" t="str">
        <f ca="1">LeaveTracker[[#This Row],[Days]]&amp;" "&amp;LeaveTracker[[#This Row],[Type of Leave]]</f>
        <v>1 OTHER</v>
      </c>
      <c r="L2062" s="23">
        <f ca="1">NETWORKDAYS(LeaveTracker[[#This Row],[Start Date]],LeaveTracker[[#This Row],[End Date]],lstHolidays)</f>
        <v>1</v>
      </c>
      <c r="M2062" s="27"/>
    </row>
    <row r="2063" spans="1:13" ht="30" customHeight="1" x14ac:dyDescent="0.3">
      <c r="A2063" s="27">
        <v>524</v>
      </c>
      <c r="B2063" s="31">
        <v>43915</v>
      </c>
      <c r="C2063" s="31">
        <v>43846</v>
      </c>
      <c r="D2063" s="20" t="s">
        <v>720</v>
      </c>
      <c r="E2063" s="51" t="str">
        <f>IF(ISBLANK(LeaveTracker[[#This Row],[Employee Name]]),"-----",VLOOKUP(LeaveTracker[[#This Row],[Employee Name]],Employees[[Employee Name]:[Office]],7))</f>
        <v>LCR</v>
      </c>
      <c r="F2063" s="51" t="str">
        <f>IF(ISBLANK(LeaveTracker[[#This Row],[Employee Name]]),"-----",VLOOKUP(LeaveTracker[[#This Row],[Employee Name]],Employees[[Employee Name]:[Office]],6))</f>
        <v>REGULAR</v>
      </c>
      <c r="G2063" s="24">
        <v>43845</v>
      </c>
      <c r="H2063" s="24">
        <v>43845</v>
      </c>
      <c r="I2063" s="20" t="s">
        <v>298</v>
      </c>
      <c r="J2063" s="43" t="s">
        <v>842</v>
      </c>
      <c r="K2063" s="51" t="str">
        <f ca="1">LeaveTracker[[#This Row],[Days]]&amp;" "&amp;LeaveTracker[[#This Row],[Type of Leave]]</f>
        <v>1 OTHER</v>
      </c>
      <c r="L2063" s="23">
        <f ca="1">NETWORKDAYS(LeaveTracker[[#This Row],[Start Date]],LeaveTracker[[#This Row],[End Date]],lstHolidays)</f>
        <v>1</v>
      </c>
      <c r="M2063" s="27"/>
    </row>
    <row r="2064" spans="1:13" ht="30" customHeight="1" x14ac:dyDescent="0.3">
      <c r="A2064" s="27">
        <v>525</v>
      </c>
      <c r="B2064" s="31">
        <v>43915</v>
      </c>
      <c r="C2064" s="31">
        <v>43889</v>
      </c>
      <c r="D2064" s="19" t="s">
        <v>541</v>
      </c>
      <c r="E2064" s="51" t="str">
        <f>IF(ISBLANK(LeaveTracker[[#This Row],[Employee Name]]),"-----",VLOOKUP(LeaveTracker[[#This Row],[Employee Name]],Employees[[Employee Name]:[Office]],7))</f>
        <v>LCR</v>
      </c>
      <c r="F2064" s="51" t="str">
        <f>IF(ISBLANK(LeaveTracker[[#This Row],[Employee Name]]),"-----",VLOOKUP(LeaveTracker[[#This Row],[Employee Name]],Employees[[Employee Name]:[Office]],6))</f>
        <v>REGULAR</v>
      </c>
      <c r="G2064" s="24">
        <v>43888</v>
      </c>
      <c r="H2064" s="24">
        <v>43888</v>
      </c>
      <c r="I2064" s="20" t="s">
        <v>81</v>
      </c>
      <c r="K2064" s="51" t="str">
        <f ca="1">LeaveTracker[[#This Row],[Days]]&amp;" "&amp;LeaveTracker[[#This Row],[Type of Leave]]</f>
        <v>1 SL</v>
      </c>
      <c r="L2064" s="23">
        <f ca="1">NETWORKDAYS(LeaveTracker[[#This Row],[Start Date]],LeaveTracker[[#This Row],[End Date]],lstHolidays)</f>
        <v>1</v>
      </c>
      <c r="M2064" s="27"/>
    </row>
    <row r="2065" spans="1:13" ht="30" customHeight="1" x14ac:dyDescent="0.3">
      <c r="A2065" s="27">
        <v>526</v>
      </c>
      <c r="B2065" s="31">
        <v>43915</v>
      </c>
      <c r="C2065" s="31">
        <v>43864</v>
      </c>
      <c r="D2065" s="20" t="s">
        <v>541</v>
      </c>
      <c r="E2065" s="51" t="str">
        <f>IF(ISBLANK(LeaveTracker[[#This Row],[Employee Name]]),"-----",VLOOKUP(LeaveTracker[[#This Row],[Employee Name]],Employees[[Employee Name]:[Office]],7))</f>
        <v>LCR</v>
      </c>
      <c r="F2065" s="51" t="str">
        <f>IF(ISBLANK(LeaveTracker[[#This Row],[Employee Name]]),"-----",VLOOKUP(LeaveTracker[[#This Row],[Employee Name]],Employees[[Employee Name]:[Office]],6))</f>
        <v>REGULAR</v>
      </c>
      <c r="G2065" s="24">
        <v>43872</v>
      </c>
      <c r="H2065" s="24">
        <v>43872</v>
      </c>
      <c r="I2065" s="20" t="s">
        <v>298</v>
      </c>
      <c r="J2065" s="43" t="s">
        <v>842</v>
      </c>
      <c r="K2065" s="51" t="str">
        <f ca="1">LeaveTracker[[#This Row],[Days]]&amp;" "&amp;LeaveTracker[[#This Row],[Type of Leave]]</f>
        <v>1 OTHER</v>
      </c>
      <c r="L2065" s="23">
        <f ca="1">NETWORKDAYS(LeaveTracker[[#This Row],[Start Date]],LeaveTracker[[#This Row],[End Date]],lstHolidays)</f>
        <v>1</v>
      </c>
      <c r="M2065" s="27"/>
    </row>
    <row r="2066" spans="1:13" ht="30" customHeight="1" x14ac:dyDescent="0.3">
      <c r="A2066" s="27">
        <v>526</v>
      </c>
      <c r="B2066" s="31">
        <v>43915</v>
      </c>
      <c r="C2066" s="31">
        <v>43864</v>
      </c>
      <c r="D2066" s="20" t="s">
        <v>541</v>
      </c>
      <c r="E2066" s="51" t="str">
        <f>IF(ISBLANK(LeaveTracker[[#This Row],[Employee Name]]),"-----",VLOOKUP(LeaveTracker[[#This Row],[Employee Name]],Employees[[Employee Name]:[Office]],7))</f>
        <v>LCR</v>
      </c>
      <c r="F2066" s="51" t="str">
        <f>IF(ISBLANK(LeaveTracker[[#This Row],[Employee Name]]),"-----",VLOOKUP(LeaveTracker[[#This Row],[Employee Name]],Employees[[Employee Name]:[Office]],6))</f>
        <v>REGULAR</v>
      </c>
      <c r="G2066" s="24">
        <v>43875</v>
      </c>
      <c r="H2066" s="24">
        <v>43875</v>
      </c>
      <c r="I2066" s="20" t="s">
        <v>298</v>
      </c>
      <c r="J2066" s="43" t="s">
        <v>842</v>
      </c>
      <c r="K2066" s="51" t="str">
        <f ca="1">LeaveTracker[[#This Row],[Days]]&amp;" "&amp;LeaveTracker[[#This Row],[Type of Leave]]</f>
        <v>1 OTHER</v>
      </c>
      <c r="L2066" s="23">
        <f ca="1">NETWORKDAYS(LeaveTracker[[#This Row],[Start Date]],LeaveTracker[[#This Row],[End Date]],lstHolidays)</f>
        <v>1</v>
      </c>
      <c r="M2066" s="27"/>
    </row>
    <row r="2067" spans="1:13" ht="30" customHeight="1" x14ac:dyDescent="0.3">
      <c r="A2067" s="27">
        <v>527</v>
      </c>
      <c r="B2067" s="31">
        <v>43915</v>
      </c>
      <c r="C2067" s="31">
        <v>43864</v>
      </c>
      <c r="D2067" s="20" t="s">
        <v>541</v>
      </c>
      <c r="E2067" s="51" t="str">
        <f>IF(ISBLANK(LeaveTracker[[#This Row],[Employee Name]]),"-----",VLOOKUP(LeaveTracker[[#This Row],[Employee Name]],Employees[[Employee Name]:[Office]],7))</f>
        <v>LCR</v>
      </c>
      <c r="F2067" s="51" t="str">
        <f>IF(ISBLANK(LeaveTracker[[#This Row],[Employee Name]]),"-----",VLOOKUP(LeaveTracker[[#This Row],[Employee Name]],Employees[[Employee Name]:[Office]],6))</f>
        <v>REGULAR</v>
      </c>
      <c r="G2067" s="24">
        <v>43860</v>
      </c>
      <c r="H2067" s="24">
        <v>43860</v>
      </c>
      <c r="I2067" s="20" t="s">
        <v>298</v>
      </c>
      <c r="J2067" s="43" t="s">
        <v>842</v>
      </c>
      <c r="K2067" s="51" t="str">
        <f ca="1">LeaveTracker[[#This Row],[Days]]&amp;" "&amp;LeaveTracker[[#This Row],[Type of Leave]]</f>
        <v>1 OTHER</v>
      </c>
      <c r="L2067" s="23">
        <f ca="1">NETWORKDAYS(LeaveTracker[[#This Row],[Start Date]],LeaveTracker[[#This Row],[End Date]],lstHolidays)</f>
        <v>1</v>
      </c>
      <c r="M2067" s="27"/>
    </row>
    <row r="2068" spans="1:13" ht="30" customHeight="1" x14ac:dyDescent="0.3">
      <c r="A2068" s="27">
        <v>528</v>
      </c>
      <c r="B2068" s="31">
        <v>43915</v>
      </c>
      <c r="C2068" s="31">
        <v>43846</v>
      </c>
      <c r="D2068" s="20" t="s">
        <v>541</v>
      </c>
      <c r="E2068" s="51" t="str">
        <f>IF(ISBLANK(LeaveTracker[[#This Row],[Employee Name]]),"-----",VLOOKUP(LeaveTracker[[#This Row],[Employee Name]],Employees[[Employee Name]:[Office]],7))</f>
        <v>LCR</v>
      </c>
      <c r="F2068" s="51" t="str">
        <f>IF(ISBLANK(LeaveTracker[[#This Row],[Employee Name]]),"-----",VLOOKUP(LeaveTracker[[#This Row],[Employee Name]],Employees[[Employee Name]:[Office]],6))</f>
        <v>REGULAR</v>
      </c>
      <c r="G2068" s="24">
        <v>43854</v>
      </c>
      <c r="H2068" s="24">
        <v>43854</v>
      </c>
      <c r="I2068" s="20" t="s">
        <v>298</v>
      </c>
      <c r="J2068" s="43" t="s">
        <v>842</v>
      </c>
      <c r="K2068" s="51" t="str">
        <f ca="1">LeaveTracker[[#This Row],[Days]]&amp;" "&amp;LeaveTracker[[#This Row],[Type of Leave]]</f>
        <v>1 OTHER</v>
      </c>
      <c r="L2068" s="23">
        <f ca="1">NETWORKDAYS(LeaveTracker[[#This Row],[Start Date]],LeaveTracker[[#This Row],[End Date]],lstHolidays)</f>
        <v>1</v>
      </c>
      <c r="M2068" s="27"/>
    </row>
    <row r="2069" spans="1:13" ht="30" customHeight="1" x14ac:dyDescent="0.3">
      <c r="A2069" s="27">
        <v>529</v>
      </c>
      <c r="B2069" s="31">
        <v>43918</v>
      </c>
      <c r="C2069" s="31">
        <v>43872</v>
      </c>
      <c r="D2069" s="20" t="s">
        <v>757</v>
      </c>
      <c r="E2069" s="51" t="str">
        <f>IF(ISBLANK(LeaveTracker[[#This Row],[Employee Name]]),"-----",VLOOKUP(LeaveTracker[[#This Row],[Employee Name]],Employees[[Employee Name]:[Office]],7))</f>
        <v>ASSESSORS OFFICE</v>
      </c>
      <c r="F2069" s="51" t="str">
        <f>IF(ISBLANK(LeaveTracker[[#This Row],[Employee Name]]),"-----",VLOOKUP(LeaveTracker[[#This Row],[Employee Name]],Employees[[Employee Name]:[Office]],6))</f>
        <v>REGULAR</v>
      </c>
      <c r="G2069" s="24">
        <v>43871</v>
      </c>
      <c r="H2069" s="24">
        <v>43871</v>
      </c>
      <c r="I2069" s="20" t="s">
        <v>298</v>
      </c>
      <c r="J2069" s="43" t="s">
        <v>644</v>
      </c>
      <c r="K2069" s="51" t="str">
        <f ca="1">LeaveTracker[[#This Row],[Days]]&amp;" "&amp;LeaveTracker[[#This Row],[Type of Leave]]</f>
        <v>1 OTHER</v>
      </c>
      <c r="L2069" s="23">
        <f ca="1">NETWORKDAYS(LeaveTracker[[#This Row],[Start Date]],LeaveTracker[[#This Row],[End Date]],lstHolidays)</f>
        <v>1</v>
      </c>
      <c r="M2069" s="27"/>
    </row>
    <row r="2070" spans="1:13" ht="30" customHeight="1" x14ac:dyDescent="0.3">
      <c r="A2070" s="27">
        <v>530</v>
      </c>
      <c r="B2070" s="31">
        <v>43918</v>
      </c>
      <c r="D2070" s="20" t="s">
        <v>466</v>
      </c>
      <c r="E2070" s="51" t="str">
        <f>IF(ISBLANK(LeaveTracker[[#This Row],[Employee Name]]),"-----",VLOOKUP(LeaveTracker[[#This Row],[Employee Name]],Employees[[Employee Name]:[Office]],7))</f>
        <v>ASSESSORS OFFICE</v>
      </c>
      <c r="F2070" s="51" t="str">
        <f>IF(ISBLANK(LeaveTracker[[#This Row],[Employee Name]]),"-----",VLOOKUP(LeaveTracker[[#This Row],[Employee Name]],Employees[[Employee Name]:[Office]],6))</f>
        <v>REGULAR</v>
      </c>
      <c r="G2070" s="24">
        <v>43861</v>
      </c>
      <c r="H2070" s="24">
        <v>43861</v>
      </c>
      <c r="I2070" s="20" t="s">
        <v>298</v>
      </c>
      <c r="J2070" s="43" t="s">
        <v>158</v>
      </c>
      <c r="K2070" s="51" t="str">
        <f ca="1">LeaveTracker[[#This Row],[Days]]&amp;" "&amp;LeaveTracker[[#This Row],[Type of Leave]]</f>
        <v>1 OTHER</v>
      </c>
      <c r="L2070" s="23">
        <f ca="1">NETWORKDAYS(LeaveTracker[[#This Row],[Start Date]],LeaveTracker[[#This Row],[End Date]],lstHolidays)</f>
        <v>1</v>
      </c>
      <c r="M2070" s="27"/>
    </row>
    <row r="2071" spans="1:13" ht="30" customHeight="1" x14ac:dyDescent="0.3">
      <c r="A2071" s="27">
        <v>531</v>
      </c>
      <c r="B2071" s="31">
        <v>43918</v>
      </c>
      <c r="D2071" s="20" t="s">
        <v>466</v>
      </c>
      <c r="E2071" s="51" t="str">
        <f>IF(ISBLANK(LeaveTracker[[#This Row],[Employee Name]]),"-----",VLOOKUP(LeaveTracker[[#This Row],[Employee Name]],Employees[[Employee Name]:[Office]],7))</f>
        <v>ASSESSORS OFFICE</v>
      </c>
      <c r="F2071" s="51" t="str">
        <f>IF(ISBLANK(LeaveTracker[[#This Row],[Employee Name]]),"-----",VLOOKUP(LeaveTracker[[#This Row],[Employee Name]],Employees[[Employee Name]:[Office]],6))</f>
        <v>REGULAR</v>
      </c>
      <c r="G2071" s="24">
        <v>43859</v>
      </c>
      <c r="H2071" s="24">
        <v>43859</v>
      </c>
      <c r="I2071" s="20" t="s">
        <v>298</v>
      </c>
      <c r="J2071" s="43" t="s">
        <v>842</v>
      </c>
      <c r="K2071" s="51" t="str">
        <f ca="1">LeaveTracker[[#This Row],[Days]]&amp;" "&amp;LeaveTracker[[#This Row],[Type of Leave]]</f>
        <v>1 OTHER</v>
      </c>
      <c r="L2071" s="23">
        <f ca="1">NETWORKDAYS(LeaveTracker[[#This Row],[Start Date]],LeaveTracker[[#This Row],[End Date]],lstHolidays)</f>
        <v>1</v>
      </c>
      <c r="M2071" s="27"/>
    </row>
    <row r="2072" spans="1:13" ht="30" customHeight="1" x14ac:dyDescent="0.3">
      <c r="A2072" s="27">
        <v>531</v>
      </c>
      <c r="B2072" s="31">
        <v>43918</v>
      </c>
      <c r="D2072" s="20" t="s">
        <v>466</v>
      </c>
      <c r="E2072" s="51" t="str">
        <f>IF(ISBLANK(LeaveTracker[[#This Row],[Employee Name]]),"-----",VLOOKUP(LeaveTracker[[#This Row],[Employee Name]],Employees[[Employee Name]:[Office]],7))</f>
        <v>ASSESSORS OFFICE</v>
      </c>
      <c r="F2072" s="51" t="str">
        <f>IF(ISBLANK(LeaveTracker[[#This Row],[Employee Name]]),"-----",VLOOKUP(LeaveTracker[[#This Row],[Employee Name]],Employees[[Employee Name]:[Office]],6))</f>
        <v>REGULAR</v>
      </c>
      <c r="G2072" s="24">
        <v>43868</v>
      </c>
      <c r="H2072" s="24">
        <v>43868</v>
      </c>
      <c r="I2072" s="20" t="s">
        <v>298</v>
      </c>
      <c r="J2072" s="43" t="s">
        <v>842</v>
      </c>
      <c r="K2072" s="51" t="str">
        <f ca="1">LeaveTracker[[#This Row],[Days]]&amp;" "&amp;LeaveTracker[[#This Row],[Type of Leave]]</f>
        <v>1 OTHER</v>
      </c>
      <c r="L2072" s="23">
        <f ca="1">NETWORKDAYS(LeaveTracker[[#This Row],[Start Date]],LeaveTracker[[#This Row],[End Date]],lstHolidays)</f>
        <v>1</v>
      </c>
      <c r="M2072" s="27"/>
    </row>
    <row r="2073" spans="1:13" ht="30" customHeight="1" x14ac:dyDescent="0.3">
      <c r="A2073" s="27">
        <v>531</v>
      </c>
      <c r="B2073" s="31">
        <v>43918</v>
      </c>
      <c r="C2073" s="24">
        <v>43874</v>
      </c>
      <c r="D2073" s="20" t="s">
        <v>466</v>
      </c>
      <c r="E2073" s="51" t="str">
        <f>IF(ISBLANK(LeaveTracker[[#This Row],[Employee Name]]),"-----",VLOOKUP(LeaveTracker[[#This Row],[Employee Name]],Employees[[Employee Name]:[Office]],7))</f>
        <v>ASSESSORS OFFICE</v>
      </c>
      <c r="F2073" s="51" t="str">
        <f>IF(ISBLANK(LeaveTracker[[#This Row],[Employee Name]]),"-----",VLOOKUP(LeaveTracker[[#This Row],[Employee Name]],Employees[[Employee Name]:[Office]],6))</f>
        <v>REGULAR</v>
      </c>
      <c r="G2073" s="24">
        <v>43874</v>
      </c>
      <c r="H2073" s="24">
        <v>43874</v>
      </c>
      <c r="I2073" s="20" t="s">
        <v>298</v>
      </c>
      <c r="J2073" s="43" t="s">
        <v>842</v>
      </c>
      <c r="K2073" s="51" t="str">
        <f ca="1">LeaveTracker[[#This Row],[Days]]&amp;" "&amp;LeaveTracker[[#This Row],[Type of Leave]]</f>
        <v>1 OTHER</v>
      </c>
      <c r="L2073" s="23">
        <f ca="1">NETWORKDAYS(LeaveTracker[[#This Row],[Start Date]],LeaveTracker[[#This Row],[End Date]],lstHolidays)</f>
        <v>1</v>
      </c>
      <c r="M2073" s="27"/>
    </row>
    <row r="2074" spans="1:13" ht="30" customHeight="1" x14ac:dyDescent="0.3">
      <c r="A2074" s="27">
        <v>532</v>
      </c>
      <c r="B2074" s="31">
        <v>43918</v>
      </c>
      <c r="C2074" s="31">
        <v>43874</v>
      </c>
      <c r="D2074" s="20" t="s">
        <v>657</v>
      </c>
      <c r="E2074" s="51" t="str">
        <f>IF(ISBLANK(LeaveTracker[[#This Row],[Employee Name]]),"-----",VLOOKUP(LeaveTracker[[#This Row],[Employee Name]],Employees[[Employee Name]:[Office]],7))</f>
        <v>ASSESSORS OFFICE</v>
      </c>
      <c r="F2074" s="51" t="str">
        <f>IF(ISBLANK(LeaveTracker[[#This Row],[Employee Name]]),"-----",VLOOKUP(LeaveTracker[[#This Row],[Employee Name]],Employees[[Employee Name]:[Office]],6))</f>
        <v>REGULAR</v>
      </c>
      <c r="G2074" s="24">
        <v>43872</v>
      </c>
      <c r="H2074" s="24">
        <v>43875</v>
      </c>
      <c r="I2074" s="20" t="s">
        <v>298</v>
      </c>
      <c r="J2074" s="43" t="s">
        <v>842</v>
      </c>
      <c r="K2074" s="51" t="str">
        <f ca="1">LeaveTracker[[#This Row],[Days]]&amp;" "&amp;LeaveTracker[[#This Row],[Type of Leave]]</f>
        <v>4 OTHER</v>
      </c>
      <c r="L2074" s="23">
        <f ca="1">NETWORKDAYS(LeaveTracker[[#This Row],[Start Date]],LeaveTracker[[#This Row],[End Date]],lstHolidays)</f>
        <v>4</v>
      </c>
      <c r="M2074" s="27"/>
    </row>
    <row r="2075" spans="1:13" ht="30" customHeight="1" x14ac:dyDescent="0.3">
      <c r="A2075" s="27">
        <v>533</v>
      </c>
      <c r="B2075" s="31">
        <v>43918</v>
      </c>
      <c r="C2075" s="31">
        <v>43874</v>
      </c>
      <c r="D2075" s="20" t="s">
        <v>470</v>
      </c>
      <c r="E2075" s="51" t="str">
        <f>IF(ISBLANK(LeaveTracker[[#This Row],[Employee Name]]),"-----",VLOOKUP(LeaveTracker[[#This Row],[Employee Name]],Employees[[Employee Name]:[Office]],7))</f>
        <v>ASSESSORS OFFICE</v>
      </c>
      <c r="F2075" s="51" t="str">
        <f>IF(ISBLANK(LeaveTracker[[#This Row],[Employee Name]]),"-----",VLOOKUP(LeaveTracker[[#This Row],[Employee Name]],Employees[[Employee Name]:[Office]],6))</f>
        <v>REGULAR</v>
      </c>
      <c r="G2075" s="24">
        <v>43872</v>
      </c>
      <c r="H2075" s="24">
        <v>43873</v>
      </c>
      <c r="I2075" s="20" t="s">
        <v>81</v>
      </c>
      <c r="K2075" s="51" t="str">
        <f ca="1">LeaveTracker[[#This Row],[Days]]&amp;" "&amp;LeaveTracker[[#This Row],[Type of Leave]]</f>
        <v>2 SL</v>
      </c>
      <c r="L2075" s="23">
        <f ca="1">NETWORKDAYS(LeaveTracker[[#This Row],[Start Date]],LeaveTracker[[#This Row],[End Date]],lstHolidays)</f>
        <v>2</v>
      </c>
      <c r="M2075" s="27"/>
    </row>
    <row r="2076" spans="1:13" ht="30" customHeight="1" x14ac:dyDescent="0.3">
      <c r="A2076" s="27">
        <v>534</v>
      </c>
      <c r="B2076" s="31">
        <v>43918</v>
      </c>
      <c r="C2076" s="31">
        <v>43874</v>
      </c>
      <c r="D2076" s="20" t="s">
        <v>470</v>
      </c>
      <c r="E2076" s="51" t="str">
        <f>IF(ISBLANK(LeaveTracker[[#This Row],[Employee Name]]),"-----",VLOOKUP(LeaveTracker[[#This Row],[Employee Name]],Employees[[Employee Name]:[Office]],7))</f>
        <v>ASSESSORS OFFICE</v>
      </c>
      <c r="F2076" s="51" t="str">
        <f>IF(ISBLANK(LeaveTracker[[#This Row],[Employee Name]]),"-----",VLOOKUP(LeaveTracker[[#This Row],[Employee Name]],Employees[[Employee Name]:[Office]],6))</f>
        <v>REGULAR</v>
      </c>
      <c r="G2076" s="24">
        <v>43846</v>
      </c>
      <c r="H2076" s="24">
        <v>43847</v>
      </c>
      <c r="I2076" s="20" t="s">
        <v>298</v>
      </c>
      <c r="J2076" s="43" t="s">
        <v>842</v>
      </c>
      <c r="K2076" s="51" t="str">
        <f ca="1">LeaveTracker[[#This Row],[Days]]&amp;" "&amp;LeaveTracker[[#This Row],[Type of Leave]]</f>
        <v>2 OTHER</v>
      </c>
      <c r="L2076" s="23">
        <f ca="1">NETWORKDAYS(LeaveTracker[[#This Row],[Start Date]],LeaveTracker[[#This Row],[End Date]],lstHolidays)</f>
        <v>2</v>
      </c>
      <c r="M2076" s="27"/>
    </row>
    <row r="2077" spans="1:13" ht="30" customHeight="1" x14ac:dyDescent="0.3">
      <c r="A2077" s="27">
        <v>534</v>
      </c>
      <c r="B2077" s="31">
        <v>43918</v>
      </c>
      <c r="C2077" s="31">
        <v>43874</v>
      </c>
      <c r="D2077" s="20" t="s">
        <v>470</v>
      </c>
      <c r="E2077" s="51" t="str">
        <f>IF(ISBLANK(LeaveTracker[[#This Row],[Employee Name]]),"-----",VLOOKUP(LeaveTracker[[#This Row],[Employee Name]],Employees[[Employee Name]:[Office]],7))</f>
        <v>ASSESSORS OFFICE</v>
      </c>
      <c r="F2077" s="51" t="str">
        <f>IF(ISBLANK(LeaveTracker[[#This Row],[Employee Name]]),"-----",VLOOKUP(LeaveTracker[[#This Row],[Employee Name]],Employees[[Employee Name]:[Office]],6))</f>
        <v>REGULAR</v>
      </c>
      <c r="G2077" s="24">
        <v>43857</v>
      </c>
      <c r="H2077" s="24">
        <v>43859</v>
      </c>
      <c r="I2077" s="20" t="s">
        <v>298</v>
      </c>
      <c r="J2077" s="43" t="s">
        <v>842</v>
      </c>
      <c r="K2077" s="51" t="str">
        <f ca="1">LeaveTracker[[#This Row],[Days]]&amp;" "&amp;LeaveTracker[[#This Row],[Type of Leave]]</f>
        <v>3 OTHER</v>
      </c>
      <c r="L2077" s="23">
        <f ca="1">NETWORKDAYS(LeaveTracker[[#This Row],[Start Date]],LeaveTracker[[#This Row],[End Date]],lstHolidays)</f>
        <v>3</v>
      </c>
      <c r="M2077" s="27"/>
    </row>
    <row r="2078" spans="1:13" ht="30" customHeight="1" x14ac:dyDescent="0.3">
      <c r="A2078" s="27">
        <v>534</v>
      </c>
      <c r="B2078" s="31">
        <v>43918</v>
      </c>
      <c r="C2078" s="31">
        <v>43874</v>
      </c>
      <c r="D2078" s="20" t="s">
        <v>470</v>
      </c>
      <c r="E2078" s="51" t="str">
        <f>IF(ISBLANK(LeaveTracker[[#This Row],[Employee Name]]),"-----",VLOOKUP(LeaveTracker[[#This Row],[Employee Name]],Employees[[Employee Name]:[Office]],7))</f>
        <v>ASSESSORS OFFICE</v>
      </c>
      <c r="F2078" s="51" t="str">
        <f>IF(ISBLANK(LeaveTracker[[#This Row],[Employee Name]]),"-----",VLOOKUP(LeaveTracker[[#This Row],[Employee Name]],Employees[[Employee Name]:[Office]],6))</f>
        <v>REGULAR</v>
      </c>
      <c r="G2078" s="24">
        <v>43871</v>
      </c>
      <c r="H2078" s="24">
        <v>43871</v>
      </c>
      <c r="I2078" s="20" t="s">
        <v>298</v>
      </c>
      <c r="J2078" s="43" t="s">
        <v>842</v>
      </c>
      <c r="K2078" s="51" t="str">
        <f ca="1">LeaveTracker[[#This Row],[Days]]&amp;" "&amp;LeaveTracker[[#This Row],[Type of Leave]]</f>
        <v>1 OTHER</v>
      </c>
      <c r="L2078" s="23">
        <f ca="1">NETWORKDAYS(LeaveTracker[[#This Row],[Start Date]],LeaveTracker[[#This Row],[End Date]],lstHolidays)</f>
        <v>1</v>
      </c>
      <c r="M2078" s="27"/>
    </row>
    <row r="2079" spans="1:13" ht="30" customHeight="1" x14ac:dyDescent="0.3">
      <c r="A2079" s="27">
        <v>535</v>
      </c>
      <c r="B2079" s="31">
        <v>43918</v>
      </c>
      <c r="C2079" s="31">
        <v>43873</v>
      </c>
      <c r="D2079" s="20" t="s">
        <v>655</v>
      </c>
      <c r="E2079" s="51" t="str">
        <f>IF(ISBLANK(LeaveTracker[[#This Row],[Employee Name]]),"-----",VLOOKUP(LeaveTracker[[#This Row],[Employee Name]],Employees[[Employee Name]:[Office]],7))</f>
        <v>ASSESSORS OFFICE</v>
      </c>
      <c r="F2079" s="51" t="str">
        <f>IF(ISBLANK(LeaveTracker[[#This Row],[Employee Name]]),"-----",VLOOKUP(LeaveTracker[[#This Row],[Employee Name]],Employees[[Employee Name]:[Office]],6))</f>
        <v>REGULAR</v>
      </c>
      <c r="G2079" s="24">
        <v>43845</v>
      </c>
      <c r="H2079" s="24">
        <v>43845</v>
      </c>
      <c r="I2079" s="20" t="s">
        <v>298</v>
      </c>
      <c r="J2079" s="43" t="s">
        <v>842</v>
      </c>
      <c r="K2079" s="51" t="str">
        <f ca="1">LeaveTracker[[#This Row],[Days]]&amp;" "&amp;LeaveTracker[[#This Row],[Type of Leave]]</f>
        <v>1 OTHER</v>
      </c>
      <c r="L2079" s="23">
        <f ca="1">NETWORKDAYS(LeaveTracker[[#This Row],[Start Date]],LeaveTracker[[#This Row],[End Date]],lstHolidays)</f>
        <v>1</v>
      </c>
      <c r="M2079" s="27"/>
    </row>
    <row r="2080" spans="1:13" ht="30" customHeight="1" x14ac:dyDescent="0.3">
      <c r="A2080" s="27">
        <v>535</v>
      </c>
      <c r="B2080" s="31">
        <v>43918</v>
      </c>
      <c r="C2080" s="31">
        <v>43873</v>
      </c>
      <c r="D2080" s="20" t="s">
        <v>655</v>
      </c>
      <c r="E2080" s="51" t="str">
        <f>IF(ISBLANK(LeaveTracker[[#This Row],[Employee Name]]),"-----",VLOOKUP(LeaveTracker[[#This Row],[Employee Name]],Employees[[Employee Name]:[Office]],7))</f>
        <v>ASSESSORS OFFICE</v>
      </c>
      <c r="F2080" s="51" t="str">
        <f>IF(ISBLANK(LeaveTracker[[#This Row],[Employee Name]]),"-----",VLOOKUP(LeaveTracker[[#This Row],[Employee Name]],Employees[[Employee Name]:[Office]],6))</f>
        <v>REGULAR</v>
      </c>
      <c r="G2080" s="24">
        <v>43854</v>
      </c>
      <c r="H2080" s="24">
        <v>43854</v>
      </c>
      <c r="I2080" s="20" t="s">
        <v>298</v>
      </c>
      <c r="J2080" s="43" t="s">
        <v>842</v>
      </c>
      <c r="K2080" s="51" t="str">
        <f ca="1">LeaveTracker[[#This Row],[Days]]&amp;" "&amp;LeaveTracker[[#This Row],[Type of Leave]]</f>
        <v>1 OTHER</v>
      </c>
      <c r="L2080" s="23">
        <f ca="1">NETWORKDAYS(LeaveTracker[[#This Row],[Start Date]],LeaveTracker[[#This Row],[End Date]],lstHolidays)</f>
        <v>1</v>
      </c>
      <c r="M2080" s="27"/>
    </row>
    <row r="2081" spans="1:13" ht="30" customHeight="1" x14ac:dyDescent="0.3">
      <c r="A2081" s="27">
        <v>535</v>
      </c>
      <c r="B2081" s="31">
        <v>43918</v>
      </c>
      <c r="C2081" s="31">
        <v>43873</v>
      </c>
      <c r="D2081" s="20" t="s">
        <v>655</v>
      </c>
      <c r="E2081" s="51" t="str">
        <f>IF(ISBLANK(LeaveTracker[[#This Row],[Employee Name]]),"-----",VLOOKUP(LeaveTracker[[#This Row],[Employee Name]],Employees[[Employee Name]:[Office]],7))</f>
        <v>ASSESSORS OFFICE</v>
      </c>
      <c r="F2081" s="51" t="str">
        <f>IF(ISBLANK(LeaveTracker[[#This Row],[Employee Name]]),"-----",VLOOKUP(LeaveTracker[[#This Row],[Employee Name]],Employees[[Employee Name]:[Office]],6))</f>
        <v>REGULAR</v>
      </c>
      <c r="G2081" s="24">
        <v>43864</v>
      </c>
      <c r="H2081" s="24">
        <v>43864</v>
      </c>
      <c r="I2081" s="20" t="s">
        <v>298</v>
      </c>
      <c r="J2081" s="43" t="s">
        <v>842</v>
      </c>
      <c r="K2081" s="51" t="str">
        <f ca="1">LeaveTracker[[#This Row],[Days]]&amp;" "&amp;LeaveTracker[[#This Row],[Type of Leave]]</f>
        <v>1 OTHER</v>
      </c>
      <c r="L2081" s="23">
        <f ca="1">NETWORKDAYS(LeaveTracker[[#This Row],[Start Date]],LeaveTracker[[#This Row],[End Date]],lstHolidays)</f>
        <v>1</v>
      </c>
      <c r="M2081" s="27"/>
    </row>
    <row r="2082" spans="1:13" ht="30" customHeight="1" x14ac:dyDescent="0.3">
      <c r="A2082" s="27">
        <v>535</v>
      </c>
      <c r="B2082" s="31">
        <v>43918</v>
      </c>
      <c r="C2082" s="31">
        <v>43873</v>
      </c>
      <c r="D2082" s="20" t="s">
        <v>655</v>
      </c>
      <c r="E2082" s="51" t="str">
        <f>IF(ISBLANK(LeaveTracker[[#This Row],[Employee Name]]),"-----",VLOOKUP(LeaveTracker[[#This Row],[Employee Name]],Employees[[Employee Name]:[Office]],7))</f>
        <v>ASSESSORS OFFICE</v>
      </c>
      <c r="F2082" s="51" t="str">
        <f>IF(ISBLANK(LeaveTracker[[#This Row],[Employee Name]]),"-----",VLOOKUP(LeaveTracker[[#This Row],[Employee Name]],Employees[[Employee Name]:[Office]],6))</f>
        <v>REGULAR</v>
      </c>
      <c r="G2082" s="24">
        <v>43872</v>
      </c>
      <c r="H2082" s="24">
        <v>43873</v>
      </c>
      <c r="I2082" s="20" t="s">
        <v>298</v>
      </c>
      <c r="J2082" s="43" t="s">
        <v>842</v>
      </c>
      <c r="K2082" s="51" t="str">
        <f ca="1">LeaveTracker[[#This Row],[Days]]&amp;" "&amp;LeaveTracker[[#This Row],[Type of Leave]]</f>
        <v>2 OTHER</v>
      </c>
      <c r="L2082" s="23">
        <f ca="1">NETWORKDAYS(LeaveTracker[[#This Row],[Start Date]],LeaveTracker[[#This Row],[End Date]],lstHolidays)</f>
        <v>2</v>
      </c>
      <c r="M2082" s="27"/>
    </row>
    <row r="2083" spans="1:13" ht="30" customHeight="1" x14ac:dyDescent="0.3">
      <c r="A2083" s="27">
        <v>536</v>
      </c>
      <c r="B2083" s="31">
        <v>43918</v>
      </c>
      <c r="C2083" s="31">
        <v>43873</v>
      </c>
      <c r="D2083" s="20" t="s">
        <v>651</v>
      </c>
      <c r="E2083" s="51" t="str">
        <f>IF(ISBLANK(LeaveTracker[[#This Row],[Employee Name]]),"-----",VLOOKUP(LeaveTracker[[#This Row],[Employee Name]],Employees[[Employee Name]:[Office]],7))</f>
        <v>ASSESSORS OFFICE</v>
      </c>
      <c r="F2083" s="51" t="str">
        <f>IF(ISBLANK(LeaveTracker[[#This Row],[Employee Name]]),"-----",VLOOKUP(LeaveTracker[[#This Row],[Employee Name]],Employees[[Employee Name]:[Office]],6))</f>
        <v>REGULAR</v>
      </c>
      <c r="G2083" s="24">
        <v>43865</v>
      </c>
      <c r="H2083" s="24">
        <v>43865</v>
      </c>
      <c r="I2083" s="20" t="s">
        <v>298</v>
      </c>
      <c r="J2083" s="43" t="s">
        <v>842</v>
      </c>
      <c r="K2083" s="51" t="str">
        <f ca="1">LeaveTracker[[#This Row],[Days]]&amp;" "&amp;LeaveTracker[[#This Row],[Type of Leave]]</f>
        <v>1 OTHER</v>
      </c>
      <c r="L2083" s="23">
        <f ca="1">NETWORKDAYS(LeaveTracker[[#This Row],[Start Date]],LeaveTracker[[#This Row],[End Date]],lstHolidays)</f>
        <v>1</v>
      </c>
      <c r="M2083" s="27"/>
    </row>
    <row r="2084" spans="1:13" ht="30" customHeight="1" x14ac:dyDescent="0.3">
      <c r="A2084" s="27">
        <v>536</v>
      </c>
      <c r="B2084" s="31">
        <v>43918</v>
      </c>
      <c r="C2084" s="31">
        <v>43873</v>
      </c>
      <c r="D2084" s="20" t="s">
        <v>651</v>
      </c>
      <c r="E2084" s="51" t="str">
        <f>IF(ISBLANK(LeaveTracker[[#This Row],[Employee Name]]),"-----",VLOOKUP(LeaveTracker[[#This Row],[Employee Name]],Employees[[Employee Name]:[Office]],7))</f>
        <v>ASSESSORS OFFICE</v>
      </c>
      <c r="F2084" s="51" t="str">
        <f>IF(ISBLANK(LeaveTracker[[#This Row],[Employee Name]]),"-----",VLOOKUP(LeaveTracker[[#This Row],[Employee Name]],Employees[[Employee Name]:[Office]],6))</f>
        <v>REGULAR</v>
      </c>
      <c r="G2084" s="24">
        <v>43868</v>
      </c>
      <c r="H2084" s="24">
        <v>43868</v>
      </c>
      <c r="I2084" s="20" t="s">
        <v>298</v>
      </c>
      <c r="J2084" s="43" t="s">
        <v>842</v>
      </c>
      <c r="K2084" s="51" t="str">
        <f ca="1">LeaveTracker[[#This Row],[Days]]&amp;" "&amp;LeaveTracker[[#This Row],[Type of Leave]]</f>
        <v>1 OTHER</v>
      </c>
      <c r="L2084" s="23">
        <f ca="1">NETWORKDAYS(LeaveTracker[[#This Row],[Start Date]],LeaveTracker[[#This Row],[End Date]],lstHolidays)</f>
        <v>1</v>
      </c>
      <c r="M2084" s="27"/>
    </row>
    <row r="2085" spans="1:13" ht="30" customHeight="1" x14ac:dyDescent="0.3">
      <c r="A2085" s="27">
        <v>536</v>
      </c>
      <c r="B2085" s="31">
        <v>43918</v>
      </c>
      <c r="C2085" s="31">
        <v>43873</v>
      </c>
      <c r="D2085" s="20" t="s">
        <v>651</v>
      </c>
      <c r="E2085" s="51" t="str">
        <f>IF(ISBLANK(LeaveTracker[[#This Row],[Employee Name]]),"-----",VLOOKUP(LeaveTracker[[#This Row],[Employee Name]],Employees[[Employee Name]:[Office]],7))</f>
        <v>ASSESSORS OFFICE</v>
      </c>
      <c r="F2085" s="51" t="str">
        <f>IF(ISBLANK(LeaveTracker[[#This Row],[Employee Name]]),"-----",VLOOKUP(LeaveTracker[[#This Row],[Employee Name]],Employees[[Employee Name]:[Office]],6))</f>
        <v>REGULAR</v>
      </c>
      <c r="G2085" s="24">
        <v>43871</v>
      </c>
      <c r="H2085" s="24">
        <v>43873</v>
      </c>
      <c r="I2085" s="20" t="s">
        <v>298</v>
      </c>
      <c r="J2085" s="43" t="s">
        <v>842</v>
      </c>
      <c r="K2085" s="51" t="str">
        <f ca="1">LeaveTracker[[#This Row],[Days]]&amp;" "&amp;LeaveTracker[[#This Row],[Type of Leave]]</f>
        <v>3 OTHER</v>
      </c>
      <c r="L2085" s="23">
        <f ca="1">NETWORKDAYS(LeaveTracker[[#This Row],[Start Date]],LeaveTracker[[#This Row],[End Date]],lstHolidays)</f>
        <v>3</v>
      </c>
      <c r="M2085" s="27"/>
    </row>
    <row r="2086" spans="1:13" ht="30" customHeight="1" x14ac:dyDescent="0.3">
      <c r="A2086" s="27">
        <v>537</v>
      </c>
      <c r="B2086" s="31">
        <v>43918</v>
      </c>
      <c r="C2086" s="31">
        <v>43873</v>
      </c>
      <c r="D2086" s="20" t="s">
        <v>464</v>
      </c>
      <c r="E2086" s="51" t="str">
        <f>IF(ISBLANK(LeaveTracker[[#This Row],[Employee Name]]),"-----",VLOOKUP(LeaveTracker[[#This Row],[Employee Name]],Employees[[Employee Name]:[Office]],7))</f>
        <v>ASSESSORS OFFICE</v>
      </c>
      <c r="F2086" s="51" t="str">
        <f>IF(ISBLANK(LeaveTracker[[#This Row],[Employee Name]]),"-----",VLOOKUP(LeaveTracker[[#This Row],[Employee Name]],Employees[[Employee Name]:[Office]],6))</f>
        <v>REGULAR</v>
      </c>
      <c r="G2086" s="24">
        <v>43857</v>
      </c>
      <c r="H2086" s="24">
        <v>43857</v>
      </c>
      <c r="I2086" s="20" t="s">
        <v>298</v>
      </c>
      <c r="J2086" s="43" t="s">
        <v>842</v>
      </c>
      <c r="K2086" s="51" t="str">
        <f ca="1">LeaveTracker[[#This Row],[Days]]&amp;" "&amp;LeaveTracker[[#This Row],[Type of Leave]]</f>
        <v>1 OTHER</v>
      </c>
      <c r="L2086" s="23">
        <f ca="1">NETWORKDAYS(LeaveTracker[[#This Row],[Start Date]],LeaveTracker[[#This Row],[End Date]],lstHolidays)</f>
        <v>1</v>
      </c>
      <c r="M2086" s="27"/>
    </row>
    <row r="2087" spans="1:13" ht="30" customHeight="1" x14ac:dyDescent="0.3">
      <c r="A2087" s="27">
        <v>538</v>
      </c>
      <c r="B2087" s="31">
        <v>43918</v>
      </c>
      <c r="C2087" s="31">
        <v>43874</v>
      </c>
      <c r="D2087" s="20" t="s">
        <v>468</v>
      </c>
      <c r="E2087" s="51" t="str">
        <f>IF(ISBLANK(LeaveTracker[[#This Row],[Employee Name]]),"-----",VLOOKUP(LeaveTracker[[#This Row],[Employee Name]],Employees[[Employee Name]:[Office]],7))</f>
        <v>ASSESSORS OFFICE</v>
      </c>
      <c r="F2087" s="51" t="str">
        <f>IF(ISBLANK(LeaveTracker[[#This Row],[Employee Name]]),"-----",VLOOKUP(LeaveTracker[[#This Row],[Employee Name]],Employees[[Employee Name]:[Office]],6))</f>
        <v>REGULAR</v>
      </c>
      <c r="G2087" s="24">
        <v>43845</v>
      </c>
      <c r="H2087" s="24">
        <v>43847</v>
      </c>
      <c r="I2087" s="20" t="s">
        <v>298</v>
      </c>
      <c r="J2087" s="43" t="s">
        <v>842</v>
      </c>
      <c r="K2087" s="51" t="str">
        <f ca="1">LeaveTracker[[#This Row],[Days]]&amp;" "&amp;LeaveTracker[[#This Row],[Type of Leave]]</f>
        <v>3 OTHER</v>
      </c>
      <c r="L2087" s="23">
        <f ca="1">NETWORKDAYS(LeaveTracker[[#This Row],[Start Date]],LeaveTracker[[#This Row],[End Date]],lstHolidays)</f>
        <v>3</v>
      </c>
      <c r="M2087" s="27"/>
    </row>
    <row r="2088" spans="1:13" ht="30" customHeight="1" x14ac:dyDescent="0.3">
      <c r="A2088" s="27">
        <v>538</v>
      </c>
      <c r="B2088" s="31">
        <v>43918</v>
      </c>
      <c r="C2088" s="31">
        <v>43874</v>
      </c>
      <c r="D2088" s="20" t="s">
        <v>468</v>
      </c>
      <c r="E2088" s="51" t="str">
        <f>IF(ISBLANK(LeaveTracker[[#This Row],[Employee Name]]),"-----",VLOOKUP(LeaveTracker[[#This Row],[Employee Name]],Employees[[Employee Name]:[Office]],7))</f>
        <v>ASSESSORS OFFICE</v>
      </c>
      <c r="F2088" s="51" t="str">
        <f>IF(ISBLANK(LeaveTracker[[#This Row],[Employee Name]]),"-----",VLOOKUP(LeaveTracker[[#This Row],[Employee Name]],Employees[[Employee Name]:[Office]],6))</f>
        <v>REGULAR</v>
      </c>
      <c r="G2088" s="24">
        <v>43875</v>
      </c>
      <c r="H2088" s="24">
        <v>43875</v>
      </c>
      <c r="I2088" s="20" t="s">
        <v>298</v>
      </c>
      <c r="J2088" s="43" t="s">
        <v>842</v>
      </c>
      <c r="K2088" s="51" t="str">
        <f ca="1">LeaveTracker[[#This Row],[Days]]&amp;" "&amp;LeaveTracker[[#This Row],[Type of Leave]]</f>
        <v>1 OTHER</v>
      </c>
      <c r="L2088" s="23">
        <f ca="1">NETWORKDAYS(LeaveTracker[[#This Row],[Start Date]],LeaveTracker[[#This Row],[End Date]],lstHolidays)</f>
        <v>1</v>
      </c>
      <c r="M2088" s="27"/>
    </row>
    <row r="2089" spans="1:13" ht="30" customHeight="1" x14ac:dyDescent="0.3">
      <c r="A2089" s="27">
        <v>539</v>
      </c>
      <c r="B2089" s="31">
        <v>43918</v>
      </c>
      <c r="C2089" s="31">
        <v>43874</v>
      </c>
      <c r="D2089" s="20" t="s">
        <v>960</v>
      </c>
      <c r="E2089" s="51" t="str">
        <f>IF(ISBLANK(LeaveTracker[[#This Row],[Employee Name]]),"-----",VLOOKUP(LeaveTracker[[#This Row],[Employee Name]],Employees[[Employee Name]:[Office]],7))</f>
        <v>ASSESSORS OFFICE</v>
      </c>
      <c r="F2089" s="51" t="str">
        <f>IF(ISBLANK(LeaveTracker[[#This Row],[Employee Name]]),"-----",VLOOKUP(LeaveTracker[[#This Row],[Employee Name]],Employees[[Employee Name]:[Office]],6))</f>
        <v>REGULAR</v>
      </c>
      <c r="G2089" s="38">
        <v>43845</v>
      </c>
      <c r="H2089" s="38">
        <v>43845</v>
      </c>
      <c r="I2089" s="20" t="s">
        <v>298</v>
      </c>
      <c r="J2089" s="43" t="s">
        <v>842</v>
      </c>
      <c r="K2089" s="51" t="str">
        <f ca="1">LeaveTracker[[#This Row],[Days]]&amp;" "&amp;LeaveTracker[[#This Row],[Type of Leave]]</f>
        <v>1 OTHER</v>
      </c>
      <c r="L2089" s="23">
        <f ca="1">NETWORKDAYS(LeaveTracker[[#This Row],[Start Date]],LeaveTracker[[#This Row],[End Date]],lstHolidays)</f>
        <v>1</v>
      </c>
      <c r="M2089" s="27"/>
    </row>
    <row r="2090" spans="1:13" ht="30" customHeight="1" x14ac:dyDescent="0.3">
      <c r="A2090" s="27">
        <v>539</v>
      </c>
      <c r="B2090" s="31">
        <v>43918</v>
      </c>
      <c r="C2090" s="31">
        <v>43874</v>
      </c>
      <c r="D2090" s="20" t="s">
        <v>960</v>
      </c>
      <c r="E2090" s="51" t="str">
        <f>IF(ISBLANK(LeaveTracker[[#This Row],[Employee Name]]),"-----",VLOOKUP(LeaveTracker[[#This Row],[Employee Name]],Employees[[Employee Name]:[Office]],7))</f>
        <v>ASSESSORS OFFICE</v>
      </c>
      <c r="F2090" s="51" t="str">
        <f>IF(ISBLANK(LeaveTracker[[#This Row],[Employee Name]]),"-----",VLOOKUP(LeaveTracker[[#This Row],[Employee Name]],Employees[[Employee Name]:[Office]],6))</f>
        <v>REGULAR</v>
      </c>
      <c r="G2090" s="24">
        <v>43868</v>
      </c>
      <c r="H2090" s="24">
        <v>43868</v>
      </c>
      <c r="I2090" s="20" t="s">
        <v>298</v>
      </c>
      <c r="J2090" s="43" t="s">
        <v>842</v>
      </c>
      <c r="K2090" s="51" t="str">
        <f ca="1">LeaveTracker[[#This Row],[Days]]&amp;" "&amp;LeaveTracker[[#This Row],[Type of Leave]]</f>
        <v>1 OTHER</v>
      </c>
      <c r="L2090" s="23">
        <f ca="1">NETWORKDAYS(LeaveTracker[[#This Row],[Start Date]],LeaveTracker[[#This Row],[End Date]],lstHolidays)</f>
        <v>1</v>
      </c>
      <c r="M2090" s="27"/>
    </row>
    <row r="2091" spans="1:13" ht="30" customHeight="1" x14ac:dyDescent="0.3">
      <c r="A2091" s="27">
        <v>540</v>
      </c>
      <c r="B2091" s="31">
        <v>43918</v>
      </c>
      <c r="C2091" s="24">
        <v>43864</v>
      </c>
      <c r="D2091" s="20" t="s">
        <v>757</v>
      </c>
      <c r="E2091" s="51" t="str">
        <f>IF(ISBLANK(LeaveTracker[[#This Row],[Employee Name]]),"-----",VLOOKUP(LeaveTracker[[#This Row],[Employee Name]],Employees[[Employee Name]:[Office]],7))</f>
        <v>ASSESSORS OFFICE</v>
      </c>
      <c r="F2091" s="51" t="str">
        <f>IF(ISBLANK(LeaveTracker[[#This Row],[Employee Name]]),"-----",VLOOKUP(LeaveTracker[[#This Row],[Employee Name]],Employees[[Employee Name]:[Office]],6))</f>
        <v>REGULAR</v>
      </c>
      <c r="G2091" s="24">
        <v>43864</v>
      </c>
      <c r="H2091" s="24">
        <v>43868</v>
      </c>
      <c r="I2091" s="20" t="s">
        <v>81</v>
      </c>
      <c r="K2091" s="51" t="str">
        <f ca="1">LeaveTracker[[#This Row],[Days]]&amp;" "&amp;LeaveTracker[[#This Row],[Type of Leave]]</f>
        <v>5 SL</v>
      </c>
      <c r="L2091" s="23">
        <f ca="1">NETWORKDAYS(LeaveTracker[[#This Row],[Start Date]],LeaveTracker[[#This Row],[End Date]],lstHolidays)</f>
        <v>5</v>
      </c>
      <c r="M2091" s="27"/>
    </row>
    <row r="2092" spans="1:13" ht="30" customHeight="1" x14ac:dyDescent="0.3">
      <c r="A2092" s="27">
        <v>541</v>
      </c>
      <c r="B2092" s="31">
        <v>43918</v>
      </c>
      <c r="C2092" s="24">
        <v>43857</v>
      </c>
      <c r="D2092" s="20" t="s">
        <v>757</v>
      </c>
      <c r="E2092" s="51" t="str">
        <f>IF(ISBLANK(LeaveTracker[[#This Row],[Employee Name]]),"-----",VLOOKUP(LeaveTracker[[#This Row],[Employee Name]],Employees[[Employee Name]:[Office]],7))</f>
        <v>ASSESSORS OFFICE</v>
      </c>
      <c r="F2092" s="51" t="str">
        <f>IF(ISBLANK(LeaveTracker[[#This Row],[Employee Name]]),"-----",VLOOKUP(LeaveTracker[[#This Row],[Employee Name]],Employees[[Employee Name]:[Office]],6))</f>
        <v>REGULAR</v>
      </c>
      <c r="G2092" s="24">
        <v>43857</v>
      </c>
      <c r="H2092" s="24">
        <v>43861</v>
      </c>
      <c r="I2092" s="20" t="s">
        <v>298</v>
      </c>
      <c r="J2092" s="43" t="s">
        <v>842</v>
      </c>
      <c r="K2092" s="51" t="str">
        <f ca="1">LeaveTracker[[#This Row],[Days]]&amp;" "&amp;LeaveTracker[[#This Row],[Type of Leave]]</f>
        <v>5 OTHER</v>
      </c>
      <c r="L2092" s="23">
        <f ca="1">NETWORKDAYS(LeaveTracker[[#This Row],[Start Date]],LeaveTracker[[#This Row],[End Date]],lstHolidays)</f>
        <v>5</v>
      </c>
      <c r="M2092" s="27"/>
    </row>
    <row r="2093" spans="1:13" ht="30" customHeight="1" x14ac:dyDescent="0.3">
      <c r="A2093" s="27">
        <v>542</v>
      </c>
      <c r="B2093" s="31">
        <v>43918</v>
      </c>
      <c r="C2093" s="31">
        <v>43892</v>
      </c>
      <c r="D2093" s="20" t="s">
        <v>443</v>
      </c>
      <c r="E2093" s="51" t="str">
        <f>IF(ISBLANK(LeaveTracker[[#This Row],[Employee Name]]),"-----",VLOOKUP(LeaveTracker[[#This Row],[Employee Name]],Employees[[Employee Name]:[Office]],7))</f>
        <v>GSO</v>
      </c>
      <c r="F2093" s="51" t="str">
        <f>IF(ISBLANK(LeaveTracker[[#This Row],[Employee Name]]),"-----",VLOOKUP(LeaveTracker[[#This Row],[Employee Name]],Employees[[Employee Name]:[Office]],6))</f>
        <v>REGULAR</v>
      </c>
      <c r="G2093" s="24">
        <v>43889</v>
      </c>
      <c r="H2093" s="24">
        <v>43889</v>
      </c>
      <c r="I2093" s="20" t="s">
        <v>81</v>
      </c>
      <c r="K2093" s="51" t="str">
        <f ca="1">LeaveTracker[[#This Row],[Days]]&amp;" "&amp;LeaveTracker[[#This Row],[Type of Leave]]</f>
        <v>1 SL</v>
      </c>
      <c r="L2093" s="23">
        <f ca="1">NETWORKDAYS(LeaveTracker[[#This Row],[Start Date]],LeaveTracker[[#This Row],[End Date]],lstHolidays)</f>
        <v>1</v>
      </c>
      <c r="M2093" s="27"/>
    </row>
    <row r="2094" spans="1:13" ht="30" customHeight="1" x14ac:dyDescent="0.3">
      <c r="A2094" s="27">
        <v>543</v>
      </c>
      <c r="B2094" s="31">
        <v>43918</v>
      </c>
      <c r="C2094" s="31">
        <v>43878</v>
      </c>
      <c r="D2094" s="20" t="s">
        <v>965</v>
      </c>
      <c r="E2094" s="51" t="str">
        <f>IF(ISBLANK(LeaveTracker[[#This Row],[Employee Name]]),"-----",VLOOKUP(LeaveTracker[[#This Row],[Employee Name]],Employees[[Employee Name]:[Office]],7))</f>
        <v>OSPITAL NG TAGAYTAY</v>
      </c>
      <c r="F2094" s="51">
        <f>IF(ISBLANK(LeaveTracker[[#This Row],[Employee Name]]),"-----",VLOOKUP(LeaveTracker[[#This Row],[Employee Name]],Employees[[Employee Name]:[Office]],6))</f>
        <v>0</v>
      </c>
      <c r="G2094" s="38">
        <v>43872</v>
      </c>
      <c r="H2094" s="24">
        <v>43875</v>
      </c>
      <c r="I2094" s="20" t="s">
        <v>298</v>
      </c>
      <c r="J2094" s="43" t="s">
        <v>763</v>
      </c>
      <c r="K2094" s="51" t="str">
        <f ca="1">LeaveTracker[[#This Row],[Days]]&amp;" "&amp;LeaveTracker[[#This Row],[Type of Leave]]</f>
        <v>4 OTHER</v>
      </c>
      <c r="L2094" s="23">
        <f ca="1">NETWORKDAYS(LeaveTracker[[#This Row],[Start Date]],LeaveTracker[[#This Row],[End Date]],lstHolidays)</f>
        <v>4</v>
      </c>
      <c r="M2094" s="27"/>
    </row>
    <row r="2095" spans="1:13" ht="30" customHeight="1" x14ac:dyDescent="0.3">
      <c r="A2095" s="27">
        <v>544</v>
      </c>
      <c r="B2095" s="31">
        <v>43918</v>
      </c>
      <c r="C2095" s="24">
        <v>43874</v>
      </c>
      <c r="D2095" s="20" t="s">
        <v>530</v>
      </c>
      <c r="E2095" s="51" t="str">
        <f>IF(ISBLANK(LeaveTracker[[#This Row],[Employee Name]]),"-----",VLOOKUP(LeaveTracker[[#This Row],[Employee Name]],Employees[[Employee Name]:[Office]],7))</f>
        <v>GSO</v>
      </c>
      <c r="F2095" s="51" t="str">
        <f>IF(ISBLANK(LeaveTracker[[#This Row],[Employee Name]]),"-----",VLOOKUP(LeaveTracker[[#This Row],[Employee Name]],Employees[[Employee Name]:[Office]],6))</f>
        <v>REGULAR</v>
      </c>
      <c r="G2095" s="24">
        <v>43874</v>
      </c>
      <c r="H2095" s="24">
        <v>43874</v>
      </c>
      <c r="I2095" s="20" t="s">
        <v>81</v>
      </c>
      <c r="K2095" s="51" t="str">
        <f ca="1">LeaveTracker[[#This Row],[Days]]&amp;" "&amp;LeaveTracker[[#This Row],[Type of Leave]]</f>
        <v>1 SL</v>
      </c>
      <c r="L2095" s="23">
        <f ca="1">NETWORKDAYS(LeaveTracker[[#This Row],[Start Date]],LeaveTracker[[#This Row],[End Date]],lstHolidays)</f>
        <v>1</v>
      </c>
      <c r="M2095" s="27"/>
    </row>
    <row r="2096" spans="1:13" ht="30" customHeight="1" x14ac:dyDescent="0.3">
      <c r="A2096" s="27">
        <v>545</v>
      </c>
      <c r="B2096" s="31">
        <v>43918</v>
      </c>
      <c r="C2096" s="31">
        <v>43846</v>
      </c>
      <c r="D2096" s="20" t="s">
        <v>530</v>
      </c>
      <c r="E2096" s="51" t="str">
        <f>IF(ISBLANK(LeaveTracker[[#This Row],[Employee Name]]),"-----",VLOOKUP(LeaveTracker[[#This Row],[Employee Name]],Employees[[Employee Name]:[Office]],7))</f>
        <v>GSO</v>
      </c>
      <c r="F2096" s="51" t="str">
        <f>IF(ISBLANK(LeaveTracker[[#This Row],[Employee Name]]),"-----",VLOOKUP(LeaveTracker[[#This Row],[Employee Name]],Employees[[Employee Name]:[Office]],6))</f>
        <v>REGULAR</v>
      </c>
      <c r="G2096" s="24">
        <v>43840</v>
      </c>
      <c r="H2096" s="24">
        <v>43840</v>
      </c>
      <c r="I2096" s="20" t="s">
        <v>298</v>
      </c>
      <c r="J2096" s="43" t="s">
        <v>644</v>
      </c>
      <c r="K2096" s="51" t="str">
        <f ca="1">LeaveTracker[[#This Row],[Days]]&amp;" "&amp;LeaveTracker[[#This Row],[Type of Leave]]</f>
        <v>1 OTHER</v>
      </c>
      <c r="L2096" s="23">
        <f ca="1">NETWORKDAYS(LeaveTracker[[#This Row],[Start Date]],LeaveTracker[[#This Row],[End Date]],lstHolidays)</f>
        <v>1</v>
      </c>
      <c r="M2096" s="27"/>
    </row>
    <row r="2097" spans="1:13" ht="30" customHeight="1" x14ac:dyDescent="0.3">
      <c r="A2097" s="27">
        <v>545</v>
      </c>
      <c r="B2097" s="31">
        <v>43918</v>
      </c>
      <c r="C2097" s="31">
        <v>43846</v>
      </c>
      <c r="D2097" s="20" t="s">
        <v>530</v>
      </c>
      <c r="E2097" s="51" t="str">
        <f>IF(ISBLANK(LeaveTracker[[#This Row],[Employee Name]]),"-----",VLOOKUP(LeaveTracker[[#This Row],[Employee Name]],Employees[[Employee Name]:[Office]],7))</f>
        <v>GSO</v>
      </c>
      <c r="F2097" s="51" t="str">
        <f>IF(ISBLANK(LeaveTracker[[#This Row],[Employee Name]]),"-----",VLOOKUP(LeaveTracker[[#This Row],[Employee Name]],Employees[[Employee Name]:[Office]],6))</f>
        <v>REGULAR</v>
      </c>
      <c r="G2097" s="24">
        <v>43845</v>
      </c>
      <c r="H2097" s="24">
        <v>43845</v>
      </c>
      <c r="I2097" s="20" t="s">
        <v>298</v>
      </c>
      <c r="J2097" s="43" t="s">
        <v>644</v>
      </c>
      <c r="K2097" s="51" t="str">
        <f ca="1">LeaveTracker[[#This Row],[Days]]&amp;" "&amp;LeaveTracker[[#This Row],[Type of Leave]]</f>
        <v>1 OTHER</v>
      </c>
      <c r="L2097" s="23">
        <f ca="1">NETWORKDAYS(LeaveTracker[[#This Row],[Start Date]],LeaveTracker[[#This Row],[End Date]],lstHolidays)</f>
        <v>1</v>
      </c>
      <c r="M2097" s="27"/>
    </row>
    <row r="2098" spans="1:13" ht="30" customHeight="1" x14ac:dyDescent="0.3">
      <c r="A2098" s="27">
        <v>546</v>
      </c>
      <c r="B2098" s="31">
        <v>43918</v>
      </c>
      <c r="C2098" s="31">
        <v>43895</v>
      </c>
      <c r="D2098" s="20" t="s">
        <v>878</v>
      </c>
      <c r="E2098" s="51" t="str">
        <f>IF(ISBLANK(LeaveTracker[[#This Row],[Employee Name]]),"-----",VLOOKUP(LeaveTracker[[#This Row],[Employee Name]],Employees[[Employee Name]:[Office]],7))</f>
        <v>GSO</v>
      </c>
      <c r="F2098" s="51" t="str">
        <f>IF(ISBLANK(LeaveTracker[[#This Row],[Employee Name]]),"-----",VLOOKUP(LeaveTracker[[#This Row],[Employee Name]],Employees[[Employee Name]:[Office]],6))</f>
        <v>REGULAR</v>
      </c>
      <c r="G2098" s="24">
        <v>43894</v>
      </c>
      <c r="H2098" s="24">
        <v>43894</v>
      </c>
      <c r="I2098" s="20" t="s">
        <v>298</v>
      </c>
      <c r="J2098" s="43" t="s">
        <v>644</v>
      </c>
      <c r="K2098" s="51" t="str">
        <f ca="1">LeaveTracker[[#This Row],[Days]]&amp;" "&amp;LeaveTracker[[#This Row],[Type of Leave]]</f>
        <v>1 OTHER</v>
      </c>
      <c r="L2098" s="23">
        <f ca="1">NETWORKDAYS(LeaveTracker[[#This Row],[Start Date]],LeaveTracker[[#This Row],[End Date]],lstHolidays)</f>
        <v>1</v>
      </c>
      <c r="M2098" s="27"/>
    </row>
    <row r="2099" spans="1:13" ht="30" customHeight="1" x14ac:dyDescent="0.3">
      <c r="A2099" s="27">
        <v>547</v>
      </c>
      <c r="B2099" s="31">
        <v>43918</v>
      </c>
      <c r="C2099" s="31">
        <v>43864</v>
      </c>
      <c r="D2099" s="20" t="s">
        <v>878</v>
      </c>
      <c r="E2099" s="51" t="str">
        <f>IF(ISBLANK(LeaveTracker[[#This Row],[Employee Name]]),"-----",VLOOKUP(LeaveTracker[[#This Row],[Employee Name]],Employees[[Employee Name]:[Office]],7))</f>
        <v>GSO</v>
      </c>
      <c r="F2099" s="51" t="str">
        <f>IF(ISBLANK(LeaveTracker[[#This Row],[Employee Name]]),"-----",VLOOKUP(LeaveTracker[[#This Row],[Employee Name]],Employees[[Employee Name]:[Office]],6))</f>
        <v>REGULAR</v>
      </c>
      <c r="G2099" s="24">
        <v>43861</v>
      </c>
      <c r="H2099" s="24">
        <v>43861</v>
      </c>
      <c r="I2099" s="20" t="s">
        <v>298</v>
      </c>
      <c r="J2099" s="43" t="s">
        <v>763</v>
      </c>
      <c r="K2099" s="51" t="str">
        <f ca="1">LeaveTracker[[#This Row],[Days]]&amp;" "&amp;LeaveTracker[[#This Row],[Type of Leave]]</f>
        <v>1 OTHER</v>
      </c>
      <c r="L2099" s="23">
        <f ca="1">NETWORKDAYS(LeaveTracker[[#This Row],[Start Date]],LeaveTracker[[#This Row],[End Date]],lstHolidays)</f>
        <v>1</v>
      </c>
      <c r="M2099" s="27"/>
    </row>
    <row r="2100" spans="1:13" ht="30" customHeight="1" x14ac:dyDescent="0.3">
      <c r="A2100" s="27">
        <v>548</v>
      </c>
      <c r="B2100" s="31">
        <v>43918</v>
      </c>
      <c r="C2100" s="31">
        <v>43837</v>
      </c>
      <c r="D2100" s="20" t="s">
        <v>878</v>
      </c>
      <c r="E2100" s="51" t="str">
        <f>IF(ISBLANK(LeaveTracker[[#This Row],[Employee Name]]),"-----",VLOOKUP(LeaveTracker[[#This Row],[Employee Name]],Employees[[Employee Name]:[Office]],7))</f>
        <v>GSO</v>
      </c>
      <c r="F2100" s="51" t="str">
        <f>IF(ISBLANK(LeaveTracker[[#This Row],[Employee Name]]),"-----",VLOOKUP(LeaveTracker[[#This Row],[Employee Name]],Employees[[Employee Name]:[Office]],6))</f>
        <v>REGULAR</v>
      </c>
      <c r="G2100" s="24">
        <v>43847</v>
      </c>
      <c r="H2100" s="24">
        <v>43847</v>
      </c>
      <c r="I2100" s="20" t="s">
        <v>82</v>
      </c>
      <c r="K2100" s="51" t="str">
        <f ca="1">LeaveTracker[[#This Row],[Days]]&amp;" "&amp;LeaveTracker[[#This Row],[Type of Leave]]</f>
        <v>1 VL</v>
      </c>
      <c r="L2100" s="23">
        <f ca="1">NETWORKDAYS(LeaveTracker[[#This Row],[Start Date]],LeaveTracker[[#This Row],[End Date]],lstHolidays)</f>
        <v>1</v>
      </c>
      <c r="M2100" s="27"/>
    </row>
    <row r="2101" spans="1:13" ht="30" customHeight="1" x14ac:dyDescent="0.3">
      <c r="A2101" s="27">
        <v>548</v>
      </c>
      <c r="B2101" s="31">
        <v>43918</v>
      </c>
      <c r="C2101" s="31">
        <v>43837</v>
      </c>
      <c r="D2101" s="20" t="s">
        <v>878</v>
      </c>
      <c r="E2101" s="51" t="str">
        <f>IF(ISBLANK(LeaveTracker[[#This Row],[Employee Name]]),"-----",VLOOKUP(LeaveTracker[[#This Row],[Employee Name]],Employees[[Employee Name]:[Office]],7))</f>
        <v>GSO</v>
      </c>
      <c r="F2101" s="51" t="str">
        <f>IF(ISBLANK(LeaveTracker[[#This Row],[Employee Name]]),"-----",VLOOKUP(LeaveTracker[[#This Row],[Employee Name]],Employees[[Employee Name]:[Office]],6))</f>
        <v>REGULAR</v>
      </c>
      <c r="G2101" s="24">
        <v>43850</v>
      </c>
      <c r="H2101" s="24">
        <v>43851</v>
      </c>
      <c r="I2101" s="20" t="s">
        <v>82</v>
      </c>
      <c r="K2101" s="51" t="str">
        <f ca="1">LeaveTracker[[#This Row],[Days]]&amp;" "&amp;LeaveTracker[[#This Row],[Type of Leave]]</f>
        <v>2 VL</v>
      </c>
      <c r="L2101" s="23">
        <f ca="1">NETWORKDAYS(LeaveTracker[[#This Row],[Start Date]],LeaveTracker[[#This Row],[End Date]],lstHolidays)</f>
        <v>2</v>
      </c>
      <c r="M2101" s="27"/>
    </row>
    <row r="2102" spans="1:13" ht="30" customHeight="1" x14ac:dyDescent="0.3">
      <c r="A2102" s="27">
        <v>549</v>
      </c>
      <c r="B2102" s="31">
        <v>43918</v>
      </c>
      <c r="C2102" s="31">
        <v>43885</v>
      </c>
      <c r="D2102" s="20" t="s">
        <v>875</v>
      </c>
      <c r="E2102" s="51" t="str">
        <f>IF(ISBLANK(LeaveTracker[[#This Row],[Employee Name]]),"-----",VLOOKUP(LeaveTracker[[#This Row],[Employee Name]],Employees[[Employee Name]:[Office]],7))</f>
        <v>GSO</v>
      </c>
      <c r="F2102" s="51" t="str">
        <f>IF(ISBLANK(LeaveTracker[[#This Row],[Employee Name]]),"-----",VLOOKUP(LeaveTracker[[#This Row],[Employee Name]],Employees[[Employee Name]:[Office]],6))</f>
        <v>REGULAR</v>
      </c>
      <c r="G2102" s="24">
        <v>43881</v>
      </c>
      <c r="H2102" s="24">
        <v>43882</v>
      </c>
      <c r="I2102" s="20" t="s">
        <v>298</v>
      </c>
      <c r="J2102" s="43" t="s">
        <v>644</v>
      </c>
      <c r="K2102" s="51" t="str">
        <f ca="1">LeaveTracker[[#This Row],[Days]]&amp;" "&amp;LeaveTracker[[#This Row],[Type of Leave]]</f>
        <v>2 OTHER</v>
      </c>
      <c r="L2102" s="23">
        <f ca="1">NETWORKDAYS(LeaveTracker[[#This Row],[Start Date]],LeaveTracker[[#This Row],[End Date]],lstHolidays)</f>
        <v>2</v>
      </c>
      <c r="M2102" s="27"/>
    </row>
    <row r="2103" spans="1:13" ht="30" customHeight="1" x14ac:dyDescent="0.3">
      <c r="A2103" s="27">
        <v>550</v>
      </c>
      <c r="B2103" s="31">
        <v>43918</v>
      </c>
      <c r="C2103" s="31">
        <v>43874</v>
      </c>
      <c r="D2103" s="20" t="s">
        <v>875</v>
      </c>
      <c r="E2103" s="51" t="str">
        <f>IF(ISBLANK(LeaveTracker[[#This Row],[Employee Name]]),"-----",VLOOKUP(LeaveTracker[[#This Row],[Employee Name]],Employees[[Employee Name]:[Office]],7))</f>
        <v>GSO</v>
      </c>
      <c r="F2103" s="51" t="str">
        <f>IF(ISBLANK(LeaveTracker[[#This Row],[Employee Name]]),"-----",VLOOKUP(LeaveTracker[[#This Row],[Employee Name]],Employees[[Employee Name]:[Office]],6))</f>
        <v>REGULAR</v>
      </c>
      <c r="G2103" s="24">
        <v>43872</v>
      </c>
      <c r="H2103" s="24">
        <v>43872</v>
      </c>
      <c r="I2103" s="20" t="s">
        <v>298</v>
      </c>
      <c r="J2103" s="43" t="s">
        <v>763</v>
      </c>
      <c r="K2103" s="51" t="str">
        <f ca="1">LeaveTracker[[#This Row],[Days]]&amp;" "&amp;LeaveTracker[[#This Row],[Type of Leave]]</f>
        <v>1 OTHER</v>
      </c>
      <c r="L2103" s="23">
        <f ca="1">NETWORKDAYS(LeaveTracker[[#This Row],[Start Date]],LeaveTracker[[#This Row],[End Date]],lstHolidays)</f>
        <v>1</v>
      </c>
      <c r="M2103" s="27"/>
    </row>
    <row r="2104" spans="1:13" ht="30" customHeight="1" x14ac:dyDescent="0.3">
      <c r="A2104" s="27">
        <v>551</v>
      </c>
      <c r="B2104" s="31">
        <v>43918</v>
      </c>
      <c r="C2104" s="31">
        <v>43864</v>
      </c>
      <c r="D2104" s="20" t="s">
        <v>875</v>
      </c>
      <c r="E2104" s="51" t="str">
        <f>IF(ISBLANK(LeaveTracker[[#This Row],[Employee Name]]),"-----",VLOOKUP(LeaveTracker[[#This Row],[Employee Name]],Employees[[Employee Name]:[Office]],7))</f>
        <v>GSO</v>
      </c>
      <c r="F2104" s="51" t="str">
        <f>IF(ISBLANK(LeaveTracker[[#This Row],[Employee Name]]),"-----",VLOOKUP(LeaveTracker[[#This Row],[Employee Name]],Employees[[Employee Name]:[Office]],6))</f>
        <v>REGULAR</v>
      </c>
      <c r="G2104" s="24">
        <v>43861</v>
      </c>
      <c r="H2104" s="24">
        <v>43861</v>
      </c>
      <c r="I2104" s="20" t="s">
        <v>298</v>
      </c>
      <c r="J2104" s="43" t="s">
        <v>763</v>
      </c>
      <c r="K2104" s="51" t="str">
        <f ca="1">LeaveTracker[[#This Row],[Days]]&amp;" "&amp;LeaveTracker[[#This Row],[Type of Leave]]</f>
        <v>1 OTHER</v>
      </c>
      <c r="L2104" s="23">
        <f ca="1">NETWORKDAYS(LeaveTracker[[#This Row],[Start Date]],LeaveTracker[[#This Row],[End Date]],lstHolidays)</f>
        <v>1</v>
      </c>
      <c r="M2104" s="27"/>
    </row>
    <row r="2105" spans="1:13" ht="30" customHeight="1" x14ac:dyDescent="0.3">
      <c r="A2105" s="27">
        <v>552</v>
      </c>
      <c r="B2105" s="31">
        <v>43918</v>
      </c>
      <c r="C2105" s="31">
        <v>43853</v>
      </c>
      <c r="D2105" s="20" t="s">
        <v>875</v>
      </c>
      <c r="E2105" s="51" t="str">
        <f>IF(ISBLANK(LeaveTracker[[#This Row],[Employee Name]]),"-----",VLOOKUP(LeaveTracker[[#This Row],[Employee Name]],Employees[[Employee Name]:[Office]],7))</f>
        <v>GSO</v>
      </c>
      <c r="F2105" s="51" t="str">
        <f>IF(ISBLANK(LeaveTracker[[#This Row],[Employee Name]]),"-----",VLOOKUP(LeaveTracker[[#This Row],[Employee Name]],Employees[[Employee Name]:[Office]],6))</f>
        <v>REGULAR</v>
      </c>
      <c r="G2105" s="24">
        <v>43854</v>
      </c>
      <c r="H2105" s="24">
        <v>43854</v>
      </c>
      <c r="I2105" s="20" t="s">
        <v>298</v>
      </c>
      <c r="J2105" s="43" t="s">
        <v>763</v>
      </c>
      <c r="K2105" s="51" t="str">
        <f ca="1">LeaveTracker[[#This Row],[Days]]&amp;" "&amp;LeaveTracker[[#This Row],[Type of Leave]]</f>
        <v>1 OTHER</v>
      </c>
      <c r="L2105" s="23">
        <f ca="1">NETWORKDAYS(LeaveTracker[[#This Row],[Start Date]],LeaveTracker[[#This Row],[End Date]],lstHolidays)</f>
        <v>1</v>
      </c>
      <c r="M2105" s="27"/>
    </row>
    <row r="2106" spans="1:13" ht="30" customHeight="1" x14ac:dyDescent="0.3">
      <c r="A2106" s="27">
        <v>553</v>
      </c>
      <c r="B2106" s="31">
        <v>43918</v>
      </c>
      <c r="C2106" s="31">
        <v>43873</v>
      </c>
      <c r="D2106" s="20" t="s">
        <v>195</v>
      </c>
      <c r="E2106" s="51" t="str">
        <f>IF(ISBLANK(LeaveTracker[[#This Row],[Employee Name]]),"-----",VLOOKUP(LeaveTracker[[#This Row],[Employee Name]],Employees[[Employee Name]:[Office]],7))</f>
        <v>CCT</v>
      </c>
      <c r="F2106" s="51" t="str">
        <f>IF(ISBLANK(LeaveTracker[[#This Row],[Employee Name]]),"-----",VLOOKUP(LeaveTracker[[#This Row],[Employee Name]],Employees[[Employee Name]:[Office]],6))</f>
        <v>REGULAR</v>
      </c>
      <c r="G2106" s="24">
        <v>43875</v>
      </c>
      <c r="H2106" s="24">
        <v>43875</v>
      </c>
      <c r="I2106" s="20" t="s">
        <v>298</v>
      </c>
      <c r="J2106" s="43" t="s">
        <v>842</v>
      </c>
      <c r="K2106" s="51" t="str">
        <f ca="1">LeaveTracker[[#This Row],[Days]]&amp;" "&amp;LeaveTracker[[#This Row],[Type of Leave]]</f>
        <v>1 OTHER</v>
      </c>
      <c r="L2106" s="23">
        <f ca="1">NETWORKDAYS(LeaveTracker[[#This Row],[Start Date]],LeaveTracker[[#This Row],[End Date]],lstHolidays)</f>
        <v>1</v>
      </c>
      <c r="M2106" s="27"/>
    </row>
    <row r="2107" spans="1:13" ht="30" customHeight="1" x14ac:dyDescent="0.3">
      <c r="A2107" s="27">
        <v>554</v>
      </c>
      <c r="B2107" s="31">
        <v>43918</v>
      </c>
      <c r="C2107" s="31">
        <v>43878</v>
      </c>
      <c r="D2107" s="20" t="s">
        <v>528</v>
      </c>
      <c r="E2107" s="51" t="str">
        <f>IF(ISBLANK(LeaveTracker[[#This Row],[Employee Name]]),"-----",VLOOKUP(LeaveTracker[[#This Row],[Employee Name]],Employees[[Employee Name]:[Office]],7))</f>
        <v>TIPID IMPOK</v>
      </c>
      <c r="F2107" s="51" t="str">
        <f>IF(ISBLANK(LeaveTracker[[#This Row],[Employee Name]]),"-----",VLOOKUP(LeaveTracker[[#This Row],[Employee Name]],Employees[[Employee Name]:[Office]],6))</f>
        <v>REGULAR</v>
      </c>
      <c r="G2107" s="24">
        <v>43874</v>
      </c>
      <c r="H2107" s="24">
        <v>43875</v>
      </c>
      <c r="I2107" s="20" t="s">
        <v>298</v>
      </c>
      <c r="J2107" s="43" t="s">
        <v>644</v>
      </c>
      <c r="K2107" s="51" t="str">
        <f ca="1">LeaveTracker[[#This Row],[Days]]&amp;" "&amp;LeaveTracker[[#This Row],[Type of Leave]]</f>
        <v>2 OTHER</v>
      </c>
      <c r="L2107" s="23">
        <f ca="1">NETWORKDAYS(LeaveTracker[[#This Row],[Start Date]],LeaveTracker[[#This Row],[End Date]],lstHolidays)</f>
        <v>2</v>
      </c>
      <c r="M2107" s="27"/>
    </row>
    <row r="2108" spans="1:13" ht="30" customHeight="1" x14ac:dyDescent="0.3">
      <c r="A2108" s="27">
        <v>555</v>
      </c>
      <c r="B2108" s="31">
        <v>43918</v>
      </c>
      <c r="C2108" s="31">
        <v>43872</v>
      </c>
      <c r="D2108" s="20" t="s">
        <v>528</v>
      </c>
      <c r="E2108" s="51" t="str">
        <f>IF(ISBLANK(LeaveTracker[[#This Row],[Employee Name]]),"-----",VLOOKUP(LeaveTracker[[#This Row],[Employee Name]],Employees[[Employee Name]:[Office]],7))</f>
        <v>TIPID IMPOK</v>
      </c>
      <c r="F2108" s="51" t="str">
        <f>IF(ISBLANK(LeaveTracker[[#This Row],[Employee Name]]),"-----",VLOOKUP(LeaveTracker[[#This Row],[Employee Name]],Employees[[Employee Name]:[Office]],6))</f>
        <v>REGULAR</v>
      </c>
      <c r="G2108" s="24">
        <v>43868</v>
      </c>
      <c r="H2108" s="24">
        <v>43868</v>
      </c>
      <c r="I2108" s="20" t="s">
        <v>298</v>
      </c>
      <c r="J2108" s="43" t="s">
        <v>842</v>
      </c>
      <c r="K2108" s="51" t="str">
        <f ca="1">LeaveTracker[[#This Row],[Days]]&amp;" "&amp;LeaveTracker[[#This Row],[Type of Leave]]</f>
        <v>1 OTHER</v>
      </c>
      <c r="L2108" s="23">
        <f ca="1">NETWORKDAYS(LeaveTracker[[#This Row],[Start Date]],LeaveTracker[[#This Row],[End Date]],lstHolidays)</f>
        <v>1</v>
      </c>
      <c r="M2108" s="27"/>
    </row>
    <row r="2109" spans="1:13" ht="30" customHeight="1" x14ac:dyDescent="0.3">
      <c r="A2109" s="27">
        <v>555</v>
      </c>
      <c r="B2109" s="31">
        <v>43918</v>
      </c>
      <c r="C2109" s="31">
        <v>43872</v>
      </c>
      <c r="D2109" s="20" t="s">
        <v>528</v>
      </c>
      <c r="E2109" s="51" t="str">
        <f>IF(ISBLANK(LeaveTracker[[#This Row],[Employee Name]]),"-----",VLOOKUP(LeaveTracker[[#This Row],[Employee Name]],Employees[[Employee Name]:[Office]],7))</f>
        <v>TIPID IMPOK</v>
      </c>
      <c r="F2109" s="51" t="str">
        <f>IF(ISBLANK(LeaveTracker[[#This Row],[Employee Name]]),"-----",VLOOKUP(LeaveTracker[[#This Row],[Employee Name]],Employees[[Employee Name]:[Office]],6))</f>
        <v>REGULAR</v>
      </c>
      <c r="G2109" s="24">
        <v>43871</v>
      </c>
      <c r="H2109" s="24">
        <v>43871</v>
      </c>
      <c r="I2109" s="20" t="s">
        <v>298</v>
      </c>
      <c r="J2109" s="43" t="s">
        <v>842</v>
      </c>
      <c r="K2109" s="51" t="str">
        <f ca="1">LeaveTracker[[#This Row],[Days]]&amp;" "&amp;LeaveTracker[[#This Row],[Type of Leave]]</f>
        <v>1 OTHER</v>
      </c>
      <c r="L2109" s="23">
        <f ca="1">NETWORKDAYS(LeaveTracker[[#This Row],[Start Date]],LeaveTracker[[#This Row],[End Date]],lstHolidays)</f>
        <v>1</v>
      </c>
      <c r="M2109" s="27"/>
    </row>
    <row r="2110" spans="1:13" ht="30" customHeight="1" x14ac:dyDescent="0.3">
      <c r="A2110" s="27">
        <v>556</v>
      </c>
      <c r="B2110" s="31">
        <v>43918</v>
      </c>
      <c r="C2110" s="31">
        <v>43860</v>
      </c>
      <c r="D2110" s="20" t="s">
        <v>528</v>
      </c>
      <c r="E2110" s="51" t="str">
        <f>IF(ISBLANK(LeaveTracker[[#This Row],[Employee Name]]),"-----",VLOOKUP(LeaveTracker[[#This Row],[Employee Name]],Employees[[Employee Name]:[Office]],7))</f>
        <v>TIPID IMPOK</v>
      </c>
      <c r="F2110" s="51" t="str">
        <f>IF(ISBLANK(LeaveTracker[[#This Row],[Employee Name]]),"-----",VLOOKUP(LeaveTracker[[#This Row],[Employee Name]],Employees[[Employee Name]:[Office]],6))</f>
        <v>REGULAR</v>
      </c>
      <c r="G2110" s="24">
        <v>43859</v>
      </c>
      <c r="H2110" s="24">
        <v>43859</v>
      </c>
      <c r="I2110" s="20" t="s">
        <v>298</v>
      </c>
      <c r="J2110" s="43" t="s">
        <v>842</v>
      </c>
      <c r="K2110" s="51" t="str">
        <f ca="1">LeaveTracker[[#This Row],[Days]]&amp;" "&amp;LeaveTracker[[#This Row],[Type of Leave]]</f>
        <v>1 OTHER</v>
      </c>
      <c r="L2110" s="23">
        <f ca="1">NETWORKDAYS(LeaveTracker[[#This Row],[Start Date]],LeaveTracker[[#This Row],[End Date]],lstHolidays)</f>
        <v>1</v>
      </c>
      <c r="M2110" s="27"/>
    </row>
    <row r="2111" spans="1:13" ht="30" customHeight="1" x14ac:dyDescent="0.3">
      <c r="A2111" s="27">
        <v>557</v>
      </c>
      <c r="B2111" s="31">
        <v>43918</v>
      </c>
      <c r="C2111" s="31">
        <v>43852</v>
      </c>
      <c r="D2111" s="20" t="s">
        <v>528</v>
      </c>
      <c r="E2111" s="51" t="str">
        <f>IF(ISBLANK(LeaveTracker[[#This Row],[Employee Name]]),"-----",VLOOKUP(LeaveTracker[[#This Row],[Employee Name]],Employees[[Employee Name]:[Office]],7))</f>
        <v>TIPID IMPOK</v>
      </c>
      <c r="F2111" s="51" t="str">
        <f>IF(ISBLANK(LeaveTracker[[#This Row],[Employee Name]]),"-----",VLOOKUP(LeaveTracker[[#This Row],[Employee Name]],Employees[[Employee Name]:[Office]],6))</f>
        <v>REGULAR</v>
      </c>
      <c r="G2111" s="24">
        <v>43851</v>
      </c>
      <c r="H2111" s="24">
        <v>43851</v>
      </c>
      <c r="I2111" s="20" t="s">
        <v>298</v>
      </c>
      <c r="J2111" s="43" t="s">
        <v>842</v>
      </c>
      <c r="K2111" s="51" t="str">
        <f ca="1">LeaveTracker[[#This Row],[Days]]&amp;" "&amp;LeaveTracker[[#This Row],[Type of Leave]]</f>
        <v>1 OTHER</v>
      </c>
      <c r="L2111" s="23">
        <f ca="1">NETWORKDAYS(LeaveTracker[[#This Row],[Start Date]],LeaveTracker[[#This Row],[End Date]],lstHolidays)</f>
        <v>1</v>
      </c>
      <c r="M2111" s="27"/>
    </row>
    <row r="2112" spans="1:13" ht="30" customHeight="1" x14ac:dyDescent="0.3">
      <c r="A2112" s="27">
        <v>558</v>
      </c>
      <c r="B2112" s="31">
        <v>43918</v>
      </c>
      <c r="C2112" s="31">
        <v>43838</v>
      </c>
      <c r="D2112" s="20" t="s">
        <v>528</v>
      </c>
      <c r="E2112" s="51" t="str">
        <f>IF(ISBLANK(LeaveTracker[[#This Row],[Employee Name]]),"-----",VLOOKUP(LeaveTracker[[#This Row],[Employee Name]],Employees[[Employee Name]:[Office]],7))</f>
        <v>TIPID IMPOK</v>
      </c>
      <c r="F2112" s="51" t="str">
        <f>IF(ISBLANK(LeaveTracker[[#This Row],[Employee Name]]),"-----",VLOOKUP(LeaveTracker[[#This Row],[Employee Name]],Employees[[Employee Name]:[Office]],6))</f>
        <v>REGULAR</v>
      </c>
      <c r="G2112" s="24">
        <v>43837</v>
      </c>
      <c r="H2112" s="24">
        <v>43837</v>
      </c>
      <c r="I2112" s="20" t="s">
        <v>298</v>
      </c>
      <c r="J2112" s="43" t="s">
        <v>644</v>
      </c>
      <c r="K2112" s="51" t="str">
        <f ca="1">LeaveTracker[[#This Row],[Days]]&amp;" "&amp;LeaveTracker[[#This Row],[Type of Leave]]</f>
        <v>1 OTHER</v>
      </c>
      <c r="L2112" s="23">
        <f ca="1">NETWORKDAYS(LeaveTracker[[#This Row],[Start Date]],LeaveTracker[[#This Row],[End Date]],lstHolidays)</f>
        <v>1</v>
      </c>
      <c r="M2112" s="27"/>
    </row>
    <row r="2113" spans="1:13" ht="30" customHeight="1" x14ac:dyDescent="0.3">
      <c r="A2113" s="27">
        <v>559</v>
      </c>
      <c r="B2113" s="31">
        <v>43918</v>
      </c>
      <c r="C2113" s="31">
        <v>43872</v>
      </c>
      <c r="D2113" s="20" t="s">
        <v>776</v>
      </c>
      <c r="E2113" s="51" t="str">
        <f>IF(ISBLANK(LeaveTracker[[#This Row],[Employee Name]]),"-----",VLOOKUP(LeaveTracker[[#This Row],[Employee Name]],Employees[[Employee Name]:[Office]],7))</f>
        <v>GSO</v>
      </c>
      <c r="F2113" s="51" t="str">
        <f>IF(ISBLANK(LeaveTracker[[#This Row],[Employee Name]]),"-----",VLOOKUP(LeaveTracker[[#This Row],[Employee Name]],Employees[[Employee Name]:[Office]],6))</f>
        <v>REGULAR</v>
      </c>
      <c r="G2113" s="24">
        <v>43867</v>
      </c>
      <c r="H2113" s="21">
        <v>43867</v>
      </c>
      <c r="I2113" s="20" t="s">
        <v>298</v>
      </c>
      <c r="J2113" s="43" t="s">
        <v>644</v>
      </c>
      <c r="K2113" s="51" t="str">
        <f ca="1">LeaveTracker[[#This Row],[Days]]&amp;" "&amp;LeaveTracker[[#This Row],[Type of Leave]]</f>
        <v>1 OTHER</v>
      </c>
      <c r="L2113" s="23">
        <f ca="1">NETWORKDAYS(LeaveTracker[[#This Row],[Start Date]],LeaveTracker[[#This Row],[End Date]],lstHolidays)</f>
        <v>1</v>
      </c>
      <c r="M2113" s="27"/>
    </row>
    <row r="2114" spans="1:13" ht="30" customHeight="1" x14ac:dyDescent="0.3">
      <c r="A2114" s="27">
        <v>559</v>
      </c>
      <c r="B2114" s="31">
        <v>43918</v>
      </c>
      <c r="C2114" s="31">
        <v>43872</v>
      </c>
      <c r="D2114" s="20" t="s">
        <v>776</v>
      </c>
      <c r="E2114" s="51" t="str">
        <f>IF(ISBLANK(LeaveTracker[[#This Row],[Employee Name]]),"-----",VLOOKUP(LeaveTracker[[#This Row],[Employee Name]],Employees[[Employee Name]:[Office]],7))</f>
        <v>GSO</v>
      </c>
      <c r="F2114" s="51" t="str">
        <f>IF(ISBLANK(LeaveTracker[[#This Row],[Employee Name]]),"-----",VLOOKUP(LeaveTracker[[#This Row],[Employee Name]],Employees[[Employee Name]:[Office]],6))</f>
        <v>REGULAR</v>
      </c>
      <c r="G2114" s="24">
        <v>43871</v>
      </c>
      <c r="H2114" s="24">
        <v>43871</v>
      </c>
      <c r="I2114" s="20" t="s">
        <v>298</v>
      </c>
      <c r="J2114" s="43" t="s">
        <v>644</v>
      </c>
      <c r="K2114" s="51" t="str">
        <f ca="1">LeaveTracker[[#This Row],[Days]]&amp;" "&amp;LeaveTracker[[#This Row],[Type of Leave]]</f>
        <v>1 OTHER</v>
      </c>
      <c r="L2114" s="23">
        <f ca="1">NETWORKDAYS(LeaveTracker[[#This Row],[Start Date]],LeaveTracker[[#This Row],[End Date]],lstHolidays)</f>
        <v>1</v>
      </c>
      <c r="M2114" s="27"/>
    </row>
    <row r="2115" spans="1:13" ht="30" customHeight="1" x14ac:dyDescent="0.3">
      <c r="A2115" s="27">
        <v>560</v>
      </c>
      <c r="B2115" s="31">
        <v>43918</v>
      </c>
      <c r="C2115" s="31">
        <v>43864</v>
      </c>
      <c r="D2115" s="20" t="s">
        <v>776</v>
      </c>
      <c r="E2115" s="51" t="str">
        <f>IF(ISBLANK(LeaveTracker[[#This Row],[Employee Name]]),"-----",VLOOKUP(LeaveTracker[[#This Row],[Employee Name]],Employees[[Employee Name]:[Office]],7))</f>
        <v>GSO</v>
      </c>
      <c r="F2115" s="51" t="str">
        <f>IF(ISBLANK(LeaveTracker[[#This Row],[Employee Name]]),"-----",VLOOKUP(LeaveTracker[[#This Row],[Employee Name]],Employees[[Employee Name]:[Office]],6))</f>
        <v>REGULAR</v>
      </c>
      <c r="G2115" s="24">
        <v>43845</v>
      </c>
      <c r="H2115" s="24">
        <v>43847</v>
      </c>
      <c r="I2115" s="20" t="s">
        <v>298</v>
      </c>
      <c r="J2115" s="43" t="s">
        <v>763</v>
      </c>
      <c r="K2115" s="51" t="str">
        <f ca="1">LeaveTracker[[#This Row],[Days]]&amp;" "&amp;LeaveTracker[[#This Row],[Type of Leave]]</f>
        <v>3 OTHER</v>
      </c>
      <c r="L2115" s="23">
        <f ca="1">NETWORKDAYS(LeaveTracker[[#This Row],[Start Date]],LeaveTracker[[#This Row],[End Date]],lstHolidays)</f>
        <v>3</v>
      </c>
      <c r="M2115" s="27"/>
    </row>
    <row r="2116" spans="1:13" ht="30" customHeight="1" x14ac:dyDescent="0.3">
      <c r="A2116" s="27">
        <v>560</v>
      </c>
      <c r="B2116" s="31">
        <v>43918</v>
      </c>
      <c r="C2116" s="31">
        <v>43864</v>
      </c>
      <c r="D2116" s="20" t="s">
        <v>776</v>
      </c>
      <c r="E2116" s="51" t="str">
        <f>IF(ISBLANK(LeaveTracker[[#This Row],[Employee Name]]),"-----",VLOOKUP(LeaveTracker[[#This Row],[Employee Name]],Employees[[Employee Name]:[Office]],7))</f>
        <v>GSO</v>
      </c>
      <c r="F2116" s="51" t="str">
        <f>IF(ISBLANK(LeaveTracker[[#This Row],[Employee Name]]),"-----",VLOOKUP(LeaveTracker[[#This Row],[Employee Name]],Employees[[Employee Name]:[Office]],6))</f>
        <v>REGULAR</v>
      </c>
      <c r="G2116" s="24">
        <v>43861</v>
      </c>
      <c r="H2116" s="24">
        <v>43861</v>
      </c>
      <c r="I2116" s="20" t="s">
        <v>298</v>
      </c>
      <c r="J2116" s="43" t="s">
        <v>763</v>
      </c>
      <c r="K2116" s="51" t="str">
        <f ca="1">LeaveTracker[[#This Row],[Days]]&amp;" "&amp;LeaveTracker[[#This Row],[Type of Leave]]</f>
        <v>1 OTHER</v>
      </c>
      <c r="L2116" s="23">
        <f ca="1">NETWORKDAYS(LeaveTracker[[#This Row],[Start Date]],LeaveTracker[[#This Row],[End Date]],lstHolidays)</f>
        <v>1</v>
      </c>
      <c r="M2116" s="27"/>
    </row>
    <row r="2117" spans="1:13" ht="30" customHeight="1" x14ac:dyDescent="0.3">
      <c r="A2117" s="27">
        <v>560</v>
      </c>
      <c r="B2117" s="31">
        <v>43918</v>
      </c>
      <c r="C2117" s="31">
        <v>43864</v>
      </c>
      <c r="D2117" s="20" t="s">
        <v>776</v>
      </c>
      <c r="E2117" s="51" t="str">
        <f>IF(ISBLANK(LeaveTracker[[#This Row],[Employee Name]]),"-----",VLOOKUP(LeaveTracker[[#This Row],[Employee Name]],Employees[[Employee Name]:[Office]],7))</f>
        <v>GSO</v>
      </c>
      <c r="F2117" s="51" t="str">
        <f>IF(ISBLANK(LeaveTracker[[#This Row],[Employee Name]]),"-----",VLOOKUP(LeaveTracker[[#This Row],[Employee Name]],Employees[[Employee Name]:[Office]],6))</f>
        <v>REGULAR</v>
      </c>
      <c r="G2117" s="24">
        <v>43868</v>
      </c>
      <c r="H2117" s="24">
        <v>43868</v>
      </c>
      <c r="I2117" s="20" t="s">
        <v>298</v>
      </c>
      <c r="J2117" s="43" t="s">
        <v>763</v>
      </c>
      <c r="K2117" s="51" t="str">
        <f ca="1">LeaveTracker[[#This Row],[Days]]&amp;" "&amp;LeaveTracker[[#This Row],[Type of Leave]]</f>
        <v>1 OTHER</v>
      </c>
      <c r="L2117" s="23">
        <f ca="1">NETWORKDAYS(LeaveTracker[[#This Row],[Start Date]],LeaveTracker[[#This Row],[End Date]],lstHolidays)</f>
        <v>1</v>
      </c>
      <c r="M2117" s="27"/>
    </row>
    <row r="2118" spans="1:13" ht="30" customHeight="1" x14ac:dyDescent="0.3">
      <c r="A2118" s="27">
        <v>561</v>
      </c>
      <c r="B2118" s="31">
        <v>43918</v>
      </c>
      <c r="C2118" s="31">
        <v>43852</v>
      </c>
      <c r="D2118" s="20" t="s">
        <v>525</v>
      </c>
      <c r="E2118" s="51" t="str">
        <f>IF(ISBLANK(LeaveTracker[[#This Row],[Employee Name]]),"-----",VLOOKUP(LeaveTracker[[#This Row],[Employee Name]],Employees[[Employee Name]:[Office]],7))</f>
        <v>GSO</v>
      </c>
      <c r="F2118" s="51" t="str">
        <f>IF(ISBLANK(LeaveTracker[[#This Row],[Employee Name]]),"-----",VLOOKUP(LeaveTracker[[#This Row],[Employee Name]],Employees[[Employee Name]:[Office]],6))</f>
        <v>REGULAR</v>
      </c>
      <c r="G2118" s="24">
        <v>43851</v>
      </c>
      <c r="H2118" s="24">
        <v>43851</v>
      </c>
      <c r="I2118" s="20" t="s">
        <v>298</v>
      </c>
      <c r="J2118" s="43" t="s">
        <v>763</v>
      </c>
      <c r="K2118" s="51" t="str">
        <f ca="1">LeaveTracker[[#This Row],[Days]]&amp;" "&amp;LeaveTracker[[#This Row],[Type of Leave]]</f>
        <v>1 OTHER</v>
      </c>
      <c r="L2118" s="23">
        <f ca="1">NETWORKDAYS(LeaveTracker[[#This Row],[Start Date]],LeaveTracker[[#This Row],[End Date]],lstHolidays)</f>
        <v>1</v>
      </c>
      <c r="M2118" s="27"/>
    </row>
    <row r="2119" spans="1:13" ht="30" customHeight="1" x14ac:dyDescent="0.3">
      <c r="A2119" s="27">
        <v>562</v>
      </c>
      <c r="B2119" s="31">
        <v>43918</v>
      </c>
      <c r="C2119" s="31">
        <v>43867</v>
      </c>
      <c r="D2119" s="20" t="s">
        <v>525</v>
      </c>
      <c r="E2119" s="51" t="str">
        <f>IF(ISBLANK(LeaveTracker[[#This Row],[Employee Name]]),"-----",VLOOKUP(LeaveTracker[[#This Row],[Employee Name]],Employees[[Employee Name]:[Office]],7))</f>
        <v>GSO</v>
      </c>
      <c r="F2119" s="51" t="str">
        <f>IF(ISBLANK(LeaveTracker[[#This Row],[Employee Name]]),"-----",VLOOKUP(LeaveTracker[[#This Row],[Employee Name]],Employees[[Employee Name]:[Office]],6))</f>
        <v>REGULAR</v>
      </c>
      <c r="G2119" s="24">
        <v>43865</v>
      </c>
      <c r="H2119" s="24">
        <v>43866</v>
      </c>
      <c r="I2119" s="20" t="s">
        <v>298</v>
      </c>
      <c r="J2119" s="43" t="s">
        <v>763</v>
      </c>
      <c r="K2119" s="51" t="str">
        <f ca="1">LeaveTracker[[#This Row],[Days]]&amp;" "&amp;LeaveTracker[[#This Row],[Type of Leave]]</f>
        <v>2 OTHER</v>
      </c>
      <c r="L2119" s="23">
        <f ca="1">NETWORKDAYS(LeaveTracker[[#This Row],[Start Date]],LeaveTracker[[#This Row],[End Date]],lstHolidays)</f>
        <v>2</v>
      </c>
      <c r="M2119" s="27"/>
    </row>
    <row r="2120" spans="1:13" ht="30" customHeight="1" x14ac:dyDescent="0.3">
      <c r="A2120" s="27">
        <v>563</v>
      </c>
      <c r="B2120" s="31">
        <v>43918</v>
      </c>
      <c r="C2120" s="31">
        <v>43855</v>
      </c>
      <c r="D2120" s="20" t="s">
        <v>966</v>
      </c>
      <c r="E2120" s="51" t="str">
        <f>IF(ISBLANK(LeaveTracker[[#This Row],[Employee Name]]),"-----",VLOOKUP(LeaveTracker[[#This Row],[Employee Name]],Employees[[Employee Name]:[Office]],7))</f>
        <v>TOPS (ADMIN CSU)</v>
      </c>
      <c r="F2120" s="51" t="str">
        <f>IF(ISBLANK(LeaveTracker[[#This Row],[Employee Name]]),"-----",VLOOKUP(LeaveTracker[[#This Row],[Employee Name]],Employees[[Employee Name]:[Office]],6))</f>
        <v>REGULAR</v>
      </c>
      <c r="G2120" s="38">
        <v>43850</v>
      </c>
      <c r="H2120" s="38">
        <v>43854</v>
      </c>
      <c r="I2120" s="20" t="s">
        <v>82</v>
      </c>
      <c r="K2120" s="51" t="str">
        <f ca="1">LeaveTracker[[#This Row],[Days]]&amp;" "&amp;LeaveTracker[[#This Row],[Type of Leave]]</f>
        <v>5 VL</v>
      </c>
      <c r="L2120" s="23">
        <f ca="1">NETWORKDAYS(LeaveTracker[[#This Row],[Start Date]],LeaveTracker[[#This Row],[End Date]],lstHolidays)</f>
        <v>5</v>
      </c>
      <c r="M2120" s="27"/>
    </row>
    <row r="2121" spans="1:13" ht="30" customHeight="1" x14ac:dyDescent="0.3">
      <c r="A2121" s="27">
        <v>563</v>
      </c>
      <c r="B2121" s="31">
        <v>43918</v>
      </c>
      <c r="C2121" s="31">
        <v>43855</v>
      </c>
      <c r="D2121" s="20" t="s">
        <v>966</v>
      </c>
      <c r="E2121" s="51" t="str">
        <f>IF(ISBLANK(LeaveTracker[[#This Row],[Employee Name]]),"-----",VLOOKUP(LeaveTracker[[#This Row],[Employee Name]],Employees[[Employee Name]:[Office]],7))</f>
        <v>TOPS (ADMIN CSU)</v>
      </c>
      <c r="F2121" s="51" t="str">
        <f>IF(ISBLANK(LeaveTracker[[#This Row],[Employee Name]]),"-----",VLOOKUP(LeaveTracker[[#This Row],[Employee Name]],Employees[[Employee Name]:[Office]],6))</f>
        <v>REGULAR</v>
      </c>
      <c r="G2121" s="24">
        <v>43857</v>
      </c>
      <c r="H2121" s="24">
        <v>43861</v>
      </c>
      <c r="I2121" s="20" t="s">
        <v>82</v>
      </c>
      <c r="K2121" s="51" t="str">
        <f ca="1">LeaveTracker[[#This Row],[Days]]&amp;" "&amp;LeaveTracker[[#This Row],[Type of Leave]]</f>
        <v>5 VL</v>
      </c>
      <c r="L2121" s="23">
        <f ca="1">NETWORKDAYS(LeaveTracker[[#This Row],[Start Date]],LeaveTracker[[#This Row],[End Date]],lstHolidays)</f>
        <v>5</v>
      </c>
      <c r="M2121" s="27"/>
    </row>
    <row r="2122" spans="1:13" ht="30" customHeight="1" x14ac:dyDescent="0.3">
      <c r="A2122" s="27">
        <v>564</v>
      </c>
      <c r="B2122" s="31">
        <v>43918</v>
      </c>
      <c r="C2122" s="31">
        <v>43864</v>
      </c>
      <c r="D2122" s="20" t="s">
        <v>845</v>
      </c>
      <c r="E2122" s="51" t="str">
        <f>IF(ISBLANK(LeaveTracker[[#This Row],[Employee Name]]),"-----",VLOOKUP(LeaveTracker[[#This Row],[Employee Name]],Employees[[Employee Name]:[Office]],7))</f>
        <v>CCT</v>
      </c>
      <c r="F2122" s="51" t="str">
        <f>IF(ISBLANK(LeaveTracker[[#This Row],[Employee Name]]),"-----",VLOOKUP(LeaveTracker[[#This Row],[Employee Name]],Employees[[Employee Name]:[Office]],6))</f>
        <v>REGULAR</v>
      </c>
      <c r="G2122" s="24">
        <v>43865</v>
      </c>
      <c r="H2122" s="24">
        <v>43865</v>
      </c>
      <c r="I2122" s="20" t="s">
        <v>298</v>
      </c>
      <c r="J2122" s="43" t="s">
        <v>842</v>
      </c>
      <c r="K2122" s="51" t="str">
        <f ca="1">LeaveTracker[[#This Row],[Days]]&amp;" "&amp;LeaveTracker[[#This Row],[Type of Leave]]</f>
        <v>1 OTHER</v>
      </c>
      <c r="L2122" s="23">
        <f ca="1">NETWORKDAYS(LeaveTracker[[#This Row],[Start Date]],LeaveTracker[[#This Row],[End Date]],lstHolidays)</f>
        <v>1</v>
      </c>
      <c r="M2122" s="27"/>
    </row>
    <row r="2123" spans="1:13" ht="30" customHeight="1" x14ac:dyDescent="0.3">
      <c r="A2123" s="27">
        <v>564</v>
      </c>
      <c r="B2123" s="31">
        <v>43918</v>
      </c>
      <c r="C2123" s="31">
        <v>43864</v>
      </c>
      <c r="D2123" s="20" t="s">
        <v>845</v>
      </c>
      <c r="E2123" s="51" t="str">
        <f>IF(ISBLANK(LeaveTracker[[#This Row],[Employee Name]]),"-----",VLOOKUP(LeaveTracker[[#This Row],[Employee Name]],Employees[[Employee Name]:[Office]],7))</f>
        <v>CCT</v>
      </c>
      <c r="F2123" s="51" t="str">
        <f>IF(ISBLANK(LeaveTracker[[#This Row],[Employee Name]]),"-----",VLOOKUP(LeaveTracker[[#This Row],[Employee Name]],Employees[[Employee Name]:[Office]],6))</f>
        <v>REGULAR</v>
      </c>
      <c r="G2123" s="24">
        <v>43867</v>
      </c>
      <c r="H2123" s="24">
        <v>43867</v>
      </c>
      <c r="I2123" s="20" t="s">
        <v>298</v>
      </c>
      <c r="J2123" s="43" t="s">
        <v>842</v>
      </c>
      <c r="K2123" s="51" t="str">
        <f ca="1">LeaveTracker[[#This Row],[Days]]&amp;" "&amp;LeaveTracker[[#This Row],[Type of Leave]]</f>
        <v>1 OTHER</v>
      </c>
      <c r="L2123" s="23">
        <f ca="1">NETWORKDAYS(LeaveTracker[[#This Row],[Start Date]],LeaveTracker[[#This Row],[End Date]],lstHolidays)</f>
        <v>1</v>
      </c>
      <c r="M2123" s="27"/>
    </row>
    <row r="2124" spans="1:13" ht="30" customHeight="1" x14ac:dyDescent="0.3">
      <c r="A2124" s="27">
        <v>564</v>
      </c>
      <c r="B2124" s="31">
        <v>43918</v>
      </c>
      <c r="C2124" s="31">
        <v>43864</v>
      </c>
      <c r="D2124" s="20" t="s">
        <v>845</v>
      </c>
      <c r="E2124" s="51" t="str">
        <f>IF(ISBLANK(LeaveTracker[[#This Row],[Employee Name]]),"-----",VLOOKUP(LeaveTracker[[#This Row],[Employee Name]],Employees[[Employee Name]:[Office]],7))</f>
        <v>CCT</v>
      </c>
      <c r="F2124" s="51" t="str">
        <f>IF(ISBLANK(LeaveTracker[[#This Row],[Employee Name]]),"-----",VLOOKUP(LeaveTracker[[#This Row],[Employee Name]],Employees[[Employee Name]:[Office]],6))</f>
        <v>REGULAR</v>
      </c>
      <c r="G2124" s="24">
        <v>43872</v>
      </c>
      <c r="H2124" s="24">
        <v>43872</v>
      </c>
      <c r="I2124" s="20" t="s">
        <v>298</v>
      </c>
      <c r="J2124" s="43" t="s">
        <v>842</v>
      </c>
      <c r="K2124" s="51" t="str">
        <f ca="1">LeaveTracker[[#This Row],[Days]]&amp;" "&amp;LeaveTracker[[#This Row],[Type of Leave]]</f>
        <v>1 OTHER</v>
      </c>
      <c r="L2124" s="23">
        <f ca="1">NETWORKDAYS(LeaveTracker[[#This Row],[Start Date]],LeaveTracker[[#This Row],[End Date]],lstHolidays)</f>
        <v>1</v>
      </c>
      <c r="M2124" s="27"/>
    </row>
    <row r="2125" spans="1:13" ht="30" customHeight="1" x14ac:dyDescent="0.3">
      <c r="A2125" s="27">
        <v>565</v>
      </c>
      <c r="B2125" s="31">
        <v>43918</v>
      </c>
      <c r="C2125" s="38">
        <v>43864</v>
      </c>
      <c r="D2125" s="20" t="s">
        <v>970</v>
      </c>
      <c r="E2125" s="51" t="str">
        <f>IF(ISBLANK(LeaveTracker[[#This Row],[Employee Name]]),"-----",VLOOKUP(LeaveTracker[[#This Row],[Employee Name]],Employees[[Employee Name]:[Office]],7))</f>
        <v>CEO</v>
      </c>
      <c r="F2125" s="51" t="str">
        <f>IF(ISBLANK(LeaveTracker[[#This Row],[Employee Name]]),"-----",VLOOKUP(LeaveTracker[[#This Row],[Employee Name]],Employees[[Employee Name]:[Office]],6))</f>
        <v>REGULAR</v>
      </c>
      <c r="G2125" s="38">
        <v>43864</v>
      </c>
      <c r="H2125" s="24">
        <v>43864</v>
      </c>
      <c r="I2125" s="20" t="s">
        <v>298</v>
      </c>
      <c r="J2125" s="43" t="s">
        <v>842</v>
      </c>
      <c r="K2125" s="51" t="str">
        <f ca="1">LeaveTracker[[#This Row],[Days]]&amp;" "&amp;LeaveTracker[[#This Row],[Type of Leave]]</f>
        <v>1 OTHER</v>
      </c>
      <c r="L2125" s="23">
        <f ca="1">NETWORKDAYS(LeaveTracker[[#This Row],[Start Date]],LeaveTracker[[#This Row],[End Date]],lstHolidays)</f>
        <v>1</v>
      </c>
      <c r="M2125" s="27"/>
    </row>
    <row r="2126" spans="1:13" ht="30" customHeight="1" x14ac:dyDescent="0.3">
      <c r="A2126" s="27">
        <v>565</v>
      </c>
      <c r="B2126" s="31">
        <v>43918</v>
      </c>
      <c r="C2126" s="24">
        <v>43866</v>
      </c>
      <c r="D2126" s="20" t="s">
        <v>309</v>
      </c>
      <c r="E2126" s="51" t="str">
        <f>IF(ISBLANK(LeaveTracker[[#This Row],[Employee Name]]),"-----",VLOOKUP(LeaveTracker[[#This Row],[Employee Name]],Employees[[Employee Name]:[Office]],7))</f>
        <v>ADMIN OFFICE - HALL OF JUSTICE</v>
      </c>
      <c r="F2126" s="51" t="str">
        <f>IF(ISBLANK(LeaveTracker[[#This Row],[Employee Name]]),"-----",VLOOKUP(LeaveTracker[[#This Row],[Employee Name]],Employees[[Employee Name]:[Office]],6))</f>
        <v>REGULAR</v>
      </c>
      <c r="G2126" s="24">
        <v>43866</v>
      </c>
      <c r="H2126" s="24">
        <v>43866</v>
      </c>
      <c r="I2126" s="20" t="s">
        <v>298</v>
      </c>
      <c r="J2126" s="43" t="s">
        <v>842</v>
      </c>
      <c r="K2126" s="51" t="str">
        <f ca="1">LeaveTracker[[#This Row],[Days]]&amp;" "&amp;LeaveTracker[[#This Row],[Type of Leave]]</f>
        <v>1 OTHER</v>
      </c>
      <c r="L2126" s="23">
        <f ca="1">NETWORKDAYS(LeaveTracker[[#This Row],[Start Date]],LeaveTracker[[#This Row],[End Date]],lstHolidays)</f>
        <v>1</v>
      </c>
      <c r="M2126" s="27"/>
    </row>
    <row r="2127" spans="1:13" ht="30" customHeight="1" x14ac:dyDescent="0.3">
      <c r="A2127" s="27">
        <v>565</v>
      </c>
      <c r="B2127" s="31">
        <v>43918</v>
      </c>
      <c r="C2127" s="24">
        <v>43868</v>
      </c>
      <c r="D2127" s="20" t="s">
        <v>309</v>
      </c>
      <c r="E2127" s="51" t="str">
        <f>IF(ISBLANK(LeaveTracker[[#This Row],[Employee Name]]),"-----",VLOOKUP(LeaveTracker[[#This Row],[Employee Name]],Employees[[Employee Name]:[Office]],7))</f>
        <v>ADMIN OFFICE - HALL OF JUSTICE</v>
      </c>
      <c r="F2127" s="51" t="str">
        <f>IF(ISBLANK(LeaveTracker[[#This Row],[Employee Name]]),"-----",VLOOKUP(LeaveTracker[[#This Row],[Employee Name]],Employees[[Employee Name]:[Office]],6))</f>
        <v>REGULAR</v>
      </c>
      <c r="G2127" s="24">
        <v>43868</v>
      </c>
      <c r="H2127" s="24">
        <v>43868</v>
      </c>
      <c r="I2127" s="20" t="s">
        <v>298</v>
      </c>
      <c r="J2127" s="43" t="s">
        <v>842</v>
      </c>
      <c r="K2127" s="51" t="str">
        <f ca="1">LeaveTracker[[#This Row],[Days]]&amp;" "&amp;LeaveTracker[[#This Row],[Type of Leave]]</f>
        <v>1 OTHER</v>
      </c>
      <c r="L2127" s="23">
        <f ca="1">NETWORKDAYS(LeaveTracker[[#This Row],[Start Date]],LeaveTracker[[#This Row],[End Date]],lstHolidays)</f>
        <v>1</v>
      </c>
      <c r="M2127" s="27"/>
    </row>
    <row r="2128" spans="1:13" ht="30" customHeight="1" x14ac:dyDescent="0.3">
      <c r="A2128" s="27">
        <v>565</v>
      </c>
      <c r="B2128" s="31">
        <v>43918</v>
      </c>
      <c r="C2128" s="24">
        <v>43873</v>
      </c>
      <c r="D2128" s="20" t="s">
        <v>309</v>
      </c>
      <c r="E2128" s="51" t="str">
        <f>IF(ISBLANK(LeaveTracker[[#This Row],[Employee Name]]),"-----",VLOOKUP(LeaveTracker[[#This Row],[Employee Name]],Employees[[Employee Name]:[Office]],7))</f>
        <v>ADMIN OFFICE - HALL OF JUSTICE</v>
      </c>
      <c r="F2128" s="51" t="str">
        <f>IF(ISBLANK(LeaveTracker[[#This Row],[Employee Name]]),"-----",VLOOKUP(LeaveTracker[[#This Row],[Employee Name]],Employees[[Employee Name]:[Office]],6))</f>
        <v>REGULAR</v>
      </c>
      <c r="G2128" s="24">
        <v>43873</v>
      </c>
      <c r="H2128" s="24">
        <v>43873</v>
      </c>
      <c r="I2128" s="20" t="s">
        <v>298</v>
      </c>
      <c r="J2128" s="43" t="s">
        <v>842</v>
      </c>
      <c r="K2128" s="51" t="str">
        <f ca="1">LeaveTracker[[#This Row],[Days]]&amp;" "&amp;LeaveTracker[[#This Row],[Type of Leave]]</f>
        <v>1 OTHER</v>
      </c>
      <c r="L2128" s="23">
        <f ca="1">NETWORKDAYS(LeaveTracker[[#This Row],[Start Date]],LeaveTracker[[#This Row],[End Date]],lstHolidays)</f>
        <v>1</v>
      </c>
      <c r="M2128" s="27"/>
    </row>
    <row r="2129" spans="1:13" ht="30" customHeight="1" x14ac:dyDescent="0.3">
      <c r="A2129" s="27">
        <v>565</v>
      </c>
      <c r="B2129" s="31">
        <v>43918</v>
      </c>
      <c r="C2129" s="24">
        <v>43875</v>
      </c>
      <c r="D2129" s="20" t="s">
        <v>309</v>
      </c>
      <c r="E2129" s="51" t="str">
        <f>IF(ISBLANK(LeaveTracker[[#This Row],[Employee Name]]),"-----",VLOOKUP(LeaveTracker[[#This Row],[Employee Name]],Employees[[Employee Name]:[Office]],7))</f>
        <v>ADMIN OFFICE - HALL OF JUSTICE</v>
      </c>
      <c r="F2129" s="51" t="str">
        <f>IF(ISBLANK(LeaveTracker[[#This Row],[Employee Name]]),"-----",VLOOKUP(LeaveTracker[[#This Row],[Employee Name]],Employees[[Employee Name]:[Office]],6))</f>
        <v>REGULAR</v>
      </c>
      <c r="G2129" s="24">
        <v>43875</v>
      </c>
      <c r="H2129" s="24">
        <v>43875</v>
      </c>
      <c r="I2129" s="20" t="s">
        <v>298</v>
      </c>
      <c r="J2129" s="43" t="s">
        <v>842</v>
      </c>
      <c r="K2129" s="51" t="str">
        <f ca="1">LeaveTracker[[#This Row],[Days]]&amp;" "&amp;LeaveTracker[[#This Row],[Type of Leave]]</f>
        <v>1 OTHER</v>
      </c>
      <c r="L2129" s="23">
        <f ca="1">NETWORKDAYS(LeaveTracker[[#This Row],[Start Date]],LeaveTracker[[#This Row],[End Date]],lstHolidays)</f>
        <v>1</v>
      </c>
      <c r="M2129" s="27"/>
    </row>
    <row r="2130" spans="1:13" ht="30" customHeight="1" x14ac:dyDescent="0.3">
      <c r="A2130" s="27">
        <v>566</v>
      </c>
      <c r="B2130" s="31">
        <v>43918</v>
      </c>
      <c r="C2130" s="31">
        <v>43861</v>
      </c>
      <c r="D2130" s="20" t="s">
        <v>997</v>
      </c>
      <c r="E2130" s="51" t="str">
        <f>IF(ISBLANK(LeaveTracker[[#This Row],[Employee Name]]),"-----",VLOOKUP(LeaveTracker[[#This Row],[Employee Name]],Employees[[Employee Name]:[Office]],7))</f>
        <v>MO</v>
      </c>
      <c r="F2130" s="51" t="str">
        <f>IF(ISBLANK(LeaveTracker[[#This Row],[Employee Name]]),"-----",VLOOKUP(LeaveTracker[[#This Row],[Employee Name]],Employees[[Employee Name]:[Office]],6))</f>
        <v>REGULAR</v>
      </c>
      <c r="G2130" s="24">
        <v>43835</v>
      </c>
      <c r="H2130" s="24">
        <v>43837</v>
      </c>
      <c r="I2130" s="20" t="s">
        <v>298</v>
      </c>
      <c r="J2130" s="43" t="s">
        <v>842</v>
      </c>
      <c r="K2130" s="51" t="str">
        <f ca="1">LeaveTracker[[#This Row],[Days]]&amp;" "&amp;LeaveTracker[[#This Row],[Type of Leave]]</f>
        <v>2 OTHER</v>
      </c>
      <c r="L2130" s="23">
        <f ca="1">NETWORKDAYS(LeaveTracker[[#This Row],[Start Date]],LeaveTracker[[#This Row],[End Date]],lstHolidays)</f>
        <v>2</v>
      </c>
      <c r="M2130" s="27"/>
    </row>
    <row r="2131" spans="1:13" ht="30" customHeight="1" x14ac:dyDescent="0.3">
      <c r="A2131" s="27">
        <v>566</v>
      </c>
      <c r="B2131" s="31">
        <v>43918</v>
      </c>
      <c r="C2131" s="31">
        <v>43861</v>
      </c>
      <c r="D2131" s="20" t="s">
        <v>997</v>
      </c>
      <c r="E2131" s="51" t="str">
        <f>IF(ISBLANK(LeaveTracker[[#This Row],[Employee Name]]),"-----",VLOOKUP(LeaveTracker[[#This Row],[Employee Name]],Employees[[Employee Name]:[Office]],7))</f>
        <v>MO</v>
      </c>
      <c r="F2131" s="51" t="str">
        <f>IF(ISBLANK(LeaveTracker[[#This Row],[Employee Name]]),"-----",VLOOKUP(LeaveTracker[[#This Row],[Employee Name]],Employees[[Employee Name]:[Office]],6))</f>
        <v>REGULAR</v>
      </c>
      <c r="G2131" s="24">
        <v>43872</v>
      </c>
      <c r="H2131" s="24">
        <v>43873</v>
      </c>
      <c r="I2131" s="20" t="s">
        <v>298</v>
      </c>
      <c r="J2131" s="43" t="s">
        <v>842</v>
      </c>
      <c r="K2131" s="51" t="str">
        <f ca="1">LeaveTracker[[#This Row],[Days]]&amp;" "&amp;LeaveTracker[[#This Row],[Type of Leave]]</f>
        <v>2 OTHER</v>
      </c>
      <c r="L2131" s="23">
        <f ca="1">NETWORKDAYS(LeaveTracker[[#This Row],[Start Date]],LeaveTracker[[#This Row],[End Date]],lstHolidays)</f>
        <v>2</v>
      </c>
      <c r="M2131" s="27"/>
    </row>
    <row r="2132" spans="1:13" ht="30" customHeight="1" x14ac:dyDescent="0.3">
      <c r="A2132" s="27">
        <v>567</v>
      </c>
      <c r="B2132" s="31">
        <v>43918</v>
      </c>
      <c r="C2132" s="31">
        <v>43864</v>
      </c>
      <c r="D2132" s="20" t="s">
        <v>972</v>
      </c>
      <c r="E2132" s="51" t="str">
        <f>IF(ISBLANK(LeaveTracker[[#This Row],[Employee Name]]),"-----",VLOOKUP(LeaveTracker[[#This Row],[Employee Name]],Employees[[Employee Name]:[Office]],7))</f>
        <v>CSU</v>
      </c>
      <c r="F2132" s="51" t="str">
        <f>IF(ISBLANK(LeaveTracker[[#This Row],[Employee Name]]),"-----",VLOOKUP(LeaveTracker[[#This Row],[Employee Name]],Employees[[Employee Name]:[Office]],6))</f>
        <v>REGULAR</v>
      </c>
      <c r="G2132" s="38">
        <v>43868</v>
      </c>
      <c r="H2132" s="24">
        <v>43868</v>
      </c>
      <c r="I2132" s="20" t="s">
        <v>298</v>
      </c>
      <c r="J2132" s="43" t="s">
        <v>842</v>
      </c>
      <c r="K2132" s="51" t="str">
        <f ca="1">LeaveTracker[[#This Row],[Days]]&amp;" "&amp;LeaveTracker[[#This Row],[Type of Leave]]</f>
        <v>1 OTHER</v>
      </c>
      <c r="L2132" s="23">
        <f ca="1">NETWORKDAYS(LeaveTracker[[#This Row],[Start Date]],LeaveTracker[[#This Row],[End Date]],lstHolidays)</f>
        <v>1</v>
      </c>
      <c r="M2132" s="27"/>
    </row>
    <row r="2133" spans="1:13" ht="30" customHeight="1" x14ac:dyDescent="0.3">
      <c r="A2133" s="27">
        <v>567</v>
      </c>
      <c r="B2133" s="31">
        <v>43918</v>
      </c>
      <c r="C2133" s="31">
        <v>43864</v>
      </c>
      <c r="D2133" s="20" t="s">
        <v>972</v>
      </c>
      <c r="E2133" s="51" t="str">
        <f>IF(ISBLANK(LeaveTracker[[#This Row],[Employee Name]]),"-----",VLOOKUP(LeaveTracker[[#This Row],[Employee Name]],Employees[[Employee Name]:[Office]],7))</f>
        <v>CSU</v>
      </c>
      <c r="F2133" s="51" t="str">
        <f>IF(ISBLANK(LeaveTracker[[#This Row],[Employee Name]]),"-----",VLOOKUP(LeaveTracker[[#This Row],[Employee Name]],Employees[[Employee Name]:[Office]],6))</f>
        <v>REGULAR</v>
      </c>
      <c r="G2133" s="24">
        <v>43871</v>
      </c>
      <c r="H2133" s="24">
        <v>43874</v>
      </c>
      <c r="I2133" s="20" t="s">
        <v>298</v>
      </c>
      <c r="J2133" s="43" t="s">
        <v>842</v>
      </c>
      <c r="K2133" s="51" t="str">
        <f ca="1">LeaveTracker[[#This Row],[Days]]&amp;" "&amp;LeaveTracker[[#This Row],[Type of Leave]]</f>
        <v>4 OTHER</v>
      </c>
      <c r="L2133" s="23">
        <f ca="1">NETWORKDAYS(LeaveTracker[[#This Row],[Start Date]],LeaveTracker[[#This Row],[End Date]],lstHolidays)</f>
        <v>4</v>
      </c>
      <c r="M2133" s="27"/>
    </row>
    <row r="2134" spans="1:13" ht="30" customHeight="1" x14ac:dyDescent="0.3">
      <c r="A2134" s="27">
        <v>568</v>
      </c>
      <c r="B2134" s="31">
        <v>43918</v>
      </c>
      <c r="C2134" s="31">
        <v>43867</v>
      </c>
      <c r="D2134" s="20" t="s">
        <v>975</v>
      </c>
      <c r="E2134" s="51" t="str">
        <f>IF(ISBLANK(LeaveTracker[[#This Row],[Employee Name]]),"-----",VLOOKUP(LeaveTracker[[#This Row],[Employee Name]],Employees[[Employee Name]:[Office]],7))</f>
        <v>TOPS (ADMIN CSU)</v>
      </c>
      <c r="F2134" s="51" t="str">
        <f>IF(ISBLANK(LeaveTracker[[#This Row],[Employee Name]]),"-----",VLOOKUP(LeaveTracker[[#This Row],[Employee Name]],Employees[[Employee Name]:[Office]],6))</f>
        <v>REGULAR</v>
      </c>
      <c r="G2134" s="24">
        <v>43871</v>
      </c>
      <c r="H2134" s="24">
        <v>43875</v>
      </c>
      <c r="I2134" s="20" t="s">
        <v>298</v>
      </c>
      <c r="J2134" s="43" t="s">
        <v>842</v>
      </c>
      <c r="K2134" s="51" t="str">
        <f ca="1">LeaveTracker[[#This Row],[Days]]&amp;" "&amp;LeaveTracker[[#This Row],[Type of Leave]]</f>
        <v>5 OTHER</v>
      </c>
      <c r="L2134" s="23">
        <f ca="1">NETWORKDAYS(LeaveTracker[[#This Row],[Start Date]],LeaveTracker[[#This Row],[End Date]],lstHolidays)</f>
        <v>5</v>
      </c>
      <c r="M2134" s="27"/>
    </row>
    <row r="2135" spans="1:13" ht="30" customHeight="1" x14ac:dyDescent="0.3">
      <c r="A2135" s="27">
        <v>569</v>
      </c>
      <c r="B2135" s="31">
        <v>43918</v>
      </c>
      <c r="C2135" s="31">
        <v>43872</v>
      </c>
      <c r="D2135" s="20" t="s">
        <v>878</v>
      </c>
      <c r="E2135" s="51" t="str">
        <f>IF(ISBLANK(LeaveTracker[[#This Row],[Employee Name]]),"-----",VLOOKUP(LeaveTracker[[#This Row],[Employee Name]],Employees[[Employee Name]:[Office]],7))</f>
        <v>GSO</v>
      </c>
      <c r="F2135" s="51" t="str">
        <f>IF(ISBLANK(LeaveTracker[[#This Row],[Employee Name]]),"-----",VLOOKUP(LeaveTracker[[#This Row],[Employee Name]],Employees[[Employee Name]:[Office]],6))</f>
        <v>REGULAR</v>
      </c>
      <c r="G2135" s="24">
        <v>43873</v>
      </c>
      <c r="H2135" s="24">
        <v>43875</v>
      </c>
      <c r="I2135" s="20" t="s">
        <v>298</v>
      </c>
      <c r="J2135" s="43" t="s">
        <v>763</v>
      </c>
      <c r="K2135" s="51" t="str">
        <f ca="1">LeaveTracker[[#This Row],[Days]]&amp;" "&amp;LeaveTracker[[#This Row],[Type of Leave]]</f>
        <v>3 OTHER</v>
      </c>
      <c r="L2135" s="23">
        <f ca="1">NETWORKDAYS(LeaveTracker[[#This Row],[Start Date]],LeaveTracker[[#This Row],[End Date]],lstHolidays)</f>
        <v>3</v>
      </c>
      <c r="M2135" s="27"/>
    </row>
    <row r="2136" spans="1:13" ht="30" customHeight="1" x14ac:dyDescent="0.3">
      <c r="A2136" s="27">
        <v>570</v>
      </c>
      <c r="B2136" s="31">
        <v>43918</v>
      </c>
      <c r="C2136" s="31">
        <v>43872</v>
      </c>
      <c r="D2136" s="20" t="s">
        <v>878</v>
      </c>
      <c r="E2136" s="51" t="str">
        <f>IF(ISBLANK(LeaveTracker[[#This Row],[Employee Name]]),"-----",VLOOKUP(LeaveTracker[[#This Row],[Employee Name]],Employees[[Employee Name]:[Office]],7))</f>
        <v>GSO</v>
      </c>
      <c r="F2136" s="51" t="str">
        <f>IF(ISBLANK(LeaveTracker[[#This Row],[Employee Name]]),"-----",VLOOKUP(LeaveTracker[[#This Row],[Employee Name]],Employees[[Employee Name]:[Office]],6))</f>
        <v>REGULAR</v>
      </c>
      <c r="G2136" s="24">
        <v>43868</v>
      </c>
      <c r="H2136" s="24">
        <v>43868</v>
      </c>
      <c r="I2136" s="20" t="s">
        <v>298</v>
      </c>
      <c r="J2136" s="43" t="s">
        <v>763</v>
      </c>
      <c r="K2136" s="51" t="str">
        <f ca="1">LeaveTracker[[#This Row],[Days]]&amp;" "&amp;LeaveTracker[[#This Row],[Type of Leave]]</f>
        <v>1 OTHER</v>
      </c>
      <c r="L2136" s="23">
        <f ca="1">NETWORKDAYS(LeaveTracker[[#This Row],[Start Date]],LeaveTracker[[#This Row],[End Date]],lstHolidays)</f>
        <v>1</v>
      </c>
      <c r="M2136" s="27"/>
    </row>
    <row r="2137" spans="1:13" ht="30" customHeight="1" x14ac:dyDescent="0.3">
      <c r="A2137" s="27">
        <v>571</v>
      </c>
      <c r="B2137" s="31">
        <v>43918</v>
      </c>
      <c r="C2137" s="31">
        <v>43893</v>
      </c>
      <c r="D2137" s="20" t="s">
        <v>525</v>
      </c>
      <c r="E2137" s="51" t="str">
        <f>IF(ISBLANK(LeaveTracker[[#This Row],[Employee Name]]),"-----",VLOOKUP(LeaveTracker[[#This Row],[Employee Name]],Employees[[Employee Name]:[Office]],7))</f>
        <v>GSO</v>
      </c>
      <c r="F2137" s="51" t="str">
        <f>IF(ISBLANK(LeaveTracker[[#This Row],[Employee Name]]),"-----",VLOOKUP(LeaveTracker[[#This Row],[Employee Name]],Employees[[Employee Name]:[Office]],6))</f>
        <v>REGULAR</v>
      </c>
      <c r="G2137" s="24">
        <v>43892</v>
      </c>
      <c r="H2137" s="24">
        <v>43892</v>
      </c>
      <c r="I2137" s="20" t="s">
        <v>298</v>
      </c>
      <c r="J2137" s="43" t="s">
        <v>644</v>
      </c>
      <c r="K2137" s="51" t="str">
        <f ca="1">LeaveTracker[[#This Row],[Days]]&amp;" "&amp;LeaveTracker[[#This Row],[Type of Leave]]</f>
        <v>1 OTHER</v>
      </c>
      <c r="L2137" s="23">
        <f ca="1">NETWORKDAYS(LeaveTracker[[#This Row],[Start Date]],LeaveTracker[[#This Row],[End Date]],lstHolidays)</f>
        <v>1</v>
      </c>
      <c r="M2137" s="27"/>
    </row>
    <row r="2138" spans="1:13" ht="30" customHeight="1" x14ac:dyDescent="0.3">
      <c r="A2138" s="27">
        <v>571</v>
      </c>
      <c r="B2138" s="31">
        <v>43918</v>
      </c>
      <c r="C2138" s="31">
        <v>43882</v>
      </c>
      <c r="D2138" s="20" t="s">
        <v>525</v>
      </c>
      <c r="E2138" s="51" t="str">
        <f>IF(ISBLANK(LeaveTracker[[#This Row],[Employee Name]]),"-----",VLOOKUP(LeaveTracker[[#This Row],[Employee Name]],Employees[[Employee Name]:[Office]],7))</f>
        <v>GSO</v>
      </c>
      <c r="F2138" s="51" t="str">
        <f>IF(ISBLANK(LeaveTracker[[#This Row],[Employee Name]]),"-----",VLOOKUP(LeaveTracker[[#This Row],[Employee Name]],Employees[[Employee Name]:[Office]],6))</f>
        <v>REGULAR</v>
      </c>
      <c r="G2138" s="24">
        <v>43881</v>
      </c>
      <c r="H2138" s="24">
        <v>43881</v>
      </c>
      <c r="I2138" s="20" t="s">
        <v>298</v>
      </c>
      <c r="J2138" s="43" t="s">
        <v>644</v>
      </c>
      <c r="K2138" s="51" t="str">
        <f ca="1">LeaveTracker[[#This Row],[Days]]&amp;" "&amp;LeaveTracker[[#This Row],[Type of Leave]]</f>
        <v>1 OTHER</v>
      </c>
      <c r="L2138" s="23">
        <f ca="1">NETWORKDAYS(LeaveTracker[[#This Row],[Start Date]],LeaveTracker[[#This Row],[End Date]],lstHolidays)</f>
        <v>1</v>
      </c>
      <c r="M2138" s="27"/>
    </row>
    <row r="2139" spans="1:13" ht="30" customHeight="1" x14ac:dyDescent="0.3">
      <c r="A2139" s="27">
        <v>572</v>
      </c>
      <c r="B2139" s="31">
        <v>43918</v>
      </c>
      <c r="C2139" s="31">
        <v>43874</v>
      </c>
      <c r="D2139" s="20" t="s">
        <v>525</v>
      </c>
      <c r="E2139" s="51" t="str">
        <f>IF(ISBLANK(LeaveTracker[[#This Row],[Employee Name]]),"-----",VLOOKUP(LeaveTracker[[#This Row],[Employee Name]],Employees[[Employee Name]:[Office]],7))</f>
        <v>GSO</v>
      </c>
      <c r="F2139" s="51" t="str">
        <f>IF(ISBLANK(LeaveTracker[[#This Row],[Employee Name]]),"-----",VLOOKUP(LeaveTracker[[#This Row],[Employee Name]],Employees[[Employee Name]:[Office]],6))</f>
        <v>REGULAR</v>
      </c>
      <c r="G2139" s="24">
        <v>43873</v>
      </c>
      <c r="H2139" s="24">
        <v>43873</v>
      </c>
      <c r="I2139" s="20" t="s">
        <v>298</v>
      </c>
      <c r="J2139" s="43" t="s">
        <v>763</v>
      </c>
      <c r="K2139" s="51" t="str">
        <f ca="1">LeaveTracker[[#This Row],[Days]]&amp;" "&amp;LeaveTracker[[#This Row],[Type of Leave]]</f>
        <v>1 OTHER</v>
      </c>
      <c r="L2139" s="23">
        <f ca="1">NETWORKDAYS(LeaveTracker[[#This Row],[Start Date]],LeaveTracker[[#This Row],[End Date]],lstHolidays)</f>
        <v>1</v>
      </c>
      <c r="M2139" s="27"/>
    </row>
    <row r="2140" spans="1:13" ht="30" customHeight="1" x14ac:dyDescent="0.3">
      <c r="A2140" s="27">
        <v>573</v>
      </c>
      <c r="B2140" s="31">
        <v>43918</v>
      </c>
      <c r="C2140" s="31">
        <v>43860</v>
      </c>
      <c r="D2140" s="20" t="s">
        <v>525</v>
      </c>
      <c r="E2140" s="51" t="str">
        <f>IF(ISBLANK(LeaveTracker[[#This Row],[Employee Name]]),"-----",VLOOKUP(LeaveTracker[[#This Row],[Employee Name]],Employees[[Employee Name]:[Office]],7))</f>
        <v>GSO</v>
      </c>
      <c r="F2140" s="51" t="str">
        <f>IF(ISBLANK(LeaveTracker[[#This Row],[Employee Name]]),"-----",VLOOKUP(LeaveTracker[[#This Row],[Employee Name]],Employees[[Employee Name]:[Office]],6))</f>
        <v>REGULAR</v>
      </c>
      <c r="G2140" s="24">
        <v>43859</v>
      </c>
      <c r="H2140" s="24">
        <v>43859</v>
      </c>
      <c r="I2140" s="20" t="s">
        <v>298</v>
      </c>
      <c r="J2140" s="43" t="s">
        <v>763</v>
      </c>
      <c r="K2140" s="51" t="str">
        <f ca="1">LeaveTracker[[#This Row],[Days]]&amp;" "&amp;LeaveTracker[[#This Row],[Type of Leave]]</f>
        <v>1 OTHER</v>
      </c>
      <c r="L2140" s="23">
        <f ca="1">NETWORKDAYS(LeaveTracker[[#This Row],[Start Date]],LeaveTracker[[#This Row],[End Date]],lstHolidays)</f>
        <v>1</v>
      </c>
      <c r="M2140" s="27"/>
    </row>
    <row r="2141" spans="1:13" ht="30" customHeight="1" x14ac:dyDescent="0.3">
      <c r="A2141" s="27">
        <v>574</v>
      </c>
      <c r="B2141" s="31">
        <v>43918</v>
      </c>
      <c r="C2141" s="31">
        <v>43881</v>
      </c>
      <c r="D2141" s="20" t="s">
        <v>443</v>
      </c>
      <c r="E2141" s="51" t="str">
        <f>IF(ISBLANK(LeaveTracker[[#This Row],[Employee Name]]),"-----",VLOOKUP(LeaveTracker[[#This Row],[Employee Name]],Employees[[Employee Name]:[Office]],7))</f>
        <v>GSO</v>
      </c>
      <c r="F2141" s="51" t="str">
        <f>IF(ISBLANK(LeaveTracker[[#This Row],[Employee Name]]),"-----",VLOOKUP(LeaveTracker[[#This Row],[Employee Name]],Employees[[Employee Name]:[Office]],6))</f>
        <v>REGULAR</v>
      </c>
      <c r="G2141" s="24">
        <v>43880</v>
      </c>
      <c r="H2141" s="24">
        <v>43880</v>
      </c>
      <c r="I2141" s="20" t="s">
        <v>81</v>
      </c>
      <c r="K2141" s="51" t="str">
        <f ca="1">LeaveTracker[[#This Row],[Days]]&amp;" "&amp;LeaveTracker[[#This Row],[Type of Leave]]</f>
        <v>1 SL</v>
      </c>
      <c r="L2141" s="23">
        <f ca="1">NETWORKDAYS(LeaveTracker[[#This Row],[Start Date]],LeaveTracker[[#This Row],[End Date]],lstHolidays)</f>
        <v>1</v>
      </c>
      <c r="M2141" s="27"/>
    </row>
    <row r="2142" spans="1:13" ht="30" customHeight="1" x14ac:dyDescent="0.3">
      <c r="A2142" s="27">
        <v>575</v>
      </c>
      <c r="B2142" s="31">
        <v>43918</v>
      </c>
      <c r="C2142" s="31">
        <v>43882</v>
      </c>
      <c r="D2142" s="20" t="s">
        <v>980</v>
      </c>
      <c r="E2142" s="51" t="str">
        <f>IF(ISBLANK(LeaveTracker[[#This Row],[Employee Name]]),"-----",VLOOKUP(LeaveTracker[[#This Row],[Employee Name]],Employees[[Employee Name]:[Office]],7))</f>
        <v>MO</v>
      </c>
      <c r="F2142" s="51" t="str">
        <f>IF(ISBLANK(LeaveTracker[[#This Row],[Employee Name]]),"-----",VLOOKUP(LeaveTracker[[#This Row],[Employee Name]],Employees[[Employee Name]:[Office]],6))</f>
        <v>REGULAR</v>
      </c>
      <c r="G2142" s="24">
        <v>43899</v>
      </c>
      <c r="H2142" s="24">
        <v>43902</v>
      </c>
      <c r="I2142" s="20" t="s">
        <v>82</v>
      </c>
      <c r="K2142" s="51" t="str">
        <f ca="1">LeaveTracker[[#This Row],[Days]]&amp;" "&amp;LeaveTracker[[#This Row],[Type of Leave]]</f>
        <v>4 VL</v>
      </c>
      <c r="L2142" s="23">
        <f ca="1">NETWORKDAYS(LeaveTracker[[#This Row],[Start Date]],LeaveTracker[[#This Row],[End Date]],lstHolidays)</f>
        <v>4</v>
      </c>
      <c r="M2142" s="27"/>
    </row>
    <row r="2143" spans="1:13" ht="30" customHeight="1" x14ac:dyDescent="0.3">
      <c r="A2143" s="27">
        <v>576</v>
      </c>
      <c r="B2143" s="31">
        <v>43918</v>
      </c>
      <c r="C2143" s="31">
        <v>43810</v>
      </c>
      <c r="D2143" s="20" t="s">
        <v>402</v>
      </c>
      <c r="E2143" s="51" t="str">
        <f>IF(ISBLANK(LeaveTracker[[#This Row],[Employee Name]]),"-----",VLOOKUP(LeaveTracker[[#This Row],[Employee Name]],Employees[[Employee Name]:[Office]],7))</f>
        <v>CTO</v>
      </c>
      <c r="F2143" s="51" t="str">
        <f>IF(ISBLANK(LeaveTracker[[#This Row],[Employee Name]]),"-----",VLOOKUP(LeaveTracker[[#This Row],[Employee Name]],Employees[[Employee Name]:[Office]],6))</f>
        <v>REGULAR</v>
      </c>
      <c r="G2143" s="24">
        <v>43806</v>
      </c>
      <c r="H2143" s="24">
        <v>43806</v>
      </c>
      <c r="I2143" s="20" t="s">
        <v>298</v>
      </c>
      <c r="J2143" s="43" t="s">
        <v>763</v>
      </c>
      <c r="K2143" s="51" t="str">
        <f ca="1">LeaveTracker[[#This Row],[Days]]&amp;" "&amp;LeaveTracker[[#This Row],[Type of Leave]]</f>
        <v>0 OTHER</v>
      </c>
      <c r="L2143" s="23">
        <f ca="1">NETWORKDAYS(LeaveTracker[[#This Row],[Start Date]],LeaveTracker[[#This Row],[End Date]],lstHolidays)</f>
        <v>0</v>
      </c>
      <c r="M2143" s="27"/>
    </row>
    <row r="2144" spans="1:13" ht="30" customHeight="1" x14ac:dyDescent="0.3">
      <c r="A2144" s="27">
        <v>577</v>
      </c>
      <c r="B2144" s="31">
        <v>43918</v>
      </c>
      <c r="C2144" s="31">
        <v>43874</v>
      </c>
      <c r="D2144" s="20" t="s">
        <v>893</v>
      </c>
      <c r="E2144" s="51" t="str">
        <f>IF(ISBLANK(LeaveTracker[[#This Row],[Employee Name]]),"-----",VLOOKUP(LeaveTracker[[#This Row],[Employee Name]],Employees[[Employee Name]:[Office]],7))</f>
        <v>ONT</v>
      </c>
      <c r="F2144" s="51" t="str">
        <f>IF(ISBLANK(LeaveTracker[[#This Row],[Employee Name]]),"-----",VLOOKUP(LeaveTracker[[#This Row],[Employee Name]],Employees[[Employee Name]:[Office]],6))</f>
        <v>REGULAR</v>
      </c>
      <c r="G2144" s="24">
        <v>43889</v>
      </c>
      <c r="H2144" s="24">
        <v>43889</v>
      </c>
      <c r="I2144" s="20" t="s">
        <v>298</v>
      </c>
      <c r="J2144" s="43" t="s">
        <v>755</v>
      </c>
      <c r="K2144" s="51" t="str">
        <f ca="1">LeaveTracker[[#This Row],[Days]]&amp;" "&amp;LeaveTracker[[#This Row],[Type of Leave]]</f>
        <v>1 OTHER</v>
      </c>
      <c r="L2144" s="23">
        <f ca="1">NETWORKDAYS(LeaveTracker[[#This Row],[Start Date]],LeaveTracker[[#This Row],[End Date]],lstHolidays)</f>
        <v>1</v>
      </c>
      <c r="M2144" s="27"/>
    </row>
    <row r="2145" spans="1:13" ht="30" customHeight="1" x14ac:dyDescent="0.3">
      <c r="A2145" s="27">
        <v>578</v>
      </c>
      <c r="B2145" s="31">
        <v>43918</v>
      </c>
      <c r="C2145" s="31">
        <v>43850</v>
      </c>
      <c r="D2145" s="20" t="s">
        <v>893</v>
      </c>
      <c r="E2145" s="51" t="str">
        <f>IF(ISBLANK(LeaveTracker[[#This Row],[Employee Name]]),"-----",VLOOKUP(LeaveTracker[[#This Row],[Employee Name]],Employees[[Employee Name]:[Office]],7))</f>
        <v>ONT</v>
      </c>
      <c r="F2145" s="51" t="str">
        <f>IF(ISBLANK(LeaveTracker[[#This Row],[Employee Name]]),"-----",VLOOKUP(LeaveTracker[[#This Row],[Employee Name]],Employees[[Employee Name]:[Office]],6))</f>
        <v>REGULAR</v>
      </c>
      <c r="G2145" s="24">
        <v>43845</v>
      </c>
      <c r="H2145" s="24">
        <v>43847</v>
      </c>
      <c r="I2145" s="20" t="s">
        <v>298</v>
      </c>
      <c r="J2145" s="43" t="s">
        <v>763</v>
      </c>
      <c r="K2145" s="51" t="str">
        <f ca="1">LeaveTracker[[#This Row],[Days]]&amp;" "&amp;LeaveTracker[[#This Row],[Type of Leave]]</f>
        <v>3 OTHER</v>
      </c>
      <c r="L2145" s="23">
        <f ca="1">NETWORKDAYS(LeaveTracker[[#This Row],[Start Date]],LeaveTracker[[#This Row],[End Date]],lstHolidays)</f>
        <v>3</v>
      </c>
      <c r="M2145" s="27"/>
    </row>
    <row r="2146" spans="1:13" ht="30" customHeight="1" x14ac:dyDescent="0.3">
      <c r="A2146" s="27">
        <v>579</v>
      </c>
      <c r="B2146" s="31">
        <v>43918</v>
      </c>
      <c r="C2146" s="31">
        <v>43850</v>
      </c>
      <c r="D2146" s="20" t="s">
        <v>189</v>
      </c>
      <c r="E2146" s="51" t="str">
        <f>IF(ISBLANK(LeaveTracker[[#This Row],[Employee Name]]),"-----",VLOOKUP(LeaveTracker[[#This Row],[Employee Name]],Employees[[Employee Name]:[Office]],7))</f>
        <v>ONT</v>
      </c>
      <c r="F2146" s="51" t="str">
        <f>IF(ISBLANK(LeaveTracker[[#This Row],[Employee Name]]),"-----",VLOOKUP(LeaveTracker[[#This Row],[Employee Name]],Employees[[Employee Name]:[Office]],6))</f>
        <v>REGULAR</v>
      </c>
      <c r="G2146" s="24">
        <v>43845</v>
      </c>
      <c r="H2146" s="24">
        <v>43847</v>
      </c>
      <c r="I2146" s="20" t="s">
        <v>81</v>
      </c>
      <c r="K2146" s="51" t="str">
        <f ca="1">LeaveTracker[[#This Row],[Days]]&amp;" "&amp;LeaveTracker[[#This Row],[Type of Leave]]</f>
        <v>3 SL</v>
      </c>
      <c r="L2146" s="23">
        <f ca="1">NETWORKDAYS(LeaveTracker[[#This Row],[Start Date]],LeaveTracker[[#This Row],[End Date]],lstHolidays)</f>
        <v>3</v>
      </c>
      <c r="M2146" s="27"/>
    </row>
    <row r="2147" spans="1:13" ht="30" customHeight="1" x14ac:dyDescent="0.3">
      <c r="A2147" s="27">
        <v>580</v>
      </c>
      <c r="B2147" s="31">
        <v>43918</v>
      </c>
      <c r="C2147" s="24">
        <v>43866</v>
      </c>
      <c r="D2147" s="20" t="s">
        <v>111</v>
      </c>
      <c r="E2147" s="51" t="str">
        <f>IF(ISBLANK(LeaveTracker[[#This Row],[Employee Name]]),"-----",VLOOKUP(LeaveTracker[[#This Row],[Employee Name]],Employees[[Employee Name]:[Office]],7))</f>
        <v>ONT</v>
      </c>
      <c r="F2147" s="51" t="str">
        <f>IF(ISBLANK(LeaveTracker[[#This Row],[Employee Name]]),"-----",VLOOKUP(LeaveTracker[[#This Row],[Employee Name]],Employees[[Employee Name]:[Office]],6))</f>
        <v>REGULAR</v>
      </c>
      <c r="G2147" s="24">
        <v>43866</v>
      </c>
      <c r="H2147" s="24">
        <v>43866</v>
      </c>
      <c r="I2147" s="20" t="s">
        <v>81</v>
      </c>
      <c r="K2147" s="51" t="str">
        <f ca="1">LeaveTracker[[#This Row],[Days]]&amp;" "&amp;LeaveTracker[[#This Row],[Type of Leave]]</f>
        <v>1 SL</v>
      </c>
      <c r="L2147" s="23">
        <f ca="1">NETWORKDAYS(LeaveTracker[[#This Row],[Start Date]],LeaveTracker[[#This Row],[End Date]],lstHolidays)</f>
        <v>1</v>
      </c>
      <c r="M2147" s="27"/>
    </row>
    <row r="2148" spans="1:13" ht="30" customHeight="1" x14ac:dyDescent="0.3">
      <c r="A2148" s="27">
        <v>581</v>
      </c>
      <c r="B2148" s="31">
        <v>43918</v>
      </c>
      <c r="C2148" s="31">
        <v>43854</v>
      </c>
      <c r="D2148" s="20" t="s">
        <v>111</v>
      </c>
      <c r="E2148" s="51" t="str">
        <f>IF(ISBLANK(LeaveTracker[[#This Row],[Employee Name]]),"-----",VLOOKUP(LeaveTracker[[#This Row],[Employee Name]],Employees[[Employee Name]:[Office]],7))</f>
        <v>ONT</v>
      </c>
      <c r="F2148" s="51" t="str">
        <f>IF(ISBLANK(LeaveTracker[[#This Row],[Employee Name]]),"-----",VLOOKUP(LeaveTracker[[#This Row],[Employee Name]],Employees[[Employee Name]:[Office]],6))</f>
        <v>REGULAR</v>
      </c>
      <c r="G2148" s="24">
        <v>43858</v>
      </c>
      <c r="H2148" s="24">
        <v>43858</v>
      </c>
      <c r="I2148" s="20" t="s">
        <v>298</v>
      </c>
      <c r="J2148" s="43" t="s">
        <v>755</v>
      </c>
      <c r="K2148" s="51" t="str">
        <f ca="1">LeaveTracker[[#This Row],[Days]]&amp;" "&amp;LeaveTracker[[#This Row],[Type of Leave]]</f>
        <v>1 OTHER</v>
      </c>
      <c r="L2148" s="23">
        <f ca="1">NETWORKDAYS(LeaveTracker[[#This Row],[Start Date]],LeaveTracker[[#This Row],[End Date]],lstHolidays)</f>
        <v>1</v>
      </c>
      <c r="M2148" s="27"/>
    </row>
    <row r="2149" spans="1:13" ht="30" customHeight="1" x14ac:dyDescent="0.3">
      <c r="A2149" s="27">
        <v>582</v>
      </c>
      <c r="B2149" s="31">
        <v>43918</v>
      </c>
      <c r="C2149" s="31">
        <v>43850</v>
      </c>
      <c r="D2149" s="20" t="s">
        <v>112</v>
      </c>
      <c r="E2149" s="51" t="str">
        <f>IF(ISBLANK(LeaveTracker[[#This Row],[Employee Name]]),"-----",VLOOKUP(LeaveTracker[[#This Row],[Employee Name]],Employees[[Employee Name]:[Office]],7))</f>
        <v>ONT</v>
      </c>
      <c r="F2149" s="51" t="str">
        <f>IF(ISBLANK(LeaveTracker[[#This Row],[Employee Name]]),"-----",VLOOKUP(LeaveTracker[[#This Row],[Employee Name]],Employees[[Employee Name]:[Office]],6))</f>
        <v>REGULAR</v>
      </c>
      <c r="G2149" s="24">
        <v>43845</v>
      </c>
      <c r="H2149" s="24">
        <v>43847</v>
      </c>
      <c r="I2149" s="20" t="s">
        <v>298</v>
      </c>
      <c r="J2149" s="43" t="s">
        <v>842</v>
      </c>
      <c r="K2149" s="51" t="str">
        <f ca="1">LeaveTracker[[#This Row],[Days]]&amp;" "&amp;LeaveTracker[[#This Row],[Type of Leave]]</f>
        <v>3 OTHER</v>
      </c>
      <c r="L2149" s="23">
        <f ca="1">NETWORKDAYS(LeaveTracker[[#This Row],[Start Date]],LeaveTracker[[#This Row],[End Date]],lstHolidays)</f>
        <v>3</v>
      </c>
      <c r="M2149" s="27"/>
    </row>
    <row r="2150" spans="1:13" ht="30" customHeight="1" x14ac:dyDescent="0.3">
      <c r="A2150" s="27">
        <v>583</v>
      </c>
      <c r="B2150" s="31">
        <v>43918</v>
      </c>
      <c r="C2150" s="31">
        <v>43887</v>
      </c>
      <c r="D2150" s="20" t="s">
        <v>189</v>
      </c>
      <c r="E2150" s="51" t="str">
        <f>IF(ISBLANK(LeaveTracker[[#This Row],[Employee Name]]),"-----",VLOOKUP(LeaveTracker[[#This Row],[Employee Name]],Employees[[Employee Name]:[Office]],7))</f>
        <v>ONT</v>
      </c>
      <c r="F2150" s="51" t="str">
        <f>IF(ISBLANK(LeaveTracker[[#This Row],[Employee Name]]),"-----",VLOOKUP(LeaveTracker[[#This Row],[Employee Name]],Employees[[Employee Name]:[Office]],6))</f>
        <v>REGULAR</v>
      </c>
      <c r="G2150" s="24">
        <v>43885</v>
      </c>
      <c r="H2150" s="24">
        <v>43885</v>
      </c>
      <c r="I2150" s="20" t="s">
        <v>81</v>
      </c>
      <c r="K2150" s="51" t="str">
        <f ca="1">LeaveTracker[[#This Row],[Days]]&amp;" "&amp;LeaveTracker[[#This Row],[Type of Leave]]</f>
        <v>1 SL</v>
      </c>
      <c r="L2150" s="23">
        <f ca="1">NETWORKDAYS(LeaveTracker[[#This Row],[Start Date]],LeaveTracker[[#This Row],[End Date]],lstHolidays)</f>
        <v>1</v>
      </c>
      <c r="M2150" s="27"/>
    </row>
    <row r="2151" spans="1:13" ht="30" customHeight="1" x14ac:dyDescent="0.3">
      <c r="A2151" s="27">
        <v>584</v>
      </c>
      <c r="B2151" s="31">
        <v>43918</v>
      </c>
      <c r="C2151" s="31">
        <v>43900</v>
      </c>
      <c r="D2151" s="20" t="s">
        <v>344</v>
      </c>
      <c r="E2151" s="51" t="str">
        <f>IF(ISBLANK(LeaveTracker[[#This Row],[Employee Name]]),"-----",VLOOKUP(LeaveTracker[[#This Row],[Employee Name]],Employees[[Employee Name]:[Office]],7))</f>
        <v>ONT</v>
      </c>
      <c r="F2151" s="51" t="str">
        <f>IF(ISBLANK(LeaveTracker[[#This Row],[Employee Name]]),"-----",VLOOKUP(LeaveTracker[[#This Row],[Employee Name]],Employees[[Employee Name]:[Office]],6))</f>
        <v>REGULAR</v>
      </c>
      <c r="G2151" s="24">
        <v>43879</v>
      </c>
      <c r="H2151" s="24">
        <v>43908</v>
      </c>
      <c r="I2151" s="20" t="s">
        <v>298</v>
      </c>
      <c r="J2151" s="43" t="s">
        <v>158</v>
      </c>
      <c r="K2151" s="51" t="str">
        <f ca="1">LeaveTracker[[#This Row],[Days]]&amp;" "&amp;LeaveTracker[[#This Row],[Type of Leave]]</f>
        <v>22 OTHER</v>
      </c>
      <c r="L2151" s="23">
        <f ca="1">NETWORKDAYS(LeaveTracker[[#This Row],[Start Date]],LeaveTracker[[#This Row],[End Date]],lstHolidays)</f>
        <v>22</v>
      </c>
      <c r="M2151" s="27"/>
    </row>
    <row r="2152" spans="1:13" ht="30" customHeight="1" x14ac:dyDescent="0.3">
      <c r="A2152" s="27">
        <v>585</v>
      </c>
      <c r="B2152" s="31">
        <v>43918</v>
      </c>
      <c r="C2152" s="24">
        <v>43889</v>
      </c>
      <c r="D2152" s="20" t="s">
        <v>981</v>
      </c>
      <c r="E2152" s="51" t="str">
        <f>IF(ISBLANK(LeaveTracker[[#This Row],[Employee Name]]),"-----",VLOOKUP(LeaveTracker[[#This Row],[Employee Name]],Employees[[Employee Name]:[Office]],7))</f>
        <v>CSU</v>
      </c>
      <c r="F2152" s="51" t="str">
        <f>IF(ISBLANK(LeaveTracker[[#This Row],[Employee Name]]),"-----",VLOOKUP(LeaveTracker[[#This Row],[Employee Name]],Employees[[Employee Name]:[Office]],6))</f>
        <v>REGULAR</v>
      </c>
      <c r="G2152" s="24">
        <v>43889</v>
      </c>
      <c r="H2152" s="24">
        <v>43889</v>
      </c>
      <c r="I2152" s="20" t="s">
        <v>298</v>
      </c>
      <c r="J2152" s="43" t="s">
        <v>691</v>
      </c>
      <c r="K2152" s="51" t="str">
        <f ca="1">LeaveTracker[[#This Row],[Days]]&amp;" "&amp;LeaveTracker[[#This Row],[Type of Leave]]</f>
        <v>1 OTHER</v>
      </c>
      <c r="L2152" s="23">
        <f ca="1">NETWORKDAYS(LeaveTracker[[#This Row],[Start Date]],LeaveTracker[[#This Row],[End Date]],lstHolidays)</f>
        <v>1</v>
      </c>
      <c r="M2152" s="27"/>
    </row>
    <row r="2153" spans="1:13" ht="30" customHeight="1" x14ac:dyDescent="0.3">
      <c r="A2153" s="27">
        <v>586</v>
      </c>
      <c r="B2153" s="31">
        <v>43918</v>
      </c>
      <c r="C2153" s="31">
        <v>43899</v>
      </c>
      <c r="D2153" s="20" t="s">
        <v>798</v>
      </c>
      <c r="E2153" s="51" t="str">
        <f>IF(ISBLANK(LeaveTracker[[#This Row],[Employee Name]]),"-----",VLOOKUP(LeaveTracker[[#This Row],[Employee Name]],Employees[[Employee Name]:[Office]],7))</f>
        <v>ONT</v>
      </c>
      <c r="F2153" s="51" t="str">
        <f>IF(ISBLANK(LeaveTracker[[#This Row],[Employee Name]]),"-----",VLOOKUP(LeaveTracker[[#This Row],[Employee Name]],Employees[[Employee Name]:[Office]],6))</f>
        <v>REGULAR</v>
      </c>
      <c r="G2153" s="24">
        <v>43944</v>
      </c>
      <c r="H2153" s="24">
        <v>43945</v>
      </c>
      <c r="I2153" s="20" t="s">
        <v>82</v>
      </c>
      <c r="K2153" s="51" t="str">
        <f ca="1">LeaveTracker[[#This Row],[Days]]&amp;" "&amp;LeaveTracker[[#This Row],[Type of Leave]]</f>
        <v>2 VL</v>
      </c>
      <c r="L2153" s="23">
        <f ca="1">NETWORKDAYS(LeaveTracker[[#This Row],[Start Date]],LeaveTracker[[#This Row],[End Date]],lstHolidays)</f>
        <v>2</v>
      </c>
      <c r="M2153" s="27"/>
    </row>
    <row r="2154" spans="1:13" ht="30" customHeight="1" x14ac:dyDescent="0.3">
      <c r="A2154" s="27">
        <v>587</v>
      </c>
      <c r="B2154" s="31">
        <v>43918</v>
      </c>
      <c r="C2154" s="31">
        <v>43892</v>
      </c>
      <c r="D2154" s="20" t="s">
        <v>273</v>
      </c>
      <c r="E2154" s="51" t="str">
        <f>IF(ISBLANK(LeaveTracker[[#This Row],[Employee Name]]),"-----",VLOOKUP(LeaveTracker[[#This Row],[Employee Name]],Employees[[Employee Name]:[Office]],7))</f>
        <v>CEO</v>
      </c>
      <c r="F2154" s="51" t="str">
        <f>IF(ISBLANK(LeaveTracker[[#This Row],[Employee Name]]),"-----",VLOOKUP(LeaveTracker[[#This Row],[Employee Name]],Employees[[Employee Name]:[Office]],6))</f>
        <v>REGULAR</v>
      </c>
      <c r="G2154" s="24">
        <v>43878</v>
      </c>
      <c r="H2154" s="24">
        <v>43889</v>
      </c>
      <c r="I2154" s="20" t="s">
        <v>82</v>
      </c>
      <c r="K2154" s="51" t="str">
        <f ca="1">LeaveTracker[[#This Row],[Days]]&amp;" "&amp;LeaveTracker[[#This Row],[Type of Leave]]</f>
        <v>10 VL</v>
      </c>
      <c r="L2154" s="23">
        <f ca="1">NETWORKDAYS(LeaveTracker[[#This Row],[Start Date]],LeaveTracker[[#This Row],[End Date]],lstHolidays)</f>
        <v>10</v>
      </c>
      <c r="M2154" s="27"/>
    </row>
    <row r="2155" spans="1:13" ht="30" customHeight="1" x14ac:dyDescent="0.3">
      <c r="A2155" s="27">
        <v>588</v>
      </c>
      <c r="B2155" s="31">
        <v>43918</v>
      </c>
      <c r="C2155" s="31">
        <v>43833</v>
      </c>
      <c r="D2155" s="20" t="s">
        <v>136</v>
      </c>
      <c r="E2155" s="51" t="str">
        <f>IF(ISBLANK(LeaveTracker[[#This Row],[Employee Name]]),"-----",VLOOKUP(LeaveTracker[[#This Row],[Employee Name]],Employees[[Employee Name]:[Office]],7))</f>
        <v>CHO</v>
      </c>
      <c r="F2155" s="51" t="str">
        <f>IF(ISBLANK(LeaveTracker[[#This Row],[Employee Name]]),"-----",VLOOKUP(LeaveTracker[[#This Row],[Employee Name]],Employees[[Employee Name]:[Office]],6))</f>
        <v>REGULAR</v>
      </c>
      <c r="G2155" s="24">
        <v>43839</v>
      </c>
      <c r="H2155" s="24">
        <v>43839</v>
      </c>
      <c r="I2155" s="20" t="s">
        <v>82</v>
      </c>
      <c r="K2155" s="51" t="str">
        <f ca="1">LeaveTracker[[#This Row],[Days]]&amp;" "&amp;LeaveTracker[[#This Row],[Type of Leave]]</f>
        <v>1 VL</v>
      </c>
      <c r="L2155" s="23">
        <f ca="1">NETWORKDAYS(LeaveTracker[[#This Row],[Start Date]],LeaveTracker[[#This Row],[End Date]],lstHolidays)</f>
        <v>1</v>
      </c>
      <c r="M2155" s="27"/>
    </row>
    <row r="2156" spans="1:13" ht="30" customHeight="1" x14ac:dyDescent="0.3">
      <c r="A2156" s="27">
        <v>589</v>
      </c>
      <c r="B2156" s="31">
        <v>43918</v>
      </c>
      <c r="C2156" s="31">
        <v>43878</v>
      </c>
      <c r="D2156" s="20" t="s">
        <v>163</v>
      </c>
      <c r="E2156" s="51" t="str">
        <f>IF(ISBLANK(LeaveTracker[[#This Row],[Employee Name]]),"-----",VLOOKUP(LeaveTracker[[#This Row],[Employee Name]],Employees[[Employee Name]:[Office]],7))</f>
        <v>CHO</v>
      </c>
      <c r="F2156" s="51" t="str">
        <f>IF(ISBLANK(LeaveTracker[[#This Row],[Employee Name]]),"-----",VLOOKUP(LeaveTracker[[#This Row],[Employee Name]],Employees[[Employee Name]:[Office]],6))</f>
        <v>REGULAR</v>
      </c>
      <c r="G2156" s="24">
        <v>43873</v>
      </c>
      <c r="H2156" s="24">
        <v>43873</v>
      </c>
      <c r="I2156" s="20" t="s">
        <v>81</v>
      </c>
      <c r="K2156" s="51" t="str">
        <f ca="1">LeaveTracker[[#This Row],[Days]]&amp;" "&amp;LeaveTracker[[#This Row],[Type of Leave]]</f>
        <v>1 SL</v>
      </c>
      <c r="L2156" s="23">
        <f ca="1">NETWORKDAYS(LeaveTracker[[#This Row],[Start Date]],LeaveTracker[[#This Row],[End Date]],lstHolidays)</f>
        <v>1</v>
      </c>
      <c r="M2156" s="27"/>
    </row>
    <row r="2157" spans="1:13" ht="30" customHeight="1" x14ac:dyDescent="0.3">
      <c r="A2157" s="27">
        <v>590</v>
      </c>
      <c r="B2157" s="31">
        <v>43918</v>
      </c>
      <c r="C2157" s="31">
        <v>43864</v>
      </c>
      <c r="D2157" s="20" t="s">
        <v>985</v>
      </c>
      <c r="E2157" s="51" t="str">
        <f>IF(ISBLANK(LeaveTracker[[#This Row],[Employee Name]]),"-----",VLOOKUP(LeaveTracker[[#This Row],[Employee Name]],Employees[[Employee Name]:[Office]],7))</f>
        <v>CHO</v>
      </c>
      <c r="F2157" s="51" t="str">
        <f>IF(ISBLANK(LeaveTracker[[#This Row],[Employee Name]]),"-----",VLOOKUP(LeaveTracker[[#This Row],[Employee Name]],Employees[[Employee Name]:[Office]],6))</f>
        <v>REGULAR</v>
      </c>
      <c r="G2157" s="24">
        <v>43871</v>
      </c>
      <c r="H2157" s="24">
        <v>43872</v>
      </c>
      <c r="I2157" s="20" t="s">
        <v>298</v>
      </c>
      <c r="J2157" s="43" t="s">
        <v>842</v>
      </c>
      <c r="K2157" s="51" t="str">
        <f ca="1">LeaveTracker[[#This Row],[Days]]&amp;" "&amp;LeaveTracker[[#This Row],[Type of Leave]]</f>
        <v>2 OTHER</v>
      </c>
      <c r="L2157" s="23">
        <f ca="1">NETWORKDAYS(LeaveTracker[[#This Row],[Start Date]],LeaveTracker[[#This Row],[End Date]],lstHolidays)</f>
        <v>2</v>
      </c>
      <c r="M2157" s="27"/>
    </row>
    <row r="2158" spans="1:13" ht="30" customHeight="1" x14ac:dyDescent="0.3">
      <c r="A2158" s="27">
        <v>591</v>
      </c>
      <c r="B2158" s="31">
        <v>43918</v>
      </c>
      <c r="C2158" s="31">
        <v>43861</v>
      </c>
      <c r="D2158" s="20" t="s">
        <v>822</v>
      </c>
      <c r="E2158" s="51" t="str">
        <f>IF(ISBLANK(LeaveTracker[[#This Row],[Employee Name]]),"-----",VLOOKUP(LeaveTracker[[#This Row],[Employee Name]],Employees[[Employee Name]:[Office]],7))</f>
        <v>CHO</v>
      </c>
      <c r="F2158" s="51" t="str">
        <f>IF(ISBLANK(LeaveTracker[[#This Row],[Employee Name]]),"-----",VLOOKUP(LeaveTracker[[#This Row],[Employee Name]],Employees[[Employee Name]:[Office]],6))</f>
        <v>REGULAR</v>
      </c>
      <c r="G2158" s="24">
        <v>43868</v>
      </c>
      <c r="H2158" s="24">
        <v>43868</v>
      </c>
      <c r="I2158" s="20" t="s">
        <v>298</v>
      </c>
      <c r="J2158" s="43" t="s">
        <v>842</v>
      </c>
      <c r="K2158" s="51" t="str">
        <f ca="1">LeaveTracker[[#This Row],[Days]]&amp;" "&amp;LeaveTracker[[#This Row],[Type of Leave]]</f>
        <v>1 OTHER</v>
      </c>
      <c r="L2158" s="23">
        <f ca="1">NETWORKDAYS(LeaveTracker[[#This Row],[Start Date]],LeaveTracker[[#This Row],[End Date]],lstHolidays)</f>
        <v>1</v>
      </c>
      <c r="M2158" s="27"/>
    </row>
    <row r="2159" spans="1:13" ht="30" customHeight="1" x14ac:dyDescent="0.3">
      <c r="A2159" s="27">
        <v>591</v>
      </c>
      <c r="B2159" s="31">
        <v>43918</v>
      </c>
      <c r="C2159" s="31">
        <v>43861</v>
      </c>
      <c r="D2159" s="20" t="s">
        <v>822</v>
      </c>
      <c r="E2159" s="51" t="str">
        <f>IF(ISBLANK(LeaveTracker[[#This Row],[Employee Name]]),"-----",VLOOKUP(LeaveTracker[[#This Row],[Employee Name]],Employees[[Employee Name]:[Office]],7))</f>
        <v>CHO</v>
      </c>
      <c r="F2159" s="51" t="str">
        <f>IF(ISBLANK(LeaveTracker[[#This Row],[Employee Name]]),"-----",VLOOKUP(LeaveTracker[[#This Row],[Employee Name]],Employees[[Employee Name]:[Office]],6))</f>
        <v>REGULAR</v>
      </c>
      <c r="G2159" s="24">
        <v>43871</v>
      </c>
      <c r="H2159" s="24">
        <v>43872</v>
      </c>
      <c r="I2159" s="20" t="s">
        <v>298</v>
      </c>
      <c r="J2159" s="43" t="s">
        <v>842</v>
      </c>
      <c r="K2159" s="51" t="str">
        <f ca="1">LeaveTracker[[#This Row],[Days]]&amp;" "&amp;LeaveTracker[[#This Row],[Type of Leave]]</f>
        <v>2 OTHER</v>
      </c>
      <c r="L2159" s="23">
        <f ca="1">NETWORKDAYS(LeaveTracker[[#This Row],[Start Date]],LeaveTracker[[#This Row],[End Date]],lstHolidays)</f>
        <v>2</v>
      </c>
      <c r="M2159" s="27"/>
    </row>
    <row r="2160" spans="1:13" ht="30" customHeight="1" x14ac:dyDescent="0.3">
      <c r="A2160" s="27">
        <v>592</v>
      </c>
      <c r="B2160" s="31">
        <v>43918</v>
      </c>
      <c r="C2160" s="31">
        <v>43838</v>
      </c>
      <c r="D2160" s="20" t="s">
        <v>822</v>
      </c>
      <c r="E2160" s="51" t="str">
        <f>IF(ISBLANK(LeaveTracker[[#This Row],[Employee Name]]),"-----",VLOOKUP(LeaveTracker[[#This Row],[Employee Name]],Employees[[Employee Name]:[Office]],7))</f>
        <v>CHO</v>
      </c>
      <c r="F2160" s="51" t="str">
        <f>IF(ISBLANK(LeaveTracker[[#This Row],[Employee Name]]),"-----",VLOOKUP(LeaveTracker[[#This Row],[Employee Name]],Employees[[Employee Name]:[Office]],6))</f>
        <v>REGULAR</v>
      </c>
      <c r="G2160" s="24">
        <v>43837</v>
      </c>
      <c r="H2160" s="24">
        <v>43837</v>
      </c>
      <c r="I2160" s="20" t="s">
        <v>81</v>
      </c>
      <c r="K2160" s="51" t="str">
        <f ca="1">LeaveTracker[[#This Row],[Days]]&amp;" "&amp;LeaveTracker[[#This Row],[Type of Leave]]</f>
        <v>1 SL</v>
      </c>
      <c r="L2160" s="23">
        <f ca="1">NETWORKDAYS(LeaveTracker[[#This Row],[Start Date]],LeaveTracker[[#This Row],[End Date]],lstHolidays)</f>
        <v>1</v>
      </c>
      <c r="M2160" s="27"/>
    </row>
    <row r="2161" spans="1:13" ht="30" customHeight="1" x14ac:dyDescent="0.3">
      <c r="A2161" s="27">
        <v>593</v>
      </c>
      <c r="B2161" s="31">
        <v>43918</v>
      </c>
      <c r="C2161" s="31">
        <v>43907</v>
      </c>
      <c r="D2161" s="20" t="s">
        <v>819</v>
      </c>
      <c r="E2161" s="51" t="str">
        <f>IF(ISBLANK(LeaveTracker[[#This Row],[Employee Name]]),"-----",VLOOKUP(LeaveTracker[[#This Row],[Employee Name]],Employees[[Employee Name]:[Office]],7))</f>
        <v>CHO</v>
      </c>
      <c r="F2161" s="51" t="str">
        <f>IF(ISBLANK(LeaveTracker[[#This Row],[Employee Name]]),"-----",VLOOKUP(LeaveTracker[[#This Row],[Employee Name]],Employees[[Employee Name]:[Office]],6))</f>
        <v>REGULAR</v>
      </c>
      <c r="G2161" s="24">
        <v>43906</v>
      </c>
      <c r="H2161" s="24">
        <v>43906</v>
      </c>
      <c r="I2161" s="20" t="s">
        <v>81</v>
      </c>
      <c r="K2161" s="51" t="str">
        <f ca="1">LeaveTracker[[#This Row],[Days]]&amp;" "&amp;LeaveTracker[[#This Row],[Type of Leave]]</f>
        <v>1 SL</v>
      </c>
      <c r="L2161" s="23">
        <f ca="1">NETWORKDAYS(LeaveTracker[[#This Row],[Start Date]],LeaveTracker[[#This Row],[End Date]],lstHolidays)</f>
        <v>1</v>
      </c>
      <c r="M2161" s="27"/>
    </row>
    <row r="2162" spans="1:13" ht="30" customHeight="1" x14ac:dyDescent="0.3">
      <c r="A2162" s="27">
        <v>594</v>
      </c>
      <c r="B2162" s="31">
        <v>43918</v>
      </c>
      <c r="C2162" s="31">
        <v>43873</v>
      </c>
      <c r="D2162" s="20" t="s">
        <v>819</v>
      </c>
      <c r="E2162" s="51" t="str">
        <f>IF(ISBLANK(LeaveTracker[[#This Row],[Employee Name]]),"-----",VLOOKUP(LeaveTracker[[#This Row],[Employee Name]],Employees[[Employee Name]:[Office]],7))</f>
        <v>CHO</v>
      </c>
      <c r="F2162" s="51" t="str">
        <f>IF(ISBLANK(LeaveTracker[[#This Row],[Employee Name]]),"-----",VLOOKUP(LeaveTracker[[#This Row],[Employee Name]],Employees[[Employee Name]:[Office]],6))</f>
        <v>REGULAR</v>
      </c>
      <c r="G2162" s="24">
        <v>43879</v>
      </c>
      <c r="H2162" s="24">
        <v>43879</v>
      </c>
      <c r="I2162" s="20" t="s">
        <v>298</v>
      </c>
      <c r="J2162" s="43" t="s">
        <v>644</v>
      </c>
      <c r="K2162" s="51" t="str">
        <f ca="1">LeaveTracker[[#This Row],[Days]]&amp;" "&amp;LeaveTracker[[#This Row],[Type of Leave]]</f>
        <v>1 OTHER</v>
      </c>
      <c r="L2162" s="23">
        <f ca="1">NETWORKDAYS(LeaveTracker[[#This Row],[Start Date]],LeaveTracker[[#This Row],[End Date]],lstHolidays)</f>
        <v>1</v>
      </c>
      <c r="M2162" s="27"/>
    </row>
    <row r="2163" spans="1:13" ht="30" customHeight="1" x14ac:dyDescent="0.3">
      <c r="A2163" s="27">
        <v>595</v>
      </c>
      <c r="B2163" s="31">
        <v>43918</v>
      </c>
      <c r="C2163" s="31">
        <v>43866</v>
      </c>
      <c r="D2163" s="20" t="s">
        <v>819</v>
      </c>
      <c r="E2163" s="51" t="str">
        <f>IF(ISBLANK(LeaveTracker[[#This Row],[Employee Name]]),"-----",VLOOKUP(LeaveTracker[[#This Row],[Employee Name]],Employees[[Employee Name]:[Office]],7))</f>
        <v>CHO</v>
      </c>
      <c r="F2163" s="51" t="str">
        <f>IF(ISBLANK(LeaveTracker[[#This Row],[Employee Name]]),"-----",VLOOKUP(LeaveTracker[[#This Row],[Employee Name]],Employees[[Employee Name]:[Office]],6))</f>
        <v>REGULAR</v>
      </c>
      <c r="G2163" s="24">
        <v>43871</v>
      </c>
      <c r="H2163" s="24">
        <v>43871</v>
      </c>
      <c r="I2163" s="20" t="s">
        <v>298</v>
      </c>
      <c r="J2163" s="43" t="s">
        <v>842</v>
      </c>
      <c r="K2163" s="51" t="str">
        <f ca="1">LeaveTracker[[#This Row],[Days]]&amp;" "&amp;LeaveTracker[[#This Row],[Type of Leave]]</f>
        <v>1 OTHER</v>
      </c>
      <c r="L2163" s="23">
        <f ca="1">NETWORKDAYS(LeaveTracker[[#This Row],[Start Date]],LeaveTracker[[#This Row],[End Date]],lstHolidays)</f>
        <v>1</v>
      </c>
      <c r="M2163" s="27"/>
    </row>
    <row r="2164" spans="1:13" ht="30" customHeight="1" x14ac:dyDescent="0.3">
      <c r="A2164" s="27">
        <v>595</v>
      </c>
      <c r="B2164" s="31">
        <v>43918</v>
      </c>
      <c r="C2164" s="31">
        <v>43866</v>
      </c>
      <c r="D2164" s="20" t="s">
        <v>819</v>
      </c>
      <c r="E2164" s="51" t="str">
        <f>IF(ISBLANK(LeaveTracker[[#This Row],[Employee Name]]),"-----",VLOOKUP(LeaveTracker[[#This Row],[Employee Name]],Employees[[Employee Name]:[Office]],7))</f>
        <v>CHO</v>
      </c>
      <c r="F2164" s="51" t="str">
        <f>IF(ISBLANK(LeaveTracker[[#This Row],[Employee Name]]),"-----",VLOOKUP(LeaveTracker[[#This Row],[Employee Name]],Employees[[Employee Name]:[Office]],6))</f>
        <v>REGULAR</v>
      </c>
      <c r="G2164" s="24">
        <v>43874</v>
      </c>
      <c r="H2164" s="24">
        <v>43874</v>
      </c>
      <c r="I2164" s="20" t="s">
        <v>298</v>
      </c>
      <c r="J2164" s="43" t="s">
        <v>842</v>
      </c>
      <c r="K2164" s="51" t="str">
        <f ca="1">LeaveTracker[[#This Row],[Days]]&amp;" "&amp;LeaveTracker[[#This Row],[Type of Leave]]</f>
        <v>1 OTHER</v>
      </c>
      <c r="L2164" s="23">
        <f ca="1">NETWORKDAYS(LeaveTracker[[#This Row],[Start Date]],LeaveTracker[[#This Row],[End Date]],lstHolidays)</f>
        <v>1</v>
      </c>
      <c r="M2164" s="27"/>
    </row>
    <row r="2165" spans="1:13" ht="30" customHeight="1" x14ac:dyDescent="0.3">
      <c r="A2165" s="27">
        <v>596</v>
      </c>
      <c r="B2165" s="31">
        <v>43918</v>
      </c>
      <c r="C2165" s="31">
        <v>43850</v>
      </c>
      <c r="D2165" s="20" t="s">
        <v>819</v>
      </c>
      <c r="E2165" s="51" t="str">
        <f>IF(ISBLANK(LeaveTracker[[#This Row],[Employee Name]]),"-----",VLOOKUP(LeaveTracker[[#This Row],[Employee Name]],Employees[[Employee Name]:[Office]],7))</f>
        <v>CHO</v>
      </c>
      <c r="F2165" s="51" t="str">
        <f>IF(ISBLANK(LeaveTracker[[#This Row],[Employee Name]]),"-----",VLOOKUP(LeaveTracker[[#This Row],[Employee Name]],Employees[[Employee Name]:[Office]],6))</f>
        <v>REGULAR</v>
      </c>
      <c r="G2165" s="24">
        <v>43845</v>
      </c>
      <c r="H2165" s="24">
        <v>43847</v>
      </c>
      <c r="I2165" s="20" t="s">
        <v>81</v>
      </c>
      <c r="K2165" s="51" t="str">
        <f ca="1">LeaveTracker[[#This Row],[Days]]&amp;" "&amp;LeaveTracker[[#This Row],[Type of Leave]]</f>
        <v>3 SL</v>
      </c>
      <c r="L2165" s="23">
        <f ca="1">NETWORKDAYS(LeaveTracker[[#This Row],[Start Date]],LeaveTracker[[#This Row],[End Date]],lstHolidays)</f>
        <v>3</v>
      </c>
      <c r="M2165" s="27"/>
    </row>
    <row r="2166" spans="1:13" ht="30" customHeight="1" x14ac:dyDescent="0.3">
      <c r="A2166" s="27">
        <v>597</v>
      </c>
      <c r="B2166" s="31">
        <v>43918</v>
      </c>
      <c r="C2166" s="31">
        <v>43839</v>
      </c>
      <c r="D2166" s="20" t="s">
        <v>819</v>
      </c>
      <c r="E2166" s="51" t="str">
        <f>IF(ISBLANK(LeaveTracker[[#This Row],[Employee Name]]),"-----",VLOOKUP(LeaveTracker[[#This Row],[Employee Name]],Employees[[Employee Name]:[Office]],7))</f>
        <v>CHO</v>
      </c>
      <c r="F2166" s="51" t="str">
        <f>IF(ISBLANK(LeaveTracker[[#This Row],[Employee Name]]),"-----",VLOOKUP(LeaveTracker[[#This Row],[Employee Name]],Employees[[Employee Name]:[Office]],6))</f>
        <v>REGULAR</v>
      </c>
      <c r="G2166" s="24">
        <v>43838</v>
      </c>
      <c r="H2166" s="24">
        <v>43838</v>
      </c>
      <c r="I2166" s="20" t="s">
        <v>81</v>
      </c>
      <c r="K2166" s="51" t="str">
        <f ca="1">LeaveTracker[[#This Row],[Days]]&amp;" "&amp;LeaveTracker[[#This Row],[Type of Leave]]</f>
        <v>1 SL</v>
      </c>
      <c r="L2166" s="23">
        <f ca="1">NETWORKDAYS(LeaveTracker[[#This Row],[Start Date]],LeaveTracker[[#This Row],[End Date]],lstHolidays)</f>
        <v>1</v>
      </c>
      <c r="M2166" s="27"/>
    </row>
    <row r="2167" spans="1:13" ht="30" customHeight="1" x14ac:dyDescent="0.3">
      <c r="A2167" s="27">
        <v>598</v>
      </c>
      <c r="B2167" s="31">
        <v>43918</v>
      </c>
      <c r="C2167" s="31">
        <v>43889</v>
      </c>
      <c r="D2167" s="20" t="s">
        <v>814</v>
      </c>
      <c r="E2167" s="51" t="str">
        <f>IF(ISBLANK(LeaveTracker[[#This Row],[Employee Name]]),"-----",VLOOKUP(LeaveTracker[[#This Row],[Employee Name]],Employees[[Employee Name]:[Office]],7))</f>
        <v>CHO</v>
      </c>
      <c r="F2167" s="51" t="str">
        <f>IF(ISBLANK(LeaveTracker[[#This Row],[Employee Name]]),"-----",VLOOKUP(LeaveTracker[[#This Row],[Employee Name]],Employees[[Employee Name]:[Office]],6))</f>
        <v>REGULAR</v>
      </c>
      <c r="G2167" s="24">
        <v>43889</v>
      </c>
      <c r="H2167" s="24">
        <v>43889</v>
      </c>
      <c r="I2167" s="20" t="s">
        <v>81</v>
      </c>
      <c r="K2167" s="51" t="str">
        <f ca="1">LeaveTracker[[#This Row],[Days]]&amp;" "&amp;LeaveTracker[[#This Row],[Type of Leave]]</f>
        <v>1 SL</v>
      </c>
      <c r="L2167" s="23">
        <f ca="1">NETWORKDAYS(LeaveTracker[[#This Row],[Start Date]],LeaveTracker[[#This Row],[End Date]],lstHolidays)</f>
        <v>1</v>
      </c>
      <c r="M2167" s="27"/>
    </row>
    <row r="2168" spans="1:13" ht="30" customHeight="1" x14ac:dyDescent="0.3">
      <c r="A2168" s="27">
        <v>599</v>
      </c>
      <c r="B2168" s="31">
        <v>43918</v>
      </c>
      <c r="C2168" s="31">
        <v>43868</v>
      </c>
      <c r="D2168" s="20" t="s">
        <v>814</v>
      </c>
      <c r="E2168" s="51" t="str">
        <f>IF(ISBLANK(LeaveTracker[[#This Row],[Employee Name]]),"-----",VLOOKUP(LeaveTracker[[#This Row],[Employee Name]],Employees[[Employee Name]:[Office]],7))</f>
        <v>CHO</v>
      </c>
      <c r="F2168" s="51" t="str">
        <f>IF(ISBLANK(LeaveTracker[[#This Row],[Employee Name]]),"-----",VLOOKUP(LeaveTracker[[#This Row],[Employee Name]],Employees[[Employee Name]:[Office]],6))</f>
        <v>REGULAR</v>
      </c>
      <c r="G2168" s="24">
        <v>43861</v>
      </c>
      <c r="H2168" s="24">
        <v>43861</v>
      </c>
      <c r="I2168" s="20" t="s">
        <v>81</v>
      </c>
      <c r="K2168" s="51" t="str">
        <f ca="1">LeaveTracker[[#This Row],[Days]]&amp;" "&amp;LeaveTracker[[#This Row],[Type of Leave]]</f>
        <v>1 SL</v>
      </c>
      <c r="L2168" s="23">
        <f ca="1">NETWORKDAYS(LeaveTracker[[#This Row],[Start Date]],LeaveTracker[[#This Row],[End Date]],lstHolidays)</f>
        <v>1</v>
      </c>
      <c r="M2168" s="27"/>
    </row>
    <row r="2169" spans="1:13" ht="30" customHeight="1" x14ac:dyDescent="0.3">
      <c r="A2169" s="27">
        <v>600</v>
      </c>
      <c r="B2169" s="31">
        <v>43918</v>
      </c>
      <c r="C2169" s="31">
        <v>43895</v>
      </c>
      <c r="D2169" s="20" t="s">
        <v>688</v>
      </c>
      <c r="E2169" s="51" t="str">
        <f>IF(ISBLANK(LeaveTracker[[#This Row],[Employee Name]]),"-----",VLOOKUP(LeaveTracker[[#This Row],[Employee Name]],Employees[[Employee Name]:[Office]],7))</f>
        <v>CHO</v>
      </c>
      <c r="F2169" s="51" t="str">
        <f>IF(ISBLANK(LeaveTracker[[#This Row],[Employee Name]]),"-----",VLOOKUP(LeaveTracker[[#This Row],[Employee Name]],Employees[[Employee Name]:[Office]],6))</f>
        <v>REGULAR</v>
      </c>
      <c r="G2169" s="24">
        <v>43902</v>
      </c>
      <c r="H2169" s="24">
        <v>43902</v>
      </c>
      <c r="I2169" s="20" t="s">
        <v>298</v>
      </c>
      <c r="J2169" s="43" t="s">
        <v>755</v>
      </c>
      <c r="K2169" s="51" t="str">
        <f ca="1">LeaveTracker[[#This Row],[Days]]&amp;" "&amp;LeaveTracker[[#This Row],[Type of Leave]]</f>
        <v>1 OTHER</v>
      </c>
      <c r="L2169" s="23">
        <f ca="1">NETWORKDAYS(LeaveTracker[[#This Row],[Start Date]],LeaveTracker[[#This Row],[End Date]],lstHolidays)</f>
        <v>1</v>
      </c>
      <c r="M2169" s="27"/>
    </row>
    <row r="2170" spans="1:13" ht="30" customHeight="1" x14ac:dyDescent="0.3">
      <c r="A2170" s="27">
        <v>601</v>
      </c>
      <c r="B2170" s="31">
        <v>43918</v>
      </c>
      <c r="C2170" s="31">
        <v>43874</v>
      </c>
      <c r="D2170" s="20" t="s">
        <v>688</v>
      </c>
      <c r="E2170" s="51" t="str">
        <f>IF(ISBLANK(LeaveTracker[[#This Row],[Employee Name]]),"-----",VLOOKUP(LeaveTracker[[#This Row],[Employee Name]],Employees[[Employee Name]:[Office]],7))</f>
        <v>CHO</v>
      </c>
      <c r="F2170" s="51" t="str">
        <f>IF(ISBLANK(LeaveTracker[[#This Row],[Employee Name]]),"-----",VLOOKUP(LeaveTracker[[#This Row],[Employee Name]],Employees[[Employee Name]:[Office]],6))</f>
        <v>REGULAR</v>
      </c>
      <c r="G2170" s="24">
        <v>43882</v>
      </c>
      <c r="H2170" s="24">
        <v>43882</v>
      </c>
      <c r="I2170" s="20" t="s">
        <v>82</v>
      </c>
      <c r="K2170" s="51" t="str">
        <f ca="1">LeaveTracker[[#This Row],[Days]]&amp;" "&amp;LeaveTracker[[#This Row],[Type of Leave]]</f>
        <v>1 VL</v>
      </c>
      <c r="L2170" s="23">
        <f ca="1">NETWORKDAYS(LeaveTracker[[#This Row],[Start Date]],LeaveTracker[[#This Row],[End Date]],lstHolidays)</f>
        <v>1</v>
      </c>
      <c r="M2170" s="27"/>
    </row>
    <row r="2171" spans="1:13" ht="30" customHeight="1" x14ac:dyDescent="0.3">
      <c r="A2171" s="27">
        <v>602</v>
      </c>
      <c r="B2171" s="31">
        <v>43918</v>
      </c>
      <c r="C2171" s="31">
        <v>43865</v>
      </c>
      <c r="D2171" s="20" t="s">
        <v>688</v>
      </c>
      <c r="E2171" s="51" t="str">
        <f>IF(ISBLANK(LeaveTracker[[#This Row],[Employee Name]]),"-----",VLOOKUP(LeaveTracker[[#This Row],[Employee Name]],Employees[[Employee Name]:[Office]],7))</f>
        <v>CHO</v>
      </c>
      <c r="F2171" s="51" t="str">
        <f>IF(ISBLANK(LeaveTracker[[#This Row],[Employee Name]]),"-----",VLOOKUP(LeaveTracker[[#This Row],[Employee Name]],Employees[[Employee Name]:[Office]],6))</f>
        <v>REGULAR</v>
      </c>
      <c r="G2171" s="24">
        <v>43871</v>
      </c>
      <c r="H2171" s="24">
        <v>43872</v>
      </c>
      <c r="I2171" s="20" t="s">
        <v>298</v>
      </c>
      <c r="J2171" s="43" t="s">
        <v>842</v>
      </c>
      <c r="K2171" s="51" t="str">
        <f ca="1">LeaveTracker[[#This Row],[Days]]&amp;" "&amp;LeaveTracker[[#This Row],[Type of Leave]]</f>
        <v>2 OTHER</v>
      </c>
      <c r="L2171" s="23">
        <f ca="1">NETWORKDAYS(LeaveTracker[[#This Row],[Start Date]],LeaveTracker[[#This Row],[End Date]],lstHolidays)</f>
        <v>2</v>
      </c>
      <c r="M2171" s="27"/>
    </row>
    <row r="2172" spans="1:13" ht="30" customHeight="1" x14ac:dyDescent="0.3">
      <c r="A2172" s="27">
        <v>603</v>
      </c>
      <c r="B2172" s="31">
        <v>43918</v>
      </c>
      <c r="C2172" s="31">
        <v>43866</v>
      </c>
      <c r="D2172" s="20" t="s">
        <v>826</v>
      </c>
      <c r="E2172" s="51" t="str">
        <f>IF(ISBLANK(LeaveTracker[[#This Row],[Employee Name]]),"-----",VLOOKUP(LeaveTracker[[#This Row],[Employee Name]],Employees[[Employee Name]:[Office]],7))</f>
        <v>CHO</v>
      </c>
      <c r="F2172" s="51" t="str">
        <f>IF(ISBLANK(LeaveTracker[[#This Row],[Employee Name]]),"-----",VLOOKUP(LeaveTracker[[#This Row],[Employee Name]],Employees[[Employee Name]:[Office]],6))</f>
        <v>REGULAR</v>
      </c>
      <c r="G2172" s="24">
        <v>43871</v>
      </c>
      <c r="H2172" s="24">
        <v>43874</v>
      </c>
      <c r="I2172" s="20" t="s">
        <v>298</v>
      </c>
      <c r="J2172" s="43" t="s">
        <v>842</v>
      </c>
      <c r="K2172" s="51" t="str">
        <f ca="1">LeaveTracker[[#This Row],[Days]]&amp;" "&amp;LeaveTracker[[#This Row],[Type of Leave]]</f>
        <v>4 OTHER</v>
      </c>
      <c r="L2172" s="23">
        <f ca="1">NETWORKDAYS(LeaveTracker[[#This Row],[Start Date]],LeaveTracker[[#This Row],[End Date]],lstHolidays)</f>
        <v>4</v>
      </c>
      <c r="M2172" s="27"/>
    </row>
    <row r="2173" spans="1:13" ht="30" customHeight="1" x14ac:dyDescent="0.3">
      <c r="A2173" s="27">
        <v>604</v>
      </c>
      <c r="B2173" s="31">
        <v>43918</v>
      </c>
      <c r="C2173" s="31">
        <v>43850</v>
      </c>
      <c r="D2173" s="20" t="s">
        <v>826</v>
      </c>
      <c r="E2173" s="51" t="str">
        <f>IF(ISBLANK(LeaveTracker[[#This Row],[Employee Name]]),"-----",VLOOKUP(LeaveTracker[[#This Row],[Employee Name]],Employees[[Employee Name]:[Office]],7))</f>
        <v>CHO</v>
      </c>
      <c r="F2173" s="51" t="str">
        <f>IF(ISBLANK(LeaveTracker[[#This Row],[Employee Name]]),"-----",VLOOKUP(LeaveTracker[[#This Row],[Employee Name]],Employees[[Employee Name]:[Office]],6))</f>
        <v>REGULAR</v>
      </c>
      <c r="G2173" s="24">
        <v>43845</v>
      </c>
      <c r="H2173" s="24">
        <v>43847</v>
      </c>
      <c r="I2173" s="20" t="s">
        <v>81</v>
      </c>
      <c r="K2173" s="51" t="str">
        <f ca="1">LeaveTracker[[#This Row],[Days]]&amp;" "&amp;LeaveTracker[[#This Row],[Type of Leave]]</f>
        <v>3 SL</v>
      </c>
      <c r="L2173" s="23">
        <f ca="1">NETWORKDAYS(LeaveTracker[[#This Row],[Start Date]],LeaveTracker[[#This Row],[End Date]],lstHolidays)</f>
        <v>3</v>
      </c>
      <c r="M2173" s="27"/>
    </row>
    <row r="2174" spans="1:13" ht="30" customHeight="1" x14ac:dyDescent="0.3">
      <c r="A2174" s="27">
        <v>605</v>
      </c>
      <c r="B2174" s="31">
        <v>43918</v>
      </c>
      <c r="C2174" s="31">
        <v>43906</v>
      </c>
      <c r="D2174" s="20" t="s">
        <v>826</v>
      </c>
      <c r="E2174" s="51" t="str">
        <f>IF(ISBLANK(LeaveTracker[[#This Row],[Employee Name]]),"-----",VLOOKUP(LeaveTracker[[#This Row],[Employee Name]],Employees[[Employee Name]:[Office]],7))</f>
        <v>CHO</v>
      </c>
      <c r="F2174" s="51" t="str">
        <f>IF(ISBLANK(LeaveTracker[[#This Row],[Employee Name]]),"-----",VLOOKUP(LeaveTracker[[#This Row],[Employee Name]],Employees[[Employee Name]:[Office]],6))</f>
        <v>REGULAR</v>
      </c>
      <c r="G2174" s="24">
        <v>43906</v>
      </c>
      <c r="H2174" s="24">
        <v>43906</v>
      </c>
      <c r="I2174" s="20" t="s">
        <v>81</v>
      </c>
      <c r="K2174" s="51" t="str">
        <f ca="1">LeaveTracker[[#This Row],[Days]]&amp;" "&amp;LeaveTracker[[#This Row],[Type of Leave]]</f>
        <v>1 SL</v>
      </c>
      <c r="L2174" s="23">
        <f ca="1">NETWORKDAYS(LeaveTracker[[#This Row],[Start Date]],LeaveTracker[[#This Row],[End Date]],lstHolidays)</f>
        <v>1</v>
      </c>
      <c r="M2174" s="27"/>
    </row>
    <row r="2175" spans="1:13" ht="30" customHeight="1" x14ac:dyDescent="0.3">
      <c r="A2175" s="27">
        <v>606</v>
      </c>
      <c r="B2175" s="31">
        <v>43918</v>
      </c>
      <c r="C2175" s="31">
        <v>43888</v>
      </c>
      <c r="D2175" s="20" t="s">
        <v>826</v>
      </c>
      <c r="E2175" s="51" t="str">
        <f>IF(ISBLANK(LeaveTracker[[#This Row],[Employee Name]]),"-----",VLOOKUP(LeaveTracker[[#This Row],[Employee Name]],Employees[[Employee Name]:[Office]],7))</f>
        <v>CHO</v>
      </c>
      <c r="F2175" s="51" t="str">
        <f>IF(ISBLANK(LeaveTracker[[#This Row],[Employee Name]]),"-----",VLOOKUP(LeaveTracker[[#This Row],[Employee Name]],Employees[[Employee Name]:[Office]],6))</f>
        <v>REGULAR</v>
      </c>
      <c r="G2175" s="24">
        <v>43887</v>
      </c>
      <c r="H2175" s="24">
        <v>43887</v>
      </c>
      <c r="I2175" s="20" t="s">
        <v>81</v>
      </c>
      <c r="K2175" s="51" t="str">
        <f ca="1">LeaveTracker[[#This Row],[Days]]&amp;" "&amp;LeaveTracker[[#This Row],[Type of Leave]]</f>
        <v>1 SL</v>
      </c>
      <c r="L2175" s="23">
        <f ca="1">NETWORKDAYS(LeaveTracker[[#This Row],[Start Date]],LeaveTracker[[#This Row],[End Date]],lstHolidays)</f>
        <v>1</v>
      </c>
      <c r="M2175" s="27"/>
    </row>
    <row r="2176" spans="1:13" ht="30" customHeight="1" x14ac:dyDescent="0.3">
      <c r="A2176" s="27">
        <v>607</v>
      </c>
      <c r="B2176" s="31">
        <v>43918</v>
      </c>
      <c r="C2176" s="31">
        <v>43889</v>
      </c>
      <c r="D2176" s="20" t="s">
        <v>988</v>
      </c>
      <c r="E2176" s="51" t="str">
        <f>IF(ISBLANK(LeaveTracker[[#This Row],[Employee Name]]),"-----",VLOOKUP(LeaveTracker[[#This Row],[Employee Name]],Employees[[Employee Name]:[Office]],7))</f>
        <v>BPLO</v>
      </c>
      <c r="F2176" s="51" t="str">
        <f>IF(ISBLANK(LeaveTracker[[#This Row],[Employee Name]]),"-----",VLOOKUP(LeaveTracker[[#This Row],[Employee Name]],Employees[[Employee Name]:[Office]],6))</f>
        <v>JOBCON</v>
      </c>
      <c r="G2176" s="24">
        <v>43887</v>
      </c>
      <c r="H2176" s="24">
        <v>43888</v>
      </c>
      <c r="I2176" s="20" t="s">
        <v>81</v>
      </c>
      <c r="K2176" s="51" t="str">
        <f ca="1">LeaveTracker[[#This Row],[Days]]&amp;" "&amp;LeaveTracker[[#This Row],[Type of Leave]]</f>
        <v>2 SL</v>
      </c>
      <c r="L2176" s="23">
        <f ca="1">NETWORKDAYS(LeaveTracker[[#This Row],[Start Date]],LeaveTracker[[#This Row],[End Date]],lstHolidays)</f>
        <v>2</v>
      </c>
      <c r="M2176" s="27"/>
    </row>
    <row r="2177" spans="1:13" ht="30" customHeight="1" x14ac:dyDescent="0.3">
      <c r="A2177" s="27">
        <v>608</v>
      </c>
      <c r="B2177" s="31">
        <v>43918</v>
      </c>
      <c r="C2177" s="31">
        <v>43858</v>
      </c>
      <c r="D2177" s="20" t="s">
        <v>494</v>
      </c>
      <c r="E2177" s="51" t="str">
        <f>IF(ISBLANK(LeaveTracker[[#This Row],[Employee Name]]),"-----",VLOOKUP(LeaveTracker[[#This Row],[Employee Name]],Employees[[Employee Name]:[Office]],7))</f>
        <v>COOPERATIVE OFFICE</v>
      </c>
      <c r="F2177" s="51" t="str">
        <f>IF(ISBLANK(LeaveTracker[[#This Row],[Employee Name]]),"-----",VLOOKUP(LeaveTracker[[#This Row],[Employee Name]],Employees[[Employee Name]:[Office]],6))</f>
        <v>REGULAR</v>
      </c>
      <c r="G2177" s="24">
        <v>43864</v>
      </c>
      <c r="H2177" s="24">
        <v>43864</v>
      </c>
      <c r="I2177" s="20" t="s">
        <v>298</v>
      </c>
      <c r="J2177" s="43" t="s">
        <v>842</v>
      </c>
      <c r="K2177" s="51" t="str">
        <f ca="1">LeaveTracker[[#This Row],[Days]]&amp;" "&amp;LeaveTracker[[#This Row],[Type of Leave]]</f>
        <v>1 OTHER</v>
      </c>
      <c r="L2177" s="23">
        <f ca="1">NETWORKDAYS(LeaveTracker[[#This Row],[Start Date]],LeaveTracker[[#This Row],[End Date]],lstHolidays)</f>
        <v>1</v>
      </c>
      <c r="M2177" s="27"/>
    </row>
    <row r="2178" spans="1:13" ht="30" customHeight="1" x14ac:dyDescent="0.3">
      <c r="A2178" s="27">
        <v>608</v>
      </c>
      <c r="B2178" s="31">
        <v>43918</v>
      </c>
      <c r="C2178" s="31">
        <v>43858</v>
      </c>
      <c r="D2178" s="20" t="s">
        <v>494</v>
      </c>
      <c r="E2178" s="51" t="str">
        <f>IF(ISBLANK(LeaveTracker[[#This Row],[Employee Name]]),"-----",VLOOKUP(LeaveTracker[[#This Row],[Employee Name]],Employees[[Employee Name]:[Office]],7))</f>
        <v>COOPERATIVE OFFICE</v>
      </c>
      <c r="F2178" s="51" t="str">
        <f>IF(ISBLANK(LeaveTracker[[#This Row],[Employee Name]]),"-----",VLOOKUP(LeaveTracker[[#This Row],[Employee Name]],Employees[[Employee Name]:[Office]],6))</f>
        <v>REGULAR</v>
      </c>
      <c r="G2178" s="24">
        <v>43867</v>
      </c>
      <c r="H2178" s="24">
        <v>43867</v>
      </c>
      <c r="I2178" s="20" t="s">
        <v>298</v>
      </c>
      <c r="J2178" s="43" t="s">
        <v>842</v>
      </c>
      <c r="K2178" s="51" t="str">
        <f ca="1">LeaveTracker[[#This Row],[Days]]&amp;" "&amp;LeaveTracker[[#This Row],[Type of Leave]]</f>
        <v>1 OTHER</v>
      </c>
      <c r="L2178" s="23">
        <f ca="1">NETWORKDAYS(LeaveTracker[[#This Row],[Start Date]],LeaveTracker[[#This Row],[End Date]],lstHolidays)</f>
        <v>1</v>
      </c>
      <c r="M2178" s="27"/>
    </row>
    <row r="2179" spans="1:13" ht="30" customHeight="1" x14ac:dyDescent="0.3">
      <c r="A2179" s="27">
        <v>608</v>
      </c>
      <c r="B2179" s="31">
        <v>43918</v>
      </c>
      <c r="C2179" s="31">
        <v>43858</v>
      </c>
      <c r="D2179" s="20" t="s">
        <v>494</v>
      </c>
      <c r="E2179" s="51" t="str">
        <f>IF(ISBLANK(LeaveTracker[[#This Row],[Employee Name]]),"-----",VLOOKUP(LeaveTracker[[#This Row],[Employee Name]],Employees[[Employee Name]:[Office]],7))</f>
        <v>COOPERATIVE OFFICE</v>
      </c>
      <c r="F2179" s="51" t="str">
        <f>IF(ISBLANK(LeaveTracker[[#This Row],[Employee Name]]),"-----",VLOOKUP(LeaveTracker[[#This Row],[Employee Name]],Employees[[Employee Name]:[Office]],6))</f>
        <v>REGULAR</v>
      </c>
      <c r="G2179" s="24">
        <v>43871</v>
      </c>
      <c r="H2179" s="24">
        <v>43872</v>
      </c>
      <c r="I2179" s="20" t="s">
        <v>298</v>
      </c>
      <c r="J2179" s="43" t="s">
        <v>842</v>
      </c>
      <c r="K2179" s="51" t="str">
        <f ca="1">LeaveTracker[[#This Row],[Days]]&amp;" "&amp;LeaveTracker[[#This Row],[Type of Leave]]</f>
        <v>2 OTHER</v>
      </c>
      <c r="L2179" s="23">
        <f ca="1">NETWORKDAYS(LeaveTracker[[#This Row],[Start Date]],LeaveTracker[[#This Row],[End Date]],lstHolidays)</f>
        <v>2</v>
      </c>
      <c r="M2179" s="27"/>
    </row>
    <row r="2180" spans="1:13" ht="30" customHeight="1" x14ac:dyDescent="0.3">
      <c r="A2180" s="27">
        <v>608</v>
      </c>
      <c r="B2180" s="31">
        <v>43918</v>
      </c>
      <c r="C2180" s="31">
        <v>43858</v>
      </c>
      <c r="D2180" s="20" t="s">
        <v>494</v>
      </c>
      <c r="E2180" s="51" t="str">
        <f>IF(ISBLANK(LeaveTracker[[#This Row],[Employee Name]]),"-----",VLOOKUP(LeaveTracker[[#This Row],[Employee Name]],Employees[[Employee Name]:[Office]],7))</f>
        <v>COOPERATIVE OFFICE</v>
      </c>
      <c r="F2180" s="51" t="str">
        <f>IF(ISBLANK(LeaveTracker[[#This Row],[Employee Name]]),"-----",VLOOKUP(LeaveTracker[[#This Row],[Employee Name]],Employees[[Employee Name]:[Office]],6))</f>
        <v>REGULAR</v>
      </c>
      <c r="G2180" s="24">
        <v>43874</v>
      </c>
      <c r="H2180" s="24">
        <v>43874</v>
      </c>
      <c r="I2180" s="20" t="s">
        <v>298</v>
      </c>
      <c r="J2180" s="43" t="s">
        <v>842</v>
      </c>
      <c r="K2180" s="51" t="str">
        <f ca="1">LeaveTracker[[#This Row],[Days]]&amp;" "&amp;LeaveTracker[[#This Row],[Type of Leave]]</f>
        <v>1 OTHER</v>
      </c>
      <c r="L2180" s="23">
        <f ca="1">NETWORKDAYS(LeaveTracker[[#This Row],[Start Date]],LeaveTracker[[#This Row],[End Date]],lstHolidays)</f>
        <v>1</v>
      </c>
      <c r="M2180" s="27"/>
    </row>
    <row r="2181" spans="1:13" ht="30" customHeight="1" x14ac:dyDescent="0.3">
      <c r="A2181" s="27">
        <v>609</v>
      </c>
      <c r="B2181" s="31">
        <v>43918</v>
      </c>
      <c r="C2181" s="31">
        <v>43862</v>
      </c>
      <c r="D2181" s="20" t="s">
        <v>494</v>
      </c>
      <c r="E2181" s="51" t="str">
        <f>IF(ISBLANK(LeaveTracker[[#This Row],[Employee Name]]),"-----",VLOOKUP(LeaveTracker[[#This Row],[Employee Name]],Employees[[Employee Name]:[Office]],7))</f>
        <v>COOPERATIVE OFFICE</v>
      </c>
      <c r="F2181" s="51" t="str">
        <f>IF(ISBLANK(LeaveTracker[[#This Row],[Employee Name]]),"-----",VLOOKUP(LeaveTracker[[#This Row],[Employee Name]],Employees[[Employee Name]:[Office]],6))</f>
        <v>REGULAR</v>
      </c>
      <c r="G2181" s="24">
        <v>43860</v>
      </c>
      <c r="H2181" s="21">
        <v>43860</v>
      </c>
      <c r="I2181" s="20" t="s">
        <v>298</v>
      </c>
      <c r="J2181" s="43" t="s">
        <v>763</v>
      </c>
      <c r="K2181" s="51" t="str">
        <f ca="1">LeaveTracker[[#This Row],[Days]]&amp;" "&amp;LeaveTracker[[#This Row],[Type of Leave]]</f>
        <v>1 OTHER</v>
      </c>
      <c r="L2181" s="23">
        <f ca="1">NETWORKDAYS(LeaveTracker[[#This Row],[Start Date]],LeaveTracker[[#This Row],[End Date]],lstHolidays)</f>
        <v>1</v>
      </c>
      <c r="M2181" s="27"/>
    </row>
    <row r="2182" spans="1:13" ht="30" customHeight="1" x14ac:dyDescent="0.3">
      <c r="A2182" s="27">
        <v>610</v>
      </c>
      <c r="B2182" s="31">
        <v>43918</v>
      </c>
      <c r="C2182" s="31">
        <v>43858</v>
      </c>
      <c r="D2182" s="20" t="s">
        <v>195</v>
      </c>
      <c r="E2182" s="51" t="str">
        <f>IF(ISBLANK(LeaveTracker[[#This Row],[Employee Name]]),"-----",VLOOKUP(LeaveTracker[[#This Row],[Employee Name]],Employees[[Employee Name]:[Office]],7))</f>
        <v>CCT</v>
      </c>
      <c r="F2182" s="51" t="str">
        <f>IF(ISBLANK(LeaveTracker[[#This Row],[Employee Name]]),"-----",VLOOKUP(LeaveTracker[[#This Row],[Employee Name]],Employees[[Employee Name]:[Office]],6))</f>
        <v>REGULAR</v>
      </c>
      <c r="G2182" s="24">
        <v>43857</v>
      </c>
      <c r="H2182" s="24">
        <v>43859</v>
      </c>
      <c r="I2182" s="20" t="s">
        <v>298</v>
      </c>
      <c r="J2182" s="43" t="s">
        <v>842</v>
      </c>
      <c r="K2182" s="51" t="str">
        <f ca="1">LeaveTracker[[#This Row],[Days]]&amp;" "&amp;LeaveTracker[[#This Row],[Type of Leave]]</f>
        <v>3 OTHER</v>
      </c>
      <c r="L2182" s="23">
        <f ca="1">NETWORKDAYS(LeaveTracker[[#This Row],[Start Date]],LeaveTracker[[#This Row],[End Date]],lstHolidays)</f>
        <v>3</v>
      </c>
      <c r="M2182" s="27"/>
    </row>
    <row r="2183" spans="1:13" ht="30" customHeight="1" x14ac:dyDescent="0.3">
      <c r="A2183" s="27">
        <v>611</v>
      </c>
      <c r="B2183" s="31">
        <v>43918</v>
      </c>
      <c r="C2183" s="31">
        <v>43900</v>
      </c>
      <c r="D2183" s="20" t="s">
        <v>528</v>
      </c>
      <c r="E2183" s="51" t="str">
        <f>IF(ISBLANK(LeaveTracker[[#This Row],[Employee Name]]),"-----",VLOOKUP(LeaveTracker[[#This Row],[Employee Name]],Employees[[Employee Name]:[Office]],7))</f>
        <v>TIPID IMPOK</v>
      </c>
      <c r="F2183" s="51" t="str">
        <f>IF(ISBLANK(LeaveTracker[[#This Row],[Employee Name]]),"-----",VLOOKUP(LeaveTracker[[#This Row],[Employee Name]],Employees[[Employee Name]:[Office]],6))</f>
        <v>REGULAR</v>
      </c>
      <c r="G2183" s="24">
        <v>43887</v>
      </c>
      <c r="H2183" s="24">
        <v>43887</v>
      </c>
      <c r="I2183" s="20" t="s">
        <v>81</v>
      </c>
      <c r="K2183" s="51" t="str">
        <f ca="1">LeaveTracker[[#This Row],[Days]]&amp;" "&amp;LeaveTracker[[#This Row],[Type of Leave]]</f>
        <v>1 SL</v>
      </c>
      <c r="L2183" s="23">
        <f ca="1">NETWORKDAYS(LeaveTracker[[#This Row],[Start Date]],LeaveTracker[[#This Row],[End Date]],lstHolidays)</f>
        <v>1</v>
      </c>
      <c r="M2183" s="27"/>
    </row>
    <row r="2184" spans="1:13" ht="30" customHeight="1" x14ac:dyDescent="0.3">
      <c r="A2184" s="27">
        <v>612</v>
      </c>
      <c r="B2184" s="31">
        <v>43918</v>
      </c>
      <c r="C2184" s="31">
        <v>43838</v>
      </c>
      <c r="D2184" s="20" t="s">
        <v>488</v>
      </c>
      <c r="E2184" s="51" t="str">
        <f>IF(ISBLANK(LeaveTracker[[#This Row],[Employee Name]]),"-----",VLOOKUP(LeaveTracker[[#This Row],[Employee Name]],Employees[[Employee Name]:[Office]],7))</f>
        <v>THRDC</v>
      </c>
      <c r="F2184" s="51" t="str">
        <f>IF(ISBLANK(LeaveTracker[[#This Row],[Employee Name]]),"-----",VLOOKUP(LeaveTracker[[#This Row],[Employee Name]],Employees[[Employee Name]:[Office]],6))</f>
        <v>REGULAR</v>
      </c>
      <c r="G2184" s="24">
        <v>43837</v>
      </c>
      <c r="H2184" s="24">
        <v>43837</v>
      </c>
      <c r="I2184" s="20" t="s">
        <v>81</v>
      </c>
      <c r="K2184" s="51" t="str">
        <f ca="1">LeaveTracker[[#This Row],[Days]]&amp;" "&amp;LeaveTracker[[#This Row],[Type of Leave]]</f>
        <v>1 SL</v>
      </c>
      <c r="L2184" s="23">
        <f ca="1">NETWORKDAYS(LeaveTracker[[#This Row],[Start Date]],LeaveTracker[[#This Row],[End Date]],lstHolidays)</f>
        <v>1</v>
      </c>
      <c r="M2184" s="27"/>
    </row>
    <row r="2185" spans="1:13" ht="30" customHeight="1" x14ac:dyDescent="0.3">
      <c r="A2185" s="27">
        <v>613</v>
      </c>
      <c r="B2185" s="31">
        <v>43919</v>
      </c>
      <c r="C2185" s="31">
        <v>43861</v>
      </c>
      <c r="D2185" s="20" t="s">
        <v>501</v>
      </c>
      <c r="E2185" s="51" t="str">
        <f>IF(ISBLANK(LeaveTracker[[#This Row],[Employee Name]]),"-----",VLOOKUP(LeaveTracker[[#This Row],[Employee Name]],Employees[[Employee Name]:[Office]],7))</f>
        <v>COOPERATIVE OFFICE</v>
      </c>
      <c r="F2185" s="51" t="str">
        <f>IF(ISBLANK(LeaveTracker[[#This Row],[Employee Name]]),"-----",VLOOKUP(LeaveTracker[[#This Row],[Employee Name]],Employees[[Employee Name]:[Office]],6))</f>
        <v>REGULAR</v>
      </c>
      <c r="G2185" s="24">
        <v>43867</v>
      </c>
      <c r="H2185" s="24">
        <v>43871</v>
      </c>
      <c r="I2185" s="20" t="s">
        <v>298</v>
      </c>
      <c r="J2185" s="43" t="s">
        <v>842</v>
      </c>
      <c r="K2185" s="51" t="str">
        <f ca="1">LeaveTracker[[#This Row],[Days]]&amp;" "&amp;LeaveTracker[[#This Row],[Type of Leave]]</f>
        <v>3 OTHER</v>
      </c>
      <c r="L2185" s="23">
        <f ca="1">NETWORKDAYS(LeaveTracker[[#This Row],[Start Date]],LeaveTracker[[#This Row],[End Date]],lstHolidays)</f>
        <v>3</v>
      </c>
      <c r="M2185" s="27"/>
    </row>
    <row r="2186" spans="1:13" ht="30" customHeight="1" x14ac:dyDescent="0.3">
      <c r="A2186" s="27">
        <v>614</v>
      </c>
      <c r="B2186" s="31">
        <v>43919</v>
      </c>
      <c r="C2186" s="31">
        <v>43840</v>
      </c>
      <c r="D2186" s="20" t="s">
        <v>501</v>
      </c>
      <c r="E2186" s="51" t="str">
        <f>IF(ISBLANK(LeaveTracker[[#This Row],[Employee Name]]),"-----",VLOOKUP(LeaveTracker[[#This Row],[Employee Name]],Employees[[Employee Name]:[Office]],7))</f>
        <v>COOPERATIVE OFFICE</v>
      </c>
      <c r="F2186" s="51" t="str">
        <f>IF(ISBLANK(LeaveTracker[[#This Row],[Employee Name]]),"-----",VLOOKUP(LeaveTracker[[#This Row],[Employee Name]],Employees[[Employee Name]:[Office]],6))</f>
        <v>REGULAR</v>
      </c>
      <c r="G2186" s="24">
        <v>43847</v>
      </c>
      <c r="H2186" s="24">
        <v>43847</v>
      </c>
      <c r="I2186" s="20" t="s">
        <v>298</v>
      </c>
      <c r="J2186" s="43" t="s">
        <v>644</v>
      </c>
      <c r="K2186" s="51" t="str">
        <f ca="1">LeaveTracker[[#This Row],[Days]]&amp;" "&amp;LeaveTracker[[#This Row],[Type of Leave]]</f>
        <v>1 OTHER</v>
      </c>
      <c r="L2186" s="23">
        <f ca="1">NETWORKDAYS(LeaveTracker[[#This Row],[Start Date]],LeaveTracker[[#This Row],[End Date]],lstHolidays)</f>
        <v>1</v>
      </c>
      <c r="M2186" s="27"/>
    </row>
    <row r="2187" spans="1:13" ht="30" customHeight="1" x14ac:dyDescent="0.3">
      <c r="A2187" s="27">
        <v>615</v>
      </c>
      <c r="B2187" s="31">
        <v>43919</v>
      </c>
      <c r="C2187" s="31">
        <v>43881</v>
      </c>
      <c r="D2187" s="20" t="s">
        <v>482</v>
      </c>
      <c r="E2187" s="51" t="str">
        <f>IF(ISBLANK(LeaveTracker[[#This Row],[Employee Name]]),"-----",VLOOKUP(LeaveTracker[[#This Row],[Employee Name]],Employees[[Employee Name]:[Office]],7))</f>
        <v>COOPERATIVE OFFICE</v>
      </c>
      <c r="F2187" s="51" t="str">
        <f>IF(ISBLANK(LeaveTracker[[#This Row],[Employee Name]]),"-----",VLOOKUP(LeaveTracker[[#This Row],[Employee Name]],Employees[[Employee Name]:[Office]],6))</f>
        <v>REGULAR</v>
      </c>
      <c r="G2187" s="24">
        <v>43885</v>
      </c>
      <c r="H2187" s="24">
        <v>43885</v>
      </c>
      <c r="I2187" s="20" t="s">
        <v>298</v>
      </c>
      <c r="J2187" s="43" t="s">
        <v>644</v>
      </c>
      <c r="K2187" s="51" t="str">
        <f ca="1">LeaveTracker[[#This Row],[Days]]&amp;" "&amp;LeaveTracker[[#This Row],[Type of Leave]]</f>
        <v>1 OTHER</v>
      </c>
      <c r="L2187" s="23">
        <f ca="1">NETWORKDAYS(LeaveTracker[[#This Row],[Start Date]],LeaveTracker[[#This Row],[End Date]],lstHolidays)</f>
        <v>1</v>
      </c>
      <c r="M2187" s="27"/>
    </row>
    <row r="2188" spans="1:13" ht="30" customHeight="1" x14ac:dyDescent="0.3">
      <c r="A2188" s="27">
        <v>615</v>
      </c>
      <c r="B2188" s="31">
        <v>43919</v>
      </c>
      <c r="C2188" s="31">
        <v>43881</v>
      </c>
      <c r="D2188" s="20" t="s">
        <v>482</v>
      </c>
      <c r="E2188" s="51" t="str">
        <f>IF(ISBLANK(LeaveTracker[[#This Row],[Employee Name]]),"-----",VLOOKUP(LeaveTracker[[#This Row],[Employee Name]],Employees[[Employee Name]:[Office]],7))</f>
        <v>COOPERATIVE OFFICE</v>
      </c>
      <c r="F2188" s="51" t="str">
        <f>IF(ISBLANK(LeaveTracker[[#This Row],[Employee Name]]),"-----",VLOOKUP(LeaveTracker[[#This Row],[Employee Name]],Employees[[Employee Name]:[Office]],6))</f>
        <v>REGULAR</v>
      </c>
      <c r="G2188" s="24">
        <v>43887</v>
      </c>
      <c r="H2188" s="24">
        <v>43887</v>
      </c>
      <c r="I2188" s="20" t="s">
        <v>298</v>
      </c>
      <c r="J2188" s="43" t="s">
        <v>644</v>
      </c>
      <c r="K2188" s="51" t="str">
        <f ca="1">LeaveTracker[[#This Row],[Days]]&amp;" "&amp;LeaveTracker[[#This Row],[Type of Leave]]</f>
        <v>1 OTHER</v>
      </c>
      <c r="L2188" s="23">
        <f ca="1">NETWORKDAYS(LeaveTracker[[#This Row],[Start Date]],LeaveTracker[[#This Row],[End Date]],lstHolidays)</f>
        <v>1</v>
      </c>
      <c r="M2188" s="27"/>
    </row>
    <row r="2189" spans="1:13" ht="30" customHeight="1" x14ac:dyDescent="0.3">
      <c r="A2189" s="27">
        <v>616</v>
      </c>
      <c r="B2189" s="31">
        <v>43919</v>
      </c>
      <c r="C2189" s="31">
        <v>43861</v>
      </c>
      <c r="D2189" s="20" t="s">
        <v>482</v>
      </c>
      <c r="E2189" s="51" t="str">
        <f>IF(ISBLANK(LeaveTracker[[#This Row],[Employee Name]]),"-----",VLOOKUP(LeaveTracker[[#This Row],[Employee Name]],Employees[[Employee Name]:[Office]],7))</f>
        <v>COOPERATIVE OFFICE</v>
      </c>
      <c r="F2189" s="51" t="str">
        <f>IF(ISBLANK(LeaveTracker[[#This Row],[Employee Name]]),"-----",VLOOKUP(LeaveTracker[[#This Row],[Employee Name]],Employees[[Employee Name]:[Office]],6))</f>
        <v>REGULAR</v>
      </c>
      <c r="G2189" s="24">
        <v>43865</v>
      </c>
      <c r="H2189" s="24">
        <v>43866</v>
      </c>
      <c r="I2189" s="20" t="s">
        <v>298</v>
      </c>
      <c r="J2189" s="43" t="s">
        <v>842</v>
      </c>
      <c r="K2189" s="51" t="str">
        <f ca="1">LeaveTracker[[#This Row],[Days]]&amp;" "&amp;LeaveTracker[[#This Row],[Type of Leave]]</f>
        <v>2 OTHER</v>
      </c>
      <c r="L2189" s="23">
        <f ca="1">NETWORKDAYS(LeaveTracker[[#This Row],[Start Date]],LeaveTracker[[#This Row],[End Date]],lstHolidays)</f>
        <v>2</v>
      </c>
      <c r="M2189" s="27"/>
    </row>
    <row r="2190" spans="1:13" ht="30" customHeight="1" x14ac:dyDescent="0.3">
      <c r="A2190" s="27">
        <v>617</v>
      </c>
      <c r="B2190" s="31">
        <v>43919</v>
      </c>
      <c r="C2190" s="31">
        <v>43861</v>
      </c>
      <c r="D2190" s="20" t="s">
        <v>497</v>
      </c>
      <c r="E2190" s="51" t="str">
        <f>IF(ISBLANK(LeaveTracker[[#This Row],[Employee Name]]),"-----",VLOOKUP(LeaveTracker[[#This Row],[Employee Name]],Employees[[Employee Name]:[Office]],7))</f>
        <v>COOPERATIVE OFFICE</v>
      </c>
      <c r="F2190" s="51" t="str">
        <f>IF(ISBLANK(LeaveTracker[[#This Row],[Employee Name]]),"-----",VLOOKUP(LeaveTracker[[#This Row],[Employee Name]],Employees[[Employee Name]:[Office]],6))</f>
        <v>REGULAR</v>
      </c>
      <c r="G2190" s="24">
        <v>43863</v>
      </c>
      <c r="H2190" s="24">
        <v>43865</v>
      </c>
      <c r="I2190" s="20" t="s">
        <v>298</v>
      </c>
      <c r="J2190" s="43" t="s">
        <v>842</v>
      </c>
      <c r="K2190" s="51" t="str">
        <f ca="1">LeaveTracker[[#This Row],[Days]]&amp;" "&amp;LeaveTracker[[#This Row],[Type of Leave]]</f>
        <v>2 OTHER</v>
      </c>
      <c r="L2190" s="23">
        <f ca="1">NETWORKDAYS(LeaveTracker[[#This Row],[Start Date]],LeaveTracker[[#This Row],[End Date]],lstHolidays)</f>
        <v>2</v>
      </c>
      <c r="M2190" s="27"/>
    </row>
    <row r="2191" spans="1:13" ht="30" customHeight="1" x14ac:dyDescent="0.3">
      <c r="A2191" s="27">
        <v>618</v>
      </c>
      <c r="B2191" s="31">
        <v>43919</v>
      </c>
      <c r="C2191" s="31">
        <v>43889</v>
      </c>
      <c r="D2191" s="20" t="s">
        <v>491</v>
      </c>
      <c r="E2191" s="51" t="str">
        <f>IF(ISBLANK(LeaveTracker[[#This Row],[Employee Name]]),"-----",VLOOKUP(LeaveTracker[[#This Row],[Employee Name]],Employees[[Employee Name]:[Office]],7))</f>
        <v>COOPERATIVE OFFICE</v>
      </c>
      <c r="F2191" s="51" t="str">
        <f>IF(ISBLANK(LeaveTracker[[#This Row],[Employee Name]]),"-----",VLOOKUP(LeaveTracker[[#This Row],[Employee Name]],Employees[[Employee Name]:[Office]],6))</f>
        <v>REGULAR</v>
      </c>
      <c r="G2191" s="24">
        <v>43887</v>
      </c>
      <c r="H2191" s="24">
        <v>43888</v>
      </c>
      <c r="I2191" s="20" t="s">
        <v>81</v>
      </c>
      <c r="K2191" s="51" t="str">
        <f ca="1">LeaveTracker[[#This Row],[Days]]&amp;" "&amp;LeaveTracker[[#This Row],[Type of Leave]]</f>
        <v>2 SL</v>
      </c>
      <c r="L2191" s="23">
        <f ca="1">NETWORKDAYS(LeaveTracker[[#This Row],[Start Date]],LeaveTracker[[#This Row],[End Date]],lstHolidays)</f>
        <v>2</v>
      </c>
      <c r="M2191" s="27"/>
    </row>
    <row r="2192" spans="1:13" ht="30" customHeight="1" x14ac:dyDescent="0.3">
      <c r="A2192" s="27">
        <v>619</v>
      </c>
      <c r="B2192" s="31">
        <v>43919</v>
      </c>
      <c r="C2192" s="31">
        <v>43867</v>
      </c>
      <c r="D2192" s="20" t="s">
        <v>491</v>
      </c>
      <c r="E2192" s="51" t="str">
        <f>IF(ISBLANK(LeaveTracker[[#This Row],[Employee Name]]),"-----",VLOOKUP(LeaveTracker[[#This Row],[Employee Name]],Employees[[Employee Name]:[Office]],7))</f>
        <v>COOPERATIVE OFFICE</v>
      </c>
      <c r="F2192" s="51" t="str">
        <f>IF(ISBLANK(LeaveTracker[[#This Row],[Employee Name]]),"-----",VLOOKUP(LeaveTracker[[#This Row],[Employee Name]],Employees[[Employee Name]:[Office]],6))</f>
        <v>REGULAR</v>
      </c>
      <c r="G2192" s="24">
        <v>43872</v>
      </c>
      <c r="H2192" s="24">
        <v>43875</v>
      </c>
      <c r="I2192" s="20" t="s">
        <v>298</v>
      </c>
      <c r="J2192" s="43" t="s">
        <v>842</v>
      </c>
      <c r="K2192" s="51" t="str">
        <f ca="1">LeaveTracker[[#This Row],[Days]]&amp;" "&amp;LeaveTracker[[#This Row],[Type of Leave]]</f>
        <v>4 OTHER</v>
      </c>
      <c r="L2192" s="23">
        <f ca="1">NETWORKDAYS(LeaveTracker[[#This Row],[Start Date]],LeaveTracker[[#This Row],[End Date]],lstHolidays)</f>
        <v>4</v>
      </c>
      <c r="M2192" s="27"/>
    </row>
    <row r="2193" spans="1:13" ht="30" customHeight="1" x14ac:dyDescent="0.3">
      <c r="A2193" s="27">
        <v>620</v>
      </c>
      <c r="B2193" s="31">
        <v>43919</v>
      </c>
      <c r="C2193" s="31">
        <v>43861</v>
      </c>
      <c r="D2193" s="20" t="s">
        <v>491</v>
      </c>
      <c r="E2193" s="51" t="str">
        <f>IF(ISBLANK(LeaveTracker[[#This Row],[Employee Name]]),"-----",VLOOKUP(LeaveTracker[[#This Row],[Employee Name]],Employees[[Employee Name]:[Office]],7))</f>
        <v>COOPERATIVE OFFICE</v>
      </c>
      <c r="F2193" s="51" t="str">
        <f>IF(ISBLANK(LeaveTracker[[#This Row],[Employee Name]]),"-----",VLOOKUP(LeaveTracker[[#This Row],[Employee Name]],Employees[[Employee Name]:[Office]],6))</f>
        <v>REGULAR</v>
      </c>
      <c r="G2193" s="24">
        <v>43859</v>
      </c>
      <c r="H2193" s="24">
        <v>43859</v>
      </c>
      <c r="I2193" s="20" t="s">
        <v>298</v>
      </c>
      <c r="J2193" s="43" t="s">
        <v>842</v>
      </c>
      <c r="K2193" s="51" t="str">
        <f ca="1">LeaveTracker[[#This Row],[Days]]&amp;" "&amp;LeaveTracker[[#This Row],[Type of Leave]]</f>
        <v>1 OTHER</v>
      </c>
      <c r="L2193" s="23">
        <f ca="1">NETWORKDAYS(LeaveTracker[[#This Row],[Start Date]],LeaveTracker[[#This Row],[End Date]],lstHolidays)</f>
        <v>1</v>
      </c>
      <c r="M2193" s="27"/>
    </row>
    <row r="2194" spans="1:13" ht="30" customHeight="1" x14ac:dyDescent="0.3">
      <c r="A2194" s="27">
        <v>621</v>
      </c>
      <c r="B2194" s="31">
        <v>43919</v>
      </c>
      <c r="C2194" s="31">
        <v>43857</v>
      </c>
      <c r="D2194" s="20" t="s">
        <v>491</v>
      </c>
      <c r="E2194" s="51" t="str">
        <f>IF(ISBLANK(LeaveTracker[[#This Row],[Employee Name]]),"-----",VLOOKUP(LeaveTracker[[#This Row],[Employee Name]],Employees[[Employee Name]:[Office]],7))</f>
        <v>COOPERATIVE OFFICE</v>
      </c>
      <c r="F2194" s="51" t="str">
        <f>IF(ISBLANK(LeaveTracker[[#This Row],[Employee Name]]),"-----",VLOOKUP(LeaveTracker[[#This Row],[Employee Name]],Employees[[Employee Name]:[Office]],6))</f>
        <v>REGULAR</v>
      </c>
      <c r="G2194" s="24">
        <v>43853</v>
      </c>
      <c r="H2194" s="24">
        <v>43854</v>
      </c>
      <c r="I2194" s="20" t="s">
        <v>81</v>
      </c>
      <c r="K2194" s="51" t="str">
        <f ca="1">LeaveTracker[[#This Row],[Days]]&amp;" "&amp;LeaveTracker[[#This Row],[Type of Leave]]</f>
        <v>2 SL</v>
      </c>
      <c r="L2194" s="23">
        <f ca="1">NETWORKDAYS(LeaveTracker[[#This Row],[Start Date]],LeaveTracker[[#This Row],[End Date]],lstHolidays)</f>
        <v>2</v>
      </c>
      <c r="M2194" s="27"/>
    </row>
    <row r="2195" spans="1:13" ht="30" customHeight="1" x14ac:dyDescent="0.3">
      <c r="A2195" s="27">
        <v>622</v>
      </c>
      <c r="B2195" s="31">
        <v>43919</v>
      </c>
      <c r="C2195" s="31">
        <v>43878</v>
      </c>
      <c r="D2195" s="20" t="s">
        <v>488</v>
      </c>
      <c r="E2195" s="51" t="str">
        <f>IF(ISBLANK(LeaveTracker[[#This Row],[Employee Name]]),"-----",VLOOKUP(LeaveTracker[[#This Row],[Employee Name]],Employees[[Employee Name]:[Office]],7))</f>
        <v>THRDC</v>
      </c>
      <c r="F2195" s="51" t="str">
        <f>IF(ISBLANK(LeaveTracker[[#This Row],[Employee Name]]),"-----",VLOOKUP(LeaveTracker[[#This Row],[Employee Name]],Employees[[Employee Name]:[Office]],6))</f>
        <v>REGULAR</v>
      </c>
      <c r="G2195" s="24">
        <v>43874</v>
      </c>
      <c r="H2195" s="24">
        <v>43875</v>
      </c>
      <c r="I2195" s="20" t="s">
        <v>298</v>
      </c>
      <c r="J2195" s="43" t="s">
        <v>842</v>
      </c>
      <c r="K2195" s="51" t="str">
        <f ca="1">LeaveTracker[[#This Row],[Days]]&amp;" "&amp;LeaveTracker[[#This Row],[Type of Leave]]</f>
        <v>2 OTHER</v>
      </c>
      <c r="L2195" s="23">
        <f ca="1">NETWORKDAYS(LeaveTracker[[#This Row],[Start Date]],LeaveTracker[[#This Row],[End Date]],lstHolidays)</f>
        <v>2</v>
      </c>
      <c r="M2195" s="27"/>
    </row>
    <row r="2196" spans="1:13" ht="30" customHeight="1" x14ac:dyDescent="0.3">
      <c r="A2196" s="27">
        <v>623</v>
      </c>
      <c r="B2196" s="31">
        <v>43919</v>
      </c>
      <c r="C2196" s="31">
        <v>43857</v>
      </c>
      <c r="D2196" s="20" t="s">
        <v>488</v>
      </c>
      <c r="E2196" s="51" t="str">
        <f>IF(ISBLANK(LeaveTracker[[#This Row],[Employee Name]]),"-----",VLOOKUP(LeaveTracker[[#This Row],[Employee Name]],Employees[[Employee Name]:[Office]],7))</f>
        <v>THRDC</v>
      </c>
      <c r="F2196" s="51" t="str">
        <f>IF(ISBLANK(LeaveTracker[[#This Row],[Employee Name]]),"-----",VLOOKUP(LeaveTracker[[#This Row],[Employee Name]],Employees[[Employee Name]:[Office]],6))</f>
        <v>REGULAR</v>
      </c>
      <c r="G2196" s="24">
        <v>43852</v>
      </c>
      <c r="H2196" s="24">
        <v>43854</v>
      </c>
      <c r="I2196" s="20" t="s">
        <v>298</v>
      </c>
      <c r="J2196" s="43" t="s">
        <v>842</v>
      </c>
      <c r="K2196" s="51" t="str">
        <f ca="1">LeaveTracker[[#This Row],[Days]]&amp;" "&amp;LeaveTracker[[#This Row],[Type of Leave]]</f>
        <v>3 OTHER</v>
      </c>
      <c r="L2196" s="23">
        <f ca="1">NETWORKDAYS(LeaveTracker[[#This Row],[Start Date]],LeaveTracker[[#This Row],[End Date]],lstHolidays)</f>
        <v>3</v>
      </c>
      <c r="M2196" s="27"/>
    </row>
    <row r="2197" spans="1:13" ht="30" customHeight="1" x14ac:dyDescent="0.3">
      <c r="A2197" s="27">
        <v>624</v>
      </c>
      <c r="B2197" s="31">
        <v>43919</v>
      </c>
      <c r="C2197" s="31">
        <v>43900</v>
      </c>
      <c r="D2197" s="20" t="s">
        <v>504</v>
      </c>
      <c r="E2197" s="51" t="str">
        <f>IF(ISBLANK(LeaveTracker[[#This Row],[Employee Name]]),"-----",VLOOKUP(LeaveTracker[[#This Row],[Employee Name]],Employees[[Employee Name]:[Office]],7))</f>
        <v>THRDC</v>
      </c>
      <c r="F2197" s="51" t="str">
        <f>IF(ISBLANK(LeaveTracker[[#This Row],[Employee Name]]),"-----",VLOOKUP(LeaveTracker[[#This Row],[Employee Name]],Employees[[Employee Name]:[Office]],6))</f>
        <v>REGULAR</v>
      </c>
      <c r="G2197" s="24">
        <v>43899</v>
      </c>
      <c r="H2197" s="24">
        <v>43899</v>
      </c>
      <c r="I2197" s="20" t="s">
        <v>298</v>
      </c>
      <c r="J2197" s="43" t="s">
        <v>158</v>
      </c>
      <c r="K2197" s="51" t="str">
        <f ca="1">LeaveTracker[[#This Row],[Days]]&amp;" "&amp;LeaveTracker[[#This Row],[Type of Leave]]</f>
        <v>1 OTHER</v>
      </c>
      <c r="L2197" s="23">
        <f ca="1">NETWORKDAYS(LeaveTracker[[#This Row],[Start Date]],LeaveTracker[[#This Row],[End Date]],lstHolidays)</f>
        <v>1</v>
      </c>
      <c r="M2197" s="27"/>
    </row>
    <row r="2198" spans="1:13" ht="30" customHeight="1" x14ac:dyDescent="0.3">
      <c r="A2198" s="27">
        <v>625</v>
      </c>
      <c r="B2198" s="31">
        <v>43919</v>
      </c>
      <c r="C2198" s="31">
        <v>43888</v>
      </c>
      <c r="D2198" s="20" t="s">
        <v>504</v>
      </c>
      <c r="E2198" s="51" t="str">
        <f>IF(ISBLANK(LeaveTracker[[#This Row],[Employee Name]]),"-----",VLOOKUP(LeaveTracker[[#This Row],[Employee Name]],Employees[[Employee Name]:[Office]],7))</f>
        <v>THRDC</v>
      </c>
      <c r="F2198" s="51" t="str">
        <f>IF(ISBLANK(LeaveTracker[[#This Row],[Employee Name]]),"-----",VLOOKUP(LeaveTracker[[#This Row],[Employee Name]],Employees[[Employee Name]:[Office]],6))</f>
        <v>REGULAR</v>
      </c>
      <c r="G2198" s="24">
        <v>43887</v>
      </c>
      <c r="H2198" s="24">
        <v>43887</v>
      </c>
      <c r="I2198" s="20" t="s">
        <v>81</v>
      </c>
      <c r="K2198" s="51" t="str">
        <f ca="1">LeaveTracker[[#This Row],[Days]]&amp;" "&amp;LeaveTracker[[#This Row],[Type of Leave]]</f>
        <v>1 SL</v>
      </c>
      <c r="L2198" s="23">
        <f ca="1">NETWORKDAYS(LeaveTracker[[#This Row],[Start Date]],LeaveTracker[[#This Row],[End Date]],lstHolidays)</f>
        <v>1</v>
      </c>
      <c r="M2198" s="27"/>
    </row>
    <row r="2199" spans="1:13" ht="30" customHeight="1" x14ac:dyDescent="0.3">
      <c r="A2199" s="27">
        <v>626</v>
      </c>
      <c r="B2199" s="31">
        <v>43919</v>
      </c>
      <c r="C2199" s="31">
        <v>43874</v>
      </c>
      <c r="D2199" s="20" t="s">
        <v>504</v>
      </c>
      <c r="E2199" s="51" t="str">
        <f>IF(ISBLANK(LeaveTracker[[#This Row],[Employee Name]]),"-----",VLOOKUP(LeaveTracker[[#This Row],[Employee Name]],Employees[[Employee Name]:[Office]],7))</f>
        <v>THRDC</v>
      </c>
      <c r="F2199" s="51" t="str">
        <f>IF(ISBLANK(LeaveTracker[[#This Row],[Employee Name]]),"-----",VLOOKUP(LeaveTracker[[#This Row],[Employee Name]],Employees[[Employee Name]:[Office]],6))</f>
        <v>REGULAR</v>
      </c>
      <c r="G2199" s="24">
        <v>43868</v>
      </c>
      <c r="H2199" s="24">
        <v>43868</v>
      </c>
      <c r="I2199" s="20" t="s">
        <v>81</v>
      </c>
      <c r="K2199" s="51" t="str">
        <f ca="1">LeaveTracker[[#This Row],[Days]]&amp;" "&amp;LeaveTracker[[#This Row],[Type of Leave]]</f>
        <v>1 SL</v>
      </c>
      <c r="L2199" s="23">
        <f ca="1">NETWORKDAYS(LeaveTracker[[#This Row],[Start Date]],LeaveTracker[[#This Row],[End Date]],lstHolidays)</f>
        <v>1</v>
      </c>
      <c r="M2199" s="27"/>
    </row>
    <row r="2200" spans="1:13" ht="30" customHeight="1" x14ac:dyDescent="0.3">
      <c r="A2200" s="27">
        <v>627</v>
      </c>
      <c r="B2200" s="31">
        <v>43919</v>
      </c>
      <c r="C2200" s="31">
        <v>43874</v>
      </c>
      <c r="D2200" s="20" t="s">
        <v>504</v>
      </c>
      <c r="E2200" s="51" t="str">
        <f>IF(ISBLANK(LeaveTracker[[#This Row],[Employee Name]]),"-----",VLOOKUP(LeaveTracker[[#This Row],[Employee Name]],Employees[[Employee Name]:[Office]],7))</f>
        <v>THRDC</v>
      </c>
      <c r="F2200" s="51" t="str">
        <f>IF(ISBLANK(LeaveTracker[[#This Row],[Employee Name]]),"-----",VLOOKUP(LeaveTracker[[#This Row],[Employee Name]],Employees[[Employee Name]:[Office]],6))</f>
        <v>REGULAR</v>
      </c>
      <c r="G2200" s="24">
        <v>43871</v>
      </c>
      <c r="H2200" s="24">
        <v>43873</v>
      </c>
      <c r="I2200" s="20" t="s">
        <v>298</v>
      </c>
      <c r="J2200" s="43" t="s">
        <v>842</v>
      </c>
      <c r="K2200" s="51" t="str">
        <f ca="1">LeaveTracker[[#This Row],[Days]]&amp;" "&amp;LeaveTracker[[#This Row],[Type of Leave]]</f>
        <v>3 OTHER</v>
      </c>
      <c r="L2200" s="23">
        <f ca="1">NETWORKDAYS(LeaveTracker[[#This Row],[Start Date]],LeaveTracker[[#This Row],[End Date]],lstHolidays)</f>
        <v>3</v>
      </c>
      <c r="M2200" s="27"/>
    </row>
    <row r="2201" spans="1:13" ht="30" customHeight="1" x14ac:dyDescent="0.3">
      <c r="A2201" s="27">
        <v>628</v>
      </c>
      <c r="B2201" s="31">
        <v>43919</v>
      </c>
      <c r="C2201" s="31">
        <v>43858</v>
      </c>
      <c r="D2201" s="20" t="s">
        <v>504</v>
      </c>
      <c r="E2201" s="51" t="str">
        <f>IF(ISBLANK(LeaveTracker[[#This Row],[Employee Name]]),"-----",VLOOKUP(LeaveTracker[[#This Row],[Employee Name]],Employees[[Employee Name]:[Office]],7))</f>
        <v>THRDC</v>
      </c>
      <c r="F2201" s="51" t="str">
        <f>IF(ISBLANK(LeaveTracker[[#This Row],[Employee Name]]),"-----",VLOOKUP(LeaveTracker[[#This Row],[Employee Name]],Employees[[Employee Name]:[Office]],6))</f>
        <v>REGULAR</v>
      </c>
      <c r="G2201" s="24">
        <v>43857</v>
      </c>
      <c r="H2201" s="24">
        <v>43857</v>
      </c>
      <c r="I2201" s="20" t="s">
        <v>298</v>
      </c>
      <c r="J2201" s="43" t="s">
        <v>842</v>
      </c>
      <c r="K2201" s="51" t="str">
        <f ca="1">LeaveTracker[[#This Row],[Days]]&amp;" "&amp;LeaveTracker[[#This Row],[Type of Leave]]</f>
        <v>1 OTHER</v>
      </c>
      <c r="L2201" s="23">
        <f ca="1">NETWORKDAYS(LeaveTracker[[#This Row],[Start Date]],LeaveTracker[[#This Row],[End Date]],lstHolidays)</f>
        <v>1</v>
      </c>
      <c r="M2201" s="27"/>
    </row>
    <row r="2202" spans="1:13" ht="30" customHeight="1" x14ac:dyDescent="0.3">
      <c r="A2202" s="27">
        <v>629</v>
      </c>
      <c r="B2202" s="31">
        <v>43919</v>
      </c>
      <c r="C2202" s="31">
        <v>43852</v>
      </c>
      <c r="D2202" s="20" t="s">
        <v>504</v>
      </c>
      <c r="E2202" s="51" t="str">
        <f>IF(ISBLANK(LeaveTracker[[#This Row],[Employee Name]]),"-----",VLOOKUP(LeaveTracker[[#This Row],[Employee Name]],Employees[[Employee Name]:[Office]],7))</f>
        <v>THRDC</v>
      </c>
      <c r="F2202" s="51" t="str">
        <f>IF(ISBLANK(LeaveTracker[[#This Row],[Employee Name]]),"-----",VLOOKUP(LeaveTracker[[#This Row],[Employee Name]],Employees[[Employee Name]:[Office]],6))</f>
        <v>REGULAR</v>
      </c>
      <c r="G2202" s="24">
        <v>43850</v>
      </c>
      <c r="H2202" s="24">
        <v>43850</v>
      </c>
      <c r="I2202" s="20" t="s">
        <v>298</v>
      </c>
      <c r="J2202" s="43" t="s">
        <v>842</v>
      </c>
      <c r="K2202" s="51" t="str">
        <f ca="1">LeaveTracker[[#This Row],[Days]]&amp;" "&amp;LeaveTracker[[#This Row],[Type of Leave]]</f>
        <v>1 OTHER</v>
      </c>
      <c r="L2202" s="23">
        <f ca="1">NETWORKDAYS(LeaveTracker[[#This Row],[Start Date]],LeaveTracker[[#This Row],[End Date]],lstHolidays)</f>
        <v>1</v>
      </c>
      <c r="M2202" s="27"/>
    </row>
    <row r="2203" spans="1:13" ht="30" customHeight="1" x14ac:dyDescent="0.3">
      <c r="A2203" s="27">
        <v>630</v>
      </c>
      <c r="B2203" s="31">
        <v>43919</v>
      </c>
      <c r="C2203" s="31">
        <v>43852</v>
      </c>
      <c r="D2203" s="20" t="s">
        <v>775</v>
      </c>
      <c r="E2203" s="51" t="str">
        <f>IF(ISBLANK(LeaveTracker[[#This Row],[Employee Name]]),"-----",VLOOKUP(LeaveTracker[[#This Row],[Employee Name]],Employees[[Employee Name]:[Office]],7))</f>
        <v>CHO</v>
      </c>
      <c r="F2203" s="51" t="str">
        <f>IF(ISBLANK(LeaveTracker[[#This Row],[Employee Name]]),"-----",VLOOKUP(LeaveTracker[[#This Row],[Employee Name]],Employees[[Employee Name]:[Office]],6))</f>
        <v>REGULAR</v>
      </c>
      <c r="G2203" s="24">
        <v>43853</v>
      </c>
      <c r="H2203" s="24">
        <v>43853</v>
      </c>
      <c r="I2203" s="20" t="s">
        <v>298</v>
      </c>
      <c r="J2203" s="43" t="s">
        <v>842</v>
      </c>
      <c r="K2203" s="51" t="str">
        <f ca="1">LeaveTracker[[#This Row],[Days]]&amp;" "&amp;LeaveTracker[[#This Row],[Type of Leave]]</f>
        <v>1 OTHER</v>
      </c>
      <c r="L2203" s="23">
        <f ca="1">NETWORKDAYS(LeaveTracker[[#This Row],[Start Date]],LeaveTracker[[#This Row],[End Date]],lstHolidays)</f>
        <v>1</v>
      </c>
      <c r="M2203" s="27"/>
    </row>
    <row r="2204" spans="1:13" ht="30" customHeight="1" x14ac:dyDescent="0.3">
      <c r="A2204" s="27">
        <v>630</v>
      </c>
      <c r="B2204" s="31">
        <v>43919</v>
      </c>
      <c r="C2204" s="31">
        <v>43852</v>
      </c>
      <c r="D2204" s="20" t="s">
        <v>775</v>
      </c>
      <c r="E2204" s="51" t="str">
        <f>IF(ISBLANK(LeaveTracker[[#This Row],[Employee Name]]),"-----",VLOOKUP(LeaveTracker[[#This Row],[Employee Name]],Employees[[Employee Name]:[Office]],7))</f>
        <v>CHO</v>
      </c>
      <c r="F2204" s="51" t="str">
        <f>IF(ISBLANK(LeaveTracker[[#This Row],[Employee Name]]),"-----",VLOOKUP(LeaveTracker[[#This Row],[Employee Name]],Employees[[Employee Name]:[Office]],6))</f>
        <v>REGULAR</v>
      </c>
      <c r="G2204" s="24">
        <v>43859</v>
      </c>
      <c r="H2204" s="24">
        <v>43859</v>
      </c>
      <c r="I2204" s="20" t="s">
        <v>298</v>
      </c>
      <c r="J2204" s="43" t="s">
        <v>842</v>
      </c>
      <c r="K2204" s="51" t="str">
        <f ca="1">LeaveTracker[[#This Row],[Days]]&amp;" "&amp;LeaveTracker[[#This Row],[Type of Leave]]</f>
        <v>1 OTHER</v>
      </c>
      <c r="L2204" s="23">
        <f ca="1">NETWORKDAYS(LeaveTracker[[#This Row],[Start Date]],LeaveTracker[[#This Row],[End Date]],lstHolidays)</f>
        <v>1</v>
      </c>
      <c r="M2204" s="27"/>
    </row>
    <row r="2205" spans="1:13" ht="30" customHeight="1" x14ac:dyDescent="0.3">
      <c r="A2205" s="27">
        <v>631</v>
      </c>
      <c r="B2205" s="31">
        <v>43919</v>
      </c>
      <c r="C2205" s="31">
        <v>43864</v>
      </c>
      <c r="D2205" s="20" t="s">
        <v>775</v>
      </c>
      <c r="E2205" s="51" t="str">
        <f>IF(ISBLANK(LeaveTracker[[#This Row],[Employee Name]]),"-----",VLOOKUP(LeaveTracker[[#This Row],[Employee Name]],Employees[[Employee Name]:[Office]],7))</f>
        <v>CHO</v>
      </c>
      <c r="F2205" s="51" t="str">
        <f>IF(ISBLANK(LeaveTracker[[#This Row],[Employee Name]]),"-----",VLOOKUP(LeaveTracker[[#This Row],[Employee Name]],Employees[[Employee Name]:[Office]],6))</f>
        <v>REGULAR</v>
      </c>
      <c r="G2205" s="24">
        <v>43867</v>
      </c>
      <c r="H2205" s="24">
        <v>43867</v>
      </c>
      <c r="I2205" s="20" t="s">
        <v>298</v>
      </c>
      <c r="J2205" s="43" t="s">
        <v>842</v>
      </c>
      <c r="K2205" s="51" t="str">
        <f ca="1">LeaveTracker[[#This Row],[Days]]&amp;" "&amp;LeaveTracker[[#This Row],[Type of Leave]]</f>
        <v>1 OTHER</v>
      </c>
      <c r="L2205" s="23">
        <f ca="1">NETWORKDAYS(LeaveTracker[[#This Row],[Start Date]],LeaveTracker[[#This Row],[End Date]],lstHolidays)</f>
        <v>1</v>
      </c>
      <c r="M2205" s="27"/>
    </row>
    <row r="2206" spans="1:13" ht="30" customHeight="1" x14ac:dyDescent="0.3">
      <c r="A2206" s="27">
        <v>631</v>
      </c>
      <c r="B2206" s="31">
        <v>43919</v>
      </c>
      <c r="C2206" s="31">
        <v>43864</v>
      </c>
      <c r="D2206" s="20" t="s">
        <v>775</v>
      </c>
      <c r="E2206" s="51" t="str">
        <f>IF(ISBLANK(LeaveTracker[[#This Row],[Employee Name]]),"-----",VLOOKUP(LeaveTracker[[#This Row],[Employee Name]],Employees[[Employee Name]:[Office]],7))</f>
        <v>CHO</v>
      </c>
      <c r="F2206" s="51" t="str">
        <f>IF(ISBLANK(LeaveTracker[[#This Row],[Employee Name]]),"-----",VLOOKUP(LeaveTracker[[#This Row],[Employee Name]],Employees[[Employee Name]:[Office]],6))</f>
        <v>REGULAR</v>
      </c>
      <c r="G2206" s="24">
        <v>43872</v>
      </c>
      <c r="H2206" s="24">
        <v>43872</v>
      </c>
      <c r="I2206" s="20" t="s">
        <v>298</v>
      </c>
      <c r="J2206" s="43" t="s">
        <v>842</v>
      </c>
      <c r="K2206" s="51" t="str">
        <f ca="1">LeaveTracker[[#This Row],[Days]]&amp;" "&amp;LeaveTracker[[#This Row],[Type of Leave]]</f>
        <v>1 OTHER</v>
      </c>
      <c r="L2206" s="23">
        <f ca="1">NETWORKDAYS(LeaveTracker[[#This Row],[Start Date]],LeaveTracker[[#This Row],[End Date]],lstHolidays)</f>
        <v>1</v>
      </c>
      <c r="M2206" s="27"/>
    </row>
    <row r="2207" spans="1:13" ht="30" customHeight="1" x14ac:dyDescent="0.3">
      <c r="A2207" s="27">
        <v>632</v>
      </c>
      <c r="B2207" s="31">
        <v>43919</v>
      </c>
      <c r="C2207" s="31">
        <v>43852</v>
      </c>
      <c r="D2207" s="20" t="s">
        <v>775</v>
      </c>
      <c r="E2207" s="51" t="str">
        <f>IF(ISBLANK(LeaveTracker[[#This Row],[Employee Name]]),"-----",VLOOKUP(LeaveTracker[[#This Row],[Employee Name]],Employees[[Employee Name]:[Office]],7))</f>
        <v>CHO</v>
      </c>
      <c r="F2207" s="51" t="str">
        <f>IF(ISBLANK(LeaveTracker[[#This Row],[Employee Name]]),"-----",VLOOKUP(LeaveTracker[[#This Row],[Employee Name]],Employees[[Employee Name]:[Office]],6))</f>
        <v>REGULAR</v>
      </c>
      <c r="G2207" s="24">
        <v>43851</v>
      </c>
      <c r="H2207" s="24">
        <v>43851</v>
      </c>
      <c r="I2207" s="20" t="s">
        <v>298</v>
      </c>
      <c r="J2207" s="43" t="s">
        <v>842</v>
      </c>
      <c r="K2207" s="51" t="str">
        <f ca="1">LeaveTracker[[#This Row],[Days]]&amp;" "&amp;LeaveTracker[[#This Row],[Type of Leave]]</f>
        <v>1 OTHER</v>
      </c>
      <c r="L2207" s="23">
        <f ca="1">NETWORKDAYS(LeaveTracker[[#This Row],[Start Date]],LeaveTracker[[#This Row],[End Date]],lstHolidays)</f>
        <v>1</v>
      </c>
      <c r="M2207" s="27"/>
    </row>
    <row r="2208" spans="1:13" ht="30" customHeight="1" x14ac:dyDescent="0.3">
      <c r="A2208" s="27">
        <v>633</v>
      </c>
      <c r="B2208" s="31">
        <v>43919</v>
      </c>
      <c r="C2208" s="31">
        <v>43906</v>
      </c>
      <c r="D2208" s="20" t="s">
        <v>304</v>
      </c>
      <c r="E2208" s="51" t="str">
        <f>IF(ISBLANK(LeaveTracker[[#This Row],[Employee Name]]),"-----",VLOOKUP(LeaveTracker[[#This Row],[Employee Name]],Employees[[Employee Name]:[Office]],7))</f>
        <v>TOPS (ADMIN CSU)</v>
      </c>
      <c r="F2208" s="51" t="str">
        <f>IF(ISBLANK(LeaveTracker[[#This Row],[Employee Name]]),"-----",VLOOKUP(LeaveTracker[[#This Row],[Employee Name]],Employees[[Employee Name]:[Office]],6))</f>
        <v>REGULAR</v>
      </c>
      <c r="G2208" s="24">
        <v>43901</v>
      </c>
      <c r="H2208" s="24">
        <v>43901</v>
      </c>
      <c r="I2208" s="20" t="s">
        <v>81</v>
      </c>
      <c r="K2208" s="51" t="str">
        <f ca="1">LeaveTracker[[#This Row],[Days]]&amp;" "&amp;LeaveTracker[[#This Row],[Type of Leave]]</f>
        <v>1 SL</v>
      </c>
      <c r="L2208" s="23">
        <f ca="1">NETWORKDAYS(LeaveTracker[[#This Row],[Start Date]],LeaveTracker[[#This Row],[End Date]],lstHolidays)</f>
        <v>1</v>
      </c>
      <c r="M2208" s="27"/>
    </row>
    <row r="2209" spans="1:13" ht="30" customHeight="1" x14ac:dyDescent="0.3">
      <c r="A2209" s="27">
        <v>633</v>
      </c>
      <c r="B2209" s="31">
        <v>43919</v>
      </c>
      <c r="C2209" s="31">
        <v>43906</v>
      </c>
      <c r="D2209" s="20" t="s">
        <v>304</v>
      </c>
      <c r="E2209" s="51" t="str">
        <f>IF(ISBLANK(LeaveTracker[[#This Row],[Employee Name]]),"-----",VLOOKUP(LeaveTracker[[#This Row],[Employee Name]],Employees[[Employee Name]:[Office]],7))</f>
        <v>TOPS (ADMIN CSU)</v>
      </c>
      <c r="F2209" s="51" t="str">
        <f>IF(ISBLANK(LeaveTracker[[#This Row],[Employee Name]]),"-----",VLOOKUP(LeaveTracker[[#This Row],[Employee Name]],Employees[[Employee Name]:[Office]],6))</f>
        <v>REGULAR</v>
      </c>
      <c r="G2209" s="24">
        <v>43903</v>
      </c>
      <c r="H2209" s="24">
        <v>43903</v>
      </c>
      <c r="I2209" s="20" t="s">
        <v>81</v>
      </c>
      <c r="K2209" s="51" t="str">
        <f ca="1">LeaveTracker[[#This Row],[Days]]&amp;" "&amp;LeaveTracker[[#This Row],[Type of Leave]]</f>
        <v>1 SL</v>
      </c>
      <c r="L2209" s="23">
        <f ca="1">NETWORKDAYS(LeaveTracker[[#This Row],[Start Date]],LeaveTracker[[#This Row],[End Date]],lstHolidays)</f>
        <v>1</v>
      </c>
      <c r="M2209" s="27"/>
    </row>
    <row r="2210" spans="1:13" ht="30" customHeight="1" x14ac:dyDescent="0.3">
      <c r="A2210" s="27">
        <v>634</v>
      </c>
      <c r="B2210" s="31">
        <v>43919</v>
      </c>
      <c r="C2210" s="31">
        <v>43865</v>
      </c>
      <c r="D2210" s="20" t="s">
        <v>304</v>
      </c>
      <c r="E2210" s="51" t="str">
        <f>IF(ISBLANK(LeaveTracker[[#This Row],[Employee Name]]),"-----",VLOOKUP(LeaveTracker[[#This Row],[Employee Name]],Employees[[Employee Name]:[Office]],7))</f>
        <v>TOPS (ADMIN CSU)</v>
      </c>
      <c r="F2210" s="51" t="str">
        <f>IF(ISBLANK(LeaveTracker[[#This Row],[Employee Name]]),"-----",VLOOKUP(LeaveTracker[[#This Row],[Employee Name]],Employees[[Employee Name]:[Office]],6))</f>
        <v>REGULAR</v>
      </c>
      <c r="G2210" s="24">
        <v>43864</v>
      </c>
      <c r="H2210" s="24">
        <v>43864</v>
      </c>
      <c r="I2210" s="20" t="s">
        <v>298</v>
      </c>
      <c r="J2210" s="43" t="s">
        <v>842</v>
      </c>
      <c r="K2210" s="51" t="str">
        <f ca="1">LeaveTracker[[#This Row],[Days]]&amp;" "&amp;LeaveTracker[[#This Row],[Type of Leave]]</f>
        <v>1 OTHER</v>
      </c>
      <c r="L2210" s="23">
        <f ca="1">NETWORKDAYS(LeaveTracker[[#This Row],[Start Date]],LeaveTracker[[#This Row],[End Date]],lstHolidays)</f>
        <v>1</v>
      </c>
      <c r="M2210" s="27"/>
    </row>
    <row r="2211" spans="1:13" ht="30" customHeight="1" x14ac:dyDescent="0.3">
      <c r="A2211" s="27">
        <v>634</v>
      </c>
      <c r="B2211" s="31">
        <v>43919</v>
      </c>
      <c r="C2211" s="31">
        <v>43865</v>
      </c>
      <c r="D2211" s="20" t="s">
        <v>304</v>
      </c>
      <c r="E2211" s="51" t="str">
        <f>IF(ISBLANK(LeaveTracker[[#This Row],[Employee Name]]),"-----",VLOOKUP(LeaveTracker[[#This Row],[Employee Name]],Employees[[Employee Name]:[Office]],7))</f>
        <v>TOPS (ADMIN CSU)</v>
      </c>
      <c r="F2211" s="51" t="str">
        <f>IF(ISBLANK(LeaveTracker[[#This Row],[Employee Name]]),"-----",VLOOKUP(LeaveTracker[[#This Row],[Employee Name]],Employees[[Employee Name]:[Office]],6))</f>
        <v>REGULAR</v>
      </c>
      <c r="G2211" s="24">
        <v>43866</v>
      </c>
      <c r="H2211" s="24">
        <v>43866</v>
      </c>
      <c r="I2211" s="20" t="s">
        <v>298</v>
      </c>
      <c r="J2211" s="43" t="s">
        <v>842</v>
      </c>
      <c r="K2211" s="51" t="str">
        <f ca="1">LeaveTracker[[#This Row],[Days]]&amp;" "&amp;LeaveTracker[[#This Row],[Type of Leave]]</f>
        <v>1 OTHER</v>
      </c>
      <c r="L2211" s="23">
        <f ca="1">NETWORKDAYS(LeaveTracker[[#This Row],[Start Date]],LeaveTracker[[#This Row],[End Date]],lstHolidays)</f>
        <v>1</v>
      </c>
      <c r="M2211" s="27"/>
    </row>
    <row r="2212" spans="1:13" ht="30" customHeight="1" x14ac:dyDescent="0.3">
      <c r="A2212" s="27">
        <v>634</v>
      </c>
      <c r="B2212" s="31">
        <v>43919</v>
      </c>
      <c r="C2212" s="31">
        <v>43865</v>
      </c>
      <c r="D2212" s="20" t="s">
        <v>304</v>
      </c>
      <c r="E2212" s="51" t="str">
        <f>IF(ISBLANK(LeaveTracker[[#This Row],[Employee Name]]),"-----",VLOOKUP(LeaveTracker[[#This Row],[Employee Name]],Employees[[Employee Name]:[Office]],7))</f>
        <v>TOPS (ADMIN CSU)</v>
      </c>
      <c r="F2212" s="51" t="str">
        <f>IF(ISBLANK(LeaveTracker[[#This Row],[Employee Name]]),"-----",VLOOKUP(LeaveTracker[[#This Row],[Employee Name]],Employees[[Employee Name]:[Office]],6))</f>
        <v>REGULAR</v>
      </c>
      <c r="G2212" s="24">
        <v>43868</v>
      </c>
      <c r="H2212" s="24">
        <v>43868</v>
      </c>
      <c r="I2212" s="20" t="s">
        <v>298</v>
      </c>
      <c r="J2212" s="43" t="s">
        <v>842</v>
      </c>
      <c r="K2212" s="51" t="str">
        <f ca="1">LeaveTracker[[#This Row],[Days]]&amp;" "&amp;LeaveTracker[[#This Row],[Type of Leave]]</f>
        <v>1 OTHER</v>
      </c>
      <c r="L2212" s="23">
        <f ca="1">NETWORKDAYS(LeaveTracker[[#This Row],[Start Date]],LeaveTracker[[#This Row],[End Date]],lstHolidays)</f>
        <v>1</v>
      </c>
      <c r="M2212" s="27"/>
    </row>
    <row r="2213" spans="1:13" ht="30" customHeight="1" x14ac:dyDescent="0.3">
      <c r="A2213" s="27">
        <v>634</v>
      </c>
      <c r="B2213" s="31">
        <v>43919</v>
      </c>
      <c r="C2213" s="31">
        <v>43865</v>
      </c>
      <c r="D2213" s="20" t="s">
        <v>304</v>
      </c>
      <c r="E2213" s="51" t="str">
        <f>IF(ISBLANK(LeaveTracker[[#This Row],[Employee Name]]),"-----",VLOOKUP(LeaveTracker[[#This Row],[Employee Name]],Employees[[Employee Name]:[Office]],7))</f>
        <v>TOPS (ADMIN CSU)</v>
      </c>
      <c r="F2213" s="51" t="str">
        <f>IF(ISBLANK(LeaveTracker[[#This Row],[Employee Name]]),"-----",VLOOKUP(LeaveTracker[[#This Row],[Employee Name]],Employees[[Employee Name]:[Office]],6))</f>
        <v>REGULAR</v>
      </c>
      <c r="G2213" s="24">
        <v>43872</v>
      </c>
      <c r="H2213" s="24">
        <v>43872</v>
      </c>
      <c r="I2213" s="20" t="s">
        <v>298</v>
      </c>
      <c r="J2213" s="43" t="s">
        <v>842</v>
      </c>
      <c r="K2213" s="51" t="str">
        <f ca="1">LeaveTracker[[#This Row],[Days]]&amp;" "&amp;LeaveTracker[[#This Row],[Type of Leave]]</f>
        <v>1 OTHER</v>
      </c>
      <c r="L2213" s="23">
        <f ca="1">NETWORKDAYS(LeaveTracker[[#This Row],[Start Date]],LeaveTracker[[#This Row],[End Date]],lstHolidays)</f>
        <v>1</v>
      </c>
      <c r="M2213" s="27"/>
    </row>
    <row r="2214" spans="1:13" ht="30" customHeight="1" x14ac:dyDescent="0.3">
      <c r="A2214" s="27">
        <v>634</v>
      </c>
      <c r="B2214" s="31">
        <v>43919</v>
      </c>
      <c r="C2214" s="31">
        <v>43865</v>
      </c>
      <c r="D2214" s="20" t="s">
        <v>304</v>
      </c>
      <c r="E2214" s="51" t="str">
        <f>IF(ISBLANK(LeaveTracker[[#This Row],[Employee Name]]),"-----",VLOOKUP(LeaveTracker[[#This Row],[Employee Name]],Employees[[Employee Name]:[Office]],7))</f>
        <v>TOPS (ADMIN CSU)</v>
      </c>
      <c r="F2214" s="51" t="str">
        <f>IF(ISBLANK(LeaveTracker[[#This Row],[Employee Name]]),"-----",VLOOKUP(LeaveTracker[[#This Row],[Employee Name]],Employees[[Employee Name]:[Office]],6))</f>
        <v>REGULAR</v>
      </c>
      <c r="G2214" s="24">
        <v>43874</v>
      </c>
      <c r="H2214" s="24">
        <v>43874</v>
      </c>
      <c r="I2214" s="20" t="s">
        <v>298</v>
      </c>
      <c r="J2214" s="43" t="s">
        <v>842</v>
      </c>
      <c r="K2214" s="51" t="str">
        <f ca="1">LeaveTracker[[#This Row],[Days]]&amp;" "&amp;LeaveTracker[[#This Row],[Type of Leave]]</f>
        <v>1 OTHER</v>
      </c>
      <c r="L2214" s="23">
        <f ca="1">NETWORKDAYS(LeaveTracker[[#This Row],[Start Date]],LeaveTracker[[#This Row],[End Date]],lstHolidays)</f>
        <v>1</v>
      </c>
      <c r="M2214" s="27"/>
    </row>
    <row r="2215" spans="1:13" ht="30" customHeight="1" x14ac:dyDescent="0.3">
      <c r="A2215" s="27">
        <v>635</v>
      </c>
      <c r="B2215" s="31">
        <v>43919</v>
      </c>
      <c r="C2215" s="31">
        <v>43900</v>
      </c>
      <c r="D2215" s="20" t="s">
        <v>302</v>
      </c>
      <c r="E2215" s="51" t="str">
        <f>IF(ISBLANK(LeaveTracker[[#This Row],[Employee Name]]),"-----",VLOOKUP(LeaveTracker[[#This Row],[Employee Name]],Employees[[Employee Name]:[Office]],7))</f>
        <v>TOPS (ADMIN CSU)</v>
      </c>
      <c r="F2215" s="51" t="str">
        <f>IF(ISBLANK(LeaveTracker[[#This Row],[Employee Name]]),"-----",VLOOKUP(LeaveTracker[[#This Row],[Employee Name]],Employees[[Employee Name]:[Office]],6))</f>
        <v>REGULAR</v>
      </c>
      <c r="G2215" s="24">
        <v>43899</v>
      </c>
      <c r="H2215" s="24">
        <v>43899</v>
      </c>
      <c r="I2215" s="20" t="s">
        <v>81</v>
      </c>
      <c r="K2215" s="51" t="str">
        <f ca="1">LeaveTracker[[#This Row],[Days]]&amp;" "&amp;LeaveTracker[[#This Row],[Type of Leave]]</f>
        <v>1 SL</v>
      </c>
      <c r="L2215" s="23">
        <f ca="1">NETWORKDAYS(LeaveTracker[[#This Row],[Start Date]],LeaveTracker[[#This Row],[End Date]],lstHolidays)</f>
        <v>1</v>
      </c>
      <c r="M2215" s="27"/>
    </row>
    <row r="2216" spans="1:13" ht="30" customHeight="1" x14ac:dyDescent="0.3">
      <c r="A2216" s="27">
        <v>636</v>
      </c>
      <c r="B2216" s="31">
        <v>43919</v>
      </c>
      <c r="C2216" s="31">
        <v>43866</v>
      </c>
      <c r="D2216" s="20" t="s">
        <v>990</v>
      </c>
      <c r="E2216" s="51" t="str">
        <f>IF(ISBLANK(LeaveTracker[[#This Row],[Employee Name]]),"-----",VLOOKUP(LeaveTracker[[#This Row],[Employee Name]],Employees[[Employee Name]:[Office]],7))</f>
        <v>PICNIC GROVE</v>
      </c>
      <c r="F2216" s="51" t="str">
        <f>IF(ISBLANK(LeaveTracker[[#This Row],[Employee Name]]),"-----",VLOOKUP(LeaveTracker[[#This Row],[Employee Name]],Employees[[Employee Name]:[Office]],6))</f>
        <v>CASUAL</v>
      </c>
      <c r="G2216" s="24">
        <v>43872</v>
      </c>
      <c r="H2216" s="24">
        <v>43875</v>
      </c>
      <c r="I2216" s="20" t="s">
        <v>298</v>
      </c>
      <c r="J2216" s="43" t="s">
        <v>842</v>
      </c>
      <c r="K2216" s="51" t="str">
        <f ca="1">LeaveTracker[[#This Row],[Days]]&amp;" "&amp;LeaveTracker[[#This Row],[Type of Leave]]</f>
        <v>4 OTHER</v>
      </c>
      <c r="L2216" s="23">
        <f ca="1">NETWORKDAYS(LeaveTracker[[#This Row],[Start Date]],LeaveTracker[[#This Row],[End Date]],lstHolidays)</f>
        <v>4</v>
      </c>
      <c r="M2216" s="27"/>
    </row>
    <row r="2217" spans="1:13" ht="30" customHeight="1" x14ac:dyDescent="0.3">
      <c r="A2217" s="27">
        <v>637</v>
      </c>
      <c r="B2217" s="31">
        <v>43919</v>
      </c>
      <c r="C2217" s="31">
        <v>43888</v>
      </c>
      <c r="D2217" s="20" t="s">
        <v>131</v>
      </c>
      <c r="E2217" s="51" t="str">
        <f>IF(ISBLANK(LeaveTracker[[#This Row],[Employee Name]]),"-----",VLOOKUP(LeaveTracker[[#This Row],[Employee Name]],Employees[[Employee Name]:[Office]],7))</f>
        <v>FPTMNHS</v>
      </c>
      <c r="F2217" s="51" t="str">
        <f>IF(ISBLANK(LeaveTracker[[#This Row],[Employee Name]]),"-----",VLOOKUP(LeaveTracker[[#This Row],[Employee Name]],Employees[[Employee Name]:[Office]],6))</f>
        <v>REGULAR</v>
      </c>
      <c r="G2217" s="24">
        <v>43891</v>
      </c>
      <c r="H2217" s="24">
        <v>43921</v>
      </c>
      <c r="I2217" s="20" t="s">
        <v>81</v>
      </c>
      <c r="K2217" s="51" t="str">
        <f ca="1">LeaveTracker[[#This Row],[Days]]&amp;" "&amp;LeaveTracker[[#This Row],[Type of Leave]]</f>
        <v>22 SL</v>
      </c>
      <c r="L2217" s="23">
        <f ca="1">NETWORKDAYS(LeaveTracker[[#This Row],[Start Date]],LeaveTracker[[#This Row],[End Date]],lstHolidays)</f>
        <v>22</v>
      </c>
      <c r="M2217" s="27"/>
    </row>
    <row r="2218" spans="1:13" ht="30" customHeight="1" x14ac:dyDescent="0.3">
      <c r="A2218" s="27">
        <v>638</v>
      </c>
      <c r="B2218" s="31">
        <v>43919</v>
      </c>
      <c r="C2218" s="31">
        <v>43857</v>
      </c>
      <c r="D2218" s="20" t="s">
        <v>131</v>
      </c>
      <c r="E2218" s="51" t="str">
        <f>IF(ISBLANK(LeaveTracker[[#This Row],[Employee Name]]),"-----",VLOOKUP(LeaveTracker[[#This Row],[Employee Name]],Employees[[Employee Name]:[Office]],7))</f>
        <v>FPTMNHS</v>
      </c>
      <c r="F2218" s="51" t="str">
        <f>IF(ISBLANK(LeaveTracker[[#This Row],[Employee Name]]),"-----",VLOOKUP(LeaveTracker[[#This Row],[Employee Name]],Employees[[Employee Name]:[Office]],6))</f>
        <v>REGULAR</v>
      </c>
      <c r="G2218" s="24">
        <v>43862</v>
      </c>
      <c r="H2218" s="24">
        <v>43890</v>
      </c>
      <c r="I2218" s="20" t="s">
        <v>82</v>
      </c>
      <c r="K2218" s="51" t="str">
        <f ca="1">LeaveTracker[[#This Row],[Days]]&amp;" "&amp;LeaveTracker[[#This Row],[Type of Leave]]</f>
        <v>20 VL</v>
      </c>
      <c r="L2218" s="23">
        <f ca="1">NETWORKDAYS(LeaveTracker[[#This Row],[Start Date]],LeaveTracker[[#This Row],[End Date]],lstHolidays)</f>
        <v>20</v>
      </c>
      <c r="M2218" s="27"/>
    </row>
    <row r="2219" spans="1:13" ht="30" customHeight="1" x14ac:dyDescent="0.3">
      <c r="A2219" s="27">
        <v>639</v>
      </c>
      <c r="B2219" s="31">
        <v>43919</v>
      </c>
      <c r="C2219" s="31">
        <v>43832</v>
      </c>
      <c r="D2219" s="20" t="s">
        <v>131</v>
      </c>
      <c r="E2219" s="51" t="str">
        <f>IF(ISBLANK(LeaveTracker[[#This Row],[Employee Name]]),"-----",VLOOKUP(LeaveTracker[[#This Row],[Employee Name]],Employees[[Employee Name]:[Office]],7))</f>
        <v>FPTMNHS</v>
      </c>
      <c r="F2219" s="51" t="str">
        <f>IF(ISBLANK(LeaveTracker[[#This Row],[Employee Name]]),"-----",VLOOKUP(LeaveTracker[[#This Row],[Employee Name]],Employees[[Employee Name]:[Office]],6))</f>
        <v>REGULAR</v>
      </c>
      <c r="G2219" s="24">
        <v>43831</v>
      </c>
      <c r="H2219" s="24">
        <v>43861</v>
      </c>
      <c r="I2219" s="20" t="s">
        <v>82</v>
      </c>
      <c r="K2219" s="51" t="str">
        <f ca="1">LeaveTracker[[#This Row],[Days]]&amp;" "&amp;LeaveTracker[[#This Row],[Type of Leave]]</f>
        <v>23 VL</v>
      </c>
      <c r="L2219" s="23">
        <f ca="1">NETWORKDAYS(LeaveTracker[[#This Row],[Start Date]],LeaveTracker[[#This Row],[End Date]],lstHolidays)</f>
        <v>23</v>
      </c>
      <c r="M2219" s="27"/>
    </row>
    <row r="2220" spans="1:13" ht="30" customHeight="1" x14ac:dyDescent="0.3">
      <c r="A2220" s="27">
        <v>640</v>
      </c>
      <c r="B2220" s="31">
        <v>43919</v>
      </c>
      <c r="C2220" s="31">
        <v>43896</v>
      </c>
      <c r="D2220" s="20" t="s">
        <v>991</v>
      </c>
      <c r="E2220" s="51" t="str">
        <f>IF(ISBLANK(LeaveTracker[[#This Row],[Employee Name]]),"-----",VLOOKUP(LeaveTracker[[#This Row],[Employee Name]],Employees[[Employee Name]:[Office]],7))</f>
        <v>GSO</v>
      </c>
      <c r="F2220" s="51" t="str">
        <f>IF(ISBLANK(LeaveTracker[[#This Row],[Employee Name]]),"-----",VLOOKUP(LeaveTracker[[#This Row],[Employee Name]],Employees[[Employee Name]:[Office]],6))</f>
        <v>REGULAR</v>
      </c>
      <c r="G2220" s="24">
        <v>43885</v>
      </c>
      <c r="H2220" s="24">
        <v>43885</v>
      </c>
      <c r="I2220" s="20" t="s">
        <v>81</v>
      </c>
      <c r="K2220" s="51" t="str">
        <f ca="1">LeaveTracker[[#This Row],[Days]]&amp;" "&amp;LeaveTracker[[#This Row],[Type of Leave]]</f>
        <v>1 SL</v>
      </c>
      <c r="L2220" s="23">
        <f ca="1">NETWORKDAYS(LeaveTracker[[#This Row],[Start Date]],LeaveTracker[[#This Row],[End Date]],lstHolidays)</f>
        <v>1</v>
      </c>
      <c r="M2220" s="27"/>
    </row>
    <row r="2221" spans="1:13" ht="30" customHeight="1" x14ac:dyDescent="0.3">
      <c r="A2221" s="27">
        <v>640</v>
      </c>
      <c r="B2221" s="31">
        <v>43919</v>
      </c>
      <c r="C2221" s="31">
        <v>43896</v>
      </c>
      <c r="D2221" s="20" t="s">
        <v>991</v>
      </c>
      <c r="E2221" s="51" t="str">
        <f>IF(ISBLANK(LeaveTracker[[#This Row],[Employee Name]]),"-----",VLOOKUP(LeaveTracker[[#This Row],[Employee Name]],Employees[[Employee Name]:[Office]],7))</f>
        <v>GSO</v>
      </c>
      <c r="F2221" s="51" t="str">
        <f>IF(ISBLANK(LeaveTracker[[#This Row],[Employee Name]]),"-----",VLOOKUP(LeaveTracker[[#This Row],[Employee Name]],Employees[[Employee Name]:[Office]],6))</f>
        <v>REGULAR</v>
      </c>
      <c r="G2221" s="24">
        <v>43887</v>
      </c>
      <c r="H2221" s="24">
        <v>43889</v>
      </c>
      <c r="I2221" s="20" t="s">
        <v>81</v>
      </c>
      <c r="K2221" s="51" t="str">
        <f ca="1">LeaveTracker[[#This Row],[Days]]&amp;" "&amp;LeaveTracker[[#This Row],[Type of Leave]]</f>
        <v>3 SL</v>
      </c>
      <c r="L2221" s="23">
        <f ca="1">NETWORKDAYS(LeaveTracker[[#This Row],[Start Date]],LeaveTracker[[#This Row],[End Date]],lstHolidays)</f>
        <v>3</v>
      </c>
      <c r="M2221" s="27"/>
    </row>
    <row r="2222" spans="1:13" ht="30" customHeight="1" x14ac:dyDescent="0.3">
      <c r="A2222" s="27">
        <v>641</v>
      </c>
      <c r="B2222" s="31">
        <v>43919</v>
      </c>
      <c r="C2222" s="31">
        <v>43896</v>
      </c>
      <c r="D2222" s="20" t="s">
        <v>991</v>
      </c>
      <c r="E2222" s="51" t="str">
        <f>IF(ISBLANK(LeaveTracker[[#This Row],[Employee Name]]),"-----",VLOOKUP(LeaveTracker[[#This Row],[Employee Name]],Employees[[Employee Name]:[Office]],7))</f>
        <v>GSO</v>
      </c>
      <c r="F2222" s="51" t="str">
        <f>IF(ISBLANK(LeaveTracker[[#This Row],[Employee Name]]),"-----",VLOOKUP(LeaveTracker[[#This Row],[Employee Name]],Employees[[Employee Name]:[Office]],6))</f>
        <v>REGULAR</v>
      </c>
      <c r="G2222" s="24">
        <v>43880</v>
      </c>
      <c r="H2222" s="24">
        <v>43882</v>
      </c>
      <c r="I2222" s="20" t="s">
        <v>298</v>
      </c>
      <c r="J2222" s="43" t="s">
        <v>214</v>
      </c>
      <c r="K2222" s="51" t="str">
        <f ca="1">LeaveTracker[[#This Row],[Days]]&amp;" "&amp;LeaveTracker[[#This Row],[Type of Leave]]</f>
        <v>3 OTHER</v>
      </c>
      <c r="L2222" s="23">
        <f ca="1">NETWORKDAYS(LeaveTracker[[#This Row],[Start Date]],LeaveTracker[[#This Row],[End Date]],lstHolidays)</f>
        <v>3</v>
      </c>
      <c r="M2222" s="27"/>
    </row>
    <row r="2223" spans="1:13" ht="30" customHeight="1" x14ac:dyDescent="0.3">
      <c r="A2223" s="27">
        <v>642</v>
      </c>
      <c r="B2223" s="31">
        <v>43919</v>
      </c>
      <c r="C2223" s="31">
        <v>43865</v>
      </c>
      <c r="D2223" s="20" t="s">
        <v>991</v>
      </c>
      <c r="E2223" s="51" t="str">
        <f>IF(ISBLANK(LeaveTracker[[#This Row],[Employee Name]]),"-----",VLOOKUP(LeaveTracker[[#This Row],[Employee Name]],Employees[[Employee Name]:[Office]],7))</f>
        <v>GSO</v>
      </c>
      <c r="F2223" s="51" t="str">
        <f>IF(ISBLANK(LeaveTracker[[#This Row],[Employee Name]]),"-----",VLOOKUP(LeaveTracker[[#This Row],[Employee Name]],Employees[[Employee Name]:[Office]],6))</f>
        <v>REGULAR</v>
      </c>
      <c r="G2223" s="24">
        <v>43844</v>
      </c>
      <c r="H2223" s="24">
        <v>43847</v>
      </c>
      <c r="I2223" s="20" t="s">
        <v>298</v>
      </c>
      <c r="J2223" s="43" t="s">
        <v>842</v>
      </c>
      <c r="K2223" s="51" t="str">
        <f ca="1">LeaveTracker[[#This Row],[Days]]&amp;" "&amp;LeaveTracker[[#This Row],[Type of Leave]]</f>
        <v>4 OTHER</v>
      </c>
      <c r="L2223" s="23">
        <f ca="1">NETWORKDAYS(LeaveTracker[[#This Row],[Start Date]],LeaveTracker[[#This Row],[End Date]],lstHolidays)</f>
        <v>4</v>
      </c>
      <c r="M2223" s="27"/>
    </row>
    <row r="2224" spans="1:13" ht="30" customHeight="1" x14ac:dyDescent="0.3">
      <c r="A2224" s="27">
        <v>642</v>
      </c>
      <c r="B2224" s="31">
        <v>43919</v>
      </c>
      <c r="C2224" s="31">
        <v>43865</v>
      </c>
      <c r="D2224" s="20" t="s">
        <v>991</v>
      </c>
      <c r="E2224" s="51" t="str">
        <f>IF(ISBLANK(LeaveTracker[[#This Row],[Employee Name]]),"-----",VLOOKUP(LeaveTracker[[#This Row],[Employee Name]],Employees[[Employee Name]:[Office]],7))</f>
        <v>GSO</v>
      </c>
      <c r="F2224" s="51" t="str">
        <f>IF(ISBLANK(LeaveTracker[[#This Row],[Employee Name]]),"-----",VLOOKUP(LeaveTracker[[#This Row],[Employee Name]],Employees[[Employee Name]:[Office]],6))</f>
        <v>REGULAR</v>
      </c>
      <c r="G2224" s="24">
        <v>43850</v>
      </c>
      <c r="H2224" s="24">
        <v>43850</v>
      </c>
      <c r="I2224" s="20" t="s">
        <v>298</v>
      </c>
      <c r="J2224" s="43" t="s">
        <v>842</v>
      </c>
      <c r="K2224" s="51" t="str">
        <f ca="1">LeaveTracker[[#This Row],[Days]]&amp;" "&amp;LeaveTracker[[#This Row],[Type of Leave]]</f>
        <v>1 OTHER</v>
      </c>
      <c r="L2224" s="23">
        <f ca="1">NETWORKDAYS(LeaveTracker[[#This Row],[Start Date]],LeaveTracker[[#This Row],[End Date]],lstHolidays)</f>
        <v>1</v>
      </c>
      <c r="M2224" s="27"/>
    </row>
    <row r="2225" spans="1:13" ht="30" customHeight="1" x14ac:dyDescent="0.3">
      <c r="A2225" s="27">
        <v>643</v>
      </c>
      <c r="B2225" s="31">
        <v>43919</v>
      </c>
      <c r="C2225" s="31">
        <v>43864</v>
      </c>
      <c r="D2225" s="20" t="s">
        <v>338</v>
      </c>
      <c r="E2225" s="51" t="str">
        <f>IF(ISBLANK(LeaveTracker[[#This Row],[Employee Name]]),"-----",VLOOKUP(LeaveTracker[[#This Row],[Employee Name]],Employees[[Employee Name]:[Office]],7))</f>
        <v>COMELEC</v>
      </c>
      <c r="F2225" s="51" t="str">
        <f>IF(ISBLANK(LeaveTracker[[#This Row],[Employee Name]]),"-----",VLOOKUP(LeaveTracker[[#This Row],[Employee Name]],Employees[[Employee Name]:[Office]],6))</f>
        <v>REGULAR</v>
      </c>
      <c r="G2225" s="24">
        <v>43861</v>
      </c>
      <c r="H2225" s="24">
        <v>43861</v>
      </c>
      <c r="I2225" s="20" t="s">
        <v>298</v>
      </c>
      <c r="J2225" s="43" t="s">
        <v>763</v>
      </c>
      <c r="K2225" s="51" t="str">
        <f ca="1">LeaveTracker[[#This Row],[Days]]&amp;" "&amp;LeaveTracker[[#This Row],[Type of Leave]]</f>
        <v>1 OTHER</v>
      </c>
      <c r="L2225" s="23">
        <f ca="1">NETWORKDAYS(LeaveTracker[[#This Row],[Start Date]],LeaveTracker[[#This Row],[End Date]],lstHolidays)</f>
        <v>1</v>
      </c>
      <c r="M2225" s="27"/>
    </row>
    <row r="2226" spans="1:13" ht="30" customHeight="1" x14ac:dyDescent="0.3">
      <c r="A2226" s="27">
        <v>643</v>
      </c>
      <c r="B2226" s="31">
        <v>43919</v>
      </c>
      <c r="C2226" s="31">
        <v>43864</v>
      </c>
      <c r="D2226" s="20" t="s">
        <v>338</v>
      </c>
      <c r="E2226" s="51" t="str">
        <f>IF(ISBLANK(LeaveTracker[[#This Row],[Employee Name]]),"-----",VLOOKUP(LeaveTracker[[#This Row],[Employee Name]],Employees[[Employee Name]:[Office]],7))</f>
        <v>COMELEC</v>
      </c>
      <c r="F2226" s="51" t="str">
        <f>IF(ISBLANK(LeaveTracker[[#This Row],[Employee Name]]),"-----",VLOOKUP(LeaveTracker[[#This Row],[Employee Name]],Employees[[Employee Name]:[Office]],6))</f>
        <v>REGULAR</v>
      </c>
      <c r="G2226" s="24">
        <v>43874</v>
      </c>
      <c r="H2226" s="24">
        <v>43875</v>
      </c>
      <c r="I2226" s="20" t="s">
        <v>298</v>
      </c>
      <c r="J2226" s="43" t="s">
        <v>763</v>
      </c>
      <c r="K2226" s="51" t="str">
        <f ca="1">LeaveTracker[[#This Row],[Days]]&amp;" "&amp;LeaveTracker[[#This Row],[Type of Leave]]</f>
        <v>2 OTHER</v>
      </c>
      <c r="L2226" s="23">
        <f ca="1">NETWORKDAYS(LeaveTracker[[#This Row],[Start Date]],LeaveTracker[[#This Row],[End Date]],lstHolidays)</f>
        <v>2</v>
      </c>
      <c r="M2226" s="27"/>
    </row>
    <row r="2227" spans="1:13" ht="30" customHeight="1" x14ac:dyDescent="0.3">
      <c r="A2227" s="27">
        <v>643</v>
      </c>
      <c r="B2227" s="31">
        <v>43919</v>
      </c>
      <c r="C2227" s="31">
        <v>43857</v>
      </c>
      <c r="D2227" s="20" t="s">
        <v>338</v>
      </c>
      <c r="E2227" s="51" t="str">
        <f>IF(ISBLANK(LeaveTracker[[#This Row],[Employee Name]]),"-----",VLOOKUP(LeaveTracker[[#This Row],[Employee Name]],Employees[[Employee Name]:[Office]],7))</f>
        <v>COMELEC</v>
      </c>
      <c r="F2227" s="51" t="str">
        <f>IF(ISBLANK(LeaveTracker[[#This Row],[Employee Name]]),"-----",VLOOKUP(LeaveTracker[[#This Row],[Employee Name]],Employees[[Employee Name]:[Office]],6))</f>
        <v>REGULAR</v>
      </c>
      <c r="G2227" s="24">
        <v>43845</v>
      </c>
      <c r="H2227" s="24">
        <v>43846</v>
      </c>
      <c r="I2227" s="20" t="s">
        <v>298</v>
      </c>
      <c r="J2227" s="43" t="s">
        <v>842</v>
      </c>
      <c r="K2227" s="51" t="str">
        <f ca="1">LeaveTracker[[#This Row],[Days]]&amp;" "&amp;LeaveTracker[[#This Row],[Type of Leave]]</f>
        <v>2 OTHER</v>
      </c>
      <c r="L2227" s="23">
        <f ca="1">NETWORKDAYS(LeaveTracker[[#This Row],[Start Date]],LeaveTracker[[#This Row],[End Date]],lstHolidays)</f>
        <v>2</v>
      </c>
      <c r="M2227" s="27"/>
    </row>
    <row r="2228" spans="1:13" ht="30" customHeight="1" x14ac:dyDescent="0.3">
      <c r="A2228" s="27">
        <v>644</v>
      </c>
      <c r="B2228" s="31">
        <v>43919</v>
      </c>
      <c r="C2228" s="31">
        <v>43836</v>
      </c>
      <c r="D2228" s="20" t="s">
        <v>338</v>
      </c>
      <c r="E2228" s="51" t="str">
        <f>IF(ISBLANK(LeaveTracker[[#This Row],[Employee Name]]),"-----",VLOOKUP(LeaveTracker[[#This Row],[Employee Name]],Employees[[Employee Name]:[Office]],7))</f>
        <v>COMELEC</v>
      </c>
      <c r="F2228" s="51" t="str">
        <f>IF(ISBLANK(LeaveTracker[[#This Row],[Employee Name]]),"-----",VLOOKUP(LeaveTracker[[#This Row],[Employee Name]],Employees[[Employee Name]:[Office]],6))</f>
        <v>REGULAR</v>
      </c>
      <c r="G2228" s="24">
        <v>43840</v>
      </c>
      <c r="H2228" s="24">
        <v>43840</v>
      </c>
      <c r="I2228" s="20" t="s">
        <v>298</v>
      </c>
      <c r="J2228" s="43" t="s">
        <v>995</v>
      </c>
      <c r="K2228" s="51" t="str">
        <f ca="1">LeaveTracker[[#This Row],[Days]]&amp;" "&amp;LeaveTracker[[#This Row],[Type of Leave]]</f>
        <v>1 OTHER</v>
      </c>
      <c r="L2228" s="23">
        <f ca="1">NETWORKDAYS(LeaveTracker[[#This Row],[Start Date]],LeaveTracker[[#This Row],[End Date]],lstHolidays)</f>
        <v>1</v>
      </c>
      <c r="M2228" s="27"/>
    </row>
    <row r="2229" spans="1:13" ht="30" customHeight="1" x14ac:dyDescent="0.3">
      <c r="A2229" s="27">
        <v>645</v>
      </c>
      <c r="B2229" s="31">
        <v>43919</v>
      </c>
      <c r="C2229" s="31">
        <v>43857</v>
      </c>
      <c r="D2229" s="20" t="s">
        <v>336</v>
      </c>
      <c r="E2229" s="51" t="str">
        <f>IF(ISBLANK(LeaveTracker[[#This Row],[Employee Name]]),"-----",VLOOKUP(LeaveTracker[[#This Row],[Employee Name]],Employees[[Employee Name]:[Office]],7))</f>
        <v>COMELEC</v>
      </c>
      <c r="F2229" s="51" t="str">
        <f>IF(ISBLANK(LeaveTracker[[#This Row],[Employee Name]]),"-----",VLOOKUP(LeaveTracker[[#This Row],[Employee Name]],Employees[[Employee Name]:[Office]],6))</f>
        <v>REGULAR</v>
      </c>
      <c r="G2229" s="24">
        <v>43868</v>
      </c>
      <c r="H2229" s="24">
        <v>43868</v>
      </c>
      <c r="I2229" s="20" t="s">
        <v>298</v>
      </c>
      <c r="J2229" s="43" t="s">
        <v>842</v>
      </c>
      <c r="K2229" s="51" t="str">
        <f ca="1">LeaveTracker[[#This Row],[Days]]&amp;" "&amp;LeaveTracker[[#This Row],[Type of Leave]]</f>
        <v>1 OTHER</v>
      </c>
      <c r="L2229" s="23">
        <f ca="1">NETWORKDAYS(LeaveTracker[[#This Row],[Start Date]],LeaveTracker[[#This Row],[End Date]],lstHolidays)</f>
        <v>1</v>
      </c>
      <c r="M2229" s="27"/>
    </row>
    <row r="2230" spans="1:13" ht="30" customHeight="1" x14ac:dyDescent="0.3">
      <c r="A2230" s="27">
        <v>645</v>
      </c>
      <c r="B2230" s="31">
        <v>43919</v>
      </c>
      <c r="C2230" s="31">
        <v>43857</v>
      </c>
      <c r="D2230" s="20" t="s">
        <v>336</v>
      </c>
      <c r="E2230" s="51" t="str">
        <f>IF(ISBLANK(LeaveTracker[[#This Row],[Employee Name]]),"-----",VLOOKUP(LeaveTracker[[#This Row],[Employee Name]],Employees[[Employee Name]:[Office]],7))</f>
        <v>COMELEC</v>
      </c>
      <c r="F2230" s="51" t="str">
        <f>IF(ISBLANK(LeaveTracker[[#This Row],[Employee Name]]),"-----",VLOOKUP(LeaveTracker[[#This Row],[Employee Name]],Employees[[Employee Name]:[Office]],6))</f>
        <v>REGULAR</v>
      </c>
      <c r="G2230" s="24">
        <v>43871</v>
      </c>
      <c r="H2230" s="24">
        <v>43871</v>
      </c>
      <c r="I2230" s="20" t="s">
        <v>298</v>
      </c>
      <c r="J2230" s="43" t="s">
        <v>842</v>
      </c>
      <c r="K2230" s="51" t="str">
        <f ca="1">LeaveTracker[[#This Row],[Days]]&amp;" "&amp;LeaveTracker[[#This Row],[Type of Leave]]</f>
        <v>1 OTHER</v>
      </c>
      <c r="L2230" s="23">
        <f ca="1">NETWORKDAYS(LeaveTracker[[#This Row],[Start Date]],LeaveTracker[[#This Row],[End Date]],lstHolidays)</f>
        <v>1</v>
      </c>
      <c r="M2230" s="27"/>
    </row>
    <row r="2231" spans="1:13" ht="30" customHeight="1" x14ac:dyDescent="0.3">
      <c r="A2231" s="27">
        <v>645</v>
      </c>
      <c r="B2231" s="31">
        <v>43919</v>
      </c>
      <c r="C2231" s="31">
        <v>43857</v>
      </c>
      <c r="D2231" s="20" t="s">
        <v>336</v>
      </c>
      <c r="E2231" s="51" t="str">
        <f>IF(ISBLANK(LeaveTracker[[#This Row],[Employee Name]]),"-----",VLOOKUP(LeaveTracker[[#This Row],[Employee Name]],Employees[[Employee Name]:[Office]],7))</f>
        <v>COMELEC</v>
      </c>
      <c r="F2231" s="51" t="str">
        <f>IF(ISBLANK(LeaveTracker[[#This Row],[Employee Name]]),"-----",VLOOKUP(LeaveTracker[[#This Row],[Employee Name]],Employees[[Employee Name]:[Office]],6))</f>
        <v>REGULAR</v>
      </c>
      <c r="G2231" s="24">
        <v>43875</v>
      </c>
      <c r="H2231" s="24">
        <v>43875</v>
      </c>
      <c r="I2231" s="20" t="s">
        <v>298</v>
      </c>
      <c r="J2231" s="43" t="s">
        <v>842</v>
      </c>
      <c r="K2231" s="51" t="str">
        <f ca="1">LeaveTracker[[#This Row],[Days]]&amp;" "&amp;LeaveTracker[[#This Row],[Type of Leave]]</f>
        <v>1 OTHER</v>
      </c>
      <c r="L2231" s="23">
        <f ca="1">NETWORKDAYS(LeaveTracker[[#This Row],[Start Date]],LeaveTracker[[#This Row],[End Date]],lstHolidays)</f>
        <v>1</v>
      </c>
      <c r="M2231" s="27"/>
    </row>
    <row r="2232" spans="1:13" ht="30" customHeight="1" x14ac:dyDescent="0.3">
      <c r="A2232" s="27">
        <v>695</v>
      </c>
      <c r="B2232" s="31">
        <v>44767</v>
      </c>
      <c r="C2232" s="31">
        <v>44721</v>
      </c>
      <c r="D2232" s="19" t="s">
        <v>513</v>
      </c>
      <c r="E2232" s="51" t="str">
        <f>IF(ISBLANK(LeaveTracker[[#This Row],[Employee Name]]),"-----",VLOOKUP(LeaveTracker[[#This Row],[Employee Name]],Employees[[Employee Name]:[Office]],7))</f>
        <v>ACCOUNTING</v>
      </c>
      <c r="F2232" s="51" t="str">
        <f>IF(ISBLANK(LeaveTracker[[#This Row],[Employee Name]]),"-----",VLOOKUP(LeaveTracker[[#This Row],[Employee Name]],Employees[[Employee Name]:[Office]],6))</f>
        <v>REGULAR</v>
      </c>
      <c r="G2232" s="24" t="s">
        <v>1132</v>
      </c>
      <c r="H2232" s="24" t="s">
        <v>1132</v>
      </c>
      <c r="I2232" s="19" t="s">
        <v>81</v>
      </c>
      <c r="J2232" s="43" t="s">
        <v>1149</v>
      </c>
      <c r="K2232" s="51" t="str">
        <f ca="1">LeaveTracker[[#This Row],[Days]]&amp;" "&amp;LeaveTracker[[#This Row],[Type of Leave]]</f>
        <v>1 SL</v>
      </c>
      <c r="L2232" s="23">
        <f ca="1">NETWORKDAYS(LeaveTracker[[#This Row],[Start Date]],LeaveTracker[[#This Row],[End Date]],lstHolidays)</f>
        <v>1</v>
      </c>
      <c r="M2232" s="27"/>
    </row>
    <row r="2233" spans="1:13" ht="30" customHeight="1" x14ac:dyDescent="0.3">
      <c r="A2233" s="27">
        <v>695</v>
      </c>
      <c r="B2233" s="31">
        <v>44767</v>
      </c>
      <c r="C2233" s="31">
        <v>44721</v>
      </c>
      <c r="D2233" s="19" t="s">
        <v>513</v>
      </c>
      <c r="E2233" s="51" t="str">
        <f>IF(ISBLANK(LeaveTracker[[#This Row],[Employee Name]]),"-----",VLOOKUP(LeaveTracker[[#This Row],[Employee Name]],Employees[[Employee Name]:[Office]],7))</f>
        <v>ACCOUNTING</v>
      </c>
      <c r="F2233" s="51" t="str">
        <f>IF(ISBLANK(LeaveTracker[[#This Row],[Employee Name]]),"-----",VLOOKUP(LeaveTracker[[#This Row],[Employee Name]],Employees[[Employee Name]:[Office]],6))</f>
        <v>REGULAR</v>
      </c>
      <c r="G2233" s="24" t="s">
        <v>1133</v>
      </c>
      <c r="H2233" s="24" t="s">
        <v>1133</v>
      </c>
      <c r="I2233" s="19" t="s">
        <v>81</v>
      </c>
      <c r="J2233" s="43" t="s">
        <v>1149</v>
      </c>
      <c r="K2233" s="51" t="str">
        <f ca="1">LeaveTracker[[#This Row],[Days]]&amp;" "&amp;LeaveTracker[[#This Row],[Type of Leave]]</f>
        <v>1 SL</v>
      </c>
      <c r="L2233" s="23">
        <f ca="1">NETWORKDAYS(LeaveTracker[[#This Row],[Start Date]],LeaveTracker[[#This Row],[End Date]],lstHolidays)</f>
        <v>1</v>
      </c>
      <c r="M2233" s="27"/>
    </row>
    <row r="2234" spans="1:13" ht="30" customHeight="1" x14ac:dyDescent="0.3">
      <c r="A2234" s="27">
        <v>695</v>
      </c>
      <c r="B2234" s="31">
        <v>44767</v>
      </c>
      <c r="C2234" s="31">
        <v>44721</v>
      </c>
      <c r="D2234" s="19" t="s">
        <v>513</v>
      </c>
      <c r="E2234" s="51" t="str">
        <f>IF(ISBLANK(LeaveTracker[[#This Row],[Employee Name]]),"-----",VLOOKUP(LeaveTracker[[#This Row],[Employee Name]],Employees[[Employee Name]:[Office]],7))</f>
        <v>ACCOUNTING</v>
      </c>
      <c r="F2234" s="51" t="str">
        <f>IF(ISBLANK(LeaveTracker[[#This Row],[Employee Name]]),"-----",VLOOKUP(LeaveTracker[[#This Row],[Employee Name]],Employees[[Employee Name]:[Office]],6))</f>
        <v>REGULAR</v>
      </c>
      <c r="G2234" s="24" t="s">
        <v>1134</v>
      </c>
      <c r="H2234" s="24" t="s">
        <v>1134</v>
      </c>
      <c r="I2234" s="19" t="s">
        <v>81</v>
      </c>
      <c r="J2234" s="43" t="s">
        <v>1149</v>
      </c>
      <c r="K2234" s="51" t="str">
        <f ca="1">LeaveTracker[[#This Row],[Days]]&amp;" "&amp;LeaveTracker[[#This Row],[Type of Leave]]</f>
        <v>1 SL</v>
      </c>
      <c r="L2234" s="23">
        <f ca="1">NETWORKDAYS(LeaveTracker[[#This Row],[Start Date]],LeaveTracker[[#This Row],[End Date]],lstHolidays)</f>
        <v>1</v>
      </c>
      <c r="M2234" s="27"/>
    </row>
    <row r="2235" spans="1:13" ht="30" customHeight="1" x14ac:dyDescent="0.3">
      <c r="A2235" s="27">
        <v>696</v>
      </c>
      <c r="B2235" s="31">
        <v>44767</v>
      </c>
      <c r="C2235" s="31">
        <v>44729</v>
      </c>
      <c r="D2235" s="19" t="s">
        <v>595</v>
      </c>
      <c r="E2235" s="51" t="str">
        <f>IF(ISBLANK(LeaveTracker[[#This Row],[Employee Name]]),"-----",VLOOKUP(LeaveTracker[[#This Row],[Employee Name]],Employees[[Employee Name]:[Office]],7))</f>
        <v>MAHOGANY MARKET</v>
      </c>
      <c r="F2235" s="51" t="str">
        <f>IF(ISBLANK(LeaveTracker[[#This Row],[Employee Name]]),"-----",VLOOKUP(LeaveTracker[[#This Row],[Employee Name]],Employees[[Employee Name]:[Office]],6))</f>
        <v>REGULAR</v>
      </c>
      <c r="G2235" s="24" t="s">
        <v>1116</v>
      </c>
      <c r="H2235" s="24" t="s">
        <v>1135</v>
      </c>
      <c r="I2235" s="19" t="s">
        <v>81</v>
      </c>
      <c r="J2235" s="43" t="s">
        <v>1149</v>
      </c>
      <c r="K2235" s="51" t="str">
        <f ca="1">LeaveTracker[[#This Row],[Days]]&amp;" "&amp;LeaveTracker[[#This Row],[Type of Leave]]</f>
        <v>2 SL</v>
      </c>
      <c r="L2235" s="23">
        <f ca="1">NETWORKDAYS(LeaveTracker[[#This Row],[Start Date]],LeaveTracker[[#This Row],[End Date]],lstHolidays)</f>
        <v>2</v>
      </c>
      <c r="M2235" s="27"/>
    </row>
    <row r="2236" spans="1:13" ht="30" customHeight="1" x14ac:dyDescent="0.3">
      <c r="A2236" s="27">
        <v>697</v>
      </c>
      <c r="B2236" s="31">
        <v>44767</v>
      </c>
      <c r="C2236" s="31">
        <v>44730</v>
      </c>
      <c r="D2236" s="19" t="s">
        <v>471</v>
      </c>
      <c r="E2236" s="51" t="str">
        <f>IF(ISBLANK(LeaveTracker[[#This Row],[Employee Name]]),"-----",VLOOKUP(LeaveTracker[[#This Row],[Employee Name]],Employees[[Employee Name]:[Office]],7))</f>
        <v>PIO</v>
      </c>
      <c r="F2236" s="51" t="str">
        <f>IF(ISBLANK(LeaveTracker[[#This Row],[Employee Name]]),"-----",VLOOKUP(LeaveTracker[[#This Row],[Employee Name]],Employees[[Employee Name]:[Office]],6))</f>
        <v>REGULAR</v>
      </c>
      <c r="G2236" s="24" t="s">
        <v>1117</v>
      </c>
      <c r="H2236" s="24" t="s">
        <v>1117</v>
      </c>
      <c r="I2236" s="19" t="s">
        <v>298</v>
      </c>
      <c r="J2236" s="43" t="s">
        <v>105</v>
      </c>
      <c r="K2236" s="51" t="str">
        <f ca="1">LeaveTracker[[#This Row],[Days]]&amp;" "&amp;LeaveTracker[[#This Row],[Type of Leave]]</f>
        <v>1 OTHER</v>
      </c>
      <c r="L2236" s="23">
        <f ca="1">NETWORKDAYS(LeaveTracker[[#This Row],[Start Date]],LeaveTracker[[#This Row],[End Date]],lstHolidays)</f>
        <v>1</v>
      </c>
      <c r="M2236" s="27"/>
    </row>
    <row r="2237" spans="1:13" ht="30" customHeight="1" x14ac:dyDescent="0.3">
      <c r="A2237" s="27">
        <v>698</v>
      </c>
      <c r="B2237" s="31">
        <v>44767</v>
      </c>
      <c r="C2237" s="31">
        <v>44722</v>
      </c>
      <c r="D2237" s="19" t="s">
        <v>722</v>
      </c>
      <c r="E2237" s="51" t="str">
        <f>IF(ISBLANK(LeaveTracker[[#This Row],[Employee Name]]),"-----",VLOOKUP(LeaveTracker[[#This Row],[Employee Name]],Employees[[Employee Name]:[Office]],7))</f>
        <v>LCR</v>
      </c>
      <c r="F2237" s="51" t="str">
        <f>IF(ISBLANK(LeaveTracker[[#This Row],[Employee Name]]),"-----",VLOOKUP(LeaveTracker[[#This Row],[Employee Name]],Employees[[Employee Name]:[Office]],6))</f>
        <v>REGULAR</v>
      </c>
      <c r="G2237" s="24" t="s">
        <v>1136</v>
      </c>
      <c r="H2237" s="24" t="s">
        <v>1136</v>
      </c>
      <c r="I2237" s="19" t="s">
        <v>81</v>
      </c>
      <c r="J2237" s="43" t="s">
        <v>1149</v>
      </c>
      <c r="K2237" s="51" t="str">
        <f ca="1">LeaveTracker[[#This Row],[Days]]&amp;" "&amp;LeaveTracker[[#This Row],[Type of Leave]]</f>
        <v>1 SL</v>
      </c>
      <c r="L2237" s="23">
        <f ca="1">NETWORKDAYS(LeaveTracker[[#This Row],[Start Date]],LeaveTracker[[#This Row],[End Date]],lstHolidays)</f>
        <v>1</v>
      </c>
      <c r="M2237" s="27"/>
    </row>
    <row r="2238" spans="1:13" ht="30" customHeight="1" x14ac:dyDescent="0.3">
      <c r="A2238" s="27">
        <v>699</v>
      </c>
      <c r="B2238" s="31">
        <v>44767</v>
      </c>
      <c r="C2238" s="31">
        <v>44728</v>
      </c>
      <c r="D2238" s="19" t="s">
        <v>874</v>
      </c>
      <c r="E2238" s="51" t="str">
        <f>IF(ISBLANK(LeaveTracker[[#This Row],[Employee Name]]),"-----",VLOOKUP(LeaveTracker[[#This Row],[Employee Name]],Employees[[Employee Name]:[Office]],7))</f>
        <v>GSO</v>
      </c>
      <c r="F2238" s="51" t="str">
        <f>IF(ISBLANK(LeaveTracker[[#This Row],[Employee Name]]),"-----",VLOOKUP(LeaveTracker[[#This Row],[Employee Name]],Employees[[Employee Name]:[Office]],6))</f>
        <v>REGULAR</v>
      </c>
      <c r="G2238" s="24" t="s">
        <v>1135</v>
      </c>
      <c r="H2238" s="24" t="s">
        <v>1137</v>
      </c>
      <c r="I2238" s="19" t="s">
        <v>81</v>
      </c>
      <c r="J2238" s="43" t="s">
        <v>1149</v>
      </c>
      <c r="K2238" s="51" t="str">
        <f ca="1">LeaveTracker[[#This Row],[Days]]&amp;" "&amp;LeaveTracker[[#This Row],[Type of Leave]]</f>
        <v>2 SL</v>
      </c>
      <c r="L2238" s="23">
        <f ca="1">NETWORKDAYS(LeaveTracker[[#This Row],[Start Date]],LeaveTracker[[#This Row],[End Date]],lstHolidays)</f>
        <v>2</v>
      </c>
      <c r="M2238" s="27"/>
    </row>
    <row r="2239" spans="1:13" ht="30" customHeight="1" x14ac:dyDescent="0.3">
      <c r="A2239" s="27">
        <v>700</v>
      </c>
      <c r="B2239" s="31">
        <v>44767</v>
      </c>
      <c r="C2239" s="31">
        <v>44719</v>
      </c>
      <c r="D2239" s="19" t="s">
        <v>624</v>
      </c>
      <c r="E2239" s="51" t="str">
        <f>IF(ISBLANK(LeaveTracker[[#This Row],[Employee Name]]),"-----",VLOOKUP(LeaveTracker[[#This Row],[Employee Name]],Employees[[Employee Name]:[Office]],7))</f>
        <v>CTO</v>
      </c>
      <c r="F2239" s="51" t="str">
        <f>IF(ISBLANK(LeaveTracker[[#This Row],[Employee Name]]),"-----",VLOOKUP(LeaveTracker[[#This Row],[Employee Name]],Employees[[Employee Name]:[Office]],6))</f>
        <v>REGULAR</v>
      </c>
      <c r="G2239" s="24" t="s">
        <v>1138</v>
      </c>
      <c r="H2239" s="24" t="s">
        <v>1138</v>
      </c>
      <c r="I2239" s="19" t="s">
        <v>82</v>
      </c>
      <c r="J2239" s="43" t="s">
        <v>1149</v>
      </c>
      <c r="K2239" s="51" t="str">
        <f ca="1">LeaveTracker[[#This Row],[Days]]&amp;" "&amp;LeaveTracker[[#This Row],[Type of Leave]]</f>
        <v>1 VL</v>
      </c>
      <c r="L2239" s="23">
        <f ca="1">NETWORKDAYS(LeaveTracker[[#This Row],[Start Date]],LeaveTracker[[#This Row],[End Date]],lstHolidays)</f>
        <v>1</v>
      </c>
      <c r="M2239" s="27"/>
    </row>
    <row r="2240" spans="1:13" ht="30" customHeight="1" x14ac:dyDescent="0.3">
      <c r="A2240" s="27">
        <v>701</v>
      </c>
      <c r="B2240" s="31">
        <v>44767</v>
      </c>
      <c r="C2240" s="31">
        <v>44725</v>
      </c>
      <c r="D2240" s="19" t="s">
        <v>780</v>
      </c>
      <c r="E2240" s="51" t="str">
        <f>IF(ISBLANK(LeaveTracker[[#This Row],[Employee Name]]),"-----",VLOOKUP(LeaveTracker[[#This Row],[Employee Name]],Employees[[Employee Name]:[Office]],7))</f>
        <v>SP</v>
      </c>
      <c r="F2240" s="51" t="str">
        <f>IF(ISBLANK(LeaveTracker[[#This Row],[Employee Name]]),"-----",VLOOKUP(LeaveTracker[[#This Row],[Employee Name]],Employees[[Employee Name]:[Office]],6))</f>
        <v>REGULAR</v>
      </c>
      <c r="G2240" s="24" t="s">
        <v>1113</v>
      </c>
      <c r="H2240" s="24" t="s">
        <v>1113</v>
      </c>
      <c r="I2240" s="19" t="s">
        <v>81</v>
      </c>
      <c r="J2240" s="43" t="s">
        <v>1149</v>
      </c>
      <c r="K2240" s="51" t="str">
        <f ca="1">LeaveTracker[[#This Row],[Days]]&amp;" "&amp;LeaveTracker[[#This Row],[Type of Leave]]</f>
        <v>1 SL</v>
      </c>
      <c r="L2240" s="23">
        <f ca="1">NETWORKDAYS(LeaveTracker[[#This Row],[Start Date]],LeaveTracker[[#This Row],[End Date]],lstHolidays)</f>
        <v>1</v>
      </c>
      <c r="M2240" s="27"/>
    </row>
    <row r="2241" spans="1:13" ht="30" customHeight="1" x14ac:dyDescent="0.3">
      <c r="A2241" s="27">
        <v>702</v>
      </c>
      <c r="B2241" s="31">
        <v>44767</v>
      </c>
      <c r="C2241" s="31">
        <v>44732</v>
      </c>
      <c r="D2241" s="19" t="s">
        <v>163</v>
      </c>
      <c r="E2241" s="51" t="str">
        <f>IF(ISBLANK(LeaveTracker[[#This Row],[Employee Name]]),"-----",VLOOKUP(LeaveTracker[[#This Row],[Employee Name]],Employees[[Employee Name]:[Office]],7))</f>
        <v>CHO</v>
      </c>
      <c r="F2241" s="51" t="str">
        <f>IF(ISBLANK(LeaveTracker[[#This Row],[Employee Name]]),"-----",VLOOKUP(LeaveTracker[[#This Row],[Employee Name]],Employees[[Employee Name]:[Office]],6))</f>
        <v>REGULAR</v>
      </c>
      <c r="G2241" s="24" t="s">
        <v>1139</v>
      </c>
      <c r="H2241" s="24" t="s">
        <v>1139</v>
      </c>
      <c r="I2241" s="19" t="s">
        <v>82</v>
      </c>
      <c r="J2241" s="43" t="s">
        <v>1149</v>
      </c>
      <c r="K2241" s="51" t="str">
        <f ca="1">LeaveTracker[[#This Row],[Days]]&amp;" "&amp;LeaveTracker[[#This Row],[Type of Leave]]</f>
        <v>1 VL</v>
      </c>
      <c r="L2241" s="23">
        <f ca="1">NETWORKDAYS(LeaveTracker[[#This Row],[Start Date]],LeaveTracker[[#This Row],[End Date]],lstHolidays)</f>
        <v>1</v>
      </c>
      <c r="M2241" s="27"/>
    </row>
    <row r="2242" spans="1:13" ht="30" customHeight="1" x14ac:dyDescent="0.3">
      <c r="A2242" s="27">
        <v>703</v>
      </c>
      <c r="B2242" s="31">
        <v>44767</v>
      </c>
      <c r="C2242" s="31">
        <v>44729</v>
      </c>
      <c r="D2242" s="19" t="s">
        <v>1002</v>
      </c>
      <c r="E2242" s="51" t="str">
        <f>IF(ISBLANK(LeaveTracker[[#This Row],[Employee Name]]),"-----",VLOOKUP(LeaveTracker[[#This Row],[Employee Name]],Employees[[Employee Name]:[Office]],7))</f>
        <v>CEO</v>
      </c>
      <c r="F2242" s="51" t="str">
        <f>IF(ISBLANK(LeaveTracker[[#This Row],[Employee Name]]),"-----",VLOOKUP(LeaveTracker[[#This Row],[Employee Name]],Employees[[Employee Name]:[Office]],6))</f>
        <v>REGULAR</v>
      </c>
      <c r="G2242" s="24" t="s">
        <v>1139</v>
      </c>
      <c r="H2242" s="24" t="s">
        <v>1139</v>
      </c>
      <c r="I2242" s="19" t="s">
        <v>298</v>
      </c>
      <c r="J2242" s="43" t="s">
        <v>1004</v>
      </c>
      <c r="K2242" s="51" t="str">
        <f ca="1">LeaveTracker[[#This Row],[Days]]&amp;" "&amp;LeaveTracker[[#This Row],[Type of Leave]]</f>
        <v>1 OTHER</v>
      </c>
      <c r="L2242" s="23">
        <f ca="1">NETWORKDAYS(LeaveTracker[[#This Row],[Start Date]],LeaveTracker[[#This Row],[End Date]],lstHolidays)</f>
        <v>1</v>
      </c>
      <c r="M2242" s="27"/>
    </row>
    <row r="2243" spans="1:13" ht="30" customHeight="1" x14ac:dyDescent="0.3">
      <c r="A2243" s="27">
        <v>704</v>
      </c>
      <c r="B2243" s="31">
        <v>44767</v>
      </c>
      <c r="C2243" s="31">
        <v>44718</v>
      </c>
      <c r="D2243" s="19" t="s">
        <v>776</v>
      </c>
      <c r="E2243" s="51" t="str">
        <f>IF(ISBLANK(LeaveTracker[[#This Row],[Employee Name]]),"-----",VLOOKUP(LeaveTracker[[#This Row],[Employee Name]],Employees[[Employee Name]:[Office]],7))</f>
        <v>GSO</v>
      </c>
      <c r="F2243" s="51" t="str">
        <f>IF(ISBLANK(LeaveTracker[[#This Row],[Employee Name]]),"-----",VLOOKUP(LeaveTracker[[#This Row],[Employee Name]],Employees[[Employee Name]:[Office]],6))</f>
        <v>REGULAR</v>
      </c>
      <c r="G2243" s="24" t="s">
        <v>1110</v>
      </c>
      <c r="H2243" s="24" t="s">
        <v>1114</v>
      </c>
      <c r="I2243" s="19" t="s">
        <v>82</v>
      </c>
      <c r="J2243" s="43" t="s">
        <v>1149</v>
      </c>
      <c r="K2243" s="51" t="str">
        <f ca="1">LeaveTracker[[#This Row],[Days]]&amp;" "&amp;LeaveTracker[[#This Row],[Type of Leave]]</f>
        <v>6 VL</v>
      </c>
      <c r="L2243" s="23">
        <f ca="1">NETWORKDAYS(LeaveTracker[[#This Row],[Start Date]],LeaveTracker[[#This Row],[End Date]],lstHolidays)</f>
        <v>6</v>
      </c>
      <c r="M2243" s="27"/>
    </row>
    <row r="2244" spans="1:13" ht="30" customHeight="1" x14ac:dyDescent="0.3">
      <c r="A2244" s="27">
        <v>705</v>
      </c>
      <c r="B2244" s="31">
        <v>44767</v>
      </c>
      <c r="C2244" s="31">
        <v>44729</v>
      </c>
      <c r="D2244" s="19" t="s">
        <v>428</v>
      </c>
      <c r="E2244" s="51" t="str">
        <f>IF(ISBLANK(LeaveTracker[[#This Row],[Employee Name]]),"-----",VLOOKUP(LeaveTracker[[#This Row],[Employee Name]],Employees[[Employee Name]:[Office]],7))</f>
        <v>HRMO</v>
      </c>
      <c r="F2244" s="51" t="str">
        <f>IF(ISBLANK(LeaveTracker[[#This Row],[Employee Name]]),"-----",VLOOKUP(LeaveTracker[[#This Row],[Employee Name]],Employees[[Employee Name]:[Office]],6))</f>
        <v>REGULAR</v>
      </c>
      <c r="G2244" s="24" t="s">
        <v>1116</v>
      </c>
      <c r="H2244" s="24" t="s">
        <v>1114</v>
      </c>
      <c r="I2244" s="19" t="s">
        <v>82</v>
      </c>
      <c r="J2244" s="43" t="s">
        <v>1149</v>
      </c>
      <c r="K2244" s="51" t="str">
        <f ca="1">LeaveTracker[[#This Row],[Days]]&amp;" "&amp;LeaveTracker[[#This Row],[Type of Leave]]</f>
        <v>4 VL</v>
      </c>
      <c r="L2244" s="23">
        <f ca="1">NETWORKDAYS(LeaveTracker[[#This Row],[Start Date]],LeaveTracker[[#This Row],[End Date]],lstHolidays)</f>
        <v>4</v>
      </c>
      <c r="M2244" s="27"/>
    </row>
    <row r="2245" spans="1:13" ht="30" customHeight="1" x14ac:dyDescent="0.3">
      <c r="A2245" s="27">
        <v>706</v>
      </c>
      <c r="B2245" s="31">
        <v>44767</v>
      </c>
      <c r="C2245" s="31">
        <v>44700</v>
      </c>
      <c r="D2245" s="19" t="s">
        <v>1126</v>
      </c>
      <c r="E2245" s="51">
        <f>IF(ISBLANK(LeaveTracker[[#This Row],[Employee Name]]),"-----",VLOOKUP(LeaveTracker[[#This Row],[Employee Name]],Employees[[Employee Name]:[Office]],7))</f>
        <v>0</v>
      </c>
      <c r="F2245" s="51" t="str">
        <f>IF(ISBLANK(LeaveTracker[[#This Row],[Employee Name]]),"-----",VLOOKUP(LeaveTracker[[#This Row],[Employee Name]],Employees[[Employee Name]:[Office]],6))</f>
        <v>CASUAL</v>
      </c>
      <c r="G2245" s="24" t="s">
        <v>1140</v>
      </c>
      <c r="H2245" s="24" t="s">
        <v>1140</v>
      </c>
      <c r="I2245" s="19" t="s">
        <v>298</v>
      </c>
      <c r="J2245" s="43" t="s">
        <v>1150</v>
      </c>
      <c r="K2245" s="51" t="str">
        <f ca="1">LeaveTracker[[#This Row],[Days]]&amp;" "&amp;LeaveTracker[[#This Row],[Type of Leave]]</f>
        <v>1 OTHER</v>
      </c>
      <c r="L2245" s="23">
        <f ca="1">NETWORKDAYS(LeaveTracker[[#This Row],[Start Date]],LeaveTracker[[#This Row],[End Date]],lstHolidays)</f>
        <v>1</v>
      </c>
      <c r="M2245" s="27"/>
    </row>
    <row r="2246" spans="1:13" ht="30" customHeight="1" x14ac:dyDescent="0.3">
      <c r="A2246" s="27">
        <v>707</v>
      </c>
      <c r="B2246" s="31">
        <v>44767</v>
      </c>
      <c r="C2246" s="31">
        <v>44742</v>
      </c>
      <c r="D2246" s="19" t="s">
        <v>1080</v>
      </c>
      <c r="E2246" s="51" t="str">
        <f>IF(ISBLANK(LeaveTracker[[#This Row],[Employee Name]]),"-----",VLOOKUP(LeaveTracker[[#This Row],[Employee Name]],Employees[[Employee Name]:[Office]],7))</f>
        <v>CTO</v>
      </c>
      <c r="F2246" s="51" t="str">
        <f>IF(ISBLANK(LeaveTracker[[#This Row],[Employee Name]]),"-----",VLOOKUP(LeaveTracker[[#This Row],[Employee Name]],Employees[[Employee Name]:[Office]],6))</f>
        <v>REGULAR</v>
      </c>
      <c r="G2246" s="24" t="s">
        <v>1141</v>
      </c>
      <c r="H2246" s="24" t="s">
        <v>1141</v>
      </c>
      <c r="I2246" s="19" t="s">
        <v>81</v>
      </c>
      <c r="J2246" s="43" t="s">
        <v>1149</v>
      </c>
      <c r="K2246" s="51" t="str">
        <f ca="1">LeaveTracker[[#This Row],[Days]]&amp;" "&amp;LeaveTracker[[#This Row],[Type of Leave]]</f>
        <v>1 SL</v>
      </c>
      <c r="L2246" s="23">
        <f ca="1">NETWORKDAYS(LeaveTracker[[#This Row],[Start Date]],LeaveTracker[[#This Row],[End Date]],lstHolidays)</f>
        <v>1</v>
      </c>
      <c r="M2246" s="27"/>
    </row>
    <row r="2247" spans="1:13" ht="30" customHeight="1" x14ac:dyDescent="0.3">
      <c r="A2247" s="27">
        <v>707</v>
      </c>
      <c r="B2247" s="31">
        <v>44767</v>
      </c>
      <c r="C2247" s="31">
        <v>44742</v>
      </c>
      <c r="D2247" s="19" t="s">
        <v>1080</v>
      </c>
      <c r="E2247" s="51" t="str">
        <f>IF(ISBLANK(LeaveTracker[[#This Row],[Employee Name]]),"-----",VLOOKUP(LeaveTracker[[#This Row],[Employee Name]],Employees[[Employee Name]:[Office]],7))</f>
        <v>CTO</v>
      </c>
      <c r="F2247" s="51" t="str">
        <f>IF(ISBLANK(LeaveTracker[[#This Row],[Employee Name]]),"-----",VLOOKUP(LeaveTracker[[#This Row],[Employee Name]],Employees[[Employee Name]:[Office]],6))</f>
        <v>REGULAR</v>
      </c>
      <c r="G2247" s="24" t="s">
        <v>1142</v>
      </c>
      <c r="H2247" s="24" t="s">
        <v>1142</v>
      </c>
      <c r="I2247" s="19" t="s">
        <v>81</v>
      </c>
      <c r="J2247" s="43" t="s">
        <v>1149</v>
      </c>
      <c r="K2247" s="51" t="str">
        <f ca="1">LeaveTracker[[#This Row],[Days]]&amp;" "&amp;LeaveTracker[[#This Row],[Type of Leave]]</f>
        <v>1 SL</v>
      </c>
      <c r="L2247" s="23">
        <f ca="1">NETWORKDAYS(LeaveTracker[[#This Row],[Start Date]],LeaveTracker[[#This Row],[End Date]],lstHolidays)</f>
        <v>1</v>
      </c>
      <c r="M2247" s="27"/>
    </row>
    <row r="2248" spans="1:13" ht="30" customHeight="1" x14ac:dyDescent="0.3">
      <c r="A2248" s="27">
        <v>708</v>
      </c>
      <c r="B2248" s="31">
        <v>44767</v>
      </c>
      <c r="C2248" s="31">
        <v>44751</v>
      </c>
      <c r="D2248" s="19" t="s">
        <v>347</v>
      </c>
      <c r="E2248" s="51" t="str">
        <f>IF(ISBLANK(LeaveTracker[[#This Row],[Employee Name]]),"-----",VLOOKUP(LeaveTracker[[#This Row],[Employee Name]],Employees[[Employee Name]:[Office]],7))</f>
        <v>PICNIC GROVE</v>
      </c>
      <c r="F2248" s="51" t="str">
        <f>IF(ISBLANK(LeaveTracker[[#This Row],[Employee Name]]),"-----",VLOOKUP(LeaveTracker[[#This Row],[Employee Name]],Employees[[Employee Name]:[Office]],6))</f>
        <v>REGULAR</v>
      </c>
      <c r="G2248" s="24" t="s">
        <v>1141</v>
      </c>
      <c r="H2248" s="24" t="s">
        <v>1141</v>
      </c>
      <c r="I2248" s="19" t="s">
        <v>81</v>
      </c>
      <c r="J2248" s="43" t="s">
        <v>1149</v>
      </c>
      <c r="K2248" s="51" t="str">
        <f ca="1">LeaveTracker[[#This Row],[Days]]&amp;" "&amp;LeaveTracker[[#This Row],[Type of Leave]]</f>
        <v>1 SL</v>
      </c>
      <c r="L2248" s="23">
        <f ca="1">NETWORKDAYS(LeaveTracker[[#This Row],[Start Date]],LeaveTracker[[#This Row],[End Date]],lstHolidays)</f>
        <v>1</v>
      </c>
      <c r="M2248" s="27"/>
    </row>
    <row r="2249" spans="1:13" ht="30" customHeight="1" x14ac:dyDescent="0.3">
      <c r="A2249" s="27">
        <v>708</v>
      </c>
      <c r="B2249" s="31">
        <v>44767</v>
      </c>
      <c r="C2249" s="31">
        <v>44751</v>
      </c>
      <c r="D2249" s="19" t="s">
        <v>347</v>
      </c>
      <c r="E2249" s="51" t="str">
        <f>IF(ISBLANK(LeaveTracker[[#This Row],[Employee Name]]),"-----",VLOOKUP(LeaveTracker[[#This Row],[Employee Name]],Employees[[Employee Name]:[Office]],7))</f>
        <v>PICNIC GROVE</v>
      </c>
      <c r="F2249" s="51" t="str">
        <f>IF(ISBLANK(LeaveTracker[[#This Row],[Employee Name]]),"-----",VLOOKUP(LeaveTracker[[#This Row],[Employee Name]],Employees[[Employee Name]:[Office]],6))</f>
        <v>REGULAR</v>
      </c>
      <c r="G2249" s="24" t="s">
        <v>1142</v>
      </c>
      <c r="H2249" s="24" t="s">
        <v>1142</v>
      </c>
      <c r="I2249" s="19" t="s">
        <v>81</v>
      </c>
      <c r="J2249" s="43" t="s">
        <v>1149</v>
      </c>
      <c r="K2249" s="51" t="str">
        <f ca="1">LeaveTracker[[#This Row],[Days]]&amp;" "&amp;LeaveTracker[[#This Row],[Type of Leave]]</f>
        <v>1 SL</v>
      </c>
      <c r="L2249" s="23">
        <f ca="1">NETWORKDAYS(LeaveTracker[[#This Row],[Start Date]],LeaveTracker[[#This Row],[End Date]],lstHolidays)</f>
        <v>1</v>
      </c>
      <c r="M2249" s="27"/>
    </row>
    <row r="2250" spans="1:13" ht="30" customHeight="1" x14ac:dyDescent="0.3">
      <c r="A2250" s="27">
        <v>709</v>
      </c>
      <c r="B2250" s="31">
        <v>44767</v>
      </c>
      <c r="C2250" s="31">
        <v>44743</v>
      </c>
      <c r="D2250" s="19" t="s">
        <v>587</v>
      </c>
      <c r="E2250" s="51" t="str">
        <f>IF(ISBLANK(LeaveTracker[[#This Row],[Employee Name]]),"-----",VLOOKUP(LeaveTracker[[#This Row],[Employee Name]],Employees[[Employee Name]:[Office]],7))</f>
        <v>PICNIC GROVE</v>
      </c>
      <c r="F2250" s="51" t="str">
        <f>IF(ISBLANK(LeaveTracker[[#This Row],[Employee Name]]),"-----",VLOOKUP(LeaveTracker[[#This Row],[Employee Name]],Employees[[Employee Name]:[Office]],6))</f>
        <v>REGULAR</v>
      </c>
      <c r="G2250" s="24" t="s">
        <v>1143</v>
      </c>
      <c r="H2250" s="24" t="s">
        <v>1142</v>
      </c>
      <c r="I2250" s="19" t="s">
        <v>81</v>
      </c>
      <c r="J2250" s="43" t="s">
        <v>1149</v>
      </c>
      <c r="K2250" s="51" t="str">
        <f ca="1">LeaveTracker[[#This Row],[Days]]&amp;" "&amp;LeaveTracker[[#This Row],[Type of Leave]]</f>
        <v>3 SL</v>
      </c>
      <c r="L2250" s="23">
        <f ca="1">NETWORKDAYS(LeaveTracker[[#This Row],[Start Date]],LeaveTracker[[#This Row],[End Date]],lstHolidays)</f>
        <v>3</v>
      </c>
      <c r="M2250" s="27"/>
    </row>
    <row r="2251" spans="1:13" ht="30" customHeight="1" x14ac:dyDescent="0.3">
      <c r="A2251" s="27">
        <v>710</v>
      </c>
      <c r="B2251" s="31">
        <v>44767</v>
      </c>
      <c r="C2251" s="31">
        <v>44747</v>
      </c>
      <c r="D2251" s="19" t="s">
        <v>116</v>
      </c>
      <c r="E2251" s="51" t="str">
        <f>IF(ISBLANK(LeaveTracker[[#This Row],[Employee Name]]),"-----",VLOOKUP(LeaveTracker[[#This Row],[Employee Name]],Employees[[Employee Name]:[Office]],7))</f>
        <v>CHARACTER OFFICE</v>
      </c>
      <c r="F2251" s="51" t="str">
        <f>IF(ISBLANK(LeaveTracker[[#This Row],[Employee Name]]),"-----",VLOOKUP(LeaveTracker[[#This Row],[Employee Name]],Employees[[Employee Name]:[Office]],6))</f>
        <v>REGULAR</v>
      </c>
      <c r="G2251" s="24" t="s">
        <v>1122</v>
      </c>
      <c r="H2251" s="24" t="s">
        <v>1122</v>
      </c>
      <c r="I2251" s="19" t="s">
        <v>81</v>
      </c>
      <c r="J2251" s="43" t="s">
        <v>1149</v>
      </c>
      <c r="K2251" s="51" t="str">
        <f ca="1">LeaveTracker[[#This Row],[Days]]&amp;" "&amp;LeaveTracker[[#This Row],[Type of Leave]]</f>
        <v>1 SL</v>
      </c>
      <c r="L2251" s="23">
        <f ca="1">NETWORKDAYS(LeaveTracker[[#This Row],[Start Date]],LeaveTracker[[#This Row],[End Date]],lstHolidays)</f>
        <v>1</v>
      </c>
      <c r="M2251" s="27"/>
    </row>
    <row r="2252" spans="1:13" ht="30" customHeight="1" x14ac:dyDescent="0.3">
      <c r="A2252" s="27">
        <v>711</v>
      </c>
      <c r="B2252" s="31">
        <v>44767</v>
      </c>
      <c r="C2252" s="31">
        <v>44746</v>
      </c>
      <c r="D2252" s="19" t="s">
        <v>541</v>
      </c>
      <c r="E2252" s="51" t="str">
        <f>IF(ISBLANK(LeaveTracker[[#This Row],[Employee Name]]),"-----",VLOOKUP(LeaveTracker[[#This Row],[Employee Name]],Employees[[Employee Name]:[Office]],7))</f>
        <v>LCR</v>
      </c>
      <c r="F2252" s="51" t="str">
        <f>IF(ISBLANK(LeaveTracker[[#This Row],[Employee Name]]),"-----",VLOOKUP(LeaveTracker[[#This Row],[Employee Name]],Employees[[Employee Name]:[Office]],6))</f>
        <v>REGULAR</v>
      </c>
      <c r="G2252" s="24" t="s">
        <v>1123</v>
      </c>
      <c r="H2252" s="24" t="s">
        <v>1123</v>
      </c>
      <c r="I2252" s="19" t="s">
        <v>298</v>
      </c>
      <c r="J2252" s="43" t="s">
        <v>105</v>
      </c>
      <c r="K2252" s="51" t="str">
        <f ca="1">LeaveTracker[[#This Row],[Days]]&amp;" "&amp;LeaveTracker[[#This Row],[Type of Leave]]</f>
        <v>1 OTHER</v>
      </c>
      <c r="L2252" s="23">
        <f ca="1">NETWORKDAYS(LeaveTracker[[#This Row],[Start Date]],LeaveTracker[[#This Row],[End Date]],lstHolidays)</f>
        <v>1</v>
      </c>
      <c r="M2252" s="27"/>
    </row>
    <row r="2253" spans="1:13" ht="30" customHeight="1" x14ac:dyDescent="0.3">
      <c r="A2253" s="27">
        <v>712</v>
      </c>
      <c r="B2253" s="31">
        <v>44767</v>
      </c>
      <c r="C2253" s="31">
        <v>44746</v>
      </c>
      <c r="D2253" s="19" t="s">
        <v>1021</v>
      </c>
      <c r="E2253" s="51" t="str">
        <f>IF(ISBLANK(LeaveTracker[[#This Row],[Employee Name]]),"-----",VLOOKUP(LeaveTracker[[#This Row],[Employee Name]],Employees[[Employee Name]:[Office]],7))</f>
        <v>CTO</v>
      </c>
      <c r="F2253" s="51" t="str">
        <f>IF(ISBLANK(LeaveTracker[[#This Row],[Employee Name]]),"-----",VLOOKUP(LeaveTracker[[#This Row],[Employee Name]],Employees[[Employee Name]:[Office]],6))</f>
        <v>REGULAR</v>
      </c>
      <c r="G2253" s="24" t="s">
        <v>1119</v>
      </c>
      <c r="H2253" s="24" t="s">
        <v>1119</v>
      </c>
      <c r="I2253" s="19" t="s">
        <v>81</v>
      </c>
      <c r="J2253" s="43" t="s">
        <v>1149</v>
      </c>
      <c r="K2253" s="51" t="str">
        <f ca="1">LeaveTracker[[#This Row],[Days]]&amp;" "&amp;LeaveTracker[[#This Row],[Type of Leave]]</f>
        <v>1 SL</v>
      </c>
      <c r="L2253" s="23">
        <f ca="1">NETWORKDAYS(LeaveTracker[[#This Row],[Start Date]],LeaveTracker[[#This Row],[End Date]],lstHolidays)</f>
        <v>1</v>
      </c>
      <c r="M2253" s="27"/>
    </row>
    <row r="2254" spans="1:13" ht="30" customHeight="1" x14ac:dyDescent="0.3">
      <c r="A2254" s="27">
        <v>713</v>
      </c>
      <c r="B2254" s="31">
        <v>44767</v>
      </c>
      <c r="C2254" s="31">
        <v>44753</v>
      </c>
      <c r="D2254" s="19" t="s">
        <v>338</v>
      </c>
      <c r="E2254" s="51" t="str">
        <f>IF(ISBLANK(LeaveTracker[[#This Row],[Employee Name]]),"-----",VLOOKUP(LeaveTracker[[#This Row],[Employee Name]],Employees[[Employee Name]:[Office]],7))</f>
        <v>COMELEC</v>
      </c>
      <c r="F2254" s="51" t="str">
        <f>IF(ISBLANK(LeaveTracker[[#This Row],[Employee Name]]),"-----",VLOOKUP(LeaveTracker[[#This Row],[Employee Name]],Employees[[Employee Name]:[Office]],6))</f>
        <v>REGULAR</v>
      </c>
      <c r="G2254" s="24" t="s">
        <v>1144</v>
      </c>
      <c r="H2254" s="24" t="s">
        <v>1144</v>
      </c>
      <c r="I2254" s="19" t="s">
        <v>298</v>
      </c>
      <c r="J2254" s="43" t="s">
        <v>105</v>
      </c>
      <c r="K2254" s="51" t="str">
        <f ca="1">LeaveTracker[[#This Row],[Days]]&amp;" "&amp;LeaveTracker[[#This Row],[Type of Leave]]</f>
        <v>1 OTHER</v>
      </c>
      <c r="L2254" s="23">
        <f ca="1">NETWORKDAYS(LeaveTracker[[#This Row],[Start Date]],LeaveTracker[[#This Row],[End Date]],lstHolidays)</f>
        <v>1</v>
      </c>
      <c r="M2254" s="27"/>
    </row>
    <row r="2255" spans="1:13" ht="30" customHeight="1" x14ac:dyDescent="0.3">
      <c r="A2255" s="27">
        <v>714</v>
      </c>
      <c r="B2255" s="31">
        <v>44767</v>
      </c>
      <c r="C2255" s="31">
        <v>44734</v>
      </c>
      <c r="D2255" s="19" t="s">
        <v>1131</v>
      </c>
      <c r="E2255" s="51" t="str">
        <f>IF(ISBLANK(LeaveTracker[[#This Row],[Employee Name]]),"-----",VLOOKUP(LeaveTracker[[#This Row],[Employee Name]],Employees[[Employee Name]:[Office]],7))</f>
        <v>PICNIC GROVE</v>
      </c>
      <c r="F2255" s="51" t="str">
        <f>IF(ISBLANK(LeaveTracker[[#This Row],[Employee Name]]),"-----",VLOOKUP(LeaveTracker[[#This Row],[Employee Name]],Employees[[Employee Name]:[Office]],6))</f>
        <v>CASUAL</v>
      </c>
      <c r="G2255" s="24" t="s">
        <v>1145</v>
      </c>
      <c r="H2255" s="24" t="s">
        <v>1146</v>
      </c>
      <c r="I2255" s="19" t="s">
        <v>81</v>
      </c>
      <c r="J2255" s="43" t="s">
        <v>1149</v>
      </c>
      <c r="K2255" s="51" t="str">
        <f ca="1">LeaveTracker[[#This Row],[Days]]&amp;" "&amp;LeaveTracker[[#This Row],[Type of Leave]]</f>
        <v>3 SL</v>
      </c>
      <c r="L2255" s="23">
        <f ca="1">NETWORKDAYS(LeaveTracker[[#This Row],[Start Date]],LeaveTracker[[#This Row],[End Date]],lstHolidays)</f>
        <v>3</v>
      </c>
      <c r="M2255" s="27"/>
    </row>
    <row r="2256" spans="1:13" ht="30" customHeight="1" x14ac:dyDescent="0.3">
      <c r="A2256" s="27">
        <v>714</v>
      </c>
      <c r="B2256" s="31">
        <v>44767</v>
      </c>
      <c r="C2256" s="31">
        <v>44734</v>
      </c>
      <c r="D2256" s="19" t="s">
        <v>1131</v>
      </c>
      <c r="E2256" s="51" t="str">
        <f>IF(ISBLANK(LeaveTracker[[#This Row],[Employee Name]]),"-----",VLOOKUP(LeaveTracker[[#This Row],[Employee Name]],Employees[[Employee Name]:[Office]],7))</f>
        <v>PICNIC GROVE</v>
      </c>
      <c r="F2256" s="51" t="str">
        <f>IF(ISBLANK(LeaveTracker[[#This Row],[Employee Name]]),"-----",VLOOKUP(LeaveTracker[[#This Row],[Employee Name]],Employees[[Employee Name]:[Office]],6))</f>
        <v>CASUAL</v>
      </c>
      <c r="G2256" s="24" t="s">
        <v>1118</v>
      </c>
      <c r="H2256" s="24" t="s">
        <v>1113</v>
      </c>
      <c r="I2256" s="19" t="s">
        <v>81</v>
      </c>
      <c r="J2256" s="43" t="s">
        <v>1149</v>
      </c>
      <c r="K2256" s="51" t="str">
        <f ca="1">LeaveTracker[[#This Row],[Days]]&amp;" "&amp;LeaveTracker[[#This Row],[Type of Leave]]</f>
        <v>5 SL</v>
      </c>
      <c r="L2256" s="23">
        <f ca="1">NETWORKDAYS(LeaveTracker[[#This Row],[Start Date]],LeaveTracker[[#This Row],[End Date]],lstHolidays)</f>
        <v>5</v>
      </c>
      <c r="M2256" s="27"/>
    </row>
    <row r="2257" spans="1:13" ht="30" customHeight="1" x14ac:dyDescent="0.3">
      <c r="A2257" s="27">
        <v>714</v>
      </c>
      <c r="B2257" s="31">
        <v>44767</v>
      </c>
      <c r="C2257" s="31">
        <v>44734</v>
      </c>
      <c r="D2257" s="19" t="s">
        <v>1131</v>
      </c>
      <c r="E2257" s="51" t="str">
        <f>IF(ISBLANK(LeaveTracker[[#This Row],[Employee Name]]),"-----",VLOOKUP(LeaveTracker[[#This Row],[Employee Name]],Employees[[Employee Name]:[Office]],7))</f>
        <v>PICNIC GROVE</v>
      </c>
      <c r="F2257" s="51" t="str">
        <f>IF(ISBLANK(LeaveTracker[[#This Row],[Employee Name]]),"-----",VLOOKUP(LeaveTracker[[#This Row],[Employee Name]],Employees[[Employee Name]:[Office]],6))</f>
        <v>CASUAL</v>
      </c>
      <c r="G2257" s="24" t="s">
        <v>1116</v>
      </c>
      <c r="H2257" s="24" t="s">
        <v>1111</v>
      </c>
      <c r="I2257" s="19" t="s">
        <v>81</v>
      </c>
      <c r="J2257" s="43" t="s">
        <v>1149</v>
      </c>
      <c r="K2257" s="51" t="str">
        <f ca="1">LeaveTracker[[#This Row],[Days]]&amp;" "&amp;LeaveTracker[[#This Row],[Type of Leave]]</f>
        <v>5 SL</v>
      </c>
      <c r="L2257" s="23">
        <f ca="1">NETWORKDAYS(LeaveTracker[[#This Row],[Start Date]],LeaveTracker[[#This Row],[End Date]],lstHolidays)</f>
        <v>5</v>
      </c>
      <c r="M2257" s="27"/>
    </row>
    <row r="2258" spans="1:13" ht="30" customHeight="1" x14ac:dyDescent="0.3">
      <c r="A2258" s="27">
        <v>714</v>
      </c>
      <c r="B2258" s="31">
        <v>44767</v>
      </c>
      <c r="C2258" s="31">
        <v>44734</v>
      </c>
      <c r="D2258" s="19" t="s">
        <v>1131</v>
      </c>
      <c r="E2258" s="51" t="str">
        <f>IF(ISBLANK(LeaveTracker[[#This Row],[Employee Name]]),"-----",VLOOKUP(LeaveTracker[[#This Row],[Employee Name]],Employees[[Employee Name]:[Office]],7))</f>
        <v>PICNIC GROVE</v>
      </c>
      <c r="F2258" s="51" t="str">
        <f>IF(ISBLANK(LeaveTracker[[#This Row],[Employee Name]]),"-----",VLOOKUP(LeaveTracker[[#This Row],[Employee Name]],Employees[[Employee Name]:[Office]],6))</f>
        <v>CASUAL</v>
      </c>
      <c r="G2258" s="24" t="s">
        <v>1117</v>
      </c>
      <c r="H2258" s="24" t="s">
        <v>1117</v>
      </c>
      <c r="I2258" s="19" t="s">
        <v>81</v>
      </c>
      <c r="J2258" s="43" t="s">
        <v>1149</v>
      </c>
      <c r="K2258" s="51" t="str">
        <f ca="1">LeaveTracker[[#This Row],[Days]]&amp;" "&amp;LeaveTracker[[#This Row],[Type of Leave]]</f>
        <v>1 SL</v>
      </c>
      <c r="L2258" s="23">
        <f ca="1">NETWORKDAYS(LeaveTracker[[#This Row],[Start Date]],LeaveTracker[[#This Row],[End Date]],lstHolidays)</f>
        <v>1</v>
      </c>
      <c r="M2258" s="27"/>
    </row>
    <row r="2259" spans="1:13" ht="30" customHeight="1" x14ac:dyDescent="0.3">
      <c r="A2259" s="27">
        <v>714</v>
      </c>
      <c r="B2259" s="31">
        <v>44767</v>
      </c>
      <c r="C2259" s="31">
        <v>44734</v>
      </c>
      <c r="D2259" s="19" t="s">
        <v>1131</v>
      </c>
      <c r="E2259" s="51" t="str">
        <f>IF(ISBLANK(LeaveTracker[[#This Row],[Employee Name]]),"-----",VLOOKUP(LeaveTracker[[#This Row],[Employee Name]],Employees[[Employee Name]:[Office]],7))</f>
        <v>PICNIC GROVE</v>
      </c>
      <c r="F2259" s="51" t="str">
        <f>IF(ISBLANK(LeaveTracker[[#This Row],[Employee Name]]),"-----",VLOOKUP(LeaveTracker[[#This Row],[Employee Name]],Employees[[Employee Name]:[Office]],6))</f>
        <v>CASUAL</v>
      </c>
      <c r="G2259" s="24" t="s">
        <v>1124</v>
      </c>
      <c r="H2259" s="24" t="s">
        <v>1124</v>
      </c>
      <c r="I2259" s="19" t="s">
        <v>81</v>
      </c>
      <c r="J2259" s="43" t="s">
        <v>1149</v>
      </c>
      <c r="K2259" s="51" t="str">
        <f ca="1">LeaveTracker[[#This Row],[Days]]&amp;" "&amp;LeaveTracker[[#This Row],[Type of Leave]]</f>
        <v>1 SL</v>
      </c>
      <c r="L2259" s="23">
        <f ca="1">NETWORKDAYS(LeaveTracker[[#This Row],[Start Date]],LeaveTracker[[#This Row],[End Date]],lstHolidays)</f>
        <v>1</v>
      </c>
      <c r="M2259" s="27"/>
    </row>
    <row r="2260" spans="1:13" ht="30" customHeight="1" x14ac:dyDescent="0.3">
      <c r="A2260" s="27">
        <v>715</v>
      </c>
      <c r="B2260" s="31">
        <v>44767</v>
      </c>
      <c r="C2260" s="31">
        <v>44748</v>
      </c>
      <c r="D2260" s="19" t="s">
        <v>428</v>
      </c>
      <c r="E2260" s="51" t="str">
        <f>IF(ISBLANK(LeaveTracker[[#This Row],[Employee Name]]),"-----",VLOOKUP(LeaveTracker[[#This Row],[Employee Name]],Employees[[Employee Name]:[Office]],7))</f>
        <v>HRMO</v>
      </c>
      <c r="F2260" s="51" t="str">
        <f>IF(ISBLANK(LeaveTracker[[#This Row],[Employee Name]]),"-----",VLOOKUP(LeaveTracker[[#This Row],[Employee Name]],Employees[[Employee Name]:[Office]],6))</f>
        <v>REGULAR</v>
      </c>
      <c r="G2260" s="24" t="s">
        <v>1147</v>
      </c>
      <c r="H2260" s="24" t="s">
        <v>1147</v>
      </c>
      <c r="I2260" s="19" t="s">
        <v>82</v>
      </c>
      <c r="J2260" s="43" t="s">
        <v>1149</v>
      </c>
      <c r="K2260" s="51" t="str">
        <f ca="1">LeaveTracker[[#This Row],[Days]]&amp;" "&amp;LeaveTracker[[#This Row],[Type of Leave]]</f>
        <v>1 VL</v>
      </c>
      <c r="L2260" s="23">
        <f ca="1">NETWORKDAYS(LeaveTracker[[#This Row],[Start Date]],LeaveTracker[[#This Row],[End Date]],lstHolidays)</f>
        <v>1</v>
      </c>
      <c r="M2260" s="27"/>
    </row>
    <row r="2261" spans="1:13" ht="30" customHeight="1" x14ac:dyDescent="0.3">
      <c r="A2261" s="27">
        <v>715</v>
      </c>
      <c r="B2261" s="31">
        <v>44767</v>
      </c>
      <c r="C2261" s="31">
        <v>44748</v>
      </c>
      <c r="D2261" s="19" t="s">
        <v>428</v>
      </c>
      <c r="E2261" s="51" t="str">
        <f>IF(ISBLANK(LeaveTracker[[#This Row],[Employee Name]]),"-----",VLOOKUP(LeaveTracker[[#This Row],[Employee Name]],Employees[[Employee Name]:[Office]],7))</f>
        <v>HRMO</v>
      </c>
      <c r="F2261" s="51" t="str">
        <f>IF(ISBLANK(LeaveTracker[[#This Row],[Employee Name]]),"-----",VLOOKUP(LeaveTracker[[#This Row],[Employee Name]],Employees[[Employee Name]:[Office]],6))</f>
        <v>REGULAR</v>
      </c>
      <c r="G2261" s="24" t="s">
        <v>1148</v>
      </c>
      <c r="H2261" s="24" t="s">
        <v>1148</v>
      </c>
      <c r="I2261" s="19" t="s">
        <v>82</v>
      </c>
      <c r="J2261" s="43" t="s">
        <v>1149</v>
      </c>
      <c r="K2261" s="51" t="str">
        <f ca="1">LeaveTracker[[#This Row],[Days]]&amp;" "&amp;LeaveTracker[[#This Row],[Type of Leave]]</f>
        <v>1 VL</v>
      </c>
      <c r="L2261" s="23">
        <f ca="1">NETWORKDAYS(LeaveTracker[[#This Row],[Start Date]],LeaveTracker[[#This Row],[End Date]],lstHolidays)</f>
        <v>1</v>
      </c>
      <c r="M2261" s="27"/>
    </row>
    <row r="2262" spans="1:13" ht="30" customHeight="1" x14ac:dyDescent="0.3">
      <c r="A2262" s="27">
        <v>715</v>
      </c>
      <c r="B2262" s="31">
        <v>44767</v>
      </c>
      <c r="C2262" s="31">
        <v>44748</v>
      </c>
      <c r="D2262" s="19" t="s">
        <v>428</v>
      </c>
      <c r="E2262" s="51" t="str">
        <f>IF(ISBLANK(LeaveTracker[[#This Row],[Employee Name]]),"-----",VLOOKUP(LeaveTracker[[#This Row],[Employee Name]],Employees[[Employee Name]:[Office]],7))</f>
        <v>HRMO</v>
      </c>
      <c r="F2262" s="51" t="str">
        <f>IF(ISBLANK(LeaveTracker[[#This Row],[Employee Name]]),"-----",VLOOKUP(LeaveTracker[[#This Row],[Employee Name]],Employees[[Employee Name]:[Office]],6))</f>
        <v>REGULAR</v>
      </c>
      <c r="G2262" s="24" t="s">
        <v>1156</v>
      </c>
      <c r="H2262" s="24" t="s">
        <v>1156</v>
      </c>
      <c r="I2262" s="19" t="s">
        <v>82</v>
      </c>
      <c r="J2262" s="43" t="s">
        <v>1149</v>
      </c>
      <c r="K2262" s="51" t="str">
        <f ca="1">LeaveTracker[[#This Row],[Days]]&amp;" "&amp;LeaveTracker[[#This Row],[Type of Leave]]</f>
        <v>1 VL</v>
      </c>
      <c r="L2262" s="23">
        <f ca="1">NETWORKDAYS(LeaveTracker[[#This Row],[Start Date]],LeaveTracker[[#This Row],[End Date]],lstHolidays)</f>
        <v>1</v>
      </c>
      <c r="M2262" s="27"/>
    </row>
    <row r="2263" spans="1:13" ht="30" customHeight="1" x14ac:dyDescent="0.3">
      <c r="A2263" s="27">
        <v>716</v>
      </c>
      <c r="B2263" s="31">
        <v>44767</v>
      </c>
      <c r="C2263" s="31">
        <v>44721</v>
      </c>
      <c r="D2263" s="19" t="s">
        <v>398</v>
      </c>
      <c r="E2263" s="51" t="str">
        <f>IF(ISBLANK(LeaveTracker[[#This Row],[Employee Name]]),"-----",VLOOKUP(LeaveTracker[[#This Row],[Employee Name]],Employees[[Employee Name]:[Office]],7))</f>
        <v>NUTRITION OFFICE</v>
      </c>
      <c r="F2263" s="51" t="str">
        <f>IF(ISBLANK(LeaveTracker[[#This Row],[Employee Name]]),"-----",VLOOKUP(LeaveTracker[[#This Row],[Employee Name]],Employees[[Employee Name]:[Office]],6))</f>
        <v>REGULAR</v>
      </c>
      <c r="G2263" s="24" t="s">
        <v>1157</v>
      </c>
      <c r="H2263" s="24" t="s">
        <v>1157</v>
      </c>
      <c r="I2263" s="19" t="s">
        <v>81</v>
      </c>
      <c r="J2263" s="43" t="s">
        <v>1149</v>
      </c>
      <c r="K2263" s="51" t="str">
        <f ca="1">LeaveTracker[[#This Row],[Days]]&amp;" "&amp;LeaveTracker[[#This Row],[Type of Leave]]</f>
        <v>1 SL</v>
      </c>
      <c r="L2263" s="23">
        <f ca="1">NETWORKDAYS(LeaveTracker[[#This Row],[Start Date]],LeaveTracker[[#This Row],[End Date]],lstHolidays)</f>
        <v>1</v>
      </c>
      <c r="M2263" s="27"/>
    </row>
    <row r="2264" spans="1:13" ht="30" customHeight="1" x14ac:dyDescent="0.3">
      <c r="A2264" s="27">
        <v>717</v>
      </c>
      <c r="B2264" s="31">
        <v>44767</v>
      </c>
      <c r="C2264" s="31">
        <v>44721</v>
      </c>
      <c r="D2264" s="19" t="s">
        <v>407</v>
      </c>
      <c r="E2264" s="51" t="str">
        <f>IF(ISBLANK(LeaveTracker[[#This Row],[Employee Name]]),"-----",VLOOKUP(LeaveTracker[[#This Row],[Employee Name]],Employees[[Employee Name]:[Office]],7))</f>
        <v>CTO</v>
      </c>
      <c r="F2264" s="51" t="str">
        <f>IF(ISBLANK(LeaveTracker[[#This Row],[Employee Name]]),"-----",VLOOKUP(LeaveTracker[[#This Row],[Employee Name]],Employees[[Employee Name]:[Office]],6))</f>
        <v>REGULAR</v>
      </c>
      <c r="G2264" s="24" t="s">
        <v>1137</v>
      </c>
      <c r="H2264" s="24" t="s">
        <v>1137</v>
      </c>
      <c r="I2264" s="19" t="s">
        <v>298</v>
      </c>
      <c r="J2264" s="43" t="s">
        <v>105</v>
      </c>
      <c r="K2264" s="51" t="str">
        <f ca="1">LeaveTracker[[#This Row],[Days]]&amp;" "&amp;LeaveTracker[[#This Row],[Type of Leave]]</f>
        <v>1 OTHER</v>
      </c>
      <c r="L2264" s="23">
        <f ca="1">NETWORKDAYS(LeaveTracker[[#This Row],[Start Date]],LeaveTracker[[#This Row],[End Date]],lstHolidays)</f>
        <v>1</v>
      </c>
      <c r="M2264" s="27"/>
    </row>
    <row r="2265" spans="1:13" ht="30" customHeight="1" x14ac:dyDescent="0.3">
      <c r="A2265" s="27">
        <v>718</v>
      </c>
      <c r="B2265" s="31">
        <v>44767</v>
      </c>
      <c r="C2265" s="31">
        <v>44748</v>
      </c>
      <c r="D2265" s="19" t="s">
        <v>798</v>
      </c>
      <c r="E2265" s="51" t="str">
        <f>IF(ISBLANK(LeaveTracker[[#This Row],[Employee Name]]),"-----",VLOOKUP(LeaveTracker[[#This Row],[Employee Name]],Employees[[Employee Name]:[Office]],7))</f>
        <v>ONT</v>
      </c>
      <c r="F2265" s="51" t="str">
        <f>IF(ISBLANK(LeaveTracker[[#This Row],[Employee Name]]),"-----",VLOOKUP(LeaveTracker[[#This Row],[Employee Name]],Employees[[Employee Name]:[Office]],6))</f>
        <v>REGULAR</v>
      </c>
      <c r="G2265" s="24" t="s">
        <v>1158</v>
      </c>
      <c r="H2265" s="24" t="s">
        <v>1158</v>
      </c>
      <c r="I2265" s="19" t="s">
        <v>82</v>
      </c>
      <c r="J2265" s="43" t="s">
        <v>1149</v>
      </c>
      <c r="K2265" s="51" t="str">
        <f ca="1">LeaveTracker[[#This Row],[Days]]&amp;" "&amp;LeaveTracker[[#This Row],[Type of Leave]]</f>
        <v>1 VL</v>
      </c>
      <c r="L2265" s="23">
        <f ca="1">NETWORKDAYS(LeaveTracker[[#This Row],[Start Date]],LeaveTracker[[#This Row],[End Date]],lstHolidays)</f>
        <v>1</v>
      </c>
      <c r="M2265" s="27"/>
    </row>
    <row r="2266" spans="1:13" ht="30" customHeight="1" x14ac:dyDescent="0.3">
      <c r="A2266" s="27">
        <v>719</v>
      </c>
      <c r="B2266" s="31">
        <v>44767</v>
      </c>
      <c r="C2266" s="31">
        <v>44748</v>
      </c>
      <c r="D2266" s="19" t="s">
        <v>798</v>
      </c>
      <c r="E2266" s="51" t="str">
        <f>IF(ISBLANK(LeaveTracker[[#This Row],[Employee Name]]),"-----",VLOOKUP(LeaveTracker[[#This Row],[Employee Name]],Employees[[Employee Name]:[Office]],7))</f>
        <v>ONT</v>
      </c>
      <c r="F2266" s="51" t="str">
        <f>IF(ISBLANK(LeaveTracker[[#This Row],[Employee Name]]),"-----",VLOOKUP(LeaveTracker[[#This Row],[Employee Name]],Employees[[Employee Name]:[Office]],6))</f>
        <v>REGULAR</v>
      </c>
      <c r="G2266" s="24" t="s">
        <v>1159</v>
      </c>
      <c r="H2266" s="24" t="s">
        <v>1159</v>
      </c>
      <c r="I2266" s="19" t="s">
        <v>82</v>
      </c>
      <c r="J2266" s="43" t="s">
        <v>1149</v>
      </c>
      <c r="K2266" s="51" t="str">
        <f ca="1">LeaveTracker[[#This Row],[Days]]&amp;" "&amp;LeaveTracker[[#This Row],[Type of Leave]]</f>
        <v>1 VL</v>
      </c>
      <c r="L2266" s="23">
        <f ca="1">NETWORKDAYS(LeaveTracker[[#This Row],[Start Date]],LeaveTracker[[#This Row],[End Date]],lstHolidays)</f>
        <v>1</v>
      </c>
      <c r="M2266" s="27"/>
    </row>
    <row r="2267" spans="1:13" ht="30" customHeight="1" x14ac:dyDescent="0.3">
      <c r="A2267" s="27">
        <v>720</v>
      </c>
      <c r="B2267" s="31">
        <v>44767</v>
      </c>
      <c r="C2267" s="31">
        <v>44749</v>
      </c>
      <c r="D2267" s="19" t="s">
        <v>737</v>
      </c>
      <c r="E2267" s="51" t="str">
        <f>IF(ISBLANK(LeaveTracker[[#This Row],[Employee Name]]),"-----",VLOOKUP(LeaveTracker[[#This Row],[Employee Name]],Employees[[Employee Name]:[Office]],7))</f>
        <v>CSWDO</v>
      </c>
      <c r="F2267" s="51" t="str">
        <f>IF(ISBLANK(LeaveTracker[[#This Row],[Employee Name]]),"-----",VLOOKUP(LeaveTracker[[#This Row],[Employee Name]],Employees[[Employee Name]:[Office]],6))</f>
        <v>REGULAR</v>
      </c>
      <c r="G2267" s="24" t="s">
        <v>1125</v>
      </c>
      <c r="H2267" s="24" t="s">
        <v>1125</v>
      </c>
      <c r="I2267" s="19" t="s">
        <v>81</v>
      </c>
      <c r="J2267" s="43" t="s">
        <v>1149</v>
      </c>
      <c r="K2267" s="51" t="str">
        <f ca="1">LeaveTracker[[#This Row],[Days]]&amp;" "&amp;LeaveTracker[[#This Row],[Type of Leave]]</f>
        <v>1 SL</v>
      </c>
      <c r="L2267" s="23">
        <f ca="1">NETWORKDAYS(LeaveTracker[[#This Row],[Start Date]],LeaveTracker[[#This Row],[End Date]],lstHolidays)</f>
        <v>1</v>
      </c>
      <c r="M2267" s="27"/>
    </row>
    <row r="2268" spans="1:13" ht="30" customHeight="1" x14ac:dyDescent="0.3">
      <c r="A2268" s="27">
        <v>721</v>
      </c>
      <c r="B2268" s="31">
        <v>44767</v>
      </c>
      <c r="C2268" s="31">
        <v>44748</v>
      </c>
      <c r="D2268" s="19" t="s">
        <v>231</v>
      </c>
      <c r="E2268" s="51" t="str">
        <f>IF(ISBLANK(LeaveTracker[[#This Row],[Employee Name]]),"-----",VLOOKUP(LeaveTracker[[#This Row],[Employee Name]],Employees[[Employee Name]:[Office]],7))</f>
        <v>CSWDO</v>
      </c>
      <c r="F2268" s="51" t="str">
        <f>IF(ISBLANK(LeaveTracker[[#This Row],[Employee Name]]),"-----",VLOOKUP(LeaveTracker[[#This Row],[Employee Name]],Employees[[Employee Name]:[Office]],6))</f>
        <v>REGULAR</v>
      </c>
      <c r="G2268" s="24" t="s">
        <v>1142</v>
      </c>
      <c r="H2268" s="24" t="s">
        <v>1142</v>
      </c>
      <c r="I2268" s="19" t="s">
        <v>81</v>
      </c>
      <c r="J2268" s="43" t="s">
        <v>1149</v>
      </c>
      <c r="K2268" s="51" t="str">
        <f ca="1">LeaveTracker[[#This Row],[Days]]&amp;" "&amp;LeaveTracker[[#This Row],[Type of Leave]]</f>
        <v>1 SL</v>
      </c>
      <c r="L2268" s="23">
        <f ca="1">NETWORKDAYS(LeaveTracker[[#This Row],[Start Date]],LeaveTracker[[#This Row],[End Date]],lstHolidays)</f>
        <v>1</v>
      </c>
      <c r="M2268" s="27"/>
    </row>
    <row r="2269" spans="1:13" ht="30" customHeight="1" x14ac:dyDescent="0.3">
      <c r="A2269" s="27">
        <v>721</v>
      </c>
      <c r="B2269" s="31">
        <v>44767</v>
      </c>
      <c r="C2269" s="31">
        <v>44748</v>
      </c>
      <c r="D2269" s="19" t="s">
        <v>231</v>
      </c>
      <c r="E2269" s="51" t="str">
        <f>IF(ISBLANK(LeaveTracker[[#This Row],[Employee Name]]),"-----",VLOOKUP(LeaveTracker[[#This Row],[Employee Name]],Employees[[Employee Name]:[Office]],7))</f>
        <v>CSWDO</v>
      </c>
      <c r="F2269" s="51" t="str">
        <f>IF(ISBLANK(LeaveTracker[[#This Row],[Employee Name]]),"-----",VLOOKUP(LeaveTracker[[#This Row],[Employee Name]],Employees[[Employee Name]:[Office]],6))</f>
        <v>REGULAR</v>
      </c>
      <c r="G2269" s="24" t="s">
        <v>1121</v>
      </c>
      <c r="H2269" s="24" t="s">
        <v>1121</v>
      </c>
      <c r="I2269" s="19" t="s">
        <v>81</v>
      </c>
      <c r="J2269" s="43" t="s">
        <v>1149</v>
      </c>
      <c r="K2269" s="51" t="str">
        <f ca="1">LeaveTracker[[#This Row],[Days]]&amp;" "&amp;LeaveTracker[[#This Row],[Type of Leave]]</f>
        <v>1 SL</v>
      </c>
      <c r="L2269" s="23">
        <f ca="1">NETWORKDAYS(LeaveTracker[[#This Row],[Start Date]],LeaveTracker[[#This Row],[End Date]],lstHolidays)</f>
        <v>1</v>
      </c>
      <c r="M2269" s="27"/>
    </row>
    <row r="2270" spans="1:13" ht="30" customHeight="1" x14ac:dyDescent="0.3">
      <c r="A2270" s="27">
        <v>722</v>
      </c>
      <c r="B2270" s="31">
        <v>44767</v>
      </c>
      <c r="C2270" s="31">
        <v>44746</v>
      </c>
      <c r="D2270" s="19" t="s">
        <v>1164</v>
      </c>
      <c r="E2270" s="51" t="str">
        <f>IF(ISBLANK(LeaveTracker[[#This Row],[Employee Name]]),"-----",VLOOKUP(LeaveTracker[[#This Row],[Employee Name]],Employees[[Employee Name]:[Office]],7))</f>
        <v>CSWDO</v>
      </c>
      <c r="F2270" s="51" t="str">
        <f>IF(ISBLANK(LeaveTracker[[#This Row],[Employee Name]]),"-----",VLOOKUP(LeaveTracker[[#This Row],[Employee Name]],Employees[[Employee Name]:[Office]],6))</f>
        <v>REGULAR</v>
      </c>
      <c r="G2270" s="24" t="s">
        <v>1121</v>
      </c>
      <c r="H2270" s="24" t="s">
        <v>1121</v>
      </c>
      <c r="I2270" s="19" t="s">
        <v>298</v>
      </c>
      <c r="J2270" s="43" t="s">
        <v>105</v>
      </c>
      <c r="K2270" s="51" t="str">
        <f ca="1">LeaveTracker[[#This Row],[Days]]&amp;" "&amp;LeaveTracker[[#This Row],[Type of Leave]]</f>
        <v>1 OTHER</v>
      </c>
      <c r="L2270" s="23">
        <f ca="1">NETWORKDAYS(LeaveTracker[[#This Row],[Start Date]],LeaveTracker[[#This Row],[End Date]],lstHolidays)</f>
        <v>1</v>
      </c>
      <c r="M2270" s="27"/>
    </row>
    <row r="2271" spans="1:13" ht="30" customHeight="1" x14ac:dyDescent="0.3">
      <c r="A2271" s="27">
        <v>723</v>
      </c>
      <c r="B2271" s="31">
        <v>44767</v>
      </c>
      <c r="C2271" s="31">
        <v>44746</v>
      </c>
      <c r="D2271" s="19" t="s">
        <v>1164</v>
      </c>
      <c r="E2271" s="51" t="str">
        <f>IF(ISBLANK(LeaveTracker[[#This Row],[Employee Name]]),"-----",VLOOKUP(LeaveTracker[[#This Row],[Employee Name]],Employees[[Employee Name]:[Office]],7))</f>
        <v>CSWDO</v>
      </c>
      <c r="F2271" s="51" t="str">
        <f>IF(ISBLANK(LeaveTracker[[#This Row],[Employee Name]]),"-----",VLOOKUP(LeaveTracker[[#This Row],[Employee Name]],Employees[[Employee Name]:[Office]],6))</f>
        <v>REGULAR</v>
      </c>
      <c r="G2271" s="24" t="s">
        <v>1119</v>
      </c>
      <c r="H2271" s="24" t="s">
        <v>1120</v>
      </c>
      <c r="I2271" s="19" t="s">
        <v>81</v>
      </c>
      <c r="J2271" s="43" t="s">
        <v>1149</v>
      </c>
      <c r="K2271" s="51" t="str">
        <f ca="1">LeaveTracker[[#This Row],[Days]]&amp;" "&amp;LeaveTracker[[#This Row],[Type of Leave]]</f>
        <v>2 SL</v>
      </c>
      <c r="L2271" s="23">
        <f ca="1">NETWORKDAYS(LeaveTracker[[#This Row],[Start Date]],LeaveTracker[[#This Row],[End Date]],lstHolidays)</f>
        <v>2</v>
      </c>
      <c r="M2271" s="27"/>
    </row>
    <row r="2272" spans="1:13" ht="30" customHeight="1" x14ac:dyDescent="0.3">
      <c r="A2272" s="27">
        <v>724</v>
      </c>
      <c r="B2272" s="31">
        <v>44767</v>
      </c>
      <c r="C2272" s="31">
        <v>44746</v>
      </c>
      <c r="D2272" s="19" t="s">
        <v>1164</v>
      </c>
      <c r="E2272" s="51" t="str">
        <f>IF(ISBLANK(LeaveTracker[[#This Row],[Employee Name]]),"-----",VLOOKUP(LeaveTracker[[#This Row],[Employee Name]],Employees[[Employee Name]:[Office]],7))</f>
        <v>CSWDO</v>
      </c>
      <c r="F2272" s="51" t="str">
        <f>IF(ISBLANK(LeaveTracker[[#This Row],[Employee Name]]),"-----",VLOOKUP(LeaveTracker[[#This Row],[Employee Name]],Employees[[Employee Name]:[Office]],6))</f>
        <v>REGULAR</v>
      </c>
      <c r="G2272" s="24" t="s">
        <v>1142</v>
      </c>
      <c r="H2272" s="24" t="s">
        <v>1142</v>
      </c>
      <c r="I2272" s="19" t="s">
        <v>298</v>
      </c>
      <c r="J2272" s="43" t="s">
        <v>763</v>
      </c>
      <c r="K2272" s="51" t="str">
        <f ca="1">LeaveTracker[[#This Row],[Days]]&amp;" "&amp;LeaveTracker[[#This Row],[Type of Leave]]</f>
        <v>1 OTHER</v>
      </c>
      <c r="L2272" s="23">
        <f ca="1">NETWORKDAYS(LeaveTracker[[#This Row],[Start Date]],LeaveTracker[[#This Row],[End Date]],lstHolidays)</f>
        <v>1</v>
      </c>
      <c r="M2272" s="27"/>
    </row>
    <row r="2273" spans="1:13" ht="30" customHeight="1" x14ac:dyDescent="0.3">
      <c r="A2273" s="27">
        <v>725</v>
      </c>
      <c r="B2273" s="31">
        <v>44767</v>
      </c>
      <c r="C2273" s="31">
        <v>44746</v>
      </c>
      <c r="D2273" s="19" t="s">
        <v>411</v>
      </c>
      <c r="E2273" s="51" t="str">
        <f>IF(ISBLANK(LeaveTracker[[#This Row],[Employee Name]]),"-----",VLOOKUP(LeaveTracker[[#This Row],[Employee Name]],Employees[[Employee Name]:[Office]],7))</f>
        <v>CTO</v>
      </c>
      <c r="F2273" s="51" t="str">
        <f>IF(ISBLANK(LeaveTracker[[#This Row],[Employee Name]]),"-----",VLOOKUP(LeaveTracker[[#This Row],[Employee Name]],Employees[[Employee Name]:[Office]],6))</f>
        <v>REGULAR</v>
      </c>
      <c r="G2273" s="24" t="s">
        <v>1125</v>
      </c>
      <c r="H2273" s="24" t="s">
        <v>1125</v>
      </c>
      <c r="I2273" s="19" t="s">
        <v>298</v>
      </c>
      <c r="J2273" s="43" t="s">
        <v>105</v>
      </c>
      <c r="K2273" s="51" t="str">
        <f ca="1">LeaveTracker[[#This Row],[Days]]&amp;" "&amp;LeaveTracker[[#This Row],[Type of Leave]]</f>
        <v>1 OTHER</v>
      </c>
      <c r="L2273" s="23">
        <f ca="1">NETWORKDAYS(LeaveTracker[[#This Row],[Start Date]],LeaveTracker[[#This Row],[End Date]],lstHolidays)</f>
        <v>1</v>
      </c>
      <c r="M2273" s="27"/>
    </row>
    <row r="2274" spans="1:13" ht="30" customHeight="1" x14ac:dyDescent="0.3">
      <c r="A2274" s="27">
        <v>726</v>
      </c>
      <c r="B2274" s="31">
        <v>44767</v>
      </c>
      <c r="C2274" s="31">
        <v>44747</v>
      </c>
      <c r="D2274" s="19" t="s">
        <v>1021</v>
      </c>
      <c r="E2274" s="51" t="str">
        <f>IF(ISBLANK(LeaveTracker[[#This Row],[Employee Name]]),"-----",VLOOKUP(LeaveTracker[[#This Row],[Employee Name]],Employees[[Employee Name]:[Office]],7))</f>
        <v>CTO</v>
      </c>
      <c r="F2274" s="51" t="str">
        <f>IF(ISBLANK(LeaveTracker[[#This Row],[Employee Name]]),"-----",VLOOKUP(LeaveTracker[[#This Row],[Employee Name]],Employees[[Employee Name]:[Office]],6))</f>
        <v>REGULAR</v>
      </c>
      <c r="G2274" s="24" t="s">
        <v>1152</v>
      </c>
      <c r="H2274" s="24" t="s">
        <v>1152</v>
      </c>
      <c r="I2274" s="19" t="s">
        <v>81</v>
      </c>
      <c r="J2274" s="43" t="s">
        <v>1149</v>
      </c>
      <c r="K2274" s="51" t="str">
        <f ca="1">LeaveTracker[[#This Row],[Days]]&amp;" "&amp;LeaveTracker[[#This Row],[Type of Leave]]</f>
        <v>1 SL</v>
      </c>
      <c r="L2274" s="23">
        <f ca="1">NETWORKDAYS(LeaveTracker[[#This Row],[Start Date]],LeaveTracker[[#This Row],[End Date]],lstHolidays)</f>
        <v>1</v>
      </c>
      <c r="M2274" s="27"/>
    </row>
    <row r="2275" spans="1:13" ht="30" customHeight="1" x14ac:dyDescent="0.3">
      <c r="A2275" s="27">
        <v>727</v>
      </c>
      <c r="B2275" s="31">
        <v>44767</v>
      </c>
      <c r="C2275" s="31">
        <v>44747</v>
      </c>
      <c r="D2275" s="19" t="s">
        <v>171</v>
      </c>
      <c r="E2275" s="51" t="str">
        <f>IF(ISBLANK(LeaveTracker[[#This Row],[Employee Name]]),"-----",VLOOKUP(LeaveTracker[[#This Row],[Employee Name]],Employees[[Employee Name]:[Office]],7))</f>
        <v>HRMO</v>
      </c>
      <c r="F2275" s="51" t="str">
        <f>IF(ISBLANK(LeaveTracker[[#This Row],[Employee Name]]),"-----",VLOOKUP(LeaveTracker[[#This Row],[Employee Name]],Employees[[Employee Name]:[Office]],6))</f>
        <v>REGULAR</v>
      </c>
      <c r="G2275" s="24" t="s">
        <v>1122</v>
      </c>
      <c r="H2275" s="24" t="s">
        <v>1122</v>
      </c>
      <c r="I2275" s="19" t="s">
        <v>81</v>
      </c>
      <c r="J2275" s="43" t="s">
        <v>1149</v>
      </c>
      <c r="K2275" s="51" t="str">
        <f ca="1">LeaveTracker[[#This Row],[Days]]&amp;" "&amp;LeaveTracker[[#This Row],[Type of Leave]]</f>
        <v>1 SL</v>
      </c>
      <c r="L2275" s="23">
        <f ca="1">NETWORKDAYS(LeaveTracker[[#This Row],[Start Date]],LeaveTracker[[#This Row],[End Date]],lstHolidays)</f>
        <v>1</v>
      </c>
      <c r="M2275" s="27"/>
    </row>
    <row r="2276" spans="1:13" ht="30" customHeight="1" x14ac:dyDescent="0.3">
      <c r="A2276" s="27">
        <v>728</v>
      </c>
      <c r="B2276" s="31">
        <v>44767</v>
      </c>
      <c r="C2276" s="31">
        <v>44747</v>
      </c>
      <c r="D2276" s="19" t="s">
        <v>871</v>
      </c>
      <c r="E2276" s="51" t="str">
        <f>IF(ISBLANK(LeaveTracker[[#This Row],[Employee Name]]),"-----",VLOOKUP(LeaveTracker[[#This Row],[Employee Name]],Employees[[Employee Name]:[Office]],7))</f>
        <v>ACCOUNTING</v>
      </c>
      <c r="F2276" s="51" t="str">
        <f>IF(ISBLANK(LeaveTracker[[#This Row],[Employee Name]]),"-----",VLOOKUP(LeaveTracker[[#This Row],[Employee Name]],Employees[[Employee Name]:[Office]],6))</f>
        <v>REGULAR</v>
      </c>
      <c r="G2276" s="24" t="s">
        <v>1122</v>
      </c>
      <c r="H2276" s="24" t="s">
        <v>1122</v>
      </c>
      <c r="I2276" s="19" t="s">
        <v>298</v>
      </c>
      <c r="J2276" s="43" t="s">
        <v>105</v>
      </c>
      <c r="K2276" s="51" t="str">
        <f ca="1">LeaveTracker[[#This Row],[Days]]&amp;" "&amp;LeaveTracker[[#This Row],[Type of Leave]]</f>
        <v>1 OTHER</v>
      </c>
      <c r="L2276" s="23">
        <f ca="1">NETWORKDAYS(LeaveTracker[[#This Row],[Start Date]],LeaveTracker[[#This Row],[End Date]],lstHolidays)</f>
        <v>1</v>
      </c>
      <c r="M2276" s="27"/>
    </row>
    <row r="2277" spans="1:13" ht="30" customHeight="1" x14ac:dyDescent="0.3">
      <c r="A2277" s="27">
        <v>729</v>
      </c>
      <c r="B2277" s="31">
        <v>44767</v>
      </c>
      <c r="C2277" s="31">
        <v>44746</v>
      </c>
      <c r="D2277" s="19" t="s">
        <v>519</v>
      </c>
      <c r="E2277" s="51" t="str">
        <f>IF(ISBLANK(LeaveTracker[[#This Row],[Employee Name]]),"-----",VLOOKUP(LeaveTracker[[#This Row],[Employee Name]],Employees[[Employee Name]:[Office]],7))</f>
        <v>ACCOUNTING</v>
      </c>
      <c r="F2277" s="51" t="str">
        <f>IF(ISBLANK(LeaveTracker[[#This Row],[Employee Name]]),"-----",VLOOKUP(LeaveTracker[[#This Row],[Employee Name]],Employees[[Employee Name]:[Office]],6))</f>
        <v>REGULAR</v>
      </c>
      <c r="G2277" s="24" t="s">
        <v>1160</v>
      </c>
      <c r="H2277" s="24" t="s">
        <v>1138</v>
      </c>
      <c r="I2277" s="19" t="s">
        <v>298</v>
      </c>
      <c r="J2277" s="43" t="s">
        <v>1004</v>
      </c>
      <c r="K2277" s="51" t="str">
        <f ca="1">LeaveTracker[[#This Row],[Days]]&amp;" "&amp;LeaveTracker[[#This Row],[Type of Leave]]</f>
        <v>4 OTHER</v>
      </c>
      <c r="L2277" s="23">
        <f ca="1">NETWORKDAYS(LeaveTracker[[#This Row],[Start Date]],LeaveTracker[[#This Row],[End Date]],lstHolidays)</f>
        <v>4</v>
      </c>
      <c r="M2277" s="27"/>
    </row>
    <row r="2278" spans="1:13" ht="30" customHeight="1" x14ac:dyDescent="0.3">
      <c r="A2278" s="27">
        <v>730</v>
      </c>
      <c r="B2278" s="31">
        <v>44767</v>
      </c>
      <c r="C2278" s="31">
        <v>44742</v>
      </c>
      <c r="D2278" s="19" t="s">
        <v>520</v>
      </c>
      <c r="E2278" s="51" t="str">
        <f>IF(ISBLANK(LeaveTracker[[#This Row],[Employee Name]]),"-----",VLOOKUP(LeaveTracker[[#This Row],[Employee Name]],Employees[[Employee Name]:[Office]],7))</f>
        <v>ACCOUNTING</v>
      </c>
      <c r="F2278" s="51" t="str">
        <f>IF(ISBLANK(LeaveTracker[[#This Row],[Employee Name]]),"-----",VLOOKUP(LeaveTracker[[#This Row],[Employee Name]],Employees[[Employee Name]:[Office]],6))</f>
        <v>REGULAR</v>
      </c>
      <c r="G2278" s="24" t="s">
        <v>1141</v>
      </c>
      <c r="H2278" s="24" t="s">
        <v>1141</v>
      </c>
      <c r="I2278" s="19" t="s">
        <v>298</v>
      </c>
      <c r="J2278" s="43" t="s">
        <v>105</v>
      </c>
      <c r="K2278" s="51" t="str">
        <f ca="1">LeaveTracker[[#This Row],[Days]]&amp;" "&amp;LeaveTracker[[#This Row],[Type of Leave]]</f>
        <v>1 OTHER</v>
      </c>
      <c r="L2278" s="23">
        <f ca="1">NETWORKDAYS(LeaveTracker[[#This Row],[Start Date]],LeaveTracker[[#This Row],[End Date]],lstHolidays)</f>
        <v>1</v>
      </c>
      <c r="M2278" s="27"/>
    </row>
    <row r="2279" spans="1:13" ht="30" customHeight="1" x14ac:dyDescent="0.3">
      <c r="A2279" s="27">
        <v>731</v>
      </c>
      <c r="B2279" s="31">
        <v>44767</v>
      </c>
      <c r="C2279" s="31">
        <v>44741</v>
      </c>
      <c r="D2279" s="19" t="s">
        <v>762</v>
      </c>
      <c r="E2279" s="51" t="str">
        <f>IF(ISBLANK(LeaveTracker[[#This Row],[Employee Name]]),"-----",VLOOKUP(LeaveTracker[[#This Row],[Employee Name]],Employees[[Employee Name]:[Office]],7))</f>
        <v>CTO</v>
      </c>
      <c r="F2279" s="51" t="str">
        <f>IF(ISBLANK(LeaveTracker[[#This Row],[Employee Name]]),"-----",VLOOKUP(LeaveTracker[[#This Row],[Employee Name]],Employees[[Employee Name]:[Office]],6))</f>
        <v>REGULAR</v>
      </c>
      <c r="G2279" s="24" t="s">
        <v>1142</v>
      </c>
      <c r="H2279" s="24" t="s">
        <v>1142</v>
      </c>
      <c r="I2279" s="19" t="s">
        <v>81</v>
      </c>
      <c r="J2279" s="43" t="s">
        <v>1149</v>
      </c>
      <c r="K2279" s="51" t="str">
        <f ca="1">LeaveTracker[[#This Row],[Days]]&amp;" "&amp;LeaveTracker[[#This Row],[Type of Leave]]</f>
        <v>1 SL</v>
      </c>
      <c r="L2279" s="23">
        <f ca="1">NETWORKDAYS(LeaveTracker[[#This Row],[Start Date]],LeaveTracker[[#This Row],[End Date]],lstHolidays)</f>
        <v>1</v>
      </c>
      <c r="M2279" s="27"/>
    </row>
    <row r="2280" spans="1:13" ht="30" customHeight="1" x14ac:dyDescent="0.3">
      <c r="A2280" s="27">
        <v>732</v>
      </c>
      <c r="B2280" s="31">
        <v>44767</v>
      </c>
      <c r="C2280" s="31">
        <v>44750</v>
      </c>
      <c r="D2280" s="19" t="s">
        <v>798</v>
      </c>
      <c r="E2280" s="51" t="str">
        <f>IF(ISBLANK(LeaveTracker[[#This Row],[Employee Name]]),"-----",VLOOKUP(LeaveTracker[[#This Row],[Employee Name]],Employees[[Employee Name]:[Office]],7))</f>
        <v>ONT</v>
      </c>
      <c r="F2280" s="51" t="str">
        <f>IF(ISBLANK(LeaveTracker[[#This Row],[Employee Name]]),"-----",VLOOKUP(LeaveTracker[[#This Row],[Employee Name]],Employees[[Employee Name]:[Office]],6))</f>
        <v>REGULAR</v>
      </c>
      <c r="G2280" s="24" t="s">
        <v>1152</v>
      </c>
      <c r="H2280" s="24" t="s">
        <v>1152</v>
      </c>
      <c r="I2280" s="19" t="s">
        <v>81</v>
      </c>
      <c r="J2280" s="43" t="s">
        <v>1149</v>
      </c>
      <c r="K2280" s="51" t="str">
        <f ca="1">LeaveTracker[[#This Row],[Days]]&amp;" "&amp;LeaveTracker[[#This Row],[Type of Leave]]</f>
        <v>1 SL</v>
      </c>
      <c r="L2280" s="23">
        <f ca="1">NETWORKDAYS(LeaveTracker[[#This Row],[Start Date]],LeaveTracker[[#This Row],[End Date]],lstHolidays)</f>
        <v>1</v>
      </c>
      <c r="M2280" s="27"/>
    </row>
    <row r="2281" spans="1:13" ht="30" customHeight="1" x14ac:dyDescent="0.3">
      <c r="A2281" s="27">
        <v>733</v>
      </c>
      <c r="B2281" s="31">
        <v>44767</v>
      </c>
      <c r="C2281" s="31">
        <v>44749</v>
      </c>
      <c r="D2281" s="19" t="s">
        <v>388</v>
      </c>
      <c r="E2281" s="51" t="str">
        <f>IF(ISBLANK(LeaveTracker[[#This Row],[Employee Name]]),"-----",VLOOKUP(LeaveTracker[[#This Row],[Employee Name]],Employees[[Employee Name]:[Office]],7))</f>
        <v>ONT</v>
      </c>
      <c r="F2281" s="51" t="str">
        <f>IF(ISBLANK(LeaveTracker[[#This Row],[Employee Name]]),"-----",VLOOKUP(LeaveTracker[[#This Row],[Employee Name]],Employees[[Employee Name]:[Office]],6))</f>
        <v>REGULAR</v>
      </c>
      <c r="G2281" s="24" t="s">
        <v>1154</v>
      </c>
      <c r="H2281" s="24" t="s">
        <v>1121</v>
      </c>
      <c r="I2281" s="19" t="s">
        <v>81</v>
      </c>
      <c r="J2281" s="43" t="s">
        <v>1149</v>
      </c>
      <c r="K2281" s="51" t="str">
        <f ca="1">LeaveTracker[[#This Row],[Days]]&amp;" "&amp;LeaveTracker[[#This Row],[Type of Leave]]</f>
        <v>2 SL</v>
      </c>
      <c r="L2281" s="23">
        <f ca="1">NETWORKDAYS(LeaveTracker[[#This Row],[Start Date]],LeaveTracker[[#This Row],[End Date]],lstHolidays)</f>
        <v>2</v>
      </c>
      <c r="M2281" s="27"/>
    </row>
    <row r="2282" spans="1:13" ht="30" customHeight="1" x14ac:dyDescent="0.3">
      <c r="A2282" s="27">
        <v>734</v>
      </c>
      <c r="B2282" s="31">
        <v>44767</v>
      </c>
      <c r="C2282" s="31">
        <v>44749</v>
      </c>
      <c r="D2282" s="19" t="s">
        <v>388</v>
      </c>
      <c r="E2282" s="51" t="str">
        <f>IF(ISBLANK(LeaveTracker[[#This Row],[Employee Name]]),"-----",VLOOKUP(LeaveTracker[[#This Row],[Employee Name]],Employees[[Employee Name]:[Office]],7))</f>
        <v>ONT</v>
      </c>
      <c r="F2282" s="51" t="str">
        <f>IF(ISBLANK(LeaveTracker[[#This Row],[Employee Name]]),"-----",VLOOKUP(LeaveTracker[[#This Row],[Employee Name]],Employees[[Employee Name]:[Office]],6))</f>
        <v>REGULAR</v>
      </c>
      <c r="G2282" s="24" t="s">
        <v>1135</v>
      </c>
      <c r="H2282" s="24" t="s">
        <v>1114</v>
      </c>
      <c r="I2282" s="19" t="s">
        <v>81</v>
      </c>
      <c r="J2282" s="43" t="s">
        <v>1149</v>
      </c>
      <c r="K2282" s="51" t="str">
        <f ca="1">LeaveTracker[[#This Row],[Days]]&amp;" "&amp;LeaveTracker[[#This Row],[Type of Leave]]</f>
        <v>3 SL</v>
      </c>
      <c r="L2282" s="23">
        <f ca="1">NETWORKDAYS(LeaveTracker[[#This Row],[Start Date]],LeaveTracker[[#This Row],[End Date]],lstHolidays)</f>
        <v>3</v>
      </c>
      <c r="M2282" s="27"/>
    </row>
    <row r="2283" spans="1:13" ht="30" customHeight="1" x14ac:dyDescent="0.3">
      <c r="A2283" s="27">
        <v>734</v>
      </c>
      <c r="B2283" s="31">
        <v>44767</v>
      </c>
      <c r="C2283" s="31">
        <v>44719</v>
      </c>
      <c r="D2283" s="19" t="s">
        <v>388</v>
      </c>
      <c r="E2283" s="51" t="str">
        <f>IF(ISBLANK(LeaveTracker[[#This Row],[Employee Name]]),"-----",VLOOKUP(LeaveTracker[[#This Row],[Employee Name]],Employees[[Employee Name]:[Office]],7))</f>
        <v>ONT</v>
      </c>
      <c r="F2283" s="51" t="str">
        <f>IF(ISBLANK(LeaveTracker[[#This Row],[Employee Name]]),"-----",VLOOKUP(LeaveTracker[[#This Row],[Employee Name]],Employees[[Employee Name]:[Office]],6))</f>
        <v>REGULAR</v>
      </c>
      <c r="G2283" s="24" t="s">
        <v>1112</v>
      </c>
      <c r="H2283" s="24" t="s">
        <v>1161</v>
      </c>
      <c r="I2283" s="19" t="s">
        <v>81</v>
      </c>
      <c r="J2283" s="43" t="s">
        <v>1149</v>
      </c>
      <c r="K2283" s="51" t="str">
        <f ca="1">LeaveTracker[[#This Row],[Days]]&amp;" "&amp;LeaveTracker[[#This Row],[Type of Leave]]</f>
        <v>2 SL</v>
      </c>
      <c r="L2283" s="23">
        <f ca="1">NETWORKDAYS(LeaveTracker[[#This Row],[Start Date]],LeaveTracker[[#This Row],[End Date]],lstHolidays)</f>
        <v>2</v>
      </c>
      <c r="M2283" s="27"/>
    </row>
    <row r="2284" spans="1:13" ht="30" customHeight="1" x14ac:dyDescent="0.3">
      <c r="A2284" s="27">
        <v>735</v>
      </c>
      <c r="B2284" s="31">
        <v>44767</v>
      </c>
      <c r="C2284" s="31">
        <v>44743</v>
      </c>
      <c r="D2284" s="19" t="s">
        <v>528</v>
      </c>
      <c r="E2284" s="51" t="str">
        <f>IF(ISBLANK(LeaveTracker[[#This Row],[Employee Name]]),"-----",VLOOKUP(LeaveTracker[[#This Row],[Employee Name]],Employees[[Employee Name]:[Office]],7))</f>
        <v>TIPID IMPOK</v>
      </c>
      <c r="F2284" s="51" t="str">
        <f>IF(ISBLANK(LeaveTracker[[#This Row],[Employee Name]]),"-----",VLOOKUP(LeaveTracker[[#This Row],[Employee Name]],Employees[[Employee Name]:[Office]],6))</f>
        <v>REGULAR</v>
      </c>
      <c r="G2284" s="24" t="s">
        <v>1111</v>
      </c>
      <c r="H2284" s="24" t="s">
        <v>1111</v>
      </c>
      <c r="I2284" s="19" t="s">
        <v>81</v>
      </c>
      <c r="J2284" s="43" t="s">
        <v>1149</v>
      </c>
      <c r="K2284" s="51" t="str">
        <f ca="1">LeaveTracker[[#This Row],[Days]]&amp;" "&amp;LeaveTracker[[#This Row],[Type of Leave]]</f>
        <v>1 SL</v>
      </c>
      <c r="L2284" s="23">
        <f ca="1">NETWORKDAYS(LeaveTracker[[#This Row],[Start Date]],LeaveTracker[[#This Row],[End Date]],lstHolidays)</f>
        <v>1</v>
      </c>
      <c r="M2284" s="27"/>
    </row>
    <row r="2285" spans="1:13" ht="30" customHeight="1" x14ac:dyDescent="0.3">
      <c r="A2285" s="27">
        <v>735</v>
      </c>
      <c r="B2285" s="31">
        <v>44767</v>
      </c>
      <c r="C2285" s="31">
        <v>44743</v>
      </c>
      <c r="D2285" s="19" t="s">
        <v>528</v>
      </c>
      <c r="E2285" s="51" t="str">
        <f>IF(ISBLANK(LeaveTracker[[#This Row],[Employee Name]]),"-----",VLOOKUP(LeaveTracker[[#This Row],[Employee Name]],Employees[[Employee Name]:[Office]],7))</f>
        <v>TIPID IMPOK</v>
      </c>
      <c r="F2285" s="51" t="str">
        <f>IF(ISBLANK(LeaveTracker[[#This Row],[Employee Name]]),"-----",VLOOKUP(LeaveTracker[[#This Row],[Employee Name]],Employees[[Employee Name]:[Office]],6))</f>
        <v>REGULAR</v>
      </c>
      <c r="G2285" s="24" t="s">
        <v>1162</v>
      </c>
      <c r="H2285" s="24" t="s">
        <v>1162</v>
      </c>
      <c r="I2285" s="19" t="s">
        <v>81</v>
      </c>
      <c r="J2285" s="43" t="s">
        <v>1149</v>
      </c>
      <c r="K2285" s="51" t="str">
        <f ca="1">LeaveTracker[[#This Row],[Days]]&amp;" "&amp;LeaveTracker[[#This Row],[Type of Leave]]</f>
        <v>1 SL</v>
      </c>
      <c r="L2285" s="23">
        <f ca="1">NETWORKDAYS(LeaveTracker[[#This Row],[Start Date]],LeaveTracker[[#This Row],[End Date]],lstHolidays)</f>
        <v>1</v>
      </c>
      <c r="M2285" s="27"/>
    </row>
    <row r="2286" spans="1:13" ht="30" customHeight="1" x14ac:dyDescent="0.3">
      <c r="A2286" s="27">
        <v>736</v>
      </c>
      <c r="B2286" s="31">
        <v>44767</v>
      </c>
      <c r="C2286" s="31">
        <v>44746</v>
      </c>
      <c r="D2286" s="19" t="s">
        <v>367</v>
      </c>
      <c r="E2286" s="51" t="str">
        <f>IF(ISBLANK(LeaveTracker[[#This Row],[Employee Name]]),"-----",VLOOKUP(LeaveTracker[[#This Row],[Employee Name]],Employees[[Employee Name]:[Office]],7))</f>
        <v>CCT</v>
      </c>
      <c r="F2286" s="51" t="str">
        <f>IF(ISBLANK(LeaveTracker[[#This Row],[Employee Name]]),"-----",VLOOKUP(LeaveTracker[[#This Row],[Employee Name]],Employees[[Employee Name]:[Office]],6))</f>
        <v>REGULAR</v>
      </c>
      <c r="G2286" s="24" t="s">
        <v>1120</v>
      </c>
      <c r="H2286" s="24" t="s">
        <v>1120</v>
      </c>
      <c r="I2286" s="19" t="s">
        <v>81</v>
      </c>
      <c r="J2286" s="43" t="s">
        <v>1149</v>
      </c>
      <c r="K2286" s="51" t="str">
        <f ca="1">LeaveTracker[[#This Row],[Days]]&amp;" "&amp;LeaveTracker[[#This Row],[Type of Leave]]</f>
        <v>1 SL</v>
      </c>
      <c r="L2286" s="23">
        <f ca="1">NETWORKDAYS(LeaveTracker[[#This Row],[Start Date]],LeaveTracker[[#This Row],[End Date]],lstHolidays)</f>
        <v>1</v>
      </c>
      <c r="M2286" s="27"/>
    </row>
    <row r="2287" spans="1:13" ht="30" customHeight="1" x14ac:dyDescent="0.3">
      <c r="A2287" s="27">
        <v>737</v>
      </c>
      <c r="B2287" s="31">
        <v>44767</v>
      </c>
      <c r="C2287" s="31">
        <v>44746</v>
      </c>
      <c r="D2287" s="19" t="s">
        <v>1155</v>
      </c>
      <c r="E2287" s="51" t="str">
        <f>IF(ISBLANK(LeaveTracker[[#This Row],[Employee Name]]),"-----",VLOOKUP(LeaveTracker[[#This Row],[Employee Name]],Employees[[Employee Name]:[Office]],7))</f>
        <v>NUTRITION OFFICE</v>
      </c>
      <c r="F2287" s="51" t="str">
        <f>IF(ISBLANK(LeaveTracker[[#This Row],[Employee Name]]),"-----",VLOOKUP(LeaveTracker[[#This Row],[Employee Name]],Employees[[Employee Name]:[Office]],6))</f>
        <v>REGULAR</v>
      </c>
      <c r="G2287" s="24" t="s">
        <v>1120</v>
      </c>
      <c r="H2287" s="24" t="s">
        <v>1120</v>
      </c>
      <c r="I2287" s="19" t="s">
        <v>81</v>
      </c>
      <c r="J2287" s="43" t="s">
        <v>1149</v>
      </c>
      <c r="K2287" s="51" t="str">
        <f ca="1">LeaveTracker[[#This Row],[Days]]&amp;" "&amp;LeaveTracker[[#This Row],[Type of Leave]]</f>
        <v>1 SL</v>
      </c>
      <c r="L2287" s="23">
        <f ca="1">NETWORKDAYS(LeaveTracker[[#This Row],[Start Date]],LeaveTracker[[#This Row],[End Date]],lstHolidays)</f>
        <v>1</v>
      </c>
      <c r="M2287" s="27"/>
    </row>
    <row r="2288" spans="1:13" ht="30" customHeight="1" x14ac:dyDescent="0.3">
      <c r="A2288" s="27">
        <v>738</v>
      </c>
      <c r="B2288" s="31">
        <v>44767</v>
      </c>
      <c r="C2288" s="31">
        <v>44746</v>
      </c>
      <c r="D2288" s="19" t="s">
        <v>1078</v>
      </c>
      <c r="E2288" s="51" t="str">
        <f>IF(ISBLANK(LeaveTracker[[#This Row],[Employee Name]]),"-----",VLOOKUP(LeaveTracker[[#This Row],[Employee Name]],Employees[[Employee Name]:[Office]],7))</f>
        <v>CTO</v>
      </c>
      <c r="F2288" s="51" t="str">
        <f>IF(ISBLANK(LeaveTracker[[#This Row],[Employee Name]]),"-----",VLOOKUP(LeaveTracker[[#This Row],[Employee Name]],Employees[[Employee Name]:[Office]],6))</f>
        <v>REGULAR</v>
      </c>
      <c r="G2288" s="24" t="s">
        <v>1120</v>
      </c>
      <c r="H2288" s="24" t="s">
        <v>1120</v>
      </c>
      <c r="I2288" s="19" t="s">
        <v>81</v>
      </c>
      <c r="J2288" s="43" t="s">
        <v>1149</v>
      </c>
      <c r="K2288" s="51" t="str">
        <f ca="1">LeaveTracker[[#This Row],[Days]]&amp;" "&amp;LeaveTracker[[#This Row],[Type of Leave]]</f>
        <v>1 SL</v>
      </c>
      <c r="L2288" s="23">
        <f ca="1">NETWORKDAYS(LeaveTracker[[#This Row],[Start Date]],LeaveTracker[[#This Row],[End Date]],lstHolidays)</f>
        <v>1</v>
      </c>
      <c r="M2288" s="27"/>
    </row>
    <row r="2289" spans="1:13" ht="30" customHeight="1" x14ac:dyDescent="0.3">
      <c r="A2289" s="27">
        <v>739</v>
      </c>
      <c r="B2289" s="31">
        <v>44767</v>
      </c>
      <c r="C2289" s="31">
        <v>44740</v>
      </c>
      <c r="D2289" s="19" t="s">
        <v>418</v>
      </c>
      <c r="E2289" s="51" t="str">
        <f>IF(ISBLANK(LeaveTracker[[#This Row],[Employee Name]]),"-----",VLOOKUP(LeaveTracker[[#This Row],[Employee Name]],Employees[[Employee Name]:[Office]],7))</f>
        <v>CTO</v>
      </c>
      <c r="F2289" s="51" t="str">
        <f>IF(ISBLANK(LeaveTracker[[#This Row],[Employee Name]]),"-----",VLOOKUP(LeaveTracker[[#This Row],[Employee Name]],Employees[[Employee Name]:[Office]],6))</f>
        <v>REGULAR</v>
      </c>
      <c r="G2289" s="24" t="s">
        <v>1120</v>
      </c>
      <c r="H2289" s="24" t="s">
        <v>1120</v>
      </c>
      <c r="I2289" s="19" t="s">
        <v>298</v>
      </c>
      <c r="J2289" s="43" t="s">
        <v>105</v>
      </c>
      <c r="K2289" s="51" t="str">
        <f ca="1">LeaveTracker[[#This Row],[Days]]&amp;" "&amp;LeaveTracker[[#This Row],[Type of Leave]]</f>
        <v>1 OTHER</v>
      </c>
      <c r="L2289" s="23">
        <f ca="1">NETWORKDAYS(LeaveTracker[[#This Row],[Start Date]],LeaveTracker[[#This Row],[End Date]],lstHolidays)</f>
        <v>1</v>
      </c>
      <c r="M2289" s="27"/>
    </row>
    <row r="2290" spans="1:13" ht="30" customHeight="1" x14ac:dyDescent="0.3">
      <c r="A2290" s="27">
        <v>740</v>
      </c>
      <c r="B2290" s="31">
        <v>44767</v>
      </c>
      <c r="C2290" s="31">
        <v>44741</v>
      </c>
      <c r="D2290" s="19" t="s">
        <v>569</v>
      </c>
      <c r="E2290" s="51" t="str">
        <f>IF(ISBLANK(LeaveTracker[[#This Row],[Employee Name]]),"-----",VLOOKUP(LeaveTracker[[#This Row],[Employee Name]],Employees[[Employee Name]:[Office]],7))</f>
        <v>CTO</v>
      </c>
      <c r="F2290" s="51" t="str">
        <f>IF(ISBLANK(LeaveTracker[[#This Row],[Employee Name]]),"-----",VLOOKUP(LeaveTracker[[#This Row],[Employee Name]],Employees[[Employee Name]:[Office]],6))</f>
        <v>REGULAR</v>
      </c>
      <c r="G2290" s="24" t="s">
        <v>1153</v>
      </c>
      <c r="H2290" s="24" t="s">
        <v>1153</v>
      </c>
      <c r="I2290" s="19" t="s">
        <v>81</v>
      </c>
      <c r="J2290" s="43" t="s">
        <v>1149</v>
      </c>
      <c r="K2290" s="51" t="str">
        <f ca="1">LeaveTracker[[#This Row],[Days]]&amp;" "&amp;LeaveTracker[[#This Row],[Type of Leave]]</f>
        <v>1 SL</v>
      </c>
      <c r="L2290" s="23">
        <f ca="1">NETWORKDAYS(LeaveTracker[[#This Row],[Start Date]],LeaveTracker[[#This Row],[End Date]],lstHolidays)</f>
        <v>1</v>
      </c>
      <c r="M2290" s="27"/>
    </row>
    <row r="2291" spans="1:13" ht="30" customHeight="1" x14ac:dyDescent="0.3">
      <c r="A2291" s="27">
        <v>741</v>
      </c>
      <c r="B2291" s="31">
        <v>44767</v>
      </c>
      <c r="C2291" s="31">
        <v>44744</v>
      </c>
      <c r="D2291" s="19" t="s">
        <v>203</v>
      </c>
      <c r="E2291" s="51" t="str">
        <f>IF(ISBLANK(LeaveTracker[[#This Row],[Employee Name]]),"-----",VLOOKUP(LeaveTracker[[#This Row],[Employee Name]],Employees[[Employee Name]:[Office]],7))</f>
        <v>ONT</v>
      </c>
      <c r="F2291" s="51" t="str">
        <f>IF(ISBLANK(LeaveTracker[[#This Row],[Employee Name]]),"-----",VLOOKUP(LeaveTracker[[#This Row],[Employee Name]],Employees[[Employee Name]:[Office]],6))</f>
        <v>REGULAR</v>
      </c>
      <c r="G2291" s="24" t="s">
        <v>1162</v>
      </c>
      <c r="H2291" s="24" t="s">
        <v>1162</v>
      </c>
      <c r="I2291" s="19" t="s">
        <v>81</v>
      </c>
      <c r="J2291" s="43" t="s">
        <v>1149</v>
      </c>
      <c r="K2291" s="51" t="str">
        <f ca="1">LeaveTracker[[#This Row],[Days]]&amp;" "&amp;LeaveTracker[[#This Row],[Type of Leave]]</f>
        <v>1 SL</v>
      </c>
      <c r="L2291" s="23">
        <f ca="1">NETWORKDAYS(LeaveTracker[[#This Row],[Start Date]],LeaveTracker[[#This Row],[End Date]],lstHolidays)</f>
        <v>1</v>
      </c>
      <c r="M2291" s="27"/>
    </row>
    <row r="2292" spans="1:13" ht="30" customHeight="1" x14ac:dyDescent="0.3">
      <c r="A2292" s="27" t="s">
        <v>1151</v>
      </c>
      <c r="B2292" s="31">
        <v>44767</v>
      </c>
      <c r="C2292" s="31">
        <v>44744</v>
      </c>
      <c r="D2292" s="19" t="s">
        <v>203</v>
      </c>
      <c r="E2292" s="51" t="str">
        <f>IF(ISBLANK(LeaveTracker[[#This Row],[Employee Name]]),"-----",VLOOKUP(LeaveTracker[[#This Row],[Employee Name]],Employees[[Employee Name]:[Office]],7))</f>
        <v>ONT</v>
      </c>
      <c r="F2292" s="51" t="str">
        <f>IF(ISBLANK(LeaveTracker[[#This Row],[Employee Name]]),"-----",VLOOKUP(LeaveTracker[[#This Row],[Employee Name]],Employees[[Employee Name]:[Office]],6))</f>
        <v>REGULAR</v>
      </c>
      <c r="G2292" s="24" t="s">
        <v>1141</v>
      </c>
      <c r="H2292" s="24" t="s">
        <v>1141</v>
      </c>
      <c r="I2292" s="19" t="s">
        <v>81</v>
      </c>
      <c r="J2292" s="43" t="s">
        <v>1149</v>
      </c>
      <c r="K2292" s="51" t="str">
        <f ca="1">LeaveTracker[[#This Row],[Days]]&amp;" "&amp;LeaveTracker[[#This Row],[Type of Leave]]</f>
        <v>1 SL</v>
      </c>
      <c r="L2292" s="23">
        <f ca="1">NETWORKDAYS(LeaveTracker[[#This Row],[Start Date]],LeaveTracker[[#This Row],[End Date]],lstHolidays)</f>
        <v>1</v>
      </c>
      <c r="M2292" s="27"/>
    </row>
    <row r="2293" spans="1:13" ht="30" customHeight="1" x14ac:dyDescent="0.3">
      <c r="A2293" s="27" t="s">
        <v>1151</v>
      </c>
      <c r="B2293" s="31">
        <v>44767</v>
      </c>
      <c r="C2293" s="31">
        <v>44744</v>
      </c>
      <c r="D2293" s="19" t="s">
        <v>203</v>
      </c>
      <c r="E2293" s="51" t="str">
        <f>IF(ISBLANK(LeaveTracker[[#This Row],[Employee Name]]),"-----",VLOOKUP(LeaveTracker[[#This Row],[Employee Name]],Employees[[Employee Name]:[Office]],7))</f>
        <v>ONT</v>
      </c>
      <c r="F2293" s="51" t="str">
        <f>IF(ISBLANK(LeaveTracker[[#This Row],[Employee Name]]),"-----",VLOOKUP(LeaveTracker[[#This Row],[Employee Name]],Employees[[Employee Name]:[Office]],6))</f>
        <v>REGULAR</v>
      </c>
      <c r="G2293" s="24" t="s">
        <v>1153</v>
      </c>
      <c r="H2293" s="24" t="s">
        <v>1153</v>
      </c>
      <c r="I2293" s="19" t="s">
        <v>81</v>
      </c>
      <c r="J2293" s="43" t="s">
        <v>1149</v>
      </c>
      <c r="K2293" s="51" t="str">
        <f ca="1">LeaveTracker[[#This Row],[Days]]&amp;" "&amp;LeaveTracker[[#This Row],[Type of Leave]]</f>
        <v>1 SL</v>
      </c>
      <c r="L2293" s="23">
        <f ca="1">NETWORKDAYS(LeaveTracker[[#This Row],[Start Date]],LeaveTracker[[#This Row],[End Date]],lstHolidays)</f>
        <v>1</v>
      </c>
      <c r="M2293" s="27"/>
    </row>
    <row r="2294" spans="1:13" ht="30" customHeight="1" x14ac:dyDescent="0.3">
      <c r="A2294" s="27" t="s">
        <v>1165</v>
      </c>
      <c r="B2294" s="31">
        <v>44767</v>
      </c>
      <c r="C2294" s="31">
        <v>44743</v>
      </c>
      <c r="D2294" s="19" t="s">
        <v>1189</v>
      </c>
      <c r="E2294" s="51" t="str">
        <f>IF(ISBLANK(LeaveTracker[[#This Row],[Employee Name]]),"-----",VLOOKUP(LeaveTracker[[#This Row],[Employee Name]],Employees[[Employee Name]:[Office]],7))</f>
        <v>ONT</v>
      </c>
      <c r="F2294" s="51" t="str">
        <f>IF(ISBLANK(LeaveTracker[[#This Row],[Employee Name]]),"-----",VLOOKUP(LeaveTracker[[#This Row],[Employee Name]],Employees[[Employee Name]:[Office]],6))</f>
        <v>REGULAR</v>
      </c>
      <c r="G2294" s="24" t="s">
        <v>1192</v>
      </c>
      <c r="H2294" s="24" t="s">
        <v>1192</v>
      </c>
      <c r="I2294" s="19" t="s">
        <v>298</v>
      </c>
      <c r="J2294" s="43" t="s">
        <v>158</v>
      </c>
      <c r="K2294" s="51" t="str">
        <f ca="1">LeaveTracker[[#This Row],[Days]]&amp;" "&amp;LeaveTracker[[#This Row],[Type of Leave]]</f>
        <v>0 OTHER</v>
      </c>
      <c r="L2294" s="23">
        <f ca="1">NETWORKDAYS(LeaveTracker[[#This Row],[Start Date]],LeaveTracker[[#This Row],[End Date]],lstHolidays)</f>
        <v>0</v>
      </c>
      <c r="M2294" s="27"/>
    </row>
    <row r="2295" spans="1:13" ht="30" customHeight="1" x14ac:dyDescent="0.3">
      <c r="A2295" s="27" t="s">
        <v>1166</v>
      </c>
      <c r="B2295" s="31">
        <v>44767</v>
      </c>
      <c r="C2295" s="31">
        <v>44743</v>
      </c>
      <c r="D2295" s="19" t="s">
        <v>1189</v>
      </c>
      <c r="E2295" s="51" t="str">
        <f>IF(ISBLANK(LeaveTracker[[#This Row],[Employee Name]]),"-----",VLOOKUP(LeaveTracker[[#This Row],[Employee Name]],Employees[[Employee Name]:[Office]],7))</f>
        <v>ONT</v>
      </c>
      <c r="F2295" s="51" t="str">
        <f>IF(ISBLANK(LeaveTracker[[#This Row],[Employee Name]]),"-----",VLOOKUP(LeaveTracker[[#This Row],[Employee Name]],Employees[[Employee Name]:[Office]],6))</f>
        <v>REGULAR</v>
      </c>
      <c r="G2295" s="24" t="s">
        <v>1193</v>
      </c>
      <c r="H2295" s="24" t="s">
        <v>1193</v>
      </c>
      <c r="I2295" s="19" t="s">
        <v>298</v>
      </c>
      <c r="J2295" s="43" t="s">
        <v>1004</v>
      </c>
      <c r="K2295" s="51" t="str">
        <f ca="1">LeaveTracker[[#This Row],[Days]]&amp;" "&amp;LeaveTracker[[#This Row],[Type of Leave]]</f>
        <v>0 OTHER</v>
      </c>
      <c r="L2295" s="23">
        <f ca="1">NETWORKDAYS(LeaveTracker[[#This Row],[Start Date]],LeaveTracker[[#This Row],[End Date]],lstHolidays)</f>
        <v>0</v>
      </c>
      <c r="M2295" s="27"/>
    </row>
    <row r="2296" spans="1:13" ht="30" customHeight="1" x14ac:dyDescent="0.3">
      <c r="A2296" s="27" t="s">
        <v>1166</v>
      </c>
      <c r="B2296" s="31">
        <v>44767</v>
      </c>
      <c r="C2296" s="31">
        <v>44743</v>
      </c>
      <c r="D2296" s="19" t="s">
        <v>1189</v>
      </c>
      <c r="E2296" s="51" t="str">
        <f>IF(ISBLANK(LeaveTracker[[#This Row],[Employee Name]]),"-----",VLOOKUP(LeaveTracker[[#This Row],[Employee Name]],Employees[[Employee Name]:[Office]],7))</f>
        <v>ONT</v>
      </c>
      <c r="F2296" s="51" t="str">
        <f>IF(ISBLANK(LeaveTracker[[#This Row],[Employee Name]]),"-----",VLOOKUP(LeaveTracker[[#This Row],[Employee Name]],Employees[[Employee Name]:[Office]],6))</f>
        <v>REGULAR</v>
      </c>
      <c r="G2296" s="24" t="s">
        <v>1147</v>
      </c>
      <c r="H2296" s="24" t="s">
        <v>1194</v>
      </c>
      <c r="I2296" s="19" t="s">
        <v>298</v>
      </c>
      <c r="J2296" s="43" t="s">
        <v>1004</v>
      </c>
      <c r="K2296" s="51" t="str">
        <f ca="1">LeaveTracker[[#This Row],[Days]]&amp;" "&amp;LeaveTracker[[#This Row],[Type of Leave]]</f>
        <v>4 OTHER</v>
      </c>
      <c r="L2296" s="23">
        <f ca="1">NETWORKDAYS(LeaveTracker[[#This Row],[Start Date]],LeaveTracker[[#This Row],[End Date]],lstHolidays)</f>
        <v>4</v>
      </c>
      <c r="M2296" s="27"/>
    </row>
    <row r="2297" spans="1:13" ht="30" customHeight="1" x14ac:dyDescent="0.3">
      <c r="A2297" s="27" t="s">
        <v>1167</v>
      </c>
      <c r="B2297" s="31">
        <v>44767</v>
      </c>
      <c r="C2297" s="31">
        <v>44728</v>
      </c>
      <c r="D2297" s="19" t="s">
        <v>206</v>
      </c>
      <c r="E2297" s="51" t="str">
        <f>IF(ISBLANK(LeaveTracker[[#This Row],[Employee Name]]),"-----",VLOOKUP(LeaveTracker[[#This Row],[Employee Name]],Employees[[Employee Name]:[Office]],7))</f>
        <v>ONT</v>
      </c>
      <c r="F2297" s="51" t="str">
        <f>IF(ISBLANK(LeaveTracker[[#This Row],[Employee Name]]),"-----",VLOOKUP(LeaveTracker[[#This Row],[Employee Name]],Employees[[Employee Name]:[Office]],6))</f>
        <v>REGULAR</v>
      </c>
      <c r="G2297" s="24" t="s">
        <v>1125</v>
      </c>
      <c r="H2297" s="24" t="s">
        <v>1152</v>
      </c>
      <c r="I2297" s="19" t="s">
        <v>82</v>
      </c>
      <c r="J2297" s="43" t="s">
        <v>1149</v>
      </c>
      <c r="K2297" s="51" t="str">
        <f ca="1">LeaveTracker[[#This Row],[Days]]&amp;" "&amp;LeaveTracker[[#This Row],[Type of Leave]]</f>
        <v>3 VL</v>
      </c>
      <c r="L2297" s="23">
        <f ca="1">NETWORKDAYS(LeaveTracker[[#This Row],[Start Date]],LeaveTracker[[#This Row],[End Date]],lstHolidays)</f>
        <v>3</v>
      </c>
      <c r="M2297" s="27"/>
    </row>
    <row r="2298" spans="1:13" ht="30" customHeight="1" x14ac:dyDescent="0.3">
      <c r="A2298" s="27" t="s">
        <v>1168</v>
      </c>
      <c r="B2298" s="31">
        <v>44767</v>
      </c>
      <c r="C2298" s="31">
        <v>44742</v>
      </c>
      <c r="D2298" s="19" t="s">
        <v>440</v>
      </c>
      <c r="E2298" s="51" t="str">
        <f>IF(ISBLANK(LeaveTracker[[#This Row],[Employee Name]]),"-----",VLOOKUP(LeaveTracker[[#This Row],[Employee Name]],Employees[[Employee Name]:[Office]],7))</f>
        <v>ACCOUNTING</v>
      </c>
      <c r="F2298" s="51" t="str">
        <f>IF(ISBLANK(LeaveTracker[[#This Row],[Employee Name]]),"-----",VLOOKUP(LeaveTracker[[#This Row],[Employee Name]],Employees[[Employee Name]:[Office]],6))</f>
        <v>REGULAR</v>
      </c>
      <c r="G2298" s="24" t="s">
        <v>1153</v>
      </c>
      <c r="H2298" s="24" t="s">
        <v>1153</v>
      </c>
      <c r="I2298" s="19" t="s">
        <v>81</v>
      </c>
      <c r="J2298" s="43" t="s">
        <v>1149</v>
      </c>
      <c r="K2298" s="51" t="str">
        <f ca="1">LeaveTracker[[#This Row],[Days]]&amp;" "&amp;LeaveTracker[[#This Row],[Type of Leave]]</f>
        <v>1 SL</v>
      </c>
      <c r="L2298" s="23">
        <f ca="1">NETWORKDAYS(LeaveTracker[[#This Row],[Start Date]],LeaveTracker[[#This Row],[End Date]],lstHolidays)</f>
        <v>1</v>
      </c>
      <c r="M2298" s="27"/>
    </row>
    <row r="2299" spans="1:13" ht="30" customHeight="1" x14ac:dyDescent="0.3">
      <c r="A2299" s="27" t="s">
        <v>1169</v>
      </c>
      <c r="B2299" s="31">
        <v>44767</v>
      </c>
      <c r="C2299" s="31">
        <v>44743</v>
      </c>
      <c r="D2299" s="19" t="s">
        <v>776</v>
      </c>
      <c r="E2299" s="51" t="str">
        <f>IF(ISBLANK(LeaveTracker[[#This Row],[Employee Name]]),"-----",VLOOKUP(LeaveTracker[[#This Row],[Employee Name]],Employees[[Employee Name]:[Office]],7))</f>
        <v>GSO</v>
      </c>
      <c r="F2299" s="51" t="str">
        <f>IF(ISBLANK(LeaveTracker[[#This Row],[Employee Name]]),"-----",VLOOKUP(LeaveTracker[[#This Row],[Employee Name]],Employees[[Employee Name]:[Office]],6))</f>
        <v>REGULAR</v>
      </c>
      <c r="G2299" s="24" t="s">
        <v>1119</v>
      </c>
      <c r="H2299" s="24" t="s">
        <v>1119</v>
      </c>
      <c r="I2299" s="19" t="s">
        <v>81</v>
      </c>
      <c r="J2299" s="43" t="s">
        <v>1149</v>
      </c>
      <c r="K2299" s="51" t="str">
        <f ca="1">LeaveTracker[[#This Row],[Days]]&amp;" "&amp;LeaveTracker[[#This Row],[Type of Leave]]</f>
        <v>1 SL</v>
      </c>
      <c r="L2299" s="23">
        <f ca="1">NETWORKDAYS(LeaveTracker[[#This Row],[Start Date]],LeaveTracker[[#This Row],[End Date]],lstHolidays)</f>
        <v>1</v>
      </c>
      <c r="M2299" s="27"/>
    </row>
    <row r="2300" spans="1:13" ht="30" customHeight="1" x14ac:dyDescent="0.3">
      <c r="A2300" s="27" t="s">
        <v>1170</v>
      </c>
      <c r="B2300" s="31">
        <v>44767</v>
      </c>
      <c r="C2300" s="31">
        <v>44732</v>
      </c>
      <c r="D2300" s="19" t="s">
        <v>874</v>
      </c>
      <c r="E2300" s="51" t="str">
        <f>IF(ISBLANK(LeaveTracker[[#This Row],[Employee Name]]),"-----",VLOOKUP(LeaveTracker[[#This Row],[Employee Name]],Employees[[Employee Name]:[Office]],7))</f>
        <v>GSO</v>
      </c>
      <c r="F2300" s="51" t="str">
        <f>IF(ISBLANK(LeaveTracker[[#This Row],[Employee Name]]),"-----",VLOOKUP(LeaveTracker[[#This Row],[Employee Name]],Employees[[Employee Name]:[Office]],6))</f>
        <v>REGULAR</v>
      </c>
      <c r="G2300" s="24" t="s">
        <v>1142</v>
      </c>
      <c r="H2300" s="24" t="s">
        <v>1142</v>
      </c>
      <c r="I2300" s="19" t="s">
        <v>81</v>
      </c>
      <c r="J2300" s="43" t="s">
        <v>1149</v>
      </c>
      <c r="K2300" s="51" t="str">
        <f ca="1">LeaveTracker[[#This Row],[Days]]&amp;" "&amp;LeaveTracker[[#This Row],[Type of Leave]]</f>
        <v>1 SL</v>
      </c>
      <c r="L2300" s="23">
        <f ca="1">NETWORKDAYS(LeaveTracker[[#This Row],[Start Date]],LeaveTracker[[#This Row],[End Date]],lstHolidays)</f>
        <v>1</v>
      </c>
      <c r="M2300" s="27"/>
    </row>
    <row r="2301" spans="1:13" ht="30" customHeight="1" x14ac:dyDescent="0.3">
      <c r="A2301" s="27" t="s">
        <v>1171</v>
      </c>
      <c r="B2301" s="31">
        <v>44767</v>
      </c>
      <c r="C2301" s="31">
        <v>44718</v>
      </c>
      <c r="D2301" s="19" t="s">
        <v>415</v>
      </c>
      <c r="E2301" s="51" t="str">
        <f>IF(ISBLANK(LeaveTracker[[#This Row],[Employee Name]]),"-----",VLOOKUP(LeaveTracker[[#This Row],[Employee Name]],Employees[[Employee Name]:[Office]],7))</f>
        <v>CTO</v>
      </c>
      <c r="F2301" s="51" t="str">
        <f>IF(ISBLANK(LeaveTracker[[#This Row],[Employee Name]]),"-----",VLOOKUP(LeaveTracker[[#This Row],[Employee Name]],Employees[[Employee Name]:[Office]],6))</f>
        <v>REGULAR</v>
      </c>
      <c r="G2301" s="24" t="s">
        <v>1116</v>
      </c>
      <c r="H2301" s="24" t="s">
        <v>1135</v>
      </c>
      <c r="I2301" s="19" t="s">
        <v>298</v>
      </c>
      <c r="J2301" s="43" t="s">
        <v>105</v>
      </c>
      <c r="K2301" s="51" t="str">
        <f ca="1">LeaveTracker[[#This Row],[Days]]&amp;" "&amp;LeaveTracker[[#This Row],[Type of Leave]]</f>
        <v>2 OTHER</v>
      </c>
      <c r="L2301" s="23">
        <f ca="1">NETWORKDAYS(LeaveTracker[[#This Row],[Start Date]],LeaveTracker[[#This Row],[End Date]],lstHolidays)</f>
        <v>2</v>
      </c>
      <c r="M2301" s="27"/>
    </row>
    <row r="2302" spans="1:13" ht="30" customHeight="1" x14ac:dyDescent="0.3">
      <c r="A2302" s="27" t="s">
        <v>1172</v>
      </c>
      <c r="B2302" s="31">
        <v>44767</v>
      </c>
      <c r="C2302" s="31">
        <v>44736</v>
      </c>
      <c r="D2302" s="19" t="s">
        <v>1190</v>
      </c>
      <c r="E2302" s="51" t="str">
        <f>IF(ISBLANK(LeaveTracker[[#This Row],[Employee Name]]),"-----",VLOOKUP(LeaveTracker[[#This Row],[Employee Name]],Employees[[Employee Name]:[Office]],7))</f>
        <v>BUDGET</v>
      </c>
      <c r="F2302" s="51" t="str">
        <f>IF(ISBLANK(LeaveTracker[[#This Row],[Employee Name]]),"-----",VLOOKUP(LeaveTracker[[#This Row],[Employee Name]],Employees[[Employee Name]:[Office]],6))</f>
        <v>REGULAR</v>
      </c>
      <c r="G2302" s="24" t="s">
        <v>1119</v>
      </c>
      <c r="H2302" s="24" t="s">
        <v>1119</v>
      </c>
      <c r="I2302" s="19" t="s">
        <v>82</v>
      </c>
      <c r="J2302" s="43" t="s">
        <v>1149</v>
      </c>
      <c r="K2302" s="51" t="str">
        <f ca="1">LeaveTracker[[#This Row],[Days]]&amp;" "&amp;LeaveTracker[[#This Row],[Type of Leave]]</f>
        <v>1 VL</v>
      </c>
      <c r="L2302" s="23">
        <f ca="1">NETWORKDAYS(LeaveTracker[[#This Row],[Start Date]],LeaveTracker[[#This Row],[End Date]],lstHolidays)</f>
        <v>1</v>
      </c>
      <c r="M2302" s="27"/>
    </row>
    <row r="2303" spans="1:13" ht="30" customHeight="1" x14ac:dyDescent="0.3">
      <c r="A2303" s="27" t="s">
        <v>1173</v>
      </c>
      <c r="B2303" s="31">
        <v>44767</v>
      </c>
      <c r="C2303" s="31">
        <v>44732</v>
      </c>
      <c r="D2303" s="19" t="s">
        <v>121</v>
      </c>
      <c r="E2303" s="51" t="str">
        <f>IF(ISBLANK(LeaveTracker[[#This Row],[Employee Name]]),"-----",VLOOKUP(LeaveTracker[[#This Row],[Employee Name]],Employees[[Employee Name]:[Office]],7))</f>
        <v>CHARACTER OFFICE</v>
      </c>
      <c r="F2303" s="51" t="str">
        <f>IF(ISBLANK(LeaveTracker[[#This Row],[Employee Name]]),"-----",VLOOKUP(LeaveTracker[[#This Row],[Employee Name]],Employees[[Employee Name]:[Office]],6))</f>
        <v>REGULAR</v>
      </c>
      <c r="G2303" s="24" t="s">
        <v>1111</v>
      </c>
      <c r="H2303" s="24" t="s">
        <v>1111</v>
      </c>
      <c r="I2303" s="19" t="s">
        <v>81</v>
      </c>
      <c r="J2303" s="43" t="s">
        <v>1149</v>
      </c>
      <c r="K2303" s="51" t="str">
        <f ca="1">LeaveTracker[[#This Row],[Days]]&amp;" "&amp;LeaveTracker[[#This Row],[Type of Leave]]</f>
        <v>1 SL</v>
      </c>
      <c r="L2303" s="23">
        <f ca="1">NETWORKDAYS(LeaveTracker[[#This Row],[Start Date]],LeaveTracker[[#This Row],[End Date]],lstHolidays)</f>
        <v>1</v>
      </c>
      <c r="M2303" s="27"/>
    </row>
    <row r="2304" spans="1:13" ht="30" customHeight="1" x14ac:dyDescent="0.3">
      <c r="A2304" s="27" t="s">
        <v>1174</v>
      </c>
      <c r="B2304" s="31">
        <v>44767</v>
      </c>
      <c r="C2304" s="31">
        <v>44732</v>
      </c>
      <c r="D2304" s="19" t="s">
        <v>775</v>
      </c>
      <c r="E2304" s="51" t="str">
        <f>IF(ISBLANK(LeaveTracker[[#This Row],[Employee Name]]),"-----",VLOOKUP(LeaveTracker[[#This Row],[Employee Name]],Employees[[Employee Name]:[Office]],7))</f>
        <v>CHO</v>
      </c>
      <c r="F2304" s="51" t="str">
        <f>IF(ISBLANK(LeaveTracker[[#This Row],[Employee Name]]),"-----",VLOOKUP(LeaveTracker[[#This Row],[Employee Name]],Employees[[Employee Name]:[Office]],6))</f>
        <v>REGULAR</v>
      </c>
      <c r="G2304" s="24" t="s">
        <v>1141</v>
      </c>
      <c r="H2304" s="24" t="s">
        <v>1141</v>
      </c>
      <c r="I2304" s="19" t="s">
        <v>298</v>
      </c>
      <c r="J2304" s="43" t="s">
        <v>105</v>
      </c>
      <c r="K2304" s="51" t="str">
        <f ca="1">LeaveTracker[[#This Row],[Days]]&amp;" "&amp;LeaveTracker[[#This Row],[Type of Leave]]</f>
        <v>1 OTHER</v>
      </c>
      <c r="L2304" s="23">
        <f ca="1">NETWORKDAYS(LeaveTracker[[#This Row],[Start Date]],LeaveTracker[[#This Row],[End Date]],lstHolidays)</f>
        <v>1</v>
      </c>
      <c r="M2304" s="27"/>
    </row>
    <row r="2305" spans="1:13" ht="30" customHeight="1" x14ac:dyDescent="0.3">
      <c r="A2305" s="27" t="s">
        <v>1175</v>
      </c>
      <c r="B2305" s="31">
        <v>44767</v>
      </c>
      <c r="C2305" s="31">
        <v>44735</v>
      </c>
      <c r="D2305" s="19" t="s">
        <v>591</v>
      </c>
      <c r="E2305" s="51" t="str">
        <f>IF(ISBLANK(LeaveTracker[[#This Row],[Employee Name]]),"-----",VLOOKUP(LeaveTracker[[#This Row],[Employee Name]],Employees[[Employee Name]:[Office]],7))</f>
        <v>MAHOGANY MARKET</v>
      </c>
      <c r="F2305" s="51" t="str">
        <f>IF(ISBLANK(LeaveTracker[[#This Row],[Employee Name]]),"-----",VLOOKUP(LeaveTracker[[#This Row],[Employee Name]],Employees[[Employee Name]:[Office]],6))</f>
        <v>REGULAR</v>
      </c>
      <c r="G2305" s="24" t="s">
        <v>1124</v>
      </c>
      <c r="H2305" s="24" t="s">
        <v>1124</v>
      </c>
      <c r="I2305" s="19" t="s">
        <v>81</v>
      </c>
      <c r="J2305" s="43" t="s">
        <v>1149</v>
      </c>
      <c r="K2305" s="51" t="str">
        <f ca="1">LeaveTracker[[#This Row],[Days]]&amp;" "&amp;LeaveTracker[[#This Row],[Type of Leave]]</f>
        <v>1 SL</v>
      </c>
      <c r="L2305" s="23">
        <f ca="1">NETWORKDAYS(LeaveTracker[[#This Row],[Start Date]],LeaveTracker[[#This Row],[End Date]],lstHolidays)</f>
        <v>1</v>
      </c>
      <c r="M2305" s="27"/>
    </row>
    <row r="2306" spans="1:13" ht="30" customHeight="1" x14ac:dyDescent="0.3">
      <c r="A2306" s="27" t="s">
        <v>1176</v>
      </c>
      <c r="B2306" s="31">
        <v>44767</v>
      </c>
      <c r="C2306" s="31">
        <v>44735</v>
      </c>
      <c r="D2306" s="19" t="s">
        <v>612</v>
      </c>
      <c r="E2306" s="51" t="str">
        <f>IF(ISBLANK(LeaveTracker[[#This Row],[Employee Name]]),"-----",VLOOKUP(LeaveTracker[[#This Row],[Employee Name]],Employees[[Employee Name]:[Office]],7))</f>
        <v>CBO</v>
      </c>
      <c r="F2306" s="51" t="str">
        <f>IF(ISBLANK(LeaveTracker[[#This Row],[Employee Name]]),"-----",VLOOKUP(LeaveTracker[[#This Row],[Employee Name]],Employees[[Employee Name]:[Office]],6))</f>
        <v>REGULAR</v>
      </c>
      <c r="G2306" s="24" t="s">
        <v>1141</v>
      </c>
      <c r="H2306" s="24" t="s">
        <v>1141</v>
      </c>
      <c r="I2306" s="19" t="s">
        <v>82</v>
      </c>
      <c r="J2306" s="43" t="s">
        <v>1149</v>
      </c>
      <c r="K2306" s="51" t="str">
        <f ca="1">LeaveTracker[[#This Row],[Days]]&amp;" "&amp;LeaveTracker[[#This Row],[Type of Leave]]</f>
        <v>1 VL</v>
      </c>
      <c r="L2306" s="23">
        <f ca="1">NETWORKDAYS(LeaveTracker[[#This Row],[Start Date]],LeaveTracker[[#This Row],[End Date]],lstHolidays)</f>
        <v>1</v>
      </c>
      <c r="M2306" s="27"/>
    </row>
    <row r="2307" spans="1:13" ht="30" customHeight="1" x14ac:dyDescent="0.3">
      <c r="A2307" s="27" t="s">
        <v>1177</v>
      </c>
      <c r="B2307" s="31">
        <v>44767</v>
      </c>
      <c r="C2307" s="31">
        <v>44739</v>
      </c>
      <c r="D2307" s="19" t="s">
        <v>559</v>
      </c>
      <c r="E2307" s="51" t="str">
        <f>IF(ISBLANK(LeaveTracker[[#This Row],[Employee Name]]),"-----",VLOOKUP(LeaveTracker[[#This Row],[Employee Name]],Employees[[Employee Name]:[Office]],7))</f>
        <v>CENRO</v>
      </c>
      <c r="F2307" s="51" t="str">
        <f>IF(ISBLANK(LeaveTracker[[#This Row],[Employee Name]]),"-----",VLOOKUP(LeaveTracker[[#This Row],[Employee Name]],Employees[[Employee Name]:[Office]],6))</f>
        <v>REGULAR</v>
      </c>
      <c r="G2307" s="24" t="s">
        <v>1139</v>
      </c>
      <c r="H2307" s="24" t="s">
        <v>1139</v>
      </c>
      <c r="I2307" s="19" t="s">
        <v>81</v>
      </c>
      <c r="J2307" s="43" t="s">
        <v>1149</v>
      </c>
      <c r="K2307" s="51" t="str">
        <f ca="1">LeaveTracker[[#This Row],[Days]]&amp;" "&amp;LeaveTracker[[#This Row],[Type of Leave]]</f>
        <v>1 SL</v>
      </c>
      <c r="L2307" s="23">
        <f ca="1">NETWORKDAYS(LeaveTracker[[#This Row],[Start Date]],LeaveTracker[[#This Row],[End Date]],lstHolidays)</f>
        <v>1</v>
      </c>
      <c r="M2307" s="27"/>
    </row>
    <row r="2308" spans="1:13" ht="30" customHeight="1" x14ac:dyDescent="0.3">
      <c r="A2308" s="27" t="s">
        <v>1178</v>
      </c>
      <c r="B2308" s="31">
        <v>44767</v>
      </c>
      <c r="C2308" s="31">
        <v>44740</v>
      </c>
      <c r="D2308" s="19" t="s">
        <v>564</v>
      </c>
      <c r="E2308" s="51" t="str">
        <f>IF(ISBLANK(LeaveTracker[[#This Row],[Employee Name]]),"-----",VLOOKUP(LeaveTracker[[#This Row],[Employee Name]],Employees[[Employee Name]:[Office]],7))</f>
        <v>CENRO</v>
      </c>
      <c r="F2308" s="51" t="str">
        <f>IF(ISBLANK(LeaveTracker[[#This Row],[Employee Name]]),"-----",VLOOKUP(LeaveTracker[[#This Row],[Employee Name]],Employees[[Employee Name]:[Office]],6))</f>
        <v>REGULAR</v>
      </c>
      <c r="G2308" s="24" t="s">
        <v>1139</v>
      </c>
      <c r="H2308" s="24" t="s">
        <v>1139</v>
      </c>
      <c r="I2308" s="19" t="s">
        <v>81</v>
      </c>
      <c r="J2308" s="43" t="s">
        <v>1149</v>
      </c>
      <c r="K2308" s="51" t="str">
        <f ca="1">LeaveTracker[[#This Row],[Days]]&amp;" "&amp;LeaveTracker[[#This Row],[Type of Leave]]</f>
        <v>1 SL</v>
      </c>
      <c r="L2308" s="23">
        <f ca="1">NETWORKDAYS(LeaveTracker[[#This Row],[Start Date]],LeaveTracker[[#This Row],[End Date]],lstHolidays)</f>
        <v>1</v>
      </c>
      <c r="M2308" s="27"/>
    </row>
    <row r="2309" spans="1:13" ht="30" customHeight="1" x14ac:dyDescent="0.3">
      <c r="A2309" s="27" t="s">
        <v>1179</v>
      </c>
      <c r="B2309" s="31">
        <v>44767</v>
      </c>
      <c r="C2309" s="31">
        <v>44742</v>
      </c>
      <c r="D2309" s="19" t="s">
        <v>837</v>
      </c>
      <c r="E2309" s="51" t="str">
        <f>IF(ISBLANK(LeaveTracker[[#This Row],[Employee Name]]),"-----",VLOOKUP(LeaveTracker[[#This Row],[Employee Name]],Employees[[Employee Name]:[Office]],7))</f>
        <v>CTO</v>
      </c>
      <c r="F2309" s="51" t="str">
        <f>IF(ISBLANK(LeaveTracker[[#This Row],[Employee Name]]),"-----",VLOOKUP(LeaveTracker[[#This Row],[Employee Name]],Employees[[Employee Name]:[Office]],6))</f>
        <v>REGULAR</v>
      </c>
      <c r="G2309" s="24" t="s">
        <v>1122</v>
      </c>
      <c r="H2309" s="24" t="s">
        <v>1122</v>
      </c>
      <c r="I2309" s="19" t="s">
        <v>82</v>
      </c>
      <c r="J2309" s="43" t="s">
        <v>1149</v>
      </c>
      <c r="K2309" s="51" t="str">
        <f ca="1">LeaveTracker[[#This Row],[Days]]&amp;" "&amp;LeaveTracker[[#This Row],[Type of Leave]]</f>
        <v>1 VL</v>
      </c>
      <c r="L2309" s="23">
        <f ca="1">NETWORKDAYS(LeaveTracker[[#This Row],[Start Date]],LeaveTracker[[#This Row],[End Date]],lstHolidays)</f>
        <v>1</v>
      </c>
      <c r="M2309" s="27"/>
    </row>
    <row r="2310" spans="1:13" ht="30" customHeight="1" x14ac:dyDescent="0.3">
      <c r="A2310" s="27" t="s">
        <v>1179</v>
      </c>
      <c r="B2310" s="31">
        <v>44767</v>
      </c>
      <c r="C2310" s="31">
        <v>44742</v>
      </c>
      <c r="D2310" s="19" t="s">
        <v>837</v>
      </c>
      <c r="E2310" s="51" t="str">
        <f>IF(ISBLANK(LeaveTracker[[#This Row],[Employee Name]]),"-----",VLOOKUP(LeaveTracker[[#This Row],[Employee Name]],Employees[[Employee Name]:[Office]],7))</f>
        <v>CTO</v>
      </c>
      <c r="F2310" s="51" t="str">
        <f>IF(ISBLANK(LeaveTracker[[#This Row],[Employee Name]]),"-----",VLOOKUP(LeaveTracker[[#This Row],[Employee Name]],Employees[[Employee Name]:[Office]],6))</f>
        <v>REGULAR</v>
      </c>
      <c r="G2310" s="24" t="s">
        <v>1152</v>
      </c>
      <c r="H2310" s="24" t="s">
        <v>1152</v>
      </c>
      <c r="I2310" s="19" t="s">
        <v>82</v>
      </c>
      <c r="J2310" s="43" t="s">
        <v>1149</v>
      </c>
      <c r="K2310" s="51" t="str">
        <f ca="1">LeaveTracker[[#This Row],[Days]]&amp;" "&amp;LeaveTracker[[#This Row],[Type of Leave]]</f>
        <v>1 VL</v>
      </c>
      <c r="L2310" s="23">
        <f ca="1">NETWORKDAYS(LeaveTracker[[#This Row],[Start Date]],LeaveTracker[[#This Row],[End Date]],lstHolidays)</f>
        <v>1</v>
      </c>
      <c r="M2310" s="27"/>
    </row>
    <row r="2311" spans="1:13" ht="30" customHeight="1" x14ac:dyDescent="0.3">
      <c r="A2311" s="27" t="s">
        <v>1180</v>
      </c>
      <c r="B2311" s="31">
        <v>44767</v>
      </c>
      <c r="C2311" s="31">
        <v>44741</v>
      </c>
      <c r="D2311" s="19" t="s">
        <v>591</v>
      </c>
      <c r="E2311" s="51" t="str">
        <f>IF(ISBLANK(LeaveTracker[[#This Row],[Employee Name]]),"-----",VLOOKUP(LeaveTracker[[#This Row],[Employee Name]],Employees[[Employee Name]:[Office]],7))</f>
        <v>MAHOGANY MARKET</v>
      </c>
      <c r="F2311" s="51" t="str">
        <f>IF(ISBLANK(LeaveTracker[[#This Row],[Employee Name]]),"-----",VLOOKUP(LeaveTracker[[#This Row],[Employee Name]],Employees[[Employee Name]:[Office]],6))</f>
        <v>REGULAR</v>
      </c>
      <c r="G2311" s="24" t="s">
        <v>1119</v>
      </c>
      <c r="H2311" s="24" t="s">
        <v>1119</v>
      </c>
      <c r="I2311" s="19" t="s">
        <v>298</v>
      </c>
      <c r="J2311" s="43" t="s">
        <v>755</v>
      </c>
      <c r="K2311" s="51" t="str">
        <f ca="1">LeaveTracker[[#This Row],[Days]]&amp;" "&amp;LeaveTracker[[#This Row],[Type of Leave]]</f>
        <v>1 OTHER</v>
      </c>
      <c r="L2311" s="23">
        <f ca="1">NETWORKDAYS(LeaveTracker[[#This Row],[Start Date]],LeaveTracker[[#This Row],[End Date]],lstHolidays)</f>
        <v>1</v>
      </c>
      <c r="M2311" s="27"/>
    </row>
    <row r="2312" spans="1:13" ht="30" customHeight="1" x14ac:dyDescent="0.3">
      <c r="A2312" s="27" t="s">
        <v>1181</v>
      </c>
      <c r="B2312" s="31">
        <v>44767</v>
      </c>
      <c r="C2312" s="31">
        <v>44727</v>
      </c>
      <c r="D2312" s="19" t="s">
        <v>878</v>
      </c>
      <c r="E2312" s="51" t="str">
        <f>IF(ISBLANK(LeaveTracker[[#This Row],[Employee Name]]),"-----",VLOOKUP(LeaveTracker[[#This Row],[Employee Name]],Employees[[Employee Name]:[Office]],7))</f>
        <v>GSO</v>
      </c>
      <c r="F2312" s="51" t="str">
        <f>IF(ISBLANK(LeaveTracker[[#This Row],[Employee Name]]),"-----",VLOOKUP(LeaveTracker[[#This Row],[Employee Name]],Employees[[Employee Name]:[Office]],6))</f>
        <v>REGULAR</v>
      </c>
      <c r="G2312" s="24" t="s">
        <v>1117</v>
      </c>
      <c r="H2312" s="24" t="s">
        <v>1117</v>
      </c>
      <c r="I2312" s="19" t="s">
        <v>82</v>
      </c>
      <c r="J2312" s="43" t="s">
        <v>1149</v>
      </c>
      <c r="K2312" s="51" t="str">
        <f ca="1">LeaveTracker[[#This Row],[Days]]&amp;" "&amp;LeaveTracker[[#This Row],[Type of Leave]]</f>
        <v>1 VL</v>
      </c>
      <c r="L2312" s="23">
        <f ca="1">NETWORKDAYS(LeaveTracker[[#This Row],[Start Date]],LeaveTracker[[#This Row],[End Date]],lstHolidays)</f>
        <v>1</v>
      </c>
      <c r="M2312" s="27"/>
    </row>
    <row r="2313" spans="1:13" ht="30" customHeight="1" x14ac:dyDescent="0.3">
      <c r="A2313" s="27" t="s">
        <v>1182</v>
      </c>
      <c r="B2313" s="31">
        <v>44767</v>
      </c>
      <c r="C2313" s="31">
        <v>44741</v>
      </c>
      <c r="D2313" s="19" t="s">
        <v>1191</v>
      </c>
      <c r="E2313" s="51" t="str">
        <f>IF(ISBLANK(LeaveTracker[[#This Row],[Employee Name]]),"-----",VLOOKUP(LeaveTracker[[#This Row],[Employee Name]],Employees[[Employee Name]:[Office]],7))</f>
        <v>ACCOUNTING</v>
      </c>
      <c r="F2313" s="51" t="str">
        <f>IF(ISBLANK(LeaveTracker[[#This Row],[Employee Name]]),"-----",VLOOKUP(LeaveTracker[[#This Row],[Employee Name]],Employees[[Employee Name]:[Office]],6))</f>
        <v>REGULAR</v>
      </c>
      <c r="G2313" s="24" t="s">
        <v>1147</v>
      </c>
      <c r="H2313" s="24" t="s">
        <v>1147</v>
      </c>
      <c r="I2313" s="19" t="s">
        <v>82</v>
      </c>
      <c r="J2313" s="43" t="s">
        <v>1149</v>
      </c>
      <c r="K2313" s="51" t="str">
        <f ca="1">LeaveTracker[[#This Row],[Days]]&amp;" "&amp;LeaveTracker[[#This Row],[Type of Leave]]</f>
        <v>1 VL</v>
      </c>
      <c r="L2313" s="23">
        <f ca="1">NETWORKDAYS(LeaveTracker[[#This Row],[Start Date]],LeaveTracker[[#This Row],[End Date]],lstHolidays)</f>
        <v>1</v>
      </c>
      <c r="M2313" s="27"/>
    </row>
    <row r="2314" spans="1:13" ht="30" customHeight="1" x14ac:dyDescent="0.3">
      <c r="A2314" s="27" t="s">
        <v>1183</v>
      </c>
      <c r="B2314" s="31">
        <v>44767</v>
      </c>
      <c r="C2314" s="31">
        <v>44740</v>
      </c>
      <c r="D2314" s="19" t="s">
        <v>809</v>
      </c>
      <c r="E2314" s="51" t="str">
        <f>IF(ISBLANK(LeaveTracker[[#This Row],[Employee Name]]),"-----",VLOOKUP(LeaveTracker[[#This Row],[Employee Name]],Employees[[Employee Name]:[Office]],7))</f>
        <v>CHO</v>
      </c>
      <c r="F2314" s="51" t="str">
        <f>IF(ISBLANK(LeaveTracker[[#This Row],[Employee Name]]),"-----",VLOOKUP(LeaveTracker[[#This Row],[Employee Name]],Employees[[Employee Name]:[Office]],6))</f>
        <v>REGULAR</v>
      </c>
      <c r="G2314" s="24" t="s">
        <v>1139</v>
      </c>
      <c r="H2314" s="24" t="s">
        <v>1139</v>
      </c>
      <c r="I2314" s="19" t="s">
        <v>81</v>
      </c>
      <c r="J2314" s="43" t="s">
        <v>1149</v>
      </c>
      <c r="K2314" s="51" t="str">
        <f ca="1">LeaveTracker[[#This Row],[Days]]&amp;" "&amp;LeaveTracker[[#This Row],[Type of Leave]]</f>
        <v>1 SL</v>
      </c>
      <c r="L2314" s="23">
        <f ca="1">NETWORKDAYS(LeaveTracker[[#This Row],[Start Date]],LeaveTracker[[#This Row],[End Date]],lstHolidays)</f>
        <v>1</v>
      </c>
      <c r="M2314" s="27"/>
    </row>
    <row r="2315" spans="1:13" ht="30" customHeight="1" x14ac:dyDescent="0.3">
      <c r="A2315" s="27" t="s">
        <v>1184</v>
      </c>
      <c r="B2315" s="31">
        <v>44767</v>
      </c>
      <c r="C2315" s="31">
        <v>44740</v>
      </c>
      <c r="D2315" s="19" t="s">
        <v>809</v>
      </c>
      <c r="E2315" s="51" t="str">
        <f>IF(ISBLANK(LeaveTracker[[#This Row],[Employee Name]]),"-----",VLOOKUP(LeaveTracker[[#This Row],[Employee Name]],Employees[[Employee Name]:[Office]],7))</f>
        <v>CHO</v>
      </c>
      <c r="F2315" s="51" t="str">
        <f>IF(ISBLANK(LeaveTracker[[#This Row],[Employee Name]]),"-----",VLOOKUP(LeaveTracker[[#This Row],[Employee Name]],Employees[[Employee Name]:[Office]],6))</f>
        <v>REGULAR</v>
      </c>
      <c r="G2315" s="24" t="s">
        <v>1121</v>
      </c>
      <c r="H2315" s="24" t="s">
        <v>1125</v>
      </c>
      <c r="I2315" s="19" t="s">
        <v>82</v>
      </c>
      <c r="J2315" s="43" t="s">
        <v>1149</v>
      </c>
      <c r="K2315" s="51" t="str">
        <f ca="1">LeaveTracker[[#This Row],[Days]]&amp;" "&amp;LeaveTracker[[#This Row],[Type of Leave]]</f>
        <v>2 VL</v>
      </c>
      <c r="L2315" s="23">
        <f ca="1">NETWORKDAYS(LeaveTracker[[#This Row],[Start Date]],LeaveTracker[[#This Row],[End Date]],lstHolidays)</f>
        <v>2</v>
      </c>
      <c r="M2315" s="27"/>
    </row>
    <row r="2316" spans="1:13" ht="30" customHeight="1" x14ac:dyDescent="0.3">
      <c r="A2316" s="27" t="s">
        <v>1185</v>
      </c>
      <c r="B2316" s="31">
        <v>44767</v>
      </c>
      <c r="C2316" s="31">
        <v>44741</v>
      </c>
      <c r="D2316" s="19" t="s">
        <v>829</v>
      </c>
      <c r="E2316" s="51" t="str">
        <f>IF(ISBLANK(LeaveTracker[[#This Row],[Employee Name]]),"-----",VLOOKUP(LeaveTracker[[#This Row],[Employee Name]],Employees[[Employee Name]:[Office]],7))</f>
        <v>CHO</v>
      </c>
      <c r="F2316" s="51" t="str">
        <f>IF(ISBLANK(LeaveTracker[[#This Row],[Employee Name]]),"-----",VLOOKUP(LeaveTracker[[#This Row],[Employee Name]],Employees[[Employee Name]:[Office]],6))</f>
        <v>REGULAR</v>
      </c>
      <c r="G2316" s="24" t="s">
        <v>1122</v>
      </c>
      <c r="H2316" s="24" t="s">
        <v>1125</v>
      </c>
      <c r="I2316" s="19" t="s">
        <v>82</v>
      </c>
      <c r="J2316" s="43" t="s">
        <v>1149</v>
      </c>
      <c r="K2316" s="51" t="str">
        <f ca="1">LeaveTracker[[#This Row],[Days]]&amp;" "&amp;LeaveTracker[[#This Row],[Type of Leave]]</f>
        <v>3 VL</v>
      </c>
      <c r="L2316" s="23">
        <f ca="1">NETWORKDAYS(LeaveTracker[[#This Row],[Start Date]],LeaveTracker[[#This Row],[End Date]],lstHolidays)</f>
        <v>3</v>
      </c>
      <c r="M2316" s="27"/>
    </row>
    <row r="2317" spans="1:13" ht="30" customHeight="1" x14ac:dyDescent="0.3">
      <c r="A2317" s="27" t="s">
        <v>1186</v>
      </c>
      <c r="B2317" s="31">
        <v>44767</v>
      </c>
      <c r="C2317" s="31">
        <v>44727</v>
      </c>
      <c r="D2317" s="19" t="s">
        <v>530</v>
      </c>
      <c r="E2317" s="51" t="str">
        <f>IF(ISBLANK(LeaveTracker[[#This Row],[Employee Name]]),"-----",VLOOKUP(LeaveTracker[[#This Row],[Employee Name]],Employees[[Employee Name]:[Office]],7))</f>
        <v>GSO</v>
      </c>
      <c r="F2317" s="51" t="str">
        <f>IF(ISBLANK(LeaveTracker[[#This Row],[Employee Name]]),"-----",VLOOKUP(LeaveTracker[[#This Row],[Employee Name]],Employees[[Employee Name]:[Office]],6))</f>
        <v>REGULAR</v>
      </c>
      <c r="G2317" s="24" t="s">
        <v>1124</v>
      </c>
      <c r="H2317" s="24" t="s">
        <v>1162</v>
      </c>
      <c r="I2317" s="19" t="s">
        <v>82</v>
      </c>
      <c r="J2317" s="43" t="s">
        <v>1149</v>
      </c>
      <c r="K2317" s="51" t="str">
        <f ca="1">LeaveTracker[[#This Row],[Days]]&amp;" "&amp;LeaveTracker[[#This Row],[Type of Leave]]</f>
        <v>2 VL</v>
      </c>
      <c r="L2317" s="23">
        <f ca="1">NETWORKDAYS(LeaveTracker[[#This Row],[Start Date]],LeaveTracker[[#This Row],[End Date]],lstHolidays)</f>
        <v>2</v>
      </c>
      <c r="M2317" s="27"/>
    </row>
    <row r="2318" spans="1:13" ht="30" customHeight="1" x14ac:dyDescent="0.3">
      <c r="A2318" s="27" t="s">
        <v>1186</v>
      </c>
      <c r="B2318" s="31">
        <v>44767</v>
      </c>
      <c r="C2318" s="31">
        <v>44727</v>
      </c>
      <c r="D2318" s="19" t="s">
        <v>530</v>
      </c>
      <c r="E2318" s="51" t="str">
        <f>IF(ISBLANK(LeaveTracker[[#This Row],[Employee Name]]),"-----",VLOOKUP(LeaveTracker[[#This Row],[Employee Name]],Employees[[Employee Name]:[Office]],7))</f>
        <v>GSO</v>
      </c>
      <c r="F2318" s="51" t="str">
        <f>IF(ISBLANK(LeaveTracker[[#This Row],[Employee Name]]),"-----",VLOOKUP(LeaveTracker[[#This Row],[Employee Name]],Employees[[Employee Name]:[Office]],6))</f>
        <v>REGULAR</v>
      </c>
      <c r="G2318" s="24" t="s">
        <v>1141</v>
      </c>
      <c r="H2318" s="24" t="s">
        <v>1141</v>
      </c>
      <c r="I2318" s="19" t="s">
        <v>82</v>
      </c>
      <c r="J2318" s="43" t="s">
        <v>1149</v>
      </c>
      <c r="K2318" s="51" t="str">
        <f ca="1">LeaveTracker[[#This Row],[Days]]&amp;" "&amp;LeaveTracker[[#This Row],[Type of Leave]]</f>
        <v>1 VL</v>
      </c>
      <c r="L2318" s="23">
        <f ca="1">NETWORKDAYS(LeaveTracker[[#This Row],[Start Date]],LeaveTracker[[#This Row],[End Date]],lstHolidays)</f>
        <v>1</v>
      </c>
      <c r="M2318" s="27"/>
    </row>
    <row r="2319" spans="1:13" ht="30" customHeight="1" x14ac:dyDescent="0.3">
      <c r="A2319" s="27" t="s">
        <v>1187</v>
      </c>
      <c r="B2319" s="31">
        <v>44767</v>
      </c>
      <c r="C2319" s="31">
        <v>44736</v>
      </c>
      <c r="D2319" s="19" t="s">
        <v>874</v>
      </c>
      <c r="E2319" s="51" t="str">
        <f>IF(ISBLANK(LeaveTracker[[#This Row],[Employee Name]]),"-----",VLOOKUP(LeaveTracker[[#This Row],[Employee Name]],Employees[[Employee Name]:[Office]],7))</f>
        <v>GSO</v>
      </c>
      <c r="F2319" s="51" t="str">
        <f>IF(ISBLANK(LeaveTracker[[#This Row],[Employee Name]]),"-----",VLOOKUP(LeaveTracker[[#This Row],[Employee Name]],Employees[[Employee Name]:[Office]],6))</f>
        <v>REGULAR</v>
      </c>
      <c r="G2319" s="24" t="s">
        <v>1111</v>
      </c>
      <c r="H2319" s="24" t="s">
        <v>1111</v>
      </c>
      <c r="I2319" s="19" t="s">
        <v>81</v>
      </c>
      <c r="J2319" s="43" t="s">
        <v>1149</v>
      </c>
      <c r="K2319" s="51" t="str">
        <f ca="1">LeaveTracker[[#This Row],[Days]]&amp;" "&amp;LeaveTracker[[#This Row],[Type of Leave]]</f>
        <v>1 SL</v>
      </c>
      <c r="L2319" s="23">
        <f ca="1">NETWORKDAYS(LeaveTracker[[#This Row],[Start Date]],LeaveTracker[[#This Row],[End Date]],lstHolidays)</f>
        <v>1</v>
      </c>
      <c r="M2319" s="27"/>
    </row>
    <row r="2320" spans="1:13" ht="30" customHeight="1" x14ac:dyDescent="0.3">
      <c r="A2320" s="27" t="s">
        <v>1187</v>
      </c>
      <c r="B2320" s="31">
        <v>44767</v>
      </c>
      <c r="C2320" s="31">
        <v>44736</v>
      </c>
      <c r="D2320" s="19" t="s">
        <v>874</v>
      </c>
      <c r="E2320" s="51" t="str">
        <f>IF(ISBLANK(LeaveTracker[[#This Row],[Employee Name]]),"-----",VLOOKUP(LeaveTracker[[#This Row],[Employee Name]],Employees[[Employee Name]:[Office]],7))</f>
        <v>GSO</v>
      </c>
      <c r="F2320" s="51" t="str">
        <f>IF(ISBLANK(LeaveTracker[[#This Row],[Employee Name]]),"-----",VLOOKUP(LeaveTracker[[#This Row],[Employee Name]],Employees[[Employee Name]:[Office]],6))</f>
        <v>REGULAR</v>
      </c>
      <c r="G2320" s="24" t="s">
        <v>1162</v>
      </c>
      <c r="H2320" s="24" t="s">
        <v>1162</v>
      </c>
      <c r="I2320" s="19" t="s">
        <v>81</v>
      </c>
      <c r="J2320" s="43" t="s">
        <v>1149</v>
      </c>
      <c r="K2320" s="51" t="str">
        <f ca="1">LeaveTracker[[#This Row],[Days]]&amp;" "&amp;LeaveTracker[[#This Row],[Type of Leave]]</f>
        <v>1 SL</v>
      </c>
      <c r="L2320" s="23">
        <f ca="1">NETWORKDAYS(LeaveTracker[[#This Row],[Start Date]],LeaveTracker[[#This Row],[End Date]],lstHolidays)</f>
        <v>1</v>
      </c>
      <c r="M2320" s="27"/>
    </row>
    <row r="2321" spans="1:13" ht="30" customHeight="1" x14ac:dyDescent="0.3">
      <c r="A2321" s="27" t="s">
        <v>1188</v>
      </c>
      <c r="B2321" s="31">
        <v>44767</v>
      </c>
      <c r="C2321" s="31">
        <v>44725</v>
      </c>
      <c r="D2321" s="19" t="s">
        <v>874</v>
      </c>
      <c r="E2321" s="51" t="str">
        <f>IF(ISBLANK(LeaveTracker[[#This Row],[Employee Name]]),"-----",VLOOKUP(LeaveTracker[[#This Row],[Employee Name]],Employees[[Employee Name]:[Office]],7))</f>
        <v>GSO</v>
      </c>
      <c r="F2321" s="51" t="str">
        <f>IF(ISBLANK(LeaveTracker[[#This Row],[Employee Name]]),"-----",VLOOKUP(LeaveTracker[[#This Row],[Employee Name]],Employees[[Employee Name]:[Office]],6))</f>
        <v>REGULAR</v>
      </c>
      <c r="G2321" s="24" t="s">
        <v>1113</v>
      </c>
      <c r="H2321" s="24" t="s">
        <v>1113</v>
      </c>
      <c r="I2321" s="19" t="s">
        <v>81</v>
      </c>
      <c r="J2321" s="43" t="s">
        <v>1149</v>
      </c>
      <c r="K2321" s="51" t="str">
        <f ca="1">LeaveTracker[[#This Row],[Days]]&amp;" "&amp;LeaveTracker[[#This Row],[Type of Leave]]</f>
        <v>1 SL</v>
      </c>
      <c r="L2321" s="23">
        <f ca="1">NETWORKDAYS(LeaveTracker[[#This Row],[Start Date]],LeaveTracker[[#This Row],[End Date]],lstHolidays)</f>
        <v>1</v>
      </c>
      <c r="M2321" s="27"/>
    </row>
    <row r="2322" spans="1:13" ht="30" customHeight="1" x14ac:dyDescent="0.3">
      <c r="A2322" s="27" t="s">
        <v>1199</v>
      </c>
      <c r="B2322" s="31">
        <v>44767</v>
      </c>
      <c r="C2322" s="31">
        <v>44721</v>
      </c>
      <c r="D2322" s="19" t="s">
        <v>402</v>
      </c>
      <c r="E2322" s="51" t="str">
        <f>IF(ISBLANK(LeaveTracker[[#This Row],[Employee Name]]),"-----",VLOOKUP(LeaveTracker[[#This Row],[Employee Name]],Employees[[Employee Name]:[Office]],7))</f>
        <v>CTO</v>
      </c>
      <c r="F2322" s="51" t="str">
        <f>IF(ISBLANK(LeaveTracker[[#This Row],[Employee Name]]),"-----",VLOOKUP(LeaveTracker[[#This Row],[Employee Name]],Employees[[Employee Name]:[Office]],6))</f>
        <v>REGULAR</v>
      </c>
      <c r="G2322" s="24" t="s">
        <v>1115</v>
      </c>
      <c r="H2322" s="24" t="s">
        <v>1115</v>
      </c>
      <c r="I2322" s="19" t="s">
        <v>81</v>
      </c>
      <c r="J2322" s="43" t="s">
        <v>1149</v>
      </c>
      <c r="K2322" s="51" t="str">
        <f ca="1">LeaveTracker[[#This Row],[Days]]&amp;" "&amp;LeaveTracker[[#This Row],[Type of Leave]]</f>
        <v>1 SL</v>
      </c>
      <c r="L2322" s="23">
        <f ca="1">NETWORKDAYS(LeaveTracker[[#This Row],[Start Date]],LeaveTracker[[#This Row],[End Date]],lstHolidays)</f>
        <v>1</v>
      </c>
      <c r="M2322" s="27"/>
    </row>
    <row r="2323" spans="1:13" ht="30" customHeight="1" x14ac:dyDescent="0.3">
      <c r="A2323" s="27" t="s">
        <v>1200</v>
      </c>
      <c r="B2323" s="31">
        <v>44767</v>
      </c>
      <c r="C2323" s="31">
        <v>44740</v>
      </c>
      <c r="D2323" s="19" t="s">
        <v>519</v>
      </c>
      <c r="E2323" s="51" t="str">
        <f>IF(ISBLANK(LeaveTracker[[#This Row],[Employee Name]]),"-----",VLOOKUP(LeaveTracker[[#This Row],[Employee Name]],Employees[[Employee Name]:[Office]],7))</f>
        <v>ACCOUNTING</v>
      </c>
      <c r="F2323" s="51" t="str">
        <f>IF(ISBLANK(LeaveTracker[[#This Row],[Employee Name]]),"-----",VLOOKUP(LeaveTracker[[#This Row],[Employee Name]],Employees[[Employee Name]:[Office]],6))</f>
        <v>REGULAR</v>
      </c>
      <c r="G2323" s="24" t="s">
        <v>1139</v>
      </c>
      <c r="H2323" s="24" t="s">
        <v>1139</v>
      </c>
      <c r="I2323" s="19" t="s">
        <v>81</v>
      </c>
      <c r="J2323" s="43" t="s">
        <v>1149</v>
      </c>
      <c r="K2323" s="51" t="str">
        <f ca="1">LeaveTracker[[#This Row],[Days]]&amp;" "&amp;LeaveTracker[[#This Row],[Type of Leave]]</f>
        <v>1 SL</v>
      </c>
      <c r="L2323" s="23">
        <f ca="1">NETWORKDAYS(LeaveTracker[[#This Row],[Start Date]],LeaveTracker[[#This Row],[End Date]],lstHolidays)</f>
        <v>1</v>
      </c>
      <c r="M2323" s="27"/>
    </row>
    <row r="2324" spans="1:13" ht="30" customHeight="1" x14ac:dyDescent="0.3">
      <c r="A2324" s="27" t="s">
        <v>1201</v>
      </c>
      <c r="B2324" s="31">
        <v>44767</v>
      </c>
      <c r="C2324" s="31">
        <v>44740</v>
      </c>
      <c r="D2324" s="19" t="s">
        <v>1008</v>
      </c>
      <c r="E2324" s="51" t="str">
        <f>IF(ISBLANK(LeaveTracker[[#This Row],[Employee Name]]),"-----",VLOOKUP(LeaveTracker[[#This Row],[Employee Name]],Employees[[Employee Name]:[Office]],7))</f>
        <v>ACCOUNTING</v>
      </c>
      <c r="F2324" s="51" t="str">
        <f>IF(ISBLANK(LeaveTracker[[#This Row],[Employee Name]]),"-----",VLOOKUP(LeaveTracker[[#This Row],[Employee Name]],Employees[[Employee Name]:[Office]],6))</f>
        <v>REGULAR</v>
      </c>
      <c r="G2324" s="24" t="s">
        <v>1162</v>
      </c>
      <c r="H2324" s="24" t="s">
        <v>1162</v>
      </c>
      <c r="I2324" s="19" t="s">
        <v>81</v>
      </c>
      <c r="J2324" s="43" t="s">
        <v>1149</v>
      </c>
      <c r="K2324" s="51" t="str">
        <f ca="1">LeaveTracker[[#This Row],[Days]]&amp;" "&amp;LeaveTracker[[#This Row],[Type of Leave]]</f>
        <v>1 SL</v>
      </c>
      <c r="L2324" s="23">
        <f ca="1">NETWORKDAYS(LeaveTracker[[#This Row],[Start Date]],LeaveTracker[[#This Row],[End Date]],lstHolidays)</f>
        <v>1</v>
      </c>
      <c r="M2324" s="27"/>
    </row>
    <row r="2325" spans="1:13" ht="30" customHeight="1" x14ac:dyDescent="0.3">
      <c r="A2325" s="27" t="s">
        <v>1202</v>
      </c>
      <c r="B2325" s="31">
        <v>44767</v>
      </c>
      <c r="C2325" s="31">
        <v>44734</v>
      </c>
      <c r="D2325" s="19" t="s">
        <v>371</v>
      </c>
      <c r="E2325" s="51" t="str">
        <f>IF(ISBLANK(LeaveTracker[[#This Row],[Employee Name]]),"-----",VLOOKUP(LeaveTracker[[#This Row],[Employee Name]],Employees[[Employee Name]:[Office]],7))</f>
        <v>LIBRARY</v>
      </c>
      <c r="F2325" s="51" t="str">
        <f>IF(ISBLANK(LeaveTracker[[#This Row],[Employee Name]]),"-----",VLOOKUP(LeaveTracker[[#This Row],[Employee Name]],Employees[[Employee Name]:[Office]],6))</f>
        <v>REGULAR</v>
      </c>
      <c r="G2325" s="24" t="s">
        <v>1119</v>
      </c>
      <c r="H2325" s="24" t="s">
        <v>1119</v>
      </c>
      <c r="I2325" s="19" t="s">
        <v>298</v>
      </c>
      <c r="J2325" s="43" t="s">
        <v>105</v>
      </c>
      <c r="K2325" s="51" t="str">
        <f ca="1">LeaveTracker[[#This Row],[Days]]&amp;" "&amp;LeaveTracker[[#This Row],[Type of Leave]]</f>
        <v>1 OTHER</v>
      </c>
      <c r="L2325" s="23">
        <f ca="1">NETWORKDAYS(LeaveTracker[[#This Row],[Start Date]],LeaveTracker[[#This Row],[End Date]],lstHolidays)</f>
        <v>1</v>
      </c>
      <c r="M2325" s="27"/>
    </row>
    <row r="2326" spans="1:13" ht="30" customHeight="1" x14ac:dyDescent="0.3">
      <c r="A2326" s="27" t="s">
        <v>1203</v>
      </c>
      <c r="B2326" s="31">
        <v>44767</v>
      </c>
      <c r="C2326" s="31">
        <v>44740</v>
      </c>
      <c r="D2326" s="19" t="s">
        <v>371</v>
      </c>
      <c r="E2326" s="51" t="str">
        <f>IF(ISBLANK(LeaveTracker[[#This Row],[Employee Name]]),"-----",VLOOKUP(LeaveTracker[[#This Row],[Employee Name]],Employees[[Employee Name]:[Office]],7))</f>
        <v>LIBRARY</v>
      </c>
      <c r="F2326" s="51" t="str">
        <f>IF(ISBLANK(LeaveTracker[[#This Row],[Employee Name]]),"-----",VLOOKUP(LeaveTracker[[#This Row],[Employee Name]],Employees[[Employee Name]:[Office]],6))</f>
        <v>REGULAR</v>
      </c>
      <c r="G2326" s="24" t="s">
        <v>1141</v>
      </c>
      <c r="H2326" s="24" t="s">
        <v>1141</v>
      </c>
      <c r="I2326" s="19" t="s">
        <v>81</v>
      </c>
      <c r="J2326" s="43" t="s">
        <v>1149</v>
      </c>
      <c r="K2326" s="51" t="str">
        <f ca="1">LeaveTracker[[#This Row],[Days]]&amp;" "&amp;LeaveTracker[[#This Row],[Type of Leave]]</f>
        <v>1 SL</v>
      </c>
      <c r="L2326" s="23">
        <f ca="1">NETWORKDAYS(LeaveTracker[[#This Row],[Start Date]],LeaveTracker[[#This Row],[End Date]],lstHolidays)</f>
        <v>1</v>
      </c>
      <c r="M2326" s="27"/>
    </row>
    <row r="2327" spans="1:13" ht="30" customHeight="1" x14ac:dyDescent="0.3">
      <c r="A2327" s="27" t="s">
        <v>1204</v>
      </c>
      <c r="B2327" s="31">
        <v>44767</v>
      </c>
      <c r="C2327" s="31">
        <v>44735</v>
      </c>
      <c r="D2327" s="19" t="s">
        <v>1226</v>
      </c>
      <c r="E2327" s="51">
        <f>IF(ISBLANK(LeaveTracker[[#This Row],[Employee Name]]),"-----",VLOOKUP(LeaveTracker[[#This Row],[Employee Name]],Employees[[Employee Name]:[Office]],7))</f>
        <v>0</v>
      </c>
      <c r="F2327" s="51" t="str">
        <f>IF(ISBLANK(LeaveTracker[[#This Row],[Employee Name]]),"-----",VLOOKUP(LeaveTracker[[#This Row],[Employee Name]],Employees[[Employee Name]:[Office]],6))</f>
        <v>REGULAR</v>
      </c>
      <c r="G2327" s="24" t="s">
        <v>1141</v>
      </c>
      <c r="H2327" s="24" t="s">
        <v>1153</v>
      </c>
      <c r="I2327" s="19" t="s">
        <v>298</v>
      </c>
      <c r="J2327" s="43" t="s">
        <v>274</v>
      </c>
      <c r="K2327" s="51" t="str">
        <f ca="1">LeaveTracker[[#This Row],[Days]]&amp;" "&amp;LeaveTracker[[#This Row],[Type of Leave]]</f>
        <v>2 OTHER</v>
      </c>
      <c r="L2327" s="23">
        <f ca="1">NETWORKDAYS(LeaveTracker[[#This Row],[Start Date]],LeaveTracker[[#This Row],[End Date]],lstHolidays)</f>
        <v>2</v>
      </c>
      <c r="M2327" s="27"/>
    </row>
    <row r="2328" spans="1:13" ht="30" customHeight="1" x14ac:dyDescent="0.3">
      <c r="A2328" s="27" t="s">
        <v>1205</v>
      </c>
      <c r="B2328" s="31">
        <v>44767</v>
      </c>
      <c r="C2328" s="31">
        <v>44739</v>
      </c>
      <c r="D2328" s="19" t="s">
        <v>1072</v>
      </c>
      <c r="E2328" s="51" t="str">
        <f>IF(ISBLANK(LeaveTracker[[#This Row],[Employee Name]]),"-----",VLOOKUP(LeaveTracker[[#This Row],[Employee Name]],Employees[[Employee Name]:[Office]],7))</f>
        <v>CSWDO</v>
      </c>
      <c r="F2328" s="51" t="str">
        <f>IF(ISBLANK(LeaveTracker[[#This Row],[Employee Name]]),"-----",VLOOKUP(LeaveTracker[[#This Row],[Employee Name]],Employees[[Employee Name]:[Office]],6))</f>
        <v>REGULAR</v>
      </c>
      <c r="G2328" s="24" t="s">
        <v>1141</v>
      </c>
      <c r="H2328" s="24" t="s">
        <v>1141</v>
      </c>
      <c r="I2328" s="19" t="s">
        <v>298</v>
      </c>
      <c r="J2328" s="43" t="s">
        <v>105</v>
      </c>
      <c r="K2328" s="51" t="str">
        <f ca="1">LeaveTracker[[#This Row],[Days]]&amp;" "&amp;LeaveTracker[[#This Row],[Type of Leave]]</f>
        <v>1 OTHER</v>
      </c>
      <c r="L2328" s="23">
        <f ca="1">NETWORKDAYS(LeaveTracker[[#This Row],[Start Date]],LeaveTracker[[#This Row],[End Date]],lstHolidays)</f>
        <v>1</v>
      </c>
      <c r="M2328" s="27"/>
    </row>
    <row r="2329" spans="1:13" ht="30" customHeight="1" x14ac:dyDescent="0.3">
      <c r="A2329" s="27" t="s">
        <v>1206</v>
      </c>
      <c r="B2329" s="31">
        <v>44767</v>
      </c>
      <c r="C2329" s="31">
        <v>44698</v>
      </c>
      <c r="D2329" s="19" t="s">
        <v>1221</v>
      </c>
      <c r="E2329" s="51" t="str">
        <f>IF(ISBLANK(LeaveTracker[[#This Row],[Employee Name]]),"-----",VLOOKUP(LeaveTracker[[#This Row],[Employee Name]],Employees[[Employee Name]:[Office]],7))</f>
        <v>CPDO</v>
      </c>
      <c r="F2329" s="51" t="str">
        <f>IF(ISBLANK(LeaveTracker[[#This Row],[Employee Name]]),"-----",VLOOKUP(LeaveTracker[[#This Row],[Employee Name]],Employees[[Employee Name]:[Office]],6))</f>
        <v>REGULAR</v>
      </c>
      <c r="G2329" s="24" t="s">
        <v>1233</v>
      </c>
      <c r="H2329" s="24" t="s">
        <v>1140</v>
      </c>
      <c r="I2329" s="19" t="s">
        <v>82</v>
      </c>
      <c r="J2329" s="43" t="s">
        <v>1149</v>
      </c>
      <c r="K2329" s="51" t="str">
        <f ca="1">LeaveTracker[[#This Row],[Days]]&amp;" "&amp;LeaveTracker[[#This Row],[Type of Leave]]</f>
        <v>3 VL</v>
      </c>
      <c r="L2329" s="23">
        <f ca="1">NETWORKDAYS(LeaveTracker[[#This Row],[Start Date]],LeaveTracker[[#This Row],[End Date]],lstHolidays)</f>
        <v>3</v>
      </c>
      <c r="M2329" s="27"/>
    </row>
    <row r="2330" spans="1:13" ht="30" customHeight="1" x14ac:dyDescent="0.3">
      <c r="A2330" s="27" t="s">
        <v>1206</v>
      </c>
      <c r="B2330" s="31">
        <v>44767</v>
      </c>
      <c r="C2330" s="31">
        <v>44698</v>
      </c>
      <c r="D2330" s="19" t="s">
        <v>1221</v>
      </c>
      <c r="E2330" s="51" t="str">
        <f>IF(ISBLANK(LeaveTracker[[#This Row],[Employee Name]]),"-----",VLOOKUP(LeaveTracker[[#This Row],[Employee Name]],Employees[[Employee Name]:[Office]],7))</f>
        <v>CPDO</v>
      </c>
      <c r="F2330" s="51" t="str">
        <f>IF(ISBLANK(LeaveTracker[[#This Row],[Employee Name]]),"-----",VLOOKUP(LeaveTracker[[#This Row],[Employee Name]],Employees[[Employee Name]:[Office]],6))</f>
        <v>REGULAR</v>
      </c>
      <c r="G2330" s="24" t="s">
        <v>1234</v>
      </c>
      <c r="H2330" s="24" t="s">
        <v>1235</v>
      </c>
      <c r="I2330" s="19" t="s">
        <v>82</v>
      </c>
      <c r="J2330" s="43" t="s">
        <v>1149</v>
      </c>
      <c r="K2330" s="51" t="str">
        <f ca="1">LeaveTracker[[#This Row],[Days]]&amp;" "&amp;LeaveTracker[[#This Row],[Type of Leave]]</f>
        <v>5 VL</v>
      </c>
      <c r="L2330" s="23">
        <f ca="1">NETWORKDAYS(LeaveTracker[[#This Row],[Start Date]],LeaveTracker[[#This Row],[End Date]],lstHolidays)</f>
        <v>5</v>
      </c>
      <c r="M2330" s="27"/>
    </row>
    <row r="2331" spans="1:13" ht="30" customHeight="1" x14ac:dyDescent="0.3">
      <c r="A2331" s="27" t="s">
        <v>1206</v>
      </c>
      <c r="B2331" s="31">
        <v>44767</v>
      </c>
      <c r="C2331" s="31">
        <v>44698</v>
      </c>
      <c r="D2331" s="19" t="s">
        <v>1221</v>
      </c>
      <c r="E2331" s="51" t="str">
        <f>IF(ISBLANK(LeaveTracker[[#This Row],[Employee Name]]),"-----",VLOOKUP(LeaveTracker[[#This Row],[Employee Name]],Employees[[Employee Name]:[Office]],7))</f>
        <v>CPDO</v>
      </c>
      <c r="F2331" s="51" t="str">
        <f>IF(ISBLANK(LeaveTracker[[#This Row],[Employee Name]]),"-----",VLOOKUP(LeaveTracker[[#This Row],[Employee Name]],Employees[[Employee Name]:[Office]],6))</f>
        <v>REGULAR</v>
      </c>
      <c r="G2331" s="24" t="s">
        <v>1136</v>
      </c>
      <c r="H2331" s="24" t="s">
        <v>1145</v>
      </c>
      <c r="I2331" s="19" t="s">
        <v>82</v>
      </c>
      <c r="J2331" s="53" t="s">
        <v>1956</v>
      </c>
      <c r="K2331" s="51" t="str">
        <f ca="1">LeaveTracker[[#This Row],[Days]]&amp;" "&amp;LeaveTracker[[#This Row],[Type of Leave]]</f>
        <v>3 VL</v>
      </c>
      <c r="L2331" s="23">
        <f ca="1">NETWORKDAYS(LeaveTracker[[#This Row],[Start Date]],LeaveTracker[[#This Row],[End Date]],lstHolidays)</f>
        <v>3</v>
      </c>
      <c r="M2331" s="27"/>
    </row>
    <row r="2332" spans="1:13" ht="30" customHeight="1" x14ac:dyDescent="0.3">
      <c r="A2332" s="27" t="s">
        <v>1207</v>
      </c>
      <c r="B2332" s="31">
        <v>44767</v>
      </c>
      <c r="C2332" s="31">
        <v>44698</v>
      </c>
      <c r="D2332" s="19" t="s">
        <v>1221</v>
      </c>
      <c r="E2332" s="51" t="str">
        <f>IF(ISBLANK(LeaveTracker[[#This Row],[Employee Name]]),"-----",VLOOKUP(LeaveTracker[[#This Row],[Employee Name]],Employees[[Employee Name]:[Office]],7))</f>
        <v>CPDO</v>
      </c>
      <c r="F2332" s="51" t="str">
        <f>IF(ISBLANK(LeaveTracker[[#This Row],[Employee Name]]),"-----",VLOOKUP(LeaveTracker[[#This Row],[Employee Name]],Employees[[Employee Name]:[Office]],6))</f>
        <v>REGULAR</v>
      </c>
      <c r="G2332" s="24" t="s">
        <v>1236</v>
      </c>
      <c r="H2332" s="24" t="s">
        <v>1237</v>
      </c>
      <c r="I2332" s="19" t="s">
        <v>298</v>
      </c>
      <c r="J2332" s="43" t="s">
        <v>1238</v>
      </c>
      <c r="K2332" s="51" t="str">
        <f ca="1">LeaveTracker[[#This Row],[Days]]&amp;" "&amp;LeaveTracker[[#This Row],[Type of Leave]]</f>
        <v>17 OTHER</v>
      </c>
      <c r="L2332" s="23">
        <f ca="1">NETWORKDAYS(LeaveTracker[[#This Row],[Start Date]],LeaveTracker[[#This Row],[End Date]],lstHolidays)</f>
        <v>17</v>
      </c>
      <c r="M2332" s="27"/>
    </row>
    <row r="2333" spans="1:13" ht="30" customHeight="1" x14ac:dyDescent="0.3">
      <c r="A2333" s="27" t="s">
        <v>1208</v>
      </c>
      <c r="B2333" s="31">
        <v>44767</v>
      </c>
      <c r="C2333" s="31">
        <v>44711</v>
      </c>
      <c r="D2333" s="19" t="s">
        <v>914</v>
      </c>
      <c r="E2333" s="51" t="str">
        <f>IF(ISBLANK(LeaveTracker[[#This Row],[Employee Name]]),"-----",VLOOKUP(LeaveTracker[[#This Row],[Employee Name]],Employees[[Employee Name]:[Office]],7))</f>
        <v>CPDO</v>
      </c>
      <c r="F2333" s="51" t="str">
        <f>IF(ISBLANK(LeaveTracker[[#This Row],[Employee Name]]),"-----",VLOOKUP(LeaveTracker[[#This Row],[Employee Name]],Employees[[Employee Name]:[Office]],6))</f>
        <v>REGULAR</v>
      </c>
      <c r="G2333" s="24" t="s">
        <v>1118</v>
      </c>
      <c r="H2333" s="24" t="s">
        <v>1113</v>
      </c>
      <c r="I2333" s="19" t="s">
        <v>82</v>
      </c>
      <c r="J2333" s="43" t="s">
        <v>1149</v>
      </c>
      <c r="K2333" s="51" t="str">
        <f ca="1">LeaveTracker[[#This Row],[Days]]&amp;" "&amp;LeaveTracker[[#This Row],[Type of Leave]]</f>
        <v>5 VL</v>
      </c>
      <c r="L2333" s="23">
        <f ca="1">NETWORKDAYS(LeaveTracker[[#This Row],[Start Date]],LeaveTracker[[#This Row],[End Date]],lstHolidays)</f>
        <v>5</v>
      </c>
      <c r="M2333" s="27"/>
    </row>
    <row r="2334" spans="1:13" ht="30" customHeight="1" x14ac:dyDescent="0.3">
      <c r="A2334" s="27" t="s">
        <v>1208</v>
      </c>
      <c r="B2334" s="31">
        <v>44767</v>
      </c>
      <c r="C2334" s="31">
        <v>44711</v>
      </c>
      <c r="D2334" s="19" t="s">
        <v>914</v>
      </c>
      <c r="E2334" s="51" t="str">
        <f>IF(ISBLANK(LeaveTracker[[#This Row],[Employee Name]]),"-----",VLOOKUP(LeaveTracker[[#This Row],[Employee Name]],Employees[[Employee Name]:[Office]],7))</f>
        <v>CPDO</v>
      </c>
      <c r="F2334" s="51" t="str">
        <f>IF(ISBLANK(LeaveTracker[[#This Row],[Employee Name]]),"-----",VLOOKUP(LeaveTracker[[#This Row],[Employee Name]],Employees[[Employee Name]:[Office]],6))</f>
        <v>REGULAR</v>
      </c>
      <c r="G2334" s="24" t="s">
        <v>1116</v>
      </c>
      <c r="H2334" s="24" t="s">
        <v>1111</v>
      </c>
      <c r="I2334" s="19" t="s">
        <v>82</v>
      </c>
      <c r="J2334" s="43" t="s">
        <v>1149</v>
      </c>
      <c r="K2334" s="51" t="str">
        <f ca="1">LeaveTracker[[#This Row],[Days]]&amp;" "&amp;LeaveTracker[[#This Row],[Type of Leave]]</f>
        <v>5 VL</v>
      </c>
      <c r="L2334" s="23">
        <f ca="1">NETWORKDAYS(LeaveTracker[[#This Row],[Start Date]],LeaveTracker[[#This Row],[End Date]],lstHolidays)</f>
        <v>5</v>
      </c>
      <c r="M2334" s="27"/>
    </row>
    <row r="2335" spans="1:13" ht="30" customHeight="1" x14ac:dyDescent="0.3">
      <c r="A2335" s="27" t="s">
        <v>1208</v>
      </c>
      <c r="B2335" s="31">
        <v>44767</v>
      </c>
      <c r="C2335" s="31">
        <v>44711</v>
      </c>
      <c r="D2335" s="19" t="s">
        <v>914</v>
      </c>
      <c r="E2335" s="51" t="str">
        <f>IF(ISBLANK(LeaveTracker[[#This Row],[Employee Name]]),"-----",VLOOKUP(LeaveTracker[[#This Row],[Employee Name]],Employees[[Employee Name]:[Office]],7))</f>
        <v>CPDO</v>
      </c>
      <c r="F2335" s="51" t="str">
        <f>IF(ISBLANK(LeaveTracker[[#This Row],[Employee Name]]),"-----",VLOOKUP(LeaveTracker[[#This Row],[Employee Name]],Employees[[Employee Name]:[Office]],6))</f>
        <v>REGULAR</v>
      </c>
      <c r="G2335" s="24" t="s">
        <v>1117</v>
      </c>
      <c r="H2335" s="24" t="s">
        <v>1139</v>
      </c>
      <c r="I2335" s="19" t="s">
        <v>82</v>
      </c>
      <c r="J2335" s="43" t="s">
        <v>1149</v>
      </c>
      <c r="K2335" s="51" t="str">
        <f ca="1">LeaveTracker[[#This Row],[Days]]&amp;" "&amp;LeaveTracker[[#This Row],[Type of Leave]]</f>
        <v>5 VL</v>
      </c>
      <c r="L2335" s="23">
        <f ca="1">NETWORKDAYS(LeaveTracker[[#This Row],[Start Date]],LeaveTracker[[#This Row],[End Date]],lstHolidays)</f>
        <v>5</v>
      </c>
      <c r="M2335" s="27"/>
    </row>
    <row r="2336" spans="1:13" ht="30" customHeight="1" x14ac:dyDescent="0.3">
      <c r="A2336" s="27" t="s">
        <v>1209</v>
      </c>
      <c r="B2336" s="31">
        <v>44767</v>
      </c>
      <c r="C2336" s="31">
        <v>44721</v>
      </c>
      <c r="D2336" s="20" t="s">
        <v>874</v>
      </c>
      <c r="E2336" s="51" t="str">
        <f>IF(ISBLANK(LeaveTracker[[#This Row],[Employee Name]]),"-----",VLOOKUP(LeaveTracker[[#This Row],[Employee Name]],Employees[[Employee Name]:[Office]],7))</f>
        <v>GSO</v>
      </c>
      <c r="F2336" s="51" t="str">
        <f>IF(ISBLANK(LeaveTracker[[#This Row],[Employee Name]]),"-----",VLOOKUP(LeaveTracker[[#This Row],[Employee Name]],Employees[[Employee Name]:[Office]],6))</f>
        <v>REGULAR</v>
      </c>
      <c r="G2336" s="24" t="s">
        <v>1157</v>
      </c>
      <c r="H2336" s="24" t="s">
        <v>1157</v>
      </c>
      <c r="I2336" s="19" t="s">
        <v>81</v>
      </c>
      <c r="J2336" s="43" t="s">
        <v>1149</v>
      </c>
      <c r="K2336" s="51" t="str">
        <f ca="1">LeaveTracker[[#This Row],[Days]]&amp;" "&amp;LeaveTracker[[#This Row],[Type of Leave]]</f>
        <v>1 SL</v>
      </c>
      <c r="L2336" s="23">
        <f ca="1">NETWORKDAYS(LeaveTracker[[#This Row],[Start Date]],LeaveTracker[[#This Row],[End Date]],lstHolidays)</f>
        <v>1</v>
      </c>
      <c r="M2336" s="27"/>
    </row>
    <row r="2337" spans="1:13" ht="30" customHeight="1" x14ac:dyDescent="0.3">
      <c r="A2337" s="27" t="s">
        <v>1210</v>
      </c>
      <c r="B2337" s="31">
        <v>44767</v>
      </c>
      <c r="C2337" s="31">
        <v>44718</v>
      </c>
      <c r="D2337" s="19" t="s">
        <v>1222</v>
      </c>
      <c r="E2337" s="51" t="str">
        <f>IF(ISBLANK(LeaveTracker[[#This Row],[Employee Name]]),"-----",VLOOKUP(LeaveTracker[[#This Row],[Employee Name]],Employees[[Employee Name]:[Office]],7))</f>
        <v>DSWDO</v>
      </c>
      <c r="F2337" s="51" t="str">
        <f>IF(ISBLANK(LeaveTracker[[#This Row],[Employee Name]]),"-----",VLOOKUP(LeaveTracker[[#This Row],[Employee Name]],Employees[[Employee Name]:[Office]],6))</f>
        <v>REGULAR</v>
      </c>
      <c r="G2337" s="24" t="s">
        <v>1115</v>
      </c>
      <c r="H2337" s="24" t="s">
        <v>1115</v>
      </c>
      <c r="I2337" s="19" t="s">
        <v>298</v>
      </c>
      <c r="J2337" s="43" t="s">
        <v>105</v>
      </c>
      <c r="K2337" s="51" t="str">
        <f ca="1">LeaveTracker[[#This Row],[Days]]&amp;" "&amp;LeaveTracker[[#This Row],[Type of Leave]]</f>
        <v>1 OTHER</v>
      </c>
      <c r="L2337" s="23">
        <f ca="1">NETWORKDAYS(LeaveTracker[[#This Row],[Start Date]],LeaveTracker[[#This Row],[End Date]],lstHolidays)</f>
        <v>1</v>
      </c>
      <c r="M2337" s="27"/>
    </row>
    <row r="2338" spans="1:13" ht="30" customHeight="1" x14ac:dyDescent="0.3">
      <c r="A2338" s="27" t="s">
        <v>1211</v>
      </c>
      <c r="B2338" s="31">
        <v>44767</v>
      </c>
      <c r="C2338" s="31">
        <v>44720</v>
      </c>
      <c r="D2338" s="19" t="s">
        <v>121</v>
      </c>
      <c r="E2338" s="51" t="str">
        <f>IF(ISBLANK(LeaveTracker[[#This Row],[Employee Name]]),"-----",VLOOKUP(LeaveTracker[[#This Row],[Employee Name]],Employees[[Employee Name]:[Office]],7))</f>
        <v>CHARACTER OFFICE</v>
      </c>
      <c r="F2338" s="51" t="str">
        <f>IF(ISBLANK(LeaveTracker[[#This Row],[Employee Name]]),"-----",VLOOKUP(LeaveTracker[[#This Row],[Employee Name]],Employees[[Employee Name]:[Office]],6))</f>
        <v>REGULAR</v>
      </c>
      <c r="G2338" s="24" t="s">
        <v>1115</v>
      </c>
      <c r="H2338" s="24" t="s">
        <v>1115</v>
      </c>
      <c r="I2338" s="19" t="s">
        <v>81</v>
      </c>
      <c r="J2338" s="43" t="s">
        <v>1149</v>
      </c>
      <c r="K2338" s="51" t="str">
        <f ca="1">LeaveTracker[[#This Row],[Days]]&amp;" "&amp;LeaveTracker[[#This Row],[Type of Leave]]</f>
        <v>1 SL</v>
      </c>
      <c r="L2338" s="23">
        <f ca="1">NETWORKDAYS(LeaveTracker[[#This Row],[Start Date]],LeaveTracker[[#This Row],[End Date]],lstHolidays)</f>
        <v>1</v>
      </c>
      <c r="M2338" s="27"/>
    </row>
    <row r="2339" spans="1:13" ht="30" customHeight="1" x14ac:dyDescent="0.3">
      <c r="A2339" s="27" t="s">
        <v>1212</v>
      </c>
      <c r="B2339" s="31">
        <v>44767</v>
      </c>
      <c r="C2339" s="31">
        <v>44720</v>
      </c>
      <c r="D2339" s="19" t="s">
        <v>695</v>
      </c>
      <c r="E2339" s="51" t="str">
        <f>IF(ISBLANK(LeaveTracker[[#This Row],[Employee Name]]),"-----",VLOOKUP(LeaveTracker[[#This Row],[Employee Name]],Employees[[Employee Name]:[Office]],7))</f>
        <v>PICNIC GROVE</v>
      </c>
      <c r="F2339" s="51" t="str">
        <f>IF(ISBLANK(LeaveTracker[[#This Row],[Employee Name]]),"-----",VLOOKUP(LeaveTracker[[#This Row],[Employee Name]],Employees[[Employee Name]:[Office]],6))</f>
        <v>REGULAR</v>
      </c>
      <c r="G2339" s="24" t="s">
        <v>1116</v>
      </c>
      <c r="H2339" s="24" t="s">
        <v>1111</v>
      </c>
      <c r="I2339" s="19" t="s">
        <v>82</v>
      </c>
      <c r="J2339" s="43" t="s">
        <v>1149</v>
      </c>
      <c r="K2339" s="51" t="str">
        <f ca="1">LeaveTracker[[#This Row],[Days]]&amp;" "&amp;LeaveTracker[[#This Row],[Type of Leave]]</f>
        <v>5 VL</v>
      </c>
      <c r="L2339" s="23">
        <f ca="1">NETWORKDAYS(LeaveTracker[[#This Row],[Start Date]],LeaveTracker[[#This Row],[End Date]],lstHolidays)</f>
        <v>5</v>
      </c>
      <c r="M2339" s="27"/>
    </row>
    <row r="2340" spans="1:13" ht="30" customHeight="1" x14ac:dyDescent="0.3">
      <c r="A2340" s="27" t="s">
        <v>1212</v>
      </c>
      <c r="B2340" s="31">
        <v>44767</v>
      </c>
      <c r="C2340" s="31">
        <v>44720</v>
      </c>
      <c r="D2340" s="19" t="s">
        <v>695</v>
      </c>
      <c r="E2340" s="51" t="str">
        <f>IF(ISBLANK(LeaveTracker[[#This Row],[Employee Name]]),"-----",VLOOKUP(LeaveTracker[[#This Row],[Employee Name]],Employees[[Employee Name]:[Office]],7))</f>
        <v>PICNIC GROVE</v>
      </c>
      <c r="F2340" s="51" t="str">
        <f>IF(ISBLANK(LeaveTracker[[#This Row],[Employee Name]]),"-----",VLOOKUP(LeaveTracker[[#This Row],[Employee Name]],Employees[[Employee Name]:[Office]],6))</f>
        <v>REGULAR</v>
      </c>
      <c r="G2340" s="24" t="s">
        <v>1117</v>
      </c>
      <c r="H2340" s="24" t="s">
        <v>1117</v>
      </c>
      <c r="I2340" s="19" t="s">
        <v>82</v>
      </c>
      <c r="J2340" s="43" t="s">
        <v>1149</v>
      </c>
      <c r="K2340" s="51" t="str">
        <f ca="1">LeaveTracker[[#This Row],[Days]]&amp;" "&amp;LeaveTracker[[#This Row],[Type of Leave]]</f>
        <v>1 VL</v>
      </c>
      <c r="L2340" s="23">
        <f ca="1">NETWORKDAYS(LeaveTracker[[#This Row],[Start Date]],LeaveTracker[[#This Row],[End Date]],lstHolidays)</f>
        <v>1</v>
      </c>
      <c r="M2340" s="27"/>
    </row>
    <row r="2341" spans="1:13" ht="30" customHeight="1" x14ac:dyDescent="0.3">
      <c r="A2341" s="27" t="s">
        <v>1212</v>
      </c>
      <c r="B2341" s="31">
        <v>44767</v>
      </c>
      <c r="C2341" s="31">
        <v>44720</v>
      </c>
      <c r="D2341" s="19" t="s">
        <v>695</v>
      </c>
      <c r="E2341" s="51" t="str">
        <f>IF(ISBLANK(LeaveTracker[[#This Row],[Employee Name]]),"-----",VLOOKUP(LeaveTracker[[#This Row],[Employee Name]],Employees[[Employee Name]:[Office]],7))</f>
        <v>PICNIC GROVE</v>
      </c>
      <c r="F2341" s="51" t="str">
        <f>IF(ISBLANK(LeaveTracker[[#This Row],[Employee Name]]),"-----",VLOOKUP(LeaveTracker[[#This Row],[Employee Name]],Employees[[Employee Name]:[Office]],6))</f>
        <v>REGULAR</v>
      </c>
      <c r="G2341" s="24" t="s">
        <v>1124</v>
      </c>
      <c r="H2341" s="24" t="s">
        <v>1139</v>
      </c>
      <c r="I2341" s="19" t="s">
        <v>82</v>
      </c>
      <c r="J2341" s="43" t="s">
        <v>1149</v>
      </c>
      <c r="K2341" s="51" t="str">
        <f ca="1">LeaveTracker[[#This Row],[Days]]&amp;" "&amp;LeaveTracker[[#This Row],[Type of Leave]]</f>
        <v>3 VL</v>
      </c>
      <c r="L2341" s="23">
        <f ca="1">NETWORKDAYS(LeaveTracker[[#This Row],[Start Date]],LeaveTracker[[#This Row],[End Date]],lstHolidays)</f>
        <v>3</v>
      </c>
      <c r="M2341" s="27"/>
    </row>
    <row r="2342" spans="1:13" ht="30" customHeight="1" x14ac:dyDescent="0.3">
      <c r="A2342" s="27" t="s">
        <v>1212</v>
      </c>
      <c r="B2342" s="31">
        <v>44767</v>
      </c>
      <c r="C2342" s="31">
        <v>44720</v>
      </c>
      <c r="D2342" s="19" t="s">
        <v>695</v>
      </c>
      <c r="E2342" s="51" t="str">
        <f>IF(ISBLANK(LeaveTracker[[#This Row],[Employee Name]]),"-----",VLOOKUP(LeaveTracker[[#This Row],[Employee Name]],Employees[[Employee Name]:[Office]],7))</f>
        <v>PICNIC GROVE</v>
      </c>
      <c r="F2342" s="51" t="str">
        <f>IF(ISBLANK(LeaveTracker[[#This Row],[Employee Name]]),"-----",VLOOKUP(LeaveTracker[[#This Row],[Employee Name]],Employees[[Employee Name]:[Office]],6))</f>
        <v>REGULAR</v>
      </c>
      <c r="G2342" s="24" t="s">
        <v>1141</v>
      </c>
      <c r="H2342" s="24" t="s">
        <v>1119</v>
      </c>
      <c r="I2342" s="19" t="s">
        <v>82</v>
      </c>
      <c r="J2342" s="43" t="s">
        <v>1149</v>
      </c>
      <c r="K2342" s="51" t="str">
        <f ca="1">LeaveTracker[[#This Row],[Days]]&amp;" "&amp;LeaveTracker[[#This Row],[Type of Leave]]</f>
        <v>4 VL</v>
      </c>
      <c r="L2342" s="23">
        <f ca="1">NETWORKDAYS(LeaveTracker[[#This Row],[Start Date]],LeaveTracker[[#This Row],[End Date]],lstHolidays)</f>
        <v>4</v>
      </c>
      <c r="M2342" s="27"/>
    </row>
    <row r="2343" spans="1:13" ht="30" customHeight="1" x14ac:dyDescent="0.3">
      <c r="A2343" s="27" t="s">
        <v>1213</v>
      </c>
      <c r="B2343" s="31">
        <v>44767</v>
      </c>
      <c r="C2343" s="31">
        <v>44722</v>
      </c>
      <c r="D2343" s="19" t="s">
        <v>695</v>
      </c>
      <c r="E2343" s="51" t="str">
        <f>IF(ISBLANK(LeaveTracker[[#This Row],[Employee Name]]),"-----",VLOOKUP(LeaveTracker[[#This Row],[Employee Name]],Employees[[Employee Name]:[Office]],7))</f>
        <v>PICNIC GROVE</v>
      </c>
      <c r="F2343" s="51" t="str">
        <f>IF(ISBLANK(LeaveTracker[[#This Row],[Employee Name]]),"-----",VLOOKUP(LeaveTracker[[#This Row],[Employee Name]],Employees[[Employee Name]:[Office]],6))</f>
        <v>REGULAR</v>
      </c>
      <c r="G2343" s="24" t="s">
        <v>1157</v>
      </c>
      <c r="H2343" s="24" t="s">
        <v>1113</v>
      </c>
      <c r="I2343" s="19" t="s">
        <v>81</v>
      </c>
      <c r="J2343" s="43" t="s">
        <v>1149</v>
      </c>
      <c r="K2343" s="51" t="str">
        <f ca="1">LeaveTracker[[#This Row],[Days]]&amp;" "&amp;LeaveTracker[[#This Row],[Type of Leave]]</f>
        <v>3 SL</v>
      </c>
      <c r="L2343" s="23">
        <f ca="1">NETWORKDAYS(LeaveTracker[[#This Row],[Start Date]],LeaveTracker[[#This Row],[End Date]],lstHolidays)</f>
        <v>3</v>
      </c>
      <c r="M2343" s="27"/>
    </row>
    <row r="2344" spans="1:13" ht="30" customHeight="1" x14ac:dyDescent="0.3">
      <c r="A2344" s="27" t="s">
        <v>1214</v>
      </c>
      <c r="B2344" s="31">
        <v>44767</v>
      </c>
      <c r="C2344" s="31">
        <v>44723</v>
      </c>
      <c r="D2344" s="19" t="s">
        <v>268</v>
      </c>
      <c r="E2344" s="51" t="str">
        <f>IF(ISBLANK(LeaveTracker[[#This Row],[Employee Name]]),"-----",VLOOKUP(LeaveTracker[[#This Row],[Employee Name]],Employees[[Employee Name]:[Office]],7))</f>
        <v>PICNIC GROVE</v>
      </c>
      <c r="F2344" s="51" t="str">
        <f>IF(ISBLANK(LeaveTracker[[#This Row],[Employee Name]]),"-----",VLOOKUP(LeaveTracker[[#This Row],[Employee Name]],Employees[[Employee Name]:[Office]],6))</f>
        <v>REGULAR</v>
      </c>
      <c r="G2344" s="24" t="s">
        <v>1139</v>
      </c>
      <c r="H2344" s="24" t="s">
        <v>1153</v>
      </c>
      <c r="I2344" s="19" t="s">
        <v>82</v>
      </c>
      <c r="J2344" s="43" t="s">
        <v>1149</v>
      </c>
      <c r="K2344" s="51" t="str">
        <f ca="1">LeaveTracker[[#This Row],[Days]]&amp;" "&amp;LeaveTracker[[#This Row],[Type of Leave]]</f>
        <v>3 VL</v>
      </c>
      <c r="L2344" s="23">
        <f ca="1">NETWORKDAYS(LeaveTracker[[#This Row],[Start Date]],LeaveTracker[[#This Row],[End Date]],lstHolidays)</f>
        <v>3</v>
      </c>
      <c r="M2344" s="27"/>
    </row>
    <row r="2345" spans="1:13" ht="30" customHeight="1" x14ac:dyDescent="0.3">
      <c r="A2345" s="27" t="s">
        <v>1215</v>
      </c>
      <c r="B2345" s="31">
        <v>44767</v>
      </c>
      <c r="C2345" s="31">
        <v>44723</v>
      </c>
      <c r="D2345" s="19" t="s">
        <v>676</v>
      </c>
      <c r="E2345" s="51" t="str">
        <f>IF(ISBLANK(LeaveTracker[[#This Row],[Employee Name]]),"-----",VLOOKUP(LeaveTracker[[#This Row],[Employee Name]],Employees[[Employee Name]:[Office]],7))</f>
        <v>PICNIC GROVE</v>
      </c>
      <c r="F2345" s="51" t="str">
        <f>IF(ISBLANK(LeaveTracker[[#This Row],[Employee Name]]),"-----",VLOOKUP(LeaveTracker[[#This Row],[Employee Name]],Employees[[Employee Name]:[Office]],6))</f>
        <v>REGULAR</v>
      </c>
      <c r="G2345" s="24" t="s">
        <v>1141</v>
      </c>
      <c r="H2345" s="24" t="s">
        <v>1141</v>
      </c>
      <c r="I2345" s="19" t="s">
        <v>298</v>
      </c>
      <c r="J2345" s="43" t="s">
        <v>105</v>
      </c>
      <c r="K2345" s="51" t="str">
        <f ca="1">LeaveTracker[[#This Row],[Days]]&amp;" "&amp;LeaveTracker[[#This Row],[Type of Leave]]</f>
        <v>1 OTHER</v>
      </c>
      <c r="L2345" s="23">
        <f ca="1">NETWORKDAYS(LeaveTracker[[#This Row],[Start Date]],LeaveTracker[[#This Row],[End Date]],lstHolidays)</f>
        <v>1</v>
      </c>
      <c r="M2345" s="27"/>
    </row>
    <row r="2346" spans="1:13" ht="30" customHeight="1" x14ac:dyDescent="0.3">
      <c r="A2346" s="27" t="s">
        <v>1216</v>
      </c>
      <c r="B2346" s="31">
        <v>44767</v>
      </c>
      <c r="C2346" s="31">
        <v>44735</v>
      </c>
      <c r="D2346" s="19" t="s">
        <v>1223</v>
      </c>
      <c r="E2346" s="51" t="str">
        <f>IF(ISBLANK(LeaveTracker[[#This Row],[Employee Name]]),"-----",VLOOKUP(LeaveTracker[[#This Row],[Employee Name]],Employees[[Employee Name]:[Office]],7))</f>
        <v>PICNIC GROVE</v>
      </c>
      <c r="F2346" s="51" t="str">
        <f>IF(ISBLANK(LeaveTracker[[#This Row],[Employee Name]]),"-----",VLOOKUP(LeaveTracker[[#This Row],[Employee Name]],Employees[[Employee Name]:[Office]],6))</f>
        <v>REGULAR</v>
      </c>
      <c r="G2346" s="24" t="s">
        <v>1154</v>
      </c>
      <c r="H2346" s="24" t="s">
        <v>1154</v>
      </c>
      <c r="I2346" s="19" t="s">
        <v>298</v>
      </c>
      <c r="J2346" s="43" t="s">
        <v>105</v>
      </c>
      <c r="K2346" s="51" t="str">
        <f ca="1">LeaveTracker[[#This Row],[Days]]&amp;" "&amp;LeaveTracker[[#This Row],[Type of Leave]]</f>
        <v>0 OTHER</v>
      </c>
      <c r="L2346" s="23">
        <f ca="1">NETWORKDAYS(LeaveTracker[[#This Row],[Start Date]],LeaveTracker[[#This Row],[End Date]],lstHolidays)</f>
        <v>0</v>
      </c>
      <c r="M2346" s="27"/>
    </row>
    <row r="2347" spans="1:13" ht="30" customHeight="1" x14ac:dyDescent="0.3">
      <c r="A2347" s="27" t="s">
        <v>1217</v>
      </c>
      <c r="B2347" s="31">
        <v>44767</v>
      </c>
      <c r="C2347" s="31">
        <v>44722</v>
      </c>
      <c r="D2347" s="19" t="s">
        <v>347</v>
      </c>
      <c r="E2347" s="51" t="str">
        <f>IF(ISBLANK(LeaveTracker[[#This Row],[Employee Name]]),"-----",VLOOKUP(LeaveTracker[[#This Row],[Employee Name]],Employees[[Employee Name]:[Office]],7))</f>
        <v>PICNIC GROVE</v>
      </c>
      <c r="F2347" s="51" t="str">
        <f>IF(ISBLANK(LeaveTracker[[#This Row],[Employee Name]]),"-----",VLOOKUP(LeaveTracker[[#This Row],[Employee Name]],Employees[[Employee Name]:[Office]],6))</f>
        <v>REGULAR</v>
      </c>
      <c r="G2347" s="24" t="s">
        <v>1118</v>
      </c>
      <c r="H2347" s="24" t="s">
        <v>1118</v>
      </c>
      <c r="I2347" s="19" t="s">
        <v>81</v>
      </c>
      <c r="J2347" s="43" t="s">
        <v>1149</v>
      </c>
      <c r="K2347" s="51" t="str">
        <f ca="1">LeaveTracker[[#This Row],[Days]]&amp;" "&amp;LeaveTracker[[#This Row],[Type of Leave]]</f>
        <v>1 SL</v>
      </c>
      <c r="L2347" s="23">
        <f ca="1">NETWORKDAYS(LeaveTracker[[#This Row],[Start Date]],LeaveTracker[[#This Row],[End Date]],lstHolidays)</f>
        <v>1</v>
      </c>
      <c r="M2347" s="27"/>
    </row>
    <row r="2348" spans="1:13" ht="30" customHeight="1" x14ac:dyDescent="0.3">
      <c r="A2348" s="27" t="s">
        <v>1217</v>
      </c>
      <c r="B2348" s="31">
        <v>44767</v>
      </c>
      <c r="C2348" s="31">
        <v>44722</v>
      </c>
      <c r="D2348" s="19" t="s">
        <v>347</v>
      </c>
      <c r="E2348" s="51" t="str">
        <f>IF(ISBLANK(LeaveTracker[[#This Row],[Employee Name]]),"-----",VLOOKUP(LeaveTracker[[#This Row],[Employee Name]],Employees[[Employee Name]:[Office]],7))</f>
        <v>PICNIC GROVE</v>
      </c>
      <c r="F2348" s="51" t="str">
        <f>IF(ISBLANK(LeaveTracker[[#This Row],[Employee Name]]),"-----",VLOOKUP(LeaveTracker[[#This Row],[Employee Name]],Employees[[Employee Name]:[Office]],6))</f>
        <v>REGULAR</v>
      </c>
      <c r="G2348" s="24" t="s">
        <v>1110</v>
      </c>
      <c r="H2348" s="24" t="s">
        <v>1110</v>
      </c>
      <c r="I2348" s="19" t="s">
        <v>81</v>
      </c>
      <c r="J2348" s="43" t="s">
        <v>1149</v>
      </c>
      <c r="K2348" s="51" t="str">
        <f ca="1">LeaveTracker[[#This Row],[Days]]&amp;" "&amp;LeaveTracker[[#This Row],[Type of Leave]]</f>
        <v>1 SL</v>
      </c>
      <c r="L2348" s="23">
        <f ca="1">NETWORKDAYS(LeaveTracker[[#This Row],[Start Date]],LeaveTracker[[#This Row],[End Date]],lstHolidays)</f>
        <v>1</v>
      </c>
      <c r="M2348" s="27"/>
    </row>
    <row r="2349" spans="1:13" ht="30" customHeight="1" x14ac:dyDescent="0.3">
      <c r="A2349" s="27" t="s">
        <v>1218</v>
      </c>
      <c r="B2349" s="31">
        <v>44767</v>
      </c>
      <c r="C2349" s="31">
        <v>44722</v>
      </c>
      <c r="D2349" s="19" t="s">
        <v>1017</v>
      </c>
      <c r="E2349" s="51" t="str">
        <f>IF(ISBLANK(LeaveTracker[[#This Row],[Employee Name]]),"-----",VLOOKUP(LeaveTracker[[#This Row],[Employee Name]],Employees[[Employee Name]:[Office]],7))</f>
        <v>LANDTAX</v>
      </c>
      <c r="F2349" s="51" t="str">
        <f>IF(ISBLANK(LeaveTracker[[#This Row],[Employee Name]]),"-----",VLOOKUP(LeaveTracker[[#This Row],[Employee Name]],Employees[[Employee Name]:[Office]],6))</f>
        <v>REGULAR</v>
      </c>
      <c r="G2349" s="24" t="s">
        <v>1111</v>
      </c>
      <c r="H2349" s="24" t="s">
        <v>1111</v>
      </c>
      <c r="I2349" s="19" t="s">
        <v>82</v>
      </c>
      <c r="J2349" s="43" t="s">
        <v>1149</v>
      </c>
      <c r="K2349" s="51" t="str">
        <f ca="1">LeaveTracker[[#This Row],[Days]]&amp;" "&amp;LeaveTracker[[#This Row],[Type of Leave]]</f>
        <v>1 VL</v>
      </c>
      <c r="L2349" s="23">
        <f ca="1">NETWORKDAYS(LeaveTracker[[#This Row],[Start Date]],LeaveTracker[[#This Row],[End Date]],lstHolidays)</f>
        <v>1</v>
      </c>
      <c r="M2349" s="27"/>
    </row>
    <row r="2350" spans="1:13" ht="30" customHeight="1" x14ac:dyDescent="0.3">
      <c r="A2350" s="27" t="s">
        <v>1218</v>
      </c>
      <c r="B2350" s="31">
        <v>44767</v>
      </c>
      <c r="C2350" s="31">
        <v>44722</v>
      </c>
      <c r="D2350" s="19" t="s">
        <v>1017</v>
      </c>
      <c r="E2350" s="51" t="str">
        <f>IF(ISBLANK(LeaveTracker[[#This Row],[Employee Name]]),"-----",VLOOKUP(LeaveTracker[[#This Row],[Employee Name]],Employees[[Employee Name]:[Office]],7))</f>
        <v>LANDTAX</v>
      </c>
      <c r="F2350" s="51" t="str">
        <f>IF(ISBLANK(LeaveTracker[[#This Row],[Employee Name]]),"-----",VLOOKUP(LeaveTracker[[#This Row],[Employee Name]],Employees[[Employee Name]:[Office]],6))</f>
        <v>REGULAR</v>
      </c>
      <c r="G2350" s="24" t="s">
        <v>1141</v>
      </c>
      <c r="H2350" s="24" t="s">
        <v>1141</v>
      </c>
      <c r="I2350" s="19" t="s">
        <v>82</v>
      </c>
      <c r="J2350" s="43" t="s">
        <v>1149</v>
      </c>
      <c r="K2350" s="51" t="str">
        <f ca="1">LeaveTracker[[#This Row],[Days]]&amp;" "&amp;LeaveTracker[[#This Row],[Type of Leave]]</f>
        <v>1 VL</v>
      </c>
      <c r="L2350" s="23">
        <f ca="1">NETWORKDAYS(LeaveTracker[[#This Row],[Start Date]],LeaveTracker[[#This Row],[End Date]],lstHolidays)</f>
        <v>1</v>
      </c>
      <c r="M2350" s="27"/>
    </row>
    <row r="2351" spans="1:13" ht="30" customHeight="1" x14ac:dyDescent="0.3">
      <c r="A2351" s="27" t="s">
        <v>1219</v>
      </c>
      <c r="B2351" s="31">
        <v>44767</v>
      </c>
      <c r="C2351" s="31">
        <v>44725</v>
      </c>
      <c r="D2351" s="19" t="s">
        <v>660</v>
      </c>
      <c r="E2351" s="51" t="str">
        <f>IF(ISBLANK(LeaveTracker[[#This Row],[Employee Name]]),"-----",VLOOKUP(LeaveTracker[[#This Row],[Employee Name]],Employees[[Employee Name]:[Office]],7))</f>
        <v>CTO</v>
      </c>
      <c r="F2351" s="51" t="str">
        <f>IF(ISBLANK(LeaveTracker[[#This Row],[Employee Name]]),"-----",VLOOKUP(LeaveTracker[[#This Row],[Employee Name]],Employees[[Employee Name]:[Office]],6))</f>
        <v>REGULAR</v>
      </c>
      <c r="G2351" s="24" t="s">
        <v>1117</v>
      </c>
      <c r="H2351" s="24" t="s">
        <v>1117</v>
      </c>
      <c r="I2351" s="19" t="s">
        <v>298</v>
      </c>
      <c r="J2351" s="43" t="s">
        <v>105</v>
      </c>
      <c r="K2351" s="51" t="str">
        <f ca="1">LeaveTracker[[#This Row],[Days]]&amp;" "&amp;LeaveTracker[[#This Row],[Type of Leave]]</f>
        <v>1 OTHER</v>
      </c>
      <c r="L2351" s="23">
        <f ca="1">NETWORKDAYS(LeaveTracker[[#This Row],[Start Date]],LeaveTracker[[#This Row],[End Date]],lstHolidays)</f>
        <v>1</v>
      </c>
      <c r="M2351" s="27"/>
    </row>
    <row r="2352" spans="1:13" ht="30" customHeight="1" x14ac:dyDescent="0.3">
      <c r="A2352" s="27" t="s">
        <v>1239</v>
      </c>
      <c r="B2352" s="31">
        <v>44767</v>
      </c>
      <c r="C2352" s="31">
        <v>44736</v>
      </c>
      <c r="D2352" s="19" t="s">
        <v>297</v>
      </c>
      <c r="E2352" s="51" t="str">
        <f>IF(ISBLANK(LeaveTracker[[#This Row],[Employee Name]]),"-----",VLOOKUP(LeaveTracker[[#This Row],[Employee Name]],Employees[[Employee Name]:[Office]],7))</f>
        <v>TOPS (ADMIN CSU)</v>
      </c>
      <c r="F2352" s="51" t="str">
        <f>IF(ISBLANK(LeaveTracker[[#This Row],[Employee Name]]),"-----",VLOOKUP(LeaveTracker[[#This Row],[Employee Name]],Employees[[Employee Name]:[Office]],6))</f>
        <v>REGULAR</v>
      </c>
      <c r="G2352" s="24" t="s">
        <v>1145</v>
      </c>
      <c r="H2352" s="24" t="s">
        <v>1119</v>
      </c>
      <c r="I2352" s="19" t="s">
        <v>81</v>
      </c>
      <c r="J2352" s="43" t="s">
        <v>1149</v>
      </c>
      <c r="K2352" s="51" t="str">
        <f ca="1">LeaveTracker[[#This Row],[Days]]&amp;" "&amp;LeaveTracker[[#This Row],[Type of Leave]]</f>
        <v>22 SL</v>
      </c>
      <c r="L2352" s="23">
        <f ca="1">NETWORKDAYS(LeaveTracker[[#This Row],[Start Date]],LeaveTracker[[#This Row],[End Date]],lstHolidays)</f>
        <v>22</v>
      </c>
      <c r="M2352" s="27"/>
    </row>
    <row r="2353" spans="1:13" ht="30" customHeight="1" x14ac:dyDescent="0.3">
      <c r="A2353" s="27" t="s">
        <v>1240</v>
      </c>
      <c r="B2353" s="31">
        <v>44767</v>
      </c>
      <c r="C2353" s="31">
        <v>44734</v>
      </c>
      <c r="D2353" s="19" t="s">
        <v>362</v>
      </c>
      <c r="E2353" s="51" t="str">
        <f>IF(ISBLANK(LeaveTracker[[#This Row],[Employee Name]]),"-----",VLOOKUP(LeaveTracker[[#This Row],[Employee Name]],Employees[[Employee Name]:[Office]],7))</f>
        <v>SP</v>
      </c>
      <c r="F2353" s="51" t="str">
        <f>IF(ISBLANK(LeaveTracker[[#This Row],[Employee Name]]),"-----",VLOOKUP(LeaveTracker[[#This Row],[Employee Name]],Employees[[Employee Name]:[Office]],6))</f>
        <v>REGULAR</v>
      </c>
      <c r="G2353" s="24" t="s">
        <v>1117</v>
      </c>
      <c r="H2353" s="24" t="s">
        <v>1117</v>
      </c>
      <c r="I2353" s="19" t="s">
        <v>81</v>
      </c>
      <c r="J2353" s="43" t="s">
        <v>1149</v>
      </c>
      <c r="K2353" s="51" t="str">
        <f ca="1">LeaveTracker[[#This Row],[Days]]&amp;" "&amp;LeaveTracker[[#This Row],[Type of Leave]]</f>
        <v>1 SL</v>
      </c>
      <c r="L2353" s="23">
        <f ca="1">NETWORKDAYS(LeaveTracker[[#This Row],[Start Date]],LeaveTracker[[#This Row],[End Date]],lstHolidays)</f>
        <v>1</v>
      </c>
      <c r="M2353" s="27"/>
    </row>
    <row r="2354" spans="1:13" ht="30" customHeight="1" x14ac:dyDescent="0.3">
      <c r="A2354" s="27" t="s">
        <v>1241</v>
      </c>
      <c r="B2354" s="31">
        <v>44767</v>
      </c>
      <c r="C2354" s="31">
        <v>44720</v>
      </c>
      <c r="D2354" s="19" t="s">
        <v>868</v>
      </c>
      <c r="E2354" s="51" t="str">
        <f>IF(ISBLANK(LeaveTracker[[#This Row],[Employee Name]]),"-----",VLOOKUP(LeaveTracker[[#This Row],[Employee Name]],Employees[[Employee Name]:[Office]],7))</f>
        <v>ACCOUNTING</v>
      </c>
      <c r="F2354" s="51" t="str">
        <f>IF(ISBLANK(LeaveTracker[[#This Row],[Employee Name]]),"-----",VLOOKUP(LeaveTracker[[#This Row],[Employee Name]],Employees[[Employee Name]:[Office]],6))</f>
        <v>REGULAR</v>
      </c>
      <c r="G2354" s="24" t="s">
        <v>1118</v>
      </c>
      <c r="H2354" s="24" t="s">
        <v>1118</v>
      </c>
      <c r="I2354" s="19" t="s">
        <v>81</v>
      </c>
      <c r="J2354" s="43" t="s">
        <v>1149</v>
      </c>
      <c r="K2354" s="51" t="str">
        <f ca="1">LeaveTracker[[#This Row],[Days]]&amp;" "&amp;LeaveTracker[[#This Row],[Type of Leave]]</f>
        <v>1 SL</v>
      </c>
      <c r="L2354" s="23">
        <f ca="1">NETWORKDAYS(LeaveTracker[[#This Row],[Start Date]],LeaveTracker[[#This Row],[End Date]],lstHolidays)</f>
        <v>1</v>
      </c>
      <c r="M2354" s="27"/>
    </row>
    <row r="2355" spans="1:13" ht="30" customHeight="1" x14ac:dyDescent="0.3">
      <c r="A2355" s="27" t="s">
        <v>1242</v>
      </c>
      <c r="B2355" s="31">
        <v>44767</v>
      </c>
      <c r="C2355" s="31">
        <v>44720</v>
      </c>
      <c r="D2355" s="19" t="s">
        <v>868</v>
      </c>
      <c r="E2355" s="51" t="str">
        <f>IF(ISBLANK(LeaveTracker[[#This Row],[Employee Name]]),"-----",VLOOKUP(LeaveTracker[[#This Row],[Employee Name]],Employees[[Employee Name]:[Office]],7))</f>
        <v>ACCOUNTING</v>
      </c>
      <c r="F2355" s="51" t="str">
        <f>IF(ISBLANK(LeaveTracker[[#This Row],[Employee Name]]),"-----",VLOOKUP(LeaveTracker[[#This Row],[Employee Name]],Employees[[Employee Name]:[Office]],6))</f>
        <v>REGULAR</v>
      </c>
      <c r="G2355" s="24" t="s">
        <v>1145</v>
      </c>
      <c r="H2355" s="24" t="s">
        <v>1145</v>
      </c>
      <c r="I2355" s="19" t="s">
        <v>81</v>
      </c>
      <c r="J2355" s="43" t="s">
        <v>1149</v>
      </c>
      <c r="K2355" s="51" t="str">
        <f ca="1">LeaveTracker[[#This Row],[Days]]&amp;" "&amp;LeaveTracker[[#This Row],[Type of Leave]]</f>
        <v>1 SL</v>
      </c>
      <c r="L2355" s="23">
        <f ca="1">NETWORKDAYS(LeaveTracker[[#This Row],[Start Date]],LeaveTracker[[#This Row],[End Date]],lstHolidays)</f>
        <v>1</v>
      </c>
      <c r="M2355" s="27"/>
    </row>
    <row r="2356" spans="1:13" ht="30" customHeight="1" x14ac:dyDescent="0.3">
      <c r="A2356" s="27" t="s">
        <v>1243</v>
      </c>
      <c r="B2356" s="31">
        <v>44767</v>
      </c>
      <c r="C2356" s="31">
        <v>44726</v>
      </c>
      <c r="D2356" s="19" t="s">
        <v>950</v>
      </c>
      <c r="E2356" s="51" t="str">
        <f>IF(ISBLANK(LeaveTracker[[#This Row],[Employee Name]]),"-----",VLOOKUP(LeaveTracker[[#This Row],[Employee Name]],Employees[[Employee Name]:[Office]],7))</f>
        <v>ACCOUNTING</v>
      </c>
      <c r="F2356" s="51" t="str">
        <f>IF(ISBLANK(LeaveTracker[[#This Row],[Employee Name]]),"-----",VLOOKUP(LeaveTracker[[#This Row],[Employee Name]],Employees[[Employee Name]:[Office]],6))</f>
        <v>REGULAR</v>
      </c>
      <c r="G2356" s="24" t="s">
        <v>1113</v>
      </c>
      <c r="H2356" s="24" t="s">
        <v>1113</v>
      </c>
      <c r="I2356" s="19" t="s">
        <v>81</v>
      </c>
      <c r="J2356" s="43" t="s">
        <v>1149</v>
      </c>
      <c r="K2356" s="51" t="str">
        <f ca="1">LeaveTracker[[#This Row],[Days]]&amp;" "&amp;LeaveTracker[[#This Row],[Type of Leave]]</f>
        <v>1 SL</v>
      </c>
      <c r="L2356" s="23">
        <f ca="1">NETWORKDAYS(LeaveTracker[[#This Row],[Start Date]],LeaveTracker[[#This Row],[End Date]],lstHolidays)</f>
        <v>1</v>
      </c>
      <c r="M2356" s="27"/>
    </row>
    <row r="2357" spans="1:13" ht="30" customHeight="1" x14ac:dyDescent="0.3">
      <c r="A2357" s="27" t="s">
        <v>1244</v>
      </c>
      <c r="B2357" s="31">
        <v>44767</v>
      </c>
      <c r="C2357" s="31">
        <v>44734</v>
      </c>
      <c r="D2357" s="19" t="s">
        <v>1010</v>
      </c>
      <c r="E2357" s="51" t="str">
        <f>IF(ISBLANK(LeaveTracker[[#This Row],[Employee Name]]),"-----",VLOOKUP(LeaveTracker[[#This Row],[Employee Name]],Employees[[Employee Name]:[Office]],7))</f>
        <v>NUTRITION OFFICE</v>
      </c>
      <c r="F2357" s="51" t="str">
        <f>IF(ISBLANK(LeaveTracker[[#This Row],[Employee Name]]),"-----",VLOOKUP(LeaveTracker[[#This Row],[Employee Name]],Employees[[Employee Name]:[Office]],6))</f>
        <v>REGULAR</v>
      </c>
      <c r="G2357" s="24" t="s">
        <v>1119</v>
      </c>
      <c r="H2357" s="24" t="s">
        <v>1119</v>
      </c>
      <c r="I2357" s="19" t="s">
        <v>298</v>
      </c>
      <c r="J2357" s="43" t="s">
        <v>105</v>
      </c>
      <c r="K2357" s="51" t="str">
        <f ca="1">LeaveTracker[[#This Row],[Days]]&amp;" "&amp;LeaveTracker[[#This Row],[Type of Leave]]</f>
        <v>1 OTHER</v>
      </c>
      <c r="L2357" s="23">
        <f ca="1">NETWORKDAYS(LeaveTracker[[#This Row],[Start Date]],LeaveTracker[[#This Row],[End Date]],lstHolidays)</f>
        <v>1</v>
      </c>
      <c r="M2357" s="27"/>
    </row>
    <row r="2358" spans="1:13" ht="30" customHeight="1" x14ac:dyDescent="0.3">
      <c r="A2358" s="27" t="s">
        <v>1245</v>
      </c>
      <c r="B2358" s="31">
        <v>44767</v>
      </c>
      <c r="C2358" s="31">
        <v>44727</v>
      </c>
      <c r="D2358" s="19" t="s">
        <v>1010</v>
      </c>
      <c r="E2358" s="51" t="str">
        <f>IF(ISBLANK(LeaveTracker[[#This Row],[Employee Name]]),"-----",VLOOKUP(LeaveTracker[[#This Row],[Employee Name]],Employees[[Employee Name]:[Office]],7))</f>
        <v>NUTRITION OFFICE</v>
      </c>
      <c r="F2358" s="51" t="str">
        <f>IF(ISBLANK(LeaveTracker[[#This Row],[Employee Name]]),"-----",VLOOKUP(LeaveTracker[[#This Row],[Employee Name]],Employees[[Employee Name]:[Office]],6))</f>
        <v>REGULAR</v>
      </c>
      <c r="G2358" s="24" t="s">
        <v>1135</v>
      </c>
      <c r="H2358" s="24" t="s">
        <v>1135</v>
      </c>
      <c r="I2358" s="19" t="s">
        <v>81</v>
      </c>
      <c r="J2358" s="43" t="s">
        <v>1149</v>
      </c>
      <c r="K2358" s="51" t="str">
        <f ca="1">LeaveTracker[[#This Row],[Days]]&amp;" "&amp;LeaveTracker[[#This Row],[Type of Leave]]</f>
        <v>1 SL</v>
      </c>
      <c r="L2358" s="23">
        <f ca="1">NETWORKDAYS(LeaveTracker[[#This Row],[Start Date]],LeaveTracker[[#This Row],[End Date]],lstHolidays)</f>
        <v>1</v>
      </c>
      <c r="M2358" s="27"/>
    </row>
    <row r="2359" spans="1:13" ht="30" customHeight="1" x14ac:dyDescent="0.3">
      <c r="A2359" s="27" t="s">
        <v>1246</v>
      </c>
      <c r="B2359" s="31">
        <v>44767</v>
      </c>
      <c r="C2359" s="31">
        <v>44603</v>
      </c>
      <c r="D2359" s="19" t="s">
        <v>798</v>
      </c>
      <c r="E2359" s="51" t="str">
        <f>IF(ISBLANK(LeaveTracker[[#This Row],[Employee Name]]),"-----",VLOOKUP(LeaveTracker[[#This Row],[Employee Name]],Employees[[Employee Name]:[Office]],7))</f>
        <v>ONT</v>
      </c>
      <c r="F2359" s="51" t="str">
        <f>IF(ISBLANK(LeaveTracker[[#This Row],[Employee Name]]),"-----",VLOOKUP(LeaveTracker[[#This Row],[Employee Name]],Employees[[Employee Name]:[Office]],6))</f>
        <v>REGULAR</v>
      </c>
      <c r="G2359" s="24" t="s">
        <v>1137</v>
      </c>
      <c r="H2359" s="24" t="s">
        <v>1111</v>
      </c>
      <c r="I2359" s="19" t="s">
        <v>81</v>
      </c>
      <c r="J2359" s="43" t="s">
        <v>1149</v>
      </c>
      <c r="K2359" s="51" t="str">
        <f ca="1">LeaveTracker[[#This Row],[Days]]&amp;" "&amp;LeaveTracker[[#This Row],[Type of Leave]]</f>
        <v>3 SL</v>
      </c>
      <c r="L2359" s="23">
        <f ca="1">NETWORKDAYS(LeaveTracker[[#This Row],[Start Date]],LeaveTracker[[#This Row],[End Date]],lstHolidays)</f>
        <v>3</v>
      </c>
      <c r="M2359" s="27"/>
    </row>
    <row r="2360" spans="1:13" ht="30" customHeight="1" x14ac:dyDescent="0.3">
      <c r="A2360" s="27" t="s">
        <v>1247</v>
      </c>
      <c r="B2360" s="31">
        <v>44767</v>
      </c>
      <c r="C2360" s="31">
        <v>44729</v>
      </c>
      <c r="D2360" s="19" t="s">
        <v>1025</v>
      </c>
      <c r="E2360" s="51" t="str">
        <f>IF(ISBLANK(LeaveTracker[[#This Row],[Employee Name]]),"-----",VLOOKUP(LeaveTracker[[#This Row],[Employee Name]],Employees[[Employee Name]:[Office]],7))</f>
        <v>ONT</v>
      </c>
      <c r="F2360" s="51" t="str">
        <f>IF(ISBLANK(LeaveTracker[[#This Row],[Employee Name]]),"-----",VLOOKUP(LeaveTracker[[#This Row],[Employee Name]],Employees[[Employee Name]:[Office]],6))</f>
        <v>REGULAR</v>
      </c>
      <c r="G2360" s="24" t="s">
        <v>1113</v>
      </c>
      <c r="H2360" s="24" t="s">
        <v>1113</v>
      </c>
      <c r="I2360" s="19" t="s">
        <v>81</v>
      </c>
      <c r="J2360" s="43" t="s">
        <v>1149</v>
      </c>
      <c r="K2360" s="51" t="str">
        <f ca="1">LeaveTracker[[#This Row],[Days]]&amp;" "&amp;LeaveTracker[[#This Row],[Type of Leave]]</f>
        <v>1 SL</v>
      </c>
      <c r="L2360" s="23">
        <f ca="1">NETWORKDAYS(LeaveTracker[[#This Row],[Start Date]],LeaveTracker[[#This Row],[End Date]],lstHolidays)</f>
        <v>1</v>
      </c>
      <c r="M2360" s="27"/>
    </row>
    <row r="2361" spans="1:13" ht="30" customHeight="1" x14ac:dyDescent="0.3">
      <c r="A2361" s="27" t="s">
        <v>1247</v>
      </c>
      <c r="B2361" s="31">
        <v>44767</v>
      </c>
      <c r="C2361" s="31">
        <v>44729</v>
      </c>
      <c r="D2361" s="19" t="s">
        <v>1025</v>
      </c>
      <c r="E2361" s="51" t="str">
        <f>IF(ISBLANK(LeaveTracker[[#This Row],[Employee Name]]),"-----",VLOOKUP(LeaveTracker[[#This Row],[Employee Name]],Employees[[Employee Name]:[Office]],7))</f>
        <v>ONT</v>
      </c>
      <c r="F2361" s="51" t="str">
        <f>IF(ISBLANK(LeaveTracker[[#This Row],[Employee Name]]),"-----",VLOOKUP(LeaveTracker[[#This Row],[Employee Name]],Employees[[Employee Name]:[Office]],6))</f>
        <v>REGULAR</v>
      </c>
      <c r="G2361" s="24" t="s">
        <v>1116</v>
      </c>
      <c r="H2361" s="24" t="s">
        <v>1137</v>
      </c>
      <c r="I2361" s="19" t="s">
        <v>81</v>
      </c>
      <c r="J2361" s="43" t="s">
        <v>1149</v>
      </c>
      <c r="K2361" s="51" t="str">
        <f ca="1">LeaveTracker[[#This Row],[Days]]&amp;" "&amp;LeaveTracker[[#This Row],[Type of Leave]]</f>
        <v>3 SL</v>
      </c>
      <c r="L2361" s="23">
        <f ca="1">NETWORKDAYS(LeaveTracker[[#This Row],[Start Date]],LeaveTracker[[#This Row],[End Date]],lstHolidays)</f>
        <v>3</v>
      </c>
      <c r="M2361" s="27"/>
    </row>
    <row r="2362" spans="1:13" ht="30" customHeight="1" x14ac:dyDescent="0.3">
      <c r="A2362" s="27" t="s">
        <v>1248</v>
      </c>
      <c r="B2362" s="31">
        <v>44767</v>
      </c>
      <c r="C2362" s="31">
        <v>44734</v>
      </c>
      <c r="D2362" s="19" t="s">
        <v>396</v>
      </c>
      <c r="E2362" s="51" t="str">
        <f>IF(ISBLANK(LeaveTracker[[#This Row],[Employee Name]]),"-----",VLOOKUP(LeaveTracker[[#This Row],[Employee Name]],Employees[[Employee Name]:[Office]],7))</f>
        <v>CTO</v>
      </c>
      <c r="F2362" s="51" t="str">
        <f>IF(ISBLANK(LeaveTracker[[#This Row],[Employee Name]]),"-----",VLOOKUP(LeaveTracker[[#This Row],[Employee Name]],Employees[[Employee Name]:[Office]],6))</f>
        <v>REGULAR</v>
      </c>
      <c r="G2362" s="24" t="s">
        <v>1114</v>
      </c>
      <c r="H2362" s="24" t="s">
        <v>1111</v>
      </c>
      <c r="I2362" s="19" t="s">
        <v>81</v>
      </c>
      <c r="J2362" s="43" t="s">
        <v>1149</v>
      </c>
      <c r="K2362" s="51" t="str">
        <f ca="1">LeaveTracker[[#This Row],[Days]]&amp;" "&amp;LeaveTracker[[#This Row],[Type of Leave]]</f>
        <v>2 SL</v>
      </c>
      <c r="L2362" s="23">
        <f ca="1">NETWORKDAYS(LeaveTracker[[#This Row],[Start Date]],LeaveTracker[[#This Row],[End Date]],lstHolidays)</f>
        <v>2</v>
      </c>
      <c r="M2362" s="27"/>
    </row>
    <row r="2363" spans="1:13" ht="30" customHeight="1" x14ac:dyDescent="0.3">
      <c r="A2363" s="27" t="s">
        <v>1249</v>
      </c>
      <c r="B2363" s="31">
        <v>44767</v>
      </c>
      <c r="C2363" s="31">
        <v>44729</v>
      </c>
      <c r="D2363" s="19" t="s">
        <v>1257</v>
      </c>
      <c r="E2363" s="51" t="str">
        <f>IF(ISBLANK(LeaveTracker[[#This Row],[Employee Name]]),"-----",VLOOKUP(LeaveTracker[[#This Row],[Employee Name]],Employees[[Employee Name]:[Office]],7))</f>
        <v>ONT</v>
      </c>
      <c r="F2363" s="51" t="str">
        <f>IF(ISBLANK(LeaveTracker[[#This Row],[Employee Name]]),"-----",VLOOKUP(LeaveTracker[[#This Row],[Employee Name]],Employees[[Employee Name]:[Office]],6))</f>
        <v>REGULAR</v>
      </c>
      <c r="G2363" s="24" t="s">
        <v>1220</v>
      </c>
      <c r="H2363" s="24" t="s">
        <v>1137</v>
      </c>
      <c r="I2363" s="19" t="s">
        <v>81</v>
      </c>
      <c r="J2363" s="43" t="s">
        <v>1149</v>
      </c>
      <c r="K2363" s="51" t="str">
        <f ca="1">LeaveTracker[[#This Row],[Days]]&amp;" "&amp;LeaveTracker[[#This Row],[Type of Leave]]</f>
        <v>3 SL</v>
      </c>
      <c r="L2363" s="23">
        <f ca="1">NETWORKDAYS(LeaveTracker[[#This Row],[Start Date]],LeaveTracker[[#This Row],[End Date]],lstHolidays)</f>
        <v>3</v>
      </c>
      <c r="M2363" s="27"/>
    </row>
    <row r="2364" spans="1:13" ht="30" customHeight="1" x14ac:dyDescent="0.3">
      <c r="A2364" s="27" t="s">
        <v>1250</v>
      </c>
      <c r="B2364" s="31">
        <v>44767</v>
      </c>
      <c r="C2364" s="24">
        <v>44734</v>
      </c>
      <c r="D2364" s="19" t="s">
        <v>737</v>
      </c>
      <c r="E2364" s="51" t="str">
        <f>IF(ISBLANK(LeaveTracker[[#This Row],[Employee Name]]),"-----",VLOOKUP(LeaveTracker[[#This Row],[Employee Name]],Employees[[Employee Name]:[Office]],7))</f>
        <v>CSWDO</v>
      </c>
      <c r="F2364" s="51" t="str">
        <f>IF(ISBLANK(LeaveTracker[[#This Row],[Employee Name]]),"-----",VLOOKUP(LeaveTracker[[#This Row],[Employee Name]],Employees[[Employee Name]:[Office]],6))</f>
        <v>REGULAR</v>
      </c>
      <c r="G2364" s="24" t="s">
        <v>1124</v>
      </c>
      <c r="H2364" s="24" t="s">
        <v>1124</v>
      </c>
      <c r="I2364" s="19" t="s">
        <v>298</v>
      </c>
      <c r="J2364" s="43" t="s">
        <v>105</v>
      </c>
      <c r="K2364" s="51" t="str">
        <f ca="1">LeaveTracker[[#This Row],[Days]]&amp;" "&amp;LeaveTracker[[#This Row],[Type of Leave]]</f>
        <v>1 OTHER</v>
      </c>
      <c r="L2364" s="23">
        <f ca="1">NETWORKDAYS(LeaveTracker[[#This Row],[Start Date]],LeaveTracker[[#This Row],[End Date]],lstHolidays)</f>
        <v>1</v>
      </c>
      <c r="M2364" s="27"/>
    </row>
    <row r="2365" spans="1:13" ht="30" customHeight="1" x14ac:dyDescent="0.3">
      <c r="A2365" s="27" t="s">
        <v>1251</v>
      </c>
      <c r="B2365" s="31">
        <v>44767</v>
      </c>
      <c r="C2365" s="31">
        <v>44713</v>
      </c>
      <c r="D2365" s="19" t="s">
        <v>759</v>
      </c>
      <c r="E2365" s="51" t="str">
        <f>IF(ISBLANK(LeaveTracker[[#This Row],[Employee Name]]),"-----",VLOOKUP(LeaveTracker[[#This Row],[Employee Name]],Employees[[Employee Name]:[Office]],7))</f>
        <v>CTO</v>
      </c>
      <c r="F2365" s="51" t="str">
        <f>IF(ISBLANK(LeaveTracker[[#This Row],[Employee Name]]),"-----",VLOOKUP(LeaveTracker[[#This Row],[Employee Name]],Employees[[Employee Name]:[Office]],6))</f>
        <v>REGULAR</v>
      </c>
      <c r="G2365" s="24" t="s">
        <v>1157</v>
      </c>
      <c r="H2365" s="24" t="s">
        <v>1113</v>
      </c>
      <c r="I2365" s="19" t="s">
        <v>298</v>
      </c>
      <c r="J2365" s="43" t="s">
        <v>1004</v>
      </c>
      <c r="K2365" s="51" t="str">
        <f ca="1">LeaveTracker[[#This Row],[Days]]&amp;" "&amp;LeaveTracker[[#This Row],[Type of Leave]]</f>
        <v>3 OTHER</v>
      </c>
      <c r="L2365" s="23">
        <f ca="1">NETWORKDAYS(LeaveTracker[[#This Row],[Start Date]],LeaveTracker[[#This Row],[End Date]],lstHolidays)</f>
        <v>3</v>
      </c>
      <c r="M2365" s="27"/>
    </row>
    <row r="2366" spans="1:13" ht="30" customHeight="1" x14ac:dyDescent="0.3">
      <c r="A2366" s="27" t="s">
        <v>1252</v>
      </c>
      <c r="B2366" s="31">
        <v>44767</v>
      </c>
      <c r="C2366" s="31">
        <v>44713</v>
      </c>
      <c r="D2366" s="19" t="s">
        <v>396</v>
      </c>
      <c r="E2366" s="51" t="str">
        <f>IF(ISBLANK(LeaveTracker[[#This Row],[Employee Name]]),"-----",VLOOKUP(LeaveTracker[[#This Row],[Employee Name]],Employees[[Employee Name]:[Office]],7))</f>
        <v>CTO</v>
      </c>
      <c r="F2366" s="51" t="str">
        <f>IF(ISBLANK(LeaveTracker[[#This Row],[Employee Name]]),"-----",VLOOKUP(LeaveTracker[[#This Row],[Employee Name]],Employees[[Employee Name]:[Office]],6))</f>
        <v>REGULAR</v>
      </c>
      <c r="G2366" s="24" t="s">
        <v>1134</v>
      </c>
      <c r="H2366" s="24" t="s">
        <v>1134</v>
      </c>
      <c r="I2366" s="19" t="s">
        <v>81</v>
      </c>
      <c r="J2366" s="43" t="s">
        <v>1149</v>
      </c>
      <c r="K2366" s="51" t="str">
        <f ca="1">LeaveTracker[[#This Row],[Days]]&amp;" "&amp;LeaveTracker[[#This Row],[Type of Leave]]</f>
        <v>1 SL</v>
      </c>
      <c r="L2366" s="23">
        <f ca="1">NETWORKDAYS(LeaveTracker[[#This Row],[Start Date]],LeaveTracker[[#This Row],[End Date]],lstHolidays)</f>
        <v>1</v>
      </c>
      <c r="M2366" s="27"/>
    </row>
    <row r="2367" spans="1:13" ht="30" customHeight="1" x14ac:dyDescent="0.3">
      <c r="A2367" s="27" t="s">
        <v>1253</v>
      </c>
      <c r="B2367" s="31">
        <v>44767</v>
      </c>
      <c r="C2367" s="31">
        <v>44735</v>
      </c>
      <c r="D2367" s="19" t="s">
        <v>826</v>
      </c>
      <c r="E2367" s="51" t="str">
        <f>IF(ISBLANK(LeaveTracker[[#This Row],[Employee Name]]),"-----",VLOOKUP(LeaveTracker[[#This Row],[Employee Name]],Employees[[Employee Name]:[Office]],7))</f>
        <v>CHO</v>
      </c>
      <c r="F2367" s="51" t="str">
        <f>IF(ISBLANK(LeaveTracker[[#This Row],[Employee Name]]),"-----",VLOOKUP(LeaveTracker[[#This Row],[Employee Name]],Employees[[Employee Name]:[Office]],6))</f>
        <v>REGULAR</v>
      </c>
      <c r="G2367" s="24" t="s">
        <v>1141</v>
      </c>
      <c r="H2367" s="24" t="s">
        <v>1141</v>
      </c>
      <c r="I2367" s="19" t="s">
        <v>82</v>
      </c>
      <c r="J2367" s="43" t="s">
        <v>1149</v>
      </c>
      <c r="K2367" s="51" t="str">
        <f ca="1">LeaveTracker[[#This Row],[Days]]&amp;" "&amp;LeaveTracker[[#This Row],[Type of Leave]]</f>
        <v>1 VL</v>
      </c>
      <c r="L2367" s="23">
        <f ca="1">NETWORKDAYS(LeaveTracker[[#This Row],[Start Date]],LeaveTracker[[#This Row],[End Date]],lstHolidays)</f>
        <v>1</v>
      </c>
      <c r="M2367" s="27"/>
    </row>
    <row r="2368" spans="1:13" ht="30" customHeight="1" x14ac:dyDescent="0.3">
      <c r="A2368" s="27" t="s">
        <v>1254</v>
      </c>
      <c r="B2368" s="31">
        <v>44767</v>
      </c>
      <c r="C2368" s="31">
        <v>44735</v>
      </c>
      <c r="D2368" s="19" t="s">
        <v>826</v>
      </c>
      <c r="E2368" s="51" t="str">
        <f>IF(ISBLANK(LeaveTracker[[#This Row],[Employee Name]]),"-----",VLOOKUP(LeaveTracker[[#This Row],[Employee Name]],Employees[[Employee Name]:[Office]],7))</f>
        <v>CHO</v>
      </c>
      <c r="F2368" s="51" t="str">
        <f>IF(ISBLANK(LeaveTracker[[#This Row],[Employee Name]]),"-----",VLOOKUP(LeaveTracker[[#This Row],[Employee Name]],Employees[[Employee Name]:[Office]],6))</f>
        <v>REGULAR</v>
      </c>
      <c r="G2368" s="24" t="s">
        <v>1117</v>
      </c>
      <c r="H2368" s="24" t="s">
        <v>1117</v>
      </c>
      <c r="I2368" s="19" t="s">
        <v>81</v>
      </c>
      <c r="J2368" s="43" t="s">
        <v>1149</v>
      </c>
      <c r="K2368" s="51" t="str">
        <f ca="1">LeaveTracker[[#This Row],[Days]]&amp;" "&amp;LeaveTracker[[#This Row],[Type of Leave]]</f>
        <v>1 SL</v>
      </c>
      <c r="L2368" s="23">
        <f ca="1">NETWORKDAYS(LeaveTracker[[#This Row],[Start Date]],LeaveTracker[[#This Row],[End Date]],lstHolidays)</f>
        <v>1</v>
      </c>
      <c r="M2368" s="27"/>
    </row>
    <row r="2369" spans="1:13" ht="30" customHeight="1" x14ac:dyDescent="0.3">
      <c r="A2369" s="27" t="s">
        <v>1255</v>
      </c>
      <c r="B2369" s="31">
        <v>44767</v>
      </c>
      <c r="C2369" s="31">
        <v>44734</v>
      </c>
      <c r="D2369" s="19" t="s">
        <v>809</v>
      </c>
      <c r="E2369" s="51" t="str">
        <f>IF(ISBLANK(LeaveTracker[[#This Row],[Employee Name]]),"-----",VLOOKUP(LeaveTracker[[#This Row],[Employee Name]],Employees[[Employee Name]:[Office]],7))</f>
        <v>CHO</v>
      </c>
      <c r="F2369" s="51" t="str">
        <f>IF(ISBLANK(LeaveTracker[[#This Row],[Employee Name]]),"-----",VLOOKUP(LeaveTracker[[#This Row],[Employee Name]],Employees[[Employee Name]:[Office]],6))</f>
        <v>REGULAR</v>
      </c>
      <c r="G2369" s="24" t="s">
        <v>1113</v>
      </c>
      <c r="H2369" s="24" t="s">
        <v>1113</v>
      </c>
      <c r="I2369" s="19" t="s">
        <v>81</v>
      </c>
      <c r="J2369" s="43" t="s">
        <v>1149</v>
      </c>
      <c r="K2369" s="51" t="str">
        <f ca="1">LeaveTracker[[#This Row],[Days]]&amp;" "&amp;LeaveTracker[[#This Row],[Type of Leave]]</f>
        <v>1 SL</v>
      </c>
      <c r="L2369" s="23">
        <f ca="1">NETWORKDAYS(LeaveTracker[[#This Row],[Start Date]],LeaveTracker[[#This Row],[End Date]],lstHolidays)</f>
        <v>1</v>
      </c>
      <c r="M2369" s="27"/>
    </row>
    <row r="2370" spans="1:13" ht="30" customHeight="1" x14ac:dyDescent="0.3">
      <c r="A2370" s="27" t="s">
        <v>1256</v>
      </c>
      <c r="B2370" s="31">
        <v>44767</v>
      </c>
      <c r="C2370" s="24">
        <v>44750</v>
      </c>
      <c r="D2370" s="19" t="s">
        <v>609</v>
      </c>
      <c r="E2370" s="51" t="str">
        <f>IF(ISBLANK(LeaveTracker[[#This Row],[Employee Name]]),"-----",VLOOKUP(LeaveTracker[[#This Row],[Employee Name]],Employees[[Employee Name]:[Office]],7))</f>
        <v>CBO</v>
      </c>
      <c r="F2370" s="51" t="str">
        <f>IF(ISBLANK(LeaveTracker[[#This Row],[Employee Name]]),"-----",VLOOKUP(LeaveTracker[[#This Row],[Employee Name]],Employees[[Employee Name]:[Office]],6))</f>
        <v>REGULAR</v>
      </c>
      <c r="G2370" s="24" t="s">
        <v>1152</v>
      </c>
      <c r="H2370" s="24" t="s">
        <v>1152</v>
      </c>
      <c r="I2370" s="19" t="s">
        <v>82</v>
      </c>
      <c r="J2370" s="43" t="s">
        <v>1149</v>
      </c>
      <c r="K2370" s="51" t="str">
        <f ca="1">LeaveTracker[[#This Row],[Days]]&amp;" "&amp;LeaveTracker[[#This Row],[Type of Leave]]</f>
        <v>1 VL</v>
      </c>
      <c r="L2370" s="23">
        <f ca="1">NETWORKDAYS(LeaveTracker[[#This Row],[Start Date]],LeaveTracker[[#This Row],[End Date]],lstHolidays)</f>
        <v>1</v>
      </c>
      <c r="M2370" s="27"/>
    </row>
    <row r="2371" spans="1:13" ht="30" customHeight="1" x14ac:dyDescent="0.3">
      <c r="A2371" s="27">
        <v>827</v>
      </c>
      <c r="B2371" s="31">
        <v>44778</v>
      </c>
      <c r="C2371" s="31">
        <v>44770</v>
      </c>
      <c r="D2371" s="19" t="s">
        <v>488</v>
      </c>
      <c r="E2371" s="51" t="str">
        <f>IF(ISBLANK(LeaveTracker[[#This Row],[Employee Name]]),"-----",VLOOKUP(LeaveTracker[[#This Row],[Employee Name]],Employees[[Employee Name]:[Office]],7))</f>
        <v>THRDC</v>
      </c>
      <c r="F2371" s="51" t="str">
        <f>IF(ISBLANK(LeaveTracker[[#This Row],[Employee Name]]),"-----",VLOOKUP(LeaveTracker[[#This Row],[Employee Name]],Employees[[Employee Name]:[Office]],6))</f>
        <v>REGULAR</v>
      </c>
      <c r="G2371" s="24">
        <v>44771</v>
      </c>
      <c r="H2371" s="24">
        <v>44771</v>
      </c>
      <c r="I2371" s="19" t="s">
        <v>298</v>
      </c>
      <c r="J2371" s="43" t="s">
        <v>1004</v>
      </c>
      <c r="K2371" s="51" t="str">
        <f ca="1">LeaveTracker[[#This Row],[Days]]&amp;" "&amp;LeaveTracker[[#This Row],[Type of Leave]]</f>
        <v>1 OTHER</v>
      </c>
      <c r="L2371" s="23">
        <f ca="1">NETWORKDAYS(LeaveTracker[[#This Row],[Start Date]],LeaveTracker[[#This Row],[End Date]],lstHolidays)</f>
        <v>1</v>
      </c>
      <c r="M2371" s="27"/>
    </row>
    <row r="2372" spans="1:13" ht="30" customHeight="1" x14ac:dyDescent="0.3">
      <c r="A2372" s="27">
        <v>827</v>
      </c>
      <c r="B2372" s="31">
        <v>44778</v>
      </c>
      <c r="C2372" s="31">
        <v>44770</v>
      </c>
      <c r="D2372" s="19" t="s">
        <v>488</v>
      </c>
      <c r="E2372" s="51" t="str">
        <f>IF(ISBLANK(LeaveTracker[[#This Row],[Employee Name]]),"-----",VLOOKUP(LeaveTracker[[#This Row],[Employee Name]],Employees[[Employee Name]:[Office]],7))</f>
        <v>THRDC</v>
      </c>
      <c r="F2372" s="51" t="str">
        <f>IF(ISBLANK(LeaveTracker[[#This Row],[Employee Name]]),"-----",VLOOKUP(LeaveTracker[[#This Row],[Employee Name]],Employees[[Employee Name]:[Office]],6))</f>
        <v>REGULAR</v>
      </c>
      <c r="G2372" s="24">
        <v>44776</v>
      </c>
      <c r="H2372" s="24">
        <v>44777</v>
      </c>
      <c r="I2372" s="19" t="s">
        <v>298</v>
      </c>
      <c r="J2372" s="43" t="s">
        <v>1004</v>
      </c>
      <c r="K2372" s="51" t="str">
        <f ca="1">LeaveTracker[[#This Row],[Days]]&amp;" "&amp;LeaveTracker[[#This Row],[Type of Leave]]</f>
        <v>2 OTHER</v>
      </c>
      <c r="L2372" s="23">
        <f ca="1">NETWORKDAYS(LeaveTracker[[#This Row],[Start Date]],LeaveTracker[[#This Row],[End Date]],lstHolidays)</f>
        <v>2</v>
      </c>
      <c r="M2372" s="27"/>
    </row>
    <row r="2373" spans="1:13" ht="30" customHeight="1" x14ac:dyDescent="0.3">
      <c r="A2373" s="27">
        <f>A2372+1</f>
        <v>828</v>
      </c>
      <c r="B2373" s="31">
        <v>44778</v>
      </c>
      <c r="C2373" s="31">
        <v>44770</v>
      </c>
      <c r="D2373" s="19" t="s">
        <v>488</v>
      </c>
      <c r="E2373" s="51" t="str">
        <f>IF(ISBLANK(LeaveTracker[[#This Row],[Employee Name]]),"-----",VLOOKUP(LeaveTracker[[#This Row],[Employee Name]],Employees[[Employee Name]:[Office]],7))</f>
        <v>THRDC</v>
      </c>
      <c r="F2373" s="51" t="str">
        <f>IF(ISBLANK(LeaveTracker[[#This Row],[Employee Name]]),"-----",VLOOKUP(LeaveTracker[[#This Row],[Employee Name]],Employees[[Employee Name]:[Office]],6))</f>
        <v>REGULAR</v>
      </c>
      <c r="G2373" s="24">
        <v>44739</v>
      </c>
      <c r="H2373" s="24">
        <v>44739</v>
      </c>
      <c r="I2373" s="19" t="s">
        <v>298</v>
      </c>
      <c r="J2373" s="43" t="s">
        <v>1003</v>
      </c>
      <c r="K2373" s="51" t="str">
        <f ca="1">LeaveTracker[[#This Row],[Days]]&amp;" "&amp;LeaveTracker[[#This Row],[Type of Leave]]</f>
        <v>1 OTHER</v>
      </c>
      <c r="L2373" s="23">
        <f ca="1">NETWORKDAYS(LeaveTracker[[#This Row],[Start Date]],LeaveTracker[[#This Row],[End Date]],lstHolidays)</f>
        <v>1</v>
      </c>
      <c r="M2373" s="27"/>
    </row>
    <row r="2374" spans="1:13" ht="30" customHeight="1" x14ac:dyDescent="0.3">
      <c r="A2374" s="27">
        <v>828</v>
      </c>
      <c r="B2374" s="31">
        <v>44778</v>
      </c>
      <c r="C2374" s="31">
        <v>44770</v>
      </c>
      <c r="D2374" s="19" t="s">
        <v>488</v>
      </c>
      <c r="E2374" s="51" t="str">
        <f>IF(ISBLANK(LeaveTracker[[#This Row],[Employee Name]]),"-----",VLOOKUP(LeaveTracker[[#This Row],[Employee Name]],Employees[[Employee Name]:[Office]],7))</f>
        <v>THRDC</v>
      </c>
      <c r="F2374" s="51" t="str">
        <f>IF(ISBLANK(LeaveTracker[[#This Row],[Employee Name]]),"-----",VLOOKUP(LeaveTracker[[#This Row],[Employee Name]],Employees[[Employee Name]:[Office]],6))</f>
        <v>REGULAR</v>
      </c>
      <c r="G2374" s="24">
        <v>44747</v>
      </c>
      <c r="H2374" s="24">
        <v>44747</v>
      </c>
      <c r="I2374" s="19" t="s">
        <v>298</v>
      </c>
      <c r="J2374" s="43" t="s">
        <v>1003</v>
      </c>
      <c r="K2374" s="51" t="str">
        <f ca="1">LeaveTracker[[#This Row],[Days]]&amp;" "&amp;LeaveTracker[[#This Row],[Type of Leave]]</f>
        <v>1 OTHER</v>
      </c>
      <c r="L2374" s="23">
        <f ca="1">NETWORKDAYS(LeaveTracker[[#This Row],[Start Date]],LeaveTracker[[#This Row],[End Date]],lstHolidays)</f>
        <v>1</v>
      </c>
      <c r="M2374" s="27"/>
    </row>
    <row r="2375" spans="1:13" ht="30" customHeight="1" x14ac:dyDescent="0.3">
      <c r="A2375" s="27">
        <f t="shared" ref="A2375:A2392" si="0">A2374+1</f>
        <v>829</v>
      </c>
      <c r="B2375" s="31">
        <v>44778</v>
      </c>
      <c r="C2375" s="31">
        <v>44749</v>
      </c>
      <c r="D2375" s="19" t="s">
        <v>671</v>
      </c>
      <c r="E2375" s="51" t="str">
        <f>IF(ISBLANK(LeaveTracker[[#This Row],[Employee Name]]),"-----",VLOOKUP(LeaveTracker[[#This Row],[Employee Name]],Employees[[Employee Name]:[Office]],7))</f>
        <v>SP</v>
      </c>
      <c r="F2375" s="51" t="str">
        <f>IF(ISBLANK(LeaveTracker[[#This Row],[Employee Name]]),"-----",VLOOKUP(LeaveTracker[[#This Row],[Employee Name]],Employees[[Employee Name]:[Office]],6))</f>
        <v>REGULAR</v>
      </c>
      <c r="G2375" s="24">
        <v>44748</v>
      </c>
      <c r="H2375" s="24">
        <v>44748</v>
      </c>
      <c r="I2375" s="19" t="s">
        <v>81</v>
      </c>
      <c r="K2375" s="51" t="str">
        <f ca="1">LeaveTracker[[#This Row],[Days]]&amp;" "&amp;LeaveTracker[[#This Row],[Type of Leave]]</f>
        <v>1 SL</v>
      </c>
      <c r="L2375" s="23">
        <f ca="1">NETWORKDAYS(LeaveTracker[[#This Row],[Start Date]],LeaveTracker[[#This Row],[End Date]],lstHolidays)</f>
        <v>1</v>
      </c>
      <c r="M2375" s="27"/>
    </row>
    <row r="2376" spans="1:13" ht="30" customHeight="1" x14ac:dyDescent="0.3">
      <c r="A2376" s="27">
        <f t="shared" si="0"/>
        <v>830</v>
      </c>
      <c r="B2376" s="31">
        <v>44778</v>
      </c>
      <c r="C2376" s="31">
        <v>44755</v>
      </c>
      <c r="D2376" s="19" t="s">
        <v>572</v>
      </c>
      <c r="E2376" s="51" t="str">
        <f>IF(ISBLANK(LeaveTracker[[#This Row],[Employee Name]]),"-----",VLOOKUP(LeaveTracker[[#This Row],[Employee Name]],Employees[[Employee Name]:[Office]],7))</f>
        <v>CCT</v>
      </c>
      <c r="F2376" s="51" t="str">
        <f>IF(ISBLANK(LeaveTracker[[#This Row],[Employee Name]]),"-----",VLOOKUP(LeaveTracker[[#This Row],[Employee Name]],Employees[[Employee Name]:[Office]],6))</f>
        <v>REGULAR</v>
      </c>
      <c r="G2376" s="24">
        <v>44753</v>
      </c>
      <c r="H2376" s="24">
        <v>44753</v>
      </c>
      <c r="I2376" s="19" t="s">
        <v>81</v>
      </c>
      <c r="K2376" s="51" t="str">
        <f ca="1">LeaveTracker[[#This Row],[Days]]&amp;" "&amp;LeaveTracker[[#This Row],[Type of Leave]]</f>
        <v>1 SL</v>
      </c>
      <c r="L2376" s="23">
        <f ca="1">NETWORKDAYS(LeaveTracker[[#This Row],[Start Date]],LeaveTracker[[#This Row],[End Date]],lstHolidays)</f>
        <v>1</v>
      </c>
      <c r="M2376" s="27"/>
    </row>
    <row r="2377" spans="1:13" ht="30" customHeight="1" x14ac:dyDescent="0.3">
      <c r="A2377" s="27">
        <f t="shared" si="0"/>
        <v>831</v>
      </c>
      <c r="B2377" s="31">
        <v>44778</v>
      </c>
      <c r="C2377" s="31">
        <v>44746</v>
      </c>
      <c r="D2377" s="19" t="s">
        <v>833</v>
      </c>
      <c r="E2377" s="51" t="str">
        <f>IF(ISBLANK(LeaveTracker[[#This Row],[Employee Name]]),"-----",VLOOKUP(LeaveTracker[[#This Row],[Employee Name]],Employees[[Employee Name]:[Office]],7))</f>
        <v>CTO</v>
      </c>
      <c r="F2377" s="51" t="str">
        <f>IF(ISBLANK(LeaveTracker[[#This Row],[Employee Name]]),"-----",VLOOKUP(LeaveTracker[[#This Row],[Employee Name]],Employees[[Employee Name]:[Office]],6))</f>
        <v>REGULAR</v>
      </c>
      <c r="G2377" s="24">
        <v>44755</v>
      </c>
      <c r="H2377" s="24">
        <v>44755</v>
      </c>
      <c r="I2377" s="19" t="s">
        <v>298</v>
      </c>
      <c r="J2377" s="43" t="s">
        <v>1003</v>
      </c>
      <c r="K2377" s="51" t="str">
        <f ca="1">LeaveTracker[[#This Row],[Days]]&amp;" "&amp;LeaveTracker[[#This Row],[Type of Leave]]</f>
        <v>1 OTHER</v>
      </c>
      <c r="L2377" s="23">
        <f ca="1">NETWORKDAYS(LeaveTracker[[#This Row],[Start Date]],LeaveTracker[[#This Row],[End Date]],lstHolidays)</f>
        <v>1</v>
      </c>
      <c r="M2377" s="27"/>
    </row>
    <row r="2378" spans="1:13" ht="30" customHeight="1" x14ac:dyDescent="0.3">
      <c r="A2378" s="27">
        <f t="shared" si="0"/>
        <v>832</v>
      </c>
      <c r="B2378" s="31">
        <v>44778</v>
      </c>
      <c r="C2378" s="31">
        <v>44747</v>
      </c>
      <c r="D2378" s="19" t="s">
        <v>553</v>
      </c>
      <c r="E2378" s="51" t="str">
        <f>IF(ISBLANK(LeaveTracker[[#This Row],[Employee Name]]),"-----",VLOOKUP(LeaveTracker[[#This Row],[Employee Name]],Employees[[Employee Name]:[Office]],7))</f>
        <v>CENRO</v>
      </c>
      <c r="F2378" s="51" t="str">
        <f>IF(ISBLANK(LeaveTracker[[#This Row],[Employee Name]]),"-----",VLOOKUP(LeaveTracker[[#This Row],[Employee Name]],Employees[[Employee Name]:[Office]],6))</f>
        <v>REGULAR</v>
      </c>
      <c r="G2378" s="24">
        <v>44746</v>
      </c>
      <c r="H2378" s="24">
        <v>44746</v>
      </c>
      <c r="I2378" s="19" t="s">
        <v>81</v>
      </c>
      <c r="K2378" s="51" t="str">
        <f ca="1">LeaveTracker[[#This Row],[Days]]&amp;" "&amp;LeaveTracker[[#This Row],[Type of Leave]]</f>
        <v>1 SL</v>
      </c>
      <c r="L2378" s="23">
        <f ca="1">NETWORKDAYS(LeaveTracker[[#This Row],[Start Date]],LeaveTracker[[#This Row],[End Date]],lstHolidays)</f>
        <v>1</v>
      </c>
      <c r="M2378" s="27"/>
    </row>
    <row r="2379" spans="1:13" ht="30" customHeight="1" x14ac:dyDescent="0.3">
      <c r="A2379" s="27">
        <f t="shared" si="0"/>
        <v>833</v>
      </c>
      <c r="B2379" s="31">
        <v>44778</v>
      </c>
      <c r="C2379" s="31">
        <v>44755</v>
      </c>
      <c r="D2379" s="19" t="s">
        <v>1002</v>
      </c>
      <c r="E2379" s="51" t="str">
        <f>IF(ISBLANK(LeaveTracker[[#This Row],[Employee Name]]),"-----",VLOOKUP(LeaveTracker[[#This Row],[Employee Name]],Employees[[Employee Name]:[Office]],7))</f>
        <v>CEO</v>
      </c>
      <c r="F2379" s="51" t="str">
        <f>IF(ISBLANK(LeaveTracker[[#This Row],[Employee Name]]),"-----",VLOOKUP(LeaveTracker[[#This Row],[Employee Name]],Employees[[Employee Name]:[Office]],6))</f>
        <v>REGULAR</v>
      </c>
      <c r="G2379" s="24">
        <v>44762</v>
      </c>
      <c r="H2379" s="24">
        <v>44762</v>
      </c>
      <c r="I2379" s="19" t="s">
        <v>298</v>
      </c>
      <c r="J2379" s="43" t="s">
        <v>1004</v>
      </c>
      <c r="K2379" s="51" t="str">
        <f ca="1">LeaveTracker[[#This Row],[Days]]&amp;" "&amp;LeaveTracker[[#This Row],[Type of Leave]]</f>
        <v>1 OTHER</v>
      </c>
      <c r="L2379" s="23">
        <f ca="1">NETWORKDAYS(LeaveTracker[[#This Row],[Start Date]],LeaveTracker[[#This Row],[End Date]],lstHolidays)</f>
        <v>1</v>
      </c>
      <c r="M2379" s="27"/>
    </row>
    <row r="2380" spans="1:13" ht="30" customHeight="1" x14ac:dyDescent="0.3">
      <c r="A2380" s="27">
        <f t="shared" si="0"/>
        <v>834</v>
      </c>
      <c r="B2380" s="31">
        <v>44778</v>
      </c>
      <c r="C2380" s="31">
        <v>44753</v>
      </c>
      <c r="D2380" s="19" t="s">
        <v>1008</v>
      </c>
      <c r="E2380" s="51" t="str">
        <f>IF(ISBLANK(LeaveTracker[[#This Row],[Employee Name]]),"-----",VLOOKUP(LeaveTracker[[#This Row],[Employee Name]],Employees[[Employee Name]:[Office]],7))</f>
        <v>ACCOUNTING</v>
      </c>
      <c r="F2380" s="51" t="str">
        <f>IF(ISBLANK(LeaveTracker[[#This Row],[Employee Name]]),"-----",VLOOKUP(LeaveTracker[[#This Row],[Employee Name]],Employees[[Employee Name]:[Office]],6))</f>
        <v>REGULAR</v>
      </c>
      <c r="G2380" s="24">
        <v>44746</v>
      </c>
      <c r="H2380" s="24">
        <v>44750</v>
      </c>
      <c r="I2380" s="19" t="s">
        <v>298</v>
      </c>
      <c r="J2380" s="43" t="s">
        <v>299</v>
      </c>
      <c r="K2380" s="51" t="str">
        <f ca="1">LeaveTracker[[#This Row],[Days]]&amp;" "&amp;LeaveTracker[[#This Row],[Type of Leave]]</f>
        <v>5 OTHER</v>
      </c>
      <c r="L2380" s="23">
        <f ca="1">NETWORKDAYS(LeaveTracker[[#This Row],[Start Date]],LeaveTracker[[#This Row],[End Date]],lstHolidays)</f>
        <v>5</v>
      </c>
      <c r="M2380" s="27"/>
    </row>
    <row r="2381" spans="1:13" ht="30" customHeight="1" x14ac:dyDescent="0.3">
      <c r="A2381" s="27">
        <f t="shared" si="0"/>
        <v>835</v>
      </c>
      <c r="B2381" s="31">
        <v>44778</v>
      </c>
      <c r="C2381" s="31">
        <v>44754</v>
      </c>
      <c r="D2381" s="19" t="s">
        <v>513</v>
      </c>
      <c r="E2381" s="51" t="str">
        <f>IF(ISBLANK(LeaveTracker[[#This Row],[Employee Name]]),"-----",VLOOKUP(LeaveTracker[[#This Row],[Employee Name]],Employees[[Employee Name]:[Office]],7))</f>
        <v>ACCOUNTING</v>
      </c>
      <c r="F2381" s="51" t="str">
        <f>IF(ISBLANK(LeaveTracker[[#This Row],[Employee Name]]),"-----",VLOOKUP(LeaveTracker[[#This Row],[Employee Name]],Employees[[Employee Name]:[Office]],6))</f>
        <v>REGULAR</v>
      </c>
      <c r="G2381" s="24">
        <v>44750</v>
      </c>
      <c r="H2381" s="24">
        <v>44750</v>
      </c>
      <c r="I2381" s="19" t="s">
        <v>81</v>
      </c>
      <c r="K2381" s="51" t="str">
        <f ca="1">LeaveTracker[[#This Row],[Days]]&amp;" "&amp;LeaveTracker[[#This Row],[Type of Leave]]</f>
        <v>1 SL</v>
      </c>
      <c r="L2381" s="23">
        <f ca="1">NETWORKDAYS(LeaveTracker[[#This Row],[Start Date]],LeaveTracker[[#This Row],[End Date]],lstHolidays)</f>
        <v>1</v>
      </c>
      <c r="M2381" s="27"/>
    </row>
    <row r="2382" spans="1:13" ht="30" customHeight="1" x14ac:dyDescent="0.3">
      <c r="A2382" s="27">
        <f t="shared" si="0"/>
        <v>836</v>
      </c>
      <c r="B2382" s="31">
        <v>44778</v>
      </c>
      <c r="C2382" s="31">
        <v>44754</v>
      </c>
      <c r="D2382" s="19" t="s">
        <v>513</v>
      </c>
      <c r="E2382" s="51" t="str">
        <f>IF(ISBLANK(LeaveTracker[[#This Row],[Employee Name]]),"-----",VLOOKUP(LeaveTracker[[#This Row],[Employee Name]],Employees[[Employee Name]:[Office]],7))</f>
        <v>ACCOUNTING</v>
      </c>
      <c r="F2382" s="51" t="str">
        <f>IF(ISBLANK(LeaveTracker[[#This Row],[Employee Name]]),"-----",VLOOKUP(LeaveTracker[[#This Row],[Employee Name]],Employees[[Employee Name]:[Office]],6))</f>
        <v>REGULAR</v>
      </c>
      <c r="G2382" s="24">
        <v>44729</v>
      </c>
      <c r="H2382" s="24">
        <v>44729</v>
      </c>
      <c r="I2382" s="19" t="s">
        <v>81</v>
      </c>
      <c r="K2382" s="51" t="str">
        <f ca="1">LeaveTracker[[#This Row],[Days]]&amp;" "&amp;LeaveTracker[[#This Row],[Type of Leave]]</f>
        <v>1 SL</v>
      </c>
      <c r="L2382" s="23">
        <f ca="1">NETWORKDAYS(LeaveTracker[[#This Row],[Start Date]],LeaveTracker[[#This Row],[End Date]],lstHolidays)</f>
        <v>1</v>
      </c>
      <c r="M2382" s="27"/>
    </row>
    <row r="2383" spans="1:13" ht="30" customHeight="1" x14ac:dyDescent="0.3">
      <c r="A2383" s="27">
        <f t="shared" si="0"/>
        <v>837</v>
      </c>
      <c r="B2383" s="31">
        <v>44778</v>
      </c>
      <c r="C2383" s="31">
        <v>44767</v>
      </c>
      <c r="D2383" s="19" t="s">
        <v>868</v>
      </c>
      <c r="E2383" s="51" t="str">
        <f>IF(ISBLANK(LeaveTracker[[#This Row],[Employee Name]]),"-----",VLOOKUP(LeaveTracker[[#This Row],[Employee Name]],Employees[[Employee Name]:[Office]],7))</f>
        <v>ACCOUNTING</v>
      </c>
      <c r="F2383" s="51" t="str">
        <f>IF(ISBLANK(LeaveTracker[[#This Row],[Employee Name]]),"-----",VLOOKUP(LeaveTracker[[#This Row],[Employee Name]],Employees[[Employee Name]:[Office]],6))</f>
        <v>REGULAR</v>
      </c>
      <c r="G2383" s="24">
        <v>44763</v>
      </c>
      <c r="H2383" s="24">
        <v>44763</v>
      </c>
      <c r="I2383" s="19" t="s">
        <v>81</v>
      </c>
      <c r="K2383" s="51" t="str">
        <f ca="1">LeaveTracker[[#This Row],[Days]]&amp;" "&amp;LeaveTracker[[#This Row],[Type of Leave]]</f>
        <v>1 SL</v>
      </c>
      <c r="L2383" s="23">
        <f ca="1">NETWORKDAYS(LeaveTracker[[#This Row],[Start Date]],LeaveTracker[[#This Row],[End Date]],lstHolidays)</f>
        <v>1</v>
      </c>
      <c r="M2383" s="27"/>
    </row>
    <row r="2384" spans="1:13" ht="30" customHeight="1" x14ac:dyDescent="0.3">
      <c r="A2384" s="27">
        <f t="shared" si="0"/>
        <v>838</v>
      </c>
      <c r="B2384" s="31">
        <v>44778</v>
      </c>
      <c r="C2384" s="31">
        <v>44760</v>
      </c>
      <c r="D2384" s="19" t="s">
        <v>860</v>
      </c>
      <c r="E2384" s="51" t="str">
        <f>IF(ISBLANK(LeaveTracker[[#This Row],[Employee Name]]),"-----",VLOOKUP(LeaveTracker[[#This Row],[Employee Name]],Employees[[Employee Name]:[Office]],7))</f>
        <v>ACCOUNTING</v>
      </c>
      <c r="F2384" s="51" t="str">
        <f>IF(ISBLANK(LeaveTracker[[#This Row],[Employee Name]]),"-----",VLOOKUP(LeaveTracker[[#This Row],[Employee Name]],Employees[[Employee Name]:[Office]],6))</f>
        <v>REGULAR</v>
      </c>
      <c r="G2384" s="24">
        <v>44726</v>
      </c>
      <c r="H2384" s="24">
        <v>44726</v>
      </c>
      <c r="I2384" s="19" t="s">
        <v>81</v>
      </c>
      <c r="K2384" s="51" t="str">
        <f ca="1">LeaveTracker[[#This Row],[Days]]&amp;" "&amp;LeaveTracker[[#This Row],[Type of Leave]]</f>
        <v>1 SL</v>
      </c>
      <c r="L2384" s="23">
        <f ca="1">NETWORKDAYS(LeaveTracker[[#This Row],[Start Date]],LeaveTracker[[#This Row],[End Date]],lstHolidays)</f>
        <v>1</v>
      </c>
      <c r="M2384" s="27"/>
    </row>
    <row r="2385" spans="1:13" ht="30" customHeight="1" x14ac:dyDescent="0.3">
      <c r="A2385" s="27">
        <f t="shared" si="0"/>
        <v>839</v>
      </c>
      <c r="B2385" s="31">
        <v>44778</v>
      </c>
      <c r="C2385" s="31">
        <v>44760</v>
      </c>
      <c r="D2385" s="19" t="s">
        <v>1010</v>
      </c>
      <c r="E2385" s="51" t="str">
        <f>IF(ISBLANK(LeaveTracker[[#This Row],[Employee Name]]),"-----",VLOOKUP(LeaveTracker[[#This Row],[Employee Name]],Employees[[Employee Name]:[Office]],7))</f>
        <v>NUTRITION OFFICE</v>
      </c>
      <c r="F2385" s="51" t="str">
        <f>IF(ISBLANK(LeaveTracker[[#This Row],[Employee Name]]),"-----",VLOOKUP(LeaveTracker[[#This Row],[Employee Name]],Employees[[Employee Name]:[Office]],6))</f>
        <v>REGULAR</v>
      </c>
      <c r="G2385" s="24">
        <v>44757</v>
      </c>
      <c r="H2385" s="24">
        <v>44757</v>
      </c>
      <c r="I2385" s="19" t="s">
        <v>81</v>
      </c>
      <c r="K2385" s="51" t="str">
        <f ca="1">LeaveTracker[[#This Row],[Days]]&amp;" "&amp;LeaveTracker[[#This Row],[Type of Leave]]</f>
        <v>1 SL</v>
      </c>
      <c r="L2385" s="23">
        <f ca="1">NETWORKDAYS(LeaveTracker[[#This Row],[Start Date]],LeaveTracker[[#This Row],[End Date]],lstHolidays)</f>
        <v>1</v>
      </c>
      <c r="M2385" s="27"/>
    </row>
    <row r="2386" spans="1:13" ht="30" customHeight="1" x14ac:dyDescent="0.3">
      <c r="A2386" s="27">
        <f t="shared" si="0"/>
        <v>840</v>
      </c>
      <c r="B2386" s="31">
        <v>44778</v>
      </c>
      <c r="C2386" s="31">
        <v>44755</v>
      </c>
      <c r="D2386" s="19" t="s">
        <v>1010</v>
      </c>
      <c r="E2386" s="51" t="str">
        <f>IF(ISBLANK(LeaveTracker[[#This Row],[Employee Name]]),"-----",VLOOKUP(LeaveTracker[[#This Row],[Employee Name]],Employees[[Employee Name]:[Office]],7))</f>
        <v>NUTRITION OFFICE</v>
      </c>
      <c r="F2386" s="51" t="str">
        <f>IF(ISBLANK(LeaveTracker[[#This Row],[Employee Name]]),"-----",VLOOKUP(LeaveTracker[[#This Row],[Employee Name]],Employees[[Employee Name]:[Office]],6))</f>
        <v>REGULAR</v>
      </c>
      <c r="G2386" s="24">
        <v>44753</v>
      </c>
      <c r="H2386" s="24">
        <v>44754</v>
      </c>
      <c r="I2386" s="19" t="s">
        <v>298</v>
      </c>
      <c r="J2386" s="43" t="s">
        <v>1003</v>
      </c>
      <c r="K2386" s="51" t="str">
        <f ca="1">LeaveTracker[[#This Row],[Days]]&amp;" "&amp;LeaveTracker[[#This Row],[Type of Leave]]</f>
        <v>2 OTHER</v>
      </c>
      <c r="L2386" s="23">
        <f ca="1">NETWORKDAYS(LeaveTracker[[#This Row],[Start Date]],LeaveTracker[[#This Row],[End Date]],lstHolidays)</f>
        <v>2</v>
      </c>
      <c r="M2386" s="27"/>
    </row>
    <row r="2387" spans="1:13" ht="30" customHeight="1" x14ac:dyDescent="0.3">
      <c r="A2387" s="27">
        <f t="shared" si="0"/>
        <v>841</v>
      </c>
      <c r="B2387" s="31">
        <v>44778</v>
      </c>
      <c r="C2387" s="31">
        <v>44762</v>
      </c>
      <c r="D2387" s="19" t="s">
        <v>863</v>
      </c>
      <c r="E2387" s="51" t="str">
        <f>IF(ISBLANK(LeaveTracker[[#This Row],[Employee Name]]),"-----",VLOOKUP(LeaveTracker[[#This Row],[Employee Name]],Employees[[Employee Name]:[Office]],7))</f>
        <v>ACCOUNTING</v>
      </c>
      <c r="F2387" s="51" t="str">
        <f>IF(ISBLANK(LeaveTracker[[#This Row],[Employee Name]]),"-----",VLOOKUP(LeaveTracker[[#This Row],[Employee Name]],Employees[[Employee Name]:[Office]],6))</f>
        <v>REGULAR</v>
      </c>
      <c r="G2387" s="24">
        <v>44767</v>
      </c>
      <c r="H2387" s="24">
        <v>44767</v>
      </c>
      <c r="I2387" s="19" t="s">
        <v>298</v>
      </c>
      <c r="J2387" s="43" t="s">
        <v>1003</v>
      </c>
      <c r="K2387" s="51" t="str">
        <f ca="1">LeaveTracker[[#This Row],[Days]]&amp;" "&amp;LeaveTracker[[#This Row],[Type of Leave]]</f>
        <v>1 OTHER</v>
      </c>
      <c r="L2387" s="23">
        <f ca="1">NETWORKDAYS(LeaveTracker[[#This Row],[Start Date]],LeaveTracker[[#This Row],[End Date]],lstHolidays)</f>
        <v>1</v>
      </c>
      <c r="M2387" s="27"/>
    </row>
    <row r="2388" spans="1:13" ht="30" customHeight="1" x14ac:dyDescent="0.3">
      <c r="A2388" s="27">
        <f t="shared" si="0"/>
        <v>842</v>
      </c>
      <c r="B2388" s="31">
        <v>44778</v>
      </c>
      <c r="C2388" s="31">
        <v>44760</v>
      </c>
      <c r="D2388" s="19" t="s">
        <v>863</v>
      </c>
      <c r="E2388" s="51" t="str">
        <f>IF(ISBLANK(LeaveTracker[[#This Row],[Employee Name]]),"-----",VLOOKUP(LeaveTracker[[#This Row],[Employee Name]],Employees[[Employee Name]:[Office]],7))</f>
        <v>ACCOUNTING</v>
      </c>
      <c r="F2388" s="51" t="str">
        <f>IF(ISBLANK(LeaveTracker[[#This Row],[Employee Name]]),"-----",VLOOKUP(LeaveTracker[[#This Row],[Employee Name]],Employees[[Employee Name]:[Office]],6))</f>
        <v>REGULAR</v>
      </c>
      <c r="G2388" s="24">
        <v>44757</v>
      </c>
      <c r="H2388" s="24">
        <v>44757</v>
      </c>
      <c r="I2388" s="19" t="s">
        <v>81</v>
      </c>
      <c r="K2388" s="51" t="str">
        <f ca="1">LeaveTracker[[#This Row],[Days]]&amp;" "&amp;LeaveTracker[[#This Row],[Type of Leave]]</f>
        <v>1 SL</v>
      </c>
      <c r="L2388" s="23">
        <f ca="1">NETWORKDAYS(LeaveTracker[[#This Row],[Start Date]],LeaveTracker[[#This Row],[End Date]],lstHolidays)</f>
        <v>1</v>
      </c>
      <c r="M2388" s="27"/>
    </row>
    <row r="2389" spans="1:13" ht="30" customHeight="1" x14ac:dyDescent="0.3">
      <c r="A2389" s="27">
        <f t="shared" si="0"/>
        <v>843</v>
      </c>
      <c r="B2389" s="31">
        <v>44778</v>
      </c>
      <c r="C2389" s="31">
        <v>44760</v>
      </c>
      <c r="D2389" s="19" t="s">
        <v>440</v>
      </c>
      <c r="E2389" s="51" t="str">
        <f>IF(ISBLANK(LeaveTracker[[#This Row],[Employee Name]]),"-----",VLOOKUP(LeaveTracker[[#This Row],[Employee Name]],Employees[[Employee Name]:[Office]],7))</f>
        <v>ACCOUNTING</v>
      </c>
      <c r="F2389" s="51" t="str">
        <f>IF(ISBLANK(LeaveTracker[[#This Row],[Employee Name]]),"-----",VLOOKUP(LeaveTracker[[#This Row],[Employee Name]],Employees[[Employee Name]:[Office]],6))</f>
        <v>REGULAR</v>
      </c>
      <c r="G2389" s="24">
        <v>44767</v>
      </c>
      <c r="H2389" s="24">
        <v>44767</v>
      </c>
      <c r="I2389" s="19" t="s">
        <v>82</v>
      </c>
      <c r="K2389" s="51" t="str">
        <f ca="1">LeaveTracker[[#This Row],[Days]]&amp;" "&amp;LeaveTracker[[#This Row],[Type of Leave]]</f>
        <v>1 VL</v>
      </c>
      <c r="L2389" s="23">
        <f ca="1">NETWORKDAYS(LeaveTracker[[#This Row],[Start Date]],LeaveTracker[[#This Row],[End Date]],lstHolidays)</f>
        <v>1</v>
      </c>
      <c r="M2389" s="27"/>
    </row>
    <row r="2390" spans="1:13" ht="30" customHeight="1" x14ac:dyDescent="0.3">
      <c r="A2390" s="27">
        <f t="shared" si="0"/>
        <v>844</v>
      </c>
      <c r="B2390" s="31">
        <v>44778</v>
      </c>
      <c r="C2390" s="31">
        <v>44755</v>
      </c>
      <c r="D2390" s="19" t="s">
        <v>857</v>
      </c>
      <c r="E2390" s="51" t="str">
        <f>IF(ISBLANK(LeaveTracker[[#This Row],[Employee Name]]),"-----",VLOOKUP(LeaveTracker[[#This Row],[Employee Name]],Employees[[Employee Name]:[Office]],7))</f>
        <v>ACCOUNTING</v>
      </c>
      <c r="F2390" s="51" t="str">
        <f>IF(ISBLANK(LeaveTracker[[#This Row],[Employee Name]]),"-----",VLOOKUP(LeaveTracker[[#This Row],[Employee Name]],Employees[[Employee Name]:[Office]],6))</f>
        <v>REGULAR</v>
      </c>
      <c r="G2390" s="24">
        <v>44754</v>
      </c>
      <c r="H2390" s="24">
        <v>44754</v>
      </c>
      <c r="I2390" s="19" t="s">
        <v>81</v>
      </c>
      <c r="K2390" s="51" t="str">
        <f ca="1">LeaveTracker[[#This Row],[Days]]&amp;" "&amp;LeaveTracker[[#This Row],[Type of Leave]]</f>
        <v>1 SL</v>
      </c>
      <c r="L2390" s="23">
        <f ca="1">NETWORKDAYS(LeaveTracker[[#This Row],[Start Date]],LeaveTracker[[#This Row],[End Date]],lstHolidays)</f>
        <v>1</v>
      </c>
      <c r="M2390" s="27"/>
    </row>
    <row r="2391" spans="1:13" ht="30" customHeight="1" x14ac:dyDescent="0.3">
      <c r="A2391" s="27">
        <f t="shared" si="0"/>
        <v>845</v>
      </c>
      <c r="B2391" s="31">
        <v>44778</v>
      </c>
      <c r="C2391" s="31">
        <v>44746</v>
      </c>
      <c r="D2391" s="19" t="s">
        <v>302</v>
      </c>
      <c r="E2391" s="51" t="str">
        <f>IF(ISBLANK(LeaveTracker[[#This Row],[Employee Name]]),"-----",VLOOKUP(LeaveTracker[[#This Row],[Employee Name]],Employees[[Employee Name]:[Office]],7))</f>
        <v>TOPS (ADMIN CSU)</v>
      </c>
      <c r="F2391" s="51" t="str">
        <f>IF(ISBLANK(LeaveTracker[[#This Row],[Employee Name]]),"-----",VLOOKUP(LeaveTracker[[#This Row],[Employee Name]],Employees[[Employee Name]:[Office]],6))</f>
        <v>REGULAR</v>
      </c>
      <c r="G2391" s="24">
        <v>44740</v>
      </c>
      <c r="H2391" s="24">
        <v>44742</v>
      </c>
      <c r="I2391" s="19" t="s">
        <v>81</v>
      </c>
      <c r="K2391" s="51" t="str">
        <f ca="1">LeaveTracker[[#This Row],[Days]]&amp;" "&amp;LeaveTracker[[#This Row],[Type of Leave]]</f>
        <v>3 SL</v>
      </c>
      <c r="L2391" s="23">
        <f ca="1">NETWORKDAYS(LeaveTracker[[#This Row],[Start Date]],LeaveTracker[[#This Row],[End Date]],lstHolidays)</f>
        <v>3</v>
      </c>
      <c r="M2391" s="27"/>
    </row>
    <row r="2392" spans="1:13" ht="30" customHeight="1" x14ac:dyDescent="0.3">
      <c r="A2392" s="27">
        <f t="shared" si="0"/>
        <v>846</v>
      </c>
      <c r="B2392" s="31">
        <v>44778</v>
      </c>
      <c r="C2392" s="31">
        <v>44754</v>
      </c>
      <c r="D2392" s="19" t="s">
        <v>874</v>
      </c>
      <c r="E2392" s="51" t="str">
        <f>IF(ISBLANK(LeaveTracker[[#This Row],[Employee Name]]),"-----",VLOOKUP(LeaveTracker[[#This Row],[Employee Name]],Employees[[Employee Name]:[Office]],7))</f>
        <v>GSO</v>
      </c>
      <c r="F2392" s="51" t="str">
        <f>IF(ISBLANK(LeaveTracker[[#This Row],[Employee Name]]),"-----",VLOOKUP(LeaveTracker[[#This Row],[Employee Name]],Employees[[Employee Name]:[Office]],6))</f>
        <v>REGULAR</v>
      </c>
      <c r="G2392" s="24">
        <v>44748</v>
      </c>
      <c r="H2392" s="24">
        <v>44748</v>
      </c>
      <c r="I2392" s="19" t="s">
        <v>81</v>
      </c>
      <c r="K2392" s="51" t="str">
        <f ca="1">LeaveTracker[[#This Row],[Days]]&amp;" "&amp;LeaveTracker[[#This Row],[Type of Leave]]</f>
        <v>1 SL</v>
      </c>
      <c r="L2392" s="23">
        <f ca="1">NETWORKDAYS(LeaveTracker[[#This Row],[Start Date]],LeaveTracker[[#This Row],[End Date]],lstHolidays)</f>
        <v>1</v>
      </c>
      <c r="M2392" s="27"/>
    </row>
    <row r="2393" spans="1:13" ht="30" customHeight="1" x14ac:dyDescent="0.3">
      <c r="A2393" s="27">
        <v>846</v>
      </c>
      <c r="B2393" s="31">
        <v>44778</v>
      </c>
      <c r="C2393" s="31">
        <v>44754</v>
      </c>
      <c r="D2393" s="19" t="s">
        <v>874</v>
      </c>
      <c r="E2393" s="51" t="str">
        <f>IF(ISBLANK(LeaveTracker[[#This Row],[Employee Name]]),"-----",VLOOKUP(LeaveTracker[[#This Row],[Employee Name]],Employees[[Employee Name]:[Office]],7))</f>
        <v>GSO</v>
      </c>
      <c r="F2393" s="51" t="str">
        <f>IF(ISBLANK(LeaveTracker[[#This Row],[Employee Name]]),"-----",VLOOKUP(LeaveTracker[[#This Row],[Employee Name]],Employees[[Employee Name]:[Office]],6))</f>
        <v>REGULAR</v>
      </c>
      <c r="G2393" s="24">
        <v>44753</v>
      </c>
      <c r="H2393" s="24">
        <v>44753</v>
      </c>
      <c r="I2393" s="19" t="s">
        <v>81</v>
      </c>
      <c r="K2393" s="51" t="str">
        <f ca="1">LeaveTracker[[#This Row],[Days]]&amp;" "&amp;LeaveTracker[[#This Row],[Type of Leave]]</f>
        <v>1 SL</v>
      </c>
      <c r="L2393" s="23">
        <f ca="1">NETWORKDAYS(LeaveTracker[[#This Row],[Start Date]],LeaveTracker[[#This Row],[End Date]],lstHolidays)</f>
        <v>1</v>
      </c>
      <c r="M2393" s="27"/>
    </row>
    <row r="2394" spans="1:13" ht="30" customHeight="1" x14ac:dyDescent="0.3">
      <c r="A2394" s="27">
        <f t="shared" ref="A2394:A2399" si="1">A2393+1</f>
        <v>847</v>
      </c>
      <c r="B2394" s="31">
        <v>44778</v>
      </c>
      <c r="C2394" s="31">
        <v>44741</v>
      </c>
      <c r="D2394" s="19" t="s">
        <v>530</v>
      </c>
      <c r="E2394" s="51" t="str">
        <f>IF(ISBLANK(LeaveTracker[[#This Row],[Employee Name]]),"-----",VLOOKUP(LeaveTracker[[#This Row],[Employee Name]],Employees[[Employee Name]:[Office]],7))</f>
        <v>GSO</v>
      </c>
      <c r="F2394" s="51" t="str">
        <f>IF(ISBLANK(LeaveTracker[[#This Row],[Employee Name]]),"-----",VLOOKUP(LeaveTracker[[#This Row],[Employee Name]],Employees[[Employee Name]:[Office]],6))</f>
        <v>REGULAR</v>
      </c>
      <c r="G2394" s="24">
        <v>44740</v>
      </c>
      <c r="H2394" s="24">
        <v>44740</v>
      </c>
      <c r="I2394" s="19" t="s">
        <v>81</v>
      </c>
      <c r="K2394" s="51" t="str">
        <f ca="1">LeaveTracker[[#This Row],[Days]]&amp;" "&amp;LeaveTracker[[#This Row],[Type of Leave]]</f>
        <v>1 SL</v>
      </c>
      <c r="L2394" s="23">
        <f ca="1">NETWORKDAYS(LeaveTracker[[#This Row],[Start Date]],LeaveTracker[[#This Row],[End Date]],lstHolidays)</f>
        <v>1</v>
      </c>
      <c r="M2394" s="27"/>
    </row>
    <row r="2395" spans="1:13" ht="30" customHeight="1" x14ac:dyDescent="0.3">
      <c r="A2395" s="27">
        <f t="shared" si="1"/>
        <v>848</v>
      </c>
      <c r="B2395" s="31">
        <v>44778</v>
      </c>
      <c r="C2395" s="31">
        <v>44753</v>
      </c>
      <c r="D2395" s="19" t="s">
        <v>776</v>
      </c>
      <c r="E2395" s="51" t="str">
        <f>IF(ISBLANK(LeaveTracker[[#This Row],[Employee Name]]),"-----",VLOOKUP(LeaveTracker[[#This Row],[Employee Name]],Employees[[Employee Name]:[Office]],7))</f>
        <v>GSO</v>
      </c>
      <c r="F2395" s="51" t="str">
        <f>IF(ISBLANK(LeaveTracker[[#This Row],[Employee Name]]),"-----",VLOOKUP(LeaveTracker[[#This Row],[Employee Name]],Employees[[Employee Name]:[Office]],6))</f>
        <v>REGULAR</v>
      </c>
      <c r="G2395" s="24">
        <v>44749</v>
      </c>
      <c r="H2395" s="24">
        <v>44750</v>
      </c>
      <c r="I2395" s="19" t="s">
        <v>81</v>
      </c>
      <c r="K2395" s="51" t="str">
        <f ca="1">LeaveTracker[[#This Row],[Days]]&amp;" "&amp;LeaveTracker[[#This Row],[Type of Leave]]</f>
        <v>2 SL</v>
      </c>
      <c r="L2395" s="23">
        <f ca="1">NETWORKDAYS(LeaveTracker[[#This Row],[Start Date]],LeaveTracker[[#This Row],[End Date]],lstHolidays)</f>
        <v>2</v>
      </c>
      <c r="M2395" s="27"/>
    </row>
    <row r="2396" spans="1:13" ht="30" customHeight="1" x14ac:dyDescent="0.3">
      <c r="A2396" s="27">
        <f t="shared" si="1"/>
        <v>849</v>
      </c>
      <c r="B2396" s="31">
        <v>44778</v>
      </c>
      <c r="C2396" s="31">
        <v>44741</v>
      </c>
      <c r="D2396" s="19" t="s">
        <v>525</v>
      </c>
      <c r="E2396" s="51" t="str">
        <f>IF(ISBLANK(LeaveTracker[[#This Row],[Employee Name]]),"-----",VLOOKUP(LeaveTracker[[#This Row],[Employee Name]],Employees[[Employee Name]:[Office]],7))</f>
        <v>GSO</v>
      </c>
      <c r="F2396" s="51" t="str">
        <f>IF(ISBLANK(LeaveTracker[[#This Row],[Employee Name]]),"-----",VLOOKUP(LeaveTracker[[#This Row],[Employee Name]],Employees[[Employee Name]:[Office]],6))</f>
        <v>REGULAR</v>
      </c>
      <c r="G2396" s="24">
        <v>44747</v>
      </c>
      <c r="H2396" s="24">
        <v>44747</v>
      </c>
      <c r="I2396" s="19" t="s">
        <v>82</v>
      </c>
      <c r="K2396" s="51" t="str">
        <f ca="1">LeaveTracker[[#This Row],[Days]]&amp;" "&amp;LeaveTracker[[#This Row],[Type of Leave]]</f>
        <v>1 VL</v>
      </c>
      <c r="L2396" s="23">
        <f ca="1">NETWORKDAYS(LeaveTracker[[#This Row],[Start Date]],LeaveTracker[[#This Row],[End Date]],lstHolidays)</f>
        <v>1</v>
      </c>
      <c r="M2396" s="27"/>
    </row>
    <row r="2397" spans="1:13" ht="30" customHeight="1" x14ac:dyDescent="0.3">
      <c r="A2397" s="27">
        <f t="shared" si="1"/>
        <v>850</v>
      </c>
      <c r="B2397" s="31">
        <v>44778</v>
      </c>
      <c r="C2397" s="31">
        <v>44718</v>
      </c>
      <c r="D2397" s="19" t="s">
        <v>909</v>
      </c>
      <c r="E2397" s="51" t="str">
        <f>IF(ISBLANK(LeaveTracker[[#This Row],[Employee Name]]),"-----",VLOOKUP(LeaveTracker[[#This Row],[Employee Name]],Employees[[Employee Name]:[Office]],7))</f>
        <v>CPDO</v>
      </c>
      <c r="F2397" s="51" t="str">
        <f>IF(ISBLANK(LeaveTracker[[#This Row],[Employee Name]]),"-----",VLOOKUP(LeaveTracker[[#This Row],[Employee Name]],Employees[[Employee Name]:[Office]],6))</f>
        <v>REGULAR</v>
      </c>
      <c r="G2397" s="24">
        <v>44712</v>
      </c>
      <c r="H2397" s="24">
        <v>44715</v>
      </c>
      <c r="I2397" s="19" t="s">
        <v>81</v>
      </c>
      <c r="K2397" s="51" t="str">
        <f ca="1">LeaveTracker[[#This Row],[Days]]&amp;" "&amp;LeaveTracker[[#This Row],[Type of Leave]]</f>
        <v>4 SL</v>
      </c>
      <c r="L2397" s="23">
        <f ca="1">NETWORKDAYS(LeaveTracker[[#This Row],[Start Date]],LeaveTracker[[#This Row],[End Date]],lstHolidays)</f>
        <v>4</v>
      </c>
      <c r="M2397" s="27"/>
    </row>
    <row r="2398" spans="1:13" ht="30" customHeight="1" x14ac:dyDescent="0.3">
      <c r="A2398" s="27">
        <f t="shared" si="1"/>
        <v>851</v>
      </c>
      <c r="B2398" s="31">
        <v>44778</v>
      </c>
      <c r="C2398" s="31">
        <v>44755</v>
      </c>
      <c r="D2398" s="19" t="s">
        <v>683</v>
      </c>
      <c r="E2398" s="51" t="str">
        <f>IF(ISBLANK(LeaveTracker[[#This Row],[Employee Name]]),"-----",VLOOKUP(LeaveTracker[[#This Row],[Employee Name]],Employees[[Employee Name]:[Office]],7))</f>
        <v>CEO</v>
      </c>
      <c r="F2398" s="51" t="str">
        <f>IF(ISBLANK(LeaveTracker[[#This Row],[Employee Name]]),"-----",VLOOKUP(LeaveTracker[[#This Row],[Employee Name]],Employees[[Employee Name]:[Office]],6))</f>
        <v>REGULAR</v>
      </c>
      <c r="G2398" s="24">
        <v>44763</v>
      </c>
      <c r="H2398" s="24">
        <v>44764</v>
      </c>
      <c r="I2398" s="19" t="s">
        <v>298</v>
      </c>
      <c r="J2398" s="43" t="s">
        <v>1004</v>
      </c>
      <c r="K2398" s="51" t="str">
        <f ca="1">LeaveTracker[[#This Row],[Days]]&amp;" "&amp;LeaveTracker[[#This Row],[Type of Leave]]</f>
        <v>2 OTHER</v>
      </c>
      <c r="L2398" s="23">
        <f ca="1">NETWORKDAYS(LeaveTracker[[#This Row],[Start Date]],LeaveTracker[[#This Row],[End Date]],lstHolidays)</f>
        <v>2</v>
      </c>
      <c r="M2398" s="27"/>
    </row>
    <row r="2399" spans="1:13" ht="30" customHeight="1" x14ac:dyDescent="0.3">
      <c r="A2399" s="27">
        <f t="shared" si="1"/>
        <v>852</v>
      </c>
      <c r="B2399" s="31">
        <v>44778</v>
      </c>
      <c r="C2399" s="31">
        <v>44746</v>
      </c>
      <c r="D2399" s="19" t="s">
        <v>904</v>
      </c>
      <c r="E2399" s="51" t="str">
        <f>IF(ISBLANK(LeaveTracker[[#This Row],[Employee Name]]),"-----",VLOOKUP(LeaveTracker[[#This Row],[Employee Name]],Employees[[Employee Name]:[Office]],7))</f>
        <v>CEO</v>
      </c>
      <c r="F2399" s="51" t="str">
        <f>IF(ISBLANK(LeaveTracker[[#This Row],[Employee Name]]),"-----",VLOOKUP(LeaveTracker[[#This Row],[Employee Name]],Employees[[Employee Name]:[Office]],6))</f>
        <v>REGULAR</v>
      </c>
      <c r="G2399" s="24">
        <v>44732</v>
      </c>
      <c r="H2399" s="24">
        <v>44732</v>
      </c>
      <c r="I2399" s="19" t="s">
        <v>81</v>
      </c>
      <c r="K2399" s="51" t="str">
        <f ca="1">LeaveTracker[[#This Row],[Days]]&amp;" "&amp;LeaveTracker[[#This Row],[Type of Leave]]</f>
        <v>1 SL</v>
      </c>
      <c r="L2399" s="23">
        <f ca="1">NETWORKDAYS(LeaveTracker[[#This Row],[Start Date]],LeaveTracker[[#This Row],[End Date]],lstHolidays)</f>
        <v>1</v>
      </c>
      <c r="M2399" s="27"/>
    </row>
    <row r="2400" spans="1:13" ht="30" customHeight="1" x14ac:dyDescent="0.3">
      <c r="A2400" s="27">
        <v>852</v>
      </c>
      <c r="B2400" s="31">
        <v>44778</v>
      </c>
      <c r="C2400" s="31">
        <v>44746</v>
      </c>
      <c r="D2400" s="19" t="s">
        <v>904</v>
      </c>
      <c r="E2400" s="51" t="str">
        <f>IF(ISBLANK(LeaveTracker[[#This Row],[Employee Name]]),"-----",VLOOKUP(LeaveTracker[[#This Row],[Employee Name]],Employees[[Employee Name]:[Office]],7))</f>
        <v>CEO</v>
      </c>
      <c r="F2400" s="51" t="str">
        <f>IF(ISBLANK(LeaveTracker[[#This Row],[Employee Name]]),"-----",VLOOKUP(LeaveTracker[[#This Row],[Employee Name]],Employees[[Employee Name]:[Office]],6))</f>
        <v>REGULAR</v>
      </c>
      <c r="G2400" s="24">
        <v>44742</v>
      </c>
      <c r="H2400" s="24">
        <v>44742</v>
      </c>
      <c r="I2400" s="19" t="s">
        <v>81</v>
      </c>
      <c r="K2400" s="51" t="str">
        <f ca="1">LeaveTracker[[#This Row],[Days]]&amp;" "&amp;LeaveTracker[[#This Row],[Type of Leave]]</f>
        <v>1 SL</v>
      </c>
      <c r="L2400" s="23">
        <f ca="1">NETWORKDAYS(LeaveTracker[[#This Row],[Start Date]],LeaveTracker[[#This Row],[End Date]],lstHolidays)</f>
        <v>1</v>
      </c>
      <c r="M2400" s="27"/>
    </row>
    <row r="2401" spans="1:13" ht="30" customHeight="1" x14ac:dyDescent="0.3">
      <c r="A2401" s="27">
        <f>A2400+1</f>
        <v>853</v>
      </c>
      <c r="B2401" s="31">
        <v>44778</v>
      </c>
      <c r="C2401" s="31">
        <v>44740</v>
      </c>
      <c r="D2401" s="19" t="s">
        <v>323</v>
      </c>
      <c r="E2401" s="51" t="str">
        <f>IF(ISBLANK(LeaveTracker[[#This Row],[Employee Name]]),"-----",VLOOKUP(LeaveTracker[[#This Row],[Employee Name]],Employees[[Employee Name]:[Office]],7))</f>
        <v>CEO</v>
      </c>
      <c r="F2401" s="51" t="str">
        <f>IF(ISBLANK(LeaveTracker[[#This Row],[Employee Name]]),"-----",VLOOKUP(LeaveTracker[[#This Row],[Employee Name]],Employees[[Employee Name]:[Office]],6))</f>
        <v>REGULAR</v>
      </c>
      <c r="G2401" s="24">
        <v>44739</v>
      </c>
      <c r="H2401" s="24">
        <v>44739</v>
      </c>
      <c r="I2401" s="19" t="s">
        <v>81</v>
      </c>
      <c r="K2401" s="51" t="str">
        <f ca="1">LeaveTracker[[#This Row],[Days]]&amp;" "&amp;LeaveTracker[[#This Row],[Type of Leave]]</f>
        <v>1 SL</v>
      </c>
      <c r="L2401" s="23">
        <f ca="1">NETWORKDAYS(LeaveTracker[[#This Row],[Start Date]],LeaveTracker[[#This Row],[End Date]],lstHolidays)</f>
        <v>1</v>
      </c>
      <c r="M2401" s="27"/>
    </row>
    <row r="2402" spans="1:13" ht="30" customHeight="1" x14ac:dyDescent="0.3">
      <c r="A2402" s="27">
        <f>A2401+1</f>
        <v>854</v>
      </c>
      <c r="B2402" s="31">
        <v>44778</v>
      </c>
      <c r="C2402" s="31">
        <v>44753</v>
      </c>
      <c r="D2402" s="19" t="s">
        <v>612</v>
      </c>
      <c r="E2402" s="51" t="str">
        <f>IF(ISBLANK(LeaveTracker[[#This Row],[Employee Name]]),"-----",VLOOKUP(LeaveTracker[[#This Row],[Employee Name]],Employees[[Employee Name]:[Office]],7))</f>
        <v>CBO</v>
      </c>
      <c r="F2402" s="51" t="str">
        <f>IF(ISBLANK(LeaveTracker[[#This Row],[Employee Name]]),"-----",VLOOKUP(LeaveTracker[[#This Row],[Employee Name]],Employees[[Employee Name]:[Office]],6))</f>
        <v>REGULAR</v>
      </c>
      <c r="G2402" s="24">
        <v>44749</v>
      </c>
      <c r="H2402" s="24">
        <v>44750</v>
      </c>
      <c r="I2402" s="19" t="s">
        <v>81</v>
      </c>
      <c r="K2402" s="51" t="str">
        <f ca="1">LeaveTracker[[#This Row],[Days]]&amp;" "&amp;LeaveTracker[[#This Row],[Type of Leave]]</f>
        <v>2 SL</v>
      </c>
      <c r="L2402" s="23">
        <f ca="1">NETWORKDAYS(LeaveTracker[[#This Row],[Start Date]],LeaveTracker[[#This Row],[End Date]],lstHolidays)</f>
        <v>2</v>
      </c>
      <c r="M2402" s="27"/>
    </row>
    <row r="2403" spans="1:13" ht="30" customHeight="1" x14ac:dyDescent="0.3">
      <c r="A2403" s="27">
        <f>A2402+1</f>
        <v>855</v>
      </c>
      <c r="B2403" s="31">
        <v>44778</v>
      </c>
      <c r="C2403" s="31">
        <v>44757</v>
      </c>
      <c r="D2403" s="19" t="s">
        <v>231</v>
      </c>
      <c r="E2403" s="51" t="str">
        <f>IF(ISBLANK(LeaveTracker[[#This Row],[Employee Name]]),"-----",VLOOKUP(LeaveTracker[[#This Row],[Employee Name]],Employees[[Employee Name]:[Office]],7))</f>
        <v>CSWDO</v>
      </c>
      <c r="F2403" s="51" t="str">
        <f>IF(ISBLANK(LeaveTracker[[#This Row],[Employee Name]]),"-----",VLOOKUP(LeaveTracker[[#This Row],[Employee Name]],Employees[[Employee Name]:[Office]],6))</f>
        <v>REGULAR</v>
      </c>
      <c r="G2403" s="24">
        <v>44760</v>
      </c>
      <c r="H2403" s="24">
        <v>44760</v>
      </c>
      <c r="I2403" s="19" t="s">
        <v>82</v>
      </c>
      <c r="K2403" s="51" t="str">
        <f ca="1">LeaveTracker[[#This Row],[Days]]&amp;" "&amp;LeaveTracker[[#This Row],[Type of Leave]]</f>
        <v>1 VL</v>
      </c>
      <c r="L2403" s="23">
        <f ca="1">NETWORKDAYS(LeaveTracker[[#This Row],[Start Date]],LeaveTracker[[#This Row],[End Date]],lstHolidays)</f>
        <v>1</v>
      </c>
      <c r="M2403" s="27"/>
    </row>
    <row r="2404" spans="1:13" ht="30" customHeight="1" x14ac:dyDescent="0.3">
      <c r="A2404" s="27">
        <v>855</v>
      </c>
      <c r="B2404" s="31">
        <v>44778</v>
      </c>
      <c r="C2404" s="31">
        <v>44757</v>
      </c>
      <c r="D2404" s="19" t="s">
        <v>231</v>
      </c>
      <c r="E2404" s="51" t="str">
        <f>IF(ISBLANK(LeaveTracker[[#This Row],[Employee Name]]),"-----",VLOOKUP(LeaveTracker[[#This Row],[Employee Name]],Employees[[Employee Name]:[Office]],7))</f>
        <v>CSWDO</v>
      </c>
      <c r="F2404" s="51" t="str">
        <f>IF(ISBLANK(LeaveTracker[[#This Row],[Employee Name]]),"-----",VLOOKUP(LeaveTracker[[#This Row],[Employee Name]],Employees[[Employee Name]:[Office]],6))</f>
        <v>REGULAR</v>
      </c>
      <c r="G2404" s="24">
        <v>44764</v>
      </c>
      <c r="H2404" s="24">
        <v>44764</v>
      </c>
      <c r="I2404" s="19" t="s">
        <v>82</v>
      </c>
      <c r="K2404" s="51" t="str">
        <f ca="1">LeaveTracker[[#This Row],[Days]]&amp;" "&amp;LeaveTracker[[#This Row],[Type of Leave]]</f>
        <v>1 VL</v>
      </c>
      <c r="L2404" s="23">
        <f ca="1">NETWORKDAYS(LeaveTracker[[#This Row],[Start Date]],LeaveTracker[[#This Row],[End Date]],lstHolidays)</f>
        <v>1</v>
      </c>
      <c r="M2404" s="27"/>
    </row>
    <row r="2405" spans="1:13" ht="30" customHeight="1" x14ac:dyDescent="0.3">
      <c r="A2405" s="27">
        <f t="shared" ref="A2405:A2413" si="2">A2404+1</f>
        <v>856</v>
      </c>
      <c r="B2405" s="31">
        <v>44778</v>
      </c>
      <c r="C2405" s="31">
        <v>44760</v>
      </c>
      <c r="D2405" s="19" t="s">
        <v>231</v>
      </c>
      <c r="E2405" s="51" t="str">
        <f>IF(ISBLANK(LeaveTracker[[#This Row],[Employee Name]]),"-----",VLOOKUP(LeaveTracker[[#This Row],[Employee Name]],Employees[[Employee Name]:[Office]],7))</f>
        <v>CSWDO</v>
      </c>
      <c r="F2405" s="51" t="str">
        <f>IF(ISBLANK(LeaveTracker[[#This Row],[Employee Name]]),"-----",VLOOKUP(LeaveTracker[[#This Row],[Employee Name]],Employees[[Employee Name]:[Office]],6))</f>
        <v>REGULAR</v>
      </c>
      <c r="G2405" s="24">
        <v>44756</v>
      </c>
      <c r="H2405" s="24">
        <v>44757</v>
      </c>
      <c r="I2405" s="19" t="s">
        <v>81</v>
      </c>
      <c r="K2405" s="51" t="str">
        <f ca="1">LeaveTracker[[#This Row],[Days]]&amp;" "&amp;LeaveTracker[[#This Row],[Type of Leave]]</f>
        <v>2 SL</v>
      </c>
      <c r="L2405" s="23">
        <f ca="1">NETWORKDAYS(LeaveTracker[[#This Row],[Start Date]],LeaveTracker[[#This Row],[End Date]],lstHolidays)</f>
        <v>2</v>
      </c>
      <c r="M2405" s="27"/>
    </row>
    <row r="2406" spans="1:13" ht="30" customHeight="1" x14ac:dyDescent="0.3">
      <c r="A2406" s="27">
        <f t="shared" si="2"/>
        <v>857</v>
      </c>
      <c r="B2406" s="31">
        <v>44778</v>
      </c>
      <c r="C2406" s="31">
        <v>44757</v>
      </c>
      <c r="D2406" s="19" t="s">
        <v>231</v>
      </c>
      <c r="E2406" s="51" t="str">
        <f>IF(ISBLANK(LeaveTracker[[#This Row],[Employee Name]]),"-----",VLOOKUP(LeaveTracker[[#This Row],[Employee Name]],Employees[[Employee Name]:[Office]],7))</f>
        <v>CSWDO</v>
      </c>
      <c r="F2406" s="51" t="str">
        <f>IF(ISBLANK(LeaveTracker[[#This Row],[Employee Name]]),"-----",VLOOKUP(LeaveTracker[[#This Row],[Employee Name]],Employees[[Employee Name]:[Office]],6))</f>
        <v>REGULAR</v>
      </c>
      <c r="G2406" s="24">
        <v>44755</v>
      </c>
      <c r="H2406" s="24">
        <v>44755</v>
      </c>
      <c r="I2406" s="19" t="s">
        <v>298</v>
      </c>
      <c r="J2406" s="43" t="s">
        <v>214</v>
      </c>
      <c r="K2406" s="51" t="str">
        <f ca="1">LeaveTracker[[#This Row],[Days]]&amp;" "&amp;LeaveTracker[[#This Row],[Type of Leave]]</f>
        <v>1 OTHER</v>
      </c>
      <c r="L2406" s="23">
        <f ca="1">NETWORKDAYS(LeaveTracker[[#This Row],[Start Date]],LeaveTracker[[#This Row],[End Date]],lstHolidays)</f>
        <v>1</v>
      </c>
      <c r="M2406" s="27"/>
    </row>
    <row r="2407" spans="1:13" ht="30" customHeight="1" x14ac:dyDescent="0.3">
      <c r="A2407" s="27">
        <f t="shared" si="2"/>
        <v>858</v>
      </c>
      <c r="B2407" s="31">
        <v>44778</v>
      </c>
      <c r="C2407" s="31">
        <v>44754</v>
      </c>
      <c r="D2407" s="19" t="s">
        <v>748</v>
      </c>
      <c r="E2407" s="51" t="str">
        <f>IF(ISBLANK(LeaveTracker[[#This Row],[Employee Name]]),"-----",VLOOKUP(LeaveTracker[[#This Row],[Employee Name]],Employees[[Employee Name]:[Office]],7))</f>
        <v>CSWDO</v>
      </c>
      <c r="F2407" s="51" t="str">
        <f>IF(ISBLANK(LeaveTracker[[#This Row],[Employee Name]]),"-----",VLOOKUP(LeaveTracker[[#This Row],[Employee Name]],Employees[[Employee Name]:[Office]],6))</f>
        <v>REGULAR</v>
      </c>
      <c r="G2407" s="24">
        <v>44753</v>
      </c>
      <c r="H2407" s="24">
        <v>44753</v>
      </c>
      <c r="I2407" s="19" t="s">
        <v>81</v>
      </c>
      <c r="K2407" s="51" t="str">
        <f ca="1">LeaveTracker[[#This Row],[Days]]&amp;" "&amp;LeaveTracker[[#This Row],[Type of Leave]]</f>
        <v>1 SL</v>
      </c>
      <c r="L2407" s="23">
        <f ca="1">NETWORKDAYS(LeaveTracker[[#This Row],[Start Date]],LeaveTracker[[#This Row],[End Date]],lstHolidays)</f>
        <v>1</v>
      </c>
      <c r="M2407" s="27"/>
    </row>
    <row r="2408" spans="1:13" ht="30" customHeight="1" x14ac:dyDescent="0.3">
      <c r="A2408" s="27">
        <f t="shared" si="2"/>
        <v>859</v>
      </c>
      <c r="B2408" s="31">
        <v>44778</v>
      </c>
      <c r="C2408" s="31">
        <v>44749</v>
      </c>
      <c r="D2408" s="19" t="s">
        <v>1014</v>
      </c>
      <c r="E2408" s="51" t="str">
        <f>IF(ISBLANK(LeaveTracker[[#This Row],[Employee Name]]),"-----",VLOOKUP(LeaveTracker[[#This Row],[Employee Name]],Employees[[Employee Name]:[Office]],7))</f>
        <v>CSWDO</v>
      </c>
      <c r="F2408" s="51" t="str">
        <f>IF(ISBLANK(LeaveTracker[[#This Row],[Employee Name]]),"-----",VLOOKUP(LeaveTracker[[#This Row],[Employee Name]],Employees[[Employee Name]:[Office]],6))</f>
        <v>REGULAR</v>
      </c>
      <c r="G2408" s="24">
        <v>44746</v>
      </c>
      <c r="H2408" s="24">
        <v>44746</v>
      </c>
      <c r="I2408" s="19" t="s">
        <v>81</v>
      </c>
      <c r="K2408" s="51" t="str">
        <f ca="1">LeaveTracker[[#This Row],[Days]]&amp;" "&amp;LeaveTracker[[#This Row],[Type of Leave]]</f>
        <v>1 SL</v>
      </c>
      <c r="L2408" s="23">
        <f ca="1">NETWORKDAYS(LeaveTracker[[#This Row],[Start Date]],LeaveTracker[[#This Row],[End Date]],lstHolidays)</f>
        <v>1</v>
      </c>
      <c r="M2408" s="27"/>
    </row>
    <row r="2409" spans="1:13" ht="30" customHeight="1" x14ac:dyDescent="0.3">
      <c r="A2409" s="27">
        <f t="shared" si="2"/>
        <v>860</v>
      </c>
      <c r="B2409" s="31">
        <v>44778</v>
      </c>
      <c r="C2409" s="31">
        <v>44753</v>
      </c>
      <c r="D2409" s="19" t="s">
        <v>737</v>
      </c>
      <c r="E2409" s="51" t="str">
        <f>IF(ISBLANK(LeaveTracker[[#This Row],[Employee Name]]),"-----",VLOOKUP(LeaveTracker[[#This Row],[Employee Name]],Employees[[Employee Name]:[Office]],7))</f>
        <v>CSWDO</v>
      </c>
      <c r="F2409" s="51" t="str">
        <f>IF(ISBLANK(LeaveTracker[[#This Row],[Employee Name]]),"-----",VLOOKUP(LeaveTracker[[#This Row],[Employee Name]],Employees[[Employee Name]:[Office]],6))</f>
        <v>REGULAR</v>
      </c>
      <c r="G2409" s="24">
        <v>44755</v>
      </c>
      <c r="H2409" s="24">
        <v>44755</v>
      </c>
      <c r="I2409" s="19" t="s">
        <v>298</v>
      </c>
      <c r="J2409" s="43" t="s">
        <v>1003</v>
      </c>
      <c r="K2409" s="51" t="str">
        <f ca="1">LeaveTracker[[#This Row],[Days]]&amp;" "&amp;LeaveTracker[[#This Row],[Type of Leave]]</f>
        <v>1 OTHER</v>
      </c>
      <c r="L2409" s="23">
        <f ca="1">NETWORKDAYS(LeaveTracker[[#This Row],[Start Date]],LeaveTracker[[#This Row],[End Date]],lstHolidays)</f>
        <v>1</v>
      </c>
      <c r="M2409" s="27"/>
    </row>
    <row r="2410" spans="1:13" ht="30" customHeight="1" x14ac:dyDescent="0.3">
      <c r="A2410" s="27">
        <f t="shared" si="2"/>
        <v>861</v>
      </c>
      <c r="B2410" s="31">
        <v>44778</v>
      </c>
      <c r="C2410" s="31">
        <v>44753</v>
      </c>
      <c r="D2410" s="19" t="s">
        <v>104</v>
      </c>
      <c r="E2410" s="51" t="str">
        <f>IF(ISBLANK(LeaveTracker[[#This Row],[Employee Name]]),"-----",VLOOKUP(LeaveTracker[[#This Row],[Employee Name]],Employees[[Employee Name]:[Office]],7))</f>
        <v>CTO</v>
      </c>
      <c r="F2410" s="51" t="str">
        <f>IF(ISBLANK(LeaveTracker[[#This Row],[Employee Name]]),"-----",VLOOKUP(LeaveTracker[[#This Row],[Employee Name]],Employees[[Employee Name]:[Office]],6))</f>
        <v>REGULAR</v>
      </c>
      <c r="G2410" s="24">
        <v>44748</v>
      </c>
      <c r="H2410" s="24">
        <v>44749</v>
      </c>
      <c r="I2410" s="19" t="s">
        <v>81</v>
      </c>
      <c r="K2410" s="51" t="str">
        <f ca="1">LeaveTracker[[#This Row],[Days]]&amp;" "&amp;LeaveTracker[[#This Row],[Type of Leave]]</f>
        <v>2 SL</v>
      </c>
      <c r="L2410" s="23">
        <f ca="1">NETWORKDAYS(LeaveTracker[[#This Row],[Start Date]],LeaveTracker[[#This Row],[End Date]],lstHolidays)</f>
        <v>2</v>
      </c>
      <c r="M2410" s="27"/>
    </row>
    <row r="2411" spans="1:13" ht="30" customHeight="1" x14ac:dyDescent="0.3">
      <c r="A2411" s="27">
        <f t="shared" si="2"/>
        <v>862</v>
      </c>
      <c r="B2411" s="31">
        <v>44778</v>
      </c>
      <c r="C2411" s="31">
        <v>44714</v>
      </c>
      <c r="D2411" s="19" t="s">
        <v>632</v>
      </c>
      <c r="E2411" s="51" t="str">
        <f>IF(ISBLANK(LeaveTracker[[#This Row],[Employee Name]]),"-----",VLOOKUP(LeaveTracker[[#This Row],[Employee Name]],Employees[[Employee Name]:[Office]],7))</f>
        <v>LIBRARY</v>
      </c>
      <c r="F2411" s="51" t="str">
        <f>IF(ISBLANK(LeaveTracker[[#This Row],[Employee Name]]),"-----",VLOOKUP(LeaveTracker[[#This Row],[Employee Name]],Employees[[Employee Name]:[Office]],6))</f>
        <v>REGULAR</v>
      </c>
      <c r="G2411" s="24">
        <v>44712</v>
      </c>
      <c r="H2411" s="24">
        <v>44713</v>
      </c>
      <c r="I2411" s="19" t="s">
        <v>81</v>
      </c>
      <c r="K2411" s="51" t="str">
        <f ca="1">LeaveTracker[[#This Row],[Days]]&amp;" "&amp;LeaveTracker[[#This Row],[Type of Leave]]</f>
        <v>2 SL</v>
      </c>
      <c r="L2411" s="23">
        <f ca="1">NETWORKDAYS(LeaveTracker[[#This Row],[Start Date]],LeaveTracker[[#This Row],[End Date]],lstHolidays)</f>
        <v>2</v>
      </c>
      <c r="M2411" s="27"/>
    </row>
    <row r="2412" spans="1:13" ht="30" customHeight="1" x14ac:dyDescent="0.3">
      <c r="A2412" s="27">
        <f t="shared" si="2"/>
        <v>863</v>
      </c>
      <c r="B2412" s="31">
        <v>44778</v>
      </c>
      <c r="C2412" s="31">
        <v>44747</v>
      </c>
      <c r="D2412" s="19" t="s">
        <v>468</v>
      </c>
      <c r="E2412" s="51" t="str">
        <f>IF(ISBLANK(LeaveTracker[[#This Row],[Employee Name]]),"-----",VLOOKUP(LeaveTracker[[#This Row],[Employee Name]],Employees[[Employee Name]:[Office]],7))</f>
        <v>ASSESSORS OFFICE</v>
      </c>
      <c r="F2412" s="51" t="str">
        <f>IF(ISBLANK(LeaveTracker[[#This Row],[Employee Name]]),"-----",VLOOKUP(LeaveTracker[[#This Row],[Employee Name]],Employees[[Employee Name]:[Office]],6))</f>
        <v>REGULAR</v>
      </c>
      <c r="G2412" s="24">
        <v>44755</v>
      </c>
      <c r="H2412" s="24">
        <v>44756</v>
      </c>
      <c r="I2412" s="19" t="s">
        <v>82</v>
      </c>
      <c r="K2412" s="51" t="str">
        <f ca="1">LeaveTracker[[#This Row],[Days]]&amp;" "&amp;LeaveTracker[[#This Row],[Type of Leave]]</f>
        <v>2 VL</v>
      </c>
      <c r="L2412" s="23">
        <f ca="1">NETWORKDAYS(LeaveTracker[[#This Row],[Start Date]],LeaveTracker[[#This Row],[End Date]],lstHolidays)</f>
        <v>2</v>
      </c>
      <c r="M2412" s="27"/>
    </row>
    <row r="2413" spans="1:13" ht="30" customHeight="1" x14ac:dyDescent="0.3">
      <c r="A2413" s="27">
        <f t="shared" si="2"/>
        <v>864</v>
      </c>
      <c r="B2413" s="31">
        <v>44778</v>
      </c>
      <c r="C2413" s="31">
        <v>44740</v>
      </c>
      <c r="D2413" s="19" t="s">
        <v>1017</v>
      </c>
      <c r="E2413" s="51" t="str">
        <f>IF(ISBLANK(LeaveTracker[[#This Row],[Employee Name]]),"-----",VLOOKUP(LeaveTracker[[#This Row],[Employee Name]],Employees[[Employee Name]:[Office]],7))</f>
        <v>LANDTAX</v>
      </c>
      <c r="F2413" s="51" t="str">
        <f>IF(ISBLANK(LeaveTracker[[#This Row],[Employee Name]]),"-----",VLOOKUP(LeaveTracker[[#This Row],[Employee Name]],Employees[[Employee Name]:[Office]],6))</f>
        <v>REGULAR</v>
      </c>
      <c r="G2413" s="24">
        <v>44732</v>
      </c>
      <c r="H2413" s="24">
        <v>44732</v>
      </c>
      <c r="I2413" s="19" t="s">
        <v>81</v>
      </c>
      <c r="K2413" s="51" t="str">
        <f ca="1">LeaveTracker[[#This Row],[Days]]&amp;" "&amp;LeaveTracker[[#This Row],[Type of Leave]]</f>
        <v>1 SL</v>
      </c>
      <c r="L2413" s="23">
        <f ca="1">NETWORKDAYS(LeaveTracker[[#This Row],[Start Date]],LeaveTracker[[#This Row],[End Date]],lstHolidays)</f>
        <v>1</v>
      </c>
      <c r="M2413" s="27"/>
    </row>
    <row r="2414" spans="1:13" ht="30" customHeight="1" x14ac:dyDescent="0.3">
      <c r="A2414" s="27">
        <v>864</v>
      </c>
      <c r="B2414" s="31">
        <v>44778</v>
      </c>
      <c r="C2414" s="31">
        <v>44740</v>
      </c>
      <c r="D2414" s="19" t="s">
        <v>1017</v>
      </c>
      <c r="E2414" s="51" t="str">
        <f>IF(ISBLANK(LeaveTracker[[#This Row],[Employee Name]]),"-----",VLOOKUP(LeaveTracker[[#This Row],[Employee Name]],Employees[[Employee Name]:[Office]],7))</f>
        <v>LANDTAX</v>
      </c>
      <c r="F2414" s="51" t="str">
        <f>IF(ISBLANK(LeaveTracker[[#This Row],[Employee Name]]),"-----",VLOOKUP(LeaveTracker[[#This Row],[Employee Name]],Employees[[Employee Name]:[Office]],6))</f>
        <v>REGULAR</v>
      </c>
      <c r="G2414" s="24">
        <v>44736</v>
      </c>
      <c r="H2414" s="24">
        <v>44736</v>
      </c>
      <c r="I2414" s="19" t="s">
        <v>81</v>
      </c>
      <c r="K2414" s="51" t="str">
        <f ca="1">LeaveTracker[[#This Row],[Days]]&amp;" "&amp;LeaveTracker[[#This Row],[Type of Leave]]</f>
        <v>1 SL</v>
      </c>
      <c r="L2414" s="23">
        <f ca="1">NETWORKDAYS(LeaveTracker[[#This Row],[Start Date]],LeaveTracker[[#This Row],[End Date]],lstHolidays)</f>
        <v>1</v>
      </c>
      <c r="M2414" s="27"/>
    </row>
    <row r="2415" spans="1:13" ht="30" customHeight="1" x14ac:dyDescent="0.3">
      <c r="A2415" s="27">
        <f>A2414+1</f>
        <v>865</v>
      </c>
      <c r="B2415" s="31">
        <v>44778</v>
      </c>
      <c r="C2415" s="31">
        <v>44741</v>
      </c>
      <c r="D2415" s="19" t="s">
        <v>405</v>
      </c>
      <c r="E2415" s="51" t="str">
        <f>IF(ISBLANK(LeaveTracker[[#This Row],[Employee Name]]),"-----",VLOOKUP(LeaveTracker[[#This Row],[Employee Name]],Employees[[Employee Name]:[Office]],7))</f>
        <v>CTO</v>
      </c>
      <c r="F2415" s="51" t="str">
        <f>IF(ISBLANK(LeaveTracker[[#This Row],[Employee Name]]),"-----",VLOOKUP(LeaveTracker[[#This Row],[Employee Name]],Employees[[Employee Name]:[Office]],6))</f>
        <v>REGULAR</v>
      </c>
      <c r="G2415" s="24">
        <v>44736</v>
      </c>
      <c r="H2415" s="24">
        <v>44736</v>
      </c>
      <c r="I2415" s="19" t="s">
        <v>81</v>
      </c>
      <c r="K2415" s="51" t="str">
        <f ca="1">LeaveTracker[[#This Row],[Days]]&amp;" "&amp;LeaveTracker[[#This Row],[Type of Leave]]</f>
        <v>1 SL</v>
      </c>
      <c r="L2415" s="23">
        <f ca="1">NETWORKDAYS(LeaveTracker[[#This Row],[Start Date]],LeaveTracker[[#This Row],[End Date]],lstHolidays)</f>
        <v>1</v>
      </c>
      <c r="M2415" s="27"/>
    </row>
    <row r="2416" spans="1:13" ht="30" customHeight="1" x14ac:dyDescent="0.3">
      <c r="A2416" s="27">
        <v>865</v>
      </c>
      <c r="B2416" s="31">
        <v>44778</v>
      </c>
      <c r="C2416" s="31">
        <v>44741</v>
      </c>
      <c r="D2416" s="19" t="s">
        <v>405</v>
      </c>
      <c r="E2416" s="51" t="str">
        <f>IF(ISBLANK(LeaveTracker[[#This Row],[Employee Name]]),"-----",VLOOKUP(LeaveTracker[[#This Row],[Employee Name]],Employees[[Employee Name]:[Office]],7))</f>
        <v>CTO</v>
      </c>
      <c r="F2416" s="51" t="str">
        <f>IF(ISBLANK(LeaveTracker[[#This Row],[Employee Name]]),"-----",VLOOKUP(LeaveTracker[[#This Row],[Employee Name]],Employees[[Employee Name]:[Office]],6))</f>
        <v>REGULAR</v>
      </c>
      <c r="G2416" s="24">
        <v>44739</v>
      </c>
      <c r="H2416" s="24">
        <v>44739</v>
      </c>
      <c r="I2416" s="19" t="s">
        <v>81</v>
      </c>
      <c r="K2416" s="51" t="str">
        <f ca="1">LeaveTracker[[#This Row],[Days]]&amp;" "&amp;LeaveTracker[[#This Row],[Type of Leave]]</f>
        <v>1 SL</v>
      </c>
      <c r="L2416" s="23">
        <f ca="1">NETWORKDAYS(LeaveTracker[[#This Row],[Start Date]],LeaveTracker[[#This Row],[End Date]],lstHolidays)</f>
        <v>1</v>
      </c>
      <c r="M2416" s="27"/>
    </row>
    <row r="2417" spans="1:13" ht="30" customHeight="1" x14ac:dyDescent="0.3">
      <c r="A2417" s="27">
        <f>A2416+1</f>
        <v>866</v>
      </c>
      <c r="B2417" s="31">
        <v>44778</v>
      </c>
      <c r="C2417" s="31">
        <v>44757</v>
      </c>
      <c r="D2417" s="19" t="s">
        <v>323</v>
      </c>
      <c r="E2417" s="51" t="str">
        <f>IF(ISBLANK(LeaveTracker[[#This Row],[Employee Name]]),"-----",VLOOKUP(LeaveTracker[[#This Row],[Employee Name]],Employees[[Employee Name]:[Office]],7))</f>
        <v>CEO</v>
      </c>
      <c r="F2417" s="51" t="str">
        <f>IF(ISBLANK(LeaveTracker[[#This Row],[Employee Name]]),"-----",VLOOKUP(LeaveTracker[[#This Row],[Employee Name]],Employees[[Employee Name]:[Office]],6))</f>
        <v>REGULAR</v>
      </c>
      <c r="G2417" s="24">
        <v>44763</v>
      </c>
      <c r="H2417" s="24">
        <v>44763</v>
      </c>
      <c r="I2417" s="19" t="s">
        <v>298</v>
      </c>
      <c r="J2417" s="43" t="s">
        <v>1003</v>
      </c>
      <c r="K2417" s="51" t="str">
        <f ca="1">LeaveTracker[[#This Row],[Days]]&amp;" "&amp;LeaveTracker[[#This Row],[Type of Leave]]</f>
        <v>1 OTHER</v>
      </c>
      <c r="L2417" s="23">
        <f ca="1">NETWORKDAYS(LeaveTracker[[#This Row],[Start Date]],LeaveTracker[[#This Row],[End Date]],lstHolidays)</f>
        <v>1</v>
      </c>
      <c r="M2417" s="27"/>
    </row>
    <row r="2418" spans="1:13" ht="30" customHeight="1" x14ac:dyDescent="0.3">
      <c r="A2418" s="27">
        <f>A2417+1</f>
        <v>867</v>
      </c>
      <c r="B2418" s="31">
        <v>44778</v>
      </c>
      <c r="C2418" s="31">
        <v>44759</v>
      </c>
      <c r="D2418" s="19" t="s">
        <v>283</v>
      </c>
      <c r="E2418" s="51" t="str">
        <f>IF(ISBLANK(LeaveTracker[[#This Row],[Employee Name]]),"-----",VLOOKUP(LeaveTracker[[#This Row],[Employee Name]],Employees[[Employee Name]:[Office]],7))</f>
        <v>PICNIC GROVE</v>
      </c>
      <c r="F2418" s="51" t="str">
        <f>IF(ISBLANK(LeaveTracker[[#This Row],[Employee Name]]),"-----",VLOOKUP(LeaveTracker[[#This Row],[Employee Name]],Employees[[Employee Name]:[Office]],6))</f>
        <v>REGULAR</v>
      </c>
      <c r="G2418" s="24">
        <v>44774</v>
      </c>
      <c r="H2418" s="24">
        <v>44774</v>
      </c>
      <c r="I2418" s="19" t="s">
        <v>298</v>
      </c>
      <c r="J2418" s="43" t="s">
        <v>1003</v>
      </c>
      <c r="K2418" s="51" t="str">
        <f ca="1">LeaveTracker[[#This Row],[Days]]&amp;" "&amp;LeaveTracker[[#This Row],[Type of Leave]]</f>
        <v>1 OTHER</v>
      </c>
      <c r="L2418" s="23">
        <f ca="1">NETWORKDAYS(LeaveTracker[[#This Row],[Start Date]],LeaveTracker[[#This Row],[End Date]],lstHolidays)</f>
        <v>1</v>
      </c>
      <c r="M2418" s="27"/>
    </row>
    <row r="2419" spans="1:13" ht="30" customHeight="1" x14ac:dyDescent="0.3">
      <c r="A2419" s="27">
        <f>A2418+1</f>
        <v>868</v>
      </c>
      <c r="B2419" s="31">
        <v>44778</v>
      </c>
      <c r="C2419" s="31">
        <v>44760</v>
      </c>
      <c r="D2419" s="19" t="s">
        <v>242</v>
      </c>
      <c r="E2419" s="51" t="str">
        <f>IF(ISBLANK(LeaveTracker[[#This Row],[Employee Name]]),"-----",VLOOKUP(LeaveTracker[[#This Row],[Employee Name]],Employees[[Employee Name]:[Office]],7))</f>
        <v>TCCH/TICC</v>
      </c>
      <c r="F2419" s="51" t="str">
        <f>IF(ISBLANK(LeaveTracker[[#This Row],[Employee Name]]),"-----",VLOOKUP(LeaveTracker[[#This Row],[Employee Name]],Employees[[Employee Name]:[Office]],6))</f>
        <v>REGULAR</v>
      </c>
      <c r="G2419" s="24">
        <v>44749</v>
      </c>
      <c r="H2419" s="24">
        <v>44750</v>
      </c>
      <c r="I2419" s="19" t="s">
        <v>82</v>
      </c>
      <c r="K2419" s="51" t="str">
        <f ca="1">LeaveTracker[[#This Row],[Days]]&amp;" "&amp;LeaveTracker[[#This Row],[Type of Leave]]</f>
        <v>2 VL</v>
      </c>
      <c r="L2419" s="23">
        <f ca="1">NETWORKDAYS(LeaveTracker[[#This Row],[Start Date]],LeaveTracker[[#This Row],[End Date]],lstHolidays)</f>
        <v>2</v>
      </c>
      <c r="M2419" s="27"/>
    </row>
    <row r="2420" spans="1:13" ht="30" customHeight="1" x14ac:dyDescent="0.3">
      <c r="A2420" s="27">
        <v>868</v>
      </c>
      <c r="B2420" s="31">
        <v>44778</v>
      </c>
      <c r="C2420" s="31">
        <v>44760</v>
      </c>
      <c r="D2420" s="19" t="s">
        <v>242</v>
      </c>
      <c r="E2420" s="51" t="str">
        <f>IF(ISBLANK(LeaveTracker[[#This Row],[Employee Name]]),"-----",VLOOKUP(LeaveTracker[[#This Row],[Employee Name]],Employees[[Employee Name]:[Office]],7))</f>
        <v>TCCH/TICC</v>
      </c>
      <c r="F2420" s="51" t="str">
        <f>IF(ISBLANK(LeaveTracker[[#This Row],[Employee Name]]),"-----",VLOOKUP(LeaveTracker[[#This Row],[Employee Name]],Employees[[Employee Name]:[Office]],6))</f>
        <v>REGULAR</v>
      </c>
      <c r="G2420" s="24">
        <v>44753</v>
      </c>
      <c r="H2420" s="24">
        <v>44757</v>
      </c>
      <c r="I2420" s="19" t="s">
        <v>82</v>
      </c>
      <c r="K2420" s="51" t="str">
        <f ca="1">LeaveTracker[[#This Row],[Days]]&amp;" "&amp;LeaveTracker[[#This Row],[Type of Leave]]</f>
        <v>5 VL</v>
      </c>
      <c r="L2420" s="23">
        <f ca="1">NETWORKDAYS(LeaveTracker[[#This Row],[Start Date]],LeaveTracker[[#This Row],[End Date]],lstHolidays)</f>
        <v>5</v>
      </c>
      <c r="M2420" s="27"/>
    </row>
    <row r="2421" spans="1:13" ht="30" customHeight="1" x14ac:dyDescent="0.3">
      <c r="A2421" s="27">
        <f t="shared" ref="A2421:A2428" si="3">A2420+1</f>
        <v>869</v>
      </c>
      <c r="B2421" s="31">
        <v>44778</v>
      </c>
      <c r="C2421" s="31">
        <v>44755</v>
      </c>
      <c r="D2421" s="19" t="s">
        <v>440</v>
      </c>
      <c r="E2421" s="51" t="str">
        <f>IF(ISBLANK(LeaveTracker[[#This Row],[Employee Name]]),"-----",VLOOKUP(LeaveTracker[[#This Row],[Employee Name]],Employees[[Employee Name]:[Office]],7))</f>
        <v>ACCOUNTING</v>
      </c>
      <c r="F2421" s="51" t="str">
        <f>IF(ISBLANK(LeaveTracker[[#This Row],[Employee Name]]),"-----",VLOOKUP(LeaveTracker[[#This Row],[Employee Name]],Employees[[Employee Name]:[Office]],6))</f>
        <v>REGULAR</v>
      </c>
      <c r="G2421" s="24">
        <v>44762</v>
      </c>
      <c r="H2421" s="24">
        <v>44762</v>
      </c>
      <c r="I2421" s="19" t="s">
        <v>298</v>
      </c>
      <c r="J2421" s="43" t="s">
        <v>1003</v>
      </c>
      <c r="K2421" s="51" t="str">
        <f ca="1">LeaveTracker[[#This Row],[Days]]&amp;" "&amp;LeaveTracker[[#This Row],[Type of Leave]]</f>
        <v>1 OTHER</v>
      </c>
      <c r="L2421" s="23">
        <f ca="1">NETWORKDAYS(LeaveTracker[[#This Row],[Start Date]],LeaveTracker[[#This Row],[End Date]],lstHolidays)</f>
        <v>1</v>
      </c>
      <c r="M2421" s="27"/>
    </row>
    <row r="2422" spans="1:13" ht="30" customHeight="1" x14ac:dyDescent="0.3">
      <c r="A2422" s="27">
        <f t="shared" si="3"/>
        <v>870</v>
      </c>
      <c r="B2422" s="31">
        <v>44778</v>
      </c>
      <c r="C2422" s="31">
        <v>44756</v>
      </c>
      <c r="D2422" s="19" t="s">
        <v>762</v>
      </c>
      <c r="E2422" s="51" t="str">
        <f>IF(ISBLANK(LeaveTracker[[#This Row],[Employee Name]]),"-----",VLOOKUP(LeaveTracker[[#This Row],[Employee Name]],Employees[[Employee Name]:[Office]],7))</f>
        <v>CTO</v>
      </c>
      <c r="F2422" s="51" t="str">
        <f>IF(ISBLANK(LeaveTracker[[#This Row],[Employee Name]]),"-----",VLOOKUP(LeaveTracker[[#This Row],[Employee Name]],Employees[[Employee Name]:[Office]],6))</f>
        <v>REGULAR</v>
      </c>
      <c r="G2422" s="24">
        <v>44755</v>
      </c>
      <c r="H2422" s="24">
        <v>44755</v>
      </c>
      <c r="I2422" s="19" t="s">
        <v>81</v>
      </c>
      <c r="K2422" s="51" t="str">
        <f ca="1">LeaveTracker[[#This Row],[Days]]&amp;" "&amp;LeaveTracker[[#This Row],[Type of Leave]]</f>
        <v>1 SL</v>
      </c>
      <c r="L2422" s="23">
        <f ca="1">NETWORKDAYS(LeaveTracker[[#This Row],[Start Date]],LeaveTracker[[#This Row],[End Date]],lstHolidays)</f>
        <v>1</v>
      </c>
      <c r="M2422" s="27"/>
    </row>
    <row r="2423" spans="1:13" ht="30" customHeight="1" x14ac:dyDescent="0.3">
      <c r="A2423" s="27">
        <f t="shared" si="3"/>
        <v>871</v>
      </c>
      <c r="B2423" s="31">
        <v>44778</v>
      </c>
      <c r="C2423" s="31">
        <v>44756</v>
      </c>
      <c r="D2423" s="19" t="s">
        <v>762</v>
      </c>
      <c r="E2423" s="51" t="str">
        <f>IF(ISBLANK(LeaveTracker[[#This Row],[Employee Name]]),"-----",VLOOKUP(LeaveTracker[[#This Row],[Employee Name]],Employees[[Employee Name]:[Office]],7))</f>
        <v>CTO</v>
      </c>
      <c r="F2423" s="51" t="str">
        <f>IF(ISBLANK(LeaveTracker[[#This Row],[Employee Name]]),"-----",VLOOKUP(LeaveTracker[[#This Row],[Employee Name]],Employees[[Employee Name]:[Office]],6))</f>
        <v>REGULAR</v>
      </c>
      <c r="G2423" s="24">
        <v>44753</v>
      </c>
      <c r="H2423" s="24">
        <v>44753</v>
      </c>
      <c r="I2423" s="19" t="s">
        <v>298</v>
      </c>
      <c r="J2423" s="43" t="s">
        <v>995</v>
      </c>
      <c r="K2423" s="51" t="str">
        <f ca="1">LeaveTracker[[#This Row],[Days]]&amp;" "&amp;LeaveTracker[[#This Row],[Type of Leave]]</f>
        <v>1 OTHER</v>
      </c>
      <c r="L2423" s="23">
        <f ca="1">NETWORKDAYS(LeaveTracker[[#This Row],[Start Date]],LeaveTracker[[#This Row],[End Date]],lstHolidays)</f>
        <v>1</v>
      </c>
      <c r="M2423" s="27"/>
    </row>
    <row r="2424" spans="1:13" ht="30" customHeight="1" x14ac:dyDescent="0.3">
      <c r="A2424" s="27">
        <f t="shared" si="3"/>
        <v>872</v>
      </c>
      <c r="B2424" s="31">
        <v>44778</v>
      </c>
      <c r="C2424" s="31">
        <v>44757</v>
      </c>
      <c r="D2424" s="19" t="s">
        <v>834</v>
      </c>
      <c r="E2424" s="51" t="str">
        <f>IF(ISBLANK(LeaveTracker[[#This Row],[Employee Name]]),"-----",VLOOKUP(LeaveTracker[[#This Row],[Employee Name]],Employees[[Employee Name]:[Office]],7))</f>
        <v>CTO</v>
      </c>
      <c r="F2424" s="51" t="str">
        <f>IF(ISBLANK(LeaveTracker[[#This Row],[Employee Name]]),"-----",VLOOKUP(LeaveTracker[[#This Row],[Employee Name]],Employees[[Employee Name]:[Office]],6))</f>
        <v>REGULAR</v>
      </c>
      <c r="G2424" s="24">
        <v>44748</v>
      </c>
      <c r="H2424" s="24">
        <v>44748</v>
      </c>
      <c r="I2424" s="19" t="s">
        <v>81</v>
      </c>
      <c r="K2424" s="51" t="str">
        <f ca="1">LeaveTracker[[#This Row],[Days]]&amp;" "&amp;LeaveTracker[[#This Row],[Type of Leave]]</f>
        <v>1 SL</v>
      </c>
      <c r="L2424" s="23">
        <f ca="1">NETWORKDAYS(LeaveTracker[[#This Row],[Start Date]],LeaveTracker[[#This Row],[End Date]],lstHolidays)</f>
        <v>1</v>
      </c>
      <c r="M2424" s="27"/>
    </row>
    <row r="2425" spans="1:13" ht="30" customHeight="1" x14ac:dyDescent="0.3">
      <c r="A2425" s="27">
        <f t="shared" si="3"/>
        <v>873</v>
      </c>
      <c r="B2425" s="31">
        <v>44778</v>
      </c>
      <c r="C2425" s="31">
        <v>44746</v>
      </c>
      <c r="D2425" s="19" t="s">
        <v>657</v>
      </c>
      <c r="E2425" s="51" t="str">
        <f>IF(ISBLANK(LeaveTracker[[#This Row],[Employee Name]]),"-----",VLOOKUP(LeaveTracker[[#This Row],[Employee Name]],Employees[[Employee Name]:[Office]],7))</f>
        <v>ASSESSORS OFFICE</v>
      </c>
      <c r="F2425" s="51" t="str">
        <f>IF(ISBLANK(LeaveTracker[[#This Row],[Employee Name]]),"-----",VLOOKUP(LeaveTracker[[#This Row],[Employee Name]],Employees[[Employee Name]:[Office]],6))</f>
        <v>REGULAR</v>
      </c>
      <c r="G2425" s="24">
        <v>44753</v>
      </c>
      <c r="H2425" s="24">
        <v>44756</v>
      </c>
      <c r="I2425" s="19" t="s">
        <v>82</v>
      </c>
      <c r="K2425" s="51" t="str">
        <f ca="1">LeaveTracker[[#This Row],[Days]]&amp;" "&amp;LeaveTracker[[#This Row],[Type of Leave]]</f>
        <v>4 VL</v>
      </c>
      <c r="L2425" s="23">
        <f ca="1">NETWORKDAYS(LeaveTracker[[#This Row],[Start Date]],LeaveTracker[[#This Row],[End Date]],lstHolidays)</f>
        <v>4</v>
      </c>
      <c r="M2425" s="27"/>
    </row>
    <row r="2426" spans="1:13" ht="30" customHeight="1" x14ac:dyDescent="0.3">
      <c r="A2426" s="27">
        <f t="shared" si="3"/>
        <v>874</v>
      </c>
      <c r="B2426" s="31">
        <v>44778</v>
      </c>
      <c r="C2426" s="31">
        <v>44746</v>
      </c>
      <c r="D2426" s="19" t="s">
        <v>657</v>
      </c>
      <c r="E2426" s="51" t="str">
        <f>IF(ISBLANK(LeaveTracker[[#This Row],[Employee Name]]),"-----",VLOOKUP(LeaveTracker[[#This Row],[Employee Name]],Employees[[Employee Name]:[Office]],7))</f>
        <v>ASSESSORS OFFICE</v>
      </c>
      <c r="F2426" s="51" t="str">
        <f>IF(ISBLANK(LeaveTracker[[#This Row],[Employee Name]]),"-----",VLOOKUP(LeaveTracker[[#This Row],[Employee Name]],Employees[[Employee Name]:[Office]],6))</f>
        <v>REGULAR</v>
      </c>
      <c r="G2426" s="24">
        <v>44742</v>
      </c>
      <c r="H2426" s="24">
        <v>44743</v>
      </c>
      <c r="I2426" s="19" t="s">
        <v>81</v>
      </c>
      <c r="K2426" s="51" t="str">
        <f ca="1">LeaveTracker[[#This Row],[Days]]&amp;" "&amp;LeaveTracker[[#This Row],[Type of Leave]]</f>
        <v>2 SL</v>
      </c>
      <c r="L2426" s="23">
        <f ca="1">NETWORKDAYS(LeaveTracker[[#This Row],[Start Date]],LeaveTracker[[#This Row],[End Date]],lstHolidays)</f>
        <v>2</v>
      </c>
      <c r="M2426" s="27"/>
    </row>
    <row r="2427" spans="1:13" ht="30" customHeight="1" x14ac:dyDescent="0.3">
      <c r="A2427" s="27">
        <f t="shared" si="3"/>
        <v>875</v>
      </c>
      <c r="B2427" s="31">
        <v>44778</v>
      </c>
      <c r="C2427" s="31">
        <v>44739</v>
      </c>
      <c r="D2427" s="19" t="s">
        <v>657</v>
      </c>
      <c r="E2427" s="51" t="str">
        <f>IF(ISBLANK(LeaveTracker[[#This Row],[Employee Name]]),"-----",VLOOKUP(LeaveTracker[[#This Row],[Employee Name]],Employees[[Employee Name]:[Office]],7))</f>
        <v>ASSESSORS OFFICE</v>
      </c>
      <c r="F2427" s="51" t="str">
        <f>IF(ISBLANK(LeaveTracker[[#This Row],[Employee Name]]),"-----",VLOOKUP(LeaveTracker[[#This Row],[Employee Name]],Employees[[Employee Name]:[Office]],6))</f>
        <v>REGULAR</v>
      </c>
      <c r="G2427" s="24">
        <v>44736</v>
      </c>
      <c r="H2427" s="24">
        <v>44736</v>
      </c>
      <c r="I2427" s="19" t="s">
        <v>298</v>
      </c>
      <c r="J2427" s="43" t="s">
        <v>1003</v>
      </c>
      <c r="K2427" s="51" t="str">
        <f ca="1">LeaveTracker[[#This Row],[Days]]&amp;" "&amp;LeaveTracker[[#This Row],[Type of Leave]]</f>
        <v>1 OTHER</v>
      </c>
      <c r="L2427" s="23">
        <f ca="1">NETWORKDAYS(LeaveTracker[[#This Row],[Start Date]],LeaveTracker[[#This Row],[End Date]],lstHolidays)</f>
        <v>1</v>
      </c>
      <c r="M2427" s="27"/>
    </row>
    <row r="2428" spans="1:13" ht="30" customHeight="1" x14ac:dyDescent="0.3">
      <c r="A2428" s="27">
        <f t="shared" si="3"/>
        <v>876</v>
      </c>
      <c r="B2428" s="31">
        <v>44778</v>
      </c>
      <c r="C2428" s="31">
        <v>44763</v>
      </c>
      <c r="D2428" s="19" t="s">
        <v>904</v>
      </c>
      <c r="E2428" s="51" t="str">
        <f>IF(ISBLANK(LeaveTracker[[#This Row],[Employee Name]]),"-----",VLOOKUP(LeaveTracker[[#This Row],[Employee Name]],Employees[[Employee Name]:[Office]],7))</f>
        <v>CEO</v>
      </c>
      <c r="F2428" s="51" t="str">
        <f>IF(ISBLANK(LeaveTracker[[#This Row],[Employee Name]]),"-----",VLOOKUP(LeaveTracker[[#This Row],[Employee Name]],Employees[[Employee Name]:[Office]],6))</f>
        <v>REGULAR</v>
      </c>
      <c r="G2428" s="24">
        <v>44763</v>
      </c>
      <c r="H2428" s="24">
        <v>44764</v>
      </c>
      <c r="I2428" s="19" t="s">
        <v>82</v>
      </c>
      <c r="K2428" s="51" t="str">
        <f ca="1">LeaveTracker[[#This Row],[Days]]&amp;" "&amp;LeaveTracker[[#This Row],[Type of Leave]]</f>
        <v>2 VL</v>
      </c>
      <c r="L2428" s="23">
        <f ca="1">NETWORKDAYS(LeaveTracker[[#This Row],[Start Date]],LeaveTracker[[#This Row],[End Date]],lstHolidays)</f>
        <v>2</v>
      </c>
      <c r="M2428" s="27"/>
    </row>
    <row r="2429" spans="1:13" ht="30" customHeight="1" x14ac:dyDescent="0.3">
      <c r="A2429" s="27">
        <v>876</v>
      </c>
      <c r="B2429" s="31">
        <v>44778</v>
      </c>
      <c r="C2429" s="31">
        <v>44763</v>
      </c>
      <c r="D2429" s="19" t="s">
        <v>904</v>
      </c>
      <c r="E2429" s="51" t="str">
        <f>IF(ISBLANK(LeaveTracker[[#This Row],[Employee Name]]),"-----",VLOOKUP(LeaveTracker[[#This Row],[Employee Name]],Employees[[Employee Name]:[Office]],7))</f>
        <v>CEO</v>
      </c>
      <c r="F2429" s="51" t="str">
        <f>IF(ISBLANK(LeaveTracker[[#This Row],[Employee Name]]),"-----",VLOOKUP(LeaveTracker[[#This Row],[Employee Name]],Employees[[Employee Name]:[Office]],6))</f>
        <v>REGULAR</v>
      </c>
      <c r="G2429" s="24">
        <v>44767</v>
      </c>
      <c r="H2429" s="24">
        <v>44767</v>
      </c>
      <c r="I2429" s="19" t="s">
        <v>82</v>
      </c>
      <c r="K2429" s="51" t="str">
        <f ca="1">LeaveTracker[[#This Row],[Days]]&amp;" "&amp;LeaveTracker[[#This Row],[Type of Leave]]</f>
        <v>1 VL</v>
      </c>
      <c r="L2429" s="23">
        <f ca="1">NETWORKDAYS(LeaveTracker[[#This Row],[Start Date]],LeaveTracker[[#This Row],[End Date]],lstHolidays)</f>
        <v>1</v>
      </c>
      <c r="M2429" s="27"/>
    </row>
    <row r="2430" spans="1:13" ht="30" customHeight="1" x14ac:dyDescent="0.3">
      <c r="A2430" s="27">
        <f>A2429+1</f>
        <v>877</v>
      </c>
      <c r="B2430" s="31">
        <v>44778</v>
      </c>
      <c r="C2430" s="31">
        <v>44749</v>
      </c>
      <c r="D2430" s="19" t="s">
        <v>660</v>
      </c>
      <c r="E2430" s="51" t="str">
        <f>IF(ISBLANK(LeaveTracker[[#This Row],[Employee Name]]),"-----",VLOOKUP(LeaveTracker[[#This Row],[Employee Name]],Employees[[Employee Name]:[Office]],7))</f>
        <v>CTO</v>
      </c>
      <c r="F2430" s="51" t="str">
        <f>IF(ISBLANK(LeaveTracker[[#This Row],[Employee Name]]),"-----",VLOOKUP(LeaveTracker[[#This Row],[Employee Name]],Employees[[Employee Name]:[Office]],6))</f>
        <v>REGULAR</v>
      </c>
      <c r="G2430" s="24">
        <v>44719</v>
      </c>
      <c r="H2430" s="24">
        <v>44719</v>
      </c>
      <c r="I2430" s="19" t="s">
        <v>81</v>
      </c>
      <c r="K2430" s="51" t="str">
        <f ca="1">LeaveTracker[[#This Row],[Days]]&amp;" "&amp;LeaveTracker[[#This Row],[Type of Leave]]</f>
        <v>1 SL</v>
      </c>
      <c r="L2430" s="23">
        <f ca="1">NETWORKDAYS(LeaveTracker[[#This Row],[Start Date]],LeaveTracker[[#This Row],[End Date]],lstHolidays)</f>
        <v>1</v>
      </c>
      <c r="M2430" s="27"/>
    </row>
    <row r="2431" spans="1:13" ht="30" customHeight="1" x14ac:dyDescent="0.3">
      <c r="A2431" s="27">
        <v>877</v>
      </c>
      <c r="B2431" s="31">
        <v>44778</v>
      </c>
      <c r="C2431" s="31">
        <v>44749</v>
      </c>
      <c r="D2431" s="19" t="s">
        <v>660</v>
      </c>
      <c r="E2431" s="51" t="str">
        <f>IF(ISBLANK(LeaveTracker[[#This Row],[Employee Name]]),"-----",VLOOKUP(LeaveTracker[[#This Row],[Employee Name]],Employees[[Employee Name]:[Office]],7))</f>
        <v>CTO</v>
      </c>
      <c r="F2431" s="51" t="str">
        <f>IF(ISBLANK(LeaveTracker[[#This Row],[Employee Name]]),"-----",VLOOKUP(LeaveTracker[[#This Row],[Employee Name]],Employees[[Employee Name]:[Office]],6))</f>
        <v>REGULAR</v>
      </c>
      <c r="G2431" s="24">
        <v>44734</v>
      </c>
      <c r="H2431" s="24">
        <v>44736</v>
      </c>
      <c r="I2431" s="19" t="s">
        <v>81</v>
      </c>
      <c r="K2431" s="51" t="str">
        <f ca="1">LeaveTracker[[#This Row],[Days]]&amp;" "&amp;LeaveTracker[[#This Row],[Type of Leave]]</f>
        <v>3 SL</v>
      </c>
      <c r="L2431" s="23">
        <f ca="1">NETWORKDAYS(LeaveTracker[[#This Row],[Start Date]],LeaveTracker[[#This Row],[End Date]],lstHolidays)</f>
        <v>3</v>
      </c>
      <c r="M2431" s="27"/>
    </row>
    <row r="2432" spans="1:13" ht="30" customHeight="1" x14ac:dyDescent="0.3">
      <c r="A2432" s="27">
        <v>877</v>
      </c>
      <c r="B2432" s="31">
        <v>44778</v>
      </c>
      <c r="C2432" s="31">
        <v>44749</v>
      </c>
      <c r="D2432" s="19" t="s">
        <v>660</v>
      </c>
      <c r="E2432" s="51" t="str">
        <f>IF(ISBLANK(LeaveTracker[[#This Row],[Employee Name]]),"-----",VLOOKUP(LeaveTracker[[#This Row],[Employee Name]],Employees[[Employee Name]:[Office]],7))</f>
        <v>CTO</v>
      </c>
      <c r="F2432" s="51" t="str">
        <f>IF(ISBLANK(LeaveTracker[[#This Row],[Employee Name]]),"-----",VLOOKUP(LeaveTracker[[#This Row],[Employee Name]],Employees[[Employee Name]:[Office]],6))</f>
        <v>REGULAR</v>
      </c>
      <c r="G2432" s="24">
        <v>44739</v>
      </c>
      <c r="H2432" s="24">
        <v>44742</v>
      </c>
      <c r="I2432" s="19" t="s">
        <v>81</v>
      </c>
      <c r="K2432" s="51" t="str">
        <f ca="1">LeaveTracker[[#This Row],[Days]]&amp;" "&amp;LeaveTracker[[#This Row],[Type of Leave]]</f>
        <v>4 SL</v>
      </c>
      <c r="L2432" s="23">
        <f ca="1">NETWORKDAYS(LeaveTracker[[#This Row],[Start Date]],LeaveTracker[[#This Row],[End Date]],lstHolidays)</f>
        <v>4</v>
      </c>
      <c r="M2432" s="27"/>
    </row>
    <row r="2433" spans="1:13" ht="30" customHeight="1" x14ac:dyDescent="0.3">
      <c r="A2433" s="27">
        <v>877</v>
      </c>
      <c r="B2433" s="31">
        <v>44778</v>
      </c>
      <c r="C2433" s="31">
        <v>44749</v>
      </c>
      <c r="D2433" s="19" t="s">
        <v>660</v>
      </c>
      <c r="E2433" s="51" t="str">
        <f>IF(ISBLANK(LeaveTracker[[#This Row],[Employee Name]]),"-----",VLOOKUP(LeaveTracker[[#This Row],[Employee Name]],Employees[[Employee Name]:[Office]],7))</f>
        <v>CTO</v>
      </c>
      <c r="F2433" s="51" t="str">
        <f>IF(ISBLANK(LeaveTracker[[#This Row],[Employee Name]]),"-----",VLOOKUP(LeaveTracker[[#This Row],[Employee Name]],Employees[[Employee Name]:[Office]],6))</f>
        <v>REGULAR</v>
      </c>
      <c r="G2433" s="24">
        <v>44743</v>
      </c>
      <c r="H2433" s="24">
        <v>44743</v>
      </c>
      <c r="I2433" s="19" t="s">
        <v>81</v>
      </c>
      <c r="K2433" s="51" t="str">
        <f ca="1">LeaveTracker[[#This Row],[Days]]&amp;" "&amp;LeaveTracker[[#This Row],[Type of Leave]]</f>
        <v>1 SL</v>
      </c>
      <c r="L2433" s="23">
        <f ca="1">NETWORKDAYS(LeaveTracker[[#This Row],[Start Date]],LeaveTracker[[#This Row],[End Date]],lstHolidays)</f>
        <v>1</v>
      </c>
      <c r="M2433" s="27"/>
    </row>
    <row r="2434" spans="1:13" ht="30" customHeight="1" x14ac:dyDescent="0.3">
      <c r="A2434" s="27">
        <v>877</v>
      </c>
      <c r="B2434" s="31">
        <v>44778</v>
      </c>
      <c r="C2434" s="31">
        <v>44750</v>
      </c>
      <c r="D2434" s="19" t="s">
        <v>660</v>
      </c>
      <c r="E2434" s="51" t="str">
        <f>IF(ISBLANK(LeaveTracker[[#This Row],[Employee Name]]),"-----",VLOOKUP(LeaveTracker[[#This Row],[Employee Name]],Employees[[Employee Name]:[Office]],7))</f>
        <v>CTO</v>
      </c>
      <c r="F2434" s="51" t="str">
        <f>IF(ISBLANK(LeaveTracker[[#This Row],[Employee Name]]),"-----",VLOOKUP(LeaveTracker[[#This Row],[Employee Name]],Employees[[Employee Name]:[Office]],6))</f>
        <v>REGULAR</v>
      </c>
      <c r="G2434" s="24">
        <v>44747</v>
      </c>
      <c r="H2434" s="24">
        <v>44748</v>
      </c>
      <c r="I2434" s="19" t="s">
        <v>81</v>
      </c>
      <c r="K2434" s="51" t="str">
        <f ca="1">LeaveTracker[[#This Row],[Days]]&amp;" "&amp;LeaveTracker[[#This Row],[Type of Leave]]</f>
        <v>2 SL</v>
      </c>
      <c r="L2434" s="23">
        <f ca="1">NETWORKDAYS(LeaveTracker[[#This Row],[Start Date]],LeaveTracker[[#This Row],[End Date]],lstHolidays)</f>
        <v>2</v>
      </c>
      <c r="M2434" s="27"/>
    </row>
    <row r="2435" spans="1:13" ht="30" customHeight="1" x14ac:dyDescent="0.3">
      <c r="A2435" s="27">
        <f>A2434+1</f>
        <v>878</v>
      </c>
      <c r="B2435" s="31">
        <v>44778</v>
      </c>
      <c r="C2435" s="31">
        <v>44764</v>
      </c>
      <c r="D2435" s="19" t="s">
        <v>950</v>
      </c>
      <c r="E2435" s="51" t="str">
        <f>IF(ISBLANK(LeaveTracker[[#This Row],[Employee Name]]),"-----",VLOOKUP(LeaveTracker[[#This Row],[Employee Name]],Employees[[Employee Name]:[Office]],7))</f>
        <v>ACCOUNTING</v>
      </c>
      <c r="F2435" s="51" t="str">
        <f>IF(ISBLANK(LeaveTracker[[#This Row],[Employee Name]]),"-----",VLOOKUP(LeaveTracker[[#This Row],[Employee Name]],Employees[[Employee Name]:[Office]],6))</f>
        <v>REGULAR</v>
      </c>
      <c r="G2435" s="24">
        <v>44760</v>
      </c>
      <c r="H2435" s="24">
        <v>44760</v>
      </c>
      <c r="I2435" s="19" t="s">
        <v>81</v>
      </c>
      <c r="K2435" s="51" t="str">
        <f ca="1">LeaveTracker[[#This Row],[Days]]&amp;" "&amp;LeaveTracker[[#This Row],[Type of Leave]]</f>
        <v>1 SL</v>
      </c>
      <c r="L2435" s="23">
        <f ca="1">NETWORKDAYS(LeaveTracker[[#This Row],[Start Date]],LeaveTracker[[#This Row],[End Date]],lstHolidays)</f>
        <v>1</v>
      </c>
      <c r="M2435" s="27"/>
    </row>
    <row r="2436" spans="1:13" ht="30" customHeight="1" x14ac:dyDescent="0.3">
      <c r="A2436" s="27">
        <v>878</v>
      </c>
      <c r="B2436" s="31">
        <v>44778</v>
      </c>
      <c r="C2436" s="31">
        <v>44764</v>
      </c>
      <c r="D2436" s="19" t="s">
        <v>950</v>
      </c>
      <c r="E2436" s="51" t="str">
        <f>IF(ISBLANK(LeaveTracker[[#This Row],[Employee Name]]),"-----",VLOOKUP(LeaveTracker[[#This Row],[Employee Name]],Employees[[Employee Name]:[Office]],7))</f>
        <v>ACCOUNTING</v>
      </c>
      <c r="F2436" s="51" t="str">
        <f>IF(ISBLANK(LeaveTracker[[#This Row],[Employee Name]]),"-----",VLOOKUP(LeaveTracker[[#This Row],[Employee Name]],Employees[[Employee Name]:[Office]],6))</f>
        <v>REGULAR</v>
      </c>
      <c r="G2436" s="24">
        <v>44763</v>
      </c>
      <c r="H2436" s="24">
        <v>44763</v>
      </c>
      <c r="I2436" s="19" t="s">
        <v>81</v>
      </c>
      <c r="K2436" s="51" t="str">
        <f ca="1">LeaveTracker[[#This Row],[Days]]&amp;" "&amp;LeaveTracker[[#This Row],[Type of Leave]]</f>
        <v>1 SL</v>
      </c>
      <c r="L2436" s="23">
        <f ca="1">NETWORKDAYS(LeaveTracker[[#This Row],[Start Date]],LeaveTracker[[#This Row],[End Date]],lstHolidays)</f>
        <v>1</v>
      </c>
      <c r="M2436" s="27"/>
    </row>
    <row r="2437" spans="1:13" ht="30" customHeight="1" x14ac:dyDescent="0.3">
      <c r="A2437" s="27">
        <f t="shared" ref="A2437:A2450" si="4">A2436+1</f>
        <v>879</v>
      </c>
      <c r="B2437" s="31">
        <v>44778</v>
      </c>
      <c r="C2437" s="31">
        <v>44757</v>
      </c>
      <c r="D2437" s="19" t="s">
        <v>950</v>
      </c>
      <c r="E2437" s="51" t="str">
        <f>IF(ISBLANK(LeaveTracker[[#This Row],[Employee Name]]),"-----",VLOOKUP(LeaveTracker[[#This Row],[Employee Name]],Employees[[Employee Name]:[Office]],7))</f>
        <v>ACCOUNTING</v>
      </c>
      <c r="F2437" s="51" t="str">
        <f>IF(ISBLANK(LeaveTracker[[#This Row],[Employee Name]]),"-----",VLOOKUP(LeaveTracker[[#This Row],[Employee Name]],Employees[[Employee Name]:[Office]],6))</f>
        <v>REGULAR</v>
      </c>
      <c r="G2437" s="24">
        <v>44754</v>
      </c>
      <c r="H2437" s="24">
        <v>44754</v>
      </c>
      <c r="I2437" s="19" t="s">
        <v>81</v>
      </c>
      <c r="K2437" s="51" t="str">
        <f ca="1">LeaveTracker[[#This Row],[Days]]&amp;" "&amp;LeaveTracker[[#This Row],[Type of Leave]]</f>
        <v>1 SL</v>
      </c>
      <c r="L2437" s="23">
        <f ca="1">NETWORKDAYS(LeaveTracker[[#This Row],[Start Date]],LeaveTracker[[#This Row],[End Date]],lstHolidays)</f>
        <v>1</v>
      </c>
      <c r="M2437" s="27"/>
    </row>
    <row r="2438" spans="1:13" ht="30" customHeight="1" x14ac:dyDescent="0.3">
      <c r="A2438" s="27">
        <f t="shared" si="4"/>
        <v>880</v>
      </c>
      <c r="B2438" s="31">
        <v>44778</v>
      </c>
      <c r="C2438" s="31">
        <v>44753</v>
      </c>
      <c r="D2438" s="19" t="s">
        <v>950</v>
      </c>
      <c r="E2438" s="51" t="str">
        <f>IF(ISBLANK(LeaveTracker[[#This Row],[Employee Name]]),"-----",VLOOKUP(LeaveTracker[[#This Row],[Employee Name]],Employees[[Employee Name]:[Office]],7))</f>
        <v>ACCOUNTING</v>
      </c>
      <c r="F2438" s="51" t="str">
        <f>IF(ISBLANK(LeaveTracker[[#This Row],[Employee Name]]),"-----",VLOOKUP(LeaveTracker[[#This Row],[Employee Name]],Employees[[Employee Name]:[Office]],6))</f>
        <v>REGULAR</v>
      </c>
      <c r="G2438" s="24">
        <v>44748</v>
      </c>
      <c r="H2438" s="24">
        <v>44748</v>
      </c>
      <c r="I2438" s="19" t="s">
        <v>81</v>
      </c>
      <c r="K2438" s="51" t="str">
        <f ca="1">LeaveTracker[[#This Row],[Days]]&amp;" "&amp;LeaveTracker[[#This Row],[Type of Leave]]</f>
        <v>1 SL</v>
      </c>
      <c r="L2438" s="23">
        <f ca="1">NETWORKDAYS(LeaveTracker[[#This Row],[Start Date]],LeaveTracker[[#This Row],[End Date]],lstHolidays)</f>
        <v>1</v>
      </c>
      <c r="M2438" s="27"/>
    </row>
    <row r="2439" spans="1:13" ht="30" customHeight="1" x14ac:dyDescent="0.3">
      <c r="A2439" s="27">
        <f t="shared" si="4"/>
        <v>881</v>
      </c>
      <c r="B2439" s="31">
        <v>44778</v>
      </c>
      <c r="C2439" s="31">
        <v>44757</v>
      </c>
      <c r="D2439" s="19" t="s">
        <v>950</v>
      </c>
      <c r="E2439" s="51" t="str">
        <f>IF(ISBLANK(LeaveTracker[[#This Row],[Employee Name]]),"-----",VLOOKUP(LeaveTracker[[#This Row],[Employee Name]],Employees[[Employee Name]:[Office]],7))</f>
        <v>ACCOUNTING</v>
      </c>
      <c r="F2439" s="51" t="str">
        <f>IF(ISBLANK(LeaveTracker[[#This Row],[Employee Name]]),"-----",VLOOKUP(LeaveTracker[[#This Row],[Employee Name]],Employees[[Employee Name]:[Office]],6))</f>
        <v>REGULAR</v>
      </c>
      <c r="G2439" s="24">
        <v>44718</v>
      </c>
      <c r="H2439" s="24">
        <v>44718</v>
      </c>
      <c r="I2439" s="19" t="s">
        <v>81</v>
      </c>
      <c r="K2439" s="51" t="str">
        <f ca="1">LeaveTracker[[#This Row],[Days]]&amp;" "&amp;LeaveTracker[[#This Row],[Type of Leave]]</f>
        <v>1 SL</v>
      </c>
      <c r="L2439" s="23">
        <f ca="1">NETWORKDAYS(LeaveTracker[[#This Row],[Start Date]],LeaveTracker[[#This Row],[End Date]],lstHolidays)</f>
        <v>1</v>
      </c>
      <c r="M2439" s="27"/>
    </row>
    <row r="2440" spans="1:13" ht="30" customHeight="1" x14ac:dyDescent="0.3">
      <c r="A2440" s="27">
        <f t="shared" si="4"/>
        <v>882</v>
      </c>
      <c r="B2440" s="31">
        <v>44778</v>
      </c>
      <c r="C2440" s="31">
        <v>44778</v>
      </c>
      <c r="D2440" s="19" t="s">
        <v>1008</v>
      </c>
      <c r="E2440" s="51" t="str">
        <f>IF(ISBLANK(LeaveTracker[[#This Row],[Employee Name]]),"-----",VLOOKUP(LeaveTracker[[#This Row],[Employee Name]],Employees[[Employee Name]:[Office]],7))</f>
        <v>ACCOUNTING</v>
      </c>
      <c r="F2440" s="51" t="str">
        <f>IF(ISBLANK(LeaveTracker[[#This Row],[Employee Name]]),"-----",VLOOKUP(LeaveTracker[[#This Row],[Employee Name]],Employees[[Employee Name]:[Office]],6))</f>
        <v>REGULAR</v>
      </c>
      <c r="G2440" s="24">
        <v>44783</v>
      </c>
      <c r="H2440" s="24">
        <v>44783</v>
      </c>
      <c r="I2440" s="19" t="s">
        <v>82</v>
      </c>
      <c r="K2440" s="51" t="str">
        <f ca="1">LeaveTracker[[#This Row],[Days]]&amp;" "&amp;LeaveTracker[[#This Row],[Type of Leave]]</f>
        <v>1 VL</v>
      </c>
      <c r="L2440" s="23">
        <f ca="1">NETWORKDAYS(LeaveTracker[[#This Row],[Start Date]],LeaveTracker[[#This Row],[End Date]],lstHolidays)</f>
        <v>1</v>
      </c>
      <c r="M2440" s="27"/>
    </row>
    <row r="2441" spans="1:13" ht="30" customHeight="1" x14ac:dyDescent="0.3">
      <c r="A2441" s="27">
        <f t="shared" si="4"/>
        <v>883</v>
      </c>
      <c r="B2441" s="31">
        <v>44778</v>
      </c>
      <c r="C2441" s="31">
        <v>44776</v>
      </c>
      <c r="D2441" s="19" t="s">
        <v>504</v>
      </c>
      <c r="E2441" s="51" t="str">
        <f>IF(ISBLANK(LeaveTracker[[#This Row],[Employee Name]]),"-----",VLOOKUP(LeaveTracker[[#This Row],[Employee Name]],Employees[[Employee Name]:[Office]],7))</f>
        <v>THRDC</v>
      </c>
      <c r="F2441" s="51" t="str">
        <f>IF(ISBLANK(LeaveTracker[[#This Row],[Employee Name]]),"-----",VLOOKUP(LeaveTracker[[#This Row],[Employee Name]],Employees[[Employee Name]:[Office]],6))</f>
        <v>REGULAR</v>
      </c>
      <c r="G2441" s="24">
        <v>44777</v>
      </c>
      <c r="H2441" s="24">
        <v>44777</v>
      </c>
      <c r="I2441" s="19" t="s">
        <v>82</v>
      </c>
      <c r="K2441" s="51" t="str">
        <f ca="1">LeaveTracker[[#This Row],[Days]]&amp;" "&amp;LeaveTracker[[#This Row],[Type of Leave]]</f>
        <v>1 VL</v>
      </c>
      <c r="L2441" s="23">
        <f ca="1">NETWORKDAYS(LeaveTracker[[#This Row],[Start Date]],LeaveTracker[[#This Row],[End Date]],lstHolidays)</f>
        <v>1</v>
      </c>
      <c r="M2441" s="27"/>
    </row>
    <row r="2442" spans="1:13" ht="30" customHeight="1" x14ac:dyDescent="0.3">
      <c r="A2442" s="27">
        <f t="shared" si="4"/>
        <v>884</v>
      </c>
      <c r="B2442" s="31">
        <v>44778</v>
      </c>
      <c r="C2442" s="31">
        <v>44777</v>
      </c>
      <c r="D2442" s="19" t="s">
        <v>1019</v>
      </c>
      <c r="E2442" s="51" t="str">
        <f>IF(ISBLANK(LeaveTracker[[#This Row],[Employee Name]]),"-----",VLOOKUP(LeaveTracker[[#This Row],[Employee Name]],Employees[[Employee Name]:[Office]],7))</f>
        <v>CSWDO</v>
      </c>
      <c r="F2442" s="51" t="str">
        <f>IF(ISBLANK(LeaveTracker[[#This Row],[Employee Name]]),"-----",VLOOKUP(LeaveTracker[[#This Row],[Employee Name]],Employees[[Employee Name]:[Office]],6))</f>
        <v>REGULAR</v>
      </c>
      <c r="G2442" s="24">
        <v>44777</v>
      </c>
      <c r="H2442" s="24">
        <v>44777</v>
      </c>
      <c r="I2442" s="19" t="s">
        <v>81</v>
      </c>
      <c r="K2442" s="51" t="str">
        <f ca="1">LeaveTracker[[#This Row],[Days]]&amp;" "&amp;LeaveTracker[[#This Row],[Type of Leave]]</f>
        <v>1 SL</v>
      </c>
      <c r="L2442" s="23">
        <f ca="1">NETWORKDAYS(LeaveTracker[[#This Row],[Start Date]],LeaveTracker[[#This Row],[End Date]],lstHolidays)</f>
        <v>1</v>
      </c>
      <c r="M2442" s="27"/>
    </row>
    <row r="2443" spans="1:13" ht="30" customHeight="1" x14ac:dyDescent="0.3">
      <c r="A2443" s="27">
        <f t="shared" si="4"/>
        <v>885</v>
      </c>
      <c r="B2443" s="31">
        <v>44778</v>
      </c>
      <c r="C2443" s="31">
        <v>44774</v>
      </c>
      <c r="D2443" s="19" t="s">
        <v>601</v>
      </c>
      <c r="E2443" s="51" t="str">
        <f>IF(ISBLANK(LeaveTracker[[#This Row],[Employee Name]]),"-----",VLOOKUP(LeaveTracker[[#This Row],[Employee Name]],Employees[[Employee Name]:[Office]],7))</f>
        <v>MAHOGANY MARKET</v>
      </c>
      <c r="F2443" s="51" t="str">
        <f>IF(ISBLANK(LeaveTracker[[#This Row],[Employee Name]]),"-----",VLOOKUP(LeaveTracker[[#This Row],[Employee Name]],Employees[[Employee Name]:[Office]],6))</f>
        <v>REGULAR</v>
      </c>
      <c r="G2443" s="24">
        <v>44770</v>
      </c>
      <c r="H2443" s="24">
        <v>44771</v>
      </c>
      <c r="I2443" s="19" t="s">
        <v>81</v>
      </c>
      <c r="K2443" s="51" t="str">
        <f ca="1">LeaveTracker[[#This Row],[Days]]&amp;" "&amp;LeaveTracker[[#This Row],[Type of Leave]]</f>
        <v>2 SL</v>
      </c>
      <c r="L2443" s="23">
        <f ca="1">NETWORKDAYS(LeaveTracker[[#This Row],[Start Date]],LeaveTracker[[#This Row],[End Date]],lstHolidays)</f>
        <v>2</v>
      </c>
      <c r="M2443" s="27"/>
    </row>
    <row r="2444" spans="1:13" ht="30" customHeight="1" x14ac:dyDescent="0.3">
      <c r="A2444" s="27">
        <f t="shared" si="4"/>
        <v>886</v>
      </c>
      <c r="B2444" s="31">
        <v>44778</v>
      </c>
      <c r="C2444" s="31">
        <v>44774</v>
      </c>
      <c r="D2444" s="19" t="s">
        <v>922</v>
      </c>
      <c r="E2444" s="51" t="str">
        <f>IF(ISBLANK(LeaveTracker[[#This Row],[Employee Name]]),"-----",VLOOKUP(LeaveTracker[[#This Row],[Employee Name]],Employees[[Employee Name]:[Office]],7))</f>
        <v>CPDO</v>
      </c>
      <c r="F2444" s="51" t="str">
        <f>IF(ISBLANK(LeaveTracker[[#This Row],[Employee Name]]),"-----",VLOOKUP(LeaveTracker[[#This Row],[Employee Name]],Employees[[Employee Name]:[Office]],6))</f>
        <v>REGULAR</v>
      </c>
      <c r="G2444" s="24">
        <v>44782</v>
      </c>
      <c r="H2444" s="24">
        <v>44782</v>
      </c>
      <c r="I2444" s="19" t="s">
        <v>298</v>
      </c>
      <c r="J2444" s="43" t="s">
        <v>1003</v>
      </c>
      <c r="K2444" s="51" t="str">
        <f ca="1">LeaveTracker[[#This Row],[Days]]&amp;" "&amp;LeaveTracker[[#This Row],[Type of Leave]]</f>
        <v>1 OTHER</v>
      </c>
      <c r="L2444" s="23">
        <f ca="1">NETWORKDAYS(LeaveTracker[[#This Row],[Start Date]],LeaveTracker[[#This Row],[End Date]],lstHolidays)</f>
        <v>1</v>
      </c>
      <c r="M2444" s="27"/>
    </row>
    <row r="2445" spans="1:13" ht="30" customHeight="1" x14ac:dyDescent="0.3">
      <c r="A2445" s="27">
        <f t="shared" si="4"/>
        <v>887</v>
      </c>
      <c r="B2445" s="31">
        <v>44778</v>
      </c>
      <c r="C2445" s="31">
        <v>44750</v>
      </c>
      <c r="D2445" s="19" t="s">
        <v>411</v>
      </c>
      <c r="E2445" s="51" t="str">
        <f>IF(ISBLANK(LeaveTracker[[#This Row],[Employee Name]]),"-----",VLOOKUP(LeaveTracker[[#This Row],[Employee Name]],Employees[[Employee Name]:[Office]],7))</f>
        <v>CTO</v>
      </c>
      <c r="F2445" s="51" t="str">
        <f>IF(ISBLANK(LeaveTracker[[#This Row],[Employee Name]]),"-----",VLOOKUP(LeaveTracker[[#This Row],[Employee Name]],Employees[[Employee Name]:[Office]],6))</f>
        <v>REGULAR</v>
      </c>
      <c r="G2445" s="24">
        <v>44757</v>
      </c>
      <c r="H2445" s="24">
        <v>44757</v>
      </c>
      <c r="I2445" s="19" t="s">
        <v>298</v>
      </c>
      <c r="J2445" s="43" t="s">
        <v>1003</v>
      </c>
      <c r="K2445" s="51" t="str">
        <f ca="1">LeaveTracker[[#This Row],[Days]]&amp;" "&amp;LeaveTracker[[#This Row],[Type of Leave]]</f>
        <v>1 OTHER</v>
      </c>
      <c r="L2445" s="23">
        <f ca="1">NETWORKDAYS(LeaveTracker[[#This Row],[Start Date]],LeaveTracker[[#This Row],[End Date]],lstHolidays)</f>
        <v>1</v>
      </c>
      <c r="M2445" s="27"/>
    </row>
    <row r="2446" spans="1:13" ht="30" customHeight="1" x14ac:dyDescent="0.3">
      <c r="A2446" s="27">
        <f t="shared" si="4"/>
        <v>888</v>
      </c>
      <c r="B2446" s="31">
        <v>44778</v>
      </c>
      <c r="C2446" s="31">
        <v>44757</v>
      </c>
      <c r="D2446" s="19" t="s">
        <v>449</v>
      </c>
      <c r="E2446" s="51" t="str">
        <f>IF(ISBLANK(LeaveTracker[[#This Row],[Employee Name]]),"-----",VLOOKUP(LeaveTracker[[#This Row],[Employee Name]],Employees[[Employee Name]:[Office]],7))</f>
        <v>CEO</v>
      </c>
      <c r="F2446" s="51" t="str">
        <f>IF(ISBLANK(LeaveTracker[[#This Row],[Employee Name]]),"-----",VLOOKUP(LeaveTracker[[#This Row],[Employee Name]],Employees[[Employee Name]:[Office]],6))</f>
        <v>REGULAR</v>
      </c>
      <c r="G2446" s="24">
        <v>44763</v>
      </c>
      <c r="H2446" s="24">
        <v>44764</v>
      </c>
      <c r="I2446" s="19" t="s">
        <v>298</v>
      </c>
      <c r="J2446" s="43" t="s">
        <v>1003</v>
      </c>
      <c r="K2446" s="51" t="str">
        <f ca="1">LeaveTracker[[#This Row],[Days]]&amp;" "&amp;LeaveTracker[[#This Row],[Type of Leave]]</f>
        <v>2 OTHER</v>
      </c>
      <c r="L2446" s="23">
        <f ca="1">NETWORKDAYS(LeaveTracker[[#This Row],[Start Date]],LeaveTracker[[#This Row],[End Date]],lstHolidays)</f>
        <v>2</v>
      </c>
      <c r="M2446" s="27"/>
    </row>
    <row r="2447" spans="1:13" ht="30" customHeight="1" x14ac:dyDescent="0.3">
      <c r="A2447" s="27">
        <f t="shared" si="4"/>
        <v>889</v>
      </c>
      <c r="B2447" s="31">
        <v>44778</v>
      </c>
      <c r="C2447" s="31">
        <v>44757</v>
      </c>
      <c r="D2447" s="19" t="s">
        <v>456</v>
      </c>
      <c r="E2447" s="51" t="str">
        <f>IF(ISBLANK(LeaveTracker[[#This Row],[Employee Name]]),"-----",VLOOKUP(LeaveTracker[[#This Row],[Employee Name]],Employees[[Employee Name]:[Office]],7))</f>
        <v>CEO</v>
      </c>
      <c r="F2447" s="51" t="str">
        <f>IF(ISBLANK(LeaveTracker[[#This Row],[Employee Name]]),"-----",VLOOKUP(LeaveTracker[[#This Row],[Employee Name]],Employees[[Employee Name]:[Office]],6))</f>
        <v>REGULAR</v>
      </c>
      <c r="G2447" s="24">
        <v>44763</v>
      </c>
      <c r="H2447" s="24">
        <v>44764</v>
      </c>
      <c r="I2447" s="19" t="s">
        <v>298</v>
      </c>
      <c r="J2447" s="43" t="s">
        <v>1003</v>
      </c>
      <c r="K2447" s="51" t="str">
        <f ca="1">LeaveTracker[[#This Row],[Days]]&amp;" "&amp;LeaveTracker[[#This Row],[Type of Leave]]</f>
        <v>2 OTHER</v>
      </c>
      <c r="L2447" s="23">
        <f ca="1">NETWORKDAYS(LeaveTracker[[#This Row],[Start Date]],LeaveTracker[[#This Row],[End Date]],lstHolidays)</f>
        <v>2</v>
      </c>
      <c r="M2447" s="27"/>
    </row>
    <row r="2448" spans="1:13" ht="30" customHeight="1" x14ac:dyDescent="0.3">
      <c r="A2448" s="27">
        <f t="shared" si="4"/>
        <v>890</v>
      </c>
      <c r="B2448" s="31">
        <v>44783</v>
      </c>
      <c r="C2448" s="31">
        <v>44770</v>
      </c>
      <c r="D2448" s="19" t="s">
        <v>1021</v>
      </c>
      <c r="E2448" s="51" t="str">
        <f>IF(ISBLANK(LeaveTracker[[#This Row],[Employee Name]]),"-----",VLOOKUP(LeaveTracker[[#This Row],[Employee Name]],Employees[[Employee Name]:[Office]],7))</f>
        <v>CTO</v>
      </c>
      <c r="F2448" s="51" t="str">
        <f>IF(ISBLANK(LeaveTracker[[#This Row],[Employee Name]]),"-----",VLOOKUP(LeaveTracker[[#This Row],[Employee Name]],Employees[[Employee Name]:[Office]],6))</f>
        <v>REGULAR</v>
      </c>
      <c r="G2448" s="24">
        <v>44760</v>
      </c>
      <c r="H2448" s="24">
        <v>44760</v>
      </c>
      <c r="I2448" s="19" t="s">
        <v>82</v>
      </c>
      <c r="K2448" s="51" t="str">
        <f ca="1">LeaveTracker[[#This Row],[Days]]&amp;" "&amp;LeaveTracker[[#This Row],[Type of Leave]]</f>
        <v>1 VL</v>
      </c>
      <c r="L2448" s="23">
        <f ca="1">NETWORKDAYS(LeaveTracker[[#This Row],[Start Date]],LeaveTracker[[#This Row],[End Date]],lstHolidays)</f>
        <v>1</v>
      </c>
      <c r="M2448" s="27"/>
    </row>
    <row r="2449" spans="1:13" ht="30" customHeight="1" x14ac:dyDescent="0.3">
      <c r="A2449" s="27">
        <f t="shared" si="4"/>
        <v>891</v>
      </c>
      <c r="B2449" s="31">
        <v>44783</v>
      </c>
      <c r="C2449" s="31">
        <v>44764</v>
      </c>
      <c r="D2449" s="19" t="s">
        <v>242</v>
      </c>
      <c r="E2449" s="51" t="str">
        <f>IF(ISBLANK(LeaveTracker[[#This Row],[Employee Name]]),"-----",VLOOKUP(LeaveTracker[[#This Row],[Employee Name]],Employees[[Employee Name]:[Office]],7))</f>
        <v>TCCH/TICC</v>
      </c>
      <c r="F2449" s="51" t="str">
        <f>IF(ISBLANK(LeaveTracker[[#This Row],[Employee Name]]),"-----",VLOOKUP(LeaveTracker[[#This Row],[Employee Name]],Employees[[Employee Name]:[Office]],6))</f>
        <v>REGULAR</v>
      </c>
      <c r="G2449" s="24">
        <v>44763</v>
      </c>
      <c r="H2449" s="24">
        <v>44763</v>
      </c>
      <c r="I2449" s="19" t="s">
        <v>81</v>
      </c>
      <c r="K2449" s="51" t="str">
        <f ca="1">LeaveTracker[[#This Row],[Days]]&amp;" "&amp;LeaveTracker[[#This Row],[Type of Leave]]</f>
        <v>1 SL</v>
      </c>
      <c r="L2449" s="23">
        <f ca="1">NETWORKDAYS(LeaveTracker[[#This Row],[Start Date]],LeaveTracker[[#This Row],[End Date]],lstHolidays)</f>
        <v>1</v>
      </c>
      <c r="M2449" s="27"/>
    </row>
    <row r="2450" spans="1:13" ht="30" customHeight="1" x14ac:dyDescent="0.3">
      <c r="A2450" s="27">
        <f t="shared" si="4"/>
        <v>892</v>
      </c>
      <c r="B2450" s="31">
        <v>44783</v>
      </c>
      <c r="C2450" s="31">
        <v>44769</v>
      </c>
      <c r="D2450" s="19" t="s">
        <v>714</v>
      </c>
      <c r="E2450" s="51" t="str">
        <f>IF(ISBLANK(LeaveTracker[[#This Row],[Employee Name]]),"-----",VLOOKUP(LeaveTracker[[#This Row],[Employee Name]],Employees[[Employee Name]:[Office]],7))</f>
        <v>CBO</v>
      </c>
      <c r="F2450" s="51" t="str">
        <f>IF(ISBLANK(LeaveTracker[[#This Row],[Employee Name]]),"-----",VLOOKUP(LeaveTracker[[#This Row],[Employee Name]],Employees[[Employee Name]:[Office]],6))</f>
        <v>REGULAR</v>
      </c>
      <c r="G2450" s="24">
        <v>44760</v>
      </c>
      <c r="H2450" s="24">
        <v>44760</v>
      </c>
      <c r="I2450" s="19" t="s">
        <v>81</v>
      </c>
      <c r="K2450" s="51" t="str">
        <f ca="1">LeaveTracker[[#This Row],[Days]]&amp;" "&amp;LeaveTracker[[#This Row],[Type of Leave]]</f>
        <v>1 SL</v>
      </c>
      <c r="L2450" s="23">
        <f ca="1">NETWORKDAYS(LeaveTracker[[#This Row],[Start Date]],LeaveTracker[[#This Row],[End Date]],lstHolidays)</f>
        <v>1</v>
      </c>
      <c r="M2450" s="27"/>
    </row>
    <row r="2451" spans="1:13" ht="30" customHeight="1" x14ac:dyDescent="0.3">
      <c r="A2451" s="27">
        <v>892</v>
      </c>
      <c r="B2451" s="31">
        <v>44783</v>
      </c>
      <c r="C2451" s="31">
        <v>44769</v>
      </c>
      <c r="D2451" s="19" t="s">
        <v>714</v>
      </c>
      <c r="E2451" s="51" t="str">
        <f>IF(ISBLANK(LeaveTracker[[#This Row],[Employee Name]]),"-----",VLOOKUP(LeaveTracker[[#This Row],[Employee Name]],Employees[[Employee Name]:[Office]],7))</f>
        <v>CBO</v>
      </c>
      <c r="F2451" s="51" t="str">
        <f>IF(ISBLANK(LeaveTracker[[#This Row],[Employee Name]]),"-----",VLOOKUP(LeaveTracker[[#This Row],[Employee Name]],Employees[[Employee Name]:[Office]],6))</f>
        <v>REGULAR</v>
      </c>
      <c r="G2451" s="24">
        <v>44763</v>
      </c>
      <c r="H2451" s="24">
        <v>44763</v>
      </c>
      <c r="I2451" s="19" t="s">
        <v>81</v>
      </c>
      <c r="K2451" s="51" t="str">
        <f ca="1">LeaveTracker[[#This Row],[Days]]&amp;" "&amp;LeaveTracker[[#This Row],[Type of Leave]]</f>
        <v>1 SL</v>
      </c>
      <c r="L2451" s="23">
        <f ca="1">NETWORKDAYS(LeaveTracker[[#This Row],[Start Date]],LeaveTracker[[#This Row],[End Date]],lstHolidays)</f>
        <v>1</v>
      </c>
      <c r="M2451" s="27"/>
    </row>
    <row r="2452" spans="1:13" ht="30" customHeight="1" x14ac:dyDescent="0.3">
      <c r="A2452" s="27">
        <f t="shared" ref="A2452:A2462" si="5">A2451+1</f>
        <v>893</v>
      </c>
      <c r="B2452" s="31">
        <v>44783</v>
      </c>
      <c r="C2452" s="31">
        <v>44764</v>
      </c>
      <c r="D2452" s="19" t="s">
        <v>553</v>
      </c>
      <c r="E2452" s="51" t="str">
        <f>IF(ISBLANK(LeaveTracker[[#This Row],[Employee Name]]),"-----",VLOOKUP(LeaveTracker[[#This Row],[Employee Name]],Employees[[Employee Name]:[Office]],7))</f>
        <v>CENRO</v>
      </c>
      <c r="F2452" s="51" t="str">
        <f>IF(ISBLANK(LeaveTracker[[#This Row],[Employee Name]]),"-----",VLOOKUP(LeaveTracker[[#This Row],[Employee Name]],Employees[[Employee Name]:[Office]],6))</f>
        <v>REGULAR</v>
      </c>
      <c r="G2452" s="24">
        <v>44763</v>
      </c>
      <c r="H2452" s="24">
        <v>44763</v>
      </c>
      <c r="I2452" s="19" t="s">
        <v>81</v>
      </c>
      <c r="K2452" s="51" t="str">
        <f ca="1">LeaveTracker[[#This Row],[Days]]&amp;" "&amp;LeaveTracker[[#This Row],[Type of Leave]]</f>
        <v>1 SL</v>
      </c>
      <c r="L2452" s="23">
        <f ca="1">NETWORKDAYS(LeaveTracker[[#This Row],[Start Date]],LeaveTracker[[#This Row],[End Date]],lstHolidays)</f>
        <v>1</v>
      </c>
      <c r="M2452" s="27"/>
    </row>
    <row r="2453" spans="1:13" ht="30" customHeight="1" x14ac:dyDescent="0.3">
      <c r="A2453" s="27">
        <f t="shared" si="5"/>
        <v>894</v>
      </c>
      <c r="B2453" s="31">
        <v>44783</v>
      </c>
      <c r="C2453" s="31">
        <v>44760</v>
      </c>
      <c r="D2453" s="19" t="s">
        <v>186</v>
      </c>
      <c r="E2453" s="51" t="str">
        <f>IF(ISBLANK(LeaveTracker[[#This Row],[Employee Name]]),"-----",VLOOKUP(LeaveTracker[[#This Row],[Employee Name]],Employees[[Employee Name]:[Office]],7))</f>
        <v>CBO</v>
      </c>
      <c r="F2453" s="51" t="str">
        <f>IF(ISBLANK(LeaveTracker[[#This Row],[Employee Name]]),"-----",VLOOKUP(LeaveTracker[[#This Row],[Employee Name]],Employees[[Employee Name]:[Office]],6))</f>
        <v>REGULAR</v>
      </c>
      <c r="G2453" s="24">
        <v>44757</v>
      </c>
      <c r="H2453" s="24">
        <v>44757</v>
      </c>
      <c r="I2453" s="19" t="s">
        <v>81</v>
      </c>
      <c r="K2453" s="51" t="str">
        <f ca="1">LeaveTracker[[#This Row],[Days]]&amp;" "&amp;LeaveTracker[[#This Row],[Type of Leave]]</f>
        <v>1 SL</v>
      </c>
      <c r="L2453" s="23">
        <f ca="1">NETWORKDAYS(LeaveTracker[[#This Row],[Start Date]],LeaveTracker[[#This Row],[End Date]],lstHolidays)</f>
        <v>1</v>
      </c>
      <c r="M2453" s="27"/>
    </row>
    <row r="2454" spans="1:13" ht="30" customHeight="1" x14ac:dyDescent="0.3">
      <c r="A2454" s="27">
        <f t="shared" si="5"/>
        <v>895</v>
      </c>
      <c r="B2454" s="31">
        <v>44783</v>
      </c>
      <c r="C2454" s="31">
        <v>44760</v>
      </c>
      <c r="D2454" s="19" t="s">
        <v>530</v>
      </c>
      <c r="E2454" s="51" t="str">
        <f>IF(ISBLANK(LeaveTracker[[#This Row],[Employee Name]]),"-----",VLOOKUP(LeaveTracker[[#This Row],[Employee Name]],Employees[[Employee Name]:[Office]],7))</f>
        <v>GSO</v>
      </c>
      <c r="F2454" s="51" t="str">
        <f>IF(ISBLANK(LeaveTracker[[#This Row],[Employee Name]]),"-----",VLOOKUP(LeaveTracker[[#This Row],[Employee Name]],Employees[[Employee Name]:[Office]],6))</f>
        <v>REGULAR</v>
      </c>
      <c r="G2454" s="24">
        <v>44757</v>
      </c>
      <c r="H2454" s="24">
        <v>44757</v>
      </c>
      <c r="I2454" s="19" t="s">
        <v>1022</v>
      </c>
      <c r="J2454" s="43" t="s">
        <v>1022</v>
      </c>
      <c r="K2454" s="51" t="str">
        <f ca="1">LeaveTracker[[#This Row],[Days]]&amp;" "&amp;LeaveTracker[[#This Row],[Type of Leave]]</f>
        <v>1 WITHOUTPAY</v>
      </c>
      <c r="L2454" s="23">
        <f ca="1">NETWORKDAYS(LeaveTracker[[#This Row],[Start Date]],LeaveTracker[[#This Row],[End Date]],lstHolidays)</f>
        <v>1</v>
      </c>
      <c r="M2454" s="27"/>
    </row>
    <row r="2455" spans="1:13" ht="30" customHeight="1" x14ac:dyDescent="0.3">
      <c r="A2455" s="27">
        <f t="shared" si="5"/>
        <v>896</v>
      </c>
      <c r="B2455" s="31">
        <v>44783</v>
      </c>
      <c r="C2455" s="31">
        <v>44778</v>
      </c>
      <c r="D2455" s="19" t="s">
        <v>762</v>
      </c>
      <c r="E2455" s="51" t="str">
        <f>IF(ISBLANK(LeaveTracker[[#This Row],[Employee Name]]),"-----",VLOOKUP(LeaveTracker[[#This Row],[Employee Name]],Employees[[Employee Name]:[Office]],7))</f>
        <v>CTO</v>
      </c>
      <c r="F2455" s="51" t="str">
        <f>IF(ISBLANK(LeaveTracker[[#This Row],[Employee Name]]),"-----",VLOOKUP(LeaveTracker[[#This Row],[Employee Name]],Employees[[Employee Name]:[Office]],6))</f>
        <v>REGULAR</v>
      </c>
      <c r="G2455" s="24">
        <v>44775</v>
      </c>
      <c r="H2455" s="24">
        <v>44777</v>
      </c>
      <c r="I2455" s="19" t="s">
        <v>81</v>
      </c>
      <c r="K2455" s="51" t="str">
        <f ca="1">LeaveTracker[[#This Row],[Days]]&amp;" "&amp;LeaveTracker[[#This Row],[Type of Leave]]</f>
        <v>3 SL</v>
      </c>
      <c r="L2455" s="23">
        <f ca="1">NETWORKDAYS(LeaveTracker[[#This Row],[Start Date]],LeaveTracker[[#This Row],[End Date]],lstHolidays)</f>
        <v>3</v>
      </c>
      <c r="M2455" s="27"/>
    </row>
    <row r="2456" spans="1:13" ht="30" customHeight="1" x14ac:dyDescent="0.3">
      <c r="A2456" s="27">
        <f t="shared" si="5"/>
        <v>897</v>
      </c>
      <c r="B2456" s="31">
        <v>44783</v>
      </c>
      <c r="C2456" s="31">
        <v>44764</v>
      </c>
      <c r="D2456" s="19" t="s">
        <v>612</v>
      </c>
      <c r="E2456" s="51" t="str">
        <f>IF(ISBLANK(LeaveTracker[[#This Row],[Employee Name]]),"-----",VLOOKUP(LeaveTracker[[#This Row],[Employee Name]],Employees[[Employee Name]:[Office]],7))</f>
        <v>CBO</v>
      </c>
      <c r="F2456" s="51" t="str">
        <f>IF(ISBLANK(LeaveTracker[[#This Row],[Employee Name]]),"-----",VLOOKUP(LeaveTracker[[#This Row],[Employee Name]],Employees[[Employee Name]:[Office]],6))</f>
        <v>REGULAR</v>
      </c>
      <c r="G2456" s="24">
        <v>44762</v>
      </c>
      <c r="H2456" s="24">
        <v>44763</v>
      </c>
      <c r="I2456" s="19" t="s">
        <v>81</v>
      </c>
      <c r="K2456" s="51" t="str">
        <f ca="1">LeaveTracker[[#This Row],[Days]]&amp;" "&amp;LeaveTracker[[#This Row],[Type of Leave]]</f>
        <v>2 SL</v>
      </c>
      <c r="L2456" s="23">
        <f ca="1">NETWORKDAYS(LeaveTracker[[#This Row],[Start Date]],LeaveTracker[[#This Row],[End Date]],lstHolidays)</f>
        <v>2</v>
      </c>
      <c r="M2456" s="27"/>
    </row>
    <row r="2457" spans="1:13" ht="30" customHeight="1" x14ac:dyDescent="0.3">
      <c r="A2457" s="27">
        <f t="shared" si="5"/>
        <v>898</v>
      </c>
      <c r="B2457" s="31">
        <v>44783</v>
      </c>
      <c r="C2457" s="31">
        <v>44763</v>
      </c>
      <c r="D2457" s="19" t="s">
        <v>407</v>
      </c>
      <c r="E2457" s="51" t="str">
        <f>IF(ISBLANK(LeaveTracker[[#This Row],[Employee Name]]),"-----",VLOOKUP(LeaveTracker[[#This Row],[Employee Name]],Employees[[Employee Name]:[Office]],7))</f>
        <v>CTO</v>
      </c>
      <c r="F2457" s="51" t="str">
        <f>IF(ISBLANK(LeaveTracker[[#This Row],[Employee Name]]),"-----",VLOOKUP(LeaveTracker[[#This Row],[Employee Name]],Employees[[Employee Name]:[Office]],6))</f>
        <v>REGULAR</v>
      </c>
      <c r="G2457" s="24">
        <v>44762</v>
      </c>
      <c r="H2457" s="24">
        <v>44762</v>
      </c>
      <c r="I2457" s="19" t="s">
        <v>298</v>
      </c>
      <c r="J2457" s="43" t="s">
        <v>1003</v>
      </c>
      <c r="K2457" s="51" t="str">
        <f ca="1">LeaveTracker[[#This Row],[Days]]&amp;" "&amp;LeaveTracker[[#This Row],[Type of Leave]]</f>
        <v>1 OTHER</v>
      </c>
      <c r="L2457" s="23">
        <f ca="1">NETWORKDAYS(LeaveTracker[[#This Row],[Start Date]],LeaveTracker[[#This Row],[End Date]],lstHolidays)</f>
        <v>1</v>
      </c>
      <c r="M2457" s="27"/>
    </row>
    <row r="2458" spans="1:13" ht="30" customHeight="1" x14ac:dyDescent="0.3">
      <c r="A2458" s="27">
        <f t="shared" si="5"/>
        <v>899</v>
      </c>
      <c r="B2458" s="31">
        <v>44783</v>
      </c>
      <c r="C2458" s="31">
        <v>44755</v>
      </c>
      <c r="D2458" s="19" t="s">
        <v>422</v>
      </c>
      <c r="E2458" s="51" t="str">
        <f>IF(ISBLANK(LeaveTracker[[#This Row],[Employee Name]]),"-----",VLOOKUP(LeaveTracker[[#This Row],[Employee Name]],Employees[[Employee Name]:[Office]],7))</f>
        <v>CTO</v>
      </c>
      <c r="F2458" s="51" t="str">
        <f>IF(ISBLANK(LeaveTracker[[#This Row],[Employee Name]]),"-----",VLOOKUP(LeaveTracker[[#This Row],[Employee Name]],Employees[[Employee Name]:[Office]],6))</f>
        <v>REGULAR</v>
      </c>
      <c r="G2458" s="24">
        <v>44755</v>
      </c>
      <c r="H2458" s="24">
        <v>44757</v>
      </c>
      <c r="I2458" s="19" t="s">
        <v>81</v>
      </c>
      <c r="K2458" s="51" t="str">
        <f ca="1">LeaveTracker[[#This Row],[Days]]&amp;" "&amp;LeaveTracker[[#This Row],[Type of Leave]]</f>
        <v>3 SL</v>
      </c>
      <c r="L2458" s="23">
        <f ca="1">NETWORKDAYS(LeaveTracker[[#This Row],[Start Date]],LeaveTracker[[#This Row],[End Date]],lstHolidays)</f>
        <v>3</v>
      </c>
      <c r="M2458" s="27"/>
    </row>
    <row r="2459" spans="1:13" ht="30" customHeight="1" x14ac:dyDescent="0.3">
      <c r="A2459" s="27">
        <f t="shared" si="5"/>
        <v>900</v>
      </c>
      <c r="B2459" s="31">
        <v>44783</v>
      </c>
      <c r="C2459" s="31">
        <v>44762</v>
      </c>
      <c r="D2459" s="19" t="s">
        <v>104</v>
      </c>
      <c r="E2459" s="51" t="str">
        <f>IF(ISBLANK(LeaveTracker[[#This Row],[Employee Name]]),"-----",VLOOKUP(LeaveTracker[[#This Row],[Employee Name]],Employees[[Employee Name]:[Office]],7))</f>
        <v>CTO</v>
      </c>
      <c r="F2459" s="51" t="str">
        <f>IF(ISBLANK(LeaveTracker[[#This Row],[Employee Name]]),"-----",VLOOKUP(LeaveTracker[[#This Row],[Employee Name]],Employees[[Employee Name]:[Office]],6))</f>
        <v>REGULAR</v>
      </c>
      <c r="G2459" s="24">
        <v>44757</v>
      </c>
      <c r="H2459" s="24">
        <v>44757</v>
      </c>
      <c r="I2459" s="19" t="s">
        <v>81</v>
      </c>
      <c r="K2459" s="51" t="str">
        <f ca="1">LeaveTracker[[#This Row],[Days]]&amp;" "&amp;LeaveTracker[[#This Row],[Type of Leave]]</f>
        <v>1 SL</v>
      </c>
      <c r="L2459" s="23">
        <f ca="1">NETWORKDAYS(LeaveTracker[[#This Row],[Start Date]],LeaveTracker[[#This Row],[End Date]],lstHolidays)</f>
        <v>1</v>
      </c>
      <c r="M2459" s="27"/>
    </row>
    <row r="2460" spans="1:13" ht="30" customHeight="1" x14ac:dyDescent="0.3">
      <c r="A2460" s="27">
        <f t="shared" si="5"/>
        <v>901</v>
      </c>
      <c r="B2460" s="31">
        <v>44783</v>
      </c>
      <c r="C2460" s="31">
        <v>44763</v>
      </c>
      <c r="D2460" s="19" t="s">
        <v>396</v>
      </c>
      <c r="E2460" s="51" t="str">
        <f>IF(ISBLANK(LeaveTracker[[#This Row],[Employee Name]]),"-----",VLOOKUP(LeaveTracker[[#This Row],[Employee Name]],Employees[[Employee Name]:[Office]],7))</f>
        <v>CTO</v>
      </c>
      <c r="F2460" s="51" t="str">
        <f>IF(ISBLANK(LeaveTracker[[#This Row],[Employee Name]]),"-----",VLOOKUP(LeaveTracker[[#This Row],[Employee Name]],Employees[[Employee Name]:[Office]],6))</f>
        <v>REGULAR</v>
      </c>
      <c r="G2460" s="24">
        <v>44761</v>
      </c>
      <c r="H2460" s="24">
        <v>44761</v>
      </c>
      <c r="I2460" s="19" t="s">
        <v>298</v>
      </c>
      <c r="J2460" s="43" t="s">
        <v>214</v>
      </c>
      <c r="K2460" s="51" t="str">
        <f ca="1">LeaveTracker[[#This Row],[Days]]&amp;" "&amp;LeaveTracker[[#This Row],[Type of Leave]]</f>
        <v>1 OTHER</v>
      </c>
      <c r="L2460" s="23">
        <f ca="1">NETWORKDAYS(LeaveTracker[[#This Row],[Start Date]],LeaveTracker[[#This Row],[End Date]],lstHolidays)</f>
        <v>1</v>
      </c>
      <c r="M2460" s="27"/>
    </row>
    <row r="2461" spans="1:13" ht="30" customHeight="1" x14ac:dyDescent="0.3">
      <c r="A2461" s="27">
        <f t="shared" si="5"/>
        <v>902</v>
      </c>
      <c r="B2461" s="31">
        <v>44783</v>
      </c>
      <c r="C2461" s="31">
        <v>44761</v>
      </c>
      <c r="D2461" s="19" t="s">
        <v>762</v>
      </c>
      <c r="E2461" s="51" t="str">
        <f>IF(ISBLANK(LeaveTracker[[#This Row],[Employee Name]]),"-----",VLOOKUP(LeaveTracker[[#This Row],[Employee Name]],Employees[[Employee Name]:[Office]],7))</f>
        <v>CTO</v>
      </c>
      <c r="F2461" s="51" t="str">
        <f>IF(ISBLANK(LeaveTracker[[#This Row],[Employee Name]]),"-----",VLOOKUP(LeaveTracker[[#This Row],[Employee Name]],Employees[[Employee Name]:[Office]],6))</f>
        <v>REGULAR</v>
      </c>
      <c r="G2461" s="24">
        <v>44760</v>
      </c>
      <c r="H2461" s="24">
        <v>44760</v>
      </c>
      <c r="I2461" s="19" t="s">
        <v>298</v>
      </c>
      <c r="J2461" s="43" t="s">
        <v>763</v>
      </c>
      <c r="K2461" s="51" t="str">
        <f ca="1">LeaveTracker[[#This Row],[Days]]&amp;" "&amp;LeaveTracker[[#This Row],[Type of Leave]]</f>
        <v>1 OTHER</v>
      </c>
      <c r="L2461" s="23">
        <f ca="1">NETWORKDAYS(LeaveTracker[[#This Row],[Start Date]],LeaveTracker[[#This Row],[End Date]],lstHolidays)</f>
        <v>1</v>
      </c>
      <c r="M2461" s="27"/>
    </row>
    <row r="2462" spans="1:13" ht="30" customHeight="1" x14ac:dyDescent="0.3">
      <c r="A2462" s="27">
        <f t="shared" si="5"/>
        <v>903</v>
      </c>
      <c r="B2462" s="31">
        <v>44783</v>
      </c>
      <c r="C2462" s="31">
        <v>44763</v>
      </c>
      <c r="D2462" s="19" t="s">
        <v>1017</v>
      </c>
      <c r="E2462" s="51" t="str">
        <f>IF(ISBLANK(LeaveTracker[[#This Row],[Employee Name]]),"-----",VLOOKUP(LeaveTracker[[#This Row],[Employee Name]],Employees[[Employee Name]:[Office]],7))</f>
        <v>LANDTAX</v>
      </c>
      <c r="F2462" s="51" t="str">
        <f>IF(ISBLANK(LeaveTracker[[#This Row],[Employee Name]]),"-----",VLOOKUP(LeaveTracker[[#This Row],[Employee Name]],Employees[[Employee Name]:[Office]],6))</f>
        <v>REGULAR</v>
      </c>
      <c r="G2462" s="24">
        <v>44757</v>
      </c>
      <c r="H2462" s="24">
        <v>44757</v>
      </c>
      <c r="I2462" s="19" t="s">
        <v>81</v>
      </c>
      <c r="K2462" s="51" t="str">
        <f ca="1">LeaveTracker[[#This Row],[Days]]&amp;" "&amp;LeaveTracker[[#This Row],[Type of Leave]]</f>
        <v>1 SL</v>
      </c>
      <c r="L2462" s="23">
        <f ca="1">NETWORKDAYS(LeaveTracker[[#This Row],[Start Date]],LeaveTracker[[#This Row],[End Date]],lstHolidays)</f>
        <v>1</v>
      </c>
      <c r="M2462" s="27"/>
    </row>
    <row r="2463" spans="1:13" ht="30" customHeight="1" x14ac:dyDescent="0.3">
      <c r="A2463" s="27">
        <v>903</v>
      </c>
      <c r="B2463" s="31">
        <v>44783</v>
      </c>
      <c r="C2463" s="31">
        <v>44763</v>
      </c>
      <c r="D2463" s="19" t="s">
        <v>1017</v>
      </c>
      <c r="E2463" s="51" t="str">
        <f>IF(ISBLANK(LeaveTracker[[#This Row],[Employee Name]]),"-----",VLOOKUP(LeaveTracker[[#This Row],[Employee Name]],Employees[[Employee Name]:[Office]],7))</f>
        <v>LANDTAX</v>
      </c>
      <c r="F2463" s="51" t="str">
        <f>IF(ISBLANK(LeaveTracker[[#This Row],[Employee Name]]),"-----",VLOOKUP(LeaveTracker[[#This Row],[Employee Name]],Employees[[Employee Name]:[Office]],6))</f>
        <v>REGULAR</v>
      </c>
      <c r="G2463" s="24">
        <v>44760</v>
      </c>
      <c r="H2463" s="24">
        <v>44760</v>
      </c>
      <c r="I2463" s="19" t="s">
        <v>81</v>
      </c>
      <c r="K2463" s="51" t="str">
        <f ca="1">LeaveTracker[[#This Row],[Days]]&amp;" "&amp;LeaveTracker[[#This Row],[Type of Leave]]</f>
        <v>1 SL</v>
      </c>
      <c r="L2463" s="23">
        <f ca="1">NETWORKDAYS(LeaveTracker[[#This Row],[Start Date]],LeaveTracker[[#This Row],[End Date]],lstHolidays)</f>
        <v>1</v>
      </c>
      <c r="M2463" s="27"/>
    </row>
    <row r="2464" spans="1:13" ht="30" customHeight="1" x14ac:dyDescent="0.3">
      <c r="A2464" s="27">
        <f t="shared" ref="A2464:A2477" si="6">A2463+1</f>
        <v>904</v>
      </c>
      <c r="B2464" s="31">
        <v>44783</v>
      </c>
      <c r="C2464" s="31">
        <v>44762</v>
      </c>
      <c r="D2464" s="19" t="s">
        <v>398</v>
      </c>
      <c r="E2464" s="51" t="str">
        <f>IF(ISBLANK(LeaveTracker[[#This Row],[Employee Name]]),"-----",VLOOKUP(LeaveTracker[[#This Row],[Employee Name]],Employees[[Employee Name]:[Office]],7))</f>
        <v>NUTRITION OFFICE</v>
      </c>
      <c r="F2464" s="51" t="str">
        <f>IF(ISBLANK(LeaveTracker[[#This Row],[Employee Name]]),"-----",VLOOKUP(LeaveTracker[[#This Row],[Employee Name]],Employees[[Employee Name]:[Office]],6))</f>
        <v>REGULAR</v>
      </c>
      <c r="G2464" s="24">
        <v>44762</v>
      </c>
      <c r="H2464" s="24">
        <v>44762</v>
      </c>
      <c r="I2464" s="19" t="s">
        <v>81</v>
      </c>
      <c r="K2464" s="51" t="str">
        <f ca="1">LeaveTracker[[#This Row],[Days]]&amp;" "&amp;LeaveTracker[[#This Row],[Type of Leave]]</f>
        <v>1 SL</v>
      </c>
      <c r="L2464" s="23">
        <f ca="1">NETWORKDAYS(LeaveTracker[[#This Row],[Start Date]],LeaveTracker[[#This Row],[End Date]],lstHolidays)</f>
        <v>1</v>
      </c>
      <c r="M2464" s="27"/>
    </row>
    <row r="2465" spans="1:13" ht="30" customHeight="1" x14ac:dyDescent="0.3">
      <c r="A2465" s="27">
        <f t="shared" si="6"/>
        <v>905</v>
      </c>
      <c r="B2465" s="31">
        <v>44783</v>
      </c>
      <c r="C2465" s="31">
        <v>44767</v>
      </c>
      <c r="D2465" s="19" t="s">
        <v>776</v>
      </c>
      <c r="E2465" s="51" t="str">
        <f>IF(ISBLANK(LeaveTracker[[#This Row],[Employee Name]]),"-----",VLOOKUP(LeaveTracker[[#This Row],[Employee Name]],Employees[[Employee Name]:[Office]],7))</f>
        <v>GSO</v>
      </c>
      <c r="F2465" s="51" t="str">
        <f>IF(ISBLANK(LeaveTracker[[#This Row],[Employee Name]]),"-----",VLOOKUP(LeaveTracker[[#This Row],[Employee Name]],Employees[[Employee Name]:[Office]],6))</f>
        <v>REGULAR</v>
      </c>
      <c r="G2465" s="24">
        <v>44764</v>
      </c>
      <c r="H2465" s="24">
        <v>44764</v>
      </c>
      <c r="I2465" s="19" t="s">
        <v>1022</v>
      </c>
      <c r="J2465" s="43" t="s">
        <v>1022</v>
      </c>
      <c r="K2465" s="51" t="str">
        <f ca="1">LeaveTracker[[#This Row],[Days]]&amp;" "&amp;LeaveTracker[[#This Row],[Type of Leave]]</f>
        <v>1 WITHOUTPAY</v>
      </c>
      <c r="L2465" s="23">
        <f ca="1">NETWORKDAYS(LeaveTracker[[#This Row],[Start Date]],LeaveTracker[[#This Row],[End Date]],lstHolidays)</f>
        <v>1</v>
      </c>
      <c r="M2465" s="27"/>
    </row>
    <row r="2466" spans="1:13" ht="30" customHeight="1" x14ac:dyDescent="0.3">
      <c r="A2466" s="27">
        <f t="shared" si="6"/>
        <v>906</v>
      </c>
      <c r="B2466" s="31">
        <v>44783</v>
      </c>
      <c r="C2466" s="31">
        <v>44767</v>
      </c>
      <c r="D2466" s="19" t="s">
        <v>525</v>
      </c>
      <c r="E2466" s="51" t="str">
        <f>IF(ISBLANK(LeaveTracker[[#This Row],[Employee Name]]),"-----",VLOOKUP(LeaveTracker[[#This Row],[Employee Name]],Employees[[Employee Name]:[Office]],7))</f>
        <v>GSO</v>
      </c>
      <c r="F2466" s="51" t="str">
        <f>IF(ISBLANK(LeaveTracker[[#This Row],[Employee Name]]),"-----",VLOOKUP(LeaveTracker[[#This Row],[Employee Name]],Employees[[Employee Name]:[Office]],6))</f>
        <v>REGULAR</v>
      </c>
      <c r="G2466" s="24">
        <v>44764</v>
      </c>
      <c r="H2466" s="24">
        <v>44764</v>
      </c>
      <c r="I2466" s="19" t="s">
        <v>298</v>
      </c>
      <c r="J2466" s="43" t="s">
        <v>644</v>
      </c>
      <c r="K2466" s="51" t="str">
        <f ca="1">LeaveTracker[[#This Row],[Days]]&amp;" "&amp;LeaveTracker[[#This Row],[Type of Leave]]</f>
        <v>1 OTHER</v>
      </c>
      <c r="L2466" s="23">
        <f ca="1">NETWORKDAYS(LeaveTracker[[#This Row],[Start Date]],LeaveTracker[[#This Row],[End Date]],lstHolidays)</f>
        <v>1</v>
      </c>
      <c r="M2466" s="27"/>
    </row>
    <row r="2467" spans="1:13" ht="30" customHeight="1" x14ac:dyDescent="0.3">
      <c r="A2467" s="27">
        <f t="shared" si="6"/>
        <v>907</v>
      </c>
      <c r="B2467" s="31">
        <v>44783</v>
      </c>
      <c r="C2467" s="31">
        <v>44756</v>
      </c>
      <c r="D2467" s="19" t="s">
        <v>829</v>
      </c>
      <c r="E2467" s="51" t="str">
        <f>IF(ISBLANK(LeaveTracker[[#This Row],[Employee Name]]),"-----",VLOOKUP(LeaveTracker[[#This Row],[Employee Name]],Employees[[Employee Name]:[Office]],7))</f>
        <v>CHO</v>
      </c>
      <c r="F2467" s="51" t="str">
        <f>IF(ISBLANK(LeaveTracker[[#This Row],[Employee Name]]),"-----",VLOOKUP(LeaveTracker[[#This Row],[Employee Name]],Employees[[Employee Name]:[Office]],6))</f>
        <v>REGULAR</v>
      </c>
      <c r="G2467" s="24">
        <v>44743</v>
      </c>
      <c r="H2467" s="24">
        <v>44743</v>
      </c>
      <c r="I2467" s="19" t="s">
        <v>81</v>
      </c>
      <c r="K2467" s="51" t="str">
        <f ca="1">LeaveTracker[[#This Row],[Days]]&amp;" "&amp;LeaveTracker[[#This Row],[Type of Leave]]</f>
        <v>1 SL</v>
      </c>
      <c r="L2467" s="23">
        <f ca="1">NETWORKDAYS(LeaveTracker[[#This Row],[Start Date]],LeaveTracker[[#This Row],[End Date]],lstHolidays)</f>
        <v>1</v>
      </c>
      <c r="M2467" s="27"/>
    </row>
    <row r="2468" spans="1:13" ht="30" customHeight="1" x14ac:dyDescent="0.3">
      <c r="A2468" s="27">
        <f t="shared" si="6"/>
        <v>908</v>
      </c>
      <c r="B2468" s="31">
        <v>44783</v>
      </c>
      <c r="C2468" s="31">
        <v>44756</v>
      </c>
      <c r="D2468" s="19" t="s">
        <v>829</v>
      </c>
      <c r="E2468" s="51" t="str">
        <f>IF(ISBLANK(LeaveTracker[[#This Row],[Employee Name]]),"-----",VLOOKUP(LeaveTracker[[#This Row],[Employee Name]],Employees[[Employee Name]:[Office]],7))</f>
        <v>CHO</v>
      </c>
      <c r="F2468" s="51" t="str">
        <f>IF(ISBLANK(LeaveTracker[[#This Row],[Employee Name]]),"-----",VLOOKUP(LeaveTracker[[#This Row],[Employee Name]],Employees[[Employee Name]:[Office]],6))</f>
        <v>REGULAR</v>
      </c>
      <c r="G2468" s="24">
        <v>44742</v>
      </c>
      <c r="H2468" s="24">
        <v>44742</v>
      </c>
      <c r="I2468" s="19" t="s">
        <v>81</v>
      </c>
      <c r="K2468" s="51" t="str">
        <f ca="1">LeaveTracker[[#This Row],[Days]]&amp;" "&amp;LeaveTracker[[#This Row],[Type of Leave]]</f>
        <v>1 SL</v>
      </c>
      <c r="L2468" s="23">
        <f ca="1">NETWORKDAYS(LeaveTracker[[#This Row],[Start Date]],LeaveTracker[[#This Row],[End Date]],lstHolidays)</f>
        <v>1</v>
      </c>
      <c r="M2468" s="27"/>
    </row>
    <row r="2469" spans="1:13" ht="30" customHeight="1" x14ac:dyDescent="0.3">
      <c r="A2469" s="27">
        <f t="shared" si="6"/>
        <v>909</v>
      </c>
      <c r="B2469" s="31">
        <v>44783</v>
      </c>
      <c r="C2469" s="31">
        <v>44742</v>
      </c>
      <c r="D2469" s="19" t="s">
        <v>1025</v>
      </c>
      <c r="E2469" s="51" t="str">
        <f>IF(ISBLANK(LeaveTracker[[#This Row],[Employee Name]]),"-----",VLOOKUP(LeaveTracker[[#This Row],[Employee Name]],Employees[[Employee Name]:[Office]],7))</f>
        <v>ONT</v>
      </c>
      <c r="F2469" s="51" t="str">
        <f>IF(ISBLANK(LeaveTracker[[#This Row],[Employee Name]]),"-----",VLOOKUP(LeaveTracker[[#This Row],[Employee Name]],Employees[[Employee Name]:[Office]],6))</f>
        <v>REGULAR</v>
      </c>
      <c r="G2469" s="24">
        <v>44743</v>
      </c>
      <c r="H2469" s="24">
        <v>44757</v>
      </c>
      <c r="I2469" s="19" t="s">
        <v>81</v>
      </c>
      <c r="K2469" s="51" t="str">
        <f ca="1">LeaveTracker[[#This Row],[Days]]&amp;" "&amp;LeaveTracker[[#This Row],[Type of Leave]]</f>
        <v>11 SL</v>
      </c>
      <c r="L2469" s="23">
        <f ca="1">NETWORKDAYS(LeaveTracker[[#This Row],[Start Date]],LeaveTracker[[#This Row],[End Date]],lstHolidays)</f>
        <v>11</v>
      </c>
      <c r="M2469" s="27"/>
    </row>
    <row r="2470" spans="1:13" ht="30" customHeight="1" x14ac:dyDescent="0.3">
      <c r="A2470" s="27">
        <f t="shared" si="6"/>
        <v>910</v>
      </c>
      <c r="B2470" s="31">
        <v>44783</v>
      </c>
      <c r="C2470" s="31">
        <v>44761</v>
      </c>
      <c r="D2470" s="19" t="s">
        <v>798</v>
      </c>
      <c r="E2470" s="51" t="str">
        <f>IF(ISBLANK(LeaveTracker[[#This Row],[Employee Name]]),"-----",VLOOKUP(LeaveTracker[[#This Row],[Employee Name]],Employees[[Employee Name]:[Office]],7))</f>
        <v>ONT</v>
      </c>
      <c r="F2470" s="51" t="str">
        <f>IF(ISBLANK(LeaveTracker[[#This Row],[Employee Name]]),"-----",VLOOKUP(LeaveTracker[[#This Row],[Employee Name]],Employees[[Employee Name]:[Office]],6))</f>
        <v>REGULAR</v>
      </c>
      <c r="G2470" s="24">
        <v>44760</v>
      </c>
      <c r="H2470" s="24">
        <v>44760</v>
      </c>
      <c r="I2470" s="19" t="s">
        <v>81</v>
      </c>
      <c r="K2470" s="51" t="str">
        <f ca="1">LeaveTracker[[#This Row],[Days]]&amp;" "&amp;LeaveTracker[[#This Row],[Type of Leave]]</f>
        <v>1 SL</v>
      </c>
      <c r="L2470" s="23">
        <f ca="1">NETWORKDAYS(LeaveTracker[[#This Row],[Start Date]],LeaveTracker[[#This Row],[End Date]],lstHolidays)</f>
        <v>1</v>
      </c>
      <c r="M2470" s="27"/>
    </row>
    <row r="2471" spans="1:13" ht="30" customHeight="1" x14ac:dyDescent="0.3">
      <c r="A2471" s="27">
        <f t="shared" si="6"/>
        <v>911</v>
      </c>
      <c r="B2471" s="31">
        <v>44783</v>
      </c>
      <c r="C2471" s="31">
        <v>44762</v>
      </c>
      <c r="D2471" s="19" t="s">
        <v>111</v>
      </c>
      <c r="E2471" s="51" t="str">
        <f>IF(ISBLANK(LeaveTracker[[#This Row],[Employee Name]]),"-----",VLOOKUP(LeaveTracker[[#This Row],[Employee Name]],Employees[[Employee Name]:[Office]],7))</f>
        <v>ONT</v>
      </c>
      <c r="F2471" s="51" t="str">
        <f>IF(ISBLANK(LeaveTracker[[#This Row],[Employee Name]]),"-----",VLOOKUP(LeaveTracker[[#This Row],[Employee Name]],Employees[[Employee Name]:[Office]],6))</f>
        <v>REGULAR</v>
      </c>
      <c r="G2471" s="24">
        <v>44756</v>
      </c>
      <c r="H2471" s="24">
        <v>44757</v>
      </c>
      <c r="I2471" s="19" t="s">
        <v>81</v>
      </c>
      <c r="K2471" s="51" t="str">
        <f ca="1">LeaveTracker[[#This Row],[Days]]&amp;" "&amp;LeaveTracker[[#This Row],[Type of Leave]]</f>
        <v>2 SL</v>
      </c>
      <c r="L2471" s="23">
        <f ca="1">NETWORKDAYS(LeaveTracker[[#This Row],[Start Date]],LeaveTracker[[#This Row],[End Date]],lstHolidays)</f>
        <v>2</v>
      </c>
      <c r="M2471" s="27"/>
    </row>
    <row r="2472" spans="1:13" ht="30" customHeight="1" x14ac:dyDescent="0.3">
      <c r="A2472" s="27">
        <f t="shared" si="6"/>
        <v>912</v>
      </c>
      <c r="B2472" s="31">
        <v>44783</v>
      </c>
      <c r="C2472" s="31">
        <v>44762</v>
      </c>
      <c r="D2472" s="19" t="s">
        <v>111</v>
      </c>
      <c r="E2472" s="51" t="str">
        <f>IF(ISBLANK(LeaveTracker[[#This Row],[Employee Name]]),"-----",VLOOKUP(LeaveTracker[[#This Row],[Employee Name]],Employees[[Employee Name]:[Office]],7))</f>
        <v>ONT</v>
      </c>
      <c r="F2472" s="51" t="str">
        <f>IF(ISBLANK(LeaveTracker[[#This Row],[Employee Name]]),"-----",VLOOKUP(LeaveTracker[[#This Row],[Employee Name]],Employees[[Employee Name]:[Office]],6))</f>
        <v>REGULAR</v>
      </c>
      <c r="G2472" s="24">
        <v>44759</v>
      </c>
      <c r="H2472" s="24">
        <v>44760</v>
      </c>
      <c r="I2472" s="19" t="s">
        <v>81</v>
      </c>
      <c r="K2472" s="51" t="str">
        <f ca="1">LeaveTracker[[#This Row],[Days]]&amp;" "&amp;LeaveTracker[[#This Row],[Type of Leave]]</f>
        <v>1 SL</v>
      </c>
      <c r="L2472" s="23">
        <f ca="1">NETWORKDAYS(LeaveTracker[[#This Row],[Start Date]],LeaveTracker[[#This Row],[End Date]],lstHolidays)</f>
        <v>1</v>
      </c>
      <c r="M2472" s="27"/>
    </row>
    <row r="2473" spans="1:13" ht="30" customHeight="1" x14ac:dyDescent="0.3">
      <c r="A2473" s="27">
        <f t="shared" si="6"/>
        <v>913</v>
      </c>
      <c r="B2473" s="31">
        <v>44783</v>
      </c>
      <c r="C2473" s="31">
        <v>44760</v>
      </c>
      <c r="D2473" s="19" t="s">
        <v>482</v>
      </c>
      <c r="E2473" s="51" t="str">
        <f>IF(ISBLANK(LeaveTracker[[#This Row],[Employee Name]]),"-----",VLOOKUP(LeaveTracker[[#This Row],[Employee Name]],Employees[[Employee Name]:[Office]],7))</f>
        <v>COOPERATIVE OFFICE</v>
      </c>
      <c r="F2473" s="51" t="str">
        <f>IF(ISBLANK(LeaveTracker[[#This Row],[Employee Name]]),"-----",VLOOKUP(LeaveTracker[[#This Row],[Employee Name]],Employees[[Employee Name]:[Office]],6))</f>
        <v>REGULAR</v>
      </c>
      <c r="G2473" s="24">
        <v>44763</v>
      </c>
      <c r="H2473" s="24">
        <v>44763</v>
      </c>
      <c r="I2473" s="19" t="s">
        <v>82</v>
      </c>
      <c r="K2473" s="51" t="str">
        <f ca="1">LeaveTracker[[#This Row],[Days]]&amp;" "&amp;LeaveTracker[[#This Row],[Type of Leave]]</f>
        <v>1 VL</v>
      </c>
      <c r="L2473" s="23">
        <f ca="1">NETWORKDAYS(LeaveTracker[[#This Row],[Start Date]],LeaveTracker[[#This Row],[End Date]],lstHolidays)</f>
        <v>1</v>
      </c>
      <c r="M2473" s="27"/>
    </row>
    <row r="2474" spans="1:13" ht="30" customHeight="1" x14ac:dyDescent="0.3">
      <c r="A2474" s="27">
        <f t="shared" si="6"/>
        <v>914</v>
      </c>
      <c r="B2474" s="31">
        <v>44783</v>
      </c>
      <c r="C2474" s="31">
        <v>44760</v>
      </c>
      <c r="D2474" s="19" t="s">
        <v>759</v>
      </c>
      <c r="E2474" s="51" t="str">
        <f>IF(ISBLANK(LeaveTracker[[#This Row],[Employee Name]]),"-----",VLOOKUP(LeaveTracker[[#This Row],[Employee Name]],Employees[[Employee Name]:[Office]],7))</f>
        <v>CTO</v>
      </c>
      <c r="F2474" s="51" t="str">
        <f>IF(ISBLANK(LeaveTracker[[#This Row],[Employee Name]]),"-----",VLOOKUP(LeaveTracker[[#This Row],[Employee Name]],Employees[[Employee Name]:[Office]],6))</f>
        <v>REGULAR</v>
      </c>
      <c r="G2474" s="24">
        <v>44769</v>
      </c>
      <c r="H2474" s="24">
        <v>44771</v>
      </c>
      <c r="I2474" s="19" t="s">
        <v>82</v>
      </c>
      <c r="K2474" s="51" t="str">
        <f ca="1">LeaveTracker[[#This Row],[Days]]&amp;" "&amp;LeaveTracker[[#This Row],[Type of Leave]]</f>
        <v>3 VL</v>
      </c>
      <c r="L2474" s="23">
        <f ca="1">NETWORKDAYS(LeaveTracker[[#This Row],[Start Date]],LeaveTracker[[#This Row],[End Date]],lstHolidays)</f>
        <v>3</v>
      </c>
      <c r="M2474" s="27"/>
    </row>
    <row r="2475" spans="1:13" ht="30" customHeight="1" x14ac:dyDescent="0.3">
      <c r="A2475" s="27">
        <f t="shared" si="6"/>
        <v>915</v>
      </c>
      <c r="B2475" s="31">
        <v>44783</v>
      </c>
      <c r="C2475" s="31">
        <v>44760</v>
      </c>
      <c r="D2475" s="19" t="s">
        <v>759</v>
      </c>
      <c r="E2475" s="51" t="str">
        <f>IF(ISBLANK(LeaveTracker[[#This Row],[Employee Name]]),"-----",VLOOKUP(LeaveTracker[[#This Row],[Employee Name]],Employees[[Employee Name]:[Office]],7))</f>
        <v>CTO</v>
      </c>
      <c r="F2475" s="51" t="str">
        <f>IF(ISBLANK(LeaveTracker[[#This Row],[Employee Name]]),"-----",VLOOKUP(LeaveTracker[[#This Row],[Employee Name]],Employees[[Employee Name]:[Office]],6))</f>
        <v>REGULAR</v>
      </c>
      <c r="G2475" s="24">
        <v>44767</v>
      </c>
      <c r="H2475" s="24">
        <v>44768</v>
      </c>
      <c r="I2475" s="19" t="s">
        <v>82</v>
      </c>
      <c r="K2475" s="51" t="str">
        <f ca="1">LeaveTracker[[#This Row],[Days]]&amp;" "&amp;LeaveTracker[[#This Row],[Type of Leave]]</f>
        <v>2 VL</v>
      </c>
      <c r="L2475" s="23">
        <f ca="1">NETWORKDAYS(LeaveTracker[[#This Row],[Start Date]],LeaveTracker[[#This Row],[End Date]],lstHolidays)</f>
        <v>2</v>
      </c>
      <c r="M2475" s="27"/>
    </row>
    <row r="2476" spans="1:13" ht="30" customHeight="1" x14ac:dyDescent="0.3">
      <c r="A2476" s="27">
        <f t="shared" si="6"/>
        <v>916</v>
      </c>
      <c r="B2476" s="31">
        <v>44783</v>
      </c>
      <c r="C2476" s="31">
        <v>44756</v>
      </c>
      <c r="D2476" s="19" t="s">
        <v>624</v>
      </c>
      <c r="E2476" s="51" t="str">
        <f>IF(ISBLANK(LeaveTracker[[#This Row],[Employee Name]]),"-----",VLOOKUP(LeaveTracker[[#This Row],[Employee Name]],Employees[[Employee Name]:[Office]],7))</f>
        <v>CTO</v>
      </c>
      <c r="F2476" s="51" t="str">
        <f>IF(ISBLANK(LeaveTracker[[#This Row],[Employee Name]]),"-----",VLOOKUP(LeaveTracker[[#This Row],[Employee Name]],Employees[[Employee Name]:[Office]],6))</f>
        <v>REGULAR</v>
      </c>
      <c r="G2476" s="24">
        <v>44761</v>
      </c>
      <c r="H2476" s="24">
        <v>44761</v>
      </c>
      <c r="I2476" s="19" t="s">
        <v>298</v>
      </c>
      <c r="J2476" s="43" t="s">
        <v>1003</v>
      </c>
      <c r="K2476" s="51" t="str">
        <f ca="1">LeaveTracker[[#This Row],[Days]]&amp;" "&amp;LeaveTracker[[#This Row],[Type of Leave]]</f>
        <v>1 OTHER</v>
      </c>
      <c r="L2476" s="23">
        <f ca="1">NETWORKDAYS(LeaveTracker[[#This Row],[Start Date]],LeaveTracker[[#This Row],[End Date]],lstHolidays)</f>
        <v>1</v>
      </c>
      <c r="M2476" s="27"/>
    </row>
    <row r="2477" spans="1:13" ht="30" customHeight="1" x14ac:dyDescent="0.3">
      <c r="A2477" s="27">
        <f t="shared" si="6"/>
        <v>917</v>
      </c>
      <c r="B2477" s="31">
        <v>44783</v>
      </c>
      <c r="C2477" s="31">
        <v>44762</v>
      </c>
      <c r="D2477" s="19" t="s">
        <v>776</v>
      </c>
      <c r="E2477" s="51" t="str">
        <f>IF(ISBLANK(LeaveTracker[[#This Row],[Employee Name]]),"-----",VLOOKUP(LeaveTracker[[#This Row],[Employee Name]],Employees[[Employee Name]:[Office]],7))</f>
        <v>GSO</v>
      </c>
      <c r="F2477" s="51" t="str">
        <f>IF(ISBLANK(LeaveTracker[[#This Row],[Employee Name]]),"-----",VLOOKUP(LeaveTracker[[#This Row],[Employee Name]],Employees[[Employee Name]:[Office]],6))</f>
        <v>REGULAR</v>
      </c>
      <c r="G2477" s="24">
        <v>44757</v>
      </c>
      <c r="H2477" s="24">
        <v>44757</v>
      </c>
      <c r="I2477" s="19" t="s">
        <v>81</v>
      </c>
      <c r="K2477" s="51" t="str">
        <f ca="1">LeaveTracker[[#This Row],[Days]]&amp;" "&amp;LeaveTracker[[#This Row],[Type of Leave]]</f>
        <v>1 SL</v>
      </c>
      <c r="L2477" s="23">
        <f ca="1">NETWORKDAYS(LeaveTracker[[#This Row],[Start Date]],LeaveTracker[[#This Row],[End Date]],lstHolidays)</f>
        <v>1</v>
      </c>
      <c r="M2477" s="27"/>
    </row>
    <row r="2478" spans="1:13" ht="30" customHeight="1" x14ac:dyDescent="0.3">
      <c r="A2478" s="27">
        <v>917</v>
      </c>
      <c r="B2478" s="31">
        <v>44783</v>
      </c>
      <c r="C2478" s="31">
        <v>44762</v>
      </c>
      <c r="D2478" s="19" t="s">
        <v>776</v>
      </c>
      <c r="E2478" s="51" t="str">
        <f>IF(ISBLANK(LeaveTracker[[#This Row],[Employee Name]]),"-----",VLOOKUP(LeaveTracker[[#This Row],[Employee Name]],Employees[[Employee Name]:[Office]],7))</f>
        <v>GSO</v>
      </c>
      <c r="F2478" s="51" t="str">
        <f>IF(ISBLANK(LeaveTracker[[#This Row],[Employee Name]]),"-----",VLOOKUP(LeaveTracker[[#This Row],[Employee Name]],Employees[[Employee Name]:[Office]],6))</f>
        <v>REGULAR</v>
      </c>
      <c r="G2478" s="24">
        <v>44760</v>
      </c>
      <c r="H2478" s="24">
        <v>44761</v>
      </c>
      <c r="I2478" s="19" t="s">
        <v>81</v>
      </c>
      <c r="K2478" s="51" t="str">
        <f ca="1">LeaveTracker[[#This Row],[Days]]&amp;" "&amp;LeaveTracker[[#This Row],[Type of Leave]]</f>
        <v>2 SL</v>
      </c>
      <c r="L2478" s="23">
        <f ca="1">NETWORKDAYS(LeaveTracker[[#This Row],[Start Date]],LeaveTracker[[#This Row],[End Date]],lstHolidays)</f>
        <v>2</v>
      </c>
      <c r="M2478" s="27"/>
    </row>
    <row r="2479" spans="1:13" ht="30" customHeight="1" x14ac:dyDescent="0.3">
      <c r="A2479" s="27">
        <f t="shared" ref="A2479:A2492" si="7">A2478+1</f>
        <v>918</v>
      </c>
      <c r="B2479" s="31">
        <v>44783</v>
      </c>
      <c r="C2479" s="31">
        <v>44761</v>
      </c>
      <c r="D2479" s="19" t="s">
        <v>826</v>
      </c>
      <c r="E2479" s="51" t="str">
        <f>IF(ISBLANK(LeaveTracker[[#This Row],[Employee Name]]),"-----",VLOOKUP(LeaveTracker[[#This Row],[Employee Name]],Employees[[Employee Name]:[Office]],7))</f>
        <v>CHO</v>
      </c>
      <c r="F2479" s="51" t="str">
        <f>IF(ISBLANK(LeaveTracker[[#This Row],[Employee Name]]),"-----",VLOOKUP(LeaveTracker[[#This Row],[Employee Name]],Employees[[Employee Name]:[Office]],6))</f>
        <v>REGULAR</v>
      </c>
      <c r="G2479" s="24">
        <v>44769</v>
      </c>
      <c r="H2479" s="24">
        <v>44771</v>
      </c>
      <c r="I2479" s="19" t="s">
        <v>82</v>
      </c>
      <c r="K2479" s="51" t="str">
        <f ca="1">LeaveTracker[[#This Row],[Days]]&amp;" "&amp;LeaveTracker[[#This Row],[Type of Leave]]</f>
        <v>3 VL</v>
      </c>
      <c r="L2479" s="23">
        <f ca="1">NETWORKDAYS(LeaveTracker[[#This Row],[Start Date]],LeaveTracker[[#This Row],[End Date]],lstHolidays)</f>
        <v>3</v>
      </c>
      <c r="M2479" s="27"/>
    </row>
    <row r="2480" spans="1:13" ht="30" customHeight="1" x14ac:dyDescent="0.3">
      <c r="A2480" s="27">
        <f t="shared" si="7"/>
        <v>919</v>
      </c>
      <c r="B2480" s="31">
        <v>44783</v>
      </c>
      <c r="C2480" s="31">
        <v>44760</v>
      </c>
      <c r="D2480" s="19" t="s">
        <v>826</v>
      </c>
      <c r="E2480" s="51" t="str">
        <f>IF(ISBLANK(LeaveTracker[[#This Row],[Employee Name]]),"-----",VLOOKUP(LeaveTracker[[#This Row],[Employee Name]],Employees[[Employee Name]:[Office]],7))</f>
        <v>CHO</v>
      </c>
      <c r="F2480" s="51" t="str">
        <f>IF(ISBLANK(LeaveTracker[[#This Row],[Employee Name]]),"-----",VLOOKUP(LeaveTracker[[#This Row],[Employee Name]],Employees[[Employee Name]:[Office]],6))</f>
        <v>REGULAR</v>
      </c>
      <c r="G2480" s="24">
        <v>44757</v>
      </c>
      <c r="H2480" s="24">
        <v>44757</v>
      </c>
      <c r="I2480" s="19" t="s">
        <v>81</v>
      </c>
      <c r="K2480" s="51" t="str">
        <f ca="1">LeaveTracker[[#This Row],[Days]]&amp;" "&amp;LeaveTracker[[#This Row],[Type of Leave]]</f>
        <v>1 SL</v>
      </c>
      <c r="L2480" s="23">
        <f ca="1">NETWORKDAYS(LeaveTracker[[#This Row],[Start Date]],LeaveTracker[[#This Row],[End Date]],lstHolidays)</f>
        <v>1</v>
      </c>
      <c r="M2480" s="27"/>
    </row>
    <row r="2481" spans="1:13" ht="30" customHeight="1" x14ac:dyDescent="0.3">
      <c r="A2481" s="27">
        <f t="shared" si="7"/>
        <v>920</v>
      </c>
      <c r="B2481" s="31">
        <v>44783</v>
      </c>
      <c r="C2481" s="31">
        <v>44761</v>
      </c>
      <c r="D2481" s="19" t="s">
        <v>711</v>
      </c>
      <c r="E2481" s="51" t="str">
        <f>IF(ISBLANK(LeaveTracker[[#This Row],[Employee Name]]),"-----",VLOOKUP(LeaveTracker[[#This Row],[Employee Name]],Employees[[Employee Name]:[Office]],7))</f>
        <v>CBO</v>
      </c>
      <c r="F2481" s="51" t="str">
        <f>IF(ISBLANK(LeaveTracker[[#This Row],[Employee Name]]),"-----",VLOOKUP(LeaveTracker[[#This Row],[Employee Name]],Employees[[Employee Name]:[Office]],6))</f>
        <v>REGULAR</v>
      </c>
      <c r="G2481" s="24">
        <v>44760</v>
      </c>
      <c r="H2481" s="24">
        <v>44760</v>
      </c>
      <c r="I2481" s="19" t="s">
        <v>81</v>
      </c>
      <c r="K2481" s="51" t="str">
        <f ca="1">LeaveTracker[[#This Row],[Days]]&amp;" "&amp;LeaveTracker[[#This Row],[Type of Leave]]</f>
        <v>1 SL</v>
      </c>
      <c r="L2481" s="23">
        <f ca="1">NETWORKDAYS(LeaveTracker[[#This Row],[Start Date]],LeaveTracker[[#This Row],[End Date]],lstHolidays)</f>
        <v>1</v>
      </c>
      <c r="M2481" s="27"/>
    </row>
    <row r="2482" spans="1:13" ht="30" customHeight="1" x14ac:dyDescent="0.3">
      <c r="A2482" s="27">
        <f t="shared" si="7"/>
        <v>921</v>
      </c>
      <c r="B2482" s="31">
        <v>44783</v>
      </c>
      <c r="C2482" s="31">
        <v>44755</v>
      </c>
      <c r="D2482" s="19" t="s">
        <v>572</v>
      </c>
      <c r="E2482" s="51" t="str">
        <f>IF(ISBLANK(LeaveTracker[[#This Row],[Employee Name]]),"-----",VLOOKUP(LeaveTracker[[#This Row],[Employee Name]],Employees[[Employee Name]:[Office]],7))</f>
        <v>CCT</v>
      </c>
      <c r="F2482" s="51" t="str">
        <f>IF(ISBLANK(LeaveTracker[[#This Row],[Employee Name]]),"-----",VLOOKUP(LeaveTracker[[#This Row],[Employee Name]],Employees[[Employee Name]:[Office]],6))</f>
        <v>REGULAR</v>
      </c>
      <c r="G2482" s="24">
        <v>44760</v>
      </c>
      <c r="H2482" s="24">
        <v>44760</v>
      </c>
      <c r="I2482" s="19" t="s">
        <v>298</v>
      </c>
      <c r="J2482" s="43" t="s">
        <v>644</v>
      </c>
      <c r="K2482" s="51" t="str">
        <f ca="1">LeaveTracker[[#This Row],[Days]]&amp;" "&amp;LeaveTracker[[#This Row],[Type of Leave]]</f>
        <v>1 OTHER</v>
      </c>
      <c r="L2482" s="23">
        <f ca="1">NETWORKDAYS(LeaveTracker[[#This Row],[Start Date]],LeaveTracker[[#This Row],[End Date]],lstHolidays)</f>
        <v>1</v>
      </c>
      <c r="M2482" s="27"/>
    </row>
    <row r="2483" spans="1:13" ht="30" customHeight="1" x14ac:dyDescent="0.3">
      <c r="A2483" s="27">
        <f t="shared" si="7"/>
        <v>922</v>
      </c>
      <c r="B2483" s="31">
        <v>44783</v>
      </c>
      <c r="C2483" s="31">
        <v>44761</v>
      </c>
      <c r="D2483" s="19" t="s">
        <v>630</v>
      </c>
      <c r="E2483" s="51" t="str">
        <f>IF(ISBLANK(LeaveTracker[[#This Row],[Employee Name]]),"-----",VLOOKUP(LeaveTracker[[#This Row],[Employee Name]],Employees[[Employee Name]:[Office]],7))</f>
        <v>CCT</v>
      </c>
      <c r="F2483" s="51" t="str">
        <f>IF(ISBLANK(LeaveTracker[[#This Row],[Employee Name]]),"-----",VLOOKUP(LeaveTracker[[#This Row],[Employee Name]],Employees[[Employee Name]:[Office]],6))</f>
        <v>REGULAR</v>
      </c>
      <c r="G2483" s="24">
        <v>44760</v>
      </c>
      <c r="H2483" s="24">
        <v>44760</v>
      </c>
      <c r="I2483" s="19" t="s">
        <v>81</v>
      </c>
      <c r="K2483" s="51" t="str">
        <f ca="1">LeaveTracker[[#This Row],[Days]]&amp;" "&amp;LeaveTracker[[#This Row],[Type of Leave]]</f>
        <v>1 SL</v>
      </c>
      <c r="L2483" s="23">
        <f ca="1">NETWORKDAYS(LeaveTracker[[#This Row],[Start Date]],LeaveTracker[[#This Row],[End Date]],lstHolidays)</f>
        <v>1</v>
      </c>
      <c r="M2483" s="27"/>
    </row>
    <row r="2484" spans="1:13" ht="30" customHeight="1" x14ac:dyDescent="0.3">
      <c r="A2484" s="27">
        <f t="shared" si="7"/>
        <v>923</v>
      </c>
      <c r="B2484" s="31">
        <v>44783</v>
      </c>
      <c r="C2484" s="31">
        <v>44705</v>
      </c>
      <c r="D2484" s="19" t="s">
        <v>1030</v>
      </c>
      <c r="E2484" s="51" t="str">
        <f>IF(ISBLANK(LeaveTracker[[#This Row],[Employee Name]]),"-----",VLOOKUP(LeaveTracker[[#This Row],[Employee Name]],Employees[[Employee Name]:[Office]],7))</f>
        <v>CHO</v>
      </c>
      <c r="F2484" s="51" t="str">
        <f>IF(ISBLANK(LeaveTracker[[#This Row],[Employee Name]]),"-----",VLOOKUP(LeaveTracker[[#This Row],[Employee Name]],Employees[[Employee Name]:[Office]],6))</f>
        <v>CASUAL</v>
      </c>
      <c r="G2484" s="24">
        <v>44705</v>
      </c>
      <c r="H2484" s="24">
        <v>44810</v>
      </c>
      <c r="I2484" s="19" t="s">
        <v>76</v>
      </c>
      <c r="J2484" s="43" t="s">
        <v>1031</v>
      </c>
      <c r="K2484" s="51" t="str">
        <f ca="1">LeaveTracker[[#This Row],[Days]]&amp;" "&amp;LeaveTracker[[#This Row],[Type of Leave]]</f>
        <v>75 Maternity</v>
      </c>
      <c r="L2484" s="23">
        <f ca="1">NETWORKDAYS(LeaveTracker[[#This Row],[Start Date]],LeaveTracker[[#This Row],[End Date]],lstHolidays)</f>
        <v>75</v>
      </c>
      <c r="M2484" s="27"/>
    </row>
    <row r="2485" spans="1:13" ht="30" customHeight="1" x14ac:dyDescent="0.3">
      <c r="A2485" s="27">
        <f t="shared" si="7"/>
        <v>924</v>
      </c>
      <c r="B2485" s="31">
        <v>44783</v>
      </c>
      <c r="C2485" s="31">
        <v>44781</v>
      </c>
      <c r="D2485" s="19" t="s">
        <v>559</v>
      </c>
      <c r="E2485" s="51" t="str">
        <f>IF(ISBLANK(LeaveTracker[[#This Row],[Employee Name]]),"-----",VLOOKUP(LeaveTracker[[#This Row],[Employee Name]],Employees[[Employee Name]:[Office]],7))</f>
        <v>CENRO</v>
      </c>
      <c r="F2485" s="51" t="str">
        <f>IF(ISBLANK(LeaveTracker[[#This Row],[Employee Name]]),"-----",VLOOKUP(LeaveTracker[[#This Row],[Employee Name]],Employees[[Employee Name]:[Office]],6))</f>
        <v>REGULAR</v>
      </c>
      <c r="G2485" s="24">
        <v>44778</v>
      </c>
      <c r="H2485" s="24">
        <v>44778</v>
      </c>
      <c r="I2485" s="19" t="s">
        <v>81</v>
      </c>
      <c r="K2485" s="51" t="str">
        <f ca="1">LeaveTracker[[#This Row],[Days]]&amp;" "&amp;LeaveTracker[[#This Row],[Type of Leave]]</f>
        <v>1 SL</v>
      </c>
      <c r="L2485" s="23">
        <f ca="1">NETWORKDAYS(LeaveTracker[[#This Row],[Start Date]],LeaveTracker[[#This Row],[End Date]],lstHolidays)</f>
        <v>1</v>
      </c>
      <c r="M2485" s="27"/>
    </row>
    <row r="2486" spans="1:13" ht="30" customHeight="1" x14ac:dyDescent="0.3">
      <c r="A2486" s="27">
        <f t="shared" si="7"/>
        <v>925</v>
      </c>
      <c r="B2486" s="31">
        <v>44783</v>
      </c>
      <c r="C2486" s="31">
        <v>44756</v>
      </c>
      <c r="D2486" s="19" t="s">
        <v>632</v>
      </c>
      <c r="E2486" s="51" t="str">
        <f>IF(ISBLANK(LeaveTracker[[#This Row],[Employee Name]]),"-----",VLOOKUP(LeaveTracker[[#This Row],[Employee Name]],Employees[[Employee Name]:[Office]],7))</f>
        <v>LIBRARY</v>
      </c>
      <c r="F2486" s="51" t="str">
        <f>IF(ISBLANK(LeaveTracker[[#This Row],[Employee Name]]),"-----",VLOOKUP(LeaveTracker[[#This Row],[Employee Name]],Employees[[Employee Name]:[Office]],6))</f>
        <v>REGULAR</v>
      </c>
      <c r="G2486" s="24">
        <v>44755</v>
      </c>
      <c r="H2486" s="24">
        <v>44755</v>
      </c>
      <c r="I2486" s="19" t="s">
        <v>81</v>
      </c>
      <c r="K2486" s="51" t="str">
        <f ca="1">LeaveTracker[[#This Row],[Days]]&amp;" "&amp;LeaveTracker[[#This Row],[Type of Leave]]</f>
        <v>1 SL</v>
      </c>
      <c r="L2486" s="23">
        <f ca="1">NETWORKDAYS(LeaveTracker[[#This Row],[Start Date]],LeaveTracker[[#This Row],[End Date]],lstHolidays)</f>
        <v>1</v>
      </c>
      <c r="M2486" s="27"/>
    </row>
    <row r="2487" spans="1:13" ht="30" customHeight="1" x14ac:dyDescent="0.3">
      <c r="A2487" s="27">
        <f t="shared" si="7"/>
        <v>926</v>
      </c>
      <c r="B2487" s="31">
        <v>44784</v>
      </c>
      <c r="C2487" s="31">
        <v>44782</v>
      </c>
      <c r="D2487" s="19" t="s">
        <v>338</v>
      </c>
      <c r="E2487" s="51" t="str">
        <f>IF(ISBLANK(LeaveTracker[[#This Row],[Employee Name]]),"-----",VLOOKUP(LeaveTracker[[#This Row],[Employee Name]],Employees[[Employee Name]:[Office]],7))</f>
        <v>COMELEC</v>
      </c>
      <c r="F2487" s="51" t="str">
        <f>IF(ISBLANK(LeaveTracker[[#This Row],[Employee Name]]),"-----",VLOOKUP(LeaveTracker[[#This Row],[Employee Name]],Employees[[Employee Name]:[Office]],6))</f>
        <v>REGULAR</v>
      </c>
      <c r="G2487" s="24">
        <v>44781</v>
      </c>
      <c r="H2487" s="24">
        <v>44781</v>
      </c>
      <c r="I2487" s="19" t="s">
        <v>81</v>
      </c>
      <c r="K2487" s="51" t="str">
        <f ca="1">LeaveTracker[[#This Row],[Days]]&amp;" "&amp;LeaveTracker[[#This Row],[Type of Leave]]</f>
        <v>1 SL</v>
      </c>
      <c r="L2487" s="23">
        <f ca="1">NETWORKDAYS(LeaveTracker[[#This Row],[Start Date]],LeaveTracker[[#This Row],[End Date]],lstHolidays)</f>
        <v>1</v>
      </c>
      <c r="M2487" s="27"/>
    </row>
    <row r="2488" spans="1:13" ht="30" customHeight="1" x14ac:dyDescent="0.3">
      <c r="A2488" s="27">
        <f t="shared" si="7"/>
        <v>927</v>
      </c>
      <c r="B2488" s="31">
        <v>44784</v>
      </c>
      <c r="C2488" s="31">
        <v>44753</v>
      </c>
      <c r="D2488" s="19" t="s">
        <v>1034</v>
      </c>
      <c r="E2488" s="51" t="str">
        <f>IF(ISBLANK(LeaveTracker[[#This Row],[Employee Name]]),"-----",VLOOKUP(LeaveTracker[[#This Row],[Employee Name]],Employees[[Employee Name]:[Office]],7))</f>
        <v>ONT</v>
      </c>
      <c r="F2488" s="51" t="str">
        <f>IF(ISBLANK(LeaveTracker[[#This Row],[Employee Name]]),"-----",VLOOKUP(LeaveTracker[[#This Row],[Employee Name]],Employees[[Employee Name]:[Office]],6))</f>
        <v>REGULAR</v>
      </c>
      <c r="G2488" s="24">
        <v>44753</v>
      </c>
      <c r="H2488" s="24">
        <v>44754</v>
      </c>
      <c r="I2488" s="19" t="s">
        <v>298</v>
      </c>
      <c r="J2488" s="43" t="s">
        <v>1035</v>
      </c>
      <c r="K2488" s="51" t="str">
        <f ca="1">LeaveTracker[[#This Row],[Days]]&amp;" "&amp;LeaveTracker[[#This Row],[Type of Leave]]</f>
        <v>2 OTHER</v>
      </c>
      <c r="L2488" s="23">
        <f ca="1">NETWORKDAYS(LeaveTracker[[#This Row],[Start Date]],LeaveTracker[[#This Row],[End Date]],lstHolidays)</f>
        <v>2</v>
      </c>
      <c r="M2488" s="27"/>
    </row>
    <row r="2489" spans="1:13" ht="30" customHeight="1" x14ac:dyDescent="0.3">
      <c r="A2489" s="27">
        <f t="shared" si="7"/>
        <v>928</v>
      </c>
      <c r="B2489" s="31">
        <v>44784</v>
      </c>
      <c r="C2489" s="31">
        <v>44767</v>
      </c>
      <c r="D2489" s="19" t="s">
        <v>595</v>
      </c>
      <c r="E2489" s="51" t="str">
        <f>IF(ISBLANK(LeaveTracker[[#This Row],[Employee Name]]),"-----",VLOOKUP(LeaveTracker[[#This Row],[Employee Name]],Employees[[Employee Name]:[Office]],7))</f>
        <v>MAHOGANY MARKET</v>
      </c>
      <c r="F2489" s="51" t="str">
        <f>IF(ISBLANK(LeaveTracker[[#This Row],[Employee Name]]),"-----",VLOOKUP(LeaveTracker[[#This Row],[Employee Name]],Employees[[Employee Name]:[Office]],6))</f>
        <v>REGULAR</v>
      </c>
      <c r="G2489" s="24">
        <v>44771</v>
      </c>
      <c r="H2489" s="24">
        <v>44771</v>
      </c>
      <c r="I2489" s="19" t="s">
        <v>298</v>
      </c>
      <c r="J2489" s="43" t="s">
        <v>755</v>
      </c>
      <c r="K2489" s="51" t="str">
        <f ca="1">LeaveTracker[[#This Row],[Days]]&amp;" "&amp;LeaveTracker[[#This Row],[Type of Leave]]</f>
        <v>1 OTHER</v>
      </c>
      <c r="L2489" s="23">
        <f ca="1">NETWORKDAYS(LeaveTracker[[#This Row],[Start Date]],LeaveTracker[[#This Row],[End Date]],lstHolidays)</f>
        <v>1</v>
      </c>
      <c r="M2489" s="27"/>
    </row>
    <row r="2490" spans="1:13" ht="30" customHeight="1" x14ac:dyDescent="0.3">
      <c r="A2490" s="27">
        <f t="shared" si="7"/>
        <v>929</v>
      </c>
      <c r="B2490" s="31">
        <v>44784</v>
      </c>
      <c r="C2490" s="31">
        <v>44753</v>
      </c>
      <c r="D2490" s="19" t="s">
        <v>595</v>
      </c>
      <c r="E2490" s="51" t="str">
        <f>IF(ISBLANK(LeaveTracker[[#This Row],[Employee Name]]),"-----",VLOOKUP(LeaveTracker[[#This Row],[Employee Name]],Employees[[Employee Name]:[Office]],7))</f>
        <v>MAHOGANY MARKET</v>
      </c>
      <c r="F2490" s="51" t="str">
        <f>IF(ISBLANK(LeaveTracker[[#This Row],[Employee Name]]),"-----",VLOOKUP(LeaveTracker[[#This Row],[Employee Name]],Employees[[Employee Name]:[Office]],6))</f>
        <v>REGULAR</v>
      </c>
      <c r="G2490" s="24">
        <v>44742</v>
      </c>
      <c r="H2490" s="24">
        <v>44742</v>
      </c>
      <c r="I2490" s="19" t="s">
        <v>81</v>
      </c>
      <c r="K2490" s="51" t="str">
        <f ca="1">LeaveTracker[[#This Row],[Days]]&amp;" "&amp;LeaveTracker[[#This Row],[Type of Leave]]</f>
        <v>1 SL</v>
      </c>
      <c r="L2490" s="23">
        <f ca="1">NETWORKDAYS(LeaveTracker[[#This Row],[Start Date]],LeaveTracker[[#This Row],[End Date]],lstHolidays)</f>
        <v>1</v>
      </c>
      <c r="M2490" s="27"/>
    </row>
    <row r="2491" spans="1:13" ht="30" customHeight="1" x14ac:dyDescent="0.3">
      <c r="A2491" s="27">
        <f t="shared" si="7"/>
        <v>930</v>
      </c>
      <c r="B2491" s="31">
        <v>44784</v>
      </c>
      <c r="C2491" s="31">
        <v>44739</v>
      </c>
      <c r="D2491" s="19" t="s">
        <v>776</v>
      </c>
      <c r="E2491" s="51" t="str">
        <f>IF(ISBLANK(LeaveTracker[[#This Row],[Employee Name]]),"-----",VLOOKUP(LeaveTracker[[#This Row],[Employee Name]],Employees[[Employee Name]:[Office]],7))</f>
        <v>GSO</v>
      </c>
      <c r="F2491" s="51" t="str">
        <f>IF(ISBLANK(LeaveTracker[[#This Row],[Employee Name]]),"-----",VLOOKUP(LeaveTracker[[#This Row],[Employee Name]],Employees[[Employee Name]:[Office]],6))</f>
        <v>REGULAR</v>
      </c>
      <c r="G2491" s="24">
        <v>44736</v>
      </c>
      <c r="H2491" s="24">
        <v>44736</v>
      </c>
      <c r="I2491" s="19" t="s">
        <v>81</v>
      </c>
      <c r="K2491" s="51" t="str">
        <f ca="1">LeaveTracker[[#This Row],[Days]]&amp;" "&amp;LeaveTracker[[#This Row],[Type of Leave]]</f>
        <v>1 SL</v>
      </c>
      <c r="L2491" s="23">
        <f ca="1">NETWORKDAYS(LeaveTracker[[#This Row],[Start Date]],LeaveTracker[[#This Row],[End Date]],lstHolidays)</f>
        <v>1</v>
      </c>
      <c r="M2491" s="27"/>
    </row>
    <row r="2492" spans="1:13" ht="30" customHeight="1" x14ac:dyDescent="0.3">
      <c r="A2492" s="27">
        <f t="shared" si="7"/>
        <v>931</v>
      </c>
      <c r="B2492" s="31">
        <v>44784</v>
      </c>
      <c r="C2492" s="31">
        <v>44724</v>
      </c>
      <c r="D2492" s="19" t="s">
        <v>1038</v>
      </c>
      <c r="E2492" s="51" t="str">
        <f>IF(ISBLANK(LeaveTracker[[#This Row],[Employee Name]]),"-----",VLOOKUP(LeaveTracker[[#This Row],[Employee Name]],Employees[[Employee Name]:[Office]],7))</f>
        <v>CENRO</v>
      </c>
      <c r="F2492" s="51" t="str">
        <f>IF(ISBLANK(LeaveTracker[[#This Row],[Employee Name]]),"-----",VLOOKUP(LeaveTracker[[#This Row],[Employee Name]],Employees[[Employee Name]:[Office]],6))</f>
        <v>REGULAR</v>
      </c>
      <c r="G2492" s="24">
        <v>44750</v>
      </c>
      <c r="H2492" s="24">
        <v>44750</v>
      </c>
      <c r="I2492" s="19" t="s">
        <v>81</v>
      </c>
      <c r="K2492" s="51" t="str">
        <f ca="1">LeaveTracker[[#This Row],[Days]]&amp;" "&amp;LeaveTracker[[#This Row],[Type of Leave]]</f>
        <v>1 SL</v>
      </c>
      <c r="L2492" s="23">
        <f ca="1">NETWORKDAYS(LeaveTracker[[#This Row],[Start Date]],LeaveTracker[[#This Row],[End Date]],lstHolidays)</f>
        <v>1</v>
      </c>
      <c r="M2492" s="27"/>
    </row>
    <row r="2493" spans="1:13" ht="30" customHeight="1" x14ac:dyDescent="0.3">
      <c r="A2493" s="27">
        <v>931</v>
      </c>
      <c r="B2493" s="31">
        <v>44784</v>
      </c>
      <c r="C2493" s="31">
        <v>44724</v>
      </c>
      <c r="D2493" s="19" t="s">
        <v>1038</v>
      </c>
      <c r="E2493" s="51" t="str">
        <f>IF(ISBLANK(LeaveTracker[[#This Row],[Employee Name]]),"-----",VLOOKUP(LeaveTracker[[#This Row],[Employee Name]],Employees[[Employee Name]:[Office]],7))</f>
        <v>CENRO</v>
      </c>
      <c r="F2493" s="51" t="str">
        <f>IF(ISBLANK(LeaveTracker[[#This Row],[Employee Name]]),"-----",VLOOKUP(LeaveTracker[[#This Row],[Employee Name]],Employees[[Employee Name]:[Office]],6))</f>
        <v>REGULAR</v>
      </c>
      <c r="G2493" s="24">
        <v>44753</v>
      </c>
      <c r="H2493" s="24">
        <v>44753</v>
      </c>
      <c r="I2493" s="19" t="s">
        <v>81</v>
      </c>
      <c r="K2493" s="51" t="str">
        <f ca="1">LeaveTracker[[#This Row],[Days]]&amp;" "&amp;LeaveTracker[[#This Row],[Type of Leave]]</f>
        <v>1 SL</v>
      </c>
      <c r="L2493" s="23">
        <f ca="1">NETWORKDAYS(LeaveTracker[[#This Row],[Start Date]],LeaveTracker[[#This Row],[End Date]],lstHolidays)</f>
        <v>1</v>
      </c>
      <c r="M2493" s="27"/>
    </row>
    <row r="2494" spans="1:13" ht="30" customHeight="1" x14ac:dyDescent="0.3">
      <c r="A2494" s="27">
        <f>A2493+1</f>
        <v>932</v>
      </c>
      <c r="B2494" s="31">
        <v>44784</v>
      </c>
      <c r="C2494" s="31">
        <v>44755</v>
      </c>
      <c r="D2494" s="19" t="s">
        <v>497</v>
      </c>
      <c r="E2494" s="51" t="str">
        <f>IF(ISBLANK(LeaveTracker[[#This Row],[Employee Name]]),"-----",VLOOKUP(LeaveTracker[[#This Row],[Employee Name]],Employees[[Employee Name]:[Office]],7))</f>
        <v>COOPERATIVE OFFICE</v>
      </c>
      <c r="F2494" s="51" t="str">
        <f>IF(ISBLANK(LeaveTracker[[#This Row],[Employee Name]]),"-----",VLOOKUP(LeaveTracker[[#This Row],[Employee Name]],Employees[[Employee Name]:[Office]],6))</f>
        <v>REGULAR</v>
      </c>
      <c r="G2494" s="24">
        <v>44749</v>
      </c>
      <c r="H2494" s="24">
        <v>44749</v>
      </c>
      <c r="I2494" s="19" t="s">
        <v>81</v>
      </c>
      <c r="K2494" s="51" t="str">
        <f ca="1">LeaveTracker[[#This Row],[Days]]&amp;" "&amp;LeaveTracker[[#This Row],[Type of Leave]]</f>
        <v>1 SL</v>
      </c>
      <c r="L2494" s="23">
        <f ca="1">NETWORKDAYS(LeaveTracker[[#This Row],[Start Date]],LeaveTracker[[#This Row],[End Date]],lstHolidays)</f>
        <v>1</v>
      </c>
      <c r="M2494" s="27"/>
    </row>
    <row r="2495" spans="1:13" ht="30" customHeight="1" x14ac:dyDescent="0.3">
      <c r="A2495" s="27">
        <f>A2494+1</f>
        <v>933</v>
      </c>
      <c r="B2495" s="31">
        <v>44784</v>
      </c>
      <c r="C2495" s="31">
        <v>44755</v>
      </c>
      <c r="D2495" s="19" t="s">
        <v>874</v>
      </c>
      <c r="E2495" s="51" t="str">
        <f>IF(ISBLANK(LeaveTracker[[#This Row],[Employee Name]]),"-----",VLOOKUP(LeaveTracker[[#This Row],[Employee Name]],Employees[[Employee Name]:[Office]],7))</f>
        <v>GSO</v>
      </c>
      <c r="F2495" s="51" t="str">
        <f>IF(ISBLANK(LeaveTracker[[#This Row],[Employee Name]]),"-----",VLOOKUP(LeaveTracker[[#This Row],[Employee Name]],Employees[[Employee Name]:[Office]],6))</f>
        <v>REGULAR</v>
      </c>
      <c r="G2495" s="24">
        <v>44754</v>
      </c>
      <c r="H2495" s="24">
        <v>44754</v>
      </c>
      <c r="I2495" s="19" t="s">
        <v>81</v>
      </c>
      <c r="K2495" s="51" t="str">
        <f ca="1">LeaveTracker[[#This Row],[Days]]&amp;" "&amp;LeaveTracker[[#This Row],[Type of Leave]]</f>
        <v>1 SL</v>
      </c>
      <c r="L2495" s="23">
        <f ca="1">NETWORKDAYS(LeaveTracker[[#This Row],[Start Date]],LeaveTracker[[#This Row],[End Date]],lstHolidays)</f>
        <v>1</v>
      </c>
      <c r="M2495" s="27"/>
    </row>
    <row r="2496" spans="1:13" ht="30" customHeight="1" x14ac:dyDescent="0.3">
      <c r="A2496" s="27">
        <f>A2495+1</f>
        <v>934</v>
      </c>
      <c r="B2496" s="31">
        <v>44784</v>
      </c>
      <c r="C2496" s="31">
        <v>44749</v>
      </c>
      <c r="D2496" s="19" t="s">
        <v>991</v>
      </c>
      <c r="E2496" s="51" t="str">
        <f>IF(ISBLANK(LeaveTracker[[#This Row],[Employee Name]]),"-----",VLOOKUP(LeaveTracker[[#This Row],[Employee Name]],Employees[[Employee Name]:[Office]],7))</f>
        <v>GSO</v>
      </c>
      <c r="F2496" s="51" t="str">
        <f>IF(ISBLANK(LeaveTracker[[#This Row],[Employee Name]]),"-----",VLOOKUP(LeaveTracker[[#This Row],[Employee Name]],Employees[[Employee Name]:[Office]],6))</f>
        <v>REGULAR</v>
      </c>
      <c r="G2496" s="24">
        <v>44743</v>
      </c>
      <c r="H2496" s="24">
        <v>44743</v>
      </c>
      <c r="I2496" s="19" t="s">
        <v>82</v>
      </c>
      <c r="K2496" s="51" t="str">
        <f ca="1">LeaveTracker[[#This Row],[Days]]&amp;" "&amp;LeaveTracker[[#This Row],[Type of Leave]]</f>
        <v>1 VL</v>
      </c>
      <c r="L2496" s="23">
        <f ca="1">NETWORKDAYS(LeaveTracker[[#This Row],[Start Date]],LeaveTracker[[#This Row],[End Date]],lstHolidays)</f>
        <v>1</v>
      </c>
      <c r="M2496" s="27"/>
    </row>
    <row r="2497" spans="1:13" ht="30" customHeight="1" x14ac:dyDescent="0.3">
      <c r="A2497" s="27">
        <v>934</v>
      </c>
      <c r="B2497" s="31">
        <v>44784</v>
      </c>
      <c r="C2497" s="31">
        <v>44749</v>
      </c>
      <c r="D2497" s="19" t="s">
        <v>991</v>
      </c>
      <c r="E2497" s="51" t="str">
        <f>IF(ISBLANK(LeaveTracker[[#This Row],[Employee Name]]),"-----",VLOOKUP(LeaveTracker[[#This Row],[Employee Name]],Employees[[Employee Name]:[Office]],7))</f>
        <v>GSO</v>
      </c>
      <c r="F2497" s="51" t="str">
        <f>IF(ISBLANK(LeaveTracker[[#This Row],[Employee Name]]),"-----",VLOOKUP(LeaveTracker[[#This Row],[Employee Name]],Employees[[Employee Name]:[Office]],6))</f>
        <v>REGULAR</v>
      </c>
      <c r="G2497" s="24">
        <v>44749</v>
      </c>
      <c r="H2497" s="24">
        <v>44749</v>
      </c>
      <c r="I2497" s="19" t="s">
        <v>82</v>
      </c>
      <c r="K2497" s="51" t="str">
        <f ca="1">LeaveTracker[[#This Row],[Days]]&amp;" "&amp;LeaveTracker[[#This Row],[Type of Leave]]</f>
        <v>1 VL</v>
      </c>
      <c r="L2497" s="23">
        <f ca="1">NETWORKDAYS(LeaveTracker[[#This Row],[Start Date]],LeaveTracker[[#This Row],[End Date]],lstHolidays)</f>
        <v>1</v>
      </c>
      <c r="M2497" s="27"/>
    </row>
    <row r="2498" spans="1:13" ht="30" customHeight="1" x14ac:dyDescent="0.3">
      <c r="A2498" s="27">
        <f>A2497+1</f>
        <v>935</v>
      </c>
      <c r="B2498" s="31">
        <v>44784</v>
      </c>
      <c r="C2498" s="31">
        <v>44753</v>
      </c>
      <c r="D2498" s="19" t="s">
        <v>242</v>
      </c>
      <c r="E2498" s="51" t="str">
        <f>IF(ISBLANK(LeaveTracker[[#This Row],[Employee Name]]),"-----",VLOOKUP(LeaveTracker[[#This Row],[Employee Name]],Employees[[Employee Name]:[Office]],7))</f>
        <v>TCCH/TICC</v>
      </c>
      <c r="F2498" s="51" t="str">
        <f>IF(ISBLANK(LeaveTracker[[#This Row],[Employee Name]]),"-----",VLOOKUP(LeaveTracker[[#This Row],[Employee Name]],Employees[[Employee Name]:[Office]],6))</f>
        <v>REGULAR</v>
      </c>
      <c r="G2498" s="24">
        <v>44742</v>
      </c>
      <c r="H2498" s="24">
        <v>44748</v>
      </c>
      <c r="I2498" s="19" t="s">
        <v>298</v>
      </c>
      <c r="J2498" s="43" t="s">
        <v>299</v>
      </c>
      <c r="K2498" s="51" t="str">
        <f ca="1">LeaveTracker[[#This Row],[Days]]&amp;" "&amp;LeaveTracker[[#This Row],[Type of Leave]]</f>
        <v>5 OTHER</v>
      </c>
      <c r="L2498" s="23">
        <f ca="1">NETWORKDAYS(LeaveTracker[[#This Row],[Start Date]],LeaveTracker[[#This Row],[End Date]],lstHolidays)</f>
        <v>5</v>
      </c>
      <c r="M2498" s="27"/>
    </row>
    <row r="2499" spans="1:13" ht="30" customHeight="1" x14ac:dyDescent="0.3">
      <c r="A2499" s="27">
        <f>A2498+1</f>
        <v>936</v>
      </c>
      <c r="B2499" s="31">
        <v>44784</v>
      </c>
      <c r="C2499" s="31">
        <v>44753</v>
      </c>
      <c r="D2499" s="19" t="s">
        <v>242</v>
      </c>
      <c r="E2499" s="51" t="str">
        <f>IF(ISBLANK(LeaveTracker[[#This Row],[Employee Name]]),"-----",VLOOKUP(LeaveTracker[[#This Row],[Employee Name]],Employees[[Employee Name]:[Office]],7))</f>
        <v>TCCH/TICC</v>
      </c>
      <c r="F2499" s="51" t="str">
        <f>IF(ISBLANK(LeaveTracker[[#This Row],[Employee Name]]),"-----",VLOOKUP(LeaveTracker[[#This Row],[Employee Name]],Employees[[Employee Name]:[Office]],6))</f>
        <v>REGULAR</v>
      </c>
      <c r="G2499" s="24">
        <v>44736</v>
      </c>
      <c r="H2499" s="24">
        <v>44736</v>
      </c>
      <c r="I2499" s="19" t="s">
        <v>81</v>
      </c>
      <c r="K2499" s="51" t="str">
        <f ca="1">LeaveTracker[[#This Row],[Days]]&amp;" "&amp;LeaveTracker[[#This Row],[Type of Leave]]</f>
        <v>1 SL</v>
      </c>
      <c r="L2499" s="23">
        <f ca="1">NETWORKDAYS(LeaveTracker[[#This Row],[Start Date]],LeaveTracker[[#This Row],[End Date]],lstHolidays)</f>
        <v>1</v>
      </c>
      <c r="M2499" s="27"/>
    </row>
    <row r="2500" spans="1:13" ht="30" customHeight="1" x14ac:dyDescent="0.3">
      <c r="A2500" s="27">
        <f>A2499+1</f>
        <v>937</v>
      </c>
      <c r="B2500" s="31">
        <v>44784</v>
      </c>
      <c r="C2500" s="31">
        <v>44755</v>
      </c>
      <c r="D2500" s="19" t="s">
        <v>538</v>
      </c>
      <c r="E2500" s="51" t="str">
        <f>IF(ISBLANK(LeaveTracker[[#This Row],[Employee Name]]),"-----",VLOOKUP(LeaveTracker[[#This Row],[Employee Name]],Employees[[Employee Name]:[Office]],7))</f>
        <v>LCR</v>
      </c>
      <c r="F2500" s="51" t="str">
        <f>IF(ISBLANK(LeaveTracker[[#This Row],[Employee Name]]),"-----",VLOOKUP(LeaveTracker[[#This Row],[Employee Name]],Employees[[Employee Name]:[Office]],6))</f>
        <v>REGULAR</v>
      </c>
      <c r="G2500" s="24">
        <v>44753</v>
      </c>
      <c r="H2500" s="24">
        <v>44753</v>
      </c>
      <c r="I2500" s="19" t="s">
        <v>81</v>
      </c>
      <c r="K2500" s="51" t="str">
        <f ca="1">LeaveTracker[[#This Row],[Days]]&amp;" "&amp;LeaveTracker[[#This Row],[Type of Leave]]</f>
        <v>1 SL</v>
      </c>
      <c r="L2500" s="23">
        <f ca="1">NETWORKDAYS(LeaveTracker[[#This Row],[Start Date]],LeaveTracker[[#This Row],[End Date]],lstHolidays)</f>
        <v>1</v>
      </c>
      <c r="M2500" s="27"/>
    </row>
    <row r="2501" spans="1:13" ht="30" customHeight="1" x14ac:dyDescent="0.3">
      <c r="A2501" s="27">
        <f>A2500+1</f>
        <v>938</v>
      </c>
      <c r="B2501" s="31">
        <v>44784</v>
      </c>
      <c r="C2501" s="31">
        <v>44693</v>
      </c>
      <c r="D2501" s="19" t="s">
        <v>1039</v>
      </c>
      <c r="E2501" s="51" t="str">
        <f>IF(ISBLANK(LeaveTracker[[#This Row],[Employee Name]]),"-----",VLOOKUP(LeaveTracker[[#This Row],[Employee Name]],Employees[[Employee Name]:[Office]],7))</f>
        <v>ONT</v>
      </c>
      <c r="F2501" s="51" t="str">
        <f>IF(ISBLANK(LeaveTracker[[#This Row],[Employee Name]]),"-----",VLOOKUP(LeaveTracker[[#This Row],[Employee Name]],Employees[[Employee Name]:[Office]],6))</f>
        <v>REGULAR</v>
      </c>
      <c r="G2501" s="24">
        <v>44704</v>
      </c>
      <c r="H2501" s="24">
        <v>44706</v>
      </c>
      <c r="I2501" s="19" t="s">
        <v>298</v>
      </c>
      <c r="J2501" s="43" t="s">
        <v>1004</v>
      </c>
      <c r="K2501" s="51" t="str">
        <f ca="1">LeaveTracker[[#This Row],[Days]]&amp;" "&amp;LeaveTracker[[#This Row],[Type of Leave]]</f>
        <v>3 OTHER</v>
      </c>
      <c r="L2501" s="23">
        <f ca="1">NETWORKDAYS(LeaveTracker[[#This Row],[Start Date]],LeaveTracker[[#This Row],[End Date]],lstHolidays)</f>
        <v>3</v>
      </c>
      <c r="M2501" s="27"/>
    </row>
    <row r="2502" spans="1:13" ht="30" customHeight="1" x14ac:dyDescent="0.3">
      <c r="A2502" s="27">
        <v>938</v>
      </c>
      <c r="B2502" s="31">
        <v>44784</v>
      </c>
      <c r="C2502" s="31">
        <v>44693</v>
      </c>
      <c r="D2502" s="19" t="s">
        <v>1039</v>
      </c>
      <c r="E2502" s="51" t="str">
        <f>IF(ISBLANK(LeaveTracker[[#This Row],[Employee Name]]),"-----",VLOOKUP(LeaveTracker[[#This Row],[Employee Name]],Employees[[Employee Name]:[Office]],7))</f>
        <v>ONT</v>
      </c>
      <c r="F2502" s="51" t="str">
        <f>IF(ISBLANK(LeaveTracker[[#This Row],[Employee Name]]),"-----",VLOOKUP(LeaveTracker[[#This Row],[Employee Name]],Employees[[Employee Name]:[Office]],6))</f>
        <v>REGULAR</v>
      </c>
      <c r="G2502" s="24">
        <v>44711</v>
      </c>
      <c r="H2502" s="24">
        <v>44712</v>
      </c>
      <c r="I2502" s="19" t="s">
        <v>298</v>
      </c>
      <c r="J2502" s="43" t="s">
        <v>1004</v>
      </c>
      <c r="K2502" s="51" t="str">
        <f ca="1">LeaveTracker[[#This Row],[Days]]&amp;" "&amp;LeaveTracker[[#This Row],[Type of Leave]]</f>
        <v>2 OTHER</v>
      </c>
      <c r="L2502" s="23">
        <f ca="1">NETWORKDAYS(LeaveTracker[[#This Row],[Start Date]],LeaveTracker[[#This Row],[End Date]],lstHolidays)</f>
        <v>2</v>
      </c>
      <c r="M2502" s="27"/>
    </row>
    <row r="2503" spans="1:13" ht="30" customHeight="1" x14ac:dyDescent="0.3">
      <c r="A2503" s="27">
        <f t="shared" ref="A2503:A2549" si="8">A2502+1</f>
        <v>939</v>
      </c>
      <c r="B2503" s="31">
        <v>44784</v>
      </c>
      <c r="C2503" s="31">
        <v>44754</v>
      </c>
      <c r="D2503" s="19" t="s">
        <v>1044</v>
      </c>
      <c r="E2503" s="51" t="str">
        <f>IF(ISBLANK(LeaveTracker[[#This Row],[Employee Name]]),"-----",VLOOKUP(LeaveTracker[[#This Row],[Employee Name]],Employees[[Employee Name]:[Office]],7))</f>
        <v>ONT</v>
      </c>
      <c r="F2503" s="51" t="str">
        <f>IF(ISBLANK(LeaveTracker[[#This Row],[Employee Name]]),"-----",VLOOKUP(LeaveTracker[[#This Row],[Employee Name]],Employees[[Employee Name]:[Office]],6))</f>
        <v>REGULAR</v>
      </c>
      <c r="G2503" s="24">
        <v>44760</v>
      </c>
      <c r="H2503" s="24">
        <v>44764</v>
      </c>
      <c r="I2503" s="19" t="s">
        <v>81</v>
      </c>
      <c r="K2503" s="51" t="str">
        <f ca="1">LeaveTracker[[#This Row],[Days]]&amp;" "&amp;LeaveTracker[[#This Row],[Type of Leave]]</f>
        <v>5 SL</v>
      </c>
      <c r="L2503" s="23">
        <f ca="1">NETWORKDAYS(LeaveTracker[[#This Row],[Start Date]],LeaveTracker[[#This Row],[End Date]],lstHolidays)</f>
        <v>5</v>
      </c>
      <c r="M2503" s="27"/>
    </row>
    <row r="2504" spans="1:13" ht="30" customHeight="1" x14ac:dyDescent="0.3">
      <c r="A2504" s="27">
        <f t="shared" si="8"/>
        <v>940</v>
      </c>
      <c r="B2504" s="31">
        <v>44784</v>
      </c>
      <c r="C2504" s="31">
        <v>44756</v>
      </c>
      <c r="D2504" s="19" t="s">
        <v>569</v>
      </c>
      <c r="E2504" s="51" t="str">
        <f>IF(ISBLANK(LeaveTracker[[#This Row],[Employee Name]]),"-----",VLOOKUP(LeaveTracker[[#This Row],[Employee Name]],Employees[[Employee Name]:[Office]],7))</f>
        <v>CTO</v>
      </c>
      <c r="F2504" s="51" t="str">
        <f>IF(ISBLANK(LeaveTracker[[#This Row],[Employee Name]]),"-----",VLOOKUP(LeaveTracker[[#This Row],[Employee Name]],Employees[[Employee Name]:[Office]],6))</f>
        <v>REGULAR</v>
      </c>
      <c r="G2504" s="24">
        <v>44755</v>
      </c>
      <c r="H2504" s="24">
        <v>44755</v>
      </c>
      <c r="I2504" s="19" t="s">
        <v>81</v>
      </c>
      <c r="K2504" s="51" t="str">
        <f ca="1">LeaveTracker[[#This Row],[Days]]&amp;" "&amp;LeaveTracker[[#This Row],[Type of Leave]]</f>
        <v>1 SL</v>
      </c>
      <c r="L2504" s="23">
        <f ca="1">NETWORKDAYS(LeaveTracker[[#This Row],[Start Date]],LeaveTracker[[#This Row],[End Date]],lstHolidays)</f>
        <v>1</v>
      </c>
      <c r="M2504" s="27"/>
    </row>
    <row r="2505" spans="1:13" ht="30" customHeight="1" x14ac:dyDescent="0.3">
      <c r="A2505" s="27">
        <f t="shared" si="8"/>
        <v>941</v>
      </c>
      <c r="B2505" s="31">
        <v>44784</v>
      </c>
      <c r="C2505" s="31">
        <v>44755</v>
      </c>
      <c r="D2505" s="19" t="s">
        <v>443</v>
      </c>
      <c r="E2505" s="51" t="str">
        <f>IF(ISBLANK(LeaveTracker[[#This Row],[Employee Name]]),"-----",VLOOKUP(LeaveTracker[[#This Row],[Employee Name]],Employees[[Employee Name]:[Office]],7))</f>
        <v>GSO</v>
      </c>
      <c r="F2505" s="51" t="str">
        <f>IF(ISBLANK(LeaveTracker[[#This Row],[Employee Name]]),"-----",VLOOKUP(LeaveTracker[[#This Row],[Employee Name]],Employees[[Employee Name]:[Office]],6))</f>
        <v>REGULAR</v>
      </c>
      <c r="G2505" s="24">
        <v>44767</v>
      </c>
      <c r="H2505" s="24">
        <v>44767</v>
      </c>
      <c r="I2505" s="19" t="s">
        <v>82</v>
      </c>
      <c r="K2505" s="51" t="str">
        <f ca="1">LeaveTracker[[#This Row],[Days]]&amp;" "&amp;LeaveTracker[[#This Row],[Type of Leave]]</f>
        <v>1 VL</v>
      </c>
      <c r="L2505" s="23">
        <f ca="1">NETWORKDAYS(LeaveTracker[[#This Row],[Start Date]],LeaveTracker[[#This Row],[End Date]],lstHolidays)</f>
        <v>1</v>
      </c>
      <c r="M2505" s="27"/>
    </row>
    <row r="2506" spans="1:13" ht="30" customHeight="1" x14ac:dyDescent="0.3">
      <c r="A2506" s="27">
        <f t="shared" si="8"/>
        <v>942</v>
      </c>
      <c r="B2506" s="31">
        <v>44784</v>
      </c>
      <c r="C2506" s="31">
        <v>44755</v>
      </c>
      <c r="D2506" s="19" t="s">
        <v>443</v>
      </c>
      <c r="E2506" s="51" t="str">
        <f>IF(ISBLANK(LeaveTracker[[#This Row],[Employee Name]]),"-----",VLOOKUP(LeaveTracker[[#This Row],[Employee Name]],Employees[[Employee Name]:[Office]],7))</f>
        <v>GSO</v>
      </c>
      <c r="F2506" s="51" t="str">
        <f>IF(ISBLANK(LeaveTracker[[#This Row],[Employee Name]]),"-----",VLOOKUP(LeaveTracker[[#This Row],[Employee Name]],Employees[[Employee Name]:[Office]],6))</f>
        <v>REGULAR</v>
      </c>
      <c r="G2506" s="24">
        <v>44754</v>
      </c>
      <c r="H2506" s="24">
        <v>44754</v>
      </c>
      <c r="I2506" s="19" t="s">
        <v>81</v>
      </c>
      <c r="K2506" s="51" t="str">
        <f ca="1">LeaveTracker[[#This Row],[Days]]&amp;" "&amp;LeaveTracker[[#This Row],[Type of Leave]]</f>
        <v>1 SL</v>
      </c>
      <c r="L2506" s="23">
        <f ca="1">NETWORKDAYS(LeaveTracker[[#This Row],[Start Date]],LeaveTracker[[#This Row],[End Date]],lstHolidays)</f>
        <v>1</v>
      </c>
      <c r="M2506" s="27"/>
    </row>
    <row r="2507" spans="1:13" ht="30" customHeight="1" x14ac:dyDescent="0.3">
      <c r="A2507" s="27">
        <f t="shared" si="8"/>
        <v>943</v>
      </c>
      <c r="B2507" s="31">
        <v>44784</v>
      </c>
      <c r="C2507" s="31">
        <v>44755</v>
      </c>
      <c r="D2507" s="19" t="s">
        <v>1046</v>
      </c>
      <c r="E2507" s="51" t="str">
        <f>IF(ISBLANK(LeaveTracker[[#This Row],[Employee Name]]),"-----",VLOOKUP(LeaveTracker[[#This Row],[Employee Name]],Employees[[Employee Name]:[Office]],7))</f>
        <v>CENRO</v>
      </c>
      <c r="F2507" s="51" t="str">
        <f>IF(ISBLANK(LeaveTracker[[#This Row],[Employee Name]]),"-----",VLOOKUP(LeaveTracker[[#This Row],[Employee Name]],Employees[[Employee Name]:[Office]],6))</f>
        <v>REGULAR</v>
      </c>
      <c r="G2507" s="24">
        <v>44752</v>
      </c>
      <c r="H2507" s="24">
        <v>44752</v>
      </c>
      <c r="I2507" s="19" t="s">
        <v>81</v>
      </c>
      <c r="K2507" s="51" t="str">
        <f>LeaveTracker[[#This Row],[Days]]&amp;" "&amp;LeaveTracker[[#This Row],[Type of Leave]]</f>
        <v>1 SL</v>
      </c>
      <c r="L2507" s="23">
        <v>1</v>
      </c>
      <c r="M2507" s="27"/>
    </row>
    <row r="2508" spans="1:13" ht="30" customHeight="1" x14ac:dyDescent="0.3">
      <c r="A2508" s="27">
        <f t="shared" si="8"/>
        <v>944</v>
      </c>
      <c r="B2508" s="31">
        <v>44784</v>
      </c>
      <c r="C2508" s="31">
        <v>44761</v>
      </c>
      <c r="D2508" s="19" t="s">
        <v>874</v>
      </c>
      <c r="E2508" s="51" t="str">
        <f>IF(ISBLANK(LeaveTracker[[#This Row],[Employee Name]]),"-----",VLOOKUP(LeaveTracker[[#This Row],[Employee Name]],Employees[[Employee Name]:[Office]],7))</f>
        <v>GSO</v>
      </c>
      <c r="F2508" s="51" t="str">
        <f>IF(ISBLANK(LeaveTracker[[#This Row],[Employee Name]]),"-----",VLOOKUP(LeaveTracker[[#This Row],[Employee Name]],Employees[[Employee Name]:[Office]],6))</f>
        <v>REGULAR</v>
      </c>
      <c r="G2508" s="24">
        <v>44767</v>
      </c>
      <c r="H2508" s="24">
        <v>44767</v>
      </c>
      <c r="I2508" s="19" t="s">
        <v>82</v>
      </c>
      <c r="K2508" s="51" t="str">
        <f ca="1">LeaveTracker[[#This Row],[Days]]&amp;" "&amp;LeaveTracker[[#This Row],[Type of Leave]]</f>
        <v>1 VL</v>
      </c>
      <c r="L2508" s="23">
        <f ca="1">NETWORKDAYS(LeaveTracker[[#This Row],[Start Date]],LeaveTracker[[#This Row],[End Date]],lstHolidays)</f>
        <v>1</v>
      </c>
      <c r="M2508" s="27"/>
    </row>
    <row r="2509" spans="1:13" ht="30" customHeight="1" x14ac:dyDescent="0.3">
      <c r="A2509" s="27">
        <f t="shared" si="8"/>
        <v>945</v>
      </c>
      <c r="B2509" s="31">
        <v>44784</v>
      </c>
      <c r="C2509" s="31">
        <v>44753</v>
      </c>
      <c r="D2509" s="19" t="s">
        <v>1049</v>
      </c>
      <c r="E2509" s="51" t="str">
        <f>IF(ISBLANK(LeaveTracker[[#This Row],[Employee Name]]),"-----",VLOOKUP(LeaveTracker[[#This Row],[Employee Name]],Employees[[Employee Name]:[Office]],7))</f>
        <v>PIO</v>
      </c>
      <c r="F2509" s="51" t="str">
        <f>IF(ISBLANK(LeaveTracker[[#This Row],[Employee Name]]),"-----",VLOOKUP(LeaveTracker[[#This Row],[Employee Name]],Employees[[Employee Name]:[Office]],6))</f>
        <v>REGULAR</v>
      </c>
      <c r="G2509" s="24">
        <v>44760</v>
      </c>
      <c r="H2509" s="24">
        <v>44760</v>
      </c>
      <c r="I2509" s="19" t="s">
        <v>82</v>
      </c>
      <c r="K2509" s="51" t="str">
        <f ca="1">LeaveTracker[[#This Row],[Days]]&amp;" "&amp;LeaveTracker[[#This Row],[Type of Leave]]</f>
        <v>1 VL</v>
      </c>
      <c r="L2509" s="23">
        <f ca="1">NETWORKDAYS(LeaveTracker[[#This Row],[Start Date]],LeaveTracker[[#This Row],[End Date]],lstHolidays)</f>
        <v>1</v>
      </c>
      <c r="M2509" s="27"/>
    </row>
    <row r="2510" spans="1:13" ht="30" customHeight="1" x14ac:dyDescent="0.3">
      <c r="A2510" s="27">
        <f t="shared" si="8"/>
        <v>946</v>
      </c>
      <c r="B2510" s="31">
        <v>44784</v>
      </c>
      <c r="C2510" s="31">
        <v>44782</v>
      </c>
      <c r="D2510" s="19" t="s">
        <v>1049</v>
      </c>
      <c r="E2510" s="51" t="str">
        <f>IF(ISBLANK(LeaveTracker[[#This Row],[Employee Name]]),"-----",VLOOKUP(LeaveTracker[[#This Row],[Employee Name]],Employees[[Employee Name]:[Office]],7))</f>
        <v>PIO</v>
      </c>
      <c r="F2510" s="51" t="str">
        <f>IF(ISBLANK(LeaveTracker[[#This Row],[Employee Name]]),"-----",VLOOKUP(LeaveTracker[[#This Row],[Employee Name]],Employees[[Employee Name]:[Office]],6))</f>
        <v>REGULAR</v>
      </c>
      <c r="G2510" s="24">
        <v>44782</v>
      </c>
      <c r="H2510" s="24">
        <v>44782</v>
      </c>
      <c r="I2510" s="19" t="s">
        <v>81</v>
      </c>
      <c r="K2510" s="51" t="str">
        <f ca="1">LeaveTracker[[#This Row],[Days]]&amp;" "&amp;LeaveTracker[[#This Row],[Type of Leave]]</f>
        <v>1 SL</v>
      </c>
      <c r="L2510" s="23">
        <f ca="1">NETWORKDAYS(LeaveTracker[[#This Row],[Start Date]],LeaveTracker[[#This Row],[End Date]],lstHolidays)</f>
        <v>1</v>
      </c>
      <c r="M2510" s="27"/>
    </row>
    <row r="2511" spans="1:13" ht="30" customHeight="1" x14ac:dyDescent="0.3">
      <c r="A2511" s="27">
        <f t="shared" si="8"/>
        <v>947</v>
      </c>
      <c r="B2511" s="31">
        <v>44784</v>
      </c>
      <c r="C2511" s="31">
        <v>44713</v>
      </c>
      <c r="D2511" s="19" t="s">
        <v>1049</v>
      </c>
      <c r="E2511" s="51" t="str">
        <f>IF(ISBLANK(LeaveTracker[[#This Row],[Employee Name]]),"-----",VLOOKUP(LeaveTracker[[#This Row],[Employee Name]],Employees[[Employee Name]:[Office]],7))</f>
        <v>PIO</v>
      </c>
      <c r="F2511" s="51" t="str">
        <f>IF(ISBLANK(LeaveTracker[[#This Row],[Employee Name]]),"-----",VLOOKUP(LeaveTracker[[#This Row],[Employee Name]],Employees[[Employee Name]:[Office]],6))</f>
        <v>REGULAR</v>
      </c>
      <c r="G2511" s="24">
        <v>44713</v>
      </c>
      <c r="H2511" s="24">
        <v>44715</v>
      </c>
      <c r="I2511" s="19" t="s">
        <v>81</v>
      </c>
      <c r="K2511" s="51" t="str">
        <f ca="1">LeaveTracker[[#This Row],[Days]]&amp;" "&amp;LeaveTracker[[#This Row],[Type of Leave]]</f>
        <v>3 SL</v>
      </c>
      <c r="L2511" s="23">
        <f ca="1">NETWORKDAYS(LeaveTracker[[#This Row],[Start Date]],LeaveTracker[[#This Row],[End Date]],lstHolidays)</f>
        <v>3</v>
      </c>
      <c r="M2511" s="27"/>
    </row>
    <row r="2512" spans="1:13" ht="30" customHeight="1" x14ac:dyDescent="0.3">
      <c r="A2512" s="27">
        <f t="shared" si="8"/>
        <v>948</v>
      </c>
      <c r="B2512" s="31">
        <v>44784</v>
      </c>
      <c r="C2512" s="31">
        <v>44767</v>
      </c>
      <c r="D2512" s="19" t="s">
        <v>323</v>
      </c>
      <c r="E2512" s="51" t="str">
        <f>IF(ISBLANK(LeaveTracker[[#This Row],[Employee Name]]),"-----",VLOOKUP(LeaveTracker[[#This Row],[Employee Name]],Employees[[Employee Name]:[Office]],7))</f>
        <v>CEO</v>
      </c>
      <c r="F2512" s="51" t="str">
        <f>IF(ISBLANK(LeaveTracker[[#This Row],[Employee Name]]),"-----",VLOOKUP(LeaveTracker[[#This Row],[Employee Name]],Employees[[Employee Name]:[Office]],6))</f>
        <v>REGULAR</v>
      </c>
      <c r="G2512" s="24">
        <v>44764</v>
      </c>
      <c r="H2512" s="24">
        <v>44764</v>
      </c>
      <c r="I2512" s="19" t="s">
        <v>81</v>
      </c>
      <c r="K2512" s="51" t="str">
        <f ca="1">LeaveTracker[[#This Row],[Days]]&amp;" "&amp;LeaveTracker[[#This Row],[Type of Leave]]</f>
        <v>1 SL</v>
      </c>
      <c r="L2512" s="23">
        <f ca="1">NETWORKDAYS(LeaveTracker[[#This Row],[Start Date]],LeaveTracker[[#This Row],[End Date]],lstHolidays)</f>
        <v>1</v>
      </c>
      <c r="M2512" s="27"/>
    </row>
    <row r="2513" spans="1:13" ht="30" customHeight="1" x14ac:dyDescent="0.3">
      <c r="A2513" s="27">
        <f t="shared" si="8"/>
        <v>949</v>
      </c>
      <c r="B2513" s="31">
        <v>44784</v>
      </c>
      <c r="C2513" s="31">
        <v>44767</v>
      </c>
      <c r="D2513" s="19" t="s">
        <v>597</v>
      </c>
      <c r="E2513" s="51" t="str">
        <f>IF(ISBLANK(LeaveTracker[[#This Row],[Employee Name]]),"-----",VLOOKUP(LeaveTracker[[#This Row],[Employee Name]],Employees[[Employee Name]:[Office]],7))</f>
        <v>MAHOGANY MARKET</v>
      </c>
      <c r="F2513" s="51" t="str">
        <f>IF(ISBLANK(LeaveTracker[[#This Row],[Employee Name]]),"-----",VLOOKUP(LeaveTracker[[#This Row],[Employee Name]],Employees[[Employee Name]:[Office]],6))</f>
        <v>REGULAR</v>
      </c>
      <c r="G2513" s="24">
        <v>44775</v>
      </c>
      <c r="H2513" s="24">
        <v>44775</v>
      </c>
      <c r="I2513" s="19" t="s">
        <v>298</v>
      </c>
      <c r="J2513" s="43" t="s">
        <v>158</v>
      </c>
      <c r="K2513" s="51" t="str">
        <f ca="1">LeaveTracker[[#This Row],[Days]]&amp;" "&amp;LeaveTracker[[#This Row],[Type of Leave]]</f>
        <v>1 OTHER</v>
      </c>
      <c r="L2513" s="23">
        <f ca="1">NETWORKDAYS(LeaveTracker[[#This Row],[Start Date]],LeaveTracker[[#This Row],[End Date]],lstHolidays)</f>
        <v>1</v>
      </c>
      <c r="M2513" s="27"/>
    </row>
    <row r="2514" spans="1:13" ht="30" customHeight="1" x14ac:dyDescent="0.3">
      <c r="A2514" s="27">
        <f t="shared" si="8"/>
        <v>950</v>
      </c>
      <c r="B2514" s="31">
        <v>44784</v>
      </c>
      <c r="C2514" s="31">
        <v>44767</v>
      </c>
      <c r="D2514" s="19" t="s">
        <v>1046</v>
      </c>
      <c r="E2514" s="51" t="str">
        <f>IF(ISBLANK(LeaveTracker[[#This Row],[Employee Name]]),"-----",VLOOKUP(LeaveTracker[[#This Row],[Employee Name]],Employees[[Employee Name]:[Office]],7))</f>
        <v>CENRO</v>
      </c>
      <c r="F2514" s="51" t="str">
        <f>IF(ISBLANK(LeaveTracker[[#This Row],[Employee Name]]),"-----",VLOOKUP(LeaveTracker[[#This Row],[Employee Name]],Employees[[Employee Name]:[Office]],6))</f>
        <v>REGULAR</v>
      </c>
      <c r="G2514" s="24">
        <v>44765</v>
      </c>
      <c r="H2514" s="24">
        <v>44766</v>
      </c>
      <c r="I2514" s="19" t="s">
        <v>81</v>
      </c>
      <c r="K2514" s="51" t="str">
        <f>LeaveTracker[[#This Row],[Days]]&amp;" "&amp;LeaveTracker[[#This Row],[Type of Leave]]</f>
        <v>2 SL</v>
      </c>
      <c r="L2514" s="23">
        <v>2</v>
      </c>
      <c r="M2514" s="27"/>
    </row>
    <row r="2515" spans="1:13" ht="30" customHeight="1" x14ac:dyDescent="0.3">
      <c r="A2515" s="27">
        <f t="shared" si="8"/>
        <v>951</v>
      </c>
      <c r="B2515" s="31">
        <v>44784</v>
      </c>
      <c r="C2515" s="31">
        <v>44764</v>
      </c>
      <c r="D2515" s="19" t="s">
        <v>435</v>
      </c>
      <c r="E2515" s="51" t="str">
        <f>IF(ISBLANK(LeaveTracker[[#This Row],[Employee Name]]),"-----",VLOOKUP(LeaveTracker[[#This Row],[Employee Name]],Employees[[Employee Name]:[Office]],7))</f>
        <v>INTERNAL</v>
      </c>
      <c r="F2515" s="51" t="str">
        <f>IF(ISBLANK(LeaveTracker[[#This Row],[Employee Name]]),"-----",VLOOKUP(LeaveTracker[[#This Row],[Employee Name]],Employees[[Employee Name]:[Office]],6))</f>
        <v>REGULAR</v>
      </c>
      <c r="G2515" s="24">
        <v>44761</v>
      </c>
      <c r="H2515" s="24">
        <v>44763</v>
      </c>
      <c r="I2515" s="19" t="s">
        <v>81</v>
      </c>
      <c r="K2515" s="51" t="str">
        <f ca="1">LeaveTracker[[#This Row],[Days]]&amp;" "&amp;LeaveTracker[[#This Row],[Type of Leave]]</f>
        <v>3 SL</v>
      </c>
      <c r="L2515" s="23">
        <f ca="1">NETWORKDAYS(LeaveTracker[[#This Row],[Start Date]],LeaveTracker[[#This Row],[End Date]],lstHolidays)</f>
        <v>3</v>
      </c>
      <c r="M2515" s="27"/>
    </row>
    <row r="2516" spans="1:13" ht="30" customHeight="1" x14ac:dyDescent="0.3">
      <c r="A2516" s="27">
        <f t="shared" si="8"/>
        <v>952</v>
      </c>
      <c r="B2516" s="31">
        <v>44784</v>
      </c>
      <c r="C2516" s="31">
        <v>44767</v>
      </c>
      <c r="D2516" s="19" t="s">
        <v>822</v>
      </c>
      <c r="E2516" s="51" t="str">
        <f>IF(ISBLANK(LeaveTracker[[#This Row],[Employee Name]]),"-----",VLOOKUP(LeaveTracker[[#This Row],[Employee Name]],Employees[[Employee Name]:[Office]],7))</f>
        <v>CHO</v>
      </c>
      <c r="F2516" s="51" t="str">
        <f>IF(ISBLANK(LeaveTracker[[#This Row],[Employee Name]]),"-----",VLOOKUP(LeaveTracker[[#This Row],[Employee Name]],Employees[[Employee Name]:[Office]],6))</f>
        <v>REGULAR</v>
      </c>
      <c r="G2516" s="24">
        <v>44762</v>
      </c>
      <c r="H2516" s="24">
        <v>44764</v>
      </c>
      <c r="I2516" s="19" t="s">
        <v>81</v>
      </c>
      <c r="K2516" s="51" t="str">
        <f ca="1">LeaveTracker[[#This Row],[Days]]&amp;" "&amp;LeaveTracker[[#This Row],[Type of Leave]]</f>
        <v>3 SL</v>
      </c>
      <c r="L2516" s="23">
        <f ca="1">NETWORKDAYS(LeaveTracker[[#This Row],[Start Date]],LeaveTracker[[#This Row],[End Date]],lstHolidays)</f>
        <v>3</v>
      </c>
      <c r="M2516" s="27"/>
    </row>
    <row r="2517" spans="1:13" ht="30" customHeight="1" x14ac:dyDescent="0.3">
      <c r="A2517" s="27">
        <f t="shared" si="8"/>
        <v>953</v>
      </c>
      <c r="B2517" s="31">
        <v>44784</v>
      </c>
      <c r="C2517" s="31">
        <v>44767</v>
      </c>
      <c r="D2517" s="19" t="s">
        <v>297</v>
      </c>
      <c r="E2517" s="51" t="str">
        <f>IF(ISBLANK(LeaveTracker[[#This Row],[Employee Name]]),"-----",VLOOKUP(LeaveTracker[[#This Row],[Employee Name]],Employees[[Employee Name]:[Office]],7))</f>
        <v>TOPS (ADMIN CSU)</v>
      </c>
      <c r="F2517" s="51" t="str">
        <f>IF(ISBLANK(LeaveTracker[[#This Row],[Employee Name]]),"-----",VLOOKUP(LeaveTracker[[#This Row],[Employee Name]],Employees[[Employee Name]:[Office]],6))</f>
        <v>REGULAR</v>
      </c>
      <c r="G2517" s="24">
        <v>44743</v>
      </c>
      <c r="H2517" s="24">
        <v>44773</v>
      </c>
      <c r="I2517" s="19" t="s">
        <v>81</v>
      </c>
      <c r="K2517" s="51" t="str">
        <f ca="1">LeaveTracker[[#This Row],[Days]]&amp;" "&amp;LeaveTracker[[#This Row],[Type of Leave]]</f>
        <v>21 SL</v>
      </c>
      <c r="L2517" s="23">
        <f ca="1">NETWORKDAYS(LeaveTracker[[#This Row],[Start Date]],LeaveTracker[[#This Row],[End Date]],lstHolidays)</f>
        <v>21</v>
      </c>
      <c r="M2517" s="27"/>
    </row>
    <row r="2518" spans="1:13" ht="30" customHeight="1" x14ac:dyDescent="0.3">
      <c r="A2518" s="27">
        <f t="shared" si="8"/>
        <v>954</v>
      </c>
      <c r="B2518" s="31">
        <v>44784</v>
      </c>
      <c r="C2518" s="31">
        <v>44767</v>
      </c>
      <c r="D2518" s="19" t="s">
        <v>477</v>
      </c>
      <c r="E2518" s="51" t="str">
        <f>IF(ISBLANK(LeaveTracker[[#This Row],[Employee Name]]),"-----",VLOOKUP(LeaveTracker[[#This Row],[Employee Name]],Employees[[Employee Name]:[Office]],7))</f>
        <v>ADMIN OFFICE</v>
      </c>
      <c r="F2518" s="51" t="str">
        <f>IF(ISBLANK(LeaveTracker[[#This Row],[Employee Name]]),"-----",VLOOKUP(LeaveTracker[[#This Row],[Employee Name]],Employees[[Employee Name]:[Office]],6))</f>
        <v>REGULAR</v>
      </c>
      <c r="G2518" s="24">
        <v>44747</v>
      </c>
      <c r="H2518" s="24">
        <v>44749</v>
      </c>
      <c r="I2518" s="19" t="s">
        <v>81</v>
      </c>
      <c r="K2518" s="51" t="str">
        <f ca="1">LeaveTracker[[#This Row],[Days]]&amp;" "&amp;LeaveTracker[[#This Row],[Type of Leave]]</f>
        <v>3 SL</v>
      </c>
      <c r="L2518" s="23">
        <f ca="1">NETWORKDAYS(LeaveTracker[[#This Row],[Start Date]],LeaveTracker[[#This Row],[End Date]],lstHolidays)</f>
        <v>3</v>
      </c>
      <c r="M2518" s="27"/>
    </row>
    <row r="2519" spans="1:13" ht="30" customHeight="1" x14ac:dyDescent="0.3">
      <c r="A2519" s="27">
        <f t="shared" si="8"/>
        <v>955</v>
      </c>
      <c r="B2519" s="31">
        <v>44784</v>
      </c>
      <c r="C2519" s="31">
        <v>44761</v>
      </c>
      <c r="D2519" s="19" t="s">
        <v>327</v>
      </c>
      <c r="E2519" s="51" t="str">
        <f>IF(ISBLANK(LeaveTracker[[#This Row],[Employee Name]]),"-----",VLOOKUP(LeaveTracker[[#This Row],[Employee Name]],Employees[[Employee Name]:[Office]],7))</f>
        <v>LEGAL</v>
      </c>
      <c r="F2519" s="51" t="str">
        <f>IF(ISBLANK(LeaveTracker[[#This Row],[Employee Name]]),"-----",VLOOKUP(LeaveTracker[[#This Row],[Employee Name]],Employees[[Employee Name]:[Office]],6))</f>
        <v>REGULAR</v>
      </c>
      <c r="G2519" s="24">
        <v>44760</v>
      </c>
      <c r="H2519" s="24">
        <v>44760</v>
      </c>
      <c r="I2519" s="19" t="s">
        <v>81</v>
      </c>
      <c r="K2519" s="51" t="str">
        <f ca="1">LeaveTracker[[#This Row],[Days]]&amp;" "&amp;LeaveTracker[[#This Row],[Type of Leave]]</f>
        <v>1 SL</v>
      </c>
      <c r="L2519" s="23">
        <f ca="1">NETWORKDAYS(LeaveTracker[[#This Row],[Start Date]],LeaveTracker[[#This Row],[End Date]],lstHolidays)</f>
        <v>1</v>
      </c>
      <c r="M2519" s="27"/>
    </row>
    <row r="2520" spans="1:13" ht="30" customHeight="1" x14ac:dyDescent="0.3">
      <c r="A2520" s="27">
        <f t="shared" si="8"/>
        <v>956</v>
      </c>
      <c r="B2520" s="31">
        <v>44784</v>
      </c>
      <c r="C2520" s="31">
        <v>44729</v>
      </c>
      <c r="D2520" s="19" t="s">
        <v>1052</v>
      </c>
      <c r="E2520" s="51" t="str">
        <f>IF(ISBLANK(LeaveTracker[[#This Row],[Employee Name]]),"-----",VLOOKUP(LeaveTracker[[#This Row],[Employee Name]],Employees[[Employee Name]:[Office]],7))</f>
        <v>CHO</v>
      </c>
      <c r="F2520" s="51" t="str">
        <f>IF(ISBLANK(LeaveTracker[[#This Row],[Employee Name]]),"-----",VLOOKUP(LeaveTracker[[#This Row],[Employee Name]],Employees[[Employee Name]:[Office]],6))</f>
        <v>CASUAL</v>
      </c>
      <c r="G2520" s="24">
        <v>44757</v>
      </c>
      <c r="H2520" s="24">
        <v>44757</v>
      </c>
      <c r="I2520" s="19" t="s">
        <v>82</v>
      </c>
      <c r="K2520" s="51" t="str">
        <f ca="1">LeaveTracker[[#This Row],[Days]]&amp;" "&amp;LeaveTracker[[#This Row],[Type of Leave]]</f>
        <v>1 VL</v>
      </c>
      <c r="L2520" s="23">
        <f ca="1">NETWORKDAYS(LeaveTracker[[#This Row],[Start Date]],LeaveTracker[[#This Row],[End Date]],lstHolidays)</f>
        <v>1</v>
      </c>
      <c r="M2520" s="27"/>
    </row>
    <row r="2521" spans="1:13" ht="30" customHeight="1" x14ac:dyDescent="0.3">
      <c r="A2521" s="27">
        <f t="shared" si="8"/>
        <v>957</v>
      </c>
      <c r="B2521" s="31">
        <v>44784</v>
      </c>
      <c r="C2521" s="31">
        <v>44775</v>
      </c>
      <c r="D2521" s="19" t="s">
        <v>1056</v>
      </c>
      <c r="E2521" s="51" t="str">
        <f>IF(ISBLANK(LeaveTracker[[#This Row],[Employee Name]]),"-----",VLOOKUP(LeaveTracker[[#This Row],[Employee Name]],Employees[[Employee Name]:[Office]],7))</f>
        <v>CTO</v>
      </c>
      <c r="F2521" s="51" t="str">
        <f>IF(ISBLANK(LeaveTracker[[#This Row],[Employee Name]]),"-----",VLOOKUP(LeaveTracker[[#This Row],[Employee Name]],Employees[[Employee Name]:[Office]],6))</f>
        <v>REGULAR</v>
      </c>
      <c r="G2521" s="24">
        <v>44778</v>
      </c>
      <c r="H2521" s="24">
        <v>44778</v>
      </c>
      <c r="I2521" s="19" t="s">
        <v>82</v>
      </c>
      <c r="K2521" s="51" t="str">
        <f ca="1">LeaveTracker[[#This Row],[Days]]&amp;" "&amp;LeaveTracker[[#This Row],[Type of Leave]]</f>
        <v>1 VL</v>
      </c>
      <c r="L2521" s="23">
        <f ca="1">NETWORKDAYS(LeaveTracker[[#This Row],[Start Date]],LeaveTracker[[#This Row],[End Date]],lstHolidays)</f>
        <v>1</v>
      </c>
      <c r="M2521" s="27"/>
    </row>
    <row r="2522" spans="1:13" ht="30" customHeight="1" x14ac:dyDescent="0.3">
      <c r="A2522" s="27">
        <f t="shared" si="8"/>
        <v>958</v>
      </c>
      <c r="B2522" s="31">
        <v>44784</v>
      </c>
      <c r="C2522" s="31">
        <v>44775</v>
      </c>
      <c r="D2522" s="19" t="s">
        <v>1056</v>
      </c>
      <c r="E2522" s="51" t="str">
        <f>IF(ISBLANK(LeaveTracker[[#This Row],[Employee Name]]),"-----",VLOOKUP(LeaveTracker[[#This Row],[Employee Name]],Employees[[Employee Name]:[Office]],7))</f>
        <v>CTO</v>
      </c>
      <c r="F2522" s="51" t="str">
        <f>IF(ISBLANK(LeaveTracker[[#This Row],[Employee Name]]),"-----",VLOOKUP(LeaveTracker[[#This Row],[Employee Name]],Employees[[Employee Name]:[Office]],6))</f>
        <v>REGULAR</v>
      </c>
      <c r="G2522" s="24">
        <v>44771</v>
      </c>
      <c r="H2522" s="24">
        <v>44771</v>
      </c>
      <c r="I2522" s="19" t="s">
        <v>81</v>
      </c>
      <c r="K2522" s="51" t="str">
        <f ca="1">LeaveTracker[[#This Row],[Days]]&amp;" "&amp;LeaveTracker[[#This Row],[Type of Leave]]</f>
        <v>1 SL</v>
      </c>
      <c r="L2522" s="23">
        <f ca="1">NETWORKDAYS(LeaveTracker[[#This Row],[Start Date]],LeaveTracker[[#This Row],[End Date]],lstHolidays)</f>
        <v>1</v>
      </c>
      <c r="M2522" s="27"/>
    </row>
    <row r="2523" spans="1:13" ht="30" customHeight="1" x14ac:dyDescent="0.3">
      <c r="A2523" s="27">
        <f t="shared" si="8"/>
        <v>959</v>
      </c>
      <c r="B2523" s="31">
        <v>44784</v>
      </c>
      <c r="C2523" s="31">
        <v>44775</v>
      </c>
      <c r="D2523" s="19" t="s">
        <v>1059</v>
      </c>
      <c r="E2523" s="51" t="str">
        <f>IF(ISBLANK(LeaveTracker[[#This Row],[Employee Name]]),"-----",VLOOKUP(LeaveTracker[[#This Row],[Employee Name]],Employees[[Employee Name]:[Office]],7))</f>
        <v>CTO</v>
      </c>
      <c r="F2523" s="51" t="str">
        <f>IF(ISBLANK(LeaveTracker[[#This Row],[Employee Name]]),"-----",VLOOKUP(LeaveTracker[[#This Row],[Employee Name]],Employees[[Employee Name]:[Office]],6))</f>
        <v>REGULAR</v>
      </c>
      <c r="G2523" s="24">
        <v>44770</v>
      </c>
      <c r="H2523" s="24">
        <v>44770</v>
      </c>
      <c r="I2523" s="19" t="s">
        <v>81</v>
      </c>
      <c r="K2523" s="51" t="str">
        <f ca="1">LeaveTracker[[#This Row],[Days]]&amp;" "&amp;LeaveTracker[[#This Row],[Type of Leave]]</f>
        <v>1 SL</v>
      </c>
      <c r="L2523" s="23">
        <f ca="1">NETWORKDAYS(LeaveTracker[[#This Row],[Start Date]],LeaveTracker[[#This Row],[End Date]],lstHolidays)</f>
        <v>1</v>
      </c>
      <c r="M2523" s="27"/>
    </row>
    <row r="2524" spans="1:13" ht="30" customHeight="1" x14ac:dyDescent="0.3">
      <c r="A2524" s="27">
        <f t="shared" si="8"/>
        <v>960</v>
      </c>
      <c r="B2524" s="31">
        <v>44784</v>
      </c>
      <c r="C2524" s="31">
        <v>44760</v>
      </c>
      <c r="D2524" s="19" t="s">
        <v>1059</v>
      </c>
      <c r="E2524" s="51" t="str">
        <f>IF(ISBLANK(LeaveTracker[[#This Row],[Employee Name]]),"-----",VLOOKUP(LeaveTracker[[#This Row],[Employee Name]],Employees[[Employee Name]:[Office]],7))</f>
        <v>CTO</v>
      </c>
      <c r="F2524" s="51" t="str">
        <f>IF(ISBLANK(LeaveTracker[[#This Row],[Employee Name]]),"-----",VLOOKUP(LeaveTracker[[#This Row],[Employee Name]],Employees[[Employee Name]:[Office]],6))</f>
        <v>REGULAR</v>
      </c>
      <c r="G2524" s="24">
        <v>44762</v>
      </c>
      <c r="H2524" s="24">
        <v>44762</v>
      </c>
      <c r="I2524" s="19" t="s">
        <v>82</v>
      </c>
      <c r="K2524" s="51" t="str">
        <f ca="1">LeaveTracker[[#This Row],[Days]]&amp;" "&amp;LeaveTracker[[#This Row],[Type of Leave]]</f>
        <v>1 VL</v>
      </c>
      <c r="L2524" s="23">
        <f ca="1">NETWORKDAYS(LeaveTracker[[#This Row],[Start Date]],LeaveTracker[[#This Row],[End Date]],lstHolidays)</f>
        <v>1</v>
      </c>
      <c r="M2524" s="27"/>
    </row>
    <row r="2525" spans="1:13" ht="30" customHeight="1" x14ac:dyDescent="0.3">
      <c r="A2525" s="27">
        <f t="shared" si="8"/>
        <v>961</v>
      </c>
      <c r="B2525" s="31">
        <v>44784</v>
      </c>
      <c r="C2525" s="31">
        <v>44732</v>
      </c>
      <c r="D2525" s="20" t="s">
        <v>1059</v>
      </c>
      <c r="E2525" s="51" t="str">
        <f>IF(ISBLANK(LeaveTracker[[#This Row],[Employee Name]]),"-----",VLOOKUP(LeaveTracker[[#This Row],[Employee Name]],Employees[[Employee Name]:[Office]],7))</f>
        <v>CTO</v>
      </c>
      <c r="F2525" s="51" t="str">
        <f>IF(ISBLANK(LeaveTracker[[#This Row],[Employee Name]]),"-----",VLOOKUP(LeaveTracker[[#This Row],[Employee Name]],Employees[[Employee Name]:[Office]],6))</f>
        <v>REGULAR</v>
      </c>
      <c r="G2525" s="24">
        <v>44739</v>
      </c>
      <c r="H2525" s="24">
        <v>44739</v>
      </c>
      <c r="I2525" s="19" t="s">
        <v>298</v>
      </c>
      <c r="J2525" s="43" t="s">
        <v>1003</v>
      </c>
      <c r="K2525" s="51" t="str">
        <f ca="1">LeaveTracker[[#This Row],[Days]]&amp;" "&amp;LeaveTracker[[#This Row],[Type of Leave]]</f>
        <v>1 OTHER</v>
      </c>
      <c r="L2525" s="23">
        <f ca="1">NETWORKDAYS(LeaveTracker[[#This Row],[Start Date]],LeaveTracker[[#This Row],[End Date]],lstHolidays)</f>
        <v>1</v>
      </c>
      <c r="M2525" s="27"/>
    </row>
    <row r="2526" spans="1:13" ht="30" customHeight="1" x14ac:dyDescent="0.3">
      <c r="A2526" s="27">
        <f t="shared" si="8"/>
        <v>962</v>
      </c>
      <c r="B2526" s="31">
        <v>44784</v>
      </c>
      <c r="C2526" s="31">
        <v>44774</v>
      </c>
      <c r="D2526" s="19" t="s">
        <v>1060</v>
      </c>
      <c r="E2526" s="51" t="str">
        <f>IF(ISBLANK(LeaveTracker[[#This Row],[Employee Name]]),"-----",VLOOKUP(LeaveTracker[[#This Row],[Employee Name]],Employees[[Employee Name]:[Office]],7))</f>
        <v>CTO</v>
      </c>
      <c r="F2526" s="51" t="str">
        <f>IF(ISBLANK(LeaveTracker[[#This Row],[Employee Name]]),"-----",VLOOKUP(LeaveTracker[[#This Row],[Employee Name]],Employees[[Employee Name]:[Office]],6))</f>
        <v>REGULAR</v>
      </c>
      <c r="G2526" s="24">
        <v>44785</v>
      </c>
      <c r="H2526" s="24">
        <v>44785</v>
      </c>
      <c r="I2526" s="19" t="s">
        <v>82</v>
      </c>
      <c r="K2526" s="51" t="str">
        <f ca="1">LeaveTracker[[#This Row],[Days]]&amp;" "&amp;LeaveTracker[[#This Row],[Type of Leave]]</f>
        <v>1 VL</v>
      </c>
      <c r="L2526" s="23">
        <f ca="1">NETWORKDAYS(LeaveTracker[[#This Row],[Start Date]],LeaveTracker[[#This Row],[End Date]],lstHolidays)</f>
        <v>1</v>
      </c>
      <c r="M2526" s="27"/>
    </row>
    <row r="2527" spans="1:13" ht="30" customHeight="1" x14ac:dyDescent="0.3">
      <c r="A2527" s="27">
        <f t="shared" si="8"/>
        <v>963</v>
      </c>
      <c r="B2527" s="31">
        <v>44784</v>
      </c>
      <c r="C2527" s="31">
        <v>44781</v>
      </c>
      <c r="D2527" s="20" t="s">
        <v>1063</v>
      </c>
      <c r="E2527" s="51" t="str">
        <f>IF(ISBLANK(LeaveTracker[[#This Row],[Employee Name]]),"-----",VLOOKUP(LeaveTracker[[#This Row],[Employee Name]],Employees[[Employee Name]:[Office]],7))</f>
        <v>COA</v>
      </c>
      <c r="F2527" s="51" t="str">
        <f>IF(ISBLANK(LeaveTracker[[#This Row],[Employee Name]]),"-----",VLOOKUP(LeaveTracker[[#This Row],[Employee Name]],Employees[[Employee Name]:[Office]],6))</f>
        <v>REGULAR</v>
      </c>
      <c r="G2527" s="24"/>
      <c r="H2527" s="24"/>
      <c r="I2527" s="19" t="s">
        <v>298</v>
      </c>
      <c r="J2527" s="43" t="s">
        <v>691</v>
      </c>
      <c r="K2527" s="51" t="str">
        <f ca="1">LeaveTracker[[#This Row],[Days]]&amp;" "&amp;LeaveTracker[[#This Row],[Type of Leave]]</f>
        <v>0 OTHER</v>
      </c>
      <c r="L2527" s="23">
        <f ca="1">NETWORKDAYS(LeaveTracker[[#This Row],[Start Date]],LeaveTracker[[#This Row],[End Date]],lstHolidays)</f>
        <v>0</v>
      </c>
      <c r="M2527" s="27"/>
    </row>
    <row r="2528" spans="1:13" ht="30" customHeight="1" x14ac:dyDescent="0.3">
      <c r="A2528" s="27">
        <f t="shared" si="8"/>
        <v>964</v>
      </c>
      <c r="B2528" s="31">
        <v>44790</v>
      </c>
      <c r="C2528" s="31">
        <v>44774</v>
      </c>
      <c r="D2528" s="19" t="s">
        <v>1070</v>
      </c>
      <c r="E2528" s="51" t="str">
        <f>IF(ISBLANK(LeaveTracker[[#This Row],[Employee Name]]),"-----",VLOOKUP(LeaveTracker[[#This Row],[Employee Name]],Employees[[Employee Name]:[Office]],7))</f>
        <v>PIO</v>
      </c>
      <c r="F2528" s="51" t="str">
        <f>IF(ISBLANK(LeaveTracker[[#This Row],[Employee Name]]),"-----",VLOOKUP(LeaveTracker[[#This Row],[Employee Name]],Employees[[Employee Name]:[Office]],6))</f>
        <v>REGULAR</v>
      </c>
      <c r="G2528" s="24">
        <v>44767</v>
      </c>
      <c r="H2528" s="24">
        <v>44768</v>
      </c>
      <c r="I2528" s="19" t="s">
        <v>81</v>
      </c>
      <c r="K2528" s="51" t="str">
        <f ca="1">LeaveTracker[[#This Row],[Days]]&amp;" "&amp;LeaveTracker[[#This Row],[Type of Leave]]</f>
        <v>2 SL</v>
      </c>
      <c r="L2528" s="23">
        <f ca="1">NETWORKDAYS(LeaveTracker[[#This Row],[Start Date]],LeaveTracker[[#This Row],[End Date]],lstHolidays)</f>
        <v>2</v>
      </c>
      <c r="M2528" s="27"/>
    </row>
    <row r="2529" spans="1:13" ht="30" customHeight="1" x14ac:dyDescent="0.3">
      <c r="A2529" s="27">
        <f t="shared" si="8"/>
        <v>965</v>
      </c>
      <c r="B2529" s="31">
        <v>44790</v>
      </c>
      <c r="C2529" s="31">
        <v>44774</v>
      </c>
      <c r="D2529" s="19" t="s">
        <v>327</v>
      </c>
      <c r="E2529" s="51" t="str">
        <f>IF(ISBLANK(LeaveTracker[[#This Row],[Employee Name]]),"-----",VLOOKUP(LeaveTracker[[#This Row],[Employee Name]],Employees[[Employee Name]:[Office]],7))</f>
        <v>LEGAL</v>
      </c>
      <c r="F2529" s="51" t="str">
        <f>IF(ISBLANK(LeaveTracker[[#This Row],[Employee Name]]),"-----",VLOOKUP(LeaveTracker[[#This Row],[Employee Name]],Employees[[Employee Name]:[Office]],6))</f>
        <v>REGULAR</v>
      </c>
      <c r="G2529" s="24">
        <v>44771</v>
      </c>
      <c r="H2529" s="24">
        <v>44771</v>
      </c>
      <c r="I2529" s="19" t="s">
        <v>81</v>
      </c>
      <c r="K2529" s="51" t="str">
        <f ca="1">LeaveTracker[[#This Row],[Days]]&amp;" "&amp;LeaveTracker[[#This Row],[Type of Leave]]</f>
        <v>1 SL</v>
      </c>
      <c r="L2529" s="23">
        <f ca="1">NETWORKDAYS(LeaveTracker[[#This Row],[Start Date]],LeaveTracker[[#This Row],[End Date]],lstHolidays)</f>
        <v>1</v>
      </c>
      <c r="M2529" s="27"/>
    </row>
    <row r="2530" spans="1:13" ht="30" customHeight="1" x14ac:dyDescent="0.3">
      <c r="A2530" s="27">
        <f t="shared" si="8"/>
        <v>966</v>
      </c>
      <c r="B2530" s="31">
        <v>44790</v>
      </c>
      <c r="C2530" s="31">
        <v>44775</v>
      </c>
      <c r="D2530" s="19" t="s">
        <v>265</v>
      </c>
      <c r="E2530" s="51" t="str">
        <f>IF(ISBLANK(LeaveTracker[[#This Row],[Employee Name]]),"-----",VLOOKUP(LeaveTracker[[#This Row],[Employee Name]],Employees[[Employee Name]:[Office]],7))</f>
        <v>MO</v>
      </c>
      <c r="F2530" s="51" t="str">
        <f>IF(ISBLANK(LeaveTracker[[#This Row],[Employee Name]]),"-----",VLOOKUP(LeaveTracker[[#This Row],[Employee Name]],Employees[[Employee Name]:[Office]],6))</f>
        <v>REGULAR</v>
      </c>
      <c r="G2530" s="24">
        <v>44774</v>
      </c>
      <c r="H2530" s="24">
        <v>44774</v>
      </c>
      <c r="I2530" s="19" t="s">
        <v>81</v>
      </c>
      <c r="K2530" s="51" t="str">
        <f ca="1">LeaveTracker[[#This Row],[Days]]&amp;" "&amp;LeaveTracker[[#This Row],[Type of Leave]]</f>
        <v>1 SL</v>
      </c>
      <c r="L2530" s="23">
        <f ca="1">NETWORKDAYS(LeaveTracker[[#This Row],[Start Date]],LeaveTracker[[#This Row],[End Date]],lstHolidays)</f>
        <v>1</v>
      </c>
      <c r="M2530" s="27"/>
    </row>
    <row r="2531" spans="1:13" ht="30" customHeight="1" x14ac:dyDescent="0.3">
      <c r="A2531" s="27">
        <f t="shared" si="8"/>
        <v>967</v>
      </c>
      <c r="B2531" s="31">
        <v>44790</v>
      </c>
      <c r="C2531" s="31">
        <v>44774</v>
      </c>
      <c r="D2531" s="19" t="s">
        <v>612</v>
      </c>
      <c r="E2531" s="51" t="str">
        <f>IF(ISBLANK(LeaveTracker[[#This Row],[Employee Name]]),"-----",VLOOKUP(LeaveTracker[[#This Row],[Employee Name]],Employees[[Employee Name]:[Office]],7))</f>
        <v>CBO</v>
      </c>
      <c r="F2531" s="51" t="str">
        <f>IF(ISBLANK(LeaveTracker[[#This Row],[Employee Name]]),"-----",VLOOKUP(LeaveTracker[[#This Row],[Employee Name]],Employees[[Employee Name]:[Office]],6))</f>
        <v>REGULAR</v>
      </c>
      <c r="G2531" s="24">
        <v>44782</v>
      </c>
      <c r="H2531" s="24">
        <v>44782</v>
      </c>
      <c r="I2531" s="19" t="s">
        <v>298</v>
      </c>
      <c r="J2531" s="43" t="s">
        <v>158</v>
      </c>
      <c r="K2531" s="51" t="str">
        <f ca="1">LeaveTracker[[#This Row],[Days]]&amp;" "&amp;LeaveTracker[[#This Row],[Type of Leave]]</f>
        <v>1 OTHER</v>
      </c>
      <c r="L2531" s="23">
        <f ca="1">NETWORKDAYS(LeaveTracker[[#This Row],[Start Date]],LeaveTracker[[#This Row],[End Date]],lstHolidays)</f>
        <v>1</v>
      </c>
      <c r="M2531" s="27"/>
    </row>
    <row r="2532" spans="1:13" ht="30" customHeight="1" x14ac:dyDescent="0.3">
      <c r="A2532" s="27">
        <f t="shared" si="8"/>
        <v>968</v>
      </c>
      <c r="B2532" s="31">
        <v>44790</v>
      </c>
      <c r="C2532" s="31">
        <v>44774</v>
      </c>
      <c r="D2532" s="19" t="s">
        <v>186</v>
      </c>
      <c r="E2532" s="51" t="str">
        <f>IF(ISBLANK(LeaveTracker[[#This Row],[Employee Name]]),"-----",VLOOKUP(LeaveTracker[[#This Row],[Employee Name]],Employees[[Employee Name]:[Office]],7))</f>
        <v>CBO</v>
      </c>
      <c r="F2532" s="51" t="str">
        <f>IF(ISBLANK(LeaveTracker[[#This Row],[Employee Name]]),"-----",VLOOKUP(LeaveTracker[[#This Row],[Employee Name]],Employees[[Employee Name]:[Office]],6))</f>
        <v>REGULAR</v>
      </c>
      <c r="G2532" s="24">
        <v>44770</v>
      </c>
      <c r="H2532" s="24">
        <v>44771</v>
      </c>
      <c r="I2532" s="19" t="s">
        <v>81</v>
      </c>
      <c r="K2532" s="51" t="str">
        <f ca="1">LeaveTracker[[#This Row],[Days]]&amp;" "&amp;LeaveTracker[[#This Row],[Type of Leave]]</f>
        <v>2 SL</v>
      </c>
      <c r="L2532" s="23">
        <f ca="1">NETWORKDAYS(LeaveTracker[[#This Row],[Start Date]],LeaveTracker[[#This Row],[End Date]],lstHolidays)</f>
        <v>2</v>
      </c>
      <c r="M2532" s="27"/>
    </row>
    <row r="2533" spans="1:13" ht="30" customHeight="1" x14ac:dyDescent="0.3">
      <c r="A2533" s="27">
        <f t="shared" si="8"/>
        <v>969</v>
      </c>
      <c r="B2533" s="31">
        <v>44790</v>
      </c>
      <c r="C2533" s="31">
        <v>44775</v>
      </c>
      <c r="D2533" s="19" t="s">
        <v>1072</v>
      </c>
      <c r="E2533" s="51" t="str">
        <f>IF(ISBLANK(LeaveTracker[[#This Row],[Employee Name]]),"-----",VLOOKUP(LeaveTracker[[#This Row],[Employee Name]],Employees[[Employee Name]:[Office]],7))</f>
        <v>CSWDO</v>
      </c>
      <c r="F2533" s="51" t="str">
        <f>IF(ISBLANK(LeaveTracker[[#This Row],[Employee Name]]),"-----",VLOOKUP(LeaveTracker[[#This Row],[Employee Name]],Employees[[Employee Name]:[Office]],6))</f>
        <v>REGULAR</v>
      </c>
      <c r="G2533" s="24">
        <v>44771</v>
      </c>
      <c r="H2533" s="24">
        <v>44771</v>
      </c>
      <c r="I2533" s="19" t="s">
        <v>81</v>
      </c>
      <c r="K2533" s="51" t="str">
        <f ca="1">LeaveTracker[[#This Row],[Days]]&amp;" "&amp;LeaveTracker[[#This Row],[Type of Leave]]</f>
        <v>1 SL</v>
      </c>
      <c r="L2533" s="23">
        <f ca="1">NETWORKDAYS(LeaveTracker[[#This Row],[Start Date]],LeaveTracker[[#This Row],[End Date]],lstHolidays)</f>
        <v>1</v>
      </c>
      <c r="M2533" s="27"/>
    </row>
    <row r="2534" spans="1:13" ht="30" customHeight="1" x14ac:dyDescent="0.3">
      <c r="A2534" s="27">
        <f t="shared" si="8"/>
        <v>970</v>
      </c>
      <c r="B2534" s="31">
        <v>44790</v>
      </c>
      <c r="C2534" s="31">
        <v>44770</v>
      </c>
      <c r="D2534" s="19" t="s">
        <v>1076</v>
      </c>
      <c r="E2534" s="51" t="str">
        <f>IF(ISBLANK(LeaveTracker[[#This Row],[Employee Name]]),"-----",VLOOKUP(LeaveTracker[[#This Row],[Employee Name]],Employees[[Employee Name]:[Office]],7))</f>
        <v>CSWDO</v>
      </c>
      <c r="F2534" s="51" t="str">
        <f>IF(ISBLANK(LeaveTracker[[#This Row],[Employee Name]]),"-----",VLOOKUP(LeaveTracker[[#This Row],[Employee Name]],Employees[[Employee Name]:[Office]],6))</f>
        <v>REGULAR</v>
      </c>
      <c r="G2534" s="24">
        <v>44771</v>
      </c>
      <c r="H2534" s="24">
        <v>44771</v>
      </c>
      <c r="I2534" s="19" t="s">
        <v>298</v>
      </c>
      <c r="J2534" s="43" t="s">
        <v>158</v>
      </c>
      <c r="K2534" s="51" t="str">
        <f ca="1">LeaveTracker[[#This Row],[Days]]&amp;" "&amp;LeaveTracker[[#This Row],[Type of Leave]]</f>
        <v>1 OTHER</v>
      </c>
      <c r="L2534" s="23">
        <f ca="1">NETWORKDAYS(LeaveTracker[[#This Row],[Start Date]],LeaveTracker[[#This Row],[End Date]],lstHolidays)</f>
        <v>1</v>
      </c>
      <c r="M2534" s="27"/>
    </row>
    <row r="2535" spans="1:13" ht="30" customHeight="1" x14ac:dyDescent="0.3">
      <c r="A2535" s="27">
        <f t="shared" si="8"/>
        <v>971</v>
      </c>
      <c r="B2535" s="31">
        <v>44790</v>
      </c>
      <c r="C2535" s="31">
        <v>44770</v>
      </c>
      <c r="D2535" s="19" t="s">
        <v>1014</v>
      </c>
      <c r="E2535" s="51" t="str">
        <f>IF(ISBLANK(LeaveTracker[[#This Row],[Employee Name]]),"-----",VLOOKUP(LeaveTracker[[#This Row],[Employee Name]],Employees[[Employee Name]:[Office]],7))</f>
        <v>CSWDO</v>
      </c>
      <c r="F2535" s="51" t="str">
        <f>IF(ISBLANK(LeaveTracker[[#This Row],[Employee Name]]),"-----",VLOOKUP(LeaveTracker[[#This Row],[Employee Name]],Employees[[Employee Name]:[Office]],6))</f>
        <v>REGULAR</v>
      </c>
      <c r="G2535" s="24">
        <v>44774</v>
      </c>
      <c r="H2535" s="24">
        <v>44774</v>
      </c>
      <c r="I2535" s="19" t="s">
        <v>298</v>
      </c>
      <c r="J2535" s="43" t="s">
        <v>158</v>
      </c>
      <c r="K2535" s="51" t="str">
        <f ca="1">LeaveTracker[[#This Row],[Days]]&amp;" "&amp;LeaveTracker[[#This Row],[Type of Leave]]</f>
        <v>1 OTHER</v>
      </c>
      <c r="L2535" s="23">
        <f ca="1">NETWORKDAYS(LeaveTracker[[#This Row],[Start Date]],LeaveTracker[[#This Row],[End Date]],lstHolidays)</f>
        <v>1</v>
      </c>
      <c r="M2535" s="27"/>
    </row>
    <row r="2536" spans="1:13" ht="30" customHeight="1" x14ac:dyDescent="0.3">
      <c r="A2536" s="27">
        <f t="shared" si="8"/>
        <v>972</v>
      </c>
      <c r="B2536" s="31">
        <v>44790</v>
      </c>
      <c r="C2536" s="31">
        <v>44770</v>
      </c>
      <c r="D2536" s="19" t="s">
        <v>1014</v>
      </c>
      <c r="E2536" s="51" t="str">
        <f>IF(ISBLANK(LeaveTracker[[#This Row],[Employee Name]]),"-----",VLOOKUP(LeaveTracker[[#This Row],[Employee Name]],Employees[[Employee Name]:[Office]],7))</f>
        <v>CSWDO</v>
      </c>
      <c r="F2536" s="51" t="str">
        <f>IF(ISBLANK(LeaveTracker[[#This Row],[Employee Name]]),"-----",VLOOKUP(LeaveTracker[[#This Row],[Employee Name]],Employees[[Employee Name]:[Office]],6))</f>
        <v>REGULAR</v>
      </c>
      <c r="G2536" s="24">
        <v>44762</v>
      </c>
      <c r="H2536" s="24">
        <v>44763</v>
      </c>
      <c r="I2536" s="19" t="s">
        <v>81</v>
      </c>
      <c r="K2536" s="51" t="str">
        <f ca="1">LeaveTracker[[#This Row],[Days]]&amp;" "&amp;LeaveTracker[[#This Row],[Type of Leave]]</f>
        <v>2 SL</v>
      </c>
      <c r="L2536" s="23">
        <f ca="1">NETWORKDAYS(LeaveTracker[[#This Row],[Start Date]],LeaveTracker[[#This Row],[End Date]],lstHolidays)</f>
        <v>2</v>
      </c>
      <c r="M2536" s="27"/>
    </row>
    <row r="2537" spans="1:13" ht="30" customHeight="1" x14ac:dyDescent="0.3">
      <c r="A2537" s="27">
        <f t="shared" si="8"/>
        <v>973</v>
      </c>
      <c r="B2537" s="31">
        <v>44790</v>
      </c>
      <c r="C2537" s="31">
        <v>44785</v>
      </c>
      <c r="D2537" s="19" t="s">
        <v>231</v>
      </c>
      <c r="E2537" s="51" t="str">
        <f>IF(ISBLANK(LeaveTracker[[#This Row],[Employee Name]]),"-----",VLOOKUP(LeaveTracker[[#This Row],[Employee Name]],Employees[[Employee Name]:[Office]],7))</f>
        <v>CSWDO</v>
      </c>
      <c r="F2537" s="51" t="str">
        <f>IF(ISBLANK(LeaveTracker[[#This Row],[Employee Name]]),"-----",VLOOKUP(LeaveTracker[[#This Row],[Employee Name]],Employees[[Employee Name]:[Office]],6))</f>
        <v>REGULAR</v>
      </c>
      <c r="G2537" s="24">
        <v>44784</v>
      </c>
      <c r="H2537" s="24">
        <v>44784</v>
      </c>
      <c r="I2537" s="19" t="s">
        <v>298</v>
      </c>
      <c r="J2537" s="43" t="s">
        <v>1003</v>
      </c>
      <c r="K2537" s="51" t="str">
        <f ca="1">LeaveTracker[[#This Row],[Days]]&amp;" "&amp;LeaveTracker[[#This Row],[Type of Leave]]</f>
        <v>1 OTHER</v>
      </c>
      <c r="L2537" s="23">
        <f ca="1">NETWORKDAYS(LeaveTracker[[#This Row],[Start Date]],LeaveTracker[[#This Row],[End Date]],lstHolidays)</f>
        <v>1</v>
      </c>
      <c r="M2537" s="27"/>
    </row>
    <row r="2538" spans="1:13" ht="30" customHeight="1" x14ac:dyDescent="0.3">
      <c r="A2538" s="27">
        <f t="shared" si="8"/>
        <v>974</v>
      </c>
      <c r="B2538" s="31">
        <v>44790</v>
      </c>
      <c r="C2538" s="31">
        <v>44781</v>
      </c>
      <c r="D2538" s="19" t="s">
        <v>231</v>
      </c>
      <c r="E2538" s="51" t="str">
        <f>IF(ISBLANK(LeaveTracker[[#This Row],[Employee Name]]),"-----",VLOOKUP(LeaveTracker[[#This Row],[Employee Name]],Employees[[Employee Name]:[Office]],7))</f>
        <v>CSWDO</v>
      </c>
      <c r="F2538" s="51" t="str">
        <f>IF(ISBLANK(LeaveTracker[[#This Row],[Employee Name]]),"-----",VLOOKUP(LeaveTracker[[#This Row],[Employee Name]],Employees[[Employee Name]:[Office]],6))</f>
        <v>REGULAR</v>
      </c>
      <c r="G2538" s="24">
        <v>44777</v>
      </c>
      <c r="H2538" s="24">
        <v>44778</v>
      </c>
      <c r="I2538" s="19" t="s">
        <v>81</v>
      </c>
      <c r="K2538" s="51" t="str">
        <f ca="1">LeaveTracker[[#This Row],[Days]]&amp;" "&amp;LeaveTracker[[#This Row],[Type of Leave]]</f>
        <v>2 SL</v>
      </c>
      <c r="L2538" s="23">
        <f ca="1">NETWORKDAYS(LeaveTracker[[#This Row],[Start Date]],LeaveTracker[[#This Row],[End Date]],lstHolidays)</f>
        <v>2</v>
      </c>
      <c r="M2538" s="27"/>
    </row>
    <row r="2539" spans="1:13" ht="30" customHeight="1" x14ac:dyDescent="0.3">
      <c r="A2539" s="27">
        <f t="shared" si="8"/>
        <v>975</v>
      </c>
      <c r="B2539" s="31">
        <v>44790</v>
      </c>
      <c r="C2539" s="31">
        <v>44774</v>
      </c>
      <c r="D2539" s="19" t="s">
        <v>231</v>
      </c>
      <c r="E2539" s="51" t="str">
        <f>IF(ISBLANK(LeaveTracker[[#This Row],[Employee Name]]),"-----",VLOOKUP(LeaveTracker[[#This Row],[Employee Name]],Employees[[Employee Name]:[Office]],7))</f>
        <v>CSWDO</v>
      </c>
      <c r="F2539" s="51" t="str">
        <f>IF(ISBLANK(LeaveTracker[[#This Row],[Employee Name]]),"-----",VLOOKUP(LeaveTracker[[#This Row],[Employee Name]],Employees[[Employee Name]:[Office]],6))</f>
        <v>REGULAR</v>
      </c>
      <c r="G2539" s="24">
        <v>44767</v>
      </c>
      <c r="H2539" s="24">
        <v>44771</v>
      </c>
      <c r="I2539" s="19" t="s">
        <v>81</v>
      </c>
      <c r="K2539" s="51" t="str">
        <f ca="1">LeaveTracker[[#This Row],[Days]]&amp;" "&amp;LeaveTracker[[#This Row],[Type of Leave]]</f>
        <v>5 SL</v>
      </c>
      <c r="L2539" s="23">
        <f ca="1">NETWORKDAYS(LeaveTracker[[#This Row],[Start Date]],LeaveTracker[[#This Row],[End Date]],lstHolidays)</f>
        <v>5</v>
      </c>
      <c r="M2539" s="27"/>
    </row>
    <row r="2540" spans="1:13" ht="30" customHeight="1" x14ac:dyDescent="0.3">
      <c r="A2540" s="27">
        <f t="shared" si="8"/>
        <v>976</v>
      </c>
      <c r="B2540" s="31">
        <v>44790</v>
      </c>
      <c r="C2540" s="31">
        <v>44785</v>
      </c>
      <c r="D2540" s="19" t="s">
        <v>771</v>
      </c>
      <c r="E2540" s="51" t="str">
        <f>IF(ISBLANK(LeaveTracker[[#This Row],[Employee Name]]),"-----",VLOOKUP(LeaveTracker[[#This Row],[Employee Name]],Employees[[Employee Name]:[Office]],7))</f>
        <v>CSWDO</v>
      </c>
      <c r="F2540" s="51" t="str">
        <f>IF(ISBLANK(LeaveTracker[[#This Row],[Employee Name]]),"-----",VLOOKUP(LeaveTracker[[#This Row],[Employee Name]],Employees[[Employee Name]:[Office]],6))</f>
        <v>REGULAR</v>
      </c>
      <c r="G2540" s="24">
        <v>44774</v>
      </c>
      <c r="H2540" s="24">
        <v>44778</v>
      </c>
      <c r="I2540" s="19" t="s">
        <v>81</v>
      </c>
      <c r="K2540" s="51" t="str">
        <f ca="1">LeaveTracker[[#This Row],[Days]]&amp;" "&amp;LeaveTracker[[#This Row],[Type of Leave]]</f>
        <v>5 SL</v>
      </c>
      <c r="L2540" s="23">
        <f ca="1">NETWORKDAYS(LeaveTracker[[#This Row],[Start Date]],LeaveTracker[[#This Row],[End Date]],lstHolidays)</f>
        <v>5</v>
      </c>
      <c r="M2540" s="27"/>
    </row>
    <row r="2541" spans="1:13" ht="30" customHeight="1" x14ac:dyDescent="0.3">
      <c r="A2541" s="27">
        <f t="shared" si="8"/>
        <v>977</v>
      </c>
      <c r="B2541" s="31">
        <v>44790</v>
      </c>
      <c r="C2541" s="31">
        <v>44774</v>
      </c>
      <c r="D2541" s="19" t="s">
        <v>238</v>
      </c>
      <c r="E2541" s="51" t="str">
        <f>IF(ISBLANK(LeaveTracker[[#This Row],[Employee Name]]),"-----",VLOOKUP(LeaveTracker[[#This Row],[Employee Name]],Employees[[Employee Name]:[Office]],7))</f>
        <v>CSWDO</v>
      </c>
      <c r="F2541" s="51" t="str">
        <f>IF(ISBLANK(LeaveTracker[[#This Row],[Employee Name]]),"-----",VLOOKUP(LeaveTracker[[#This Row],[Employee Name]],Employees[[Employee Name]:[Office]],6))</f>
        <v>REGULAR</v>
      </c>
      <c r="G2541" s="24">
        <v>44774</v>
      </c>
      <c r="H2541" s="24">
        <v>44778</v>
      </c>
      <c r="I2541" s="19" t="s">
        <v>81</v>
      </c>
      <c r="K2541" s="51" t="str">
        <f ca="1">LeaveTracker[[#This Row],[Days]]&amp;" "&amp;LeaveTracker[[#This Row],[Type of Leave]]</f>
        <v>5 SL</v>
      </c>
      <c r="L2541" s="23">
        <f ca="1">NETWORKDAYS(LeaveTracker[[#This Row],[Start Date]],LeaveTracker[[#This Row],[End Date]],lstHolidays)</f>
        <v>5</v>
      </c>
      <c r="M2541" s="27"/>
    </row>
    <row r="2542" spans="1:13" ht="30" customHeight="1" x14ac:dyDescent="0.3">
      <c r="A2542" s="27">
        <f t="shared" si="8"/>
        <v>978</v>
      </c>
      <c r="B2542" s="31">
        <v>44790</v>
      </c>
      <c r="C2542" s="31">
        <v>44782</v>
      </c>
      <c r="D2542" s="19" t="s">
        <v>405</v>
      </c>
      <c r="E2542" s="51" t="str">
        <f>IF(ISBLANK(LeaveTracker[[#This Row],[Employee Name]]),"-----",VLOOKUP(LeaveTracker[[#This Row],[Employee Name]],Employees[[Employee Name]:[Office]],7))</f>
        <v>CTO</v>
      </c>
      <c r="F2542" s="51" t="str">
        <f>IF(ISBLANK(LeaveTracker[[#This Row],[Employee Name]]),"-----",VLOOKUP(LeaveTracker[[#This Row],[Employee Name]],Employees[[Employee Name]:[Office]],6))</f>
        <v>REGULAR</v>
      </c>
      <c r="G2542" s="24">
        <v>44783</v>
      </c>
      <c r="H2542" s="24">
        <v>44785</v>
      </c>
      <c r="I2542" s="19" t="s">
        <v>82</v>
      </c>
      <c r="K2542" s="51" t="str">
        <f ca="1">LeaveTracker[[#This Row],[Days]]&amp;" "&amp;LeaveTracker[[#This Row],[Type of Leave]]</f>
        <v>3 VL</v>
      </c>
      <c r="L2542" s="23">
        <f ca="1">NETWORKDAYS(LeaveTracker[[#This Row],[Start Date]],LeaveTracker[[#This Row],[End Date]],lstHolidays)</f>
        <v>3</v>
      </c>
      <c r="M2542" s="27"/>
    </row>
    <row r="2543" spans="1:13" ht="30" customHeight="1" x14ac:dyDescent="0.3">
      <c r="A2543" s="27">
        <f t="shared" si="8"/>
        <v>979</v>
      </c>
      <c r="B2543" s="31">
        <v>44790</v>
      </c>
      <c r="C2543" s="31">
        <v>44788</v>
      </c>
      <c r="D2543" s="19" t="s">
        <v>338</v>
      </c>
      <c r="E2543" s="51" t="str">
        <f>IF(ISBLANK(LeaveTracker[[#This Row],[Employee Name]]),"-----",VLOOKUP(LeaveTracker[[#This Row],[Employee Name]],Employees[[Employee Name]:[Office]],7))</f>
        <v>COMELEC</v>
      </c>
      <c r="F2543" s="51" t="str">
        <f>IF(ISBLANK(LeaveTracker[[#This Row],[Employee Name]]),"-----",VLOOKUP(LeaveTracker[[#This Row],[Employee Name]],Employees[[Employee Name]:[Office]],6))</f>
        <v>REGULAR</v>
      </c>
      <c r="G2543" s="24">
        <v>44784</v>
      </c>
      <c r="H2543" s="24">
        <v>44785</v>
      </c>
      <c r="I2543" s="19" t="s">
        <v>81</v>
      </c>
      <c r="K2543" s="51" t="str">
        <f ca="1">LeaveTracker[[#This Row],[Days]]&amp;" "&amp;LeaveTracker[[#This Row],[Type of Leave]]</f>
        <v>2 SL</v>
      </c>
      <c r="L2543" s="23">
        <f ca="1">NETWORKDAYS(LeaveTracker[[#This Row],[Start Date]],LeaveTracker[[#This Row],[End Date]],lstHolidays)</f>
        <v>2</v>
      </c>
      <c r="M2543" s="27"/>
    </row>
    <row r="2544" spans="1:13" ht="30" customHeight="1" x14ac:dyDescent="0.3">
      <c r="A2544" s="27">
        <f t="shared" si="8"/>
        <v>980</v>
      </c>
      <c r="B2544" s="31">
        <v>44790</v>
      </c>
      <c r="C2544" s="31">
        <v>44777</v>
      </c>
      <c r="D2544" s="19" t="s">
        <v>394</v>
      </c>
      <c r="E2544" s="51" t="str">
        <f>IF(ISBLANK(LeaveTracker[[#This Row],[Employee Name]]),"-----",VLOOKUP(LeaveTracker[[#This Row],[Employee Name]],Employees[[Employee Name]:[Office]],7))</f>
        <v>CTO</v>
      </c>
      <c r="F2544" s="51" t="str">
        <f>IF(ISBLANK(LeaveTracker[[#This Row],[Employee Name]]),"-----",VLOOKUP(LeaveTracker[[#This Row],[Employee Name]],Employees[[Employee Name]:[Office]],6))</f>
        <v>REGULAR</v>
      </c>
      <c r="G2544" s="24">
        <v>44776</v>
      </c>
      <c r="H2544" s="24">
        <v>44776</v>
      </c>
      <c r="I2544" s="19" t="s">
        <v>298</v>
      </c>
      <c r="J2544" s="43" t="s">
        <v>1003</v>
      </c>
      <c r="K2544" s="51" t="str">
        <f ca="1">LeaveTracker[[#This Row],[Days]]&amp;" "&amp;LeaveTracker[[#This Row],[Type of Leave]]</f>
        <v>1 OTHER</v>
      </c>
      <c r="L2544" s="23">
        <f ca="1">NETWORKDAYS(LeaveTracker[[#This Row],[Start Date]],LeaveTracker[[#This Row],[End Date]],lstHolidays)</f>
        <v>1</v>
      </c>
      <c r="M2544" s="27"/>
    </row>
    <row r="2545" spans="1:13" ht="30" customHeight="1" x14ac:dyDescent="0.3">
      <c r="A2545" s="27">
        <f t="shared" si="8"/>
        <v>981</v>
      </c>
      <c r="B2545" s="31">
        <v>44790</v>
      </c>
      <c r="C2545" s="31">
        <v>44788</v>
      </c>
      <c r="D2545" s="19" t="s">
        <v>398</v>
      </c>
      <c r="E2545" s="51" t="str">
        <f>IF(ISBLANK(LeaveTracker[[#This Row],[Employee Name]]),"-----",VLOOKUP(LeaveTracker[[#This Row],[Employee Name]],Employees[[Employee Name]:[Office]],7))</f>
        <v>NUTRITION OFFICE</v>
      </c>
      <c r="F2545" s="51" t="str">
        <f>IF(ISBLANK(LeaveTracker[[#This Row],[Employee Name]]),"-----",VLOOKUP(LeaveTracker[[#This Row],[Employee Name]],Employees[[Employee Name]:[Office]],6))</f>
        <v>REGULAR</v>
      </c>
      <c r="G2545" s="24">
        <v>44785</v>
      </c>
      <c r="H2545" s="24">
        <v>44785</v>
      </c>
      <c r="I2545" s="19" t="s">
        <v>81</v>
      </c>
      <c r="K2545" s="51" t="str">
        <f ca="1">LeaveTracker[[#This Row],[Days]]&amp;" "&amp;LeaveTracker[[#This Row],[Type of Leave]]</f>
        <v>1 SL</v>
      </c>
      <c r="L2545" s="23">
        <f ca="1">NETWORKDAYS(LeaveTracker[[#This Row],[Start Date]],LeaveTracker[[#This Row],[End Date]],lstHolidays)</f>
        <v>1</v>
      </c>
      <c r="M2545" s="27"/>
    </row>
    <row r="2546" spans="1:13" ht="30" customHeight="1" x14ac:dyDescent="0.3">
      <c r="A2546" s="27">
        <f t="shared" si="8"/>
        <v>982</v>
      </c>
      <c r="B2546" s="31">
        <v>44790</v>
      </c>
      <c r="C2546" s="31">
        <v>44771</v>
      </c>
      <c r="D2546" s="19" t="s">
        <v>398</v>
      </c>
      <c r="E2546" s="51" t="str">
        <f>IF(ISBLANK(LeaveTracker[[#This Row],[Employee Name]]),"-----",VLOOKUP(LeaveTracker[[#This Row],[Employee Name]],Employees[[Employee Name]:[Office]],7))</f>
        <v>NUTRITION OFFICE</v>
      </c>
      <c r="F2546" s="51" t="str">
        <f>IF(ISBLANK(LeaveTracker[[#This Row],[Employee Name]]),"-----",VLOOKUP(LeaveTracker[[#This Row],[Employee Name]],Employees[[Employee Name]:[Office]],6))</f>
        <v>REGULAR</v>
      </c>
      <c r="G2546" s="24">
        <v>44771</v>
      </c>
      <c r="H2546" s="24">
        <v>44771</v>
      </c>
      <c r="I2546" s="19" t="s">
        <v>81</v>
      </c>
      <c r="K2546" s="51" t="str">
        <f ca="1">LeaveTracker[[#This Row],[Days]]&amp;" "&amp;LeaveTracker[[#This Row],[Type of Leave]]</f>
        <v>1 SL</v>
      </c>
      <c r="L2546" s="23">
        <f ca="1">NETWORKDAYS(LeaveTracker[[#This Row],[Start Date]],LeaveTracker[[#This Row],[End Date]],lstHolidays)</f>
        <v>1</v>
      </c>
      <c r="M2546" s="27"/>
    </row>
    <row r="2547" spans="1:13" ht="30" customHeight="1" x14ac:dyDescent="0.3">
      <c r="A2547" s="27">
        <f t="shared" si="8"/>
        <v>983</v>
      </c>
      <c r="B2547" s="31">
        <v>44790</v>
      </c>
      <c r="C2547" s="31">
        <v>44747</v>
      </c>
      <c r="D2547" s="19" t="s">
        <v>398</v>
      </c>
      <c r="E2547" s="51" t="str">
        <f>IF(ISBLANK(LeaveTracker[[#This Row],[Employee Name]]),"-----",VLOOKUP(LeaveTracker[[#This Row],[Employee Name]],Employees[[Employee Name]:[Office]],7))</f>
        <v>NUTRITION OFFICE</v>
      </c>
      <c r="F2547" s="51" t="str">
        <f>IF(ISBLANK(LeaveTracker[[#This Row],[Employee Name]]),"-----",VLOOKUP(LeaveTracker[[#This Row],[Employee Name]],Employees[[Employee Name]:[Office]],6))</f>
        <v>REGULAR</v>
      </c>
      <c r="G2547" s="24">
        <v>44764</v>
      </c>
      <c r="H2547" s="24">
        <v>44764</v>
      </c>
      <c r="I2547" s="19" t="s">
        <v>82</v>
      </c>
      <c r="K2547" s="51" t="str">
        <f ca="1">LeaveTracker[[#This Row],[Days]]&amp;" "&amp;LeaveTracker[[#This Row],[Type of Leave]]</f>
        <v>1 VL</v>
      </c>
      <c r="L2547" s="23">
        <f ca="1">NETWORKDAYS(LeaveTracker[[#This Row],[Start Date]],LeaveTracker[[#This Row],[End Date]],lstHolidays)</f>
        <v>1</v>
      </c>
      <c r="M2547" s="27"/>
    </row>
    <row r="2548" spans="1:13" ht="30" customHeight="1" x14ac:dyDescent="0.3">
      <c r="A2548" s="27">
        <f t="shared" si="8"/>
        <v>984</v>
      </c>
      <c r="B2548" s="31">
        <v>44790</v>
      </c>
      <c r="C2548" s="31">
        <v>44767</v>
      </c>
      <c r="D2548" s="19" t="s">
        <v>1078</v>
      </c>
      <c r="E2548" s="51" t="str">
        <f>IF(ISBLANK(LeaveTracker[[#This Row],[Employee Name]]),"-----",VLOOKUP(LeaveTracker[[#This Row],[Employee Name]],Employees[[Employee Name]:[Office]],7))</f>
        <v>CTO</v>
      </c>
      <c r="F2548" s="51" t="str">
        <f>IF(ISBLANK(LeaveTracker[[#This Row],[Employee Name]]),"-----",VLOOKUP(LeaveTracker[[#This Row],[Employee Name]],Employees[[Employee Name]:[Office]],6))</f>
        <v>REGULAR</v>
      </c>
      <c r="G2548" s="24">
        <v>44763</v>
      </c>
      <c r="H2548" s="24">
        <v>44764</v>
      </c>
      <c r="I2548" s="19" t="s">
        <v>298</v>
      </c>
      <c r="J2548" s="43" t="s">
        <v>644</v>
      </c>
      <c r="K2548" s="51" t="str">
        <f ca="1">LeaveTracker[[#This Row],[Days]]&amp;" "&amp;LeaveTracker[[#This Row],[Type of Leave]]</f>
        <v>2 OTHER</v>
      </c>
      <c r="L2548" s="23">
        <f ca="1">NETWORKDAYS(LeaveTracker[[#This Row],[Start Date]],LeaveTracker[[#This Row],[End Date]],lstHolidays)</f>
        <v>2</v>
      </c>
      <c r="M2548" s="27"/>
    </row>
    <row r="2549" spans="1:13" ht="30" customHeight="1" x14ac:dyDescent="0.3">
      <c r="A2549" s="27">
        <f t="shared" si="8"/>
        <v>985</v>
      </c>
      <c r="B2549" s="31">
        <v>44790</v>
      </c>
      <c r="C2549" s="31">
        <v>44783</v>
      </c>
      <c r="D2549" s="19" t="s">
        <v>411</v>
      </c>
      <c r="E2549" s="51" t="str">
        <f>IF(ISBLANK(LeaveTracker[[#This Row],[Employee Name]]),"-----",VLOOKUP(LeaveTracker[[#This Row],[Employee Name]],Employees[[Employee Name]:[Office]],7))</f>
        <v>CTO</v>
      </c>
      <c r="F2549" s="51" t="str">
        <f>IF(ISBLANK(LeaveTracker[[#This Row],[Employee Name]]),"-----",VLOOKUP(LeaveTracker[[#This Row],[Employee Name]],Employees[[Employee Name]:[Office]],6))</f>
        <v>REGULAR</v>
      </c>
      <c r="G2549" s="24">
        <v>44777</v>
      </c>
      <c r="H2549" s="24">
        <v>44777</v>
      </c>
      <c r="I2549" s="19" t="s">
        <v>81</v>
      </c>
      <c r="K2549" s="51" t="str">
        <f ca="1">LeaveTracker[[#This Row],[Days]]&amp;" "&amp;LeaveTracker[[#This Row],[Type of Leave]]</f>
        <v>1 SL</v>
      </c>
      <c r="L2549" s="23">
        <f ca="1">NETWORKDAYS(LeaveTracker[[#This Row],[Start Date]],LeaveTracker[[#This Row],[End Date]],lstHolidays)</f>
        <v>1</v>
      </c>
      <c r="M2549" s="27"/>
    </row>
    <row r="2550" spans="1:13" ht="30" customHeight="1" x14ac:dyDescent="0.3">
      <c r="A2550" s="27">
        <v>985</v>
      </c>
      <c r="B2550" s="31">
        <v>44790</v>
      </c>
      <c r="C2550" s="31">
        <v>44783</v>
      </c>
      <c r="D2550" s="19" t="s">
        <v>411</v>
      </c>
      <c r="E2550" s="51" t="str">
        <f>IF(ISBLANK(LeaveTracker[[#This Row],[Employee Name]]),"-----",VLOOKUP(LeaveTracker[[#This Row],[Employee Name]],Employees[[Employee Name]:[Office]],7))</f>
        <v>CTO</v>
      </c>
      <c r="F2550" s="51" t="str">
        <f>IF(ISBLANK(LeaveTracker[[#This Row],[Employee Name]]),"-----",VLOOKUP(LeaveTracker[[#This Row],[Employee Name]],Employees[[Employee Name]:[Office]],6))</f>
        <v>REGULAR</v>
      </c>
      <c r="G2550" s="24">
        <v>44782</v>
      </c>
      <c r="H2550" s="24">
        <v>44782</v>
      </c>
      <c r="I2550" s="19" t="s">
        <v>81</v>
      </c>
      <c r="K2550" s="51" t="str">
        <f ca="1">LeaveTracker[[#This Row],[Days]]&amp;" "&amp;LeaveTracker[[#This Row],[Type of Leave]]</f>
        <v>1 SL</v>
      </c>
      <c r="L2550" s="23">
        <f ca="1">NETWORKDAYS(LeaveTracker[[#This Row],[Start Date]],LeaveTracker[[#This Row],[End Date]],lstHolidays)</f>
        <v>1</v>
      </c>
      <c r="M2550" s="27"/>
    </row>
    <row r="2551" spans="1:13" ht="30" customHeight="1" x14ac:dyDescent="0.3">
      <c r="A2551" s="27">
        <f t="shared" ref="A2551:A2561" si="9">A2550+1</f>
        <v>986</v>
      </c>
      <c r="B2551" s="31">
        <v>44790</v>
      </c>
      <c r="C2551" s="31">
        <v>44764</v>
      </c>
      <c r="D2551" s="19" t="s">
        <v>418</v>
      </c>
      <c r="E2551" s="51" t="str">
        <f>IF(ISBLANK(LeaveTracker[[#This Row],[Employee Name]]),"-----",VLOOKUP(LeaveTracker[[#This Row],[Employee Name]],Employees[[Employee Name]:[Office]],7))</f>
        <v>CTO</v>
      </c>
      <c r="F2551" s="51" t="str">
        <f>IF(ISBLANK(LeaveTracker[[#This Row],[Employee Name]]),"-----",VLOOKUP(LeaveTracker[[#This Row],[Employee Name]],Employees[[Employee Name]:[Office]],6))</f>
        <v>REGULAR</v>
      </c>
      <c r="G2551" s="24">
        <v>44763</v>
      </c>
      <c r="H2551" s="24">
        <v>44763</v>
      </c>
      <c r="I2551" s="19" t="s">
        <v>81</v>
      </c>
      <c r="K2551" s="51" t="str">
        <f ca="1">LeaveTracker[[#This Row],[Days]]&amp;" "&amp;LeaveTracker[[#This Row],[Type of Leave]]</f>
        <v>1 SL</v>
      </c>
      <c r="L2551" s="23">
        <f ca="1">NETWORKDAYS(LeaveTracker[[#This Row],[Start Date]],LeaveTracker[[#This Row],[End Date]],lstHolidays)</f>
        <v>1</v>
      </c>
      <c r="M2551" s="27"/>
    </row>
    <row r="2552" spans="1:13" ht="30" customHeight="1" x14ac:dyDescent="0.3">
      <c r="A2552" s="27">
        <f t="shared" si="9"/>
        <v>987</v>
      </c>
      <c r="B2552" s="31">
        <v>44790</v>
      </c>
      <c r="C2552" s="31">
        <v>44769</v>
      </c>
      <c r="D2552" s="19" t="s">
        <v>1080</v>
      </c>
      <c r="E2552" s="51" t="str">
        <f>IF(ISBLANK(LeaveTracker[[#This Row],[Employee Name]]),"-----",VLOOKUP(LeaveTracker[[#This Row],[Employee Name]],Employees[[Employee Name]:[Office]],7))</f>
        <v>CTO</v>
      </c>
      <c r="F2552" s="51" t="str">
        <f>IF(ISBLANK(LeaveTracker[[#This Row],[Employee Name]]),"-----",VLOOKUP(LeaveTracker[[#This Row],[Employee Name]],Employees[[Employee Name]:[Office]],6))</f>
        <v>REGULAR</v>
      </c>
      <c r="G2552" s="24">
        <v>44769</v>
      </c>
      <c r="H2552" s="24">
        <v>44769</v>
      </c>
      <c r="I2552" s="19" t="s">
        <v>81</v>
      </c>
      <c r="K2552" s="51" t="str">
        <f ca="1">LeaveTracker[[#This Row],[Days]]&amp;" "&amp;LeaveTracker[[#This Row],[Type of Leave]]</f>
        <v>1 SL</v>
      </c>
      <c r="L2552" s="23">
        <f ca="1">NETWORKDAYS(LeaveTracker[[#This Row],[Start Date]],LeaveTracker[[#This Row],[End Date]],lstHolidays)</f>
        <v>1</v>
      </c>
      <c r="M2552" s="27"/>
    </row>
    <row r="2553" spans="1:13" ht="30" customHeight="1" x14ac:dyDescent="0.3">
      <c r="A2553" s="27">
        <f t="shared" si="9"/>
        <v>988</v>
      </c>
      <c r="B2553" s="31">
        <v>44790</v>
      </c>
      <c r="C2553" s="31">
        <v>44769</v>
      </c>
      <c r="D2553" s="19" t="s">
        <v>407</v>
      </c>
      <c r="E2553" s="51" t="str">
        <f>IF(ISBLANK(LeaveTracker[[#This Row],[Employee Name]]),"-----",VLOOKUP(LeaveTracker[[#This Row],[Employee Name]],Employees[[Employee Name]:[Office]],7))</f>
        <v>CTO</v>
      </c>
      <c r="F2553" s="51" t="str">
        <f>IF(ISBLANK(LeaveTracker[[#This Row],[Employee Name]]),"-----",VLOOKUP(LeaveTracker[[#This Row],[Employee Name]],Employees[[Employee Name]:[Office]],6))</f>
        <v>REGULAR</v>
      </c>
      <c r="G2553" s="24">
        <v>44769</v>
      </c>
      <c r="H2553" s="24">
        <v>44769</v>
      </c>
      <c r="I2553" s="19" t="s">
        <v>298</v>
      </c>
      <c r="J2553" s="43" t="s">
        <v>1004</v>
      </c>
      <c r="K2553" s="51" t="str">
        <f ca="1">LeaveTracker[[#This Row],[Days]]&amp;" "&amp;LeaveTracker[[#This Row],[Type of Leave]]</f>
        <v>1 OTHER</v>
      </c>
      <c r="L2553" s="23">
        <f ca="1">NETWORKDAYS(LeaveTracker[[#This Row],[Start Date]],LeaveTracker[[#This Row],[End Date]],lstHolidays)</f>
        <v>1</v>
      </c>
      <c r="M2553" s="27"/>
    </row>
    <row r="2554" spans="1:13" ht="30" customHeight="1" x14ac:dyDescent="0.3">
      <c r="A2554" s="27">
        <f t="shared" si="9"/>
        <v>989</v>
      </c>
      <c r="B2554" s="31">
        <v>44790</v>
      </c>
      <c r="C2554" s="31">
        <v>44768</v>
      </c>
      <c r="D2554" s="19" t="s">
        <v>405</v>
      </c>
      <c r="E2554" s="51" t="str">
        <f>IF(ISBLANK(LeaveTracker[[#This Row],[Employee Name]]),"-----",VLOOKUP(LeaveTracker[[#This Row],[Employee Name]],Employees[[Employee Name]:[Office]],7))</f>
        <v>CTO</v>
      </c>
      <c r="F2554" s="51" t="str">
        <f>IF(ISBLANK(LeaveTracker[[#This Row],[Employee Name]]),"-----",VLOOKUP(LeaveTracker[[#This Row],[Employee Name]],Employees[[Employee Name]:[Office]],6))</f>
        <v>REGULAR</v>
      </c>
      <c r="G2554" s="24">
        <v>44762</v>
      </c>
      <c r="H2554" s="24">
        <v>44762</v>
      </c>
      <c r="I2554" s="19" t="s">
        <v>81</v>
      </c>
      <c r="K2554" s="51" t="str">
        <f ca="1">LeaveTracker[[#This Row],[Days]]&amp;" "&amp;LeaveTracker[[#This Row],[Type of Leave]]</f>
        <v>1 SL</v>
      </c>
      <c r="L2554" s="23">
        <f ca="1">NETWORKDAYS(LeaveTracker[[#This Row],[Start Date]],LeaveTracker[[#This Row],[End Date]],lstHolidays)</f>
        <v>1</v>
      </c>
      <c r="M2554" s="27"/>
    </row>
    <row r="2555" spans="1:13" ht="30" customHeight="1" x14ac:dyDescent="0.3">
      <c r="A2555" s="27">
        <f t="shared" si="9"/>
        <v>990</v>
      </c>
      <c r="B2555" s="31">
        <v>44790</v>
      </c>
      <c r="C2555" s="31">
        <v>44757</v>
      </c>
      <c r="D2555" s="19" t="s">
        <v>624</v>
      </c>
      <c r="E2555" s="51" t="str">
        <f>IF(ISBLANK(LeaveTracker[[#This Row],[Employee Name]]),"-----",VLOOKUP(LeaveTracker[[#This Row],[Employee Name]],Employees[[Employee Name]:[Office]],7))</f>
        <v>CTO</v>
      </c>
      <c r="F2555" s="51" t="str">
        <f>IF(ISBLANK(LeaveTracker[[#This Row],[Employee Name]]),"-----",VLOOKUP(LeaveTracker[[#This Row],[Employee Name]],Employees[[Employee Name]:[Office]],6))</f>
        <v>REGULAR</v>
      </c>
      <c r="G2555" s="24">
        <v>44764</v>
      </c>
      <c r="H2555" s="24">
        <v>44764</v>
      </c>
      <c r="I2555" s="19" t="s">
        <v>82</v>
      </c>
      <c r="K2555" s="51" t="str">
        <f ca="1">LeaveTracker[[#This Row],[Days]]&amp;" "&amp;LeaveTracker[[#This Row],[Type of Leave]]</f>
        <v>1 VL</v>
      </c>
      <c r="L2555" s="23">
        <f ca="1">NETWORKDAYS(LeaveTracker[[#This Row],[Start Date]],LeaveTracker[[#This Row],[End Date]],lstHolidays)</f>
        <v>1</v>
      </c>
      <c r="M2555" s="27"/>
    </row>
    <row r="2556" spans="1:13" ht="30" customHeight="1" x14ac:dyDescent="0.3">
      <c r="A2556" s="27">
        <f t="shared" si="9"/>
        <v>991</v>
      </c>
      <c r="B2556" s="31">
        <v>44790</v>
      </c>
      <c r="C2556" s="31">
        <v>44777</v>
      </c>
      <c r="D2556" s="19" t="s">
        <v>1021</v>
      </c>
      <c r="E2556" s="51" t="str">
        <f>IF(ISBLANK(LeaveTracker[[#This Row],[Employee Name]]),"-----",VLOOKUP(LeaveTracker[[#This Row],[Employee Name]],Employees[[Employee Name]:[Office]],7))</f>
        <v>CTO</v>
      </c>
      <c r="F2556" s="51" t="str">
        <f>IF(ISBLANK(LeaveTracker[[#This Row],[Employee Name]]),"-----",VLOOKUP(LeaveTracker[[#This Row],[Employee Name]],Employees[[Employee Name]:[Office]],6))</f>
        <v>REGULAR</v>
      </c>
      <c r="G2556" s="24">
        <v>44777</v>
      </c>
      <c r="H2556" s="24">
        <v>44777</v>
      </c>
      <c r="I2556" s="19" t="s">
        <v>298</v>
      </c>
      <c r="J2556" s="43" t="s">
        <v>158</v>
      </c>
      <c r="K2556" s="51" t="str">
        <f ca="1">LeaveTracker[[#This Row],[Days]]&amp;" "&amp;LeaveTracker[[#This Row],[Type of Leave]]</f>
        <v>1 OTHER</v>
      </c>
      <c r="L2556" s="23">
        <f ca="1">NETWORKDAYS(LeaveTracker[[#This Row],[Start Date]],LeaveTracker[[#This Row],[End Date]],lstHolidays)</f>
        <v>1</v>
      </c>
      <c r="M2556" s="27"/>
    </row>
    <row r="2557" spans="1:13" ht="30" customHeight="1" x14ac:dyDescent="0.3">
      <c r="A2557" s="27">
        <f t="shared" si="9"/>
        <v>992</v>
      </c>
      <c r="B2557" s="31">
        <v>44790</v>
      </c>
      <c r="C2557" s="31">
        <v>44775</v>
      </c>
      <c r="D2557" s="19" t="s">
        <v>834</v>
      </c>
      <c r="E2557" s="51" t="str">
        <f>IF(ISBLANK(LeaveTracker[[#This Row],[Employee Name]]),"-----",VLOOKUP(LeaveTracker[[#This Row],[Employee Name]],Employees[[Employee Name]:[Office]],7))</f>
        <v>CTO</v>
      </c>
      <c r="F2557" s="51" t="str">
        <f>IF(ISBLANK(LeaveTracker[[#This Row],[Employee Name]]),"-----",VLOOKUP(LeaveTracker[[#This Row],[Employee Name]],Employees[[Employee Name]:[Office]],6))</f>
        <v>REGULAR</v>
      </c>
      <c r="G2557" s="24">
        <v>44774</v>
      </c>
      <c r="H2557" s="24">
        <v>44774</v>
      </c>
      <c r="I2557" s="19" t="s">
        <v>81</v>
      </c>
      <c r="K2557" s="51" t="str">
        <f ca="1">LeaveTracker[[#This Row],[Days]]&amp;" "&amp;LeaveTracker[[#This Row],[Type of Leave]]</f>
        <v>1 SL</v>
      </c>
      <c r="L2557" s="23">
        <f ca="1">NETWORKDAYS(LeaveTracker[[#This Row],[Start Date]],LeaveTracker[[#This Row],[End Date]],lstHolidays)</f>
        <v>1</v>
      </c>
      <c r="M2557" s="27"/>
    </row>
    <row r="2558" spans="1:13" ht="30" customHeight="1" x14ac:dyDescent="0.3">
      <c r="A2558" s="27">
        <f t="shared" si="9"/>
        <v>993</v>
      </c>
      <c r="B2558" s="31">
        <v>44790</v>
      </c>
      <c r="C2558" s="31">
        <v>44775</v>
      </c>
      <c r="D2558" s="19" t="s">
        <v>834</v>
      </c>
      <c r="E2558" s="51" t="str">
        <f>IF(ISBLANK(LeaveTracker[[#This Row],[Employee Name]]),"-----",VLOOKUP(LeaveTracker[[#This Row],[Employee Name]],Employees[[Employee Name]:[Office]],7))</f>
        <v>CTO</v>
      </c>
      <c r="F2558" s="51" t="str">
        <f>IF(ISBLANK(LeaveTracker[[#This Row],[Employee Name]]),"-----",VLOOKUP(LeaveTracker[[#This Row],[Employee Name]],Employees[[Employee Name]:[Office]],6))</f>
        <v>REGULAR</v>
      </c>
      <c r="G2558" s="24">
        <v>44771</v>
      </c>
      <c r="H2558" s="24">
        <v>44771</v>
      </c>
      <c r="I2558" s="19" t="s">
        <v>298</v>
      </c>
      <c r="J2558" s="43" t="s">
        <v>1003</v>
      </c>
      <c r="K2558" s="51" t="str">
        <f ca="1">LeaveTracker[[#This Row],[Days]]&amp;" "&amp;LeaveTracker[[#This Row],[Type of Leave]]</f>
        <v>1 OTHER</v>
      </c>
      <c r="L2558" s="23">
        <f ca="1">NETWORKDAYS(LeaveTracker[[#This Row],[Start Date]],LeaveTracker[[#This Row],[End Date]],lstHolidays)</f>
        <v>1</v>
      </c>
      <c r="M2558" s="27"/>
    </row>
    <row r="2559" spans="1:13" ht="30" customHeight="1" x14ac:dyDescent="0.3">
      <c r="A2559" s="27">
        <f t="shared" si="9"/>
        <v>994</v>
      </c>
      <c r="B2559" s="31">
        <v>44790</v>
      </c>
      <c r="C2559" s="31">
        <v>44741</v>
      </c>
      <c r="D2559" s="19" t="s">
        <v>936</v>
      </c>
      <c r="E2559" s="51" t="str">
        <f>IF(ISBLANK(LeaveTracker[[#This Row],[Employee Name]]),"-----",VLOOKUP(LeaveTracker[[#This Row],[Employee Name]],Employees[[Employee Name]:[Office]],7))</f>
        <v>VMO</v>
      </c>
      <c r="F2559" s="51" t="str">
        <f>IF(ISBLANK(LeaveTracker[[#This Row],[Employee Name]]),"-----",VLOOKUP(LeaveTracker[[#This Row],[Employee Name]],Employees[[Employee Name]:[Office]],6))</f>
        <v>CO TERM</v>
      </c>
      <c r="G2559" s="24">
        <v>44739</v>
      </c>
      <c r="H2559" s="24">
        <v>44739</v>
      </c>
      <c r="I2559" s="19" t="s">
        <v>81</v>
      </c>
      <c r="K2559" s="51" t="str">
        <f ca="1">LeaveTracker[[#This Row],[Days]]&amp;" "&amp;LeaveTracker[[#This Row],[Type of Leave]]</f>
        <v>1 SL</v>
      </c>
      <c r="L2559" s="23">
        <f ca="1">NETWORKDAYS(LeaveTracker[[#This Row],[Start Date]],LeaveTracker[[#This Row],[End Date]],lstHolidays)</f>
        <v>1</v>
      </c>
      <c r="M2559" s="27"/>
    </row>
    <row r="2560" spans="1:13" ht="30" customHeight="1" x14ac:dyDescent="0.3">
      <c r="A2560" s="27">
        <f t="shared" si="9"/>
        <v>995</v>
      </c>
      <c r="B2560" s="31">
        <v>44790</v>
      </c>
      <c r="C2560" s="31">
        <v>44781</v>
      </c>
      <c r="D2560" s="19" t="s">
        <v>759</v>
      </c>
      <c r="E2560" s="51" t="str">
        <f>IF(ISBLANK(LeaveTracker[[#This Row],[Employee Name]]),"-----",VLOOKUP(LeaveTracker[[#This Row],[Employee Name]],Employees[[Employee Name]:[Office]],7))</f>
        <v>CTO</v>
      </c>
      <c r="F2560" s="51" t="str">
        <f>IF(ISBLANK(LeaveTracker[[#This Row],[Employee Name]]),"-----",VLOOKUP(LeaveTracker[[#This Row],[Employee Name]],Employees[[Employee Name]:[Office]],6))</f>
        <v>REGULAR</v>
      </c>
      <c r="G2560" s="24">
        <v>44778</v>
      </c>
      <c r="H2560" s="24">
        <v>44778</v>
      </c>
      <c r="I2560" s="19" t="s">
        <v>298</v>
      </c>
      <c r="J2560" s="43" t="s">
        <v>1003</v>
      </c>
      <c r="K2560" s="51" t="str">
        <f ca="1">LeaveTracker[[#This Row],[Days]]&amp;" "&amp;LeaveTracker[[#This Row],[Type of Leave]]</f>
        <v>1 OTHER</v>
      </c>
      <c r="L2560" s="23">
        <f ca="1">NETWORKDAYS(LeaveTracker[[#This Row],[Start Date]],LeaveTracker[[#This Row],[End Date]],lstHolidays)</f>
        <v>1</v>
      </c>
      <c r="M2560" s="27"/>
    </row>
    <row r="2561" spans="1:13" ht="30" customHeight="1" x14ac:dyDescent="0.3">
      <c r="A2561" s="27">
        <f t="shared" si="9"/>
        <v>996</v>
      </c>
      <c r="B2561" s="31">
        <v>44790</v>
      </c>
      <c r="C2561" s="31">
        <v>44785</v>
      </c>
      <c r="D2561" s="19" t="s">
        <v>104</v>
      </c>
      <c r="E2561" s="51" t="str">
        <f>IF(ISBLANK(LeaveTracker[[#This Row],[Employee Name]]),"-----",VLOOKUP(LeaveTracker[[#This Row],[Employee Name]],Employees[[Employee Name]:[Office]],7))</f>
        <v>CTO</v>
      </c>
      <c r="F2561" s="51" t="str">
        <f>IF(ISBLANK(LeaveTracker[[#This Row],[Employee Name]]),"-----",VLOOKUP(LeaveTracker[[#This Row],[Employee Name]],Employees[[Employee Name]:[Office]],6))</f>
        <v>REGULAR</v>
      </c>
      <c r="G2561" s="24">
        <v>44778</v>
      </c>
      <c r="H2561" s="24">
        <v>44778</v>
      </c>
      <c r="I2561" s="19" t="s">
        <v>81</v>
      </c>
      <c r="K2561" s="51" t="str">
        <f ca="1">LeaveTracker[[#This Row],[Days]]&amp;" "&amp;LeaveTracker[[#This Row],[Type of Leave]]</f>
        <v>1 SL</v>
      </c>
      <c r="L2561" s="23">
        <f ca="1">NETWORKDAYS(LeaveTracker[[#This Row],[Start Date]],LeaveTracker[[#This Row],[End Date]],lstHolidays)</f>
        <v>1</v>
      </c>
      <c r="M2561" s="27"/>
    </row>
    <row r="2562" spans="1:13" ht="30" customHeight="1" x14ac:dyDescent="0.3">
      <c r="A2562" s="27">
        <v>996</v>
      </c>
      <c r="B2562" s="31">
        <v>44790</v>
      </c>
      <c r="C2562" s="31">
        <v>44785</v>
      </c>
      <c r="D2562" s="19" t="s">
        <v>104</v>
      </c>
      <c r="E2562" s="51" t="str">
        <f>IF(ISBLANK(LeaveTracker[[#This Row],[Employee Name]]),"-----",VLOOKUP(LeaveTracker[[#This Row],[Employee Name]],Employees[[Employee Name]:[Office]],7))</f>
        <v>CTO</v>
      </c>
      <c r="F2562" s="51" t="str">
        <f>IF(ISBLANK(LeaveTracker[[#This Row],[Employee Name]]),"-----",VLOOKUP(LeaveTracker[[#This Row],[Employee Name]],Employees[[Employee Name]:[Office]],6))</f>
        <v>REGULAR</v>
      </c>
      <c r="G2562" s="24">
        <v>44784</v>
      </c>
      <c r="H2562" s="24">
        <v>44784</v>
      </c>
      <c r="I2562" s="19" t="s">
        <v>81</v>
      </c>
      <c r="K2562" s="51" t="str">
        <f ca="1">LeaveTracker[[#This Row],[Days]]&amp;" "&amp;LeaveTracker[[#This Row],[Type of Leave]]</f>
        <v>1 SL</v>
      </c>
      <c r="L2562" s="23">
        <f ca="1">NETWORKDAYS(LeaveTracker[[#This Row],[Start Date]],LeaveTracker[[#This Row],[End Date]],lstHolidays)</f>
        <v>1</v>
      </c>
      <c r="M2562" s="27"/>
    </row>
    <row r="2563" spans="1:13" ht="30" customHeight="1" x14ac:dyDescent="0.3">
      <c r="A2563" s="27">
        <f t="shared" ref="A2563:A2584" si="10">A2562+1</f>
        <v>997</v>
      </c>
      <c r="B2563" s="31">
        <v>44790</v>
      </c>
      <c r="C2563" s="31">
        <v>44774</v>
      </c>
      <c r="D2563" s="19" t="s">
        <v>104</v>
      </c>
      <c r="E2563" s="51" t="str">
        <f>IF(ISBLANK(LeaveTracker[[#This Row],[Employee Name]]),"-----",VLOOKUP(LeaveTracker[[#This Row],[Employee Name]],Employees[[Employee Name]:[Office]],7))</f>
        <v>CTO</v>
      </c>
      <c r="F2563" s="51" t="str">
        <f>IF(ISBLANK(LeaveTracker[[#This Row],[Employee Name]]),"-----",VLOOKUP(LeaveTracker[[#This Row],[Employee Name]],Employees[[Employee Name]:[Office]],6))</f>
        <v>REGULAR</v>
      </c>
      <c r="G2563" s="24">
        <v>44771</v>
      </c>
      <c r="H2563" s="24">
        <v>44771</v>
      </c>
      <c r="I2563" s="19" t="s">
        <v>81</v>
      </c>
      <c r="K2563" s="51" t="str">
        <f ca="1">LeaveTracker[[#This Row],[Days]]&amp;" "&amp;LeaveTracker[[#This Row],[Type of Leave]]</f>
        <v>1 SL</v>
      </c>
      <c r="L2563" s="23">
        <f ca="1">NETWORKDAYS(LeaveTracker[[#This Row],[Start Date]],LeaveTracker[[#This Row],[End Date]],lstHolidays)</f>
        <v>1</v>
      </c>
      <c r="M2563" s="27"/>
    </row>
    <row r="2564" spans="1:13" ht="30" customHeight="1" x14ac:dyDescent="0.3">
      <c r="A2564" s="27">
        <f t="shared" si="10"/>
        <v>998</v>
      </c>
      <c r="B2564" s="31">
        <v>44790</v>
      </c>
      <c r="C2564" s="31">
        <v>44662</v>
      </c>
      <c r="D2564" s="19" t="s">
        <v>1083</v>
      </c>
      <c r="E2564" s="51" t="str">
        <f>IF(ISBLANK(LeaveTracker[[#This Row],[Employee Name]]),"-----",VLOOKUP(LeaveTracker[[#This Row],[Employee Name]],Employees[[Employee Name]:[Office]],7))</f>
        <v>ACCOUNTING</v>
      </c>
      <c r="F2564" s="51" t="str">
        <f>IF(ISBLANK(LeaveTracker[[#This Row],[Employee Name]]),"-----",VLOOKUP(LeaveTracker[[#This Row],[Employee Name]],Employees[[Employee Name]:[Office]],6))</f>
        <v>REGULAR</v>
      </c>
      <c r="G2564" s="24">
        <v>44672</v>
      </c>
      <c r="H2564" s="24">
        <v>44672</v>
      </c>
      <c r="I2564" s="19" t="s">
        <v>298</v>
      </c>
      <c r="J2564" s="43" t="s">
        <v>1004</v>
      </c>
      <c r="K2564" s="51" t="str">
        <f ca="1">LeaveTracker[[#This Row],[Days]]&amp;" "&amp;LeaveTracker[[#This Row],[Type of Leave]]</f>
        <v>1 OTHER</v>
      </c>
      <c r="L2564" s="23">
        <f ca="1">NETWORKDAYS(LeaveTracker[[#This Row],[Start Date]],LeaveTracker[[#This Row],[End Date]],lstHolidays)</f>
        <v>1</v>
      </c>
      <c r="M2564" s="27"/>
    </row>
    <row r="2565" spans="1:13" ht="30" customHeight="1" x14ac:dyDescent="0.3">
      <c r="A2565" s="27">
        <f t="shared" si="10"/>
        <v>999</v>
      </c>
      <c r="B2565" s="31">
        <v>44790</v>
      </c>
      <c r="C2565" s="31">
        <v>44732</v>
      </c>
      <c r="D2565" s="19" t="s">
        <v>1083</v>
      </c>
      <c r="E2565" s="51" t="str">
        <f>IF(ISBLANK(LeaveTracker[[#This Row],[Employee Name]]),"-----",VLOOKUP(LeaveTracker[[#This Row],[Employee Name]],Employees[[Employee Name]:[Office]],7))</f>
        <v>ACCOUNTING</v>
      </c>
      <c r="F2565" s="51" t="str">
        <f>IF(ISBLANK(LeaveTracker[[#This Row],[Employee Name]]),"-----",VLOOKUP(LeaveTracker[[#This Row],[Employee Name]],Employees[[Employee Name]:[Office]],6))</f>
        <v>REGULAR</v>
      </c>
      <c r="G2565" s="24">
        <v>44726</v>
      </c>
      <c r="H2565" s="24">
        <v>44726</v>
      </c>
      <c r="I2565" s="19" t="s">
        <v>81</v>
      </c>
      <c r="K2565" s="51" t="str">
        <f ca="1">LeaveTracker[[#This Row],[Days]]&amp;" "&amp;LeaveTracker[[#This Row],[Type of Leave]]</f>
        <v>1 SL</v>
      </c>
      <c r="L2565" s="23">
        <f ca="1">NETWORKDAYS(LeaveTracker[[#This Row],[Start Date]],LeaveTracker[[#This Row],[End Date]],lstHolidays)</f>
        <v>1</v>
      </c>
      <c r="M2565" s="27"/>
    </row>
    <row r="2566" spans="1:13" ht="30" customHeight="1" x14ac:dyDescent="0.3">
      <c r="A2566" s="27">
        <f t="shared" si="10"/>
        <v>1000</v>
      </c>
      <c r="B2566" s="31">
        <v>44790</v>
      </c>
      <c r="C2566" s="31">
        <v>44774</v>
      </c>
      <c r="D2566" s="19" t="s">
        <v>1087</v>
      </c>
      <c r="E2566" s="51" t="str">
        <f>IF(ISBLANK(LeaveTracker[[#This Row],[Employee Name]]),"-----",VLOOKUP(LeaveTracker[[#This Row],[Employee Name]],Employees[[Employee Name]:[Office]],7))</f>
        <v>MO</v>
      </c>
      <c r="F2566" s="51" t="str">
        <f>IF(ISBLANK(LeaveTracker[[#This Row],[Employee Name]]),"-----",VLOOKUP(LeaveTracker[[#This Row],[Employee Name]],Employees[[Employee Name]:[Office]],6))</f>
        <v>REGULAR</v>
      </c>
      <c r="G2566" s="24">
        <v>44770</v>
      </c>
      <c r="H2566" s="24">
        <v>44771</v>
      </c>
      <c r="I2566" s="19" t="s">
        <v>81</v>
      </c>
      <c r="K2566" s="51" t="str">
        <f ca="1">LeaveTracker[[#This Row],[Days]]&amp;" "&amp;LeaveTracker[[#This Row],[Type of Leave]]</f>
        <v>2 SL</v>
      </c>
      <c r="L2566" s="23">
        <f ca="1">NETWORKDAYS(LeaveTracker[[#This Row],[Start Date]],LeaveTracker[[#This Row],[End Date]],lstHolidays)</f>
        <v>2</v>
      </c>
      <c r="M2566" s="27"/>
    </row>
    <row r="2567" spans="1:13" ht="30" customHeight="1" x14ac:dyDescent="0.3">
      <c r="A2567" s="27">
        <f t="shared" si="10"/>
        <v>1001</v>
      </c>
      <c r="B2567" s="31">
        <v>44804</v>
      </c>
      <c r="C2567" s="31">
        <v>44771</v>
      </c>
      <c r="D2567" s="19" t="s">
        <v>720</v>
      </c>
      <c r="E2567" s="51" t="str">
        <f>IF(ISBLANK(LeaveTracker[[#This Row],[Employee Name]]),"-----",VLOOKUP(LeaveTracker[[#This Row],[Employee Name]],Employees[[Employee Name]:[Office]],7))</f>
        <v>LCR</v>
      </c>
      <c r="F2567" s="51" t="str">
        <f>IF(ISBLANK(LeaveTracker[[#This Row],[Employee Name]]),"-----",VLOOKUP(LeaveTracker[[#This Row],[Employee Name]],Employees[[Employee Name]:[Office]],6))</f>
        <v>REGULAR</v>
      </c>
      <c r="G2567" s="24">
        <v>44762</v>
      </c>
      <c r="H2567" s="24">
        <v>44762</v>
      </c>
      <c r="I2567" s="19" t="s">
        <v>81</v>
      </c>
      <c r="K2567" s="51" t="str">
        <f ca="1">LeaveTracker[[#This Row],[Days]]&amp;" "&amp;LeaveTracker[[#This Row],[Type of Leave]]</f>
        <v>1 SL</v>
      </c>
      <c r="L2567" s="23">
        <f ca="1">NETWORKDAYS(LeaveTracker[[#This Row],[Start Date]],LeaveTracker[[#This Row],[End Date]],lstHolidays)</f>
        <v>1</v>
      </c>
      <c r="M2567" s="27"/>
    </row>
    <row r="2568" spans="1:13" ht="30" customHeight="1" x14ac:dyDescent="0.3">
      <c r="A2568" s="27">
        <f t="shared" si="10"/>
        <v>1002</v>
      </c>
      <c r="B2568" s="31">
        <v>44804</v>
      </c>
      <c r="C2568" s="31">
        <v>44783</v>
      </c>
      <c r="D2568" s="19" t="s">
        <v>541</v>
      </c>
      <c r="E2568" s="51" t="str">
        <f>IF(ISBLANK(LeaveTracker[[#This Row],[Employee Name]]),"-----",VLOOKUP(LeaveTracker[[#This Row],[Employee Name]],Employees[[Employee Name]:[Office]],7))</f>
        <v>LCR</v>
      </c>
      <c r="F2568" s="51" t="str">
        <f>IF(ISBLANK(LeaveTracker[[#This Row],[Employee Name]]),"-----",VLOOKUP(LeaveTracker[[#This Row],[Employee Name]],Employees[[Employee Name]:[Office]],6))</f>
        <v>REGULAR</v>
      </c>
      <c r="G2568" s="24">
        <v>44782</v>
      </c>
      <c r="H2568" s="24">
        <v>44782</v>
      </c>
      <c r="I2568" s="19" t="s">
        <v>81</v>
      </c>
      <c r="K2568" s="51" t="str">
        <f ca="1">LeaveTracker[[#This Row],[Days]]&amp;" "&amp;LeaveTracker[[#This Row],[Type of Leave]]</f>
        <v>1 SL</v>
      </c>
      <c r="L2568" s="23">
        <f ca="1">NETWORKDAYS(LeaveTracker[[#This Row],[Start Date]],LeaveTracker[[#This Row],[End Date]],lstHolidays)</f>
        <v>1</v>
      </c>
      <c r="M2568" s="27"/>
    </row>
    <row r="2569" spans="1:13" ht="30" customHeight="1" x14ac:dyDescent="0.3">
      <c r="A2569" s="27">
        <f t="shared" si="10"/>
        <v>1003</v>
      </c>
      <c r="B2569" s="31">
        <v>44804</v>
      </c>
      <c r="C2569" s="31">
        <v>44775</v>
      </c>
      <c r="D2569" s="19" t="s">
        <v>950</v>
      </c>
      <c r="E2569" s="51" t="str">
        <f>IF(ISBLANK(LeaveTracker[[#This Row],[Employee Name]]),"-----",VLOOKUP(LeaveTracker[[#This Row],[Employee Name]],Employees[[Employee Name]:[Office]],7))</f>
        <v>ACCOUNTING</v>
      </c>
      <c r="F2569" s="51" t="str">
        <f>IF(ISBLANK(LeaveTracker[[#This Row],[Employee Name]]),"-----",VLOOKUP(LeaveTracker[[#This Row],[Employee Name]],Employees[[Employee Name]:[Office]],6))</f>
        <v>REGULAR</v>
      </c>
      <c r="G2569" s="24">
        <v>44771</v>
      </c>
      <c r="H2569" s="24">
        <v>44771</v>
      </c>
      <c r="I2569" s="19" t="s">
        <v>81</v>
      </c>
      <c r="K2569" s="51" t="str">
        <f ca="1">LeaveTracker[[#This Row],[Days]]&amp;" "&amp;LeaveTracker[[#This Row],[Type of Leave]]</f>
        <v>1 SL</v>
      </c>
      <c r="L2569" s="23">
        <f ca="1">NETWORKDAYS(LeaveTracker[[#This Row],[Start Date]],LeaveTracker[[#This Row],[End Date]],lstHolidays)</f>
        <v>1</v>
      </c>
      <c r="M2569" s="27"/>
    </row>
    <row r="2570" spans="1:13" ht="30" customHeight="1" x14ac:dyDescent="0.3">
      <c r="A2570" s="27">
        <f t="shared" si="10"/>
        <v>1004</v>
      </c>
      <c r="B2570" s="31">
        <v>44804</v>
      </c>
      <c r="C2570" s="31">
        <v>44775</v>
      </c>
      <c r="D2570" s="19" t="s">
        <v>868</v>
      </c>
      <c r="E2570" s="51" t="str">
        <f>IF(ISBLANK(LeaveTracker[[#This Row],[Employee Name]]),"-----",VLOOKUP(LeaveTracker[[#This Row],[Employee Name]],Employees[[Employee Name]:[Office]],7))</f>
        <v>ACCOUNTING</v>
      </c>
      <c r="F2570" s="51" t="str">
        <f>IF(ISBLANK(LeaveTracker[[#This Row],[Employee Name]]),"-----",VLOOKUP(LeaveTracker[[#This Row],[Employee Name]],Employees[[Employee Name]:[Office]],6))</f>
        <v>REGULAR</v>
      </c>
      <c r="G2570" s="24">
        <v>44785</v>
      </c>
      <c r="H2570" s="24">
        <v>44785</v>
      </c>
      <c r="I2570" s="19" t="s">
        <v>82</v>
      </c>
      <c r="K2570" s="51" t="str">
        <f ca="1">LeaveTracker[[#This Row],[Days]]&amp;" "&amp;LeaveTracker[[#This Row],[Type of Leave]]</f>
        <v>1 VL</v>
      </c>
      <c r="L2570" s="23">
        <f ca="1">NETWORKDAYS(LeaveTracker[[#This Row],[Start Date]],LeaveTracker[[#This Row],[End Date]],lstHolidays)</f>
        <v>1</v>
      </c>
      <c r="M2570" s="27"/>
    </row>
    <row r="2571" spans="1:13" ht="30" customHeight="1" x14ac:dyDescent="0.3">
      <c r="A2571" s="27">
        <f t="shared" si="10"/>
        <v>1005</v>
      </c>
      <c r="B2571" s="31">
        <v>44804</v>
      </c>
      <c r="C2571" s="31">
        <v>44783</v>
      </c>
      <c r="D2571" s="19" t="s">
        <v>837</v>
      </c>
      <c r="E2571" s="51" t="str">
        <f>IF(ISBLANK(LeaveTracker[[#This Row],[Employee Name]]),"-----",VLOOKUP(LeaveTracker[[#This Row],[Employee Name]],Employees[[Employee Name]:[Office]],7))</f>
        <v>CTO</v>
      </c>
      <c r="F2571" s="51" t="str">
        <f>IF(ISBLANK(LeaveTracker[[#This Row],[Employee Name]]),"-----",VLOOKUP(LeaveTracker[[#This Row],[Employee Name]],Employees[[Employee Name]:[Office]],6))</f>
        <v>REGULAR</v>
      </c>
      <c r="G2571" s="24">
        <v>44785</v>
      </c>
      <c r="H2571" s="24">
        <v>44785</v>
      </c>
      <c r="I2571" s="19" t="s">
        <v>298</v>
      </c>
      <c r="J2571" s="43" t="s">
        <v>1003</v>
      </c>
      <c r="K2571" s="51" t="str">
        <f ca="1">LeaveTracker[[#This Row],[Days]]&amp;" "&amp;LeaveTracker[[#This Row],[Type of Leave]]</f>
        <v>1 OTHER</v>
      </c>
      <c r="L2571" s="23">
        <f ca="1">NETWORKDAYS(LeaveTracker[[#This Row],[Start Date]],LeaveTracker[[#This Row],[End Date]],lstHolidays)</f>
        <v>1</v>
      </c>
      <c r="M2571" s="27"/>
    </row>
    <row r="2572" spans="1:13" ht="30" customHeight="1" x14ac:dyDescent="0.3">
      <c r="A2572" s="27">
        <f t="shared" si="10"/>
        <v>1006</v>
      </c>
      <c r="B2572" s="31">
        <v>44804</v>
      </c>
      <c r="C2572" s="31">
        <v>44775</v>
      </c>
      <c r="D2572" s="19" t="s">
        <v>127</v>
      </c>
      <c r="E2572" s="51" t="str">
        <f>IF(ISBLANK(LeaveTracker[[#This Row],[Employee Name]]),"-----",VLOOKUP(LeaveTracker[[#This Row],[Employee Name]],Employees[[Employee Name]:[Office]],7))</f>
        <v>MO</v>
      </c>
      <c r="F2572" s="51" t="str">
        <f>IF(ISBLANK(LeaveTracker[[#This Row],[Employee Name]]),"-----",VLOOKUP(LeaveTracker[[#This Row],[Employee Name]],Employees[[Employee Name]:[Office]],6))</f>
        <v>REGULAR</v>
      </c>
      <c r="G2572" s="24">
        <v>44769</v>
      </c>
      <c r="H2572" s="24">
        <v>44771</v>
      </c>
      <c r="I2572" s="19" t="s">
        <v>81</v>
      </c>
      <c r="K2572" s="51" t="str">
        <f ca="1">LeaveTracker[[#This Row],[Days]]&amp;" "&amp;LeaveTracker[[#This Row],[Type of Leave]]</f>
        <v>3 SL</v>
      </c>
      <c r="L2572" s="23">
        <f ca="1">NETWORKDAYS(LeaveTracker[[#This Row],[Start Date]],LeaveTracker[[#This Row],[End Date]],lstHolidays)</f>
        <v>3</v>
      </c>
      <c r="M2572" s="27"/>
    </row>
    <row r="2573" spans="1:13" ht="30" customHeight="1" x14ac:dyDescent="0.3">
      <c r="A2573" s="27">
        <f t="shared" si="10"/>
        <v>1007</v>
      </c>
      <c r="B2573" s="31">
        <v>44804</v>
      </c>
      <c r="C2573" s="31">
        <v>44804</v>
      </c>
      <c r="D2573" s="19" t="s">
        <v>547</v>
      </c>
      <c r="E2573" s="51" t="str">
        <f>IF(ISBLANK(LeaveTracker[[#This Row],[Employee Name]]),"-----",VLOOKUP(LeaveTracker[[#This Row],[Employee Name]],Employees[[Employee Name]:[Office]],7))</f>
        <v>PICNIC GROVE</v>
      </c>
      <c r="F2573" s="51" t="str">
        <f>IF(ISBLANK(LeaveTracker[[#This Row],[Employee Name]]),"-----",VLOOKUP(LeaveTracker[[#This Row],[Employee Name]],Employees[[Employee Name]:[Office]],6))</f>
        <v>REGULAR</v>
      </c>
      <c r="G2573" s="31">
        <v>44804</v>
      </c>
      <c r="H2573" s="31">
        <v>44804</v>
      </c>
      <c r="I2573" s="19" t="s">
        <v>298</v>
      </c>
      <c r="J2573" s="43" t="s">
        <v>1003</v>
      </c>
      <c r="K2573" s="51" t="str">
        <f ca="1">LeaveTracker[[#This Row],[Days]]&amp;" "&amp;LeaveTracker[[#This Row],[Type of Leave]]</f>
        <v>1 OTHER</v>
      </c>
      <c r="L2573" s="23">
        <f ca="1">NETWORKDAYS(LeaveTracker[[#This Row],[Start Date]],LeaveTracker[[#This Row],[End Date]],lstHolidays)</f>
        <v>1</v>
      </c>
      <c r="M2573" s="27"/>
    </row>
    <row r="2574" spans="1:13" ht="30" customHeight="1" x14ac:dyDescent="0.3">
      <c r="A2574" s="27">
        <f t="shared" si="10"/>
        <v>1008</v>
      </c>
      <c r="B2574" s="31">
        <v>44804</v>
      </c>
      <c r="C2574" s="31">
        <v>44771</v>
      </c>
      <c r="D2574" s="19" t="s">
        <v>855</v>
      </c>
      <c r="E2574" s="51" t="str">
        <f>IF(ISBLANK(LeaveTracker[[#This Row],[Employee Name]]),"-----",VLOOKUP(LeaveTracker[[#This Row],[Employee Name]],Employees[[Employee Name]:[Office]],7))</f>
        <v>LCR</v>
      </c>
      <c r="F2574" s="51" t="str">
        <f>IF(ISBLANK(LeaveTracker[[#This Row],[Employee Name]]),"-----",VLOOKUP(LeaveTracker[[#This Row],[Employee Name]],Employees[[Employee Name]:[Office]],6))</f>
        <v>REGULAR</v>
      </c>
      <c r="G2574" s="24">
        <v>44760</v>
      </c>
      <c r="H2574" s="24">
        <v>44760</v>
      </c>
      <c r="I2574" s="19" t="s">
        <v>81</v>
      </c>
      <c r="K2574" s="51" t="str">
        <f ca="1">LeaveTracker[[#This Row],[Days]]&amp;" "&amp;LeaveTracker[[#This Row],[Type of Leave]]</f>
        <v>1 SL</v>
      </c>
      <c r="L2574" s="23">
        <f ca="1">NETWORKDAYS(LeaveTracker[[#This Row],[Start Date]],LeaveTracker[[#This Row],[End Date]],lstHolidays)</f>
        <v>1</v>
      </c>
      <c r="M2574" s="27"/>
    </row>
    <row r="2575" spans="1:13" ht="30" customHeight="1" x14ac:dyDescent="0.3">
      <c r="A2575" s="27">
        <f t="shared" si="10"/>
        <v>1009</v>
      </c>
      <c r="B2575" s="31">
        <v>44804</v>
      </c>
      <c r="C2575" s="31">
        <v>44774</v>
      </c>
      <c r="D2575" s="19" t="s">
        <v>860</v>
      </c>
      <c r="E2575" s="51" t="str">
        <f>IF(ISBLANK(LeaveTracker[[#This Row],[Employee Name]]),"-----",VLOOKUP(LeaveTracker[[#This Row],[Employee Name]],Employees[[Employee Name]:[Office]],7))</f>
        <v>ACCOUNTING</v>
      </c>
      <c r="F2575" s="51" t="str">
        <f>IF(ISBLANK(LeaveTracker[[#This Row],[Employee Name]]),"-----",VLOOKUP(LeaveTracker[[#This Row],[Employee Name]],Employees[[Employee Name]:[Office]],6))</f>
        <v>REGULAR</v>
      </c>
      <c r="G2575" s="24">
        <v>44795</v>
      </c>
      <c r="H2575" s="24">
        <v>44795</v>
      </c>
      <c r="I2575" s="19" t="s">
        <v>298</v>
      </c>
      <c r="J2575" s="43" t="s">
        <v>1003</v>
      </c>
      <c r="K2575" s="51" t="str">
        <f ca="1">LeaveTracker[[#This Row],[Days]]&amp;" "&amp;LeaveTracker[[#This Row],[Type of Leave]]</f>
        <v>1 OTHER</v>
      </c>
      <c r="L2575" s="23">
        <f ca="1">NETWORKDAYS(LeaveTracker[[#This Row],[Start Date]],LeaveTracker[[#This Row],[End Date]],lstHolidays)</f>
        <v>1</v>
      </c>
      <c r="M2575" s="27"/>
    </row>
    <row r="2576" spans="1:13" ht="30" customHeight="1" x14ac:dyDescent="0.3">
      <c r="A2576" s="27">
        <f t="shared" si="10"/>
        <v>1010</v>
      </c>
      <c r="B2576" s="31">
        <v>44804</v>
      </c>
      <c r="C2576" s="31">
        <v>44774</v>
      </c>
      <c r="D2576" s="19" t="s">
        <v>860</v>
      </c>
      <c r="E2576" s="51" t="str">
        <f>IF(ISBLANK(LeaveTracker[[#This Row],[Employee Name]]),"-----",VLOOKUP(LeaveTracker[[#This Row],[Employee Name]],Employees[[Employee Name]:[Office]],7))</f>
        <v>ACCOUNTING</v>
      </c>
      <c r="F2576" s="51" t="str">
        <f>IF(ISBLANK(LeaveTracker[[#This Row],[Employee Name]]),"-----",VLOOKUP(LeaveTracker[[#This Row],[Employee Name]],Employees[[Employee Name]:[Office]],6))</f>
        <v>REGULAR</v>
      </c>
      <c r="G2576" s="24">
        <v>44769</v>
      </c>
      <c r="H2576" s="24">
        <v>44769</v>
      </c>
      <c r="I2576" s="19" t="s">
        <v>81</v>
      </c>
      <c r="K2576" s="51" t="str">
        <f ca="1">LeaveTracker[[#This Row],[Days]]&amp;" "&amp;LeaveTracker[[#This Row],[Type of Leave]]</f>
        <v>1 SL</v>
      </c>
      <c r="L2576" s="23">
        <f ca="1">NETWORKDAYS(LeaveTracker[[#This Row],[Start Date]],LeaveTracker[[#This Row],[End Date]],lstHolidays)</f>
        <v>1</v>
      </c>
      <c r="M2576" s="27"/>
    </row>
    <row r="2577" spans="1:13" ht="30" customHeight="1" x14ac:dyDescent="0.3">
      <c r="A2577" s="27">
        <f t="shared" si="10"/>
        <v>1011</v>
      </c>
      <c r="B2577" s="31">
        <v>44804</v>
      </c>
      <c r="C2577" s="31">
        <v>44784</v>
      </c>
      <c r="D2577" s="19" t="s">
        <v>1091</v>
      </c>
      <c r="E2577" s="51" t="str">
        <f>IF(ISBLANK(LeaveTracker[[#This Row],[Employee Name]]),"-----",VLOOKUP(LeaveTracker[[#This Row],[Employee Name]],Employees[[Employee Name]:[Office]],7))</f>
        <v>ACCOUNTING</v>
      </c>
      <c r="F2577" s="51" t="str">
        <f>IF(ISBLANK(LeaveTracker[[#This Row],[Employee Name]]),"-----",VLOOKUP(LeaveTracker[[#This Row],[Employee Name]],Employees[[Employee Name]:[Office]],6))</f>
        <v>REGULAR</v>
      </c>
      <c r="G2577" s="24">
        <v>44803</v>
      </c>
      <c r="H2577" s="24">
        <v>44803</v>
      </c>
      <c r="I2577" s="19" t="s">
        <v>298</v>
      </c>
      <c r="J2577" s="43" t="s">
        <v>1003</v>
      </c>
      <c r="K2577" s="51" t="str">
        <f ca="1">LeaveTracker[[#This Row],[Days]]&amp;" "&amp;LeaveTracker[[#This Row],[Type of Leave]]</f>
        <v>1 OTHER</v>
      </c>
      <c r="L2577" s="23">
        <f ca="1">NETWORKDAYS(LeaveTracker[[#This Row],[Start Date]],LeaveTracker[[#This Row],[End Date]],lstHolidays)</f>
        <v>1</v>
      </c>
      <c r="M2577" s="27"/>
    </row>
    <row r="2578" spans="1:13" ht="30" customHeight="1" x14ac:dyDescent="0.3">
      <c r="A2578" s="27">
        <f t="shared" si="10"/>
        <v>1012</v>
      </c>
      <c r="B2578" s="31">
        <v>44804</v>
      </c>
      <c r="C2578" s="31">
        <v>44784</v>
      </c>
      <c r="D2578" s="19" t="s">
        <v>1091</v>
      </c>
      <c r="E2578" s="51" t="str">
        <f>IF(ISBLANK(LeaveTracker[[#This Row],[Employee Name]]),"-----",VLOOKUP(LeaveTracker[[#This Row],[Employee Name]],Employees[[Employee Name]:[Office]],7))</f>
        <v>ACCOUNTING</v>
      </c>
      <c r="F2578" s="51" t="str">
        <f>IF(ISBLANK(LeaveTracker[[#This Row],[Employee Name]]),"-----",VLOOKUP(LeaveTracker[[#This Row],[Employee Name]],Employees[[Employee Name]:[Office]],6))</f>
        <v>REGULAR</v>
      </c>
      <c r="G2578" s="24">
        <v>44798</v>
      </c>
      <c r="H2578" s="24">
        <v>44799</v>
      </c>
      <c r="I2578" s="19" t="s">
        <v>82</v>
      </c>
      <c r="K2578" s="51" t="str">
        <f ca="1">LeaveTracker[[#This Row],[Days]]&amp;" "&amp;LeaveTracker[[#This Row],[Type of Leave]]</f>
        <v>2 VL</v>
      </c>
      <c r="L2578" s="23">
        <f ca="1">NETWORKDAYS(LeaveTracker[[#This Row],[Start Date]],LeaveTracker[[#This Row],[End Date]],lstHolidays)</f>
        <v>2</v>
      </c>
      <c r="M2578" s="27"/>
    </row>
    <row r="2579" spans="1:13" ht="30" customHeight="1" x14ac:dyDescent="0.3">
      <c r="A2579" s="27">
        <f t="shared" si="10"/>
        <v>1013</v>
      </c>
      <c r="B2579" s="31">
        <v>44804</v>
      </c>
      <c r="C2579" s="31">
        <v>44783</v>
      </c>
      <c r="D2579" s="19" t="s">
        <v>440</v>
      </c>
      <c r="E2579" s="51" t="str">
        <f>IF(ISBLANK(LeaveTracker[[#This Row],[Employee Name]]),"-----",VLOOKUP(LeaveTracker[[#This Row],[Employee Name]],Employees[[Employee Name]:[Office]],7))</f>
        <v>ACCOUNTING</v>
      </c>
      <c r="F2579" s="51" t="str">
        <f>IF(ISBLANK(LeaveTracker[[#This Row],[Employee Name]]),"-----",VLOOKUP(LeaveTracker[[#This Row],[Employee Name]],Employees[[Employee Name]:[Office]],6))</f>
        <v>REGULAR</v>
      </c>
      <c r="G2579" s="24">
        <v>44782</v>
      </c>
      <c r="H2579" s="24">
        <v>44782</v>
      </c>
      <c r="I2579" s="19" t="s">
        <v>298</v>
      </c>
      <c r="J2579" s="43" t="s">
        <v>1003</v>
      </c>
      <c r="K2579" s="51" t="str">
        <f ca="1">LeaveTracker[[#This Row],[Days]]&amp;" "&amp;LeaveTracker[[#This Row],[Type of Leave]]</f>
        <v>1 OTHER</v>
      </c>
      <c r="L2579" s="23">
        <f ca="1">NETWORKDAYS(LeaveTracker[[#This Row],[Start Date]],LeaveTracker[[#This Row],[End Date]],lstHolidays)</f>
        <v>1</v>
      </c>
      <c r="M2579" s="27"/>
    </row>
    <row r="2580" spans="1:13" ht="30" customHeight="1" x14ac:dyDescent="0.3">
      <c r="A2580" s="27">
        <f t="shared" si="10"/>
        <v>1014</v>
      </c>
      <c r="B2580" s="31">
        <v>44804</v>
      </c>
      <c r="C2580" s="31">
        <v>44781</v>
      </c>
      <c r="D2580" s="19" t="s">
        <v>509</v>
      </c>
      <c r="E2580" s="51" t="str">
        <f>IF(ISBLANK(LeaveTracker[[#This Row],[Employee Name]]),"-----",VLOOKUP(LeaveTracker[[#This Row],[Employee Name]],Employees[[Employee Name]:[Office]],7))</f>
        <v>ACCOUNTING</v>
      </c>
      <c r="F2580" s="51" t="str">
        <f>IF(ISBLANK(LeaveTracker[[#This Row],[Employee Name]]),"-----",VLOOKUP(LeaveTracker[[#This Row],[Employee Name]],Employees[[Employee Name]:[Office]],6))</f>
        <v>REGULAR</v>
      </c>
      <c r="G2580" s="24">
        <v>44788</v>
      </c>
      <c r="H2580" s="24">
        <v>44788</v>
      </c>
      <c r="I2580" s="19" t="s">
        <v>82</v>
      </c>
      <c r="K2580" s="51" t="str">
        <f ca="1">LeaveTracker[[#This Row],[Days]]&amp;" "&amp;LeaveTracker[[#This Row],[Type of Leave]]</f>
        <v>1 VL</v>
      </c>
      <c r="L2580" s="23">
        <f ca="1">NETWORKDAYS(LeaveTracker[[#This Row],[Start Date]],LeaveTracker[[#This Row],[End Date]],lstHolidays)</f>
        <v>1</v>
      </c>
      <c r="M2580" s="27"/>
    </row>
    <row r="2581" spans="1:13" ht="30" customHeight="1" x14ac:dyDescent="0.3">
      <c r="A2581" s="27">
        <f t="shared" si="10"/>
        <v>1015</v>
      </c>
      <c r="B2581" s="31">
        <v>44804</v>
      </c>
      <c r="C2581" s="31">
        <v>44782</v>
      </c>
      <c r="D2581" s="19" t="s">
        <v>519</v>
      </c>
      <c r="E2581" s="51" t="str">
        <f>IF(ISBLANK(LeaveTracker[[#This Row],[Employee Name]]),"-----",VLOOKUP(LeaveTracker[[#This Row],[Employee Name]],Employees[[Employee Name]:[Office]],7))</f>
        <v>ACCOUNTING</v>
      </c>
      <c r="F2581" s="51" t="str">
        <f>IF(ISBLANK(LeaveTracker[[#This Row],[Employee Name]]),"-----",VLOOKUP(LeaveTracker[[#This Row],[Employee Name]],Employees[[Employee Name]:[Office]],6))</f>
        <v>REGULAR</v>
      </c>
      <c r="G2581" s="24">
        <v>44778</v>
      </c>
      <c r="H2581" s="24">
        <v>44778</v>
      </c>
      <c r="I2581" s="19" t="s">
        <v>81</v>
      </c>
      <c r="K2581" s="51" t="str">
        <f ca="1">LeaveTracker[[#This Row],[Days]]&amp;" "&amp;LeaveTracker[[#This Row],[Type of Leave]]</f>
        <v>1 SL</v>
      </c>
      <c r="L2581" s="23">
        <f ca="1">NETWORKDAYS(LeaveTracker[[#This Row],[Start Date]],LeaveTracker[[#This Row],[End Date]],lstHolidays)</f>
        <v>1</v>
      </c>
      <c r="M2581" s="27"/>
    </row>
    <row r="2582" spans="1:13" ht="30" customHeight="1" x14ac:dyDescent="0.3">
      <c r="A2582" s="27">
        <f t="shared" si="10"/>
        <v>1016</v>
      </c>
      <c r="B2582" s="31">
        <v>44804</v>
      </c>
      <c r="C2582" s="31">
        <v>44781</v>
      </c>
      <c r="D2582" s="19" t="s">
        <v>1092</v>
      </c>
      <c r="E2582" s="51" t="str">
        <f>IF(ISBLANK(LeaveTracker[[#This Row],[Employee Name]]),"-----",VLOOKUP(LeaveTracker[[#This Row],[Employee Name]],Employees[[Employee Name]:[Office]],7))</f>
        <v>ACCOUNTING</v>
      </c>
      <c r="F2582" s="51" t="str">
        <f>IF(ISBLANK(LeaveTracker[[#This Row],[Employee Name]]),"-----",VLOOKUP(LeaveTracker[[#This Row],[Employee Name]],Employees[[Employee Name]:[Office]],6))</f>
        <v>REGULAR</v>
      </c>
      <c r="G2582" s="24">
        <v>44784</v>
      </c>
      <c r="H2582" s="24">
        <v>44784</v>
      </c>
      <c r="I2582" s="19" t="s">
        <v>82</v>
      </c>
      <c r="K2582" s="51" t="str">
        <f ca="1">LeaveTracker[[#This Row],[Days]]&amp;" "&amp;LeaveTracker[[#This Row],[Type of Leave]]</f>
        <v>1 VL</v>
      </c>
      <c r="L2582" s="23">
        <f ca="1">NETWORKDAYS(LeaveTracker[[#This Row],[Start Date]],LeaveTracker[[#This Row],[End Date]],lstHolidays)</f>
        <v>1</v>
      </c>
      <c r="M2582" s="27"/>
    </row>
    <row r="2583" spans="1:13" ht="30" customHeight="1" x14ac:dyDescent="0.3">
      <c r="A2583" s="27">
        <f t="shared" si="10"/>
        <v>1017</v>
      </c>
      <c r="B2583" s="31">
        <v>44804</v>
      </c>
      <c r="C2583" s="31">
        <v>44782</v>
      </c>
      <c r="D2583" s="19" t="s">
        <v>871</v>
      </c>
      <c r="E2583" s="51" t="str">
        <f>IF(ISBLANK(LeaveTracker[[#This Row],[Employee Name]]),"-----",VLOOKUP(LeaveTracker[[#This Row],[Employee Name]],Employees[[Employee Name]:[Office]],7))</f>
        <v>ACCOUNTING</v>
      </c>
      <c r="F2583" s="51" t="str">
        <f>IF(ISBLANK(LeaveTracker[[#This Row],[Employee Name]]),"-----",VLOOKUP(LeaveTracker[[#This Row],[Employee Name]],Employees[[Employee Name]:[Office]],6))</f>
        <v>REGULAR</v>
      </c>
      <c r="G2583" s="24">
        <v>44781</v>
      </c>
      <c r="H2583" s="24">
        <v>44781</v>
      </c>
      <c r="I2583" s="19" t="s">
        <v>81</v>
      </c>
      <c r="K2583" s="51" t="str">
        <f ca="1">LeaveTracker[[#This Row],[Days]]&amp;" "&amp;LeaveTracker[[#This Row],[Type of Leave]]</f>
        <v>1 SL</v>
      </c>
      <c r="L2583" s="23">
        <f ca="1">NETWORKDAYS(LeaveTracker[[#This Row],[Start Date]],LeaveTracker[[#This Row],[End Date]],lstHolidays)</f>
        <v>1</v>
      </c>
      <c r="M2583" s="27"/>
    </row>
    <row r="2584" spans="1:13" ht="30" customHeight="1" x14ac:dyDescent="0.3">
      <c r="A2584" s="27">
        <f t="shared" si="10"/>
        <v>1018</v>
      </c>
      <c r="B2584" s="31">
        <v>44804</v>
      </c>
      <c r="C2584" s="31">
        <v>44771</v>
      </c>
      <c r="D2584" s="19" t="s">
        <v>520</v>
      </c>
      <c r="E2584" s="51" t="str">
        <f>IF(ISBLANK(LeaveTracker[[#This Row],[Employee Name]]),"-----",VLOOKUP(LeaveTracker[[#This Row],[Employee Name]],Employees[[Employee Name]:[Office]],7))</f>
        <v>ACCOUNTING</v>
      </c>
      <c r="F2584" s="51" t="str">
        <f>IF(ISBLANK(LeaveTracker[[#This Row],[Employee Name]]),"-----",VLOOKUP(LeaveTracker[[#This Row],[Employee Name]],Employees[[Employee Name]:[Office]],6))</f>
        <v>REGULAR</v>
      </c>
      <c r="G2584" s="24">
        <v>44762</v>
      </c>
      <c r="H2584" s="24">
        <v>44762</v>
      </c>
      <c r="I2584" s="19" t="s">
        <v>81</v>
      </c>
      <c r="K2584" s="51" t="str">
        <f ca="1">LeaveTracker[[#This Row],[Days]]&amp;" "&amp;LeaveTracker[[#This Row],[Type of Leave]]</f>
        <v>1 SL</v>
      </c>
      <c r="L2584" s="23">
        <f ca="1">NETWORKDAYS(LeaveTracker[[#This Row],[Start Date]],LeaveTracker[[#This Row],[End Date]],lstHolidays)</f>
        <v>1</v>
      </c>
      <c r="M2584" s="27"/>
    </row>
    <row r="2585" spans="1:13" ht="30" customHeight="1" x14ac:dyDescent="0.3">
      <c r="A2585" s="27">
        <v>1018</v>
      </c>
      <c r="B2585" s="31">
        <v>44804</v>
      </c>
      <c r="C2585" s="31">
        <v>44771</v>
      </c>
      <c r="D2585" s="19" t="s">
        <v>520</v>
      </c>
      <c r="E2585" s="51" t="str">
        <f>IF(ISBLANK(LeaveTracker[[#This Row],[Employee Name]]),"-----",VLOOKUP(LeaveTracker[[#This Row],[Employee Name]],Employees[[Employee Name]:[Office]],7))</f>
        <v>ACCOUNTING</v>
      </c>
      <c r="F2585" s="51" t="str">
        <f>IF(ISBLANK(LeaveTracker[[#This Row],[Employee Name]]),"-----",VLOOKUP(LeaveTracker[[#This Row],[Employee Name]],Employees[[Employee Name]:[Office]],6))</f>
        <v>REGULAR</v>
      </c>
      <c r="G2585" s="24">
        <v>44769</v>
      </c>
      <c r="H2585" s="24">
        <v>44769</v>
      </c>
      <c r="I2585" s="19" t="s">
        <v>81</v>
      </c>
      <c r="K2585" s="51" t="str">
        <f ca="1">LeaveTracker[[#This Row],[Days]]&amp;" "&amp;LeaveTracker[[#This Row],[Type of Leave]]</f>
        <v>1 SL</v>
      </c>
      <c r="L2585" s="23">
        <f ca="1">NETWORKDAYS(LeaveTracker[[#This Row],[Start Date]],LeaveTracker[[#This Row],[End Date]],lstHolidays)</f>
        <v>1</v>
      </c>
      <c r="M2585" s="27"/>
    </row>
    <row r="2586" spans="1:13" ht="30" customHeight="1" x14ac:dyDescent="0.3">
      <c r="A2586" s="27">
        <f t="shared" ref="A2586:A2596" si="11">A2585+1</f>
        <v>1019</v>
      </c>
      <c r="B2586" s="31">
        <v>44804</v>
      </c>
      <c r="C2586" s="31">
        <v>44774</v>
      </c>
      <c r="D2586" s="19" t="s">
        <v>1008</v>
      </c>
      <c r="E2586" s="51" t="str">
        <f>IF(ISBLANK(LeaveTracker[[#This Row],[Employee Name]]),"-----",VLOOKUP(LeaveTracker[[#This Row],[Employee Name]],Employees[[Employee Name]:[Office]],7))</f>
        <v>ACCOUNTING</v>
      </c>
      <c r="F2586" s="51" t="str">
        <f>IF(ISBLANK(LeaveTracker[[#This Row],[Employee Name]]),"-----",VLOOKUP(LeaveTracker[[#This Row],[Employee Name]],Employees[[Employee Name]:[Office]],6))</f>
        <v>REGULAR</v>
      </c>
      <c r="G2586" s="24">
        <v>44775</v>
      </c>
      <c r="H2586" s="24">
        <v>44775</v>
      </c>
      <c r="I2586" s="19" t="s">
        <v>298</v>
      </c>
      <c r="J2586" s="43" t="s">
        <v>1003</v>
      </c>
      <c r="K2586" s="51" t="str">
        <f ca="1">LeaveTracker[[#This Row],[Days]]&amp;" "&amp;LeaveTracker[[#This Row],[Type of Leave]]</f>
        <v>1 OTHER</v>
      </c>
      <c r="L2586" s="23">
        <f ca="1">NETWORKDAYS(LeaveTracker[[#This Row],[Start Date]],LeaveTracker[[#This Row],[End Date]],lstHolidays)</f>
        <v>1</v>
      </c>
      <c r="M2586" s="27"/>
    </row>
    <row r="2587" spans="1:13" ht="30" customHeight="1" x14ac:dyDescent="0.3">
      <c r="A2587" s="27">
        <f t="shared" si="11"/>
        <v>1020</v>
      </c>
      <c r="B2587" s="31">
        <v>44804</v>
      </c>
      <c r="C2587" s="31">
        <v>44774</v>
      </c>
      <c r="D2587" s="19" t="s">
        <v>1008</v>
      </c>
      <c r="E2587" s="51" t="str">
        <f>IF(ISBLANK(LeaveTracker[[#This Row],[Employee Name]]),"-----",VLOOKUP(LeaveTracker[[#This Row],[Employee Name]],Employees[[Employee Name]:[Office]],7))</f>
        <v>ACCOUNTING</v>
      </c>
      <c r="F2587" s="51" t="str">
        <f>IF(ISBLANK(LeaveTracker[[#This Row],[Employee Name]]),"-----",VLOOKUP(LeaveTracker[[#This Row],[Employee Name]],Employees[[Employee Name]:[Office]],6))</f>
        <v>REGULAR</v>
      </c>
      <c r="G2587" s="24">
        <v>44771</v>
      </c>
      <c r="H2587" s="24">
        <v>44771</v>
      </c>
      <c r="I2587" s="19" t="s">
        <v>81</v>
      </c>
      <c r="K2587" s="51" t="str">
        <f ca="1">LeaveTracker[[#This Row],[Days]]&amp;" "&amp;LeaveTracker[[#This Row],[Type of Leave]]</f>
        <v>1 SL</v>
      </c>
      <c r="L2587" s="23">
        <f ca="1">NETWORKDAYS(LeaveTracker[[#This Row],[Start Date]],LeaveTracker[[#This Row],[End Date]],lstHolidays)</f>
        <v>1</v>
      </c>
      <c r="M2587" s="27"/>
    </row>
    <row r="2588" spans="1:13" ht="30" customHeight="1" x14ac:dyDescent="0.3">
      <c r="A2588" s="27">
        <f t="shared" si="11"/>
        <v>1021</v>
      </c>
      <c r="B2588" s="31">
        <v>44804</v>
      </c>
      <c r="C2588" s="31">
        <v>44775</v>
      </c>
      <c r="D2588" s="19" t="s">
        <v>242</v>
      </c>
      <c r="E2588" s="51" t="str">
        <f>IF(ISBLANK(LeaveTracker[[#This Row],[Employee Name]]),"-----",VLOOKUP(LeaveTracker[[#This Row],[Employee Name]],Employees[[Employee Name]:[Office]],7))</f>
        <v>TCCH/TICC</v>
      </c>
      <c r="F2588" s="51" t="str">
        <f>IF(ISBLANK(LeaveTracker[[#This Row],[Employee Name]]),"-----",VLOOKUP(LeaveTracker[[#This Row],[Employee Name]],Employees[[Employee Name]:[Office]],6))</f>
        <v>REGULAR</v>
      </c>
      <c r="G2588" s="24">
        <v>44782</v>
      </c>
      <c r="H2588" s="24">
        <v>44782</v>
      </c>
      <c r="I2588" s="19" t="s">
        <v>82</v>
      </c>
      <c r="K2588" s="51" t="str">
        <f ca="1">LeaveTracker[[#This Row],[Days]]&amp;" "&amp;LeaveTracker[[#This Row],[Type of Leave]]</f>
        <v>1 VL</v>
      </c>
      <c r="L2588" s="23">
        <f ca="1">NETWORKDAYS(LeaveTracker[[#This Row],[Start Date]],LeaveTracker[[#This Row],[End Date]],lstHolidays)</f>
        <v>1</v>
      </c>
      <c r="M2588" s="27"/>
    </row>
    <row r="2589" spans="1:13" ht="30" customHeight="1" x14ac:dyDescent="0.3">
      <c r="A2589" s="27">
        <f t="shared" si="11"/>
        <v>1022</v>
      </c>
      <c r="B2589" s="31">
        <v>44804</v>
      </c>
      <c r="C2589" s="31">
        <v>44775</v>
      </c>
      <c r="D2589" s="19" t="s">
        <v>252</v>
      </c>
      <c r="E2589" s="51" t="str">
        <f>IF(ISBLANK(LeaveTracker[[#This Row],[Employee Name]]),"-----",VLOOKUP(LeaveTracker[[#This Row],[Employee Name]],Employees[[Employee Name]:[Office]],7))</f>
        <v>TCCH/TICC</v>
      </c>
      <c r="F2589" s="51" t="str">
        <f>IF(ISBLANK(LeaveTracker[[#This Row],[Employee Name]]),"-----",VLOOKUP(LeaveTracker[[#This Row],[Employee Name]],Employees[[Employee Name]:[Office]],6))</f>
        <v>REGULAR</v>
      </c>
      <c r="G2589" s="24">
        <v>44785</v>
      </c>
      <c r="H2589" s="24">
        <v>44785</v>
      </c>
      <c r="I2589" s="19" t="s">
        <v>298</v>
      </c>
      <c r="J2589" s="43" t="s">
        <v>1003</v>
      </c>
      <c r="K2589" s="51" t="str">
        <f ca="1">LeaveTracker[[#This Row],[Days]]&amp;" "&amp;LeaveTracker[[#This Row],[Type of Leave]]</f>
        <v>1 OTHER</v>
      </c>
      <c r="L2589" s="23">
        <f ca="1">NETWORKDAYS(LeaveTracker[[#This Row],[Start Date]],LeaveTracker[[#This Row],[End Date]],lstHolidays)</f>
        <v>1</v>
      </c>
      <c r="M2589" s="27"/>
    </row>
    <row r="2590" spans="1:13" ht="30" customHeight="1" x14ac:dyDescent="0.3">
      <c r="A2590" s="27">
        <f t="shared" si="11"/>
        <v>1023</v>
      </c>
      <c r="B2590" s="31">
        <v>44804</v>
      </c>
      <c r="C2590" s="31">
        <v>44776</v>
      </c>
      <c r="D2590" s="19" t="s">
        <v>246</v>
      </c>
      <c r="E2590" s="51" t="str">
        <f>IF(ISBLANK(LeaveTracker[[#This Row],[Employee Name]]),"-----",VLOOKUP(LeaveTracker[[#This Row],[Employee Name]],Employees[[Employee Name]:[Office]],7))</f>
        <v>TCCH/TICC</v>
      </c>
      <c r="F2590" s="51" t="str">
        <f>IF(ISBLANK(LeaveTracker[[#This Row],[Employee Name]]),"-----",VLOOKUP(LeaveTracker[[#This Row],[Employee Name]],Employees[[Employee Name]:[Office]],6))</f>
        <v>REGULAR</v>
      </c>
      <c r="G2590" s="24">
        <v>44775</v>
      </c>
      <c r="H2590" s="24">
        <v>44775</v>
      </c>
      <c r="I2590" s="19" t="s">
        <v>81</v>
      </c>
      <c r="K2590" s="51" t="str">
        <f ca="1">LeaveTracker[[#This Row],[Days]]&amp;" "&amp;LeaveTracker[[#This Row],[Type of Leave]]</f>
        <v>1 SL</v>
      </c>
      <c r="L2590" s="23">
        <f ca="1">NETWORKDAYS(LeaveTracker[[#This Row],[Start Date]],LeaveTracker[[#This Row],[End Date]],lstHolidays)</f>
        <v>1</v>
      </c>
      <c r="M2590" s="27"/>
    </row>
    <row r="2591" spans="1:13" ht="30" customHeight="1" x14ac:dyDescent="0.3">
      <c r="A2591" s="27">
        <f t="shared" si="11"/>
        <v>1024</v>
      </c>
      <c r="B2591" s="31">
        <v>44804</v>
      </c>
      <c r="C2591" s="31">
        <v>44767</v>
      </c>
      <c r="D2591" s="19" t="s">
        <v>730</v>
      </c>
      <c r="E2591" s="51" t="str">
        <f>IF(ISBLANK(LeaveTracker[[#This Row],[Employee Name]]),"-----",VLOOKUP(LeaveTracker[[#This Row],[Employee Name]],Employees[[Employee Name]:[Office]],7))</f>
        <v>SP</v>
      </c>
      <c r="F2591" s="51" t="str">
        <f>IF(ISBLANK(LeaveTracker[[#This Row],[Employee Name]]),"-----",VLOOKUP(LeaveTracker[[#This Row],[Employee Name]],Employees[[Employee Name]:[Office]],6))</f>
        <v>REGULAR</v>
      </c>
      <c r="G2591" s="24">
        <v>44743</v>
      </c>
      <c r="H2591" s="24">
        <v>44743</v>
      </c>
      <c r="I2591" s="19" t="s">
        <v>81</v>
      </c>
      <c r="K2591" s="51" t="str">
        <f ca="1">LeaveTracker[[#This Row],[Days]]&amp;" "&amp;LeaveTracker[[#This Row],[Type of Leave]]</f>
        <v>1 SL</v>
      </c>
      <c r="L2591" s="23">
        <f ca="1">NETWORKDAYS(LeaveTracker[[#This Row],[Start Date]],LeaveTracker[[#This Row],[End Date]],lstHolidays)</f>
        <v>1</v>
      </c>
      <c r="M2591" s="27"/>
    </row>
    <row r="2592" spans="1:13" ht="30" customHeight="1" x14ac:dyDescent="0.3">
      <c r="A2592" s="27">
        <f t="shared" si="11"/>
        <v>1025</v>
      </c>
      <c r="B2592" s="31">
        <v>44804</v>
      </c>
      <c r="C2592" s="31">
        <v>44763</v>
      </c>
      <c r="D2592" s="19" t="s">
        <v>1095</v>
      </c>
      <c r="E2592" s="51" t="str">
        <f>IF(ISBLANK(LeaveTracker[[#This Row],[Employee Name]]),"-----",VLOOKUP(LeaveTracker[[#This Row],[Employee Name]],Employees[[Employee Name]:[Office]],7))</f>
        <v>VMO</v>
      </c>
      <c r="F2592" s="51" t="str">
        <f>IF(ISBLANK(LeaveTracker[[#This Row],[Employee Name]]),"-----",VLOOKUP(LeaveTracker[[#This Row],[Employee Name]],Employees[[Employee Name]:[Office]],6))</f>
        <v>REGULAR</v>
      </c>
      <c r="G2592" s="24">
        <v>44760</v>
      </c>
      <c r="H2592" s="24">
        <v>44762</v>
      </c>
      <c r="I2592" s="19" t="s">
        <v>81</v>
      </c>
      <c r="K2592" s="51" t="str">
        <f ca="1">LeaveTracker[[#This Row],[Days]]&amp;" "&amp;LeaveTracker[[#This Row],[Type of Leave]]</f>
        <v>3 SL</v>
      </c>
      <c r="L2592" s="23">
        <f ca="1">NETWORKDAYS(LeaveTracker[[#This Row],[Start Date]],LeaveTracker[[#This Row],[End Date]],lstHolidays)</f>
        <v>3</v>
      </c>
      <c r="M2592" s="27"/>
    </row>
    <row r="2593" spans="1:13" ht="30" customHeight="1" x14ac:dyDescent="0.3">
      <c r="A2593" s="27">
        <f t="shared" si="11"/>
        <v>1026</v>
      </c>
      <c r="B2593" s="31">
        <v>44804</v>
      </c>
      <c r="C2593" s="31">
        <v>44756</v>
      </c>
      <c r="D2593" s="19" t="s">
        <v>735</v>
      </c>
      <c r="E2593" s="51" t="str">
        <f>IF(ISBLANK(LeaveTracker[[#This Row],[Employee Name]]),"-----",VLOOKUP(LeaveTracker[[#This Row],[Employee Name]],Employees[[Employee Name]:[Office]],7))</f>
        <v>SP</v>
      </c>
      <c r="F2593" s="51" t="str">
        <f>IF(ISBLANK(LeaveTracker[[#This Row],[Employee Name]]),"-----",VLOOKUP(LeaveTracker[[#This Row],[Employee Name]],Employees[[Employee Name]:[Office]],6))</f>
        <v>REGULAR</v>
      </c>
      <c r="G2593" s="24">
        <v>44769</v>
      </c>
      <c r="H2593" s="24">
        <v>44769</v>
      </c>
      <c r="I2593" s="19" t="s">
        <v>82</v>
      </c>
      <c r="K2593" s="51" t="str">
        <f ca="1">LeaveTracker[[#This Row],[Days]]&amp;" "&amp;LeaveTracker[[#This Row],[Type of Leave]]</f>
        <v>1 VL</v>
      </c>
      <c r="L2593" s="23">
        <f ca="1">NETWORKDAYS(LeaveTracker[[#This Row],[Start Date]],LeaveTracker[[#This Row],[End Date]],lstHolidays)</f>
        <v>1</v>
      </c>
      <c r="M2593" s="27"/>
    </row>
    <row r="2594" spans="1:13" ht="30" customHeight="1" x14ac:dyDescent="0.3">
      <c r="A2594" s="27">
        <f t="shared" si="11"/>
        <v>1027</v>
      </c>
      <c r="B2594" s="31">
        <v>44804</v>
      </c>
      <c r="C2594" s="31">
        <v>44767</v>
      </c>
      <c r="D2594" s="19" t="s">
        <v>362</v>
      </c>
      <c r="E2594" s="51" t="str">
        <f>IF(ISBLANK(LeaveTracker[[#This Row],[Employee Name]]),"-----",VLOOKUP(LeaveTracker[[#This Row],[Employee Name]],Employees[[Employee Name]:[Office]],7))</f>
        <v>SP</v>
      </c>
      <c r="F2594" s="51" t="str">
        <f>IF(ISBLANK(LeaveTracker[[#This Row],[Employee Name]]),"-----",VLOOKUP(LeaveTracker[[#This Row],[Employee Name]],Employees[[Employee Name]:[Office]],6))</f>
        <v>REGULAR</v>
      </c>
      <c r="G2594" s="24">
        <v>44763</v>
      </c>
      <c r="H2594" s="24">
        <v>44764</v>
      </c>
      <c r="I2594" s="19" t="s">
        <v>81</v>
      </c>
      <c r="K2594" s="51" t="str">
        <f ca="1">LeaveTracker[[#This Row],[Days]]&amp;" "&amp;LeaveTracker[[#This Row],[Type of Leave]]</f>
        <v>2 SL</v>
      </c>
      <c r="L2594" s="23">
        <f ca="1">NETWORKDAYS(LeaveTracker[[#This Row],[Start Date]],LeaveTracker[[#This Row],[End Date]],lstHolidays)</f>
        <v>2</v>
      </c>
      <c r="M2594" s="27"/>
    </row>
    <row r="2595" spans="1:13" ht="30" customHeight="1" x14ac:dyDescent="0.3">
      <c r="A2595" s="27">
        <f t="shared" si="11"/>
        <v>1028</v>
      </c>
      <c r="B2595" s="31">
        <v>44804</v>
      </c>
      <c r="C2595" s="31">
        <v>44743</v>
      </c>
      <c r="D2595" s="19" t="s">
        <v>362</v>
      </c>
      <c r="E2595" s="51" t="str">
        <f>IF(ISBLANK(LeaveTracker[[#This Row],[Employee Name]]),"-----",VLOOKUP(LeaveTracker[[#This Row],[Employee Name]],Employees[[Employee Name]:[Office]],7))</f>
        <v>SP</v>
      </c>
      <c r="F2595" s="51" t="str">
        <f>IF(ISBLANK(LeaveTracker[[#This Row],[Employee Name]]),"-----",VLOOKUP(LeaveTracker[[#This Row],[Employee Name]],Employees[[Employee Name]:[Office]],6))</f>
        <v>REGULAR</v>
      </c>
      <c r="G2595" s="24">
        <v>44741</v>
      </c>
      <c r="H2595" s="24">
        <v>44742</v>
      </c>
      <c r="I2595" s="19" t="s">
        <v>81</v>
      </c>
      <c r="K2595" s="51" t="str">
        <f ca="1">LeaveTracker[[#This Row],[Days]]&amp;" "&amp;LeaveTracker[[#This Row],[Type of Leave]]</f>
        <v>2 SL</v>
      </c>
      <c r="L2595" s="23">
        <f ca="1">NETWORKDAYS(LeaveTracker[[#This Row],[Start Date]],LeaveTracker[[#This Row],[End Date]],lstHolidays)</f>
        <v>2</v>
      </c>
      <c r="M2595" s="27"/>
    </row>
    <row r="2596" spans="1:13" ht="30" customHeight="1" x14ac:dyDescent="0.3">
      <c r="A2596" s="27">
        <f t="shared" si="11"/>
        <v>1029</v>
      </c>
      <c r="B2596" s="31">
        <v>44804</v>
      </c>
      <c r="C2596" s="31">
        <v>44748</v>
      </c>
      <c r="D2596" s="19" t="s">
        <v>1095</v>
      </c>
      <c r="E2596" s="51" t="str">
        <f>IF(ISBLANK(LeaveTracker[[#This Row],[Employee Name]]),"-----",VLOOKUP(LeaveTracker[[#This Row],[Employee Name]],Employees[[Employee Name]:[Office]],7))</f>
        <v>VMO</v>
      </c>
      <c r="F2596" s="51" t="str">
        <f>IF(ISBLANK(LeaveTracker[[#This Row],[Employee Name]]),"-----",VLOOKUP(LeaveTracker[[#This Row],[Employee Name]],Employees[[Employee Name]:[Office]],6))</f>
        <v>REGULAR</v>
      </c>
      <c r="G2596" s="24">
        <v>44743</v>
      </c>
      <c r="H2596" s="24">
        <v>44743</v>
      </c>
      <c r="I2596" s="19" t="s">
        <v>81</v>
      </c>
      <c r="K2596" s="51" t="str">
        <f ca="1">LeaveTracker[[#This Row],[Days]]&amp;" "&amp;LeaveTracker[[#This Row],[Type of Leave]]</f>
        <v>1 SL</v>
      </c>
      <c r="L2596" s="23">
        <f ca="1">NETWORKDAYS(LeaveTracker[[#This Row],[Start Date]],LeaveTracker[[#This Row],[End Date]],lstHolidays)</f>
        <v>1</v>
      </c>
      <c r="M2596" s="27"/>
    </row>
    <row r="2597" spans="1:13" ht="30" customHeight="1" x14ac:dyDescent="0.3">
      <c r="A2597" s="27">
        <v>1029</v>
      </c>
      <c r="B2597" s="31">
        <v>44804</v>
      </c>
      <c r="C2597" s="31">
        <v>44748</v>
      </c>
      <c r="D2597" s="19" t="s">
        <v>1095</v>
      </c>
      <c r="E2597" s="51" t="str">
        <f>IF(ISBLANK(LeaveTracker[[#This Row],[Employee Name]]),"-----",VLOOKUP(LeaveTracker[[#This Row],[Employee Name]],Employees[[Employee Name]:[Office]],7))</f>
        <v>VMO</v>
      </c>
      <c r="F2597" s="51" t="str">
        <f>IF(ISBLANK(LeaveTracker[[#This Row],[Employee Name]]),"-----",VLOOKUP(LeaveTracker[[#This Row],[Employee Name]],Employees[[Employee Name]:[Office]],6))</f>
        <v>REGULAR</v>
      </c>
      <c r="G2597" s="24">
        <v>44746</v>
      </c>
      <c r="H2597" s="24">
        <v>44746</v>
      </c>
      <c r="I2597" s="19" t="s">
        <v>81</v>
      </c>
      <c r="K2597" s="51" t="str">
        <f ca="1">LeaveTracker[[#This Row],[Days]]&amp;" "&amp;LeaveTracker[[#This Row],[Type of Leave]]</f>
        <v>1 SL</v>
      </c>
      <c r="L2597" s="23">
        <f ca="1">NETWORKDAYS(LeaveTracker[[#This Row],[Start Date]],LeaveTracker[[#This Row],[End Date]],lstHolidays)</f>
        <v>1</v>
      </c>
      <c r="M2597" s="27"/>
    </row>
    <row r="2598" spans="1:13" ht="30" customHeight="1" x14ac:dyDescent="0.3">
      <c r="A2598" s="27">
        <f t="shared" ref="A2598:A2604" si="12">A2597+1</f>
        <v>1030</v>
      </c>
      <c r="B2598" s="31">
        <v>44804</v>
      </c>
      <c r="C2598" s="31">
        <v>44775</v>
      </c>
      <c r="D2598" s="19" t="s">
        <v>355</v>
      </c>
      <c r="E2598" s="51" t="str">
        <f>IF(ISBLANK(LeaveTracker[[#This Row],[Employee Name]]),"-----",VLOOKUP(LeaveTracker[[#This Row],[Employee Name]],Employees[[Employee Name]:[Office]],7))</f>
        <v>LCR</v>
      </c>
      <c r="F2598" s="51" t="str">
        <f>IF(ISBLANK(LeaveTracker[[#This Row],[Employee Name]]),"-----",VLOOKUP(LeaveTracker[[#This Row],[Employee Name]],Employees[[Employee Name]:[Office]],6))</f>
        <v>REGULAR</v>
      </c>
      <c r="G2598" s="24">
        <v>44775</v>
      </c>
      <c r="H2598" s="24">
        <v>44775</v>
      </c>
      <c r="I2598" s="19" t="s">
        <v>81</v>
      </c>
      <c r="K2598" s="51" t="str">
        <f ca="1">LeaveTracker[[#This Row],[Days]]&amp;" "&amp;LeaveTracker[[#This Row],[Type of Leave]]</f>
        <v>1 SL</v>
      </c>
      <c r="L2598" s="23">
        <f ca="1">NETWORKDAYS(LeaveTracker[[#This Row],[Start Date]],LeaveTracker[[#This Row],[End Date]],lstHolidays)</f>
        <v>1</v>
      </c>
      <c r="M2598" s="27"/>
    </row>
    <row r="2599" spans="1:13" ht="30" customHeight="1" x14ac:dyDescent="0.3">
      <c r="A2599" s="27">
        <f t="shared" si="12"/>
        <v>1031</v>
      </c>
      <c r="B2599" s="31">
        <v>44804</v>
      </c>
      <c r="C2599" s="31">
        <v>44771</v>
      </c>
      <c r="D2599" s="19" t="s">
        <v>355</v>
      </c>
      <c r="E2599" s="51" t="str">
        <f>IF(ISBLANK(LeaveTracker[[#This Row],[Employee Name]]),"-----",VLOOKUP(LeaveTracker[[#This Row],[Employee Name]],Employees[[Employee Name]:[Office]],7))</f>
        <v>LCR</v>
      </c>
      <c r="F2599" s="51" t="str">
        <f>IF(ISBLANK(LeaveTracker[[#This Row],[Employee Name]]),"-----",VLOOKUP(LeaveTracker[[#This Row],[Employee Name]],Employees[[Employee Name]:[Office]],6))</f>
        <v>REGULAR</v>
      </c>
      <c r="G2599" s="24">
        <v>44769</v>
      </c>
      <c r="H2599" s="24">
        <v>44770</v>
      </c>
      <c r="I2599" s="19" t="s">
        <v>81</v>
      </c>
      <c r="K2599" s="51" t="str">
        <f ca="1">LeaveTracker[[#This Row],[Days]]&amp;" "&amp;LeaveTracker[[#This Row],[Type of Leave]]</f>
        <v>2 SL</v>
      </c>
      <c r="L2599" s="23">
        <f ca="1">NETWORKDAYS(LeaveTracker[[#This Row],[Start Date]],LeaveTracker[[#This Row],[End Date]],lstHolidays)</f>
        <v>2</v>
      </c>
      <c r="M2599" s="27"/>
    </row>
    <row r="2600" spans="1:13" ht="30" customHeight="1" x14ac:dyDescent="0.3">
      <c r="A2600" s="27">
        <f t="shared" si="12"/>
        <v>1032</v>
      </c>
      <c r="B2600" s="31">
        <v>44804</v>
      </c>
      <c r="C2600" s="31">
        <v>44774</v>
      </c>
      <c r="D2600" s="19" t="s">
        <v>543</v>
      </c>
      <c r="E2600" s="51" t="str">
        <f>IF(ISBLANK(LeaveTracker[[#This Row],[Employee Name]]),"-----",VLOOKUP(LeaveTracker[[#This Row],[Employee Name]],Employees[[Employee Name]:[Office]],7))</f>
        <v>LCR</v>
      </c>
      <c r="F2600" s="51" t="str">
        <f>IF(ISBLANK(LeaveTracker[[#This Row],[Employee Name]]),"-----",VLOOKUP(LeaveTracker[[#This Row],[Employee Name]],Employees[[Employee Name]:[Office]],6))</f>
        <v>REGULAR</v>
      </c>
      <c r="G2600" s="24">
        <v>44771</v>
      </c>
      <c r="H2600" s="24">
        <v>44771</v>
      </c>
      <c r="I2600" s="19" t="s">
        <v>81</v>
      </c>
      <c r="K2600" s="51" t="str">
        <f ca="1">LeaveTracker[[#This Row],[Days]]&amp;" "&amp;LeaveTracker[[#This Row],[Type of Leave]]</f>
        <v>1 SL</v>
      </c>
      <c r="L2600" s="23">
        <f ca="1">NETWORKDAYS(LeaveTracker[[#This Row],[Start Date]],LeaveTracker[[#This Row],[End Date]],lstHolidays)</f>
        <v>1</v>
      </c>
      <c r="M2600" s="27"/>
    </row>
    <row r="2601" spans="1:13" ht="30" customHeight="1" x14ac:dyDescent="0.3">
      <c r="A2601" s="27">
        <f t="shared" si="12"/>
        <v>1033</v>
      </c>
      <c r="B2601" s="31">
        <v>44804</v>
      </c>
      <c r="C2601" s="31">
        <v>44776</v>
      </c>
      <c r="D2601" s="19" t="s">
        <v>538</v>
      </c>
      <c r="E2601" s="51" t="str">
        <f>IF(ISBLANK(LeaveTracker[[#This Row],[Employee Name]]),"-----",VLOOKUP(LeaveTracker[[#This Row],[Employee Name]],Employees[[Employee Name]:[Office]],7))</f>
        <v>LCR</v>
      </c>
      <c r="F2601" s="51" t="str">
        <f>IF(ISBLANK(LeaveTracker[[#This Row],[Employee Name]]),"-----",VLOOKUP(LeaveTracker[[#This Row],[Employee Name]],Employees[[Employee Name]:[Office]],6))</f>
        <v>REGULAR</v>
      </c>
      <c r="G2601" s="24">
        <v>44774</v>
      </c>
      <c r="H2601" s="24">
        <v>44775</v>
      </c>
      <c r="I2601" s="19" t="s">
        <v>81</v>
      </c>
      <c r="K2601" s="51" t="str">
        <f ca="1">LeaveTracker[[#This Row],[Days]]&amp;" "&amp;LeaveTracker[[#This Row],[Type of Leave]]</f>
        <v>2 SL</v>
      </c>
      <c r="L2601" s="23">
        <f ca="1">NETWORKDAYS(LeaveTracker[[#This Row],[Start Date]],LeaveTracker[[#This Row],[End Date]],lstHolidays)</f>
        <v>2</v>
      </c>
      <c r="M2601" s="27"/>
    </row>
    <row r="2602" spans="1:13" ht="30" customHeight="1" x14ac:dyDescent="0.3">
      <c r="A2602" s="27">
        <f t="shared" si="12"/>
        <v>1034</v>
      </c>
      <c r="B2602" s="31">
        <v>44804</v>
      </c>
      <c r="C2602" s="31">
        <v>44774</v>
      </c>
      <c r="D2602" s="19" t="s">
        <v>720</v>
      </c>
      <c r="E2602" s="51" t="str">
        <f>IF(ISBLANK(LeaveTracker[[#This Row],[Employee Name]]),"-----",VLOOKUP(LeaveTracker[[#This Row],[Employee Name]],Employees[[Employee Name]:[Office]],7))</f>
        <v>LCR</v>
      </c>
      <c r="F2602" s="51" t="str">
        <f>IF(ISBLANK(LeaveTracker[[#This Row],[Employee Name]]),"-----",VLOOKUP(LeaveTracker[[#This Row],[Employee Name]],Employees[[Employee Name]:[Office]],6))</f>
        <v>REGULAR</v>
      </c>
      <c r="G2602" s="24">
        <v>44770</v>
      </c>
      <c r="H2602" s="24">
        <v>44770</v>
      </c>
      <c r="I2602" s="19" t="s">
        <v>81</v>
      </c>
      <c r="K2602" s="51" t="str">
        <f ca="1">LeaveTracker[[#This Row],[Days]]&amp;" "&amp;LeaveTracker[[#This Row],[Type of Leave]]</f>
        <v>1 SL</v>
      </c>
      <c r="L2602" s="23">
        <f ca="1">NETWORKDAYS(LeaveTracker[[#This Row],[Start Date]],LeaveTracker[[#This Row],[End Date]],lstHolidays)</f>
        <v>1</v>
      </c>
      <c r="M2602" s="27"/>
    </row>
    <row r="2603" spans="1:13" ht="30" customHeight="1" x14ac:dyDescent="0.3">
      <c r="A2603" s="27">
        <f t="shared" si="12"/>
        <v>1035</v>
      </c>
      <c r="B2603" s="31">
        <v>44805</v>
      </c>
      <c r="C2603" s="31">
        <v>44755</v>
      </c>
      <c r="D2603" s="19" t="s">
        <v>136</v>
      </c>
      <c r="E2603" s="51" t="str">
        <f>IF(ISBLANK(LeaveTracker[[#This Row],[Employee Name]]),"-----",VLOOKUP(LeaveTracker[[#This Row],[Employee Name]],Employees[[Employee Name]:[Office]],7))</f>
        <v>CHO</v>
      </c>
      <c r="F2603" s="51" t="str">
        <f>IF(ISBLANK(LeaveTracker[[#This Row],[Employee Name]]),"-----",VLOOKUP(LeaveTracker[[#This Row],[Employee Name]],Employees[[Employee Name]:[Office]],6))</f>
        <v>REGULAR</v>
      </c>
      <c r="G2603" s="24">
        <v>44754</v>
      </c>
      <c r="H2603" s="24">
        <v>44754</v>
      </c>
      <c r="I2603" s="20" t="s">
        <v>81</v>
      </c>
      <c r="K2603" s="51" t="str">
        <f ca="1">LeaveTracker[[#This Row],[Days]]&amp;" "&amp;LeaveTracker[[#This Row],[Type of Leave]]</f>
        <v>1 SL</v>
      </c>
      <c r="L2603" s="23">
        <f ca="1">NETWORKDAYS(LeaveTracker[[#This Row],[Start Date]],LeaveTracker[[#This Row],[End Date]],lstHolidays)</f>
        <v>1</v>
      </c>
      <c r="M2603" s="27"/>
    </row>
    <row r="2604" spans="1:13" ht="30" customHeight="1" x14ac:dyDescent="0.3">
      <c r="A2604" s="27">
        <f t="shared" si="12"/>
        <v>1036</v>
      </c>
      <c r="B2604" s="31">
        <v>44805</v>
      </c>
      <c r="C2604" s="31">
        <v>44781</v>
      </c>
      <c r="D2604" s="19" t="s">
        <v>528</v>
      </c>
      <c r="E2604" s="51" t="str">
        <f>IF(ISBLANK(LeaveTracker[[#This Row],[Employee Name]]),"-----",VLOOKUP(LeaveTracker[[#This Row],[Employee Name]],Employees[[Employee Name]:[Office]],7))</f>
        <v>TIPID IMPOK</v>
      </c>
      <c r="F2604" s="51" t="str">
        <f>IF(ISBLANK(LeaveTracker[[#This Row],[Employee Name]]),"-----",VLOOKUP(LeaveTracker[[#This Row],[Employee Name]],Employees[[Employee Name]:[Office]],6))</f>
        <v>REGULAR</v>
      </c>
      <c r="G2604" s="24">
        <v>44775</v>
      </c>
      <c r="H2604" s="24">
        <v>44775</v>
      </c>
      <c r="I2604" s="20" t="s">
        <v>81</v>
      </c>
      <c r="K2604" s="51" t="str">
        <f ca="1">LeaveTracker[[#This Row],[Days]]&amp;" "&amp;LeaveTracker[[#This Row],[Type of Leave]]</f>
        <v>1 SL</v>
      </c>
      <c r="L2604" s="23">
        <f ca="1">NETWORKDAYS(LeaveTracker[[#This Row],[Start Date]],LeaveTracker[[#This Row],[End Date]],lstHolidays)</f>
        <v>1</v>
      </c>
      <c r="M2604" s="27"/>
    </row>
    <row r="2605" spans="1:13" ht="30" customHeight="1" x14ac:dyDescent="0.3">
      <c r="A2605" s="27">
        <v>1036</v>
      </c>
      <c r="B2605" s="31">
        <v>44805</v>
      </c>
      <c r="C2605" s="31">
        <v>44781</v>
      </c>
      <c r="D2605" s="19" t="s">
        <v>528</v>
      </c>
      <c r="E2605" s="51" t="str">
        <f>IF(ISBLANK(LeaveTracker[[#This Row],[Employee Name]]),"-----",VLOOKUP(LeaveTracker[[#This Row],[Employee Name]],Employees[[Employee Name]:[Office]],7))</f>
        <v>TIPID IMPOK</v>
      </c>
      <c r="F2605" s="51" t="str">
        <f>IF(ISBLANK(LeaveTracker[[#This Row],[Employee Name]]),"-----",VLOOKUP(LeaveTracker[[#This Row],[Employee Name]],Employees[[Employee Name]:[Office]],6))</f>
        <v>REGULAR</v>
      </c>
      <c r="G2605" s="24">
        <v>44778</v>
      </c>
      <c r="H2605" s="24">
        <v>44778</v>
      </c>
      <c r="I2605" s="20" t="s">
        <v>81</v>
      </c>
      <c r="K2605" s="51" t="str">
        <f ca="1">LeaveTracker[[#This Row],[Days]]&amp;" "&amp;LeaveTracker[[#This Row],[Type of Leave]]</f>
        <v>1 SL</v>
      </c>
      <c r="L2605" s="23">
        <f ca="1">NETWORKDAYS(LeaveTracker[[#This Row],[Start Date]],LeaveTracker[[#This Row],[End Date]],lstHolidays)</f>
        <v>1</v>
      </c>
      <c r="M2605" s="27"/>
    </row>
    <row r="2606" spans="1:13" ht="30" customHeight="1" x14ac:dyDescent="0.3">
      <c r="A2606" s="27">
        <f>A2605+1</f>
        <v>1037</v>
      </c>
      <c r="B2606" s="31">
        <v>44805</v>
      </c>
      <c r="C2606" s="31">
        <v>44778</v>
      </c>
      <c r="D2606" s="19" t="s">
        <v>136</v>
      </c>
      <c r="E2606" s="51" t="str">
        <f>IF(ISBLANK(LeaveTracker[[#This Row],[Employee Name]]),"-----",VLOOKUP(LeaveTracker[[#This Row],[Employee Name]],Employees[[Employee Name]:[Office]],7))</f>
        <v>CHO</v>
      </c>
      <c r="F2606" s="51" t="str">
        <f>IF(ISBLANK(LeaveTracker[[#This Row],[Employee Name]]),"-----",VLOOKUP(LeaveTracker[[#This Row],[Employee Name]],Employees[[Employee Name]:[Office]],6))</f>
        <v>REGULAR</v>
      </c>
      <c r="G2606" s="24">
        <v>44775</v>
      </c>
      <c r="H2606" s="24">
        <v>44775</v>
      </c>
      <c r="I2606" s="20" t="s">
        <v>81</v>
      </c>
      <c r="K2606" s="51" t="str">
        <f ca="1">LeaveTracker[[#This Row],[Days]]&amp;" "&amp;LeaveTracker[[#This Row],[Type of Leave]]</f>
        <v>1 SL</v>
      </c>
      <c r="L2606" s="23">
        <f ca="1">NETWORKDAYS(LeaveTracker[[#This Row],[Start Date]],LeaveTracker[[#This Row],[End Date]],lstHolidays)</f>
        <v>1</v>
      </c>
      <c r="M2606" s="27"/>
    </row>
    <row r="2607" spans="1:13" ht="30" customHeight="1" x14ac:dyDescent="0.3">
      <c r="A2607" s="27">
        <f>A2606+1</f>
        <v>1038</v>
      </c>
      <c r="B2607" s="31">
        <v>44805</v>
      </c>
      <c r="C2607" s="31">
        <v>44769</v>
      </c>
      <c r="D2607" s="19" t="s">
        <v>136</v>
      </c>
      <c r="E2607" s="51" t="str">
        <f>IF(ISBLANK(LeaveTracker[[#This Row],[Employee Name]]),"-----",VLOOKUP(LeaveTracker[[#This Row],[Employee Name]],Employees[[Employee Name]:[Office]],7))</f>
        <v>CHO</v>
      </c>
      <c r="F2607" s="51" t="str">
        <f>IF(ISBLANK(LeaveTracker[[#This Row],[Employee Name]]),"-----",VLOOKUP(LeaveTracker[[#This Row],[Employee Name]],Employees[[Employee Name]:[Office]],6))</f>
        <v>REGULAR</v>
      </c>
      <c r="G2607" s="24">
        <v>44764</v>
      </c>
      <c r="H2607" s="24">
        <v>44764</v>
      </c>
      <c r="I2607" s="20" t="s">
        <v>81</v>
      </c>
      <c r="K2607" s="51" t="str">
        <f ca="1">LeaveTracker[[#This Row],[Days]]&amp;" "&amp;LeaveTracker[[#This Row],[Type of Leave]]</f>
        <v>1 SL</v>
      </c>
      <c r="L2607" s="23">
        <f ca="1">NETWORKDAYS(LeaveTracker[[#This Row],[Start Date]],LeaveTracker[[#This Row],[End Date]],lstHolidays)</f>
        <v>1</v>
      </c>
      <c r="M2607" s="27"/>
    </row>
    <row r="2608" spans="1:13" ht="30" customHeight="1" x14ac:dyDescent="0.3">
      <c r="A2608" s="27">
        <f>A2607+1</f>
        <v>1039</v>
      </c>
      <c r="B2608" s="31">
        <v>44805</v>
      </c>
      <c r="C2608" s="31">
        <v>44783</v>
      </c>
      <c r="D2608" s="19" t="s">
        <v>676</v>
      </c>
      <c r="E2608" s="51" t="str">
        <f>IF(ISBLANK(LeaveTracker[[#This Row],[Employee Name]]),"-----",VLOOKUP(LeaveTracker[[#This Row],[Employee Name]],Employees[[Employee Name]:[Office]],7))</f>
        <v>PICNIC GROVE</v>
      </c>
      <c r="F2608" s="51" t="str">
        <f>IF(ISBLANK(LeaveTracker[[#This Row],[Employee Name]]),"-----",VLOOKUP(LeaveTracker[[#This Row],[Employee Name]],Employees[[Employee Name]:[Office]],6))</f>
        <v>REGULAR</v>
      </c>
      <c r="G2608" s="24">
        <v>44788</v>
      </c>
      <c r="H2608" s="24">
        <v>44792</v>
      </c>
      <c r="I2608" s="20" t="s">
        <v>82</v>
      </c>
      <c r="K2608" s="51" t="str">
        <f ca="1">LeaveTracker[[#This Row],[Days]]&amp;" "&amp;LeaveTracker[[#This Row],[Type of Leave]]</f>
        <v>5 VL</v>
      </c>
      <c r="L2608" s="23">
        <f ca="1">NETWORKDAYS(LeaveTracker[[#This Row],[Start Date]],LeaveTracker[[#This Row],[End Date]],lstHolidays)</f>
        <v>5</v>
      </c>
      <c r="M2608" s="27"/>
    </row>
    <row r="2609" spans="1:13" ht="30" customHeight="1" x14ac:dyDescent="0.3">
      <c r="A2609" s="27">
        <v>1039</v>
      </c>
      <c r="B2609" s="31">
        <v>44805</v>
      </c>
      <c r="C2609" s="31">
        <v>44783</v>
      </c>
      <c r="D2609" s="19" t="s">
        <v>676</v>
      </c>
      <c r="E2609" s="51" t="str">
        <f>IF(ISBLANK(LeaveTracker[[#This Row],[Employee Name]]),"-----",VLOOKUP(LeaveTracker[[#This Row],[Employee Name]],Employees[[Employee Name]:[Office]],7))</f>
        <v>PICNIC GROVE</v>
      </c>
      <c r="F2609" s="51" t="str">
        <f>IF(ISBLANK(LeaveTracker[[#This Row],[Employee Name]]),"-----",VLOOKUP(LeaveTracker[[#This Row],[Employee Name]],Employees[[Employee Name]:[Office]],6))</f>
        <v>REGULAR</v>
      </c>
      <c r="G2609" s="24">
        <v>44795</v>
      </c>
      <c r="H2609" s="24">
        <v>44799</v>
      </c>
      <c r="I2609" s="20" t="s">
        <v>82</v>
      </c>
      <c r="K2609" s="51" t="str">
        <f ca="1">LeaveTracker[[#This Row],[Days]]&amp;" "&amp;LeaveTracker[[#This Row],[Type of Leave]]</f>
        <v>5 VL</v>
      </c>
      <c r="L2609" s="23">
        <f ca="1">NETWORKDAYS(LeaveTracker[[#This Row],[Start Date]],LeaveTracker[[#This Row],[End Date]],lstHolidays)</f>
        <v>5</v>
      </c>
      <c r="M2609" s="27"/>
    </row>
    <row r="2610" spans="1:13" ht="30" customHeight="1" x14ac:dyDescent="0.3">
      <c r="A2610" s="27">
        <v>1039</v>
      </c>
      <c r="B2610" s="31">
        <v>44805</v>
      </c>
      <c r="C2610" s="31">
        <v>44783</v>
      </c>
      <c r="D2610" s="19" t="s">
        <v>676</v>
      </c>
      <c r="E2610" s="51" t="str">
        <f>IF(ISBLANK(LeaveTracker[[#This Row],[Employee Name]]),"-----",VLOOKUP(LeaveTracker[[#This Row],[Employee Name]],Employees[[Employee Name]:[Office]],7))</f>
        <v>PICNIC GROVE</v>
      </c>
      <c r="F2610" s="51" t="str">
        <f>IF(ISBLANK(LeaveTracker[[#This Row],[Employee Name]]),"-----",VLOOKUP(LeaveTracker[[#This Row],[Employee Name]],Employees[[Employee Name]:[Office]],6))</f>
        <v>REGULAR</v>
      </c>
      <c r="G2610" s="24">
        <v>44803</v>
      </c>
      <c r="H2610" s="24">
        <v>44804</v>
      </c>
      <c r="I2610" s="20" t="s">
        <v>82</v>
      </c>
      <c r="K2610" s="51" t="str">
        <f ca="1">LeaveTracker[[#This Row],[Days]]&amp;" "&amp;LeaveTracker[[#This Row],[Type of Leave]]</f>
        <v>2 VL</v>
      </c>
      <c r="L2610" s="23">
        <f ca="1">NETWORKDAYS(LeaveTracker[[#This Row],[Start Date]],LeaveTracker[[#This Row],[End Date]],lstHolidays)</f>
        <v>2</v>
      </c>
      <c r="M2610" s="27"/>
    </row>
    <row r="2611" spans="1:13" ht="30" customHeight="1" x14ac:dyDescent="0.3">
      <c r="A2611" s="27">
        <f>A2610+1</f>
        <v>1040</v>
      </c>
      <c r="B2611" s="31">
        <v>44805</v>
      </c>
      <c r="C2611" s="31">
        <v>44788</v>
      </c>
      <c r="D2611" s="19" t="s">
        <v>676</v>
      </c>
      <c r="E2611" s="51" t="str">
        <f>IF(ISBLANK(LeaveTracker[[#This Row],[Employee Name]]),"-----",VLOOKUP(LeaveTracker[[#This Row],[Employee Name]],Employees[[Employee Name]:[Office]],7))</f>
        <v>PICNIC GROVE</v>
      </c>
      <c r="F2611" s="51" t="str">
        <f>IF(ISBLANK(LeaveTracker[[#This Row],[Employee Name]]),"-----",VLOOKUP(LeaveTracker[[#This Row],[Employee Name]],Employees[[Employee Name]:[Office]],6))</f>
        <v>REGULAR</v>
      </c>
      <c r="G2611" s="24">
        <v>44781</v>
      </c>
      <c r="H2611" s="24">
        <v>44785</v>
      </c>
      <c r="I2611" s="20" t="s">
        <v>81</v>
      </c>
      <c r="K2611" s="51" t="str">
        <f ca="1">LeaveTracker[[#This Row],[Days]]&amp;" "&amp;LeaveTracker[[#This Row],[Type of Leave]]</f>
        <v>5 SL</v>
      </c>
      <c r="L2611" s="23">
        <f ca="1">NETWORKDAYS(LeaveTracker[[#This Row],[Start Date]],LeaveTracker[[#This Row],[End Date]],lstHolidays)</f>
        <v>5</v>
      </c>
      <c r="M2611" s="27"/>
    </row>
    <row r="2612" spans="1:13" ht="30" customHeight="1" x14ac:dyDescent="0.3">
      <c r="A2612" s="27">
        <f>A2611+1</f>
        <v>1041</v>
      </c>
      <c r="B2612" s="31">
        <v>44805</v>
      </c>
      <c r="C2612" s="31">
        <v>44770</v>
      </c>
      <c r="D2612" s="19" t="s">
        <v>777</v>
      </c>
      <c r="E2612" s="51" t="str">
        <f>IF(ISBLANK(LeaveTracker[[#This Row],[Employee Name]]),"-----",VLOOKUP(LeaveTracker[[#This Row],[Employee Name]],Employees[[Employee Name]:[Office]],7))</f>
        <v>PICNIC GROVE</v>
      </c>
      <c r="F2612" s="51" t="str">
        <f>IF(ISBLANK(LeaveTracker[[#This Row],[Employee Name]]),"-----",VLOOKUP(LeaveTracker[[#This Row],[Employee Name]],Employees[[Employee Name]:[Office]],6))</f>
        <v>REGULAR</v>
      </c>
      <c r="G2612" s="24">
        <v>44772</v>
      </c>
      <c r="H2612" s="24">
        <v>44772</v>
      </c>
      <c r="I2612" s="20" t="s">
        <v>298</v>
      </c>
      <c r="J2612" s="43" t="s">
        <v>1003</v>
      </c>
      <c r="K2612" s="51" t="str">
        <f ca="1">LeaveTracker[[#This Row],[Days]]&amp;" "&amp;LeaveTracker[[#This Row],[Type of Leave]]</f>
        <v>0 OTHER</v>
      </c>
      <c r="L2612" s="23">
        <f ca="1">NETWORKDAYS(LeaveTracker[[#This Row],[Start Date]],LeaveTracker[[#This Row],[End Date]],lstHolidays)</f>
        <v>0</v>
      </c>
      <c r="M2612" s="27"/>
    </row>
    <row r="2613" spans="1:13" ht="30" customHeight="1" x14ac:dyDescent="0.3">
      <c r="A2613" s="27">
        <v>1041</v>
      </c>
      <c r="B2613" s="31">
        <v>44805</v>
      </c>
      <c r="C2613" s="31">
        <v>44770</v>
      </c>
      <c r="D2613" s="19" t="s">
        <v>777</v>
      </c>
      <c r="E2613" s="51" t="str">
        <f>IF(ISBLANK(LeaveTracker[[#This Row],[Employee Name]]),"-----",VLOOKUP(LeaveTracker[[#This Row],[Employee Name]],Employees[[Employee Name]:[Office]],7))</f>
        <v>PICNIC GROVE</v>
      </c>
      <c r="F2613" s="51" t="str">
        <f>IF(ISBLANK(LeaveTracker[[#This Row],[Employee Name]]),"-----",VLOOKUP(LeaveTracker[[#This Row],[Employee Name]],Employees[[Employee Name]:[Office]],6))</f>
        <v>REGULAR</v>
      </c>
      <c r="G2613" s="24">
        <v>44779</v>
      </c>
      <c r="H2613" s="24">
        <v>44780</v>
      </c>
      <c r="I2613" s="20" t="s">
        <v>298</v>
      </c>
      <c r="J2613" s="43" t="s">
        <v>1003</v>
      </c>
      <c r="K2613" s="51" t="str">
        <f ca="1">LeaveTracker[[#This Row],[Days]]&amp;" "&amp;LeaveTracker[[#This Row],[Type of Leave]]</f>
        <v>0 OTHER</v>
      </c>
      <c r="L2613" s="23">
        <f ca="1">NETWORKDAYS(LeaveTracker[[#This Row],[Start Date]],LeaveTracker[[#This Row],[End Date]],lstHolidays)</f>
        <v>0</v>
      </c>
      <c r="M2613" s="27"/>
    </row>
    <row r="2614" spans="1:13" ht="30" customHeight="1" x14ac:dyDescent="0.3">
      <c r="A2614" s="27">
        <f>A2613+1</f>
        <v>1042</v>
      </c>
      <c r="B2614" s="31">
        <v>44805</v>
      </c>
      <c r="C2614" s="31">
        <v>44771</v>
      </c>
      <c r="D2614" s="19" t="s">
        <v>304</v>
      </c>
      <c r="E2614" s="51" t="str">
        <f>IF(ISBLANK(LeaveTracker[[#This Row],[Employee Name]]),"-----",VLOOKUP(LeaveTracker[[#This Row],[Employee Name]],Employees[[Employee Name]:[Office]],7))</f>
        <v>TOPS (ADMIN CSU)</v>
      </c>
      <c r="F2614" s="51" t="str">
        <f>IF(ISBLANK(LeaveTracker[[#This Row],[Employee Name]]),"-----",VLOOKUP(LeaveTracker[[#This Row],[Employee Name]],Employees[[Employee Name]:[Office]],6))</f>
        <v>REGULAR</v>
      </c>
      <c r="G2614" s="24">
        <v>44757</v>
      </c>
      <c r="H2614" s="24">
        <v>44757</v>
      </c>
      <c r="I2614" s="20" t="s">
        <v>298</v>
      </c>
      <c r="J2614" s="43" t="s">
        <v>644</v>
      </c>
      <c r="K2614" s="51" t="str">
        <f ca="1">LeaveTracker[[#This Row],[Days]]&amp;" "&amp;LeaveTracker[[#This Row],[Type of Leave]]</f>
        <v>1 OTHER</v>
      </c>
      <c r="L2614" s="23">
        <f ca="1">NETWORKDAYS(LeaveTracker[[#This Row],[Start Date]],LeaveTracker[[#This Row],[End Date]],lstHolidays)</f>
        <v>1</v>
      </c>
      <c r="M2614" s="27"/>
    </row>
    <row r="2615" spans="1:13" ht="30" customHeight="1" x14ac:dyDescent="0.3">
      <c r="A2615" s="27">
        <v>1042</v>
      </c>
      <c r="B2615" s="31">
        <v>44805</v>
      </c>
      <c r="C2615" s="31">
        <v>44771</v>
      </c>
      <c r="D2615" s="19" t="s">
        <v>304</v>
      </c>
      <c r="E2615" s="51" t="str">
        <f>IF(ISBLANK(LeaveTracker[[#This Row],[Employee Name]]),"-----",VLOOKUP(LeaveTracker[[#This Row],[Employee Name]],Employees[[Employee Name]:[Office]],7))</f>
        <v>TOPS (ADMIN CSU)</v>
      </c>
      <c r="F2615" s="51" t="str">
        <f>IF(ISBLANK(LeaveTracker[[#This Row],[Employee Name]]),"-----",VLOOKUP(LeaveTracker[[#This Row],[Employee Name]],Employees[[Employee Name]:[Office]],6))</f>
        <v>REGULAR</v>
      </c>
      <c r="G2615" s="24">
        <v>44760</v>
      </c>
      <c r="H2615" s="24">
        <v>44760</v>
      </c>
      <c r="I2615" s="20" t="s">
        <v>298</v>
      </c>
      <c r="J2615" s="43" t="s">
        <v>644</v>
      </c>
      <c r="K2615" s="51" t="str">
        <f ca="1">LeaveTracker[[#This Row],[Days]]&amp;" "&amp;LeaveTracker[[#This Row],[Type of Leave]]</f>
        <v>1 OTHER</v>
      </c>
      <c r="L2615" s="23">
        <f ca="1">NETWORKDAYS(LeaveTracker[[#This Row],[Start Date]],LeaveTracker[[#This Row],[End Date]],lstHolidays)</f>
        <v>1</v>
      </c>
      <c r="M2615" s="27"/>
    </row>
    <row r="2616" spans="1:13" ht="30" customHeight="1" x14ac:dyDescent="0.3">
      <c r="A2616" s="27">
        <v>1042</v>
      </c>
      <c r="B2616" s="31">
        <v>44805</v>
      </c>
      <c r="C2616" s="31">
        <v>44771</v>
      </c>
      <c r="D2616" s="19" t="s">
        <v>304</v>
      </c>
      <c r="E2616" s="51" t="str">
        <f>IF(ISBLANK(LeaveTracker[[#This Row],[Employee Name]]),"-----",VLOOKUP(LeaveTracker[[#This Row],[Employee Name]],Employees[[Employee Name]:[Office]],7))</f>
        <v>TOPS (ADMIN CSU)</v>
      </c>
      <c r="F2616" s="51" t="str">
        <f>IF(ISBLANK(LeaveTracker[[#This Row],[Employee Name]]),"-----",VLOOKUP(LeaveTracker[[#This Row],[Employee Name]],Employees[[Employee Name]:[Office]],6))</f>
        <v>REGULAR</v>
      </c>
      <c r="G2616" s="24">
        <v>44775</v>
      </c>
      <c r="H2616" s="24">
        <v>44775</v>
      </c>
      <c r="I2616" s="20" t="s">
        <v>298</v>
      </c>
      <c r="J2616" s="43" t="s">
        <v>644</v>
      </c>
      <c r="K2616" s="51" t="str">
        <f ca="1">LeaveTracker[[#This Row],[Days]]&amp;" "&amp;LeaveTracker[[#This Row],[Type of Leave]]</f>
        <v>1 OTHER</v>
      </c>
      <c r="L2616" s="23">
        <f ca="1">NETWORKDAYS(LeaveTracker[[#This Row],[Start Date]],LeaveTracker[[#This Row],[End Date]],lstHolidays)</f>
        <v>1</v>
      </c>
      <c r="M2616" s="27"/>
    </row>
    <row r="2617" spans="1:13" ht="30" customHeight="1" x14ac:dyDescent="0.3">
      <c r="A2617" s="27">
        <f t="shared" ref="A2617:A2622" si="13">A2616+1</f>
        <v>1043</v>
      </c>
      <c r="B2617" s="31">
        <v>44805</v>
      </c>
      <c r="C2617" s="31">
        <v>44771</v>
      </c>
      <c r="D2617" s="19" t="s">
        <v>528</v>
      </c>
      <c r="E2617" s="51" t="str">
        <f>IF(ISBLANK(LeaveTracker[[#This Row],[Employee Name]]),"-----",VLOOKUP(LeaveTracker[[#This Row],[Employee Name]],Employees[[Employee Name]:[Office]],7))</f>
        <v>TIPID IMPOK</v>
      </c>
      <c r="F2617" s="51" t="str">
        <f>IF(ISBLANK(LeaveTracker[[#This Row],[Employee Name]]),"-----",VLOOKUP(LeaveTracker[[#This Row],[Employee Name]],Employees[[Employee Name]:[Office]],6))</f>
        <v>REGULAR</v>
      </c>
      <c r="G2617" s="24">
        <v>44763</v>
      </c>
      <c r="H2617" s="24">
        <v>44763</v>
      </c>
      <c r="I2617" s="20" t="s">
        <v>81</v>
      </c>
      <c r="K2617" s="51" t="str">
        <f ca="1">LeaveTracker[[#This Row],[Days]]&amp;" "&amp;LeaveTracker[[#This Row],[Type of Leave]]</f>
        <v>1 SL</v>
      </c>
      <c r="L2617" s="23">
        <f ca="1">NETWORKDAYS(LeaveTracker[[#This Row],[Start Date]],LeaveTracker[[#This Row],[End Date]],lstHolidays)</f>
        <v>1</v>
      </c>
      <c r="M2617" s="27"/>
    </row>
    <row r="2618" spans="1:13" ht="30" customHeight="1" x14ac:dyDescent="0.3">
      <c r="A2618" s="27">
        <f t="shared" si="13"/>
        <v>1044</v>
      </c>
      <c r="B2618" s="31">
        <v>44805</v>
      </c>
      <c r="C2618" s="31">
        <v>44761</v>
      </c>
      <c r="D2618" s="19" t="s">
        <v>468</v>
      </c>
      <c r="E2618" s="51" t="str">
        <f>IF(ISBLANK(LeaveTracker[[#This Row],[Employee Name]]),"-----",VLOOKUP(LeaveTracker[[#This Row],[Employee Name]],Employees[[Employee Name]:[Office]],7))</f>
        <v>ASSESSORS OFFICE</v>
      </c>
      <c r="F2618" s="51" t="str">
        <f>IF(ISBLANK(LeaveTracker[[#This Row],[Employee Name]]),"-----",VLOOKUP(LeaveTracker[[#This Row],[Employee Name]],Employees[[Employee Name]:[Office]],6))</f>
        <v>REGULAR</v>
      </c>
      <c r="G2618" s="24">
        <v>44760</v>
      </c>
      <c r="H2618" s="24">
        <v>44760</v>
      </c>
      <c r="I2618" s="20" t="s">
        <v>298</v>
      </c>
      <c r="J2618" s="43" t="s">
        <v>1003</v>
      </c>
      <c r="K2618" s="51" t="str">
        <f ca="1">LeaveTracker[[#This Row],[Days]]&amp;" "&amp;LeaveTracker[[#This Row],[Type of Leave]]</f>
        <v>1 OTHER</v>
      </c>
      <c r="L2618" s="23">
        <f ca="1">NETWORKDAYS(LeaveTracker[[#This Row],[Start Date]],LeaveTracker[[#This Row],[End Date]],lstHolidays)</f>
        <v>1</v>
      </c>
      <c r="M2618" s="27"/>
    </row>
    <row r="2619" spans="1:13" ht="30" customHeight="1" x14ac:dyDescent="0.3">
      <c r="A2619" s="27">
        <f t="shared" si="13"/>
        <v>1045</v>
      </c>
      <c r="B2619" s="31">
        <v>44805</v>
      </c>
      <c r="C2619" s="31">
        <v>44764</v>
      </c>
      <c r="D2619" s="19" t="s">
        <v>464</v>
      </c>
      <c r="E2619" s="51" t="str">
        <f>IF(ISBLANK(LeaveTracker[[#This Row],[Employee Name]]),"-----",VLOOKUP(LeaveTracker[[#This Row],[Employee Name]],Employees[[Employee Name]:[Office]],7))</f>
        <v>ASSESSORS OFFICE</v>
      </c>
      <c r="F2619" s="51" t="str">
        <f>IF(ISBLANK(LeaveTracker[[#This Row],[Employee Name]]),"-----",VLOOKUP(LeaveTracker[[#This Row],[Employee Name]],Employees[[Employee Name]:[Office]],6))</f>
        <v>REGULAR</v>
      </c>
      <c r="G2619" s="24">
        <v>44762</v>
      </c>
      <c r="H2619" s="24">
        <v>44763</v>
      </c>
      <c r="I2619" s="20" t="s">
        <v>81</v>
      </c>
      <c r="K2619" s="51" t="str">
        <f ca="1">LeaveTracker[[#This Row],[Days]]&amp;" "&amp;LeaveTracker[[#This Row],[Type of Leave]]</f>
        <v>2 SL</v>
      </c>
      <c r="L2619" s="23">
        <f ca="1">NETWORKDAYS(LeaveTracker[[#This Row],[Start Date]],LeaveTracker[[#This Row],[End Date]],lstHolidays)</f>
        <v>2</v>
      </c>
      <c r="M2619" s="27"/>
    </row>
    <row r="2620" spans="1:13" ht="30" customHeight="1" x14ac:dyDescent="0.3">
      <c r="A2620" s="27">
        <f t="shared" si="13"/>
        <v>1046</v>
      </c>
      <c r="B2620" s="31">
        <v>44805</v>
      </c>
      <c r="C2620" s="31">
        <v>44774</v>
      </c>
      <c r="D2620" s="19" t="s">
        <v>470</v>
      </c>
      <c r="E2620" s="51" t="str">
        <f>IF(ISBLANK(LeaveTracker[[#This Row],[Employee Name]]),"-----",VLOOKUP(LeaveTracker[[#This Row],[Employee Name]],Employees[[Employee Name]:[Office]],7))</f>
        <v>ASSESSORS OFFICE</v>
      </c>
      <c r="F2620" s="51" t="str">
        <f>IF(ISBLANK(LeaveTracker[[#This Row],[Employee Name]]),"-----",VLOOKUP(LeaveTracker[[#This Row],[Employee Name]],Employees[[Employee Name]:[Office]],6))</f>
        <v>REGULAR</v>
      </c>
      <c r="G2620" s="24">
        <v>44771</v>
      </c>
      <c r="H2620" s="24">
        <v>44771</v>
      </c>
      <c r="I2620" s="20" t="s">
        <v>298</v>
      </c>
      <c r="J2620" s="43" t="s">
        <v>1003</v>
      </c>
      <c r="K2620" s="51" t="str">
        <f ca="1">LeaveTracker[[#This Row],[Days]]&amp;" "&amp;LeaveTracker[[#This Row],[Type of Leave]]</f>
        <v>1 OTHER</v>
      </c>
      <c r="L2620" s="23">
        <f ca="1">NETWORKDAYS(LeaveTracker[[#This Row],[Start Date]],LeaveTracker[[#This Row],[End Date]],lstHolidays)</f>
        <v>1</v>
      </c>
      <c r="M2620" s="27"/>
    </row>
    <row r="2621" spans="1:13" ht="30" customHeight="1" x14ac:dyDescent="0.3">
      <c r="A2621" s="27">
        <f t="shared" si="13"/>
        <v>1047</v>
      </c>
      <c r="B2621" s="31">
        <v>44805</v>
      </c>
      <c r="C2621" s="31">
        <v>44775</v>
      </c>
      <c r="D2621" s="19" t="s">
        <v>1097</v>
      </c>
      <c r="E2621" s="51" t="str">
        <f>IF(ISBLANK(LeaveTracker[[#This Row],[Employee Name]]),"-----",VLOOKUP(LeaveTracker[[#This Row],[Employee Name]],Employees[[Employee Name]:[Office]],7))</f>
        <v>ADMIN OFFICE</v>
      </c>
      <c r="F2621" s="51" t="str">
        <f>IF(ISBLANK(LeaveTracker[[#This Row],[Employee Name]]),"-----",VLOOKUP(LeaveTracker[[#This Row],[Employee Name]],Employees[[Employee Name]:[Office]],6))</f>
        <v>REGULAR</v>
      </c>
      <c r="G2621" s="24">
        <v>44774</v>
      </c>
      <c r="H2621" s="24">
        <v>44774</v>
      </c>
      <c r="I2621" s="20" t="s">
        <v>81</v>
      </c>
      <c r="K2621" s="51" t="str">
        <f ca="1">LeaveTracker[[#This Row],[Days]]&amp;" "&amp;LeaveTracker[[#This Row],[Type of Leave]]</f>
        <v>1 SL</v>
      </c>
      <c r="L2621" s="23">
        <f ca="1">NETWORKDAYS(LeaveTracker[[#This Row],[Start Date]],LeaveTracker[[#This Row],[End Date]],lstHolidays)</f>
        <v>1</v>
      </c>
      <c r="M2621" s="27"/>
    </row>
    <row r="2622" spans="1:13" ht="30" customHeight="1" x14ac:dyDescent="0.3">
      <c r="A2622" s="27">
        <f t="shared" si="13"/>
        <v>1048</v>
      </c>
      <c r="B2622" s="31">
        <v>44805</v>
      </c>
      <c r="C2622" s="31">
        <v>44776</v>
      </c>
      <c r="D2622" s="19" t="s">
        <v>1099</v>
      </c>
      <c r="E2622" s="51" t="str">
        <f>IF(ISBLANK(LeaveTracker[[#This Row],[Employee Name]]),"-----",VLOOKUP(LeaveTracker[[#This Row],[Employee Name]],Employees[[Employee Name]:[Office]],7))</f>
        <v>CCT</v>
      </c>
      <c r="F2622" s="51" t="str">
        <f>IF(ISBLANK(LeaveTracker[[#This Row],[Employee Name]]),"-----",VLOOKUP(LeaveTracker[[#This Row],[Employee Name]],Employees[[Employee Name]:[Office]],6))</f>
        <v>REGULAR</v>
      </c>
      <c r="G2622" s="24">
        <v>44771</v>
      </c>
      <c r="H2622" s="24">
        <v>44771</v>
      </c>
      <c r="I2622" s="20" t="s">
        <v>81</v>
      </c>
      <c r="K2622" s="51" t="str">
        <f ca="1">LeaveTracker[[#This Row],[Days]]&amp;" "&amp;LeaveTracker[[#This Row],[Type of Leave]]</f>
        <v>1 SL</v>
      </c>
      <c r="L2622" s="23">
        <f ca="1">NETWORKDAYS(LeaveTracker[[#This Row],[Start Date]],LeaveTracker[[#This Row],[End Date]],lstHolidays)</f>
        <v>1</v>
      </c>
      <c r="M2622" s="27"/>
    </row>
    <row r="2623" spans="1:13" ht="30" customHeight="1" x14ac:dyDescent="0.3">
      <c r="A2623" s="27">
        <v>1048</v>
      </c>
      <c r="B2623" s="31">
        <v>44805</v>
      </c>
      <c r="C2623" s="31">
        <v>44776</v>
      </c>
      <c r="D2623" s="19" t="s">
        <v>1099</v>
      </c>
      <c r="E2623" s="51" t="str">
        <f>IF(ISBLANK(LeaveTracker[[#This Row],[Employee Name]]),"-----",VLOOKUP(LeaveTracker[[#This Row],[Employee Name]],Employees[[Employee Name]:[Office]],7))</f>
        <v>CCT</v>
      </c>
      <c r="F2623" s="51" t="str">
        <f>IF(ISBLANK(LeaveTracker[[#This Row],[Employee Name]]),"-----",VLOOKUP(LeaveTracker[[#This Row],[Employee Name]],Employees[[Employee Name]:[Office]],6))</f>
        <v>REGULAR</v>
      </c>
      <c r="G2623" s="24">
        <v>44774</v>
      </c>
      <c r="H2623" s="24">
        <v>44774</v>
      </c>
      <c r="I2623" s="20" t="s">
        <v>81</v>
      </c>
      <c r="K2623" s="51" t="str">
        <f ca="1">LeaveTracker[[#This Row],[Days]]&amp;" "&amp;LeaveTracker[[#This Row],[Type of Leave]]</f>
        <v>1 SL</v>
      </c>
      <c r="L2623" s="23">
        <f ca="1">NETWORKDAYS(LeaveTracker[[#This Row],[Start Date]],LeaveTracker[[#This Row],[End Date]],lstHolidays)</f>
        <v>1</v>
      </c>
      <c r="M2623" s="27"/>
    </row>
    <row r="2624" spans="1:13" ht="30" customHeight="1" x14ac:dyDescent="0.3">
      <c r="A2624" s="27">
        <f t="shared" ref="A2624:A2632" si="14">A2623+1</f>
        <v>1049</v>
      </c>
      <c r="B2624" s="31">
        <v>44805</v>
      </c>
      <c r="C2624" s="31">
        <v>44775</v>
      </c>
      <c r="D2624" s="19" t="s">
        <v>578</v>
      </c>
      <c r="E2624" s="51" t="str">
        <f>IF(ISBLANK(LeaveTracker[[#This Row],[Employee Name]]),"-----",VLOOKUP(LeaveTracker[[#This Row],[Employee Name]],Employees[[Employee Name]:[Office]],7))</f>
        <v>CCT</v>
      </c>
      <c r="F2624" s="51" t="str">
        <f>IF(ISBLANK(LeaveTracker[[#This Row],[Employee Name]]),"-----",VLOOKUP(LeaveTracker[[#This Row],[Employee Name]],Employees[[Employee Name]:[Office]],6))</f>
        <v>REGULAR</v>
      </c>
      <c r="G2624" s="24">
        <v>44774</v>
      </c>
      <c r="H2624" s="24">
        <v>44774</v>
      </c>
      <c r="I2624" s="20" t="s">
        <v>81</v>
      </c>
      <c r="K2624" s="51" t="str">
        <f ca="1">LeaveTracker[[#This Row],[Days]]&amp;" "&amp;LeaveTracker[[#This Row],[Type of Leave]]</f>
        <v>1 SL</v>
      </c>
      <c r="L2624" s="23">
        <f ca="1">NETWORKDAYS(LeaveTracker[[#This Row],[Start Date]],LeaveTracker[[#This Row],[End Date]],lstHolidays)</f>
        <v>1</v>
      </c>
      <c r="M2624" s="27"/>
    </row>
    <row r="2625" spans="1:13" ht="30" customHeight="1" x14ac:dyDescent="0.3">
      <c r="A2625" s="27">
        <f t="shared" si="14"/>
        <v>1050</v>
      </c>
      <c r="B2625" s="31">
        <v>44805</v>
      </c>
      <c r="C2625" s="31">
        <v>44783</v>
      </c>
      <c r="D2625" s="19" t="s">
        <v>375</v>
      </c>
      <c r="E2625" s="51" t="str">
        <f>IF(ISBLANK(LeaveTracker[[#This Row],[Employee Name]]),"-----",VLOOKUP(LeaveTracker[[#This Row],[Employee Name]],Employees[[Employee Name]:[Office]],7))</f>
        <v>CCT</v>
      </c>
      <c r="F2625" s="51" t="str">
        <f>IF(ISBLANK(LeaveTracker[[#This Row],[Employee Name]]),"-----",VLOOKUP(LeaveTracker[[#This Row],[Employee Name]],Employees[[Employee Name]:[Office]],6))</f>
        <v>REGULAR</v>
      </c>
      <c r="G2625" s="24">
        <v>44790</v>
      </c>
      <c r="H2625" s="24">
        <v>44792</v>
      </c>
      <c r="I2625" s="20" t="s">
        <v>82</v>
      </c>
      <c r="K2625" s="51" t="str">
        <f ca="1">LeaveTracker[[#This Row],[Days]]&amp;" "&amp;LeaveTracker[[#This Row],[Type of Leave]]</f>
        <v>3 VL</v>
      </c>
      <c r="L2625" s="23">
        <f ca="1">NETWORKDAYS(LeaveTracker[[#This Row],[Start Date]],LeaveTracker[[#This Row],[End Date]],lstHolidays)</f>
        <v>3</v>
      </c>
      <c r="M2625" s="27"/>
    </row>
    <row r="2626" spans="1:13" ht="30" customHeight="1" x14ac:dyDescent="0.3">
      <c r="A2626" s="27">
        <f t="shared" si="14"/>
        <v>1051</v>
      </c>
      <c r="B2626" s="31">
        <v>44805</v>
      </c>
      <c r="C2626" s="31">
        <v>44767</v>
      </c>
      <c r="D2626" s="19" t="s">
        <v>268</v>
      </c>
      <c r="E2626" s="51" t="str">
        <f>IF(ISBLANK(LeaveTracker[[#This Row],[Employee Name]]),"-----",VLOOKUP(LeaveTracker[[#This Row],[Employee Name]],Employees[[Employee Name]:[Office]],7))</f>
        <v>PICNIC GROVE</v>
      </c>
      <c r="F2626" s="51" t="str">
        <f>IF(ISBLANK(LeaveTracker[[#This Row],[Employee Name]]),"-----",VLOOKUP(LeaveTracker[[#This Row],[Employee Name]],Employees[[Employee Name]:[Office]],6))</f>
        <v>REGULAR</v>
      </c>
      <c r="G2626" s="24">
        <v>44764</v>
      </c>
      <c r="H2626" s="24">
        <v>44766</v>
      </c>
      <c r="I2626" s="20" t="s">
        <v>81</v>
      </c>
      <c r="K2626" s="51" t="str">
        <f ca="1">LeaveTracker[[#This Row],[Days]]&amp;" "&amp;LeaveTracker[[#This Row],[Type of Leave]]</f>
        <v>1 SL</v>
      </c>
      <c r="L2626" s="23">
        <f ca="1">NETWORKDAYS(LeaveTracker[[#This Row],[Start Date]],LeaveTracker[[#This Row],[End Date]],lstHolidays)</f>
        <v>1</v>
      </c>
      <c r="M2626" s="27"/>
    </row>
    <row r="2627" spans="1:13" ht="30" customHeight="1" x14ac:dyDescent="0.3">
      <c r="A2627" s="27">
        <f t="shared" si="14"/>
        <v>1052</v>
      </c>
      <c r="B2627" s="31">
        <v>44805</v>
      </c>
      <c r="C2627" s="31">
        <v>44772</v>
      </c>
      <c r="D2627" s="19" t="s">
        <v>347</v>
      </c>
      <c r="E2627" s="51" t="str">
        <f>IF(ISBLANK(LeaveTracker[[#This Row],[Employee Name]]),"-----",VLOOKUP(LeaveTracker[[#This Row],[Employee Name]],Employees[[Employee Name]:[Office]],7))</f>
        <v>PICNIC GROVE</v>
      </c>
      <c r="F2627" s="51" t="str">
        <f>IF(ISBLANK(LeaveTracker[[#This Row],[Employee Name]]),"-----",VLOOKUP(LeaveTracker[[#This Row],[Employee Name]],Employees[[Employee Name]:[Office]],6))</f>
        <v>REGULAR</v>
      </c>
      <c r="G2627" s="24">
        <v>44770</v>
      </c>
      <c r="H2627" s="24">
        <v>44771</v>
      </c>
      <c r="I2627" s="20" t="s">
        <v>81</v>
      </c>
      <c r="K2627" s="51" t="str">
        <f ca="1">LeaveTracker[[#This Row],[Days]]&amp;" "&amp;LeaveTracker[[#This Row],[Type of Leave]]</f>
        <v>2 SL</v>
      </c>
      <c r="L2627" s="23">
        <f ca="1">NETWORKDAYS(LeaveTracker[[#This Row],[Start Date]],LeaveTracker[[#This Row],[End Date]],lstHolidays)</f>
        <v>2</v>
      </c>
      <c r="M2627" s="27"/>
    </row>
    <row r="2628" spans="1:13" ht="30" customHeight="1" x14ac:dyDescent="0.3">
      <c r="A2628" s="27">
        <f t="shared" si="14"/>
        <v>1053</v>
      </c>
      <c r="B2628" s="31">
        <v>44805</v>
      </c>
      <c r="C2628" s="31">
        <v>44774</v>
      </c>
      <c r="D2628" s="19" t="s">
        <v>304</v>
      </c>
      <c r="E2628" s="51" t="str">
        <f>IF(ISBLANK(LeaveTracker[[#This Row],[Employee Name]]),"-----",VLOOKUP(LeaveTracker[[#This Row],[Employee Name]],Employees[[Employee Name]:[Office]],7))</f>
        <v>TOPS (ADMIN CSU)</v>
      </c>
      <c r="F2628" s="51" t="str">
        <f>IF(ISBLANK(LeaveTracker[[#This Row],[Employee Name]]),"-----",VLOOKUP(LeaveTracker[[#This Row],[Employee Name]],Employees[[Employee Name]:[Office]],6))</f>
        <v>REGULAR</v>
      </c>
      <c r="G2628" s="24">
        <v>44790</v>
      </c>
      <c r="H2628" s="24">
        <v>44790</v>
      </c>
      <c r="I2628" s="20" t="s">
        <v>298</v>
      </c>
      <c r="J2628" s="43" t="s">
        <v>1100</v>
      </c>
      <c r="K2628" s="51" t="str">
        <f ca="1">LeaveTracker[[#This Row],[Days]]&amp;" "&amp;LeaveTracker[[#This Row],[Type of Leave]]</f>
        <v>1 OTHER</v>
      </c>
      <c r="L2628" s="23">
        <f ca="1">NETWORKDAYS(LeaveTracker[[#This Row],[Start Date]],LeaveTracker[[#This Row],[End Date]],lstHolidays)</f>
        <v>1</v>
      </c>
      <c r="M2628" s="27"/>
    </row>
    <row r="2629" spans="1:13" ht="30" customHeight="1" x14ac:dyDescent="0.3">
      <c r="A2629" s="27">
        <f t="shared" si="14"/>
        <v>1054</v>
      </c>
      <c r="B2629" s="31">
        <v>44805</v>
      </c>
      <c r="C2629" s="31">
        <v>44797</v>
      </c>
      <c r="D2629" s="20" t="s">
        <v>882</v>
      </c>
      <c r="E2629" s="51" t="str">
        <f>IF(ISBLANK(LeaveTracker[[#This Row],[Employee Name]]),"-----",VLOOKUP(LeaveTracker[[#This Row],[Employee Name]],Employees[[Employee Name]:[Office]],7))</f>
        <v>OTM</v>
      </c>
      <c r="F2629" s="51" t="str">
        <f>IF(ISBLANK(LeaveTracker[[#This Row],[Employee Name]]),"-----",VLOOKUP(LeaveTracker[[#This Row],[Employee Name]],Employees[[Employee Name]:[Office]],6))</f>
        <v>REGULAR</v>
      </c>
      <c r="G2629" s="24">
        <v>44797</v>
      </c>
      <c r="H2629" s="24">
        <v>44799</v>
      </c>
      <c r="I2629" s="20" t="s">
        <v>81</v>
      </c>
      <c r="K2629" s="51" t="str">
        <f ca="1">LeaveTracker[[#This Row],[Days]]&amp;" "&amp;LeaveTracker[[#This Row],[Type of Leave]]</f>
        <v>3 SL</v>
      </c>
      <c r="L2629" s="23">
        <f ca="1">NETWORKDAYS(LeaveTracker[[#This Row],[Start Date]],LeaveTracker[[#This Row],[End Date]],lstHolidays)</f>
        <v>3</v>
      </c>
      <c r="M2629" s="27"/>
    </row>
    <row r="2630" spans="1:13" ht="30" customHeight="1" x14ac:dyDescent="0.3">
      <c r="A2630" s="27">
        <f t="shared" si="14"/>
        <v>1055</v>
      </c>
      <c r="B2630" s="31">
        <v>44805</v>
      </c>
      <c r="C2630" s="31">
        <v>44698</v>
      </c>
      <c r="D2630" s="19" t="s">
        <v>1034</v>
      </c>
      <c r="E2630" s="51" t="str">
        <f>IF(ISBLANK(LeaveTracker[[#This Row],[Employee Name]]),"-----",VLOOKUP(LeaveTracker[[#This Row],[Employee Name]],Employees[[Employee Name]:[Office]],7))</f>
        <v>ONT</v>
      </c>
      <c r="F2630" s="51" t="str">
        <f>IF(ISBLANK(LeaveTracker[[#This Row],[Employee Name]]),"-----",VLOOKUP(LeaveTracker[[#This Row],[Employee Name]],Employees[[Employee Name]:[Office]],6))</f>
        <v>REGULAR</v>
      </c>
      <c r="G2630" s="24">
        <v>44706</v>
      </c>
      <c r="H2630" s="24">
        <v>44706</v>
      </c>
      <c r="I2630" s="19" t="s">
        <v>298</v>
      </c>
      <c r="J2630" s="43" t="s">
        <v>158</v>
      </c>
      <c r="K2630" s="51" t="str">
        <f ca="1">LeaveTracker[[#This Row],[Days]]&amp;" "&amp;LeaveTracker[[#This Row],[Type of Leave]]</f>
        <v>1 OTHER</v>
      </c>
      <c r="L2630" s="23">
        <f ca="1">NETWORKDAYS(LeaveTracker[[#This Row],[Start Date]],LeaveTracker[[#This Row],[End Date]],lstHolidays)</f>
        <v>1</v>
      </c>
      <c r="M2630" s="27"/>
    </row>
    <row r="2631" spans="1:13" ht="30" customHeight="1" x14ac:dyDescent="0.3">
      <c r="A2631" s="27">
        <f t="shared" si="14"/>
        <v>1056</v>
      </c>
      <c r="B2631" s="31">
        <v>44805</v>
      </c>
      <c r="C2631" s="31">
        <v>44647</v>
      </c>
      <c r="D2631" s="19" t="s">
        <v>1103</v>
      </c>
      <c r="E2631" s="51" t="str">
        <f>IF(ISBLANK(LeaveTracker[[#This Row],[Employee Name]]),"-----",VLOOKUP(LeaveTracker[[#This Row],[Employee Name]],Employees[[Employee Name]:[Office]],7))</f>
        <v>CPDO</v>
      </c>
      <c r="F2631" s="51" t="str">
        <f>IF(ISBLANK(LeaveTracker[[#This Row],[Employee Name]]),"-----",VLOOKUP(LeaveTracker[[#This Row],[Employee Name]],Employees[[Employee Name]:[Office]],6))</f>
        <v>REGULAR</v>
      </c>
      <c r="G2631" s="24">
        <v>44712</v>
      </c>
      <c r="H2631" s="24">
        <v>44712</v>
      </c>
      <c r="I2631" s="19" t="s">
        <v>298</v>
      </c>
      <c r="J2631" s="43" t="s">
        <v>158</v>
      </c>
      <c r="K2631" s="51" t="str">
        <f ca="1">LeaveTracker[[#This Row],[Days]]&amp;" "&amp;LeaveTracker[[#This Row],[Type of Leave]]</f>
        <v>1 OTHER</v>
      </c>
      <c r="L2631" s="23">
        <f ca="1">NETWORKDAYS(LeaveTracker[[#This Row],[Start Date]],LeaveTracker[[#This Row],[End Date]],lstHolidays)</f>
        <v>1</v>
      </c>
      <c r="M2631" s="27"/>
    </row>
    <row r="2632" spans="1:13" ht="30" customHeight="1" x14ac:dyDescent="0.3">
      <c r="A2632" s="27">
        <f t="shared" si="14"/>
        <v>1057</v>
      </c>
      <c r="B2632" s="31">
        <v>44805</v>
      </c>
      <c r="C2632" s="31">
        <v>44782</v>
      </c>
      <c r="D2632" s="19" t="s">
        <v>809</v>
      </c>
      <c r="E2632" s="51" t="str">
        <f>IF(ISBLANK(LeaveTracker[[#This Row],[Employee Name]]),"-----",VLOOKUP(LeaveTracker[[#This Row],[Employee Name]],Employees[[Employee Name]:[Office]],7))</f>
        <v>CHO</v>
      </c>
      <c r="F2632" s="51" t="str">
        <f>IF(ISBLANK(LeaveTracker[[#This Row],[Employee Name]]),"-----",VLOOKUP(LeaveTracker[[#This Row],[Employee Name]],Employees[[Employee Name]:[Office]],6))</f>
        <v>REGULAR</v>
      </c>
      <c r="G2632" s="24">
        <v>44809</v>
      </c>
      <c r="H2632" s="24">
        <v>44813</v>
      </c>
      <c r="I2632" s="19" t="s">
        <v>82</v>
      </c>
      <c r="K2632" s="51" t="str">
        <f ca="1">LeaveTracker[[#This Row],[Days]]&amp;" "&amp;LeaveTracker[[#This Row],[Type of Leave]]</f>
        <v>5 VL</v>
      </c>
      <c r="L2632" s="23">
        <f ca="1">NETWORKDAYS(LeaveTracker[[#This Row],[Start Date]],LeaveTracker[[#This Row],[End Date]],lstHolidays)</f>
        <v>5</v>
      </c>
      <c r="M2632" s="27"/>
    </row>
    <row r="2633" spans="1:13" ht="30" customHeight="1" x14ac:dyDescent="0.3">
      <c r="A2633" s="27">
        <v>1057</v>
      </c>
      <c r="B2633" s="31">
        <v>44805</v>
      </c>
      <c r="C2633" s="31">
        <v>44782</v>
      </c>
      <c r="D2633" s="19" t="s">
        <v>809</v>
      </c>
      <c r="E2633" s="51" t="str">
        <f>IF(ISBLANK(LeaveTracker[[#This Row],[Employee Name]]),"-----",VLOOKUP(LeaveTracker[[#This Row],[Employee Name]],Employees[[Employee Name]:[Office]],7))</f>
        <v>CHO</v>
      </c>
      <c r="F2633" s="51" t="str">
        <f>IF(ISBLANK(LeaveTracker[[#This Row],[Employee Name]]),"-----",VLOOKUP(LeaveTracker[[#This Row],[Employee Name]],Employees[[Employee Name]:[Office]],6))</f>
        <v>REGULAR</v>
      </c>
      <c r="G2633" s="24">
        <v>44816</v>
      </c>
      <c r="H2633" s="24">
        <v>44820</v>
      </c>
      <c r="I2633" s="19" t="s">
        <v>82</v>
      </c>
      <c r="K2633" s="51" t="str">
        <f ca="1">LeaveTracker[[#This Row],[Days]]&amp;" "&amp;LeaveTracker[[#This Row],[Type of Leave]]</f>
        <v>5 VL</v>
      </c>
      <c r="L2633" s="23">
        <f ca="1">NETWORKDAYS(LeaveTracker[[#This Row],[Start Date]],LeaveTracker[[#This Row],[End Date]],lstHolidays)</f>
        <v>5</v>
      </c>
      <c r="M2633" s="27"/>
    </row>
    <row r="2634" spans="1:13" ht="30" customHeight="1" x14ac:dyDescent="0.3">
      <c r="A2634" s="27">
        <v>1057</v>
      </c>
      <c r="B2634" s="31">
        <v>44805</v>
      </c>
      <c r="C2634" s="31">
        <v>44782</v>
      </c>
      <c r="D2634" s="19" t="s">
        <v>809</v>
      </c>
      <c r="E2634" s="51" t="str">
        <f>IF(ISBLANK(LeaveTracker[[#This Row],[Employee Name]]),"-----",VLOOKUP(LeaveTracker[[#This Row],[Employee Name]],Employees[[Employee Name]:[Office]],7))</f>
        <v>CHO</v>
      </c>
      <c r="F2634" s="51" t="str">
        <f>IF(ISBLANK(LeaveTracker[[#This Row],[Employee Name]]),"-----",VLOOKUP(LeaveTracker[[#This Row],[Employee Name]],Employees[[Employee Name]:[Office]],6))</f>
        <v>REGULAR</v>
      </c>
      <c r="G2634" s="24">
        <v>44823</v>
      </c>
      <c r="H2634" s="24">
        <v>44824</v>
      </c>
      <c r="I2634" s="19" t="s">
        <v>82</v>
      </c>
      <c r="K2634" s="51" t="str">
        <f ca="1">LeaveTracker[[#This Row],[Days]]&amp;" "&amp;LeaveTracker[[#This Row],[Type of Leave]]</f>
        <v>2 VL</v>
      </c>
      <c r="L2634" s="23">
        <f ca="1">NETWORKDAYS(LeaveTracker[[#This Row],[Start Date]],LeaveTracker[[#This Row],[End Date]],lstHolidays)</f>
        <v>2</v>
      </c>
      <c r="M2634" s="27"/>
    </row>
    <row r="2635" spans="1:13" ht="30" customHeight="1" x14ac:dyDescent="0.3">
      <c r="A2635" s="27">
        <f>A2634+1</f>
        <v>1058</v>
      </c>
      <c r="B2635" s="31">
        <v>44811</v>
      </c>
      <c r="C2635" s="31">
        <v>44769</v>
      </c>
      <c r="D2635" s="19" t="s">
        <v>699</v>
      </c>
      <c r="E2635" s="51" t="str">
        <f>IF(ISBLANK(LeaveTracker[[#This Row],[Employee Name]]),"-----",VLOOKUP(LeaveTracker[[#This Row],[Employee Name]],Employees[[Employee Name]:[Office]],7))</f>
        <v>CEO</v>
      </c>
      <c r="F2635" s="51" t="str">
        <f>IF(ISBLANK(LeaveTracker[[#This Row],[Employee Name]]),"-----",VLOOKUP(LeaveTracker[[#This Row],[Employee Name]],Employees[[Employee Name]:[Office]],6))</f>
        <v>REGULAR</v>
      </c>
      <c r="G2635" s="24">
        <v>44763</v>
      </c>
      <c r="H2635" s="24">
        <v>44763</v>
      </c>
      <c r="I2635" s="19" t="s">
        <v>81</v>
      </c>
      <c r="K2635" s="51" t="str">
        <f ca="1">LeaveTracker[[#This Row],[Days]]&amp;" "&amp;LeaveTracker[[#This Row],[Type of Leave]]</f>
        <v>1 SL</v>
      </c>
      <c r="L2635" s="23">
        <f ca="1">NETWORKDAYS(LeaveTracker[[#This Row],[Start Date]],LeaveTracker[[#This Row],[End Date]],lstHolidays)</f>
        <v>1</v>
      </c>
      <c r="M2635" s="27"/>
    </row>
    <row r="2636" spans="1:13" ht="30" customHeight="1" x14ac:dyDescent="0.3">
      <c r="A2636" s="27">
        <f>A2635+1</f>
        <v>1059</v>
      </c>
      <c r="B2636" s="31">
        <v>44811</v>
      </c>
      <c r="C2636" s="31">
        <v>44769</v>
      </c>
      <c r="D2636" s="19" t="s">
        <v>906</v>
      </c>
      <c r="E2636" s="51" t="str">
        <f>IF(ISBLANK(LeaveTracker[[#This Row],[Employee Name]]),"-----",VLOOKUP(LeaveTracker[[#This Row],[Employee Name]],Employees[[Employee Name]:[Office]],7))</f>
        <v>CEO</v>
      </c>
      <c r="F2636" s="51" t="str">
        <f>IF(ISBLANK(LeaveTracker[[#This Row],[Employee Name]]),"-----",VLOOKUP(LeaveTracker[[#This Row],[Employee Name]],Employees[[Employee Name]:[Office]],6))</f>
        <v>REGULAR</v>
      </c>
      <c r="G2636" s="24">
        <v>44756</v>
      </c>
      <c r="H2636" s="24">
        <v>44756</v>
      </c>
      <c r="I2636" s="19" t="s">
        <v>81</v>
      </c>
      <c r="K2636" s="51" t="str">
        <f ca="1">LeaveTracker[[#This Row],[Days]]&amp;" "&amp;LeaveTracker[[#This Row],[Type of Leave]]</f>
        <v>1 SL</v>
      </c>
      <c r="L2636" s="23">
        <f ca="1">NETWORKDAYS(LeaveTracker[[#This Row],[Start Date]],LeaveTracker[[#This Row],[End Date]],lstHolidays)</f>
        <v>1</v>
      </c>
      <c r="M2636" s="27"/>
    </row>
    <row r="2637" spans="1:13" ht="30" customHeight="1" x14ac:dyDescent="0.3">
      <c r="A2637" s="27">
        <v>1059</v>
      </c>
      <c r="B2637" s="31">
        <v>44811</v>
      </c>
      <c r="C2637" s="31">
        <v>44769</v>
      </c>
      <c r="D2637" s="19" t="s">
        <v>906</v>
      </c>
      <c r="E2637" s="51" t="str">
        <f>IF(ISBLANK(LeaveTracker[[#This Row],[Employee Name]]),"-----",VLOOKUP(LeaveTracker[[#This Row],[Employee Name]],Employees[[Employee Name]:[Office]],7))</f>
        <v>CEO</v>
      </c>
      <c r="F2637" s="51" t="str">
        <f>IF(ISBLANK(LeaveTracker[[#This Row],[Employee Name]]),"-----",VLOOKUP(LeaveTracker[[#This Row],[Employee Name]],Employees[[Employee Name]:[Office]],6))</f>
        <v>REGULAR</v>
      </c>
      <c r="G2637" s="24">
        <v>44763</v>
      </c>
      <c r="H2637" s="24">
        <v>44763</v>
      </c>
      <c r="I2637" s="19" t="s">
        <v>81</v>
      </c>
      <c r="K2637" s="51" t="str">
        <f ca="1">LeaveTracker[[#This Row],[Days]]&amp;" "&amp;LeaveTracker[[#This Row],[Type of Leave]]</f>
        <v>1 SL</v>
      </c>
      <c r="L2637" s="23">
        <f ca="1">NETWORKDAYS(LeaveTracker[[#This Row],[Start Date]],LeaveTracker[[#This Row],[End Date]],lstHolidays)</f>
        <v>1</v>
      </c>
      <c r="M2637" s="27"/>
    </row>
    <row r="2638" spans="1:13" ht="30" customHeight="1" x14ac:dyDescent="0.3">
      <c r="A2638" s="27">
        <f>A2637+1</f>
        <v>1060</v>
      </c>
      <c r="B2638" s="31">
        <v>44811</v>
      </c>
      <c r="C2638" s="31">
        <v>44743</v>
      </c>
      <c r="D2638" s="19" t="s">
        <v>1106</v>
      </c>
      <c r="E2638" s="51" t="str">
        <f>IF(ISBLANK(LeaveTracker[[#This Row],[Employee Name]]),"-----",VLOOKUP(LeaveTracker[[#This Row],[Employee Name]],Employees[[Employee Name]:[Office]],7))</f>
        <v>HSKB</v>
      </c>
      <c r="F2638" s="51" t="str">
        <f>IF(ISBLANK(LeaveTracker[[#This Row],[Employee Name]]),"-----",VLOOKUP(LeaveTracker[[#This Row],[Employee Name]],Employees[[Employee Name]:[Office]],6))</f>
        <v>REGULAR</v>
      </c>
      <c r="G2638" s="24">
        <v>44928</v>
      </c>
      <c r="H2638" s="24">
        <v>44945</v>
      </c>
      <c r="I2638" s="19" t="s">
        <v>82</v>
      </c>
      <c r="K2638" s="51" t="str">
        <f ca="1">LeaveTracker[[#This Row],[Days]]&amp;" "&amp;LeaveTracker[[#This Row],[Type of Leave]]</f>
        <v>13 VL</v>
      </c>
      <c r="L2638" s="23">
        <f ca="1">NETWORKDAYS(LeaveTracker[[#This Row],[Start Date]],LeaveTracker[[#This Row],[End Date]],lstHolidays)</f>
        <v>13</v>
      </c>
      <c r="M2638" s="27"/>
    </row>
    <row r="2639" spans="1:13" ht="30" customHeight="1" x14ac:dyDescent="0.3">
      <c r="A2639" s="27">
        <f>A2638+1</f>
        <v>1061</v>
      </c>
      <c r="B2639" s="31">
        <v>44811</v>
      </c>
      <c r="C2639" s="31">
        <v>44743</v>
      </c>
      <c r="D2639" s="19" t="s">
        <v>1106</v>
      </c>
      <c r="E2639" s="51" t="str">
        <f>IF(ISBLANK(LeaveTracker[[#This Row],[Employee Name]]),"-----",VLOOKUP(LeaveTracker[[#This Row],[Employee Name]],Employees[[Employee Name]:[Office]],7))</f>
        <v>HSKB</v>
      </c>
      <c r="F2639" s="51" t="str">
        <f>IF(ISBLANK(LeaveTracker[[#This Row],[Employee Name]]),"-----",VLOOKUP(LeaveTracker[[#This Row],[Employee Name]],Employees[[Employee Name]:[Office]],6))</f>
        <v>REGULAR</v>
      </c>
      <c r="G2639" s="24">
        <v>44743</v>
      </c>
      <c r="H2639" s="24">
        <v>44926</v>
      </c>
      <c r="I2639" s="19" t="s">
        <v>82</v>
      </c>
      <c r="K2639" s="51" t="str">
        <f ca="1">LeaveTracker[[#This Row],[Days]]&amp;" "&amp;LeaveTracker[[#This Row],[Type of Leave]]</f>
        <v>126 VL</v>
      </c>
      <c r="L2639" s="23">
        <f ca="1">NETWORKDAYS(LeaveTracker[[#This Row],[Start Date]],LeaveTracker[[#This Row],[End Date]],lstHolidays)</f>
        <v>126</v>
      </c>
      <c r="M2639" s="27"/>
    </row>
    <row r="2640" spans="1:13" ht="30" customHeight="1" x14ac:dyDescent="0.3">
      <c r="A2640" s="27">
        <f>A2639+1</f>
        <v>1062</v>
      </c>
      <c r="B2640" s="31">
        <v>44811</v>
      </c>
      <c r="C2640" s="31">
        <v>44774</v>
      </c>
      <c r="D2640" s="19" t="s">
        <v>569</v>
      </c>
      <c r="E2640" s="51" t="str">
        <f>IF(ISBLANK(LeaveTracker[[#This Row],[Employee Name]]),"-----",VLOOKUP(LeaveTracker[[#This Row],[Employee Name]],Employees[[Employee Name]:[Office]],7))</f>
        <v>CTO</v>
      </c>
      <c r="F2640" s="51" t="str">
        <f>IF(ISBLANK(LeaveTracker[[#This Row],[Employee Name]]),"-----",VLOOKUP(LeaveTracker[[#This Row],[Employee Name]],Employees[[Employee Name]:[Office]],6))</f>
        <v>REGULAR</v>
      </c>
      <c r="G2640" s="24">
        <v>44770</v>
      </c>
      <c r="H2640" s="24">
        <v>44771</v>
      </c>
      <c r="I2640" s="19" t="s">
        <v>81</v>
      </c>
      <c r="K2640" s="51" t="str">
        <f ca="1">LeaveTracker[[#This Row],[Days]]&amp;" "&amp;LeaveTracker[[#This Row],[Type of Leave]]</f>
        <v>2 SL</v>
      </c>
      <c r="L2640" s="23">
        <f ca="1">NETWORKDAYS(LeaveTracker[[#This Row],[Start Date]],LeaveTracker[[#This Row],[End Date]],lstHolidays)</f>
        <v>2</v>
      </c>
      <c r="M2640" s="27"/>
    </row>
    <row r="2641" spans="1:13" ht="30" customHeight="1" x14ac:dyDescent="0.3">
      <c r="A2641" s="27">
        <f>A2640+1</f>
        <v>1063</v>
      </c>
      <c r="B2641" s="31">
        <v>44811</v>
      </c>
      <c r="C2641" s="31">
        <v>44782</v>
      </c>
      <c r="D2641" s="19" t="s">
        <v>564</v>
      </c>
      <c r="E2641" s="51" t="str">
        <f>IF(ISBLANK(LeaveTracker[[#This Row],[Employee Name]]),"-----",VLOOKUP(LeaveTracker[[#This Row],[Employee Name]],Employees[[Employee Name]:[Office]],7))</f>
        <v>CENRO</v>
      </c>
      <c r="F2641" s="51" t="str">
        <f>IF(ISBLANK(LeaveTracker[[#This Row],[Employee Name]]),"-----",VLOOKUP(LeaveTracker[[#This Row],[Employee Name]],Employees[[Employee Name]:[Office]],6))</f>
        <v>REGULAR</v>
      </c>
      <c r="G2641" s="24">
        <v>44778</v>
      </c>
      <c r="H2641" s="24">
        <v>44778</v>
      </c>
      <c r="I2641" s="19" t="s">
        <v>81</v>
      </c>
      <c r="K2641" s="51" t="str">
        <f ca="1">LeaveTracker[[#This Row],[Days]]&amp;" "&amp;LeaveTracker[[#This Row],[Type of Leave]]</f>
        <v>1 SL</v>
      </c>
      <c r="L2641" s="23">
        <f ca="1">NETWORKDAYS(LeaveTracker[[#This Row],[Start Date]],LeaveTracker[[#This Row],[End Date]],lstHolidays)</f>
        <v>1</v>
      </c>
      <c r="M2641" s="27"/>
    </row>
    <row r="2642" spans="1:13" ht="30" customHeight="1" x14ac:dyDescent="0.3">
      <c r="A2642" s="27">
        <v>1063</v>
      </c>
      <c r="B2642" s="31">
        <v>44811</v>
      </c>
      <c r="C2642" s="31">
        <v>44782</v>
      </c>
      <c r="D2642" s="19" t="s">
        <v>564</v>
      </c>
      <c r="E2642" s="51" t="str">
        <f>IF(ISBLANK(LeaveTracker[[#This Row],[Employee Name]]),"-----",VLOOKUP(LeaveTracker[[#This Row],[Employee Name]],Employees[[Employee Name]:[Office]],7))</f>
        <v>CENRO</v>
      </c>
      <c r="F2642" s="51" t="str">
        <f>IF(ISBLANK(LeaveTracker[[#This Row],[Employee Name]]),"-----",VLOOKUP(LeaveTracker[[#This Row],[Employee Name]],Employees[[Employee Name]:[Office]],6))</f>
        <v>REGULAR</v>
      </c>
      <c r="G2642" s="24">
        <v>44781</v>
      </c>
      <c r="H2642" s="24">
        <v>44781</v>
      </c>
      <c r="I2642" s="19" t="s">
        <v>81</v>
      </c>
      <c r="K2642" s="51" t="str">
        <f ca="1">LeaveTracker[[#This Row],[Days]]&amp;" "&amp;LeaveTracker[[#This Row],[Type of Leave]]</f>
        <v>1 SL</v>
      </c>
      <c r="L2642" s="23">
        <f ca="1">NETWORKDAYS(LeaveTracker[[#This Row],[Start Date]],LeaveTracker[[#This Row],[End Date]],lstHolidays)</f>
        <v>1</v>
      </c>
      <c r="M2642" s="27"/>
    </row>
    <row r="2643" spans="1:13" ht="30" customHeight="1" x14ac:dyDescent="0.3">
      <c r="A2643" s="27">
        <f t="shared" ref="A2643:A2653" si="15">A2642+1</f>
        <v>1064</v>
      </c>
      <c r="B2643" s="31">
        <v>44811</v>
      </c>
      <c r="C2643" s="31">
        <v>44809</v>
      </c>
      <c r="D2643" s="19" t="s">
        <v>482</v>
      </c>
      <c r="E2643" s="51" t="str">
        <f>IF(ISBLANK(LeaveTracker[[#This Row],[Employee Name]]),"-----",VLOOKUP(LeaveTracker[[#This Row],[Employee Name]],Employees[[Employee Name]:[Office]],7))</f>
        <v>COOPERATIVE OFFICE</v>
      </c>
      <c r="F2643" s="51" t="str">
        <f>IF(ISBLANK(LeaveTracker[[#This Row],[Employee Name]]),"-----",VLOOKUP(LeaveTracker[[#This Row],[Employee Name]],Employees[[Employee Name]:[Office]],6))</f>
        <v>REGULAR</v>
      </c>
      <c r="G2643" s="24">
        <v>44823</v>
      </c>
      <c r="H2643" s="24">
        <v>44823</v>
      </c>
      <c r="I2643" s="19" t="s">
        <v>82</v>
      </c>
      <c r="K2643" s="51" t="str">
        <f ca="1">LeaveTracker[[#This Row],[Days]]&amp;" "&amp;LeaveTracker[[#This Row],[Type of Leave]]</f>
        <v>1 VL</v>
      </c>
      <c r="L2643" s="23">
        <f ca="1">NETWORKDAYS(LeaveTracker[[#This Row],[Start Date]],LeaveTracker[[#This Row],[End Date]],lstHolidays)</f>
        <v>1</v>
      </c>
      <c r="M2643" s="27"/>
    </row>
    <row r="2644" spans="1:13" ht="30" customHeight="1" x14ac:dyDescent="0.3">
      <c r="A2644" s="27">
        <f t="shared" si="15"/>
        <v>1065</v>
      </c>
      <c r="B2644" s="31">
        <v>44811</v>
      </c>
      <c r="C2644" s="31">
        <v>44782</v>
      </c>
      <c r="D2644" s="19" t="s">
        <v>671</v>
      </c>
      <c r="E2644" s="51" t="str">
        <f>IF(ISBLANK(LeaveTracker[[#This Row],[Employee Name]]),"-----",VLOOKUP(LeaveTracker[[#This Row],[Employee Name]],Employees[[Employee Name]:[Office]],7))</f>
        <v>SP</v>
      </c>
      <c r="F2644" s="51" t="str">
        <f>IF(ISBLANK(LeaveTracker[[#This Row],[Employee Name]]),"-----",VLOOKUP(LeaveTracker[[#This Row],[Employee Name]],Employees[[Employee Name]:[Office]],6))</f>
        <v>REGULAR</v>
      </c>
      <c r="G2644" s="24">
        <v>44781</v>
      </c>
      <c r="H2644" s="24">
        <v>44781</v>
      </c>
      <c r="I2644" s="19" t="s">
        <v>81</v>
      </c>
      <c r="K2644" s="51" t="str">
        <f ca="1">LeaveTracker[[#This Row],[Days]]&amp;" "&amp;LeaveTracker[[#This Row],[Type of Leave]]</f>
        <v>1 SL</v>
      </c>
      <c r="L2644" s="23">
        <f ca="1">NETWORKDAYS(LeaveTracker[[#This Row],[Start Date]],LeaveTracker[[#This Row],[End Date]],lstHolidays)</f>
        <v>1</v>
      </c>
      <c r="M2644" s="27"/>
    </row>
    <row r="2645" spans="1:13" ht="30" customHeight="1" x14ac:dyDescent="0.3">
      <c r="A2645" s="27">
        <f t="shared" si="15"/>
        <v>1066</v>
      </c>
      <c r="B2645" s="31">
        <v>44811</v>
      </c>
      <c r="C2645" s="31">
        <v>44784</v>
      </c>
      <c r="D2645" s="19" t="s">
        <v>730</v>
      </c>
      <c r="E2645" s="51" t="str">
        <f>IF(ISBLANK(LeaveTracker[[#This Row],[Employee Name]]),"-----",VLOOKUP(LeaveTracker[[#This Row],[Employee Name]],Employees[[Employee Name]:[Office]],7))</f>
        <v>SP</v>
      </c>
      <c r="F2645" s="51" t="str">
        <f>IF(ISBLANK(LeaveTracker[[#This Row],[Employee Name]]),"-----",VLOOKUP(LeaveTracker[[#This Row],[Employee Name]],Employees[[Employee Name]:[Office]],6))</f>
        <v>REGULAR</v>
      </c>
      <c r="G2645" s="24">
        <v>44781</v>
      </c>
      <c r="H2645" s="24">
        <v>44783</v>
      </c>
      <c r="I2645" s="19" t="s">
        <v>81</v>
      </c>
      <c r="K2645" s="51" t="str">
        <f ca="1">LeaveTracker[[#This Row],[Days]]&amp;" "&amp;LeaveTracker[[#This Row],[Type of Leave]]</f>
        <v>3 SL</v>
      </c>
      <c r="L2645" s="23">
        <f ca="1">NETWORKDAYS(LeaveTracker[[#This Row],[Start Date]],LeaveTracker[[#This Row],[End Date]],lstHolidays)</f>
        <v>3</v>
      </c>
      <c r="M2645" s="27"/>
    </row>
    <row r="2646" spans="1:13" ht="30" customHeight="1" x14ac:dyDescent="0.3">
      <c r="A2646" s="27">
        <f t="shared" si="15"/>
        <v>1067</v>
      </c>
      <c r="B2646" s="31">
        <v>44811</v>
      </c>
      <c r="C2646" s="31">
        <v>44783</v>
      </c>
      <c r="D2646" s="19" t="s">
        <v>362</v>
      </c>
      <c r="E2646" s="51" t="str">
        <f>IF(ISBLANK(LeaveTracker[[#This Row],[Employee Name]]),"-----",VLOOKUP(LeaveTracker[[#This Row],[Employee Name]],Employees[[Employee Name]:[Office]],7))</f>
        <v>SP</v>
      </c>
      <c r="F2646" s="51" t="str">
        <f>IF(ISBLANK(LeaveTracker[[#This Row],[Employee Name]]),"-----",VLOOKUP(LeaveTracker[[#This Row],[Employee Name]],Employees[[Employee Name]:[Office]],6))</f>
        <v>REGULAR</v>
      </c>
      <c r="G2646" s="24">
        <v>44782</v>
      </c>
      <c r="H2646" s="24">
        <v>44782</v>
      </c>
      <c r="I2646" s="19" t="s">
        <v>81</v>
      </c>
      <c r="K2646" s="51" t="str">
        <f ca="1">LeaveTracker[[#This Row],[Days]]&amp;" "&amp;LeaveTracker[[#This Row],[Type of Leave]]</f>
        <v>1 SL</v>
      </c>
      <c r="L2646" s="23">
        <f ca="1">NETWORKDAYS(LeaveTracker[[#This Row],[Start Date]],LeaveTracker[[#This Row],[End Date]],lstHolidays)</f>
        <v>1</v>
      </c>
      <c r="M2646" s="27"/>
    </row>
    <row r="2647" spans="1:13" ht="30" customHeight="1" x14ac:dyDescent="0.3">
      <c r="A2647" s="27">
        <f t="shared" si="15"/>
        <v>1068</v>
      </c>
      <c r="B2647" s="31">
        <v>44811</v>
      </c>
      <c r="C2647" s="31">
        <v>44775</v>
      </c>
      <c r="D2647" s="19" t="s">
        <v>358</v>
      </c>
      <c r="E2647" s="51" t="str">
        <f>IF(ISBLANK(LeaveTracker[[#This Row],[Employee Name]]),"-----",VLOOKUP(LeaveTracker[[#This Row],[Employee Name]],Employees[[Employee Name]:[Office]],7))</f>
        <v>VMO</v>
      </c>
      <c r="F2647" s="51" t="str">
        <f>IF(ISBLANK(LeaveTracker[[#This Row],[Employee Name]]),"-----",VLOOKUP(LeaveTracker[[#This Row],[Employee Name]],Employees[[Employee Name]:[Office]],6))</f>
        <v>REGULAR</v>
      </c>
      <c r="G2647" s="24">
        <v>44781</v>
      </c>
      <c r="H2647" s="24">
        <v>44781</v>
      </c>
      <c r="I2647" s="19" t="s">
        <v>298</v>
      </c>
      <c r="J2647" s="43" t="s">
        <v>1003</v>
      </c>
      <c r="K2647" s="51" t="str">
        <f ca="1">LeaveTracker[[#This Row],[Days]]&amp;" "&amp;LeaveTracker[[#This Row],[Type of Leave]]</f>
        <v>1 OTHER</v>
      </c>
      <c r="L2647" s="23">
        <f ca="1">NETWORKDAYS(LeaveTracker[[#This Row],[Start Date]],LeaveTracker[[#This Row],[End Date]],lstHolidays)</f>
        <v>1</v>
      </c>
      <c r="M2647" s="27"/>
    </row>
    <row r="2648" spans="1:13" ht="30" customHeight="1" x14ac:dyDescent="0.3">
      <c r="A2648" s="27">
        <f t="shared" si="15"/>
        <v>1069</v>
      </c>
      <c r="B2648" s="31">
        <v>44811</v>
      </c>
      <c r="C2648" s="31">
        <v>44785</v>
      </c>
      <c r="D2648" s="19" t="s">
        <v>1095</v>
      </c>
      <c r="E2648" s="51" t="str">
        <f>IF(ISBLANK(LeaveTracker[[#This Row],[Employee Name]]),"-----",VLOOKUP(LeaveTracker[[#This Row],[Employee Name]],Employees[[Employee Name]:[Office]],7))</f>
        <v>VMO</v>
      </c>
      <c r="F2648" s="51" t="str">
        <f>IF(ISBLANK(LeaveTracker[[#This Row],[Employee Name]]),"-----",VLOOKUP(LeaveTracker[[#This Row],[Employee Name]],Employees[[Employee Name]:[Office]],6))</f>
        <v>REGULAR</v>
      </c>
      <c r="G2648" s="24">
        <v>44781</v>
      </c>
      <c r="H2648" s="24">
        <v>44783</v>
      </c>
      <c r="I2648" s="19" t="s">
        <v>81</v>
      </c>
      <c r="K2648" s="51" t="str">
        <f ca="1">LeaveTracker[[#This Row],[Days]]&amp;" "&amp;LeaveTracker[[#This Row],[Type of Leave]]</f>
        <v>3 SL</v>
      </c>
      <c r="L2648" s="23">
        <f ca="1">NETWORKDAYS(LeaveTracker[[#This Row],[Start Date]],LeaveTracker[[#This Row],[End Date]],lstHolidays)</f>
        <v>3</v>
      </c>
      <c r="M2648" s="27"/>
    </row>
    <row r="2649" spans="1:13" ht="30" customHeight="1" x14ac:dyDescent="0.3">
      <c r="A2649" s="27">
        <f t="shared" si="15"/>
        <v>1070</v>
      </c>
      <c r="B2649" s="31">
        <v>44811</v>
      </c>
      <c r="C2649" s="31">
        <v>44770</v>
      </c>
      <c r="D2649" s="19" t="s">
        <v>730</v>
      </c>
      <c r="E2649" s="51" t="str">
        <f>IF(ISBLANK(LeaveTracker[[#This Row],[Employee Name]]),"-----",VLOOKUP(LeaveTracker[[#This Row],[Employee Name]],Employees[[Employee Name]:[Office]],7))</f>
        <v>SP</v>
      </c>
      <c r="F2649" s="51" t="str">
        <f>IF(ISBLANK(LeaveTracker[[#This Row],[Employee Name]]),"-----",VLOOKUP(LeaveTracker[[#This Row],[Employee Name]],Employees[[Employee Name]:[Office]],6))</f>
        <v>REGULAR</v>
      </c>
      <c r="G2649" s="24">
        <v>44769</v>
      </c>
      <c r="H2649" s="24">
        <v>44769</v>
      </c>
      <c r="I2649" s="19" t="s">
        <v>81</v>
      </c>
      <c r="K2649" s="51" t="str">
        <f ca="1">LeaveTracker[[#This Row],[Days]]&amp;" "&amp;LeaveTracker[[#This Row],[Type of Leave]]</f>
        <v>1 SL</v>
      </c>
      <c r="L2649" s="23">
        <f ca="1">NETWORKDAYS(LeaveTracker[[#This Row],[Start Date]],LeaveTracker[[#This Row],[End Date]],lstHolidays)</f>
        <v>1</v>
      </c>
      <c r="M2649" s="27"/>
    </row>
    <row r="2650" spans="1:13" ht="30" customHeight="1" x14ac:dyDescent="0.3">
      <c r="A2650" s="27">
        <f t="shared" si="15"/>
        <v>1071</v>
      </c>
      <c r="B2650" s="31">
        <v>44811</v>
      </c>
      <c r="C2650" s="31">
        <v>44782</v>
      </c>
      <c r="D2650" s="19" t="s">
        <v>591</v>
      </c>
      <c r="E2650" s="51" t="str">
        <f>IF(ISBLANK(LeaveTracker[[#This Row],[Employee Name]]),"-----",VLOOKUP(LeaveTracker[[#This Row],[Employee Name]],Employees[[Employee Name]:[Office]],7))</f>
        <v>MAHOGANY MARKET</v>
      </c>
      <c r="F2650" s="51" t="str">
        <f>IF(ISBLANK(LeaveTracker[[#This Row],[Employee Name]]),"-----",VLOOKUP(LeaveTracker[[#This Row],[Employee Name]],Employees[[Employee Name]:[Office]],6))</f>
        <v>REGULAR</v>
      </c>
      <c r="G2650" s="24">
        <v>44780</v>
      </c>
      <c r="H2650" s="24">
        <v>44780</v>
      </c>
      <c r="I2650" s="19" t="s">
        <v>81</v>
      </c>
      <c r="K2650" s="51" t="str">
        <f>LeaveTracker[[#This Row],[Days]]&amp;" "&amp;LeaveTracker[[#This Row],[Type of Leave]]</f>
        <v>1 SL</v>
      </c>
      <c r="L2650" s="23">
        <v>1</v>
      </c>
      <c r="M2650" s="27"/>
    </row>
    <row r="2651" spans="1:13" ht="30" customHeight="1" x14ac:dyDescent="0.3">
      <c r="A2651" s="27">
        <f t="shared" si="15"/>
        <v>1072</v>
      </c>
      <c r="B2651" s="31">
        <v>44811</v>
      </c>
      <c r="C2651" s="31">
        <v>44767</v>
      </c>
      <c r="D2651" s="19" t="s">
        <v>1109</v>
      </c>
      <c r="E2651" s="51" t="str">
        <f>IF(ISBLANK(LeaveTracker[[#This Row],[Employee Name]]),"-----",VLOOKUP(LeaveTracker[[#This Row],[Employee Name]],Employees[[Employee Name]:[Office]],7))</f>
        <v>CENRO</v>
      </c>
      <c r="F2651" s="51" t="str">
        <f>IF(ISBLANK(LeaveTracker[[#This Row],[Employee Name]]),"-----",VLOOKUP(LeaveTracker[[#This Row],[Employee Name]],Employees[[Employee Name]:[Office]],6))</f>
        <v>REGULAR</v>
      </c>
      <c r="G2651" s="24">
        <v>44761</v>
      </c>
      <c r="H2651" s="24">
        <v>44764</v>
      </c>
      <c r="I2651" s="19" t="s">
        <v>81</v>
      </c>
      <c r="K2651" s="51" t="str">
        <f ca="1">LeaveTracker[[#This Row],[Days]]&amp;" "&amp;LeaveTracker[[#This Row],[Type of Leave]]</f>
        <v>4 SL</v>
      </c>
      <c r="L2651" s="23">
        <f ca="1">NETWORKDAYS(LeaveTracker[[#This Row],[Start Date]],LeaveTracker[[#This Row],[End Date]],lstHolidays)</f>
        <v>4</v>
      </c>
      <c r="M2651" s="27"/>
    </row>
    <row r="2652" spans="1:13" ht="30" customHeight="1" x14ac:dyDescent="0.3">
      <c r="A2652" s="27">
        <f t="shared" si="15"/>
        <v>1073</v>
      </c>
      <c r="B2652" s="31">
        <v>44811</v>
      </c>
      <c r="C2652" s="31">
        <v>44799</v>
      </c>
      <c r="D2652" s="19" t="s">
        <v>904</v>
      </c>
      <c r="E2652" s="51" t="str">
        <f>IF(ISBLANK(LeaveTracker[[#This Row],[Employee Name]]),"-----",VLOOKUP(LeaveTracker[[#This Row],[Employee Name]],Employees[[Employee Name]:[Office]],7))</f>
        <v>CEO</v>
      </c>
      <c r="F2652" s="51" t="str">
        <f>IF(ISBLANK(LeaveTracker[[#This Row],[Employee Name]]),"-----",VLOOKUP(LeaveTracker[[#This Row],[Employee Name]],Employees[[Employee Name]:[Office]],6))</f>
        <v>REGULAR</v>
      </c>
      <c r="G2652" s="24">
        <v>44811</v>
      </c>
      <c r="H2652" s="24">
        <v>44811</v>
      </c>
      <c r="I2652" s="19" t="s">
        <v>298</v>
      </c>
      <c r="J2652" s="43" t="s">
        <v>1003</v>
      </c>
      <c r="K2652" s="51" t="str">
        <f ca="1">LeaveTracker[[#This Row],[Days]]&amp;" "&amp;LeaveTracker[[#This Row],[Type of Leave]]</f>
        <v>1 OTHER</v>
      </c>
      <c r="L2652" s="23">
        <f ca="1">NETWORKDAYS(LeaveTracker[[#This Row],[Start Date]],LeaveTracker[[#This Row],[End Date]],lstHolidays)</f>
        <v>1</v>
      </c>
      <c r="M2652" s="27"/>
    </row>
    <row r="2653" spans="1:13" ht="30" customHeight="1" x14ac:dyDescent="0.3">
      <c r="A2653" s="27">
        <f t="shared" si="15"/>
        <v>1074</v>
      </c>
      <c r="B2653" s="31">
        <v>44811</v>
      </c>
      <c r="C2653" s="31">
        <v>44799</v>
      </c>
      <c r="D2653" s="19" t="s">
        <v>904</v>
      </c>
      <c r="E2653" s="51" t="str">
        <f>IF(ISBLANK(LeaveTracker[[#This Row],[Employee Name]]),"-----",VLOOKUP(LeaveTracker[[#This Row],[Employee Name]],Employees[[Employee Name]:[Office]],7))</f>
        <v>CEO</v>
      </c>
      <c r="F2653" s="51" t="str">
        <f>IF(ISBLANK(LeaveTracker[[#This Row],[Employee Name]]),"-----",VLOOKUP(LeaveTracker[[#This Row],[Employee Name]],Employees[[Employee Name]:[Office]],6))</f>
        <v>REGULAR</v>
      </c>
      <c r="G2653" s="24">
        <v>44795</v>
      </c>
      <c r="H2653" s="24">
        <v>44795</v>
      </c>
      <c r="I2653" s="19" t="s">
        <v>81</v>
      </c>
      <c r="K2653" s="51" t="str">
        <f ca="1">LeaveTracker[[#This Row],[Days]]&amp;" "&amp;LeaveTracker[[#This Row],[Type of Leave]]</f>
        <v>1 SL</v>
      </c>
      <c r="L2653" s="23">
        <f ca="1">NETWORKDAYS(LeaveTracker[[#This Row],[Start Date]],LeaveTracker[[#This Row],[End Date]],lstHolidays)</f>
        <v>1</v>
      </c>
      <c r="M2653" s="27"/>
    </row>
    <row r="2654" spans="1:13" ht="30" customHeight="1" x14ac:dyDescent="0.3">
      <c r="A2654" s="27">
        <v>1074</v>
      </c>
      <c r="B2654" s="31">
        <v>44811</v>
      </c>
      <c r="C2654" s="31">
        <v>44799</v>
      </c>
      <c r="D2654" s="19" t="s">
        <v>904</v>
      </c>
      <c r="E2654" s="51" t="str">
        <f>IF(ISBLANK(LeaveTracker[[#This Row],[Employee Name]]),"-----",VLOOKUP(LeaveTracker[[#This Row],[Employee Name]],Employees[[Employee Name]:[Office]],7))</f>
        <v>CEO</v>
      </c>
      <c r="F2654" s="51" t="str">
        <f>IF(ISBLANK(LeaveTracker[[#This Row],[Employee Name]]),"-----",VLOOKUP(LeaveTracker[[#This Row],[Employee Name]],Employees[[Employee Name]:[Office]],6))</f>
        <v>REGULAR</v>
      </c>
      <c r="G2654" s="24">
        <v>44799</v>
      </c>
      <c r="H2654" s="24">
        <v>44799</v>
      </c>
      <c r="I2654" s="19" t="s">
        <v>81</v>
      </c>
      <c r="K2654" s="51" t="str">
        <f ca="1">LeaveTracker[[#This Row],[Days]]&amp;" "&amp;LeaveTracker[[#This Row],[Type of Leave]]</f>
        <v>1 SL</v>
      </c>
      <c r="L2654" s="23">
        <f ca="1">NETWORKDAYS(LeaveTracker[[#This Row],[Start Date]],LeaveTracker[[#This Row],[End Date]],lstHolidays)</f>
        <v>1</v>
      </c>
      <c r="M2654" s="27"/>
    </row>
    <row r="2655" spans="1:13" ht="30" customHeight="1" x14ac:dyDescent="0.3">
      <c r="A2655" s="27">
        <f>A2654+1</f>
        <v>1075</v>
      </c>
      <c r="B2655" s="31">
        <v>44811</v>
      </c>
      <c r="C2655" s="31">
        <v>44792</v>
      </c>
      <c r="D2655" s="19" t="s">
        <v>255</v>
      </c>
      <c r="E2655" s="51" t="str">
        <f>IF(ISBLANK(LeaveTracker[[#This Row],[Employee Name]]),"-----",VLOOKUP(LeaveTracker[[#This Row],[Employee Name]],Employees[[Employee Name]:[Office]],7))</f>
        <v>DA</v>
      </c>
      <c r="F2655" s="51" t="str">
        <f>IF(ISBLANK(LeaveTracker[[#This Row],[Employee Name]]),"-----",VLOOKUP(LeaveTracker[[#This Row],[Employee Name]],Employees[[Employee Name]:[Office]],6))</f>
        <v>REGULAR</v>
      </c>
      <c r="G2655" s="24">
        <v>44789</v>
      </c>
      <c r="H2655" s="24">
        <v>44789</v>
      </c>
      <c r="I2655" s="19" t="s">
        <v>81</v>
      </c>
      <c r="K2655" s="51" t="str">
        <f ca="1">LeaveTracker[[#This Row],[Days]]&amp;" "&amp;LeaveTracker[[#This Row],[Type of Leave]]</f>
        <v>1 SL</v>
      </c>
      <c r="L2655" s="23">
        <f ca="1">NETWORKDAYS(LeaveTracker[[#This Row],[Start Date]],LeaveTracker[[#This Row],[End Date]],lstHolidays)</f>
        <v>1</v>
      </c>
      <c r="M2655" s="27"/>
    </row>
    <row r="2656" spans="1:13" ht="30" customHeight="1" x14ac:dyDescent="0.3">
      <c r="A2656" s="27">
        <f>A2655+1</f>
        <v>1076</v>
      </c>
      <c r="B2656" s="31">
        <v>44811</v>
      </c>
      <c r="C2656" s="31">
        <v>44796</v>
      </c>
      <c r="D2656" s="19" t="s">
        <v>246</v>
      </c>
      <c r="E2656" s="51" t="str">
        <f>IF(ISBLANK(LeaveTracker[[#This Row],[Employee Name]]),"-----",VLOOKUP(LeaveTracker[[#This Row],[Employee Name]],Employees[[Employee Name]:[Office]],7))</f>
        <v>TCCH/TICC</v>
      </c>
      <c r="F2656" s="51" t="str">
        <f>IF(ISBLANK(LeaveTracker[[#This Row],[Employee Name]]),"-----",VLOOKUP(LeaveTracker[[#This Row],[Employee Name]],Employees[[Employee Name]:[Office]],6))</f>
        <v>REGULAR</v>
      </c>
      <c r="G2656" s="24">
        <v>44795</v>
      </c>
      <c r="H2656" s="24">
        <v>44795</v>
      </c>
      <c r="I2656" s="19" t="s">
        <v>81</v>
      </c>
      <c r="K2656" s="51" t="str">
        <f ca="1">LeaveTracker[[#This Row],[Days]]&amp;" "&amp;LeaveTracker[[#This Row],[Type of Leave]]</f>
        <v>1 SL</v>
      </c>
      <c r="L2656" s="23">
        <f ca="1">NETWORKDAYS(LeaveTracker[[#This Row],[Start Date]],LeaveTracker[[#This Row],[End Date]],lstHolidays)</f>
        <v>1</v>
      </c>
      <c r="M2656" s="27"/>
    </row>
    <row r="2657" spans="1:13" ht="30" customHeight="1" x14ac:dyDescent="0.3">
      <c r="A2657" s="27">
        <f>A2656+1</f>
        <v>1077</v>
      </c>
      <c r="B2657" s="31">
        <v>44811</v>
      </c>
      <c r="C2657" s="31">
        <v>44781</v>
      </c>
      <c r="D2657" s="19" t="s">
        <v>175</v>
      </c>
      <c r="E2657" s="51" t="str">
        <f>IF(ISBLANK(LeaveTracker[[#This Row],[Employee Name]]),"-----",VLOOKUP(LeaveTracker[[#This Row],[Employee Name]],Employees[[Employee Name]:[Office]],7))</f>
        <v>HRMO</v>
      </c>
      <c r="F2657" s="51" t="str">
        <f>IF(ISBLANK(LeaveTracker[[#This Row],[Employee Name]]),"-----",VLOOKUP(LeaveTracker[[#This Row],[Employee Name]],Employees[[Employee Name]:[Office]],6))</f>
        <v>REGULAR</v>
      </c>
      <c r="G2657" s="24">
        <v>44776</v>
      </c>
      <c r="H2657" s="24">
        <v>44777</v>
      </c>
      <c r="I2657" s="19" t="s">
        <v>81</v>
      </c>
      <c r="K2657" s="51" t="str">
        <f ca="1">LeaveTracker[[#This Row],[Days]]&amp;" "&amp;LeaveTracker[[#This Row],[Type of Leave]]</f>
        <v>2 SL</v>
      </c>
      <c r="L2657" s="23">
        <f ca="1">NETWORKDAYS(LeaveTracker[[#This Row],[Start Date]],LeaveTracker[[#This Row],[End Date]],lstHolidays)</f>
        <v>2</v>
      </c>
      <c r="M2657" s="27"/>
    </row>
    <row r="2658" spans="1:13" ht="30" customHeight="1" x14ac:dyDescent="0.3">
      <c r="A2658" s="27">
        <f>A2657+1</f>
        <v>1078</v>
      </c>
      <c r="B2658" s="31">
        <v>44811</v>
      </c>
      <c r="C2658" s="31">
        <v>44782</v>
      </c>
      <c r="D2658" s="19" t="s">
        <v>175</v>
      </c>
      <c r="E2658" s="51" t="str">
        <f>IF(ISBLANK(LeaveTracker[[#This Row],[Employee Name]]),"-----",VLOOKUP(LeaveTracker[[#This Row],[Employee Name]],Employees[[Employee Name]:[Office]],7))</f>
        <v>HRMO</v>
      </c>
      <c r="F2658" s="51" t="str">
        <f>IF(ISBLANK(LeaveTracker[[#This Row],[Employee Name]]),"-----",VLOOKUP(LeaveTracker[[#This Row],[Employee Name]],Employees[[Employee Name]:[Office]],6))</f>
        <v>REGULAR</v>
      </c>
      <c r="G2658" s="24">
        <v>44784</v>
      </c>
      <c r="H2658" s="24">
        <v>44784</v>
      </c>
      <c r="I2658" s="19" t="s">
        <v>298</v>
      </c>
      <c r="J2658" s="43" t="s">
        <v>1003</v>
      </c>
      <c r="K2658" s="51" t="str">
        <f ca="1">LeaveTracker[[#This Row],[Days]]&amp;" "&amp;LeaveTracker[[#This Row],[Type of Leave]]</f>
        <v>1 OTHER</v>
      </c>
      <c r="L2658" s="23">
        <f ca="1">NETWORKDAYS(LeaveTracker[[#This Row],[Start Date]],LeaveTracker[[#This Row],[End Date]],lstHolidays)</f>
        <v>1</v>
      </c>
      <c r="M2658" s="27"/>
    </row>
    <row r="2659" spans="1:13" ht="30" customHeight="1" x14ac:dyDescent="0.3">
      <c r="A2659" s="27">
        <v>1078</v>
      </c>
      <c r="B2659" s="31">
        <v>44811</v>
      </c>
      <c r="C2659" s="31">
        <v>44782</v>
      </c>
      <c r="D2659" s="19" t="s">
        <v>175</v>
      </c>
      <c r="E2659" s="51" t="str">
        <f>IF(ISBLANK(LeaveTracker[[#This Row],[Employee Name]]),"-----",VLOOKUP(LeaveTracker[[#This Row],[Employee Name]],Employees[[Employee Name]:[Office]],7))</f>
        <v>HRMO</v>
      </c>
      <c r="F2659" s="51" t="str">
        <f>IF(ISBLANK(LeaveTracker[[#This Row],[Employee Name]]),"-----",VLOOKUP(LeaveTracker[[#This Row],[Employee Name]],Employees[[Employee Name]:[Office]],6))</f>
        <v>REGULAR</v>
      </c>
      <c r="G2659" s="24">
        <v>44788</v>
      </c>
      <c r="H2659" s="24">
        <v>44788</v>
      </c>
      <c r="I2659" s="19" t="s">
        <v>298</v>
      </c>
      <c r="J2659" s="43" t="s">
        <v>1003</v>
      </c>
      <c r="K2659" s="51" t="str">
        <f ca="1">LeaveTracker[[#This Row],[Days]]&amp;" "&amp;LeaveTracker[[#This Row],[Type of Leave]]</f>
        <v>1 OTHER</v>
      </c>
      <c r="L2659" s="23">
        <f ca="1">NETWORKDAYS(LeaveTracker[[#This Row],[Start Date]],LeaveTracker[[#This Row],[End Date]],lstHolidays)</f>
        <v>1</v>
      </c>
      <c r="M2659" s="27"/>
    </row>
    <row r="2660" spans="1:13" ht="30" customHeight="1" x14ac:dyDescent="0.3">
      <c r="A2660" s="27">
        <f>A2659+1</f>
        <v>1079</v>
      </c>
      <c r="B2660" s="31">
        <v>44811</v>
      </c>
      <c r="C2660" s="31">
        <v>44782</v>
      </c>
      <c r="D2660" s="19" t="s">
        <v>402</v>
      </c>
      <c r="E2660" s="51" t="str">
        <f>IF(ISBLANK(LeaveTracker[[#This Row],[Employee Name]]),"-----",VLOOKUP(LeaveTracker[[#This Row],[Employee Name]],Employees[[Employee Name]:[Office]],7))</f>
        <v>CTO</v>
      </c>
      <c r="F2660" s="51" t="str">
        <f>IF(ISBLANK(LeaveTracker[[#This Row],[Employee Name]]),"-----",VLOOKUP(LeaveTracker[[#This Row],[Employee Name]],Employees[[Employee Name]:[Office]],6))</f>
        <v>REGULAR</v>
      </c>
      <c r="G2660" s="24">
        <v>44781</v>
      </c>
      <c r="H2660" s="24">
        <v>44781</v>
      </c>
      <c r="I2660" s="19" t="s">
        <v>81</v>
      </c>
      <c r="K2660" s="51" t="str">
        <f ca="1">LeaveTracker[[#This Row],[Days]]&amp;" "&amp;LeaveTracker[[#This Row],[Type of Leave]]</f>
        <v>1 SL</v>
      </c>
      <c r="L2660" s="23">
        <f ca="1">NETWORKDAYS(LeaveTracker[[#This Row],[Start Date]],LeaveTracker[[#This Row],[End Date]],lstHolidays)</f>
        <v>1</v>
      </c>
      <c r="M2660" s="27"/>
    </row>
    <row r="2661" spans="1:13" ht="30" customHeight="1" x14ac:dyDescent="0.3">
      <c r="A2661" s="27">
        <f>A2660+1</f>
        <v>1080</v>
      </c>
      <c r="B2661" s="31">
        <v>44811</v>
      </c>
      <c r="C2661" s="31">
        <v>44743</v>
      </c>
      <c r="D2661" s="19" t="s">
        <v>1083</v>
      </c>
      <c r="E2661" s="51" t="str">
        <f>IF(ISBLANK(LeaveTracker[[#This Row],[Employee Name]]),"-----",VLOOKUP(LeaveTracker[[#This Row],[Employee Name]],Employees[[Employee Name]:[Office]],7))</f>
        <v>ACCOUNTING</v>
      </c>
      <c r="F2661" s="51" t="str">
        <f>IF(ISBLANK(LeaveTracker[[#This Row],[Employee Name]]),"-----",VLOOKUP(LeaveTracker[[#This Row],[Employee Name]],Employees[[Employee Name]:[Office]],6))</f>
        <v>REGULAR</v>
      </c>
      <c r="G2661" s="24">
        <v>44760</v>
      </c>
      <c r="H2661" s="24">
        <v>44761</v>
      </c>
      <c r="I2661" s="19" t="s">
        <v>298</v>
      </c>
      <c r="J2661" s="43" t="s">
        <v>1003</v>
      </c>
      <c r="K2661" s="51" t="str">
        <f ca="1">LeaveTracker[[#This Row],[Days]]&amp;" "&amp;LeaveTracker[[#This Row],[Type of Leave]]</f>
        <v>2 OTHER</v>
      </c>
      <c r="L2661" s="23">
        <f ca="1">NETWORKDAYS(LeaveTracker[[#This Row],[Start Date]],LeaveTracker[[#This Row],[End Date]],lstHolidays)</f>
        <v>2</v>
      </c>
      <c r="M2661" s="27"/>
    </row>
    <row r="2662" spans="1:13" ht="30" customHeight="1" x14ac:dyDescent="0.3">
      <c r="A2662" s="27">
        <f>A2661+1</f>
        <v>1081</v>
      </c>
      <c r="B2662" s="31">
        <v>44811</v>
      </c>
      <c r="C2662" s="31">
        <v>44743</v>
      </c>
      <c r="D2662" s="19" t="s">
        <v>1083</v>
      </c>
      <c r="E2662" s="51" t="str">
        <f>IF(ISBLANK(LeaveTracker[[#This Row],[Employee Name]]),"-----",VLOOKUP(LeaveTracker[[#This Row],[Employee Name]],Employees[[Employee Name]:[Office]],7))</f>
        <v>ACCOUNTING</v>
      </c>
      <c r="F2662" s="51" t="str">
        <f>IF(ISBLANK(LeaveTracker[[#This Row],[Employee Name]]),"-----",VLOOKUP(LeaveTracker[[#This Row],[Employee Name]],Employees[[Employee Name]:[Office]],6))</f>
        <v>REGULAR</v>
      </c>
      <c r="G2662" s="24">
        <v>44746</v>
      </c>
      <c r="H2662" s="24">
        <v>44746</v>
      </c>
      <c r="I2662" s="19" t="s">
        <v>298</v>
      </c>
      <c r="J2662" s="43" t="s">
        <v>1004</v>
      </c>
      <c r="K2662" s="51" t="str">
        <f ca="1">LeaveTracker[[#This Row],[Days]]&amp;" "&amp;LeaveTracker[[#This Row],[Type of Leave]]</f>
        <v>1 OTHER</v>
      </c>
      <c r="L2662" s="23">
        <f ca="1">NETWORKDAYS(LeaveTracker[[#This Row],[Start Date]],LeaveTracker[[#This Row],[End Date]],lstHolidays)</f>
        <v>1</v>
      </c>
      <c r="M2662" s="27"/>
    </row>
    <row r="2663" spans="1:13" ht="30" customHeight="1" x14ac:dyDescent="0.3">
      <c r="A2663" s="27">
        <f>A2662+1</f>
        <v>1082</v>
      </c>
      <c r="B2663" s="31">
        <v>44819</v>
      </c>
      <c r="C2663" s="31">
        <v>44782</v>
      </c>
      <c r="D2663" s="19" t="s">
        <v>1261</v>
      </c>
      <c r="E2663" s="51" t="str">
        <f>IF(ISBLANK(LeaveTracker[[#This Row],[Employee Name]]),"-----",VLOOKUP(LeaveTracker[[#This Row],[Employee Name]],Employees[[Employee Name]:[Office]],7))</f>
        <v>CHO</v>
      </c>
      <c r="F2663" s="51" t="str">
        <f>IF(ISBLANK(LeaveTracker[[#This Row],[Employee Name]]),"-----",VLOOKUP(LeaveTracker[[#This Row],[Employee Name]],Employees[[Employee Name]:[Office]],6))</f>
        <v>REGULAR</v>
      </c>
      <c r="G2663" s="24">
        <v>44791</v>
      </c>
      <c r="H2663" s="24">
        <v>44792</v>
      </c>
      <c r="I2663" s="19" t="s">
        <v>82</v>
      </c>
      <c r="K2663" s="51" t="str">
        <f ca="1">LeaveTracker[[#This Row],[Days]]&amp;" "&amp;LeaveTracker[[#This Row],[Type of Leave]]</f>
        <v>2 VL</v>
      </c>
      <c r="L2663" s="23">
        <f ca="1">NETWORKDAYS(LeaveTracker[[#This Row],[Start Date]],LeaveTracker[[#This Row],[End Date]],lstHolidays)</f>
        <v>2</v>
      </c>
      <c r="M2663" s="27"/>
    </row>
    <row r="2664" spans="1:13" ht="30" customHeight="1" x14ac:dyDescent="0.3">
      <c r="A2664" s="27">
        <v>1082</v>
      </c>
      <c r="B2664" s="31">
        <v>44819</v>
      </c>
      <c r="C2664" s="31">
        <v>44782</v>
      </c>
      <c r="D2664" s="19" t="s">
        <v>1261</v>
      </c>
      <c r="E2664" s="51" t="str">
        <f>IF(ISBLANK(LeaveTracker[[#This Row],[Employee Name]]),"-----",VLOOKUP(LeaveTracker[[#This Row],[Employee Name]],Employees[[Employee Name]:[Office]],7))</f>
        <v>CHO</v>
      </c>
      <c r="F2664" s="51" t="str">
        <f>IF(ISBLANK(LeaveTracker[[#This Row],[Employee Name]]),"-----",VLOOKUP(LeaveTracker[[#This Row],[Employee Name]],Employees[[Employee Name]:[Office]],6))</f>
        <v>REGULAR</v>
      </c>
      <c r="G2664" s="24">
        <v>44795</v>
      </c>
      <c r="H2664" s="24">
        <v>44799</v>
      </c>
      <c r="I2664" s="19" t="s">
        <v>82</v>
      </c>
      <c r="K2664" s="51" t="str">
        <f ca="1">LeaveTracker[[#This Row],[Days]]&amp;" "&amp;LeaveTracker[[#This Row],[Type of Leave]]</f>
        <v>5 VL</v>
      </c>
      <c r="L2664" s="23">
        <f ca="1">NETWORKDAYS(LeaveTracker[[#This Row],[Start Date]],LeaveTracker[[#This Row],[End Date]],lstHolidays)</f>
        <v>5</v>
      </c>
      <c r="M2664" s="27"/>
    </row>
    <row r="2665" spans="1:13" ht="30" customHeight="1" x14ac:dyDescent="0.3">
      <c r="A2665" s="27">
        <f t="shared" ref="A2665:A2728" si="16">A2664+1</f>
        <v>1083</v>
      </c>
      <c r="B2665" s="31">
        <v>44819</v>
      </c>
      <c r="C2665" s="31">
        <v>44764</v>
      </c>
      <c r="D2665" s="19" t="s">
        <v>1265</v>
      </c>
      <c r="E2665" s="51" t="str">
        <f>IF(ISBLANK(LeaveTracker[[#This Row],[Employee Name]]),"-----",VLOOKUP(LeaveTracker[[#This Row],[Employee Name]],Employees[[Employee Name]:[Office]],7))</f>
        <v>BUDGET</v>
      </c>
      <c r="F2665" s="51" t="str">
        <f>IF(ISBLANK(LeaveTracker[[#This Row],[Employee Name]]),"-----",VLOOKUP(LeaveTracker[[#This Row],[Employee Name]],Employees[[Employee Name]:[Office]],6))</f>
        <v>REGULAR</v>
      </c>
      <c r="G2665" s="24">
        <v>44763</v>
      </c>
      <c r="H2665" s="24">
        <v>44763</v>
      </c>
      <c r="I2665" s="19" t="s">
        <v>81</v>
      </c>
      <c r="K2665" s="51" t="str">
        <f ca="1">LeaveTracker[[#This Row],[Days]]&amp;" "&amp;LeaveTracker[[#This Row],[Type of Leave]]</f>
        <v>1 SL</v>
      </c>
      <c r="L2665" s="23">
        <f ca="1">NETWORKDAYS(LeaveTracker[[#This Row],[Start Date]],LeaveTracker[[#This Row],[End Date]],lstHolidays)</f>
        <v>1</v>
      </c>
      <c r="M2665" s="27"/>
    </row>
    <row r="2666" spans="1:13" ht="30" customHeight="1" x14ac:dyDescent="0.3">
      <c r="A2666" s="27">
        <f t="shared" si="16"/>
        <v>1084</v>
      </c>
      <c r="B2666" s="31">
        <v>44819</v>
      </c>
      <c r="C2666" s="31">
        <v>44783</v>
      </c>
      <c r="D2666" s="19" t="s">
        <v>459</v>
      </c>
      <c r="E2666" s="51" t="str">
        <f>IF(ISBLANK(LeaveTracker[[#This Row],[Employee Name]]),"-----",VLOOKUP(LeaveTracker[[#This Row],[Employee Name]],Employees[[Employee Name]:[Office]],7))</f>
        <v>HRMO</v>
      </c>
      <c r="F2666" s="51" t="str">
        <f>IF(ISBLANK(LeaveTracker[[#This Row],[Employee Name]]),"-----",VLOOKUP(LeaveTracker[[#This Row],[Employee Name]],Employees[[Employee Name]:[Office]],6))</f>
        <v>REGULAR</v>
      </c>
      <c r="G2666" s="24">
        <v>44784</v>
      </c>
      <c r="H2666" s="24">
        <v>44784</v>
      </c>
      <c r="I2666" s="19" t="s">
        <v>81</v>
      </c>
      <c r="K2666" s="51" t="str">
        <f ca="1">LeaveTracker[[#This Row],[Days]]&amp;" "&amp;LeaveTracker[[#This Row],[Type of Leave]]</f>
        <v>1 SL</v>
      </c>
      <c r="L2666" s="23">
        <f ca="1">NETWORKDAYS(LeaveTracker[[#This Row],[Start Date]],LeaveTracker[[#This Row],[End Date]],lstHolidays)</f>
        <v>1</v>
      </c>
      <c r="M2666" s="27"/>
    </row>
    <row r="2667" spans="1:13" ht="30" customHeight="1" x14ac:dyDescent="0.3">
      <c r="A2667" s="27">
        <f t="shared" si="16"/>
        <v>1085</v>
      </c>
      <c r="B2667" s="31">
        <v>44819</v>
      </c>
      <c r="C2667" s="31">
        <v>44784</v>
      </c>
      <c r="D2667" s="19" t="s">
        <v>1268</v>
      </c>
      <c r="E2667" s="51" t="str">
        <f>IF(ISBLANK(LeaveTracker[[#This Row],[Employee Name]]),"-----",VLOOKUP(LeaveTracker[[#This Row],[Employee Name]],Employees[[Employee Name]:[Office]],7))</f>
        <v>CHO</v>
      </c>
      <c r="F2667" s="51" t="str">
        <f>IF(ISBLANK(LeaveTracker[[#This Row],[Employee Name]]),"-----",VLOOKUP(LeaveTracker[[#This Row],[Employee Name]],Employees[[Employee Name]:[Office]],6))</f>
        <v>REGULAR</v>
      </c>
      <c r="G2667" s="24">
        <v>44796</v>
      </c>
      <c r="H2667" s="24">
        <v>44798</v>
      </c>
      <c r="I2667" s="19" t="s">
        <v>298</v>
      </c>
      <c r="J2667" s="43" t="s">
        <v>1004</v>
      </c>
      <c r="K2667" s="51" t="str">
        <f ca="1">LeaveTracker[[#This Row],[Days]]&amp;" "&amp;LeaveTracker[[#This Row],[Type of Leave]]</f>
        <v>3 OTHER</v>
      </c>
      <c r="L2667" s="23">
        <f ca="1">NETWORKDAYS(LeaveTracker[[#This Row],[Start Date]],LeaveTracker[[#This Row],[End Date]],lstHolidays)</f>
        <v>3</v>
      </c>
      <c r="M2667" s="27"/>
    </row>
    <row r="2668" spans="1:13" ht="30" customHeight="1" x14ac:dyDescent="0.3">
      <c r="A2668" s="27">
        <f t="shared" si="16"/>
        <v>1086</v>
      </c>
      <c r="B2668" s="31">
        <v>44819</v>
      </c>
      <c r="C2668" s="31">
        <v>44778</v>
      </c>
      <c r="D2668" s="19" t="s">
        <v>798</v>
      </c>
      <c r="E2668" s="51" t="str">
        <f>IF(ISBLANK(LeaveTracker[[#This Row],[Employee Name]]),"-----",VLOOKUP(LeaveTracker[[#This Row],[Employee Name]],Employees[[Employee Name]:[Office]],7))</f>
        <v>ONT</v>
      </c>
      <c r="F2668" s="51" t="str">
        <f>IF(ISBLANK(LeaveTracker[[#This Row],[Employee Name]]),"-----",VLOOKUP(LeaveTracker[[#This Row],[Employee Name]],Employees[[Employee Name]:[Office]],6))</f>
        <v>REGULAR</v>
      </c>
      <c r="G2668" s="24">
        <v>44777</v>
      </c>
      <c r="H2668" s="24">
        <v>44777</v>
      </c>
      <c r="I2668" s="19" t="s">
        <v>81</v>
      </c>
      <c r="K2668" s="51" t="str">
        <f ca="1">LeaveTracker[[#This Row],[Days]]&amp;" "&amp;LeaveTracker[[#This Row],[Type of Leave]]</f>
        <v>1 SL</v>
      </c>
      <c r="L2668" s="23">
        <f ca="1">NETWORKDAYS(LeaveTracker[[#This Row],[Start Date]],LeaveTracker[[#This Row],[End Date]],lstHolidays)</f>
        <v>1</v>
      </c>
      <c r="M2668" s="27"/>
    </row>
    <row r="2669" spans="1:13" ht="30" customHeight="1" x14ac:dyDescent="0.3">
      <c r="A2669" s="27">
        <f t="shared" si="16"/>
        <v>1087</v>
      </c>
      <c r="B2669" s="31">
        <v>44819</v>
      </c>
      <c r="C2669" s="31">
        <v>44778</v>
      </c>
      <c r="D2669" s="19" t="s">
        <v>1272</v>
      </c>
      <c r="E2669" s="51" t="str">
        <f>IF(ISBLANK(LeaveTracker[[#This Row],[Employee Name]]),"-----",VLOOKUP(LeaveTracker[[#This Row],[Employee Name]],Employees[[Employee Name]:[Office]],7))</f>
        <v>ONT</v>
      </c>
      <c r="F2669" s="51" t="str">
        <f>IF(ISBLANK(LeaveTracker[[#This Row],[Employee Name]]),"-----",VLOOKUP(LeaveTracker[[#This Row],[Employee Name]],Employees[[Employee Name]:[Office]],6))</f>
        <v>REGULAR</v>
      </c>
      <c r="G2669" s="24">
        <v>44784</v>
      </c>
      <c r="H2669" s="24">
        <v>44784</v>
      </c>
      <c r="I2669" s="19" t="s">
        <v>82</v>
      </c>
      <c r="K2669" s="51" t="str">
        <f ca="1">LeaveTracker[[#This Row],[Days]]&amp;" "&amp;LeaveTracker[[#This Row],[Type of Leave]]</f>
        <v>1 VL</v>
      </c>
      <c r="L2669" s="23">
        <f ca="1">NETWORKDAYS(LeaveTracker[[#This Row],[Start Date]],LeaveTracker[[#This Row],[End Date]],lstHolidays)</f>
        <v>1</v>
      </c>
      <c r="M2669" s="27"/>
    </row>
    <row r="2670" spans="1:13" ht="30" customHeight="1" x14ac:dyDescent="0.3">
      <c r="A2670" s="27">
        <f t="shared" si="16"/>
        <v>1088</v>
      </c>
      <c r="B2670" s="31">
        <v>44819</v>
      </c>
      <c r="C2670" s="31">
        <v>44774</v>
      </c>
      <c r="D2670" s="19" t="s">
        <v>473</v>
      </c>
      <c r="E2670" s="51" t="str">
        <f>IF(ISBLANK(LeaveTracker[[#This Row],[Employee Name]]),"-----",VLOOKUP(LeaveTracker[[#This Row],[Employee Name]],Employees[[Employee Name]:[Office]],7))</f>
        <v>PIO</v>
      </c>
      <c r="F2670" s="51" t="str">
        <f>IF(ISBLANK(LeaveTracker[[#This Row],[Employee Name]]),"-----",VLOOKUP(LeaveTracker[[#This Row],[Employee Name]],Employees[[Employee Name]:[Office]],6))</f>
        <v>REGULAR</v>
      </c>
      <c r="G2670" s="24">
        <v>44767</v>
      </c>
      <c r="H2670" s="24">
        <v>44770</v>
      </c>
      <c r="I2670" s="19" t="s">
        <v>81</v>
      </c>
      <c r="K2670" s="51" t="str">
        <f ca="1">LeaveTracker[[#This Row],[Days]]&amp;" "&amp;LeaveTracker[[#This Row],[Type of Leave]]</f>
        <v>4 SL</v>
      </c>
      <c r="L2670" s="23">
        <f ca="1">NETWORKDAYS(LeaveTracker[[#This Row],[Start Date]],LeaveTracker[[#This Row],[End Date]],lstHolidays)</f>
        <v>4</v>
      </c>
      <c r="M2670" s="27"/>
    </row>
    <row r="2671" spans="1:13" ht="30" customHeight="1" x14ac:dyDescent="0.3">
      <c r="A2671" s="27">
        <f t="shared" si="16"/>
        <v>1089</v>
      </c>
      <c r="B2671" s="31">
        <v>44819</v>
      </c>
      <c r="C2671" s="31">
        <v>44777</v>
      </c>
      <c r="D2671" s="19" t="s">
        <v>473</v>
      </c>
      <c r="E2671" s="51" t="str">
        <f>IF(ISBLANK(LeaveTracker[[#This Row],[Employee Name]]),"-----",VLOOKUP(LeaveTracker[[#This Row],[Employee Name]],Employees[[Employee Name]:[Office]],7))</f>
        <v>PIO</v>
      </c>
      <c r="F2671" s="51" t="str">
        <f>IF(ISBLANK(LeaveTracker[[#This Row],[Employee Name]]),"-----",VLOOKUP(LeaveTracker[[#This Row],[Employee Name]],Employees[[Employee Name]:[Office]],6))</f>
        <v>REGULAR</v>
      </c>
      <c r="G2671" s="24">
        <v>44775</v>
      </c>
      <c r="H2671" s="24">
        <v>44776</v>
      </c>
      <c r="I2671" s="19" t="s">
        <v>81</v>
      </c>
      <c r="K2671" s="51" t="str">
        <f ca="1">LeaveTracker[[#This Row],[Days]]&amp;" "&amp;LeaveTracker[[#This Row],[Type of Leave]]</f>
        <v>2 SL</v>
      </c>
      <c r="L2671" s="23">
        <f ca="1">NETWORKDAYS(LeaveTracker[[#This Row],[Start Date]],LeaveTracker[[#This Row],[End Date]],lstHolidays)</f>
        <v>2</v>
      </c>
      <c r="M2671" s="27"/>
    </row>
    <row r="2672" spans="1:13" ht="30" customHeight="1" x14ac:dyDescent="0.3">
      <c r="A2672" s="27">
        <f t="shared" si="16"/>
        <v>1090</v>
      </c>
      <c r="B2672" s="31">
        <v>44819</v>
      </c>
      <c r="C2672" s="31">
        <v>44795</v>
      </c>
      <c r="D2672" s="19" t="s">
        <v>1049</v>
      </c>
      <c r="E2672" s="51" t="str">
        <f>IF(ISBLANK(LeaveTracker[[#This Row],[Employee Name]]),"-----",VLOOKUP(LeaveTracker[[#This Row],[Employee Name]],Employees[[Employee Name]:[Office]],7))</f>
        <v>PIO</v>
      </c>
      <c r="F2672" s="51" t="str">
        <f>IF(ISBLANK(LeaveTracker[[#This Row],[Employee Name]]),"-----",VLOOKUP(LeaveTracker[[#This Row],[Employee Name]],Employees[[Employee Name]:[Office]],6))</f>
        <v>REGULAR</v>
      </c>
      <c r="G2672" s="24">
        <v>44791</v>
      </c>
      <c r="H2672" s="24">
        <v>44791</v>
      </c>
      <c r="I2672" s="19" t="s">
        <v>81</v>
      </c>
      <c r="K2672" s="51" t="str">
        <f ca="1">LeaveTracker[[#This Row],[Days]]&amp;" "&amp;LeaveTracker[[#This Row],[Type of Leave]]</f>
        <v>1 SL</v>
      </c>
      <c r="L2672" s="23">
        <f ca="1">NETWORKDAYS(LeaveTracker[[#This Row],[Start Date]],LeaveTracker[[#This Row],[End Date]],lstHolidays)</f>
        <v>1</v>
      </c>
      <c r="M2672" s="27"/>
    </row>
    <row r="2673" spans="1:13" ht="30" customHeight="1" x14ac:dyDescent="0.3">
      <c r="A2673" s="27">
        <f t="shared" si="16"/>
        <v>1091</v>
      </c>
      <c r="B2673" s="31">
        <v>44819</v>
      </c>
      <c r="C2673" s="31">
        <v>44792</v>
      </c>
      <c r="D2673" s="19" t="s">
        <v>522</v>
      </c>
      <c r="E2673" s="51" t="str">
        <f>IF(ISBLANK(LeaveTracker[[#This Row],[Employee Name]]),"-----",VLOOKUP(LeaveTracker[[#This Row],[Employee Name]],Employees[[Employee Name]:[Office]],7))</f>
        <v>PIO</v>
      </c>
      <c r="F2673" s="51" t="str">
        <f>IF(ISBLANK(LeaveTracker[[#This Row],[Employee Name]]),"-----",VLOOKUP(LeaveTracker[[#This Row],[Employee Name]],Employees[[Employee Name]:[Office]],6))</f>
        <v>REGULAR</v>
      </c>
      <c r="G2673" s="24">
        <v>44792</v>
      </c>
      <c r="H2673" s="24">
        <v>44792</v>
      </c>
      <c r="I2673" s="19" t="s">
        <v>298</v>
      </c>
      <c r="J2673" s="43" t="s">
        <v>1035</v>
      </c>
      <c r="K2673" s="51" t="str">
        <f ca="1">LeaveTracker[[#This Row],[Days]]&amp;" "&amp;LeaveTracker[[#This Row],[Type of Leave]]</f>
        <v>1 OTHER</v>
      </c>
      <c r="L2673" s="23">
        <f ca="1">NETWORKDAYS(LeaveTracker[[#This Row],[Start Date]],LeaveTracker[[#This Row],[End Date]],lstHolidays)</f>
        <v>1</v>
      </c>
      <c r="M2673" s="27"/>
    </row>
    <row r="2674" spans="1:13" ht="30" customHeight="1" x14ac:dyDescent="0.3">
      <c r="A2674" s="27">
        <f t="shared" si="16"/>
        <v>1092</v>
      </c>
      <c r="B2674" s="31">
        <v>44819</v>
      </c>
      <c r="C2674" s="31">
        <v>44759</v>
      </c>
      <c r="D2674" s="19" t="s">
        <v>136</v>
      </c>
      <c r="E2674" s="51" t="str">
        <f>IF(ISBLANK(LeaveTracker[[#This Row],[Employee Name]]),"-----",VLOOKUP(LeaveTracker[[#This Row],[Employee Name]],Employees[[Employee Name]:[Office]],7))</f>
        <v>CHO</v>
      </c>
      <c r="F2674" s="51" t="str">
        <f>IF(ISBLANK(LeaveTracker[[#This Row],[Employee Name]]),"-----",VLOOKUP(LeaveTracker[[#This Row],[Employee Name]],Employees[[Employee Name]:[Office]],6))</f>
        <v>REGULAR</v>
      </c>
      <c r="G2674" s="24">
        <v>44785</v>
      </c>
      <c r="H2674" s="24">
        <v>44785</v>
      </c>
      <c r="I2674" s="19" t="s">
        <v>81</v>
      </c>
      <c r="K2674" s="51" t="str">
        <f ca="1">LeaveTracker[[#This Row],[Days]]&amp;" "&amp;LeaveTracker[[#This Row],[Type of Leave]]</f>
        <v>1 SL</v>
      </c>
      <c r="L2674" s="23">
        <f ca="1">NETWORKDAYS(LeaveTracker[[#This Row],[Start Date]],LeaveTracker[[#This Row],[End Date]],lstHolidays)</f>
        <v>1</v>
      </c>
      <c r="M2674" s="27"/>
    </row>
    <row r="2675" spans="1:13" ht="30" customHeight="1" x14ac:dyDescent="0.3">
      <c r="A2675" s="27">
        <f t="shared" si="16"/>
        <v>1093</v>
      </c>
      <c r="B2675" s="31">
        <v>44819</v>
      </c>
      <c r="C2675" s="31">
        <v>44743</v>
      </c>
      <c r="D2675" s="19" t="s">
        <v>1275</v>
      </c>
      <c r="E2675" s="51" t="str">
        <f>IF(ISBLANK(LeaveTracker[[#This Row],[Employee Name]]),"-----",VLOOKUP(LeaveTracker[[#This Row],[Employee Name]],Employees[[Employee Name]:[Office]],7))</f>
        <v>VMO</v>
      </c>
      <c r="F2675" s="51" t="str">
        <f>IF(ISBLANK(LeaveTracker[[#This Row],[Employee Name]]),"-----",VLOOKUP(LeaveTracker[[#This Row],[Employee Name]],Employees[[Employee Name]:[Office]],6))</f>
        <v>REGULAR</v>
      </c>
      <c r="G2675" s="24"/>
      <c r="H2675" s="24"/>
      <c r="I2675" s="19" t="s">
        <v>298</v>
      </c>
      <c r="J2675" s="43" t="s">
        <v>691</v>
      </c>
      <c r="K2675" s="51" t="str">
        <f ca="1">LeaveTracker[[#This Row],[Days]]&amp;" "&amp;LeaveTracker[[#This Row],[Type of Leave]]</f>
        <v>0 OTHER</v>
      </c>
      <c r="L2675" s="23">
        <f ca="1">NETWORKDAYS(LeaveTracker[[#This Row],[Start Date]],LeaveTracker[[#This Row],[End Date]],lstHolidays)</f>
        <v>0</v>
      </c>
      <c r="M2675" s="27"/>
    </row>
    <row r="2676" spans="1:13" ht="30" customHeight="1" x14ac:dyDescent="0.3">
      <c r="A2676" s="27">
        <f t="shared" si="16"/>
        <v>1094</v>
      </c>
      <c r="B2676" s="31">
        <v>44819</v>
      </c>
      <c r="C2676" s="31">
        <v>44785</v>
      </c>
      <c r="D2676" s="19" t="s">
        <v>110</v>
      </c>
      <c r="E2676" s="51" t="str">
        <f>IF(ISBLANK(LeaveTracker[[#This Row],[Employee Name]]),"-----",VLOOKUP(LeaveTracker[[#This Row],[Employee Name]],Employees[[Employee Name]:[Office]],7))</f>
        <v>ADMIN OFFICE</v>
      </c>
      <c r="F2676" s="51" t="str">
        <f>IF(ISBLANK(LeaveTracker[[#This Row],[Employee Name]]),"-----",VLOOKUP(LeaveTracker[[#This Row],[Employee Name]],Employees[[Employee Name]:[Office]],6))</f>
        <v>REGULAR</v>
      </c>
      <c r="G2676" s="24">
        <v>44778</v>
      </c>
      <c r="H2676" s="24">
        <v>44778</v>
      </c>
      <c r="I2676" s="19" t="s">
        <v>81</v>
      </c>
      <c r="K2676" s="51" t="str">
        <f ca="1">LeaveTracker[[#This Row],[Days]]&amp;" "&amp;LeaveTracker[[#This Row],[Type of Leave]]</f>
        <v>1 SL</v>
      </c>
      <c r="L2676" s="23">
        <f ca="1">NETWORKDAYS(LeaveTracker[[#This Row],[Start Date]],LeaveTracker[[#This Row],[End Date]],lstHolidays)</f>
        <v>1</v>
      </c>
      <c r="M2676" s="27"/>
    </row>
    <row r="2677" spans="1:13" ht="30" customHeight="1" x14ac:dyDescent="0.3">
      <c r="A2677" s="27">
        <v>1094</v>
      </c>
      <c r="B2677" s="31">
        <v>44819</v>
      </c>
      <c r="C2677" s="31">
        <v>44785</v>
      </c>
      <c r="D2677" s="19" t="s">
        <v>110</v>
      </c>
      <c r="E2677" s="51" t="str">
        <f>IF(ISBLANK(LeaveTracker[[#This Row],[Employee Name]]),"-----",VLOOKUP(LeaveTracker[[#This Row],[Employee Name]],Employees[[Employee Name]:[Office]],7))</f>
        <v>ADMIN OFFICE</v>
      </c>
      <c r="F2677" s="51" t="str">
        <f>IF(ISBLANK(LeaveTracker[[#This Row],[Employee Name]]),"-----",VLOOKUP(LeaveTracker[[#This Row],[Employee Name]],Employees[[Employee Name]:[Office]],6))</f>
        <v>REGULAR</v>
      </c>
      <c r="G2677" s="24">
        <v>44784</v>
      </c>
      <c r="H2677" s="24">
        <v>44784</v>
      </c>
      <c r="I2677" s="19" t="s">
        <v>81</v>
      </c>
      <c r="K2677" s="51" t="str">
        <f ca="1">LeaveTracker[[#This Row],[Days]]&amp;" "&amp;LeaveTracker[[#This Row],[Type of Leave]]</f>
        <v>1 SL</v>
      </c>
      <c r="L2677" s="23">
        <f ca="1">NETWORKDAYS(LeaveTracker[[#This Row],[Start Date]],LeaveTracker[[#This Row],[End Date]],lstHolidays)</f>
        <v>1</v>
      </c>
      <c r="M2677" s="27"/>
    </row>
    <row r="2678" spans="1:13" ht="30" customHeight="1" x14ac:dyDescent="0.3">
      <c r="A2678" s="27">
        <f t="shared" si="16"/>
        <v>1095</v>
      </c>
      <c r="B2678" s="31">
        <v>44819</v>
      </c>
      <c r="C2678" s="31">
        <v>44819</v>
      </c>
      <c r="D2678" s="19" t="s">
        <v>287</v>
      </c>
      <c r="E2678" s="51" t="str">
        <f>IF(ISBLANK(LeaveTracker[[#This Row],[Employee Name]]),"-----",VLOOKUP(LeaveTracker[[#This Row],[Employee Name]],Employees[[Employee Name]:[Office]],7))</f>
        <v>EEO/ CITY MARKET</v>
      </c>
      <c r="F2678" s="51" t="str">
        <f>IF(ISBLANK(LeaveTracker[[#This Row],[Employee Name]]),"-----",VLOOKUP(LeaveTracker[[#This Row],[Employee Name]],Employees[[Employee Name]:[Office]],6))</f>
        <v>REGULAR</v>
      </c>
      <c r="G2678" s="24"/>
      <c r="H2678" s="24"/>
      <c r="I2678" s="19" t="s">
        <v>298</v>
      </c>
      <c r="J2678" s="43" t="s">
        <v>691</v>
      </c>
      <c r="K2678" s="51" t="str">
        <f ca="1">LeaveTracker[[#This Row],[Days]]&amp;" "&amp;LeaveTracker[[#This Row],[Type of Leave]]</f>
        <v>0 OTHER</v>
      </c>
      <c r="L2678" s="23">
        <f ca="1">NETWORKDAYS(LeaveTracker[[#This Row],[Start Date]],LeaveTracker[[#This Row],[End Date]],lstHolidays)</f>
        <v>0</v>
      </c>
      <c r="M2678" s="27"/>
    </row>
    <row r="2679" spans="1:13" ht="30" customHeight="1" x14ac:dyDescent="0.3">
      <c r="A2679" s="27">
        <f t="shared" si="16"/>
        <v>1096</v>
      </c>
      <c r="B2679" s="31">
        <v>44831</v>
      </c>
      <c r="C2679" s="31">
        <v>44796</v>
      </c>
      <c r="D2679" s="19" t="s">
        <v>1056</v>
      </c>
      <c r="E2679" s="51" t="str">
        <f>IF(ISBLANK(LeaveTracker[[#This Row],[Employee Name]]),"-----",VLOOKUP(LeaveTracker[[#This Row],[Employee Name]],Employees[[Employee Name]:[Office]],7))</f>
        <v>CTO</v>
      </c>
      <c r="F2679" s="51" t="str">
        <f>IF(ISBLANK(LeaveTracker[[#This Row],[Employee Name]]),"-----",VLOOKUP(LeaveTracker[[#This Row],[Employee Name]],Employees[[Employee Name]:[Office]],6))</f>
        <v>REGULAR</v>
      </c>
      <c r="G2679" s="24">
        <v>44795</v>
      </c>
      <c r="H2679" s="24">
        <v>44795</v>
      </c>
      <c r="I2679" s="19" t="s">
        <v>81</v>
      </c>
      <c r="K2679" s="51" t="str">
        <f ca="1">LeaveTracker[[#This Row],[Days]]&amp;" "&amp;LeaveTracker[[#This Row],[Type of Leave]]</f>
        <v>1 SL</v>
      </c>
      <c r="L2679" s="23">
        <f ca="1">NETWORKDAYS(LeaveTracker[[#This Row],[Start Date]],LeaveTracker[[#This Row],[End Date]],lstHolidays)</f>
        <v>1</v>
      </c>
      <c r="M2679" s="27"/>
    </row>
    <row r="2680" spans="1:13" ht="30" customHeight="1" x14ac:dyDescent="0.3">
      <c r="A2680" s="27">
        <f t="shared" si="16"/>
        <v>1097</v>
      </c>
      <c r="B2680" s="31">
        <v>44831</v>
      </c>
      <c r="C2680" s="31">
        <v>44795</v>
      </c>
      <c r="D2680" s="19" t="s">
        <v>394</v>
      </c>
      <c r="E2680" s="51" t="str">
        <f>IF(ISBLANK(LeaveTracker[[#This Row],[Employee Name]]),"-----",VLOOKUP(LeaveTracker[[#This Row],[Employee Name]],Employees[[Employee Name]:[Office]],7))</f>
        <v>CTO</v>
      </c>
      <c r="F2680" s="51" t="str">
        <f>IF(ISBLANK(LeaveTracker[[#This Row],[Employee Name]]),"-----",VLOOKUP(LeaveTracker[[#This Row],[Employee Name]],Employees[[Employee Name]:[Office]],6))</f>
        <v>REGULAR</v>
      </c>
      <c r="G2680" s="24">
        <v>44792</v>
      </c>
      <c r="H2680" s="24">
        <v>44792</v>
      </c>
      <c r="I2680" s="19" t="s">
        <v>298</v>
      </c>
      <c r="J2680" s="43" t="s">
        <v>1003</v>
      </c>
      <c r="K2680" s="51" t="str">
        <f ca="1">LeaveTracker[[#This Row],[Days]]&amp;" "&amp;LeaveTracker[[#This Row],[Type of Leave]]</f>
        <v>1 OTHER</v>
      </c>
      <c r="L2680" s="23">
        <f ca="1">NETWORKDAYS(LeaveTracker[[#This Row],[Start Date]],LeaveTracker[[#This Row],[End Date]],lstHolidays)</f>
        <v>1</v>
      </c>
      <c r="M2680" s="27"/>
    </row>
    <row r="2681" spans="1:13" ht="30" customHeight="1" x14ac:dyDescent="0.3">
      <c r="A2681" s="27">
        <f t="shared" si="16"/>
        <v>1098</v>
      </c>
      <c r="B2681" s="31">
        <v>44831</v>
      </c>
      <c r="C2681" s="31">
        <v>44795</v>
      </c>
      <c r="D2681" s="19" t="s">
        <v>394</v>
      </c>
      <c r="E2681" s="51" t="str">
        <f>IF(ISBLANK(LeaveTracker[[#This Row],[Employee Name]]),"-----",VLOOKUP(LeaveTracker[[#This Row],[Employee Name]],Employees[[Employee Name]:[Office]],7))</f>
        <v>CTO</v>
      </c>
      <c r="F2681" s="51" t="str">
        <f>IF(ISBLANK(LeaveTracker[[#This Row],[Employee Name]]),"-----",VLOOKUP(LeaveTracker[[#This Row],[Employee Name]],Employees[[Employee Name]:[Office]],6))</f>
        <v>REGULAR</v>
      </c>
      <c r="G2681" s="24">
        <v>44792</v>
      </c>
      <c r="H2681" s="24">
        <v>44792</v>
      </c>
      <c r="I2681" s="19" t="s">
        <v>298</v>
      </c>
      <c r="J2681" s="43" t="s">
        <v>1003</v>
      </c>
      <c r="K2681" s="51" t="str">
        <f ca="1">LeaveTracker[[#This Row],[Days]]&amp;" "&amp;LeaveTracker[[#This Row],[Type of Leave]]</f>
        <v>1 OTHER</v>
      </c>
      <c r="L2681" s="23">
        <f ca="1">NETWORKDAYS(LeaveTracker[[#This Row],[Start Date]],LeaveTracker[[#This Row],[End Date]],lstHolidays)</f>
        <v>1</v>
      </c>
      <c r="M2681" s="27"/>
    </row>
    <row r="2682" spans="1:13" ht="30" customHeight="1" x14ac:dyDescent="0.3">
      <c r="A2682" s="27">
        <f t="shared" si="16"/>
        <v>1099</v>
      </c>
      <c r="B2682" s="31">
        <v>44831</v>
      </c>
      <c r="C2682" s="31">
        <v>44798</v>
      </c>
      <c r="D2682" s="19" t="s">
        <v>1078</v>
      </c>
      <c r="E2682" s="51" t="str">
        <f>IF(ISBLANK(LeaveTracker[[#This Row],[Employee Name]]),"-----",VLOOKUP(LeaveTracker[[#This Row],[Employee Name]],Employees[[Employee Name]:[Office]],7))</f>
        <v>CTO</v>
      </c>
      <c r="F2682" s="51" t="str">
        <f>IF(ISBLANK(LeaveTracker[[#This Row],[Employee Name]]),"-----",VLOOKUP(LeaveTracker[[#This Row],[Employee Name]],Employees[[Employee Name]:[Office]],6))</f>
        <v>REGULAR</v>
      </c>
      <c r="G2682" s="24">
        <v>44795</v>
      </c>
      <c r="H2682" s="24">
        <v>44795</v>
      </c>
      <c r="I2682" s="19" t="s">
        <v>81</v>
      </c>
      <c r="K2682" s="51" t="str">
        <f ca="1">LeaveTracker[[#This Row],[Days]]&amp;" "&amp;LeaveTracker[[#This Row],[Type of Leave]]</f>
        <v>1 SL</v>
      </c>
      <c r="L2682" s="23">
        <f ca="1">NETWORKDAYS(LeaveTracker[[#This Row],[Start Date]],LeaveTracker[[#This Row],[End Date]],lstHolidays)</f>
        <v>1</v>
      </c>
      <c r="M2682" s="27"/>
    </row>
    <row r="2683" spans="1:13" ht="30" customHeight="1" x14ac:dyDescent="0.3">
      <c r="A2683" s="27">
        <f t="shared" si="16"/>
        <v>1100</v>
      </c>
      <c r="B2683" s="31">
        <v>44831</v>
      </c>
      <c r="C2683" s="31">
        <v>44799</v>
      </c>
      <c r="D2683" s="19" t="s">
        <v>522</v>
      </c>
      <c r="E2683" s="51" t="str">
        <f>IF(ISBLANK(LeaveTracker[[#This Row],[Employee Name]]),"-----",VLOOKUP(LeaveTracker[[#This Row],[Employee Name]],Employees[[Employee Name]:[Office]],7))</f>
        <v>PIO</v>
      </c>
      <c r="F2683" s="51" t="str">
        <f>IF(ISBLANK(LeaveTracker[[#This Row],[Employee Name]]),"-----",VLOOKUP(LeaveTracker[[#This Row],[Employee Name]],Employees[[Employee Name]:[Office]],6))</f>
        <v>REGULAR</v>
      </c>
      <c r="G2683" s="24">
        <v>44809</v>
      </c>
      <c r="H2683" s="24">
        <v>44809</v>
      </c>
      <c r="I2683" s="19" t="s">
        <v>298</v>
      </c>
      <c r="J2683" s="43" t="s">
        <v>1003</v>
      </c>
      <c r="K2683" s="51" t="str">
        <f ca="1">LeaveTracker[[#This Row],[Days]]&amp;" "&amp;LeaveTracker[[#This Row],[Type of Leave]]</f>
        <v>1 OTHER</v>
      </c>
      <c r="L2683" s="23">
        <f ca="1">NETWORKDAYS(LeaveTracker[[#This Row],[Start Date]],LeaveTracker[[#This Row],[End Date]],lstHolidays)</f>
        <v>1</v>
      </c>
      <c r="M2683" s="27"/>
    </row>
    <row r="2684" spans="1:13" ht="30" customHeight="1" x14ac:dyDescent="0.3">
      <c r="A2684" s="27">
        <f t="shared" si="16"/>
        <v>1101</v>
      </c>
      <c r="B2684" s="31">
        <v>44831</v>
      </c>
      <c r="C2684" s="31">
        <v>44799</v>
      </c>
      <c r="D2684" s="19" t="s">
        <v>471</v>
      </c>
      <c r="E2684" s="51" t="str">
        <f>IF(ISBLANK(LeaveTracker[[#This Row],[Employee Name]]),"-----",VLOOKUP(LeaveTracker[[#This Row],[Employee Name]],Employees[[Employee Name]:[Office]],7))</f>
        <v>PIO</v>
      </c>
      <c r="F2684" s="51" t="str">
        <f>IF(ISBLANK(LeaveTracker[[#This Row],[Employee Name]]),"-----",VLOOKUP(LeaveTracker[[#This Row],[Employee Name]],Employees[[Employee Name]:[Office]],6))</f>
        <v>REGULAR</v>
      </c>
      <c r="G2684" s="24">
        <v>44810</v>
      </c>
      <c r="H2684" s="24">
        <v>44810</v>
      </c>
      <c r="I2684" s="19" t="s">
        <v>298</v>
      </c>
      <c r="J2684" s="43" t="s">
        <v>1003</v>
      </c>
      <c r="K2684" s="51" t="str">
        <f ca="1">LeaveTracker[[#This Row],[Days]]&amp;" "&amp;LeaveTracker[[#This Row],[Type of Leave]]</f>
        <v>1 OTHER</v>
      </c>
      <c r="L2684" s="23">
        <f ca="1">NETWORKDAYS(LeaveTracker[[#This Row],[Start Date]],LeaveTracker[[#This Row],[End Date]],lstHolidays)</f>
        <v>1</v>
      </c>
      <c r="M2684" s="27"/>
    </row>
    <row r="2685" spans="1:13" ht="30" customHeight="1" x14ac:dyDescent="0.3">
      <c r="A2685" s="27">
        <f t="shared" si="16"/>
        <v>1102</v>
      </c>
      <c r="B2685" s="31">
        <v>44831</v>
      </c>
      <c r="C2685" s="31">
        <v>44799</v>
      </c>
      <c r="D2685" s="19" t="s">
        <v>471</v>
      </c>
      <c r="E2685" s="51" t="str">
        <f>IF(ISBLANK(LeaveTracker[[#This Row],[Employee Name]]),"-----",VLOOKUP(LeaveTracker[[#This Row],[Employee Name]],Employees[[Employee Name]:[Office]],7))</f>
        <v>PIO</v>
      </c>
      <c r="F2685" s="51" t="str">
        <f>IF(ISBLANK(LeaveTracker[[#This Row],[Employee Name]]),"-----",VLOOKUP(LeaveTracker[[#This Row],[Employee Name]],Employees[[Employee Name]:[Office]],6))</f>
        <v>REGULAR</v>
      </c>
      <c r="G2685" s="24">
        <v>44803</v>
      </c>
      <c r="H2685" s="24">
        <v>44803</v>
      </c>
      <c r="I2685" s="19" t="s">
        <v>298</v>
      </c>
      <c r="J2685" s="43" t="s">
        <v>1003</v>
      </c>
      <c r="K2685" s="51" t="str">
        <f ca="1">LeaveTracker[[#This Row],[Days]]&amp;" "&amp;LeaveTracker[[#This Row],[Type of Leave]]</f>
        <v>1 OTHER</v>
      </c>
      <c r="L2685" s="23">
        <f ca="1">NETWORKDAYS(LeaveTracker[[#This Row],[Start Date]],LeaveTracker[[#This Row],[End Date]],lstHolidays)</f>
        <v>1</v>
      </c>
      <c r="M2685" s="27"/>
    </row>
    <row r="2686" spans="1:13" ht="30" customHeight="1" x14ac:dyDescent="0.3">
      <c r="A2686" s="27">
        <f t="shared" si="16"/>
        <v>1103</v>
      </c>
      <c r="B2686" s="31">
        <v>44831</v>
      </c>
      <c r="C2686" s="31">
        <v>44769</v>
      </c>
      <c r="D2686" s="19" t="s">
        <v>874</v>
      </c>
      <c r="E2686" s="51" t="str">
        <f>IF(ISBLANK(LeaveTracker[[#This Row],[Employee Name]]),"-----",VLOOKUP(LeaveTracker[[#This Row],[Employee Name]],Employees[[Employee Name]:[Office]],7))</f>
        <v>GSO</v>
      </c>
      <c r="F2686" s="51" t="str">
        <f>IF(ISBLANK(LeaveTracker[[#This Row],[Employee Name]]),"-----",VLOOKUP(LeaveTracker[[#This Row],[Employee Name]],Employees[[Employee Name]:[Office]],6))</f>
        <v>REGULAR</v>
      </c>
      <c r="G2686" s="24">
        <v>44768</v>
      </c>
      <c r="H2686" s="24">
        <v>44768</v>
      </c>
      <c r="I2686" s="19" t="s">
        <v>81</v>
      </c>
      <c r="K2686" s="51" t="str">
        <f ca="1">LeaveTracker[[#This Row],[Days]]&amp;" "&amp;LeaveTracker[[#This Row],[Type of Leave]]</f>
        <v>1 SL</v>
      </c>
      <c r="L2686" s="23">
        <f ca="1">NETWORKDAYS(LeaveTracker[[#This Row],[Start Date]],LeaveTracker[[#This Row],[End Date]],lstHolidays)</f>
        <v>1</v>
      </c>
      <c r="M2686" s="27"/>
    </row>
    <row r="2687" spans="1:13" ht="30" customHeight="1" x14ac:dyDescent="0.3">
      <c r="A2687" s="27">
        <f t="shared" si="16"/>
        <v>1104</v>
      </c>
      <c r="B2687" s="31">
        <v>44831</v>
      </c>
      <c r="C2687" s="31">
        <v>44798</v>
      </c>
      <c r="D2687" s="19" t="s">
        <v>525</v>
      </c>
      <c r="E2687" s="51" t="str">
        <f>IF(ISBLANK(LeaveTracker[[#This Row],[Employee Name]]),"-----",VLOOKUP(LeaveTracker[[#This Row],[Employee Name]],Employees[[Employee Name]:[Office]],7))</f>
        <v>GSO</v>
      </c>
      <c r="F2687" s="51" t="str">
        <f>IF(ISBLANK(LeaveTracker[[#This Row],[Employee Name]]),"-----",VLOOKUP(LeaveTracker[[#This Row],[Employee Name]],Employees[[Employee Name]:[Office]],6))</f>
        <v>REGULAR</v>
      </c>
      <c r="G2687" s="24">
        <v>44819</v>
      </c>
      <c r="H2687" s="24">
        <v>44819</v>
      </c>
      <c r="I2687" s="19" t="s">
        <v>82</v>
      </c>
      <c r="K2687" s="51" t="str">
        <f ca="1">LeaveTracker[[#This Row],[Days]]&amp;" "&amp;LeaveTracker[[#This Row],[Type of Leave]]</f>
        <v>1 VL</v>
      </c>
      <c r="L2687" s="23">
        <f ca="1">NETWORKDAYS(LeaveTracker[[#This Row],[Start Date]],LeaveTracker[[#This Row],[End Date]],lstHolidays)</f>
        <v>1</v>
      </c>
      <c r="M2687" s="27"/>
    </row>
    <row r="2688" spans="1:13" ht="30" customHeight="1" x14ac:dyDescent="0.3">
      <c r="A2688" s="27">
        <f t="shared" si="16"/>
        <v>1105</v>
      </c>
      <c r="B2688" s="31">
        <v>44831</v>
      </c>
      <c r="C2688" s="31">
        <v>44798</v>
      </c>
      <c r="D2688" s="19" t="s">
        <v>776</v>
      </c>
      <c r="E2688" s="51" t="str">
        <f>IF(ISBLANK(LeaveTracker[[#This Row],[Employee Name]]),"-----",VLOOKUP(LeaveTracker[[#This Row],[Employee Name]],Employees[[Employee Name]:[Office]],7))</f>
        <v>GSO</v>
      </c>
      <c r="F2688" s="51" t="str">
        <f>IF(ISBLANK(LeaveTracker[[#This Row],[Employee Name]]),"-----",VLOOKUP(LeaveTracker[[#This Row],[Employee Name]],Employees[[Employee Name]:[Office]],6))</f>
        <v>REGULAR</v>
      </c>
      <c r="G2688" s="24">
        <v>44791</v>
      </c>
      <c r="H2688" s="24">
        <v>44792</v>
      </c>
      <c r="I2688" s="19" t="s">
        <v>81</v>
      </c>
      <c r="J2688" s="43" t="s">
        <v>1022</v>
      </c>
      <c r="K2688" s="51" t="str">
        <f ca="1">LeaveTracker[[#This Row],[Days]]&amp;" "&amp;LeaveTracker[[#This Row],[Type of Leave]]</f>
        <v>2 SL</v>
      </c>
      <c r="L2688" s="23">
        <f ca="1">NETWORKDAYS(LeaveTracker[[#This Row],[Start Date]],LeaveTracker[[#This Row],[End Date]],lstHolidays)</f>
        <v>2</v>
      </c>
      <c r="M2688" s="27"/>
    </row>
    <row r="2689" spans="1:13" ht="30" customHeight="1" x14ac:dyDescent="0.3">
      <c r="A2689" s="27">
        <v>1105</v>
      </c>
      <c r="B2689" s="31">
        <v>44831</v>
      </c>
      <c r="C2689" s="31">
        <v>44798</v>
      </c>
      <c r="D2689" s="19" t="s">
        <v>776</v>
      </c>
      <c r="E2689" s="51" t="str">
        <f>IF(ISBLANK(LeaveTracker[[#This Row],[Employee Name]]),"-----",VLOOKUP(LeaveTracker[[#This Row],[Employee Name]],Employees[[Employee Name]:[Office]],7))</f>
        <v>GSO</v>
      </c>
      <c r="F2689" s="51" t="str">
        <f>IF(ISBLANK(LeaveTracker[[#This Row],[Employee Name]]),"-----",VLOOKUP(LeaveTracker[[#This Row],[Employee Name]],Employees[[Employee Name]:[Office]],6))</f>
        <v>REGULAR</v>
      </c>
      <c r="G2689" s="24">
        <v>44795</v>
      </c>
      <c r="H2689" s="24">
        <v>44796</v>
      </c>
      <c r="I2689" s="19" t="s">
        <v>81</v>
      </c>
      <c r="J2689" s="43" t="s">
        <v>1022</v>
      </c>
      <c r="K2689" s="51" t="str">
        <f ca="1">LeaveTracker[[#This Row],[Days]]&amp;" "&amp;LeaveTracker[[#This Row],[Type of Leave]]</f>
        <v>2 SL</v>
      </c>
      <c r="L2689" s="23">
        <f ca="1">NETWORKDAYS(LeaveTracker[[#This Row],[Start Date]],LeaveTracker[[#This Row],[End Date]],lstHolidays)</f>
        <v>2</v>
      </c>
      <c r="M2689" s="27"/>
    </row>
    <row r="2690" spans="1:13" ht="30" customHeight="1" x14ac:dyDescent="0.3">
      <c r="A2690" s="27">
        <f t="shared" si="16"/>
        <v>1106</v>
      </c>
      <c r="B2690" s="31">
        <v>44831</v>
      </c>
      <c r="C2690" s="31">
        <v>44799</v>
      </c>
      <c r="D2690" s="19" t="s">
        <v>874</v>
      </c>
      <c r="E2690" s="51" t="str">
        <f>IF(ISBLANK(LeaveTracker[[#This Row],[Employee Name]]),"-----",VLOOKUP(LeaveTracker[[#This Row],[Employee Name]],Employees[[Employee Name]:[Office]],7))</f>
        <v>GSO</v>
      </c>
      <c r="F2690" s="51" t="str">
        <f>IF(ISBLANK(LeaveTracker[[#This Row],[Employee Name]]),"-----",VLOOKUP(LeaveTracker[[#This Row],[Employee Name]],Employees[[Employee Name]:[Office]],6))</f>
        <v>REGULAR</v>
      </c>
      <c r="G2690" s="24">
        <v>44796</v>
      </c>
      <c r="H2690" s="24">
        <v>44796</v>
      </c>
      <c r="I2690" s="19" t="s">
        <v>81</v>
      </c>
      <c r="K2690" s="51" t="str">
        <f ca="1">LeaveTracker[[#This Row],[Days]]&amp;" "&amp;LeaveTracker[[#This Row],[Type of Leave]]</f>
        <v>1 SL</v>
      </c>
      <c r="L2690" s="23">
        <f ca="1">NETWORKDAYS(LeaveTracker[[#This Row],[Start Date]],LeaveTracker[[#This Row],[End Date]],lstHolidays)</f>
        <v>1</v>
      </c>
      <c r="M2690" s="27"/>
    </row>
    <row r="2691" spans="1:13" ht="30" customHeight="1" x14ac:dyDescent="0.3">
      <c r="A2691" s="27">
        <v>1106</v>
      </c>
      <c r="B2691" s="31">
        <v>44831</v>
      </c>
      <c r="C2691" s="31">
        <v>44799</v>
      </c>
      <c r="D2691" s="19" t="s">
        <v>874</v>
      </c>
      <c r="E2691" s="51" t="str">
        <f>IF(ISBLANK(LeaveTracker[[#This Row],[Employee Name]]),"-----",VLOOKUP(LeaveTracker[[#This Row],[Employee Name]],Employees[[Employee Name]:[Office]],7))</f>
        <v>GSO</v>
      </c>
      <c r="F2691" s="51" t="str">
        <f>IF(ISBLANK(LeaveTracker[[#This Row],[Employee Name]]),"-----",VLOOKUP(LeaveTracker[[#This Row],[Employee Name]],Employees[[Employee Name]:[Office]],6))</f>
        <v>REGULAR</v>
      </c>
      <c r="G2691" s="24">
        <v>44798</v>
      </c>
      <c r="H2691" s="24">
        <v>44798</v>
      </c>
      <c r="I2691" s="19" t="s">
        <v>81</v>
      </c>
      <c r="K2691" s="51" t="str">
        <f ca="1">LeaveTracker[[#This Row],[Days]]&amp;" "&amp;LeaveTracker[[#This Row],[Type of Leave]]</f>
        <v>1 SL</v>
      </c>
      <c r="L2691" s="23">
        <f ca="1">NETWORKDAYS(LeaveTracker[[#This Row],[Start Date]],LeaveTracker[[#This Row],[End Date]],lstHolidays)</f>
        <v>1</v>
      </c>
      <c r="M2691" s="27"/>
    </row>
    <row r="2692" spans="1:13" ht="30" customHeight="1" x14ac:dyDescent="0.3">
      <c r="A2692" s="27">
        <f t="shared" si="16"/>
        <v>1107</v>
      </c>
      <c r="B2692" s="31">
        <v>44831</v>
      </c>
      <c r="C2692" s="31">
        <v>44798</v>
      </c>
      <c r="D2692" s="19" t="s">
        <v>874</v>
      </c>
      <c r="E2692" s="51" t="str">
        <f>IF(ISBLANK(LeaveTracker[[#This Row],[Employee Name]]),"-----",VLOOKUP(LeaveTracker[[#This Row],[Employee Name]],Employees[[Employee Name]:[Office]],7))</f>
        <v>GSO</v>
      </c>
      <c r="F2692" s="51" t="str">
        <f>IF(ISBLANK(LeaveTracker[[#This Row],[Employee Name]]),"-----",VLOOKUP(LeaveTracker[[#This Row],[Employee Name]],Employees[[Employee Name]:[Office]],6))</f>
        <v>REGULAR</v>
      </c>
      <c r="G2692" s="24">
        <v>44790</v>
      </c>
      <c r="H2692" s="24">
        <v>44792</v>
      </c>
      <c r="I2692" s="19" t="s">
        <v>81</v>
      </c>
      <c r="K2692" s="51" t="str">
        <f ca="1">LeaveTracker[[#This Row],[Days]]&amp;" "&amp;LeaveTracker[[#This Row],[Type of Leave]]</f>
        <v>3 SL</v>
      </c>
      <c r="L2692" s="23">
        <f ca="1">NETWORKDAYS(LeaveTracker[[#This Row],[Start Date]],LeaveTracker[[#This Row],[End Date]],lstHolidays)</f>
        <v>3</v>
      </c>
      <c r="M2692" s="27"/>
    </row>
    <row r="2693" spans="1:13" ht="30" customHeight="1" x14ac:dyDescent="0.3">
      <c r="A2693" s="27">
        <f t="shared" si="16"/>
        <v>1108</v>
      </c>
      <c r="B2693" s="31">
        <v>44831</v>
      </c>
      <c r="C2693" s="31">
        <v>44783</v>
      </c>
      <c r="D2693" s="19" t="s">
        <v>525</v>
      </c>
      <c r="E2693" s="51" t="str">
        <f>IF(ISBLANK(LeaveTracker[[#This Row],[Employee Name]]),"-----",VLOOKUP(LeaveTracker[[#This Row],[Employee Name]],Employees[[Employee Name]:[Office]],7))</f>
        <v>GSO</v>
      </c>
      <c r="F2693" s="51" t="str">
        <f>IF(ISBLANK(LeaveTracker[[#This Row],[Employee Name]]),"-----",VLOOKUP(LeaveTracker[[#This Row],[Employee Name]],Employees[[Employee Name]:[Office]],6))</f>
        <v>REGULAR</v>
      </c>
      <c r="G2693" s="24">
        <v>44783</v>
      </c>
      <c r="H2693" s="24">
        <v>44783</v>
      </c>
      <c r="I2693" s="19" t="s">
        <v>298</v>
      </c>
      <c r="J2693" s="43" t="s">
        <v>1003</v>
      </c>
      <c r="K2693" s="51" t="str">
        <f ca="1">LeaveTracker[[#This Row],[Days]]&amp;" "&amp;LeaveTracker[[#This Row],[Type of Leave]]</f>
        <v>1 OTHER</v>
      </c>
      <c r="L2693" s="23">
        <f ca="1">NETWORKDAYS(LeaveTracker[[#This Row],[Start Date]],LeaveTracker[[#This Row],[End Date]],lstHolidays)</f>
        <v>1</v>
      </c>
      <c r="M2693" s="27"/>
    </row>
    <row r="2694" spans="1:13" ht="30" customHeight="1" x14ac:dyDescent="0.3">
      <c r="A2694" s="27">
        <f t="shared" si="16"/>
        <v>1109</v>
      </c>
      <c r="B2694" s="31">
        <v>44831</v>
      </c>
      <c r="C2694" s="31">
        <v>44782</v>
      </c>
      <c r="D2694" s="19" t="s">
        <v>776</v>
      </c>
      <c r="E2694" s="51" t="str">
        <f>IF(ISBLANK(LeaveTracker[[#This Row],[Employee Name]]),"-----",VLOOKUP(LeaveTracker[[#This Row],[Employee Name]],Employees[[Employee Name]:[Office]],7))</f>
        <v>GSO</v>
      </c>
      <c r="F2694" s="51" t="str">
        <f>IF(ISBLANK(LeaveTracker[[#This Row],[Employee Name]]),"-----",VLOOKUP(LeaveTracker[[#This Row],[Employee Name]],Employees[[Employee Name]:[Office]],6))</f>
        <v>REGULAR</v>
      </c>
      <c r="G2694" s="24">
        <v>44781</v>
      </c>
      <c r="H2694" s="24">
        <v>44781</v>
      </c>
      <c r="I2694" s="19" t="s">
        <v>81</v>
      </c>
      <c r="K2694" s="51" t="str">
        <f ca="1">LeaveTracker[[#This Row],[Days]]&amp;" "&amp;LeaveTracker[[#This Row],[Type of Leave]]</f>
        <v>1 SL</v>
      </c>
      <c r="L2694" s="23">
        <f ca="1">NETWORKDAYS(LeaveTracker[[#This Row],[Start Date]],LeaveTracker[[#This Row],[End Date]],lstHolidays)</f>
        <v>1</v>
      </c>
      <c r="M2694" s="27"/>
    </row>
    <row r="2695" spans="1:13" ht="30" customHeight="1" x14ac:dyDescent="0.3">
      <c r="A2695" s="27">
        <f t="shared" si="16"/>
        <v>1110</v>
      </c>
      <c r="B2695" s="31">
        <v>44831</v>
      </c>
      <c r="C2695" s="31">
        <v>44783</v>
      </c>
      <c r="D2695" s="19" t="s">
        <v>878</v>
      </c>
      <c r="E2695" s="51" t="str">
        <f>IF(ISBLANK(LeaveTracker[[#This Row],[Employee Name]]),"-----",VLOOKUP(LeaveTracker[[#This Row],[Employee Name]],Employees[[Employee Name]:[Office]],7))</f>
        <v>GSO</v>
      </c>
      <c r="F2695" s="51" t="str">
        <f>IF(ISBLANK(LeaveTracker[[#This Row],[Employee Name]]),"-----",VLOOKUP(LeaveTracker[[#This Row],[Employee Name]],Employees[[Employee Name]:[Office]],6))</f>
        <v>REGULAR</v>
      </c>
      <c r="G2695" s="24">
        <v>44778</v>
      </c>
      <c r="H2695" s="24">
        <v>44778</v>
      </c>
      <c r="I2695" s="19" t="s">
        <v>81</v>
      </c>
      <c r="K2695" s="51" t="str">
        <f ca="1">LeaveTracker[[#This Row],[Days]]&amp;" "&amp;LeaveTracker[[#This Row],[Type of Leave]]</f>
        <v>1 SL</v>
      </c>
      <c r="L2695" s="23">
        <f ca="1">NETWORKDAYS(LeaveTracker[[#This Row],[Start Date]],LeaveTracker[[#This Row],[End Date]],lstHolidays)</f>
        <v>1</v>
      </c>
      <c r="M2695" s="27"/>
    </row>
    <row r="2696" spans="1:13" ht="30" customHeight="1" x14ac:dyDescent="0.3">
      <c r="A2696" s="27">
        <v>1110</v>
      </c>
      <c r="B2696" s="31">
        <v>44831</v>
      </c>
      <c r="C2696" s="31">
        <v>44783</v>
      </c>
      <c r="D2696" s="19" t="s">
        <v>878</v>
      </c>
      <c r="E2696" s="51" t="str">
        <f>IF(ISBLANK(LeaveTracker[[#This Row],[Employee Name]]),"-----",VLOOKUP(LeaveTracker[[#This Row],[Employee Name]],Employees[[Employee Name]:[Office]],7))</f>
        <v>GSO</v>
      </c>
      <c r="F2696" s="51" t="str">
        <f>IF(ISBLANK(LeaveTracker[[#This Row],[Employee Name]]),"-----",VLOOKUP(LeaveTracker[[#This Row],[Employee Name]],Employees[[Employee Name]:[Office]],6))</f>
        <v>REGULAR</v>
      </c>
      <c r="G2696" s="24">
        <v>44781</v>
      </c>
      <c r="H2696" s="24">
        <v>44782</v>
      </c>
      <c r="I2696" s="19" t="s">
        <v>81</v>
      </c>
      <c r="K2696" s="51" t="str">
        <f ca="1">LeaveTracker[[#This Row],[Days]]&amp;" "&amp;LeaveTracker[[#This Row],[Type of Leave]]</f>
        <v>2 SL</v>
      </c>
      <c r="L2696" s="23">
        <f ca="1">NETWORKDAYS(LeaveTracker[[#This Row],[Start Date]],LeaveTracker[[#This Row],[End Date]],lstHolidays)</f>
        <v>2</v>
      </c>
      <c r="M2696" s="27"/>
    </row>
    <row r="2697" spans="1:13" ht="30" customHeight="1" x14ac:dyDescent="0.3">
      <c r="A2697" s="27">
        <f t="shared" si="16"/>
        <v>1111</v>
      </c>
      <c r="B2697" s="31">
        <v>44831</v>
      </c>
      <c r="C2697" s="31">
        <v>44778</v>
      </c>
      <c r="D2697" s="19" t="s">
        <v>874</v>
      </c>
      <c r="E2697" s="51" t="str">
        <f>IF(ISBLANK(LeaveTracker[[#This Row],[Employee Name]]),"-----",VLOOKUP(LeaveTracker[[#This Row],[Employee Name]],Employees[[Employee Name]:[Office]],7))</f>
        <v>GSO</v>
      </c>
      <c r="F2697" s="51" t="str">
        <f>IF(ISBLANK(LeaveTracker[[#This Row],[Employee Name]]),"-----",VLOOKUP(LeaveTracker[[#This Row],[Employee Name]],Employees[[Employee Name]:[Office]],6))</f>
        <v>REGULAR</v>
      </c>
      <c r="G2697" s="24">
        <v>44777</v>
      </c>
      <c r="H2697" s="24">
        <v>44777</v>
      </c>
      <c r="I2697" s="19" t="s">
        <v>81</v>
      </c>
      <c r="K2697" s="51" t="str">
        <f ca="1">LeaveTracker[[#This Row],[Days]]&amp;" "&amp;LeaveTracker[[#This Row],[Type of Leave]]</f>
        <v>1 SL</v>
      </c>
      <c r="L2697" s="23">
        <f ca="1">NETWORKDAYS(LeaveTracker[[#This Row],[Start Date]],LeaveTracker[[#This Row],[End Date]],lstHolidays)</f>
        <v>1</v>
      </c>
      <c r="M2697" s="27"/>
    </row>
    <row r="2698" spans="1:13" ht="30" customHeight="1" x14ac:dyDescent="0.3">
      <c r="A2698" s="27">
        <f t="shared" si="16"/>
        <v>1112</v>
      </c>
      <c r="B2698" s="31">
        <v>44831</v>
      </c>
      <c r="C2698" s="31">
        <v>44817</v>
      </c>
      <c r="D2698" s="19" t="s">
        <v>609</v>
      </c>
      <c r="E2698" s="51" t="str">
        <f>IF(ISBLANK(LeaveTracker[[#This Row],[Employee Name]]),"-----",VLOOKUP(LeaveTracker[[#This Row],[Employee Name]],Employees[[Employee Name]:[Office]],7))</f>
        <v>CBO</v>
      </c>
      <c r="F2698" s="51" t="str">
        <f>IF(ISBLANK(LeaveTracker[[#This Row],[Employee Name]]),"-----",VLOOKUP(LeaveTracker[[#This Row],[Employee Name]],Employees[[Employee Name]:[Office]],6))</f>
        <v>REGULAR</v>
      </c>
      <c r="G2698" s="24">
        <v>44816</v>
      </c>
      <c r="H2698" s="24">
        <v>44816</v>
      </c>
      <c r="I2698" s="19" t="s">
        <v>81</v>
      </c>
      <c r="K2698" s="51" t="str">
        <f ca="1">LeaveTracker[[#This Row],[Days]]&amp;" "&amp;LeaveTracker[[#This Row],[Type of Leave]]</f>
        <v>1 SL</v>
      </c>
      <c r="L2698" s="23">
        <f ca="1">NETWORKDAYS(LeaveTracker[[#This Row],[Start Date]],LeaveTracker[[#This Row],[End Date]],lstHolidays)</f>
        <v>1</v>
      </c>
      <c r="M2698" s="27"/>
    </row>
    <row r="2699" spans="1:13" ht="30" customHeight="1" x14ac:dyDescent="0.3">
      <c r="A2699" s="27">
        <f t="shared" si="16"/>
        <v>1113</v>
      </c>
      <c r="B2699" s="31">
        <v>44831</v>
      </c>
      <c r="C2699" s="31">
        <v>44816</v>
      </c>
      <c r="D2699" s="19" t="s">
        <v>482</v>
      </c>
      <c r="E2699" s="51" t="str">
        <f>IF(ISBLANK(LeaveTracker[[#This Row],[Employee Name]]),"-----",VLOOKUP(LeaveTracker[[#This Row],[Employee Name]],Employees[[Employee Name]:[Office]],7))</f>
        <v>COOPERATIVE OFFICE</v>
      </c>
      <c r="F2699" s="51" t="str">
        <f>IF(ISBLANK(LeaveTracker[[#This Row],[Employee Name]]),"-----",VLOOKUP(LeaveTracker[[#This Row],[Employee Name]],Employees[[Employee Name]:[Office]],6))</f>
        <v>REGULAR</v>
      </c>
      <c r="G2699" s="24">
        <v>44820</v>
      </c>
      <c r="H2699" s="24">
        <v>44820</v>
      </c>
      <c r="I2699" s="19" t="s">
        <v>82</v>
      </c>
      <c r="K2699" s="51" t="str">
        <f ca="1">LeaveTracker[[#This Row],[Days]]&amp;" "&amp;LeaveTracker[[#This Row],[Type of Leave]]</f>
        <v>1 VL</v>
      </c>
      <c r="L2699" s="23">
        <f ca="1">NETWORKDAYS(LeaveTracker[[#This Row],[Start Date]],LeaveTracker[[#This Row],[End Date]],lstHolidays)</f>
        <v>1</v>
      </c>
      <c r="M2699" s="27"/>
    </row>
    <row r="2700" spans="1:13" ht="30" customHeight="1" x14ac:dyDescent="0.3">
      <c r="A2700" s="27">
        <f t="shared" si="16"/>
        <v>1114</v>
      </c>
      <c r="B2700" s="31">
        <v>44831</v>
      </c>
      <c r="C2700" s="31">
        <v>44812</v>
      </c>
      <c r="D2700" s="19" t="s">
        <v>278</v>
      </c>
      <c r="E2700" s="51" t="str">
        <f>IF(ISBLANK(LeaveTracker[[#This Row],[Employee Name]]),"-----",VLOOKUP(LeaveTracker[[#This Row],[Employee Name]],Employees[[Employee Name]:[Office]],7))</f>
        <v>PICNIC GROVE</v>
      </c>
      <c r="F2700" s="51" t="str">
        <f>IF(ISBLANK(LeaveTracker[[#This Row],[Employee Name]]),"-----",VLOOKUP(LeaveTracker[[#This Row],[Employee Name]],Employees[[Employee Name]:[Office]],6))</f>
        <v>REGULAR</v>
      </c>
      <c r="G2700" s="24">
        <v>44822</v>
      </c>
      <c r="H2700" s="24">
        <v>44822</v>
      </c>
      <c r="I2700" s="19" t="s">
        <v>298</v>
      </c>
      <c r="J2700" s="43" t="s">
        <v>1003</v>
      </c>
      <c r="K2700" s="51" t="str">
        <f ca="1">LeaveTracker[[#This Row],[Days]]&amp;" "&amp;LeaveTracker[[#This Row],[Type of Leave]]</f>
        <v>0 OTHER</v>
      </c>
      <c r="L2700" s="23">
        <f ca="1">NETWORKDAYS(LeaveTracker[[#This Row],[Start Date]],LeaveTracker[[#This Row],[End Date]],lstHolidays)</f>
        <v>0</v>
      </c>
      <c r="M2700" s="27"/>
    </row>
    <row r="2701" spans="1:13" ht="30" customHeight="1" x14ac:dyDescent="0.3">
      <c r="A2701" s="27">
        <f t="shared" si="16"/>
        <v>1115</v>
      </c>
      <c r="B2701" s="31">
        <v>44831</v>
      </c>
      <c r="C2701" s="31">
        <v>44804</v>
      </c>
      <c r="D2701" s="19" t="s">
        <v>1279</v>
      </c>
      <c r="E2701" s="51">
        <f>IF(ISBLANK(LeaveTracker[[#This Row],[Employee Name]]),"-----",VLOOKUP(LeaveTracker[[#This Row],[Employee Name]],Employees[[Employee Name]:[Office]],7))</f>
        <v>0</v>
      </c>
      <c r="F2701" s="51" t="str">
        <f>IF(ISBLANK(LeaveTracker[[#This Row],[Employee Name]]),"-----",VLOOKUP(LeaveTracker[[#This Row],[Employee Name]],Employees[[Employee Name]:[Office]],6))</f>
        <v>REGULAR</v>
      </c>
      <c r="G2701" s="24">
        <v>44804</v>
      </c>
      <c r="H2701" s="24">
        <v>44811</v>
      </c>
      <c r="I2701" s="19" t="s">
        <v>298</v>
      </c>
      <c r="J2701" s="43" t="s">
        <v>1022</v>
      </c>
      <c r="K2701" s="51" t="str">
        <f ca="1">LeaveTracker[[#This Row],[Days]]&amp;" "&amp;LeaveTracker[[#This Row],[Type of Leave]]</f>
        <v>6 OTHER</v>
      </c>
      <c r="L2701" s="23">
        <f ca="1">NETWORKDAYS(LeaveTracker[[#This Row],[Start Date]],LeaveTracker[[#This Row],[End Date]],lstHolidays)</f>
        <v>6</v>
      </c>
      <c r="M2701" s="27"/>
    </row>
    <row r="2702" spans="1:13" ht="30" customHeight="1" x14ac:dyDescent="0.3">
      <c r="A2702" s="27">
        <f t="shared" si="16"/>
        <v>1116</v>
      </c>
      <c r="B2702" s="31">
        <v>44831</v>
      </c>
      <c r="C2702" s="31">
        <v>44781</v>
      </c>
      <c r="D2702" s="19" t="s">
        <v>443</v>
      </c>
      <c r="E2702" s="51" t="str">
        <f>IF(ISBLANK(LeaveTracker[[#This Row],[Employee Name]]),"-----",VLOOKUP(LeaveTracker[[#This Row],[Employee Name]],Employees[[Employee Name]:[Office]],7))</f>
        <v>GSO</v>
      </c>
      <c r="F2702" s="51" t="str">
        <f>IF(ISBLANK(LeaveTracker[[#This Row],[Employee Name]]),"-----",VLOOKUP(LeaveTracker[[#This Row],[Employee Name]],Employees[[Employee Name]:[Office]],6))</f>
        <v>REGULAR</v>
      </c>
      <c r="G2702" s="24">
        <v>44775</v>
      </c>
      <c r="H2702" s="24">
        <v>44775</v>
      </c>
      <c r="I2702" s="19" t="s">
        <v>81</v>
      </c>
      <c r="K2702" s="51" t="str">
        <f ca="1">LeaveTracker[[#This Row],[Days]]&amp;" "&amp;LeaveTracker[[#This Row],[Type of Leave]]</f>
        <v>1 SL</v>
      </c>
      <c r="L2702" s="23">
        <f ca="1">NETWORKDAYS(LeaveTracker[[#This Row],[Start Date]],LeaveTracker[[#This Row],[End Date]],lstHolidays)</f>
        <v>1</v>
      </c>
      <c r="M2702" s="27"/>
    </row>
    <row r="2703" spans="1:13" ht="30" customHeight="1" x14ac:dyDescent="0.3">
      <c r="A2703" s="27">
        <f t="shared" si="16"/>
        <v>1117</v>
      </c>
      <c r="B2703" s="31">
        <v>44831</v>
      </c>
      <c r="C2703" s="31">
        <v>44819</v>
      </c>
      <c r="D2703" s="19" t="s">
        <v>778</v>
      </c>
      <c r="E2703" s="51" t="str">
        <f>IF(ISBLANK(LeaveTracker[[#This Row],[Employee Name]]),"-----",VLOOKUP(LeaveTracker[[#This Row],[Employee Name]],Employees[[Employee Name]:[Office]],7))</f>
        <v>HRMO</v>
      </c>
      <c r="F2703" s="51" t="str">
        <f>IF(ISBLANK(LeaveTracker[[#This Row],[Employee Name]]),"-----",VLOOKUP(LeaveTracker[[#This Row],[Employee Name]],Employees[[Employee Name]:[Office]],6))</f>
        <v>REGULAR</v>
      </c>
      <c r="G2703" s="24">
        <v>44832</v>
      </c>
      <c r="H2703" s="24">
        <v>44833</v>
      </c>
      <c r="I2703" s="19" t="s">
        <v>82</v>
      </c>
      <c r="K2703" s="51" t="str">
        <f ca="1">LeaveTracker[[#This Row],[Days]]&amp;" "&amp;LeaveTracker[[#This Row],[Type of Leave]]</f>
        <v>2 VL</v>
      </c>
      <c r="L2703" s="23">
        <f ca="1">NETWORKDAYS(LeaveTracker[[#This Row],[Start Date]],LeaveTracker[[#This Row],[End Date]],lstHolidays)</f>
        <v>2</v>
      </c>
      <c r="M2703" s="27"/>
    </row>
    <row r="2704" spans="1:13" ht="30" customHeight="1" x14ac:dyDescent="0.3">
      <c r="A2704" s="27">
        <f t="shared" si="16"/>
        <v>1118</v>
      </c>
      <c r="B2704" s="31">
        <v>44831</v>
      </c>
      <c r="C2704" s="31">
        <v>44817</v>
      </c>
      <c r="D2704" s="19" t="s">
        <v>944</v>
      </c>
      <c r="E2704" s="51" t="str">
        <f>IF(ISBLANK(LeaveTracker[[#This Row],[Employee Name]]),"-----",VLOOKUP(LeaveTracker[[#This Row],[Employee Name]],Employees[[Employee Name]:[Office]],7))</f>
        <v>EEO/ CITY MARKET</v>
      </c>
      <c r="F2704" s="51" t="str">
        <f>IF(ISBLANK(LeaveTracker[[#This Row],[Employee Name]]),"-----",VLOOKUP(LeaveTracker[[#This Row],[Employee Name]],Employees[[Employee Name]:[Office]],6))</f>
        <v>REGULAR</v>
      </c>
      <c r="G2704" s="24">
        <v>44820</v>
      </c>
      <c r="H2704" s="24">
        <v>44820</v>
      </c>
      <c r="I2704" s="19" t="s">
        <v>82</v>
      </c>
      <c r="K2704" s="51" t="str">
        <f ca="1">LeaveTracker[[#This Row],[Days]]&amp;" "&amp;LeaveTracker[[#This Row],[Type of Leave]]</f>
        <v>1 VL</v>
      </c>
      <c r="L2704" s="23">
        <f ca="1">NETWORKDAYS(LeaveTracker[[#This Row],[Start Date]],LeaveTracker[[#This Row],[End Date]],lstHolidays)</f>
        <v>1</v>
      </c>
      <c r="M2704" s="27"/>
    </row>
    <row r="2705" spans="1:13" ht="30" customHeight="1" x14ac:dyDescent="0.3">
      <c r="A2705" s="27">
        <v>1118</v>
      </c>
      <c r="B2705" s="31">
        <v>44831</v>
      </c>
      <c r="C2705" s="31">
        <v>44817</v>
      </c>
      <c r="D2705" s="19" t="s">
        <v>944</v>
      </c>
      <c r="E2705" s="51" t="str">
        <f>IF(ISBLANK(LeaveTracker[[#This Row],[Employee Name]]),"-----",VLOOKUP(LeaveTracker[[#This Row],[Employee Name]],Employees[[Employee Name]:[Office]],7))</f>
        <v>EEO/ CITY MARKET</v>
      </c>
      <c r="F2705" s="51" t="str">
        <f>IF(ISBLANK(LeaveTracker[[#This Row],[Employee Name]]),"-----",VLOOKUP(LeaveTracker[[#This Row],[Employee Name]],Employees[[Employee Name]:[Office]],6))</f>
        <v>REGULAR</v>
      </c>
      <c r="G2705" s="24">
        <v>44827</v>
      </c>
      <c r="H2705" s="24">
        <v>44827</v>
      </c>
      <c r="I2705" s="19" t="s">
        <v>82</v>
      </c>
      <c r="K2705" s="51" t="str">
        <f ca="1">LeaveTracker[[#This Row],[Days]]&amp;" "&amp;LeaveTracker[[#This Row],[Type of Leave]]</f>
        <v>1 VL</v>
      </c>
      <c r="L2705" s="23">
        <f ca="1">NETWORKDAYS(LeaveTracker[[#This Row],[Start Date]],LeaveTracker[[#This Row],[End Date]],lstHolidays)</f>
        <v>1</v>
      </c>
      <c r="M2705" s="27"/>
    </row>
    <row r="2706" spans="1:13" ht="30" customHeight="1" x14ac:dyDescent="0.3">
      <c r="A2706" s="27">
        <v>1118</v>
      </c>
      <c r="B2706" s="31">
        <v>44831</v>
      </c>
      <c r="C2706" s="31">
        <v>44817</v>
      </c>
      <c r="D2706" s="19" t="s">
        <v>944</v>
      </c>
      <c r="E2706" s="51" t="str">
        <f>IF(ISBLANK(LeaveTracker[[#This Row],[Employee Name]]),"-----",VLOOKUP(LeaveTracker[[#This Row],[Employee Name]],Employees[[Employee Name]:[Office]],7))</f>
        <v>EEO/ CITY MARKET</v>
      </c>
      <c r="F2706" s="51" t="str">
        <f>IF(ISBLANK(LeaveTracker[[#This Row],[Employee Name]]),"-----",VLOOKUP(LeaveTracker[[#This Row],[Employee Name]],Employees[[Employee Name]:[Office]],6))</f>
        <v>REGULAR</v>
      </c>
      <c r="G2706" s="24">
        <v>44834</v>
      </c>
      <c r="H2706" s="24">
        <v>44834</v>
      </c>
      <c r="I2706" s="19" t="s">
        <v>82</v>
      </c>
      <c r="K2706" s="51" t="str">
        <f ca="1">LeaveTracker[[#This Row],[Days]]&amp;" "&amp;LeaveTracker[[#This Row],[Type of Leave]]</f>
        <v>1 VL</v>
      </c>
      <c r="L2706" s="23">
        <f ca="1">NETWORKDAYS(LeaveTracker[[#This Row],[Start Date]],LeaveTracker[[#This Row],[End Date]],lstHolidays)</f>
        <v>1</v>
      </c>
      <c r="M2706" s="27"/>
    </row>
    <row r="2707" spans="1:13" ht="30" customHeight="1" x14ac:dyDescent="0.3">
      <c r="A2707" s="27">
        <f t="shared" si="16"/>
        <v>1119</v>
      </c>
      <c r="B2707" s="31">
        <v>44831</v>
      </c>
      <c r="C2707" s="31">
        <v>44817</v>
      </c>
      <c r="D2707" s="19" t="s">
        <v>693</v>
      </c>
      <c r="E2707" s="51" t="str">
        <f>IF(ISBLANK(LeaveTracker[[#This Row],[Employee Name]]),"-----",VLOOKUP(LeaveTracker[[#This Row],[Employee Name]],Employees[[Employee Name]:[Office]],7))</f>
        <v>VMO</v>
      </c>
      <c r="F2707" s="51" t="str">
        <f>IF(ISBLANK(LeaveTracker[[#This Row],[Employee Name]]),"-----",VLOOKUP(LeaveTracker[[#This Row],[Employee Name]],Employees[[Employee Name]:[Office]],6))</f>
        <v>REGULAR</v>
      </c>
      <c r="G2707" s="24">
        <v>44806</v>
      </c>
      <c r="H2707" s="24">
        <v>44806</v>
      </c>
      <c r="I2707" s="19" t="s">
        <v>81</v>
      </c>
      <c r="K2707" s="51" t="str">
        <f ca="1">LeaveTracker[[#This Row],[Days]]&amp;" "&amp;LeaveTracker[[#This Row],[Type of Leave]]</f>
        <v>1 SL</v>
      </c>
      <c r="L2707" s="23">
        <f ca="1">NETWORKDAYS(LeaveTracker[[#This Row],[Start Date]],LeaveTracker[[#This Row],[End Date]],lstHolidays)</f>
        <v>1</v>
      </c>
      <c r="M2707" s="27"/>
    </row>
    <row r="2708" spans="1:13" ht="30" customHeight="1" x14ac:dyDescent="0.3">
      <c r="A2708" s="27">
        <v>1119</v>
      </c>
      <c r="B2708" s="31">
        <v>44831</v>
      </c>
      <c r="C2708" s="31">
        <v>44817</v>
      </c>
      <c r="D2708" s="19" t="s">
        <v>693</v>
      </c>
      <c r="E2708" s="51" t="str">
        <f>IF(ISBLANK(LeaveTracker[[#This Row],[Employee Name]]),"-----",VLOOKUP(LeaveTracker[[#This Row],[Employee Name]],Employees[[Employee Name]:[Office]],7))</f>
        <v>VMO</v>
      </c>
      <c r="F2708" s="51" t="str">
        <f>IF(ISBLANK(LeaveTracker[[#This Row],[Employee Name]]),"-----",VLOOKUP(LeaveTracker[[#This Row],[Employee Name]],Employees[[Employee Name]:[Office]],6))</f>
        <v>REGULAR</v>
      </c>
      <c r="G2708" s="24">
        <v>44809</v>
      </c>
      <c r="H2708" s="24">
        <v>44813</v>
      </c>
      <c r="I2708" s="19" t="s">
        <v>81</v>
      </c>
      <c r="K2708" s="51" t="str">
        <f ca="1">LeaveTracker[[#This Row],[Days]]&amp;" "&amp;LeaveTracker[[#This Row],[Type of Leave]]</f>
        <v>5 SL</v>
      </c>
      <c r="L2708" s="23">
        <f ca="1">NETWORKDAYS(LeaveTracker[[#This Row],[Start Date]],LeaveTracker[[#This Row],[End Date]],lstHolidays)</f>
        <v>5</v>
      </c>
      <c r="M2708" s="27"/>
    </row>
    <row r="2709" spans="1:13" ht="30" customHeight="1" x14ac:dyDescent="0.3">
      <c r="A2709" s="27">
        <f t="shared" si="16"/>
        <v>1120</v>
      </c>
      <c r="B2709" s="31">
        <v>44831</v>
      </c>
      <c r="C2709" s="31">
        <v>44816</v>
      </c>
      <c r="D2709" s="19" t="s">
        <v>175</v>
      </c>
      <c r="E2709" s="51" t="str">
        <f>IF(ISBLANK(LeaveTracker[[#This Row],[Employee Name]]),"-----",VLOOKUP(LeaveTracker[[#This Row],[Employee Name]],Employees[[Employee Name]:[Office]],7))</f>
        <v>HRMO</v>
      </c>
      <c r="F2709" s="51" t="str">
        <f>IF(ISBLANK(LeaveTracker[[#This Row],[Employee Name]]),"-----",VLOOKUP(LeaveTracker[[#This Row],[Employee Name]],Employees[[Employee Name]:[Office]],6))</f>
        <v>REGULAR</v>
      </c>
      <c r="G2709" s="24">
        <v>44809</v>
      </c>
      <c r="H2709" s="24">
        <v>44813</v>
      </c>
      <c r="I2709" s="19" t="s">
        <v>81</v>
      </c>
      <c r="K2709" s="51" t="str">
        <f ca="1">LeaveTracker[[#This Row],[Days]]&amp;" "&amp;LeaveTracker[[#This Row],[Type of Leave]]</f>
        <v>5 SL</v>
      </c>
      <c r="L2709" s="23">
        <f ca="1">NETWORKDAYS(LeaveTracker[[#This Row],[Start Date]],LeaveTracker[[#This Row],[End Date]],lstHolidays)</f>
        <v>5</v>
      </c>
      <c r="M2709" s="27"/>
    </row>
    <row r="2710" spans="1:13" ht="30" customHeight="1" x14ac:dyDescent="0.3">
      <c r="A2710" s="27">
        <f t="shared" si="16"/>
        <v>1121</v>
      </c>
      <c r="B2710" s="31">
        <v>44831</v>
      </c>
      <c r="C2710" s="31">
        <v>44792</v>
      </c>
      <c r="D2710" s="19" t="s">
        <v>688</v>
      </c>
      <c r="E2710" s="51" t="str">
        <f>IF(ISBLANK(LeaveTracker[[#This Row],[Employee Name]]),"-----",VLOOKUP(LeaveTracker[[#This Row],[Employee Name]],Employees[[Employee Name]:[Office]],7))</f>
        <v>CHO</v>
      </c>
      <c r="F2710" s="51" t="str">
        <f>IF(ISBLANK(LeaveTracker[[#This Row],[Employee Name]]),"-----",VLOOKUP(LeaveTracker[[#This Row],[Employee Name]],Employees[[Employee Name]:[Office]],6))</f>
        <v>REGULAR</v>
      </c>
      <c r="G2710" s="24">
        <v>44788</v>
      </c>
      <c r="H2710" s="24">
        <v>44789</v>
      </c>
      <c r="I2710" s="19" t="s">
        <v>81</v>
      </c>
      <c r="K2710" s="51" t="str">
        <f ca="1">LeaveTracker[[#This Row],[Days]]&amp;" "&amp;LeaveTracker[[#This Row],[Type of Leave]]</f>
        <v>2 SL</v>
      </c>
      <c r="L2710" s="23">
        <f ca="1">NETWORKDAYS(LeaveTracker[[#This Row],[Start Date]],LeaveTracker[[#This Row],[End Date]],lstHolidays)</f>
        <v>2</v>
      </c>
      <c r="M2710" s="27"/>
    </row>
    <row r="2711" spans="1:13" ht="30" customHeight="1" x14ac:dyDescent="0.3">
      <c r="A2711" s="27">
        <f t="shared" si="16"/>
        <v>1122</v>
      </c>
      <c r="B2711" s="31">
        <v>44831</v>
      </c>
      <c r="C2711" s="31">
        <v>44791</v>
      </c>
      <c r="D2711" s="19" t="s">
        <v>826</v>
      </c>
      <c r="E2711" s="51" t="str">
        <f>IF(ISBLANK(LeaveTracker[[#This Row],[Employee Name]]),"-----",VLOOKUP(LeaveTracker[[#This Row],[Employee Name]],Employees[[Employee Name]:[Office]],7))</f>
        <v>CHO</v>
      </c>
      <c r="F2711" s="51" t="str">
        <f>IF(ISBLANK(LeaveTracker[[#This Row],[Employee Name]]),"-----",VLOOKUP(LeaveTracker[[#This Row],[Employee Name]],Employees[[Employee Name]:[Office]],6))</f>
        <v>REGULAR</v>
      </c>
      <c r="G2711" s="24">
        <v>44784</v>
      </c>
      <c r="H2711" s="24">
        <v>44785</v>
      </c>
      <c r="I2711" s="19" t="s">
        <v>81</v>
      </c>
      <c r="K2711" s="51" t="str">
        <f ca="1">LeaveTracker[[#This Row],[Days]]&amp;" "&amp;LeaveTracker[[#This Row],[Type of Leave]]</f>
        <v>2 SL</v>
      </c>
      <c r="L2711" s="23">
        <f ca="1">NETWORKDAYS(LeaveTracker[[#This Row],[Start Date]],LeaveTracker[[#This Row],[End Date]],lstHolidays)</f>
        <v>2</v>
      </c>
      <c r="M2711" s="27"/>
    </row>
    <row r="2712" spans="1:13" ht="30" customHeight="1" x14ac:dyDescent="0.3">
      <c r="A2712" s="27">
        <f t="shared" si="16"/>
        <v>1123</v>
      </c>
      <c r="B2712" s="31">
        <v>44831</v>
      </c>
      <c r="C2712" s="31">
        <v>44774</v>
      </c>
      <c r="D2712" s="19" t="s">
        <v>1282</v>
      </c>
      <c r="E2712" s="51" t="str">
        <f>IF(ISBLANK(LeaveTracker[[#This Row],[Employee Name]]),"-----",VLOOKUP(LeaveTracker[[#This Row],[Employee Name]],Employees[[Employee Name]:[Office]],7))</f>
        <v>HRMO</v>
      </c>
      <c r="F2712" s="51" t="str">
        <f>IF(ISBLANK(LeaveTracker[[#This Row],[Employee Name]]),"-----",VLOOKUP(LeaveTracker[[#This Row],[Employee Name]],Employees[[Employee Name]:[Office]],6))</f>
        <v>REGULAR</v>
      </c>
      <c r="G2712" s="24">
        <v>44778</v>
      </c>
      <c r="H2712" s="24">
        <v>44778</v>
      </c>
      <c r="I2712" s="19" t="s">
        <v>82</v>
      </c>
      <c r="K2712" s="51" t="str">
        <f ca="1">LeaveTracker[[#This Row],[Days]]&amp;" "&amp;LeaveTracker[[#This Row],[Type of Leave]]</f>
        <v>1 VL</v>
      </c>
      <c r="L2712" s="23">
        <f ca="1">NETWORKDAYS(LeaveTracker[[#This Row],[Start Date]],LeaveTracker[[#This Row],[End Date]],lstHolidays)</f>
        <v>1</v>
      </c>
      <c r="M2712" s="27"/>
    </row>
    <row r="2713" spans="1:13" ht="30" customHeight="1" x14ac:dyDescent="0.3">
      <c r="A2713" s="27">
        <v>1123</v>
      </c>
      <c r="B2713" s="31">
        <v>44831</v>
      </c>
      <c r="C2713" s="31">
        <v>44774</v>
      </c>
      <c r="D2713" s="19" t="s">
        <v>1282</v>
      </c>
      <c r="E2713" s="51" t="str">
        <f>IF(ISBLANK(LeaveTracker[[#This Row],[Employee Name]]),"-----",VLOOKUP(LeaveTracker[[#This Row],[Employee Name]],Employees[[Employee Name]:[Office]],7))</f>
        <v>HRMO</v>
      </c>
      <c r="F2713" s="51" t="str">
        <f>IF(ISBLANK(LeaveTracker[[#This Row],[Employee Name]]),"-----",VLOOKUP(LeaveTracker[[#This Row],[Employee Name]],Employees[[Employee Name]:[Office]],6))</f>
        <v>REGULAR</v>
      </c>
      <c r="G2713" s="24">
        <v>44783</v>
      </c>
      <c r="H2713" s="24">
        <v>44785</v>
      </c>
      <c r="I2713" s="19" t="s">
        <v>82</v>
      </c>
      <c r="K2713" s="51" t="str">
        <f ca="1">LeaveTracker[[#This Row],[Days]]&amp;" "&amp;LeaveTracker[[#This Row],[Type of Leave]]</f>
        <v>3 VL</v>
      </c>
      <c r="L2713" s="23">
        <f ca="1">NETWORKDAYS(LeaveTracker[[#This Row],[Start Date]],LeaveTracker[[#This Row],[End Date]],lstHolidays)</f>
        <v>3</v>
      </c>
      <c r="M2713" s="27"/>
    </row>
    <row r="2714" spans="1:13" ht="30" customHeight="1" x14ac:dyDescent="0.3">
      <c r="A2714" s="27">
        <f t="shared" si="16"/>
        <v>1124</v>
      </c>
      <c r="B2714" s="31">
        <v>44831</v>
      </c>
      <c r="C2714" s="31">
        <v>44790</v>
      </c>
      <c r="D2714" s="19" t="s">
        <v>464</v>
      </c>
      <c r="E2714" s="51" t="str">
        <f>IF(ISBLANK(LeaveTracker[[#This Row],[Employee Name]]),"-----",VLOOKUP(LeaveTracker[[#This Row],[Employee Name]],Employees[[Employee Name]:[Office]],7))</f>
        <v>ASSESSORS OFFICE</v>
      </c>
      <c r="F2714" s="51" t="str">
        <f>IF(ISBLANK(LeaveTracker[[#This Row],[Employee Name]]),"-----",VLOOKUP(LeaveTracker[[#This Row],[Employee Name]],Employees[[Employee Name]:[Office]],6))</f>
        <v>REGULAR</v>
      </c>
      <c r="G2714" s="24">
        <v>44798</v>
      </c>
      <c r="H2714" s="24">
        <v>44799</v>
      </c>
      <c r="I2714" s="19" t="s">
        <v>82</v>
      </c>
      <c r="K2714" s="51" t="str">
        <f ca="1">LeaveTracker[[#This Row],[Days]]&amp;" "&amp;LeaveTracker[[#This Row],[Type of Leave]]</f>
        <v>2 VL</v>
      </c>
      <c r="L2714" s="23">
        <f ca="1">NETWORKDAYS(LeaveTracker[[#This Row],[Start Date]],LeaveTracker[[#This Row],[End Date]],lstHolidays)</f>
        <v>2</v>
      </c>
      <c r="M2714" s="27"/>
    </row>
    <row r="2715" spans="1:13" ht="30" customHeight="1" x14ac:dyDescent="0.3">
      <c r="A2715" s="27">
        <f t="shared" si="16"/>
        <v>1125</v>
      </c>
      <c r="B2715" s="31">
        <v>44831</v>
      </c>
      <c r="C2715" s="31">
        <v>44788</v>
      </c>
      <c r="D2715" s="19" t="s">
        <v>509</v>
      </c>
      <c r="E2715" s="51" t="str">
        <f>IF(ISBLANK(LeaveTracker[[#This Row],[Employee Name]]),"-----",VLOOKUP(LeaveTracker[[#This Row],[Employee Name]],Employees[[Employee Name]:[Office]],7))</f>
        <v>ACCOUNTING</v>
      </c>
      <c r="F2715" s="51" t="str">
        <f>IF(ISBLANK(LeaveTracker[[#This Row],[Employee Name]]),"-----",VLOOKUP(LeaveTracker[[#This Row],[Employee Name]],Employees[[Employee Name]:[Office]],6))</f>
        <v>REGULAR</v>
      </c>
      <c r="G2715" s="24">
        <v>44795</v>
      </c>
      <c r="H2715" s="24">
        <v>44795</v>
      </c>
      <c r="I2715" s="19" t="s">
        <v>82</v>
      </c>
      <c r="K2715" s="51" t="str">
        <f ca="1">LeaveTracker[[#This Row],[Days]]&amp;" "&amp;LeaveTracker[[#This Row],[Type of Leave]]</f>
        <v>1 VL</v>
      </c>
      <c r="L2715" s="23">
        <f ca="1">NETWORKDAYS(LeaveTracker[[#This Row],[Start Date]],LeaveTracker[[#This Row],[End Date]],lstHolidays)</f>
        <v>1</v>
      </c>
      <c r="M2715" s="27"/>
    </row>
    <row r="2716" spans="1:13" ht="30" customHeight="1" x14ac:dyDescent="0.3">
      <c r="A2716" s="27">
        <f t="shared" si="16"/>
        <v>1126</v>
      </c>
      <c r="B2716" s="31">
        <v>44831</v>
      </c>
      <c r="C2716" s="31">
        <v>44789</v>
      </c>
      <c r="D2716" s="19" t="s">
        <v>509</v>
      </c>
      <c r="E2716" s="51" t="str">
        <f>IF(ISBLANK(LeaveTracker[[#This Row],[Employee Name]]),"-----",VLOOKUP(LeaveTracker[[#This Row],[Employee Name]],Employees[[Employee Name]:[Office]],7))</f>
        <v>ACCOUNTING</v>
      </c>
      <c r="F2716" s="51" t="str">
        <f>IF(ISBLANK(LeaveTracker[[#This Row],[Employee Name]]),"-----",VLOOKUP(LeaveTracker[[#This Row],[Employee Name]],Employees[[Employee Name]:[Office]],6))</f>
        <v>REGULAR</v>
      </c>
      <c r="G2716" s="24">
        <v>44785</v>
      </c>
      <c r="H2716" s="24">
        <v>44785</v>
      </c>
      <c r="I2716" s="19" t="s">
        <v>298</v>
      </c>
      <c r="J2716" s="43" t="s">
        <v>1003</v>
      </c>
      <c r="K2716" s="51" t="str">
        <f ca="1">LeaveTracker[[#This Row],[Days]]&amp;" "&amp;LeaveTracker[[#This Row],[Type of Leave]]</f>
        <v>1 OTHER</v>
      </c>
      <c r="L2716" s="23">
        <f ca="1">NETWORKDAYS(LeaveTracker[[#This Row],[Start Date]],LeaveTracker[[#This Row],[End Date]],lstHolidays)</f>
        <v>1</v>
      </c>
      <c r="M2716" s="27"/>
    </row>
    <row r="2717" spans="1:13" ht="30" customHeight="1" x14ac:dyDescent="0.3">
      <c r="A2717" s="27">
        <f t="shared" si="16"/>
        <v>1127</v>
      </c>
      <c r="B2717" s="31">
        <v>44831</v>
      </c>
      <c r="C2717" s="31">
        <v>44782</v>
      </c>
      <c r="D2717" s="19" t="s">
        <v>519</v>
      </c>
      <c r="E2717" s="51" t="str">
        <f>IF(ISBLANK(LeaveTracker[[#This Row],[Employee Name]]),"-----",VLOOKUP(LeaveTracker[[#This Row],[Employee Name]],Employees[[Employee Name]:[Office]],7))</f>
        <v>ACCOUNTING</v>
      </c>
      <c r="F2717" s="51" t="str">
        <f>IF(ISBLANK(LeaveTracker[[#This Row],[Employee Name]]),"-----",VLOOKUP(LeaveTracker[[#This Row],[Employee Name]],Employees[[Employee Name]:[Office]],6))</f>
        <v>REGULAR</v>
      </c>
      <c r="G2717" s="24">
        <v>44789</v>
      </c>
      <c r="H2717" s="24">
        <v>44790</v>
      </c>
      <c r="I2717" s="19" t="s">
        <v>81</v>
      </c>
      <c r="K2717" s="51" t="str">
        <f ca="1">LeaveTracker[[#This Row],[Days]]&amp;" "&amp;LeaveTracker[[#This Row],[Type of Leave]]</f>
        <v>2 SL</v>
      </c>
      <c r="L2717" s="23">
        <f ca="1">NETWORKDAYS(LeaveTracker[[#This Row],[Start Date]],LeaveTracker[[#This Row],[End Date]],lstHolidays)</f>
        <v>2</v>
      </c>
      <c r="M2717" s="27"/>
    </row>
    <row r="2718" spans="1:13" ht="30" customHeight="1" x14ac:dyDescent="0.3">
      <c r="A2718" s="27">
        <f t="shared" si="16"/>
        <v>1128</v>
      </c>
      <c r="B2718" s="31">
        <v>44831</v>
      </c>
      <c r="C2718" s="31">
        <v>44791</v>
      </c>
      <c r="D2718" s="19" t="s">
        <v>506</v>
      </c>
      <c r="E2718" s="51" t="str">
        <f>IF(ISBLANK(LeaveTracker[[#This Row],[Employee Name]]),"-----",VLOOKUP(LeaveTracker[[#This Row],[Employee Name]],Employees[[Employee Name]:[Office]],7))</f>
        <v>ACCOUNTING</v>
      </c>
      <c r="F2718" s="51" t="str">
        <f>IF(ISBLANK(LeaveTracker[[#This Row],[Employee Name]]),"-----",VLOOKUP(LeaveTracker[[#This Row],[Employee Name]],Employees[[Employee Name]:[Office]],6))</f>
        <v>REGULAR</v>
      </c>
      <c r="G2718" s="24">
        <v>44782</v>
      </c>
      <c r="H2718" s="24">
        <v>44782</v>
      </c>
      <c r="I2718" s="19" t="s">
        <v>81</v>
      </c>
      <c r="K2718" s="51" t="str">
        <f ca="1">LeaveTracker[[#This Row],[Days]]&amp;" "&amp;LeaveTracker[[#This Row],[Type of Leave]]</f>
        <v>1 SL</v>
      </c>
      <c r="L2718" s="23">
        <f ca="1">NETWORKDAYS(LeaveTracker[[#This Row],[Start Date]],LeaveTracker[[#This Row],[End Date]],lstHolidays)</f>
        <v>1</v>
      </c>
      <c r="M2718" s="27"/>
    </row>
    <row r="2719" spans="1:13" ht="30" customHeight="1" x14ac:dyDescent="0.3">
      <c r="A2719" s="27">
        <f t="shared" si="16"/>
        <v>1129</v>
      </c>
      <c r="B2719" s="31">
        <v>44831</v>
      </c>
      <c r="C2719" s="31">
        <v>44791</v>
      </c>
      <c r="D2719" s="19" t="s">
        <v>1092</v>
      </c>
      <c r="E2719" s="51" t="str">
        <f>IF(ISBLANK(LeaveTracker[[#This Row],[Employee Name]]),"-----",VLOOKUP(LeaveTracker[[#This Row],[Employee Name]],Employees[[Employee Name]:[Office]],7))</f>
        <v>ACCOUNTING</v>
      </c>
      <c r="F2719" s="51" t="str">
        <f>IF(ISBLANK(LeaveTracker[[#This Row],[Employee Name]]),"-----",VLOOKUP(LeaveTracker[[#This Row],[Employee Name]],Employees[[Employee Name]:[Office]],6))</f>
        <v>REGULAR</v>
      </c>
      <c r="G2719" s="24">
        <v>44795</v>
      </c>
      <c r="H2719" s="24">
        <v>44795</v>
      </c>
      <c r="I2719" s="19" t="s">
        <v>298</v>
      </c>
      <c r="J2719" s="43" t="s">
        <v>1003</v>
      </c>
      <c r="K2719" s="51" t="str">
        <f ca="1">LeaveTracker[[#This Row],[Days]]&amp;" "&amp;LeaveTracker[[#This Row],[Type of Leave]]</f>
        <v>1 OTHER</v>
      </c>
      <c r="L2719" s="23">
        <f ca="1">NETWORKDAYS(LeaveTracker[[#This Row],[Start Date]],LeaveTracker[[#This Row],[End Date]],lstHolidays)</f>
        <v>1</v>
      </c>
      <c r="M2719" s="27"/>
    </row>
    <row r="2720" spans="1:13" ht="30" customHeight="1" x14ac:dyDescent="0.3">
      <c r="A2720" s="27">
        <f t="shared" si="16"/>
        <v>1130</v>
      </c>
      <c r="B2720" s="31">
        <v>44831</v>
      </c>
      <c r="C2720" s="31">
        <v>44791</v>
      </c>
      <c r="D2720" s="19" t="s">
        <v>470</v>
      </c>
      <c r="E2720" s="51" t="str">
        <f>IF(ISBLANK(LeaveTracker[[#This Row],[Employee Name]]),"-----",VLOOKUP(LeaveTracker[[#This Row],[Employee Name]],Employees[[Employee Name]:[Office]],7))</f>
        <v>ASSESSORS OFFICE</v>
      </c>
      <c r="F2720" s="51" t="str">
        <f>IF(ISBLANK(LeaveTracker[[#This Row],[Employee Name]]),"-----",VLOOKUP(LeaveTracker[[#This Row],[Employee Name]],Employees[[Employee Name]:[Office]],6))</f>
        <v>REGULAR</v>
      </c>
      <c r="G2720" s="24">
        <v>44790</v>
      </c>
      <c r="H2720" s="24">
        <v>44790</v>
      </c>
      <c r="I2720" s="19" t="s">
        <v>81</v>
      </c>
      <c r="K2720" s="51" t="str">
        <f ca="1">LeaveTracker[[#This Row],[Days]]&amp;" "&amp;LeaveTracker[[#This Row],[Type of Leave]]</f>
        <v>1 SL</v>
      </c>
      <c r="L2720" s="23">
        <f ca="1">NETWORKDAYS(LeaveTracker[[#This Row],[Start Date]],LeaveTracker[[#This Row],[End Date]],lstHolidays)</f>
        <v>1</v>
      </c>
      <c r="M2720" s="27"/>
    </row>
    <row r="2721" spans="1:13" ht="30" customHeight="1" x14ac:dyDescent="0.3">
      <c r="A2721" s="27">
        <f t="shared" si="16"/>
        <v>1131</v>
      </c>
      <c r="B2721" s="31">
        <v>44831</v>
      </c>
      <c r="C2721" s="31">
        <v>44791</v>
      </c>
      <c r="D2721" s="19" t="s">
        <v>748</v>
      </c>
      <c r="E2721" s="51" t="str">
        <f>IF(ISBLANK(LeaveTracker[[#This Row],[Employee Name]]),"-----",VLOOKUP(LeaveTracker[[#This Row],[Employee Name]],Employees[[Employee Name]:[Office]],7))</f>
        <v>CSWDO</v>
      </c>
      <c r="F2721" s="51" t="str">
        <f>IF(ISBLANK(LeaveTracker[[#This Row],[Employee Name]]),"-----",VLOOKUP(LeaveTracker[[#This Row],[Employee Name]],Employees[[Employee Name]:[Office]],6))</f>
        <v>REGULAR</v>
      </c>
      <c r="G2721" s="24">
        <v>44788</v>
      </c>
      <c r="H2721" s="24">
        <v>44790</v>
      </c>
      <c r="I2721" s="19" t="s">
        <v>81</v>
      </c>
      <c r="K2721" s="51" t="str">
        <f ca="1">LeaveTracker[[#This Row],[Days]]&amp;" "&amp;LeaveTracker[[#This Row],[Type of Leave]]</f>
        <v>3 SL</v>
      </c>
      <c r="L2721" s="23">
        <f ca="1">NETWORKDAYS(LeaveTracker[[#This Row],[Start Date]],LeaveTracker[[#This Row],[End Date]],lstHolidays)</f>
        <v>3</v>
      </c>
      <c r="M2721" s="27"/>
    </row>
    <row r="2722" spans="1:13" ht="30" customHeight="1" x14ac:dyDescent="0.3">
      <c r="A2722" s="27">
        <f t="shared" si="16"/>
        <v>1132</v>
      </c>
      <c r="B2722" s="31">
        <v>44831</v>
      </c>
      <c r="C2722" s="31">
        <v>44783</v>
      </c>
      <c r="D2722" s="19" t="s">
        <v>1283</v>
      </c>
      <c r="E2722" s="51" t="str">
        <f>IF(ISBLANK(LeaveTracker[[#This Row],[Employee Name]]),"-----",VLOOKUP(LeaveTracker[[#This Row],[Employee Name]],Employees[[Employee Name]:[Office]],7))</f>
        <v>MO</v>
      </c>
      <c r="F2722" s="51" t="str">
        <f>IF(ISBLANK(LeaveTracker[[#This Row],[Employee Name]]),"-----",VLOOKUP(LeaveTracker[[#This Row],[Employee Name]],Employees[[Employee Name]:[Office]],6))</f>
        <v>REGULAR</v>
      </c>
      <c r="G2722" s="24">
        <v>44783</v>
      </c>
      <c r="H2722" s="24">
        <v>44783</v>
      </c>
      <c r="I2722" s="19" t="s">
        <v>298</v>
      </c>
      <c r="J2722" s="43" t="s">
        <v>1004</v>
      </c>
      <c r="K2722" s="51" t="str">
        <f ca="1">LeaveTracker[[#This Row],[Days]]&amp;" "&amp;LeaveTracker[[#This Row],[Type of Leave]]</f>
        <v>1 OTHER</v>
      </c>
      <c r="L2722" s="23">
        <f ca="1">NETWORKDAYS(LeaveTracker[[#This Row],[Start Date]],LeaveTracker[[#This Row],[End Date]],lstHolidays)</f>
        <v>1</v>
      </c>
      <c r="M2722" s="27"/>
    </row>
    <row r="2723" spans="1:13" ht="30" customHeight="1" x14ac:dyDescent="0.3">
      <c r="A2723" s="27">
        <v>1132</v>
      </c>
      <c r="B2723" s="31">
        <v>44831</v>
      </c>
      <c r="C2723" s="31">
        <v>44783</v>
      </c>
      <c r="D2723" s="19" t="s">
        <v>1283</v>
      </c>
      <c r="E2723" s="51" t="str">
        <f>IF(ISBLANK(LeaveTracker[[#This Row],[Employee Name]]),"-----",VLOOKUP(LeaveTracker[[#This Row],[Employee Name]],Employees[[Employee Name]:[Office]],7))</f>
        <v>MO</v>
      </c>
      <c r="F2723" s="51" t="str">
        <f>IF(ISBLANK(LeaveTracker[[#This Row],[Employee Name]]),"-----",VLOOKUP(LeaveTracker[[#This Row],[Employee Name]],Employees[[Employee Name]:[Office]],6))</f>
        <v>REGULAR</v>
      </c>
      <c r="G2723" s="24">
        <v>44790</v>
      </c>
      <c r="H2723" s="24">
        <v>44790</v>
      </c>
      <c r="I2723" s="19" t="s">
        <v>298</v>
      </c>
      <c r="J2723" s="43" t="s">
        <v>1004</v>
      </c>
      <c r="K2723" s="51" t="str">
        <f ca="1">LeaveTracker[[#This Row],[Days]]&amp;" "&amp;LeaveTracker[[#This Row],[Type of Leave]]</f>
        <v>1 OTHER</v>
      </c>
      <c r="L2723" s="23">
        <f ca="1">NETWORKDAYS(LeaveTracker[[#This Row],[Start Date]],LeaveTracker[[#This Row],[End Date]],lstHolidays)</f>
        <v>1</v>
      </c>
      <c r="M2723" s="27"/>
    </row>
    <row r="2724" spans="1:13" ht="30" customHeight="1" x14ac:dyDescent="0.3">
      <c r="A2724" s="27">
        <f t="shared" si="16"/>
        <v>1133</v>
      </c>
      <c r="B2724" s="31">
        <v>44831</v>
      </c>
      <c r="C2724" s="31">
        <v>44792</v>
      </c>
      <c r="D2724" s="19" t="s">
        <v>960</v>
      </c>
      <c r="E2724" s="51" t="str">
        <f>IF(ISBLANK(LeaveTracker[[#This Row],[Employee Name]]),"-----",VLOOKUP(LeaveTracker[[#This Row],[Employee Name]],Employees[[Employee Name]:[Office]],7))</f>
        <v>ASSESSORS OFFICE</v>
      </c>
      <c r="F2724" s="51" t="str">
        <f>IF(ISBLANK(LeaveTracker[[#This Row],[Employee Name]]),"-----",VLOOKUP(LeaveTracker[[#This Row],[Employee Name]],Employees[[Employee Name]:[Office]],6))</f>
        <v>REGULAR</v>
      </c>
      <c r="G2724" s="24">
        <v>44803</v>
      </c>
      <c r="H2724" s="24">
        <v>44804</v>
      </c>
      <c r="I2724" s="19" t="s">
        <v>298</v>
      </c>
      <c r="J2724" s="43" t="s">
        <v>1003</v>
      </c>
      <c r="K2724" s="51" t="str">
        <f ca="1">LeaveTracker[[#This Row],[Days]]&amp;" "&amp;LeaveTracker[[#This Row],[Type of Leave]]</f>
        <v>2 OTHER</v>
      </c>
      <c r="L2724" s="23">
        <f ca="1">NETWORKDAYS(LeaveTracker[[#This Row],[Start Date]],LeaveTracker[[#This Row],[End Date]],lstHolidays)</f>
        <v>2</v>
      </c>
      <c r="M2724" s="27"/>
    </row>
    <row r="2725" spans="1:13" ht="30" customHeight="1" x14ac:dyDescent="0.3">
      <c r="A2725" s="27">
        <f t="shared" si="16"/>
        <v>1134</v>
      </c>
      <c r="B2725" s="31">
        <v>44831</v>
      </c>
      <c r="C2725" s="31">
        <v>44781</v>
      </c>
      <c r="D2725" s="19" t="s">
        <v>464</v>
      </c>
      <c r="E2725" s="51" t="str">
        <f>IF(ISBLANK(LeaveTracker[[#This Row],[Employee Name]]),"-----",VLOOKUP(LeaveTracker[[#This Row],[Employee Name]],Employees[[Employee Name]:[Office]],7))</f>
        <v>ASSESSORS OFFICE</v>
      </c>
      <c r="F2725" s="51" t="str">
        <f>IF(ISBLANK(LeaveTracker[[#This Row],[Employee Name]]),"-----",VLOOKUP(LeaveTracker[[#This Row],[Employee Name]],Employees[[Employee Name]:[Office]],6))</f>
        <v>REGULAR</v>
      </c>
      <c r="G2725" s="24">
        <v>44778</v>
      </c>
      <c r="H2725" s="24">
        <v>44778</v>
      </c>
      <c r="I2725" s="19" t="s">
        <v>81</v>
      </c>
      <c r="K2725" s="51" t="str">
        <f ca="1">LeaveTracker[[#This Row],[Days]]&amp;" "&amp;LeaveTracker[[#This Row],[Type of Leave]]</f>
        <v>1 SL</v>
      </c>
      <c r="L2725" s="23">
        <f ca="1">NETWORKDAYS(LeaveTracker[[#This Row],[Start Date]],LeaveTracker[[#This Row],[End Date]],lstHolidays)</f>
        <v>1</v>
      </c>
      <c r="M2725" s="27"/>
    </row>
    <row r="2726" spans="1:13" ht="30" customHeight="1" x14ac:dyDescent="0.3">
      <c r="A2726" s="27">
        <f t="shared" si="16"/>
        <v>1135</v>
      </c>
      <c r="B2726" s="31">
        <v>44831</v>
      </c>
      <c r="C2726" s="31">
        <v>44795</v>
      </c>
      <c r="D2726" s="19" t="s">
        <v>722</v>
      </c>
      <c r="E2726" s="51" t="str">
        <f>IF(ISBLANK(LeaveTracker[[#This Row],[Employee Name]]),"-----",VLOOKUP(LeaveTracker[[#This Row],[Employee Name]],Employees[[Employee Name]:[Office]],7))</f>
        <v>LCR</v>
      </c>
      <c r="F2726" s="51" t="str">
        <f>IF(ISBLANK(LeaveTracker[[#This Row],[Employee Name]]),"-----",VLOOKUP(LeaveTracker[[#This Row],[Employee Name]],Employees[[Employee Name]:[Office]],6))</f>
        <v>REGULAR</v>
      </c>
      <c r="G2726" s="24">
        <v>44803</v>
      </c>
      <c r="H2726" s="24">
        <v>44804</v>
      </c>
      <c r="I2726" s="19" t="s">
        <v>82</v>
      </c>
      <c r="K2726" s="51" t="str">
        <f ca="1">LeaveTracker[[#This Row],[Days]]&amp;" "&amp;LeaveTracker[[#This Row],[Type of Leave]]</f>
        <v>2 VL</v>
      </c>
      <c r="L2726" s="23">
        <f ca="1">NETWORKDAYS(LeaveTracker[[#This Row],[Start Date]],LeaveTracker[[#This Row],[End Date]],lstHolidays)</f>
        <v>2</v>
      </c>
      <c r="M2726" s="27"/>
    </row>
    <row r="2727" spans="1:13" ht="30" customHeight="1" x14ac:dyDescent="0.3">
      <c r="A2727" s="27">
        <v>1135</v>
      </c>
      <c r="B2727" s="31">
        <v>44831</v>
      </c>
      <c r="C2727" s="31">
        <v>44795</v>
      </c>
      <c r="D2727" s="19" t="s">
        <v>722</v>
      </c>
      <c r="E2727" s="51" t="str">
        <f>IF(ISBLANK(LeaveTracker[[#This Row],[Employee Name]]),"-----",VLOOKUP(LeaveTracker[[#This Row],[Employee Name]],Employees[[Employee Name]:[Office]],7))</f>
        <v>LCR</v>
      </c>
      <c r="F2727" s="51" t="str">
        <f>IF(ISBLANK(LeaveTracker[[#This Row],[Employee Name]]),"-----",VLOOKUP(LeaveTracker[[#This Row],[Employee Name]],Employees[[Employee Name]:[Office]],6))</f>
        <v>REGULAR</v>
      </c>
      <c r="G2727" s="24">
        <v>44811</v>
      </c>
      <c r="H2727" s="24">
        <v>44813</v>
      </c>
      <c r="I2727" s="19" t="s">
        <v>82</v>
      </c>
      <c r="K2727" s="51" t="str">
        <f ca="1">LeaveTracker[[#This Row],[Days]]&amp;" "&amp;LeaveTracker[[#This Row],[Type of Leave]]</f>
        <v>3 VL</v>
      </c>
      <c r="L2727" s="23">
        <f ca="1">NETWORKDAYS(LeaveTracker[[#This Row],[Start Date]],LeaveTracker[[#This Row],[End Date]],lstHolidays)</f>
        <v>3</v>
      </c>
      <c r="M2727" s="27"/>
    </row>
    <row r="2728" spans="1:13" ht="30" customHeight="1" x14ac:dyDescent="0.3">
      <c r="A2728" s="27">
        <f t="shared" si="16"/>
        <v>1136</v>
      </c>
      <c r="B2728" s="31">
        <v>44831</v>
      </c>
      <c r="C2728" s="31">
        <v>44788</v>
      </c>
      <c r="D2728" s="19" t="s">
        <v>849</v>
      </c>
      <c r="E2728" s="51" t="str">
        <f>IF(ISBLANK(LeaveTracker[[#This Row],[Employee Name]]),"-----",VLOOKUP(LeaveTracker[[#This Row],[Employee Name]],Employees[[Employee Name]:[Office]],7))</f>
        <v>MO</v>
      </c>
      <c r="F2728" s="51" t="str">
        <f>IF(ISBLANK(LeaveTracker[[#This Row],[Employee Name]]),"-----",VLOOKUP(LeaveTracker[[#This Row],[Employee Name]],Employees[[Employee Name]:[Office]],6))</f>
        <v>REGULAR</v>
      </c>
      <c r="G2728" s="24">
        <v>44788</v>
      </c>
      <c r="H2728" s="24">
        <v>44789</v>
      </c>
      <c r="I2728" s="19" t="s">
        <v>298</v>
      </c>
      <c r="J2728" s="43" t="s">
        <v>1003</v>
      </c>
      <c r="K2728" s="51" t="str">
        <f ca="1">LeaveTracker[[#This Row],[Days]]&amp;" "&amp;LeaveTracker[[#This Row],[Type of Leave]]</f>
        <v>2 OTHER</v>
      </c>
      <c r="L2728" s="23">
        <f ca="1">NETWORKDAYS(LeaveTracker[[#This Row],[Start Date]],LeaveTracker[[#This Row],[End Date]],lstHolidays)</f>
        <v>2</v>
      </c>
      <c r="M2728" s="27"/>
    </row>
    <row r="2729" spans="1:13" ht="30" customHeight="1" x14ac:dyDescent="0.3">
      <c r="A2729" s="27">
        <f t="shared" ref="A2729:A2748" si="17">A2728+1</f>
        <v>1137</v>
      </c>
      <c r="B2729" s="31">
        <v>44831</v>
      </c>
      <c r="C2729" s="31">
        <v>44791</v>
      </c>
      <c r="D2729" s="19" t="s">
        <v>116</v>
      </c>
      <c r="E2729" s="51" t="str">
        <f>IF(ISBLANK(LeaveTracker[[#This Row],[Employee Name]]),"-----",VLOOKUP(LeaveTracker[[#This Row],[Employee Name]],Employees[[Employee Name]:[Office]],7))</f>
        <v>CHARACTER OFFICE</v>
      </c>
      <c r="F2729" s="51" t="str">
        <f>IF(ISBLANK(LeaveTracker[[#This Row],[Employee Name]]),"-----",VLOOKUP(LeaveTracker[[#This Row],[Employee Name]],Employees[[Employee Name]:[Office]],6))</f>
        <v>REGULAR</v>
      </c>
      <c r="G2729" s="24">
        <v>44790</v>
      </c>
      <c r="H2729" s="24">
        <v>44790</v>
      </c>
      <c r="I2729" s="19" t="s">
        <v>81</v>
      </c>
      <c r="K2729" s="51" t="str">
        <f ca="1">LeaveTracker[[#This Row],[Days]]&amp;" "&amp;LeaveTracker[[#This Row],[Type of Leave]]</f>
        <v>1 SL</v>
      </c>
      <c r="L2729" s="23">
        <f ca="1">NETWORKDAYS(LeaveTracker[[#This Row],[Start Date]],LeaveTracker[[#This Row],[End Date]],lstHolidays)</f>
        <v>1</v>
      </c>
      <c r="M2729" s="27"/>
    </row>
    <row r="2730" spans="1:13" ht="30" customHeight="1" x14ac:dyDescent="0.3">
      <c r="A2730" s="27">
        <f t="shared" si="17"/>
        <v>1138</v>
      </c>
      <c r="B2730" s="31">
        <v>44831</v>
      </c>
      <c r="C2730" s="31">
        <v>44791</v>
      </c>
      <c r="D2730" s="19" t="s">
        <v>265</v>
      </c>
      <c r="E2730" s="51" t="str">
        <f>IF(ISBLANK(LeaveTracker[[#This Row],[Employee Name]]),"-----",VLOOKUP(LeaveTracker[[#This Row],[Employee Name]],Employees[[Employee Name]:[Office]],7))</f>
        <v>MO</v>
      </c>
      <c r="F2730" s="51" t="str">
        <f>IF(ISBLANK(LeaveTracker[[#This Row],[Employee Name]]),"-----",VLOOKUP(LeaveTracker[[#This Row],[Employee Name]],Employees[[Employee Name]:[Office]],6))</f>
        <v>REGULAR</v>
      </c>
      <c r="G2730" s="24">
        <v>44788</v>
      </c>
      <c r="H2730" s="24">
        <v>44790</v>
      </c>
      <c r="I2730" s="19" t="s">
        <v>81</v>
      </c>
      <c r="K2730" s="51" t="str">
        <f ca="1">LeaveTracker[[#This Row],[Days]]&amp;" "&amp;LeaveTracker[[#This Row],[Type of Leave]]</f>
        <v>3 SL</v>
      </c>
      <c r="L2730" s="23">
        <f ca="1">NETWORKDAYS(LeaveTracker[[#This Row],[Start Date]],LeaveTracker[[#This Row],[End Date]],lstHolidays)</f>
        <v>3</v>
      </c>
      <c r="M2730" s="27"/>
    </row>
    <row r="2731" spans="1:13" ht="30" customHeight="1" x14ac:dyDescent="0.3">
      <c r="A2731" s="27">
        <f t="shared" si="17"/>
        <v>1139</v>
      </c>
      <c r="B2731" s="31">
        <v>44831</v>
      </c>
      <c r="C2731" s="31">
        <v>44788</v>
      </c>
      <c r="D2731" s="19" t="s">
        <v>242</v>
      </c>
      <c r="E2731" s="51" t="str">
        <f>IF(ISBLANK(LeaveTracker[[#This Row],[Employee Name]]),"-----",VLOOKUP(LeaveTracker[[#This Row],[Employee Name]],Employees[[Employee Name]:[Office]],7))</f>
        <v>TCCH/TICC</v>
      </c>
      <c r="F2731" s="51" t="str">
        <f>IF(ISBLANK(LeaveTracker[[#This Row],[Employee Name]]),"-----",VLOOKUP(LeaveTracker[[#This Row],[Employee Name]],Employees[[Employee Name]:[Office]],6))</f>
        <v>REGULAR</v>
      </c>
      <c r="G2731" s="24">
        <v>44806</v>
      </c>
      <c r="H2731" s="24">
        <v>44806</v>
      </c>
      <c r="I2731" s="19" t="s">
        <v>82</v>
      </c>
      <c r="K2731" s="51" t="str">
        <f ca="1">LeaveTracker[[#This Row],[Days]]&amp;" "&amp;LeaveTracker[[#This Row],[Type of Leave]]</f>
        <v>1 VL</v>
      </c>
      <c r="L2731" s="23">
        <f ca="1">NETWORKDAYS(LeaveTracker[[#This Row],[Start Date]],LeaveTracker[[#This Row],[End Date]],lstHolidays)</f>
        <v>1</v>
      </c>
      <c r="M2731" s="27"/>
    </row>
    <row r="2732" spans="1:13" ht="30" customHeight="1" x14ac:dyDescent="0.3">
      <c r="A2732" s="27">
        <f t="shared" si="17"/>
        <v>1140</v>
      </c>
      <c r="B2732" s="31">
        <v>44831</v>
      </c>
      <c r="C2732" s="31">
        <v>44795</v>
      </c>
      <c r="D2732" s="19" t="s">
        <v>809</v>
      </c>
      <c r="E2732" s="51" t="str">
        <f>IF(ISBLANK(LeaveTracker[[#This Row],[Employee Name]]),"-----",VLOOKUP(LeaveTracker[[#This Row],[Employee Name]],Employees[[Employee Name]:[Office]],7))</f>
        <v>CHO</v>
      </c>
      <c r="F2732" s="51" t="str">
        <f>IF(ISBLANK(LeaveTracker[[#This Row],[Employee Name]]),"-----",VLOOKUP(LeaveTracker[[#This Row],[Employee Name]],Employees[[Employee Name]:[Office]],6))</f>
        <v>REGULAR</v>
      </c>
      <c r="G2732" s="24">
        <v>44809</v>
      </c>
      <c r="H2732" s="24">
        <v>44813</v>
      </c>
      <c r="I2732" s="19" t="s">
        <v>82</v>
      </c>
      <c r="K2732" s="51" t="str">
        <f ca="1">LeaveTracker[[#This Row],[Days]]&amp;" "&amp;LeaveTracker[[#This Row],[Type of Leave]]</f>
        <v>5 VL</v>
      </c>
      <c r="L2732" s="23">
        <f ca="1">NETWORKDAYS(LeaveTracker[[#This Row],[Start Date]],LeaveTracker[[#This Row],[End Date]],lstHolidays)</f>
        <v>5</v>
      </c>
      <c r="M2732" s="27"/>
    </row>
    <row r="2733" spans="1:13" ht="30" customHeight="1" x14ac:dyDescent="0.3">
      <c r="A2733" s="27">
        <v>1140</v>
      </c>
      <c r="B2733" s="31">
        <v>44831</v>
      </c>
      <c r="C2733" s="31">
        <v>44795</v>
      </c>
      <c r="D2733" s="19" t="s">
        <v>809</v>
      </c>
      <c r="E2733" s="51" t="str">
        <f>IF(ISBLANK(LeaveTracker[[#This Row],[Employee Name]]),"-----",VLOOKUP(LeaveTracker[[#This Row],[Employee Name]],Employees[[Employee Name]:[Office]],7))</f>
        <v>CHO</v>
      </c>
      <c r="F2733" s="51" t="str">
        <f>IF(ISBLANK(LeaveTracker[[#This Row],[Employee Name]]),"-----",VLOOKUP(LeaveTracker[[#This Row],[Employee Name]],Employees[[Employee Name]:[Office]],6))</f>
        <v>REGULAR</v>
      </c>
      <c r="G2733" s="24">
        <v>44816</v>
      </c>
      <c r="H2733" s="24">
        <v>44820</v>
      </c>
      <c r="I2733" s="19" t="s">
        <v>82</v>
      </c>
      <c r="K2733" s="51" t="str">
        <f ca="1">LeaveTracker[[#This Row],[Days]]&amp;" "&amp;LeaveTracker[[#This Row],[Type of Leave]]</f>
        <v>5 VL</v>
      </c>
      <c r="L2733" s="23">
        <f ca="1">NETWORKDAYS(LeaveTracker[[#This Row],[Start Date]],LeaveTracker[[#This Row],[End Date]],lstHolidays)</f>
        <v>5</v>
      </c>
      <c r="M2733" s="27"/>
    </row>
    <row r="2734" spans="1:13" ht="30" customHeight="1" x14ac:dyDescent="0.3">
      <c r="A2734" s="27">
        <v>1140</v>
      </c>
      <c r="B2734" s="31">
        <v>44831</v>
      </c>
      <c r="C2734" s="31">
        <v>44795</v>
      </c>
      <c r="D2734" s="19" t="s">
        <v>809</v>
      </c>
      <c r="E2734" s="51" t="str">
        <f>IF(ISBLANK(LeaveTracker[[#This Row],[Employee Name]]),"-----",VLOOKUP(LeaveTracker[[#This Row],[Employee Name]],Employees[[Employee Name]:[Office]],7))</f>
        <v>CHO</v>
      </c>
      <c r="F2734" s="51" t="str">
        <f>IF(ISBLANK(LeaveTracker[[#This Row],[Employee Name]]),"-----",VLOOKUP(LeaveTracker[[#This Row],[Employee Name]],Employees[[Employee Name]:[Office]],6))</f>
        <v>REGULAR</v>
      </c>
      <c r="G2734" s="24">
        <v>44823</v>
      </c>
      <c r="H2734" s="24">
        <v>44824</v>
      </c>
      <c r="I2734" s="19" t="s">
        <v>82</v>
      </c>
      <c r="K2734" s="51" t="str">
        <f ca="1">LeaveTracker[[#This Row],[Days]]&amp;" "&amp;LeaveTracker[[#This Row],[Type of Leave]]</f>
        <v>2 VL</v>
      </c>
      <c r="L2734" s="23">
        <f ca="1">NETWORKDAYS(LeaveTracker[[#This Row],[Start Date]],LeaveTracker[[#This Row],[End Date]],lstHolidays)</f>
        <v>2</v>
      </c>
      <c r="M2734" s="27"/>
    </row>
    <row r="2735" spans="1:13" ht="30" customHeight="1" x14ac:dyDescent="0.3">
      <c r="A2735" s="27">
        <f t="shared" si="17"/>
        <v>1141</v>
      </c>
      <c r="B2735" s="31">
        <v>44831</v>
      </c>
      <c r="C2735" s="31">
        <v>44792</v>
      </c>
      <c r="D2735" s="19" t="s">
        <v>944</v>
      </c>
      <c r="E2735" s="51" t="str">
        <f>IF(ISBLANK(LeaveTracker[[#This Row],[Employee Name]]),"-----",VLOOKUP(LeaveTracker[[#This Row],[Employee Name]],Employees[[Employee Name]:[Office]],7))</f>
        <v>EEO/ CITY MARKET</v>
      </c>
      <c r="F2735" s="51" t="str">
        <f>IF(ISBLANK(LeaveTracker[[#This Row],[Employee Name]]),"-----",VLOOKUP(LeaveTracker[[#This Row],[Employee Name]],Employees[[Employee Name]:[Office]],6))</f>
        <v>REGULAR</v>
      </c>
      <c r="G2735" s="24">
        <v>44791</v>
      </c>
      <c r="H2735" s="24">
        <v>44791</v>
      </c>
      <c r="I2735" s="19" t="s">
        <v>298</v>
      </c>
      <c r="J2735" s="43" t="s">
        <v>1003</v>
      </c>
      <c r="K2735" s="51" t="str">
        <f ca="1">LeaveTracker[[#This Row],[Days]]&amp;" "&amp;LeaveTracker[[#This Row],[Type of Leave]]</f>
        <v>1 OTHER</v>
      </c>
      <c r="L2735" s="23">
        <f ca="1">NETWORKDAYS(LeaveTracker[[#This Row],[Start Date]],LeaveTracker[[#This Row],[End Date]],lstHolidays)</f>
        <v>1</v>
      </c>
      <c r="M2735" s="27"/>
    </row>
    <row r="2736" spans="1:13" ht="30" customHeight="1" x14ac:dyDescent="0.3">
      <c r="A2736" s="27">
        <f t="shared" si="17"/>
        <v>1142</v>
      </c>
      <c r="B2736" s="31">
        <v>44831</v>
      </c>
      <c r="C2736" s="31">
        <v>44785</v>
      </c>
      <c r="D2736" s="19" t="s">
        <v>1223</v>
      </c>
      <c r="E2736" s="51" t="str">
        <f>IF(ISBLANK(LeaveTracker[[#This Row],[Employee Name]]),"-----",VLOOKUP(LeaveTracker[[#This Row],[Employee Name]],Employees[[Employee Name]:[Office]],7))</f>
        <v>PICNIC GROVE</v>
      </c>
      <c r="F2736" s="51" t="str">
        <f>IF(ISBLANK(LeaveTracker[[#This Row],[Employee Name]]),"-----",VLOOKUP(LeaveTracker[[#This Row],[Employee Name]],Employees[[Employee Name]:[Office]],6))</f>
        <v>REGULAR</v>
      </c>
      <c r="G2736" s="24">
        <v>44788</v>
      </c>
      <c r="H2736" s="24">
        <v>44788</v>
      </c>
      <c r="I2736" s="19" t="s">
        <v>298</v>
      </c>
      <c r="J2736" s="43" t="s">
        <v>1003</v>
      </c>
      <c r="K2736" s="51" t="str">
        <f ca="1">LeaveTracker[[#This Row],[Days]]&amp;" "&amp;LeaveTracker[[#This Row],[Type of Leave]]</f>
        <v>1 OTHER</v>
      </c>
      <c r="L2736" s="23">
        <f ca="1">NETWORKDAYS(LeaveTracker[[#This Row],[Start Date]],LeaveTracker[[#This Row],[End Date]],lstHolidays)</f>
        <v>1</v>
      </c>
      <c r="M2736" s="27"/>
    </row>
    <row r="2737" spans="1:13" ht="30" customHeight="1" x14ac:dyDescent="0.3">
      <c r="A2737" s="27">
        <v>1142</v>
      </c>
      <c r="B2737" s="31">
        <v>44831</v>
      </c>
      <c r="C2737" s="31">
        <v>44785</v>
      </c>
      <c r="D2737" s="19" t="s">
        <v>1223</v>
      </c>
      <c r="E2737" s="51" t="str">
        <f>IF(ISBLANK(LeaveTracker[[#This Row],[Employee Name]]),"-----",VLOOKUP(LeaveTracker[[#This Row],[Employee Name]],Employees[[Employee Name]:[Office]],7))</f>
        <v>PICNIC GROVE</v>
      </c>
      <c r="F2737" s="51" t="str">
        <f>IF(ISBLANK(LeaveTracker[[#This Row],[Employee Name]]),"-----",VLOOKUP(LeaveTracker[[#This Row],[Employee Name]],Employees[[Employee Name]:[Office]],6))</f>
        <v>REGULAR</v>
      </c>
      <c r="G2737" s="24">
        <v>44791</v>
      </c>
      <c r="H2737" s="24">
        <v>44791</v>
      </c>
      <c r="I2737" s="19" t="s">
        <v>298</v>
      </c>
      <c r="J2737" s="43" t="s">
        <v>1003</v>
      </c>
      <c r="K2737" s="51" t="str">
        <f ca="1">LeaveTracker[[#This Row],[Days]]&amp;" "&amp;LeaveTracker[[#This Row],[Type of Leave]]</f>
        <v>1 OTHER</v>
      </c>
      <c r="L2737" s="23">
        <f ca="1">NETWORKDAYS(LeaveTracker[[#This Row],[Start Date]],LeaveTracker[[#This Row],[End Date]],lstHolidays)</f>
        <v>1</v>
      </c>
      <c r="M2737" s="27"/>
    </row>
    <row r="2738" spans="1:13" ht="30" customHeight="1" x14ac:dyDescent="0.3">
      <c r="A2738" s="27">
        <v>1142</v>
      </c>
      <c r="B2738" s="31">
        <v>44831</v>
      </c>
      <c r="C2738" s="31">
        <v>44785</v>
      </c>
      <c r="D2738" s="19" t="s">
        <v>1223</v>
      </c>
      <c r="E2738" s="51" t="str">
        <f>IF(ISBLANK(LeaveTracker[[#This Row],[Employee Name]]),"-----",VLOOKUP(LeaveTracker[[#This Row],[Employee Name]],Employees[[Employee Name]:[Office]],7))</f>
        <v>PICNIC GROVE</v>
      </c>
      <c r="F2738" s="51" t="str">
        <f>IF(ISBLANK(LeaveTracker[[#This Row],[Employee Name]]),"-----",VLOOKUP(LeaveTracker[[#This Row],[Employee Name]],Employees[[Employee Name]:[Office]],6))</f>
        <v>REGULAR</v>
      </c>
      <c r="G2738" s="24">
        <v>44793</v>
      </c>
      <c r="H2738" s="24">
        <v>44793</v>
      </c>
      <c r="I2738" s="19" t="s">
        <v>298</v>
      </c>
      <c r="J2738" s="43" t="s">
        <v>1003</v>
      </c>
      <c r="K2738" s="51" t="str">
        <f ca="1">LeaveTracker[[#This Row],[Days]]&amp;" "&amp;LeaveTracker[[#This Row],[Type of Leave]]</f>
        <v>0 OTHER</v>
      </c>
      <c r="L2738" s="23">
        <f ca="1">NETWORKDAYS(LeaveTracker[[#This Row],[Start Date]],LeaveTracker[[#This Row],[End Date]],lstHolidays)</f>
        <v>0</v>
      </c>
      <c r="M2738" s="27"/>
    </row>
    <row r="2739" spans="1:13" ht="30" customHeight="1" x14ac:dyDescent="0.3">
      <c r="A2739" s="27">
        <f t="shared" si="17"/>
        <v>1143</v>
      </c>
      <c r="B2739" s="31">
        <v>44831</v>
      </c>
      <c r="C2739" s="31">
        <v>44795</v>
      </c>
      <c r="D2739" s="19" t="s">
        <v>338</v>
      </c>
      <c r="E2739" s="51" t="str">
        <f>IF(ISBLANK(LeaveTracker[[#This Row],[Employee Name]]),"-----",VLOOKUP(LeaveTracker[[#This Row],[Employee Name]],Employees[[Employee Name]:[Office]],7))</f>
        <v>COMELEC</v>
      </c>
      <c r="F2739" s="51" t="str">
        <f>IF(ISBLANK(LeaveTracker[[#This Row],[Employee Name]]),"-----",VLOOKUP(LeaveTracker[[#This Row],[Employee Name]],Employees[[Employee Name]:[Office]],6))</f>
        <v>REGULAR</v>
      </c>
      <c r="G2739" s="24">
        <v>44799</v>
      </c>
      <c r="H2739" s="24">
        <v>44799</v>
      </c>
      <c r="I2739" s="19" t="s">
        <v>298</v>
      </c>
      <c r="J2739" s="43" t="s">
        <v>1003</v>
      </c>
      <c r="K2739" s="51" t="str">
        <f ca="1">LeaveTracker[[#This Row],[Days]]&amp;" "&amp;LeaveTracker[[#This Row],[Type of Leave]]</f>
        <v>1 OTHER</v>
      </c>
      <c r="L2739" s="23">
        <f ca="1">NETWORKDAYS(LeaveTracker[[#This Row],[Start Date]],LeaveTracker[[#This Row],[End Date]],lstHolidays)</f>
        <v>1</v>
      </c>
      <c r="M2739" s="27"/>
    </row>
    <row r="2740" spans="1:13" ht="30" customHeight="1" x14ac:dyDescent="0.3">
      <c r="A2740" s="27">
        <f t="shared" si="17"/>
        <v>1144</v>
      </c>
      <c r="B2740" s="31">
        <v>44831</v>
      </c>
      <c r="C2740" s="31">
        <v>44795</v>
      </c>
      <c r="D2740" s="19" t="s">
        <v>726</v>
      </c>
      <c r="E2740" s="51" t="str">
        <f>IF(ISBLANK(LeaveTracker[[#This Row],[Employee Name]]),"-----",VLOOKUP(LeaveTracker[[#This Row],[Employee Name]],Employees[[Employee Name]:[Office]],7))</f>
        <v>SP</v>
      </c>
      <c r="F2740" s="51" t="str">
        <f>IF(ISBLANK(LeaveTracker[[#This Row],[Employee Name]]),"-----",VLOOKUP(LeaveTracker[[#This Row],[Employee Name]],Employees[[Employee Name]:[Office]],6))</f>
        <v>REGULAR</v>
      </c>
      <c r="G2740" s="24">
        <v>44792</v>
      </c>
      <c r="H2740" s="24">
        <v>44792</v>
      </c>
      <c r="I2740" s="19" t="s">
        <v>81</v>
      </c>
      <c r="K2740" s="51" t="str">
        <f ca="1">LeaveTracker[[#This Row],[Days]]&amp;" "&amp;LeaveTracker[[#This Row],[Type of Leave]]</f>
        <v>1 SL</v>
      </c>
      <c r="L2740" s="23">
        <f ca="1">NETWORKDAYS(LeaveTracker[[#This Row],[Start Date]],LeaveTracker[[#This Row],[End Date]],lstHolidays)</f>
        <v>1</v>
      </c>
      <c r="M2740" s="27"/>
    </row>
    <row r="2741" spans="1:13" ht="30" customHeight="1" x14ac:dyDescent="0.3">
      <c r="A2741" s="27">
        <f t="shared" si="17"/>
        <v>1145</v>
      </c>
      <c r="B2741" s="31">
        <v>44831</v>
      </c>
      <c r="C2741" s="31">
        <v>44795</v>
      </c>
      <c r="D2741" s="19" t="s">
        <v>362</v>
      </c>
      <c r="E2741" s="51" t="str">
        <f>IF(ISBLANK(LeaveTracker[[#This Row],[Employee Name]]),"-----",VLOOKUP(LeaveTracker[[#This Row],[Employee Name]],Employees[[Employee Name]:[Office]],7))</f>
        <v>SP</v>
      </c>
      <c r="F2741" s="51" t="str">
        <f>IF(ISBLANK(LeaveTracker[[#This Row],[Employee Name]]),"-----",VLOOKUP(LeaveTracker[[#This Row],[Employee Name]],Employees[[Employee Name]:[Office]],6))</f>
        <v>REGULAR</v>
      </c>
      <c r="G2741" s="24">
        <v>44790</v>
      </c>
      <c r="H2741" s="24">
        <v>44792</v>
      </c>
      <c r="I2741" s="19" t="s">
        <v>298</v>
      </c>
      <c r="J2741" s="43" t="s">
        <v>1003</v>
      </c>
      <c r="K2741" s="51" t="str">
        <f ca="1">LeaveTracker[[#This Row],[Days]]&amp;" "&amp;LeaveTracker[[#This Row],[Type of Leave]]</f>
        <v>3 OTHER</v>
      </c>
      <c r="L2741" s="23">
        <f ca="1">NETWORKDAYS(LeaveTracker[[#This Row],[Start Date]],LeaveTracker[[#This Row],[End Date]],lstHolidays)</f>
        <v>3</v>
      </c>
      <c r="M2741" s="27"/>
    </row>
    <row r="2742" spans="1:13" ht="30" customHeight="1" x14ac:dyDescent="0.3">
      <c r="A2742" s="27">
        <f t="shared" si="17"/>
        <v>1146</v>
      </c>
      <c r="B2742" s="31">
        <v>44831</v>
      </c>
      <c r="C2742" s="31">
        <v>44796</v>
      </c>
      <c r="D2742" s="19" t="s">
        <v>171</v>
      </c>
      <c r="E2742" s="51" t="str">
        <f>IF(ISBLANK(LeaveTracker[[#This Row],[Employee Name]]),"-----",VLOOKUP(LeaveTracker[[#This Row],[Employee Name]],Employees[[Employee Name]:[Office]],7))</f>
        <v>HRMO</v>
      </c>
      <c r="F2742" s="51" t="str">
        <f>IF(ISBLANK(LeaveTracker[[#This Row],[Employee Name]]),"-----",VLOOKUP(LeaveTracker[[#This Row],[Employee Name]],Employees[[Employee Name]:[Office]],6))</f>
        <v>REGULAR</v>
      </c>
      <c r="G2742" s="24">
        <v>44792</v>
      </c>
      <c r="H2742" s="24">
        <v>44792</v>
      </c>
      <c r="I2742" s="19" t="s">
        <v>81</v>
      </c>
      <c r="K2742" s="51" t="str">
        <f ca="1">LeaveTracker[[#This Row],[Days]]&amp;" "&amp;LeaveTracker[[#This Row],[Type of Leave]]</f>
        <v>1 SL</v>
      </c>
      <c r="L2742" s="23">
        <f ca="1">NETWORKDAYS(LeaveTracker[[#This Row],[Start Date]],LeaveTracker[[#This Row],[End Date]],lstHolidays)</f>
        <v>1</v>
      </c>
      <c r="M2742" s="27"/>
    </row>
    <row r="2743" spans="1:13" ht="30" customHeight="1" x14ac:dyDescent="0.3">
      <c r="A2743" s="27">
        <v>1146</v>
      </c>
      <c r="B2743" s="31">
        <v>44831</v>
      </c>
      <c r="C2743" s="31">
        <v>44796</v>
      </c>
      <c r="D2743" s="19" t="s">
        <v>171</v>
      </c>
      <c r="E2743" s="51" t="str">
        <f>IF(ISBLANK(LeaveTracker[[#This Row],[Employee Name]]),"-----",VLOOKUP(LeaveTracker[[#This Row],[Employee Name]],Employees[[Employee Name]:[Office]],7))</f>
        <v>HRMO</v>
      </c>
      <c r="F2743" s="51" t="str">
        <f>IF(ISBLANK(LeaveTracker[[#This Row],[Employee Name]]),"-----",VLOOKUP(LeaveTracker[[#This Row],[Employee Name]],Employees[[Employee Name]:[Office]],6))</f>
        <v>REGULAR</v>
      </c>
      <c r="G2743" s="24">
        <v>44795</v>
      </c>
      <c r="H2743" s="24">
        <v>44795</v>
      </c>
      <c r="I2743" s="19" t="s">
        <v>81</v>
      </c>
      <c r="K2743" s="51" t="str">
        <f ca="1">LeaveTracker[[#This Row],[Days]]&amp;" "&amp;LeaveTracker[[#This Row],[Type of Leave]]</f>
        <v>1 SL</v>
      </c>
      <c r="L2743" s="23">
        <f ca="1">NETWORKDAYS(LeaveTracker[[#This Row],[Start Date]],LeaveTracker[[#This Row],[End Date]],lstHolidays)</f>
        <v>1</v>
      </c>
      <c r="M2743" s="27"/>
    </row>
    <row r="2744" spans="1:13" ht="30" customHeight="1" x14ac:dyDescent="0.3">
      <c r="A2744" s="27">
        <f t="shared" si="17"/>
        <v>1147</v>
      </c>
      <c r="B2744" s="31">
        <v>44831</v>
      </c>
      <c r="C2744" s="31">
        <v>44796</v>
      </c>
      <c r="D2744" s="19" t="s">
        <v>615</v>
      </c>
      <c r="E2744" s="51" t="str">
        <f>IF(ISBLANK(LeaveTracker[[#This Row],[Employee Name]]),"-----",VLOOKUP(LeaveTracker[[#This Row],[Employee Name]],Employees[[Employee Name]:[Office]],7))</f>
        <v>CBO</v>
      </c>
      <c r="F2744" s="51" t="str">
        <f>IF(ISBLANK(LeaveTracker[[#This Row],[Employee Name]]),"-----",VLOOKUP(LeaveTracker[[#This Row],[Employee Name]],Employees[[Employee Name]:[Office]],6))</f>
        <v>REGULAR</v>
      </c>
      <c r="G2744" s="24">
        <v>44795</v>
      </c>
      <c r="H2744" s="24">
        <v>44795</v>
      </c>
      <c r="I2744" s="19" t="s">
        <v>298</v>
      </c>
      <c r="J2744" s="43" t="s">
        <v>1003</v>
      </c>
      <c r="K2744" s="51" t="str">
        <f ca="1">LeaveTracker[[#This Row],[Days]]&amp;" "&amp;LeaveTracker[[#This Row],[Type of Leave]]</f>
        <v>1 OTHER</v>
      </c>
      <c r="L2744" s="23">
        <f ca="1">NETWORKDAYS(LeaveTracker[[#This Row],[Start Date]],LeaveTracker[[#This Row],[End Date]],lstHolidays)</f>
        <v>1</v>
      </c>
      <c r="M2744" s="27"/>
    </row>
    <row r="2745" spans="1:13" ht="30" customHeight="1" x14ac:dyDescent="0.3">
      <c r="A2745" s="27">
        <f t="shared" si="17"/>
        <v>1148</v>
      </c>
      <c r="B2745" s="31">
        <v>44831</v>
      </c>
      <c r="C2745" s="31">
        <v>44767</v>
      </c>
      <c r="D2745" s="19" t="s">
        <v>477</v>
      </c>
      <c r="E2745" s="51" t="str">
        <f>IF(ISBLANK(LeaveTracker[[#This Row],[Employee Name]]),"-----",VLOOKUP(LeaveTracker[[#This Row],[Employee Name]],Employees[[Employee Name]:[Office]],7))</f>
        <v>ADMIN OFFICE</v>
      </c>
      <c r="F2745" s="51" t="str">
        <f>IF(ISBLANK(LeaveTracker[[#This Row],[Employee Name]]),"-----",VLOOKUP(LeaveTracker[[#This Row],[Employee Name]],Employees[[Employee Name]:[Office]],6))</f>
        <v>REGULAR</v>
      </c>
      <c r="G2745" s="24">
        <v>44792</v>
      </c>
      <c r="H2745" s="24">
        <v>44792</v>
      </c>
      <c r="I2745" s="19" t="s">
        <v>82</v>
      </c>
      <c r="K2745" s="51" t="str">
        <f ca="1">LeaveTracker[[#This Row],[Days]]&amp;" "&amp;LeaveTracker[[#This Row],[Type of Leave]]</f>
        <v>1 VL</v>
      </c>
      <c r="L2745" s="23">
        <f ca="1">NETWORKDAYS(LeaveTracker[[#This Row],[Start Date]],LeaveTracker[[#This Row],[End Date]],lstHolidays)</f>
        <v>1</v>
      </c>
      <c r="M2745" s="27"/>
    </row>
    <row r="2746" spans="1:13" ht="30" customHeight="1" x14ac:dyDescent="0.3">
      <c r="A2746" s="27">
        <f t="shared" si="17"/>
        <v>1149</v>
      </c>
      <c r="B2746" s="31">
        <v>44831</v>
      </c>
      <c r="C2746" s="31">
        <v>44767</v>
      </c>
      <c r="D2746" s="19" t="s">
        <v>477</v>
      </c>
      <c r="E2746" s="51" t="str">
        <f>IF(ISBLANK(LeaveTracker[[#This Row],[Employee Name]]),"-----",VLOOKUP(LeaveTracker[[#This Row],[Employee Name]],Employees[[Employee Name]:[Office]],7))</f>
        <v>ADMIN OFFICE</v>
      </c>
      <c r="F2746" s="51" t="str">
        <f>IF(ISBLANK(LeaveTracker[[#This Row],[Employee Name]]),"-----",VLOOKUP(LeaveTracker[[#This Row],[Employee Name]],Employees[[Employee Name]:[Office]],6))</f>
        <v>REGULAR</v>
      </c>
      <c r="G2746" s="24">
        <v>44781</v>
      </c>
      <c r="H2746" s="24">
        <v>44781</v>
      </c>
      <c r="I2746" s="19" t="s">
        <v>298</v>
      </c>
      <c r="J2746" s="43" t="s">
        <v>1003</v>
      </c>
      <c r="K2746" s="51" t="str">
        <f ca="1">LeaveTracker[[#This Row],[Days]]&amp;" "&amp;LeaveTracker[[#This Row],[Type of Leave]]</f>
        <v>1 OTHER</v>
      </c>
      <c r="L2746" s="23">
        <f ca="1">NETWORKDAYS(LeaveTracker[[#This Row],[Start Date]],LeaveTracker[[#This Row],[End Date]],lstHolidays)</f>
        <v>1</v>
      </c>
      <c r="M2746" s="27"/>
    </row>
    <row r="2747" spans="1:13" ht="30" customHeight="1" x14ac:dyDescent="0.3">
      <c r="A2747" s="27">
        <f t="shared" si="17"/>
        <v>1150</v>
      </c>
      <c r="B2747" s="31">
        <v>44831</v>
      </c>
      <c r="C2747" s="31">
        <v>44789</v>
      </c>
      <c r="D2747" s="19" t="s">
        <v>553</v>
      </c>
      <c r="E2747" s="51" t="str">
        <f>IF(ISBLANK(LeaveTracker[[#This Row],[Employee Name]]),"-----",VLOOKUP(LeaveTracker[[#This Row],[Employee Name]],Employees[[Employee Name]:[Office]],7))</f>
        <v>CENRO</v>
      </c>
      <c r="F2747" s="51" t="str">
        <f>IF(ISBLANK(LeaveTracker[[#This Row],[Employee Name]]),"-----",VLOOKUP(LeaveTracker[[#This Row],[Employee Name]],Employees[[Employee Name]:[Office]],6))</f>
        <v>REGULAR</v>
      </c>
      <c r="G2747" s="24">
        <v>44788</v>
      </c>
      <c r="H2747" s="24">
        <v>44788</v>
      </c>
      <c r="I2747" s="19" t="s">
        <v>81</v>
      </c>
      <c r="K2747" s="51" t="str">
        <f ca="1">LeaveTracker[[#This Row],[Days]]&amp;" "&amp;LeaveTracker[[#This Row],[Type of Leave]]</f>
        <v>1 SL</v>
      </c>
      <c r="L2747" s="23">
        <f ca="1">NETWORKDAYS(LeaveTracker[[#This Row],[Start Date]],LeaveTracker[[#This Row],[End Date]],lstHolidays)</f>
        <v>1</v>
      </c>
      <c r="M2747" s="27"/>
    </row>
    <row r="2748" spans="1:13" ht="30" customHeight="1" x14ac:dyDescent="0.3">
      <c r="A2748" s="27">
        <f t="shared" si="17"/>
        <v>1151</v>
      </c>
      <c r="B2748" s="31">
        <v>44831</v>
      </c>
      <c r="C2748" s="31">
        <v>44788</v>
      </c>
      <c r="D2748" s="19" t="s">
        <v>1286</v>
      </c>
      <c r="E2748" s="51" t="str">
        <f>IF(ISBLANK(LeaveTracker[[#This Row],[Employee Name]]),"-----",VLOOKUP(LeaveTracker[[#This Row],[Employee Name]],Employees[[Employee Name]:[Office]],7))</f>
        <v>CTO</v>
      </c>
      <c r="F2748" s="51" t="str">
        <f>IF(ISBLANK(LeaveTracker[[#This Row],[Employee Name]]),"-----",VLOOKUP(LeaveTracker[[#This Row],[Employee Name]],Employees[[Employee Name]:[Office]],6))</f>
        <v>REGULAR</v>
      </c>
      <c r="G2748" s="24">
        <v>44792</v>
      </c>
      <c r="H2748" s="24">
        <v>44792</v>
      </c>
      <c r="I2748" s="19" t="s">
        <v>298</v>
      </c>
      <c r="J2748" s="43" t="s">
        <v>1003</v>
      </c>
      <c r="K2748" s="51" t="str">
        <f ca="1">LeaveTracker[[#This Row],[Days]]&amp;" "&amp;LeaveTracker[[#This Row],[Type of Leave]]</f>
        <v>1 OTHER</v>
      </c>
      <c r="L2748" s="23">
        <f ca="1">NETWORKDAYS(LeaveTracker[[#This Row],[Start Date]],LeaveTracker[[#This Row],[End Date]],lstHolidays)</f>
        <v>1</v>
      </c>
      <c r="M2748" s="27"/>
    </row>
    <row r="2749" spans="1:13" ht="30" customHeight="1" x14ac:dyDescent="0.3">
      <c r="A2749" s="27">
        <v>1151</v>
      </c>
      <c r="B2749" s="31">
        <v>44831</v>
      </c>
      <c r="C2749" s="31">
        <v>44788</v>
      </c>
      <c r="D2749" s="19" t="s">
        <v>1286</v>
      </c>
      <c r="E2749" s="51" t="str">
        <f>IF(ISBLANK(LeaveTracker[[#This Row],[Employee Name]]),"-----",VLOOKUP(LeaveTracker[[#This Row],[Employee Name]],Employees[[Employee Name]:[Office]],7))</f>
        <v>CTO</v>
      </c>
      <c r="F2749" s="51" t="str">
        <f>IF(ISBLANK(LeaveTracker[[#This Row],[Employee Name]]),"-----",VLOOKUP(LeaveTracker[[#This Row],[Employee Name]],Employees[[Employee Name]:[Office]],6))</f>
        <v>REGULAR</v>
      </c>
      <c r="G2749" s="24">
        <v>44795</v>
      </c>
      <c r="H2749" s="24">
        <v>44795</v>
      </c>
      <c r="I2749" s="19" t="s">
        <v>298</v>
      </c>
      <c r="J2749" s="43" t="s">
        <v>1003</v>
      </c>
      <c r="K2749" s="51" t="str">
        <f ca="1">LeaveTracker[[#This Row],[Days]]&amp;" "&amp;LeaveTracker[[#This Row],[Type of Leave]]</f>
        <v>1 OTHER</v>
      </c>
      <c r="L2749" s="23">
        <f ca="1">NETWORKDAYS(LeaveTracker[[#This Row],[Start Date]],LeaveTracker[[#This Row],[End Date]],lstHolidays)</f>
        <v>1</v>
      </c>
      <c r="M2749" s="27"/>
    </row>
    <row r="2750" spans="1:13" ht="30" customHeight="1" x14ac:dyDescent="0.3">
      <c r="A2750" s="27">
        <f>A2749+1</f>
        <v>1152</v>
      </c>
      <c r="B2750" s="31">
        <v>44838</v>
      </c>
      <c r="C2750" s="31">
        <v>44826</v>
      </c>
      <c r="D2750" s="19" t="s">
        <v>1295</v>
      </c>
      <c r="E2750" s="51" t="str">
        <f>IF(ISBLANK(LeaveTracker[[#This Row],[Employee Name]]),"-----",VLOOKUP(LeaveTracker[[#This Row],[Employee Name]],Employees[[Employee Name]:[Office]],7))</f>
        <v>EEO/ CITY MARKET</v>
      </c>
      <c r="F2750" s="51" t="str">
        <f>IF(ISBLANK(LeaveTracker[[#This Row],[Employee Name]]),"-----",VLOOKUP(LeaveTracker[[#This Row],[Employee Name]],Employees[[Employee Name]:[Office]],6))</f>
        <v>REGULAR</v>
      </c>
      <c r="G2750" s="24"/>
      <c r="H2750" s="24"/>
      <c r="I2750" s="19" t="s">
        <v>298</v>
      </c>
      <c r="J2750" s="43" t="s">
        <v>691</v>
      </c>
      <c r="K2750" s="51" t="str">
        <f ca="1">LeaveTracker[[#This Row],[Days]]&amp;" "&amp;LeaveTracker[[#This Row],[Type of Leave]]</f>
        <v>0 OTHER</v>
      </c>
      <c r="L2750" s="23">
        <f ca="1">NETWORKDAYS(LeaveTracker[[#This Row],[Start Date]],LeaveTracker[[#This Row],[End Date]],lstHolidays)</f>
        <v>0</v>
      </c>
      <c r="M2750" s="27"/>
    </row>
    <row r="2751" spans="1:13" ht="30" customHeight="1" x14ac:dyDescent="0.3">
      <c r="A2751" s="27">
        <f t="shared" ref="A2751:A2756" si="18">A2750+1</f>
        <v>1153</v>
      </c>
      <c r="B2751" s="31">
        <v>44838</v>
      </c>
      <c r="C2751" s="31">
        <v>44823</v>
      </c>
      <c r="D2751" s="19" t="s">
        <v>735</v>
      </c>
      <c r="E2751" s="51" t="str">
        <f>IF(ISBLANK(LeaveTracker[[#This Row],[Employee Name]]),"-----",VLOOKUP(LeaveTracker[[#This Row],[Employee Name]],Employees[[Employee Name]:[Office]],7))</f>
        <v>SP</v>
      </c>
      <c r="F2751" s="51" t="str">
        <f>IF(ISBLANK(LeaveTracker[[#This Row],[Employee Name]]),"-----",VLOOKUP(LeaveTracker[[#This Row],[Employee Name]],Employees[[Employee Name]:[Office]],6))</f>
        <v>REGULAR</v>
      </c>
      <c r="G2751" s="24">
        <v>44816</v>
      </c>
      <c r="H2751" s="24">
        <v>44819</v>
      </c>
      <c r="I2751" s="19" t="s">
        <v>81</v>
      </c>
      <c r="K2751" s="51" t="str">
        <f ca="1">LeaveTracker[[#This Row],[Days]]&amp;" "&amp;LeaveTracker[[#This Row],[Type of Leave]]</f>
        <v>4 SL</v>
      </c>
      <c r="L2751" s="23">
        <f ca="1">NETWORKDAYS(LeaveTracker[[#This Row],[Start Date]],LeaveTracker[[#This Row],[End Date]],lstHolidays)</f>
        <v>4</v>
      </c>
      <c r="M2751" s="27"/>
    </row>
    <row r="2752" spans="1:13" ht="30" customHeight="1" x14ac:dyDescent="0.3">
      <c r="A2752" s="27">
        <f t="shared" si="18"/>
        <v>1154</v>
      </c>
      <c r="B2752" s="31">
        <v>44838</v>
      </c>
      <c r="C2752" s="31">
        <v>44795</v>
      </c>
      <c r="D2752" s="19" t="s">
        <v>1297</v>
      </c>
      <c r="E2752" s="51" t="str">
        <f>IF(ISBLANK(LeaveTracker[[#This Row],[Employee Name]]),"-----",VLOOKUP(LeaveTracker[[#This Row],[Employee Name]],Employees[[Employee Name]:[Office]],7))</f>
        <v>CTO</v>
      </c>
      <c r="F2752" s="51" t="str">
        <f>IF(ISBLANK(LeaveTracker[[#This Row],[Employee Name]]),"-----",VLOOKUP(LeaveTracker[[#This Row],[Employee Name]],Employees[[Employee Name]:[Office]],6))</f>
        <v>REGULAR</v>
      </c>
      <c r="G2752" s="24">
        <v>44795</v>
      </c>
      <c r="H2752" s="24">
        <v>44795</v>
      </c>
      <c r="I2752" s="19" t="s">
        <v>298</v>
      </c>
      <c r="J2752" s="43" t="s">
        <v>1003</v>
      </c>
      <c r="K2752" s="51" t="str">
        <f ca="1">LeaveTracker[[#This Row],[Days]]&amp;" "&amp;LeaveTracker[[#This Row],[Type of Leave]]</f>
        <v>1 OTHER</v>
      </c>
      <c r="L2752" s="23">
        <f ca="1">NETWORKDAYS(LeaveTracker[[#This Row],[Start Date]],LeaveTracker[[#This Row],[End Date]],lstHolidays)</f>
        <v>1</v>
      </c>
      <c r="M2752" s="27"/>
    </row>
    <row r="2753" spans="1:13" ht="30" customHeight="1" x14ac:dyDescent="0.3">
      <c r="A2753" s="27">
        <f t="shared" si="18"/>
        <v>1155</v>
      </c>
      <c r="B2753" s="31">
        <v>44838</v>
      </c>
      <c r="C2753" s="31">
        <v>44792</v>
      </c>
      <c r="D2753" s="19" t="s">
        <v>385</v>
      </c>
      <c r="E2753" s="51" t="str">
        <f>IF(ISBLANK(LeaveTracker[[#This Row],[Employee Name]]),"-----",VLOOKUP(LeaveTracker[[#This Row],[Employee Name]],Employees[[Employee Name]:[Office]],7))</f>
        <v>ONT</v>
      </c>
      <c r="F2753" s="51" t="str">
        <f>IF(ISBLANK(LeaveTracker[[#This Row],[Employee Name]]),"-----",VLOOKUP(LeaveTracker[[#This Row],[Employee Name]],Employees[[Employee Name]:[Office]],6))</f>
        <v>REGULAR</v>
      </c>
      <c r="G2753" s="24">
        <v>44803</v>
      </c>
      <c r="H2753" s="24">
        <v>44803</v>
      </c>
      <c r="I2753" s="19" t="s">
        <v>298</v>
      </c>
      <c r="J2753" s="43" t="s">
        <v>158</v>
      </c>
      <c r="K2753" s="51" t="str">
        <f ca="1">LeaveTracker[[#This Row],[Days]]&amp;" "&amp;LeaveTracker[[#This Row],[Type of Leave]]</f>
        <v>1 OTHER</v>
      </c>
      <c r="L2753" s="23">
        <f ca="1">NETWORKDAYS(LeaveTracker[[#This Row],[Start Date]],LeaveTracker[[#This Row],[End Date]],lstHolidays)</f>
        <v>1</v>
      </c>
      <c r="M2753" s="27"/>
    </row>
    <row r="2754" spans="1:13" ht="30" customHeight="1" x14ac:dyDescent="0.3">
      <c r="A2754" s="27">
        <f t="shared" si="18"/>
        <v>1156</v>
      </c>
      <c r="B2754" s="31">
        <v>44838</v>
      </c>
      <c r="C2754" s="31">
        <v>44831</v>
      </c>
      <c r="D2754" s="19" t="s">
        <v>630</v>
      </c>
      <c r="E2754" s="51" t="str">
        <f>IF(ISBLANK(LeaveTracker[[#This Row],[Employee Name]]),"-----",VLOOKUP(LeaveTracker[[#This Row],[Employee Name]],Employees[[Employee Name]:[Office]],7))</f>
        <v>CCT</v>
      </c>
      <c r="F2754" s="51" t="str">
        <f>IF(ISBLANK(LeaveTracker[[#This Row],[Employee Name]]),"-----",VLOOKUP(LeaveTracker[[#This Row],[Employee Name]],Employees[[Employee Name]:[Office]],6))</f>
        <v>REGULAR</v>
      </c>
      <c r="G2754" s="24">
        <v>44827</v>
      </c>
      <c r="H2754" s="24">
        <v>44827</v>
      </c>
      <c r="I2754" s="19" t="s">
        <v>298</v>
      </c>
      <c r="J2754" s="43" t="s">
        <v>1035</v>
      </c>
      <c r="K2754" s="51" t="str">
        <f ca="1">LeaveTracker[[#This Row],[Days]]&amp;" "&amp;LeaveTracker[[#This Row],[Type of Leave]]</f>
        <v>1 OTHER</v>
      </c>
      <c r="L2754" s="23">
        <f ca="1">NETWORKDAYS(LeaveTracker[[#This Row],[Start Date]],LeaveTracker[[#This Row],[End Date]],lstHolidays)</f>
        <v>1</v>
      </c>
      <c r="M2754" s="27"/>
    </row>
    <row r="2755" spans="1:13" ht="30" customHeight="1" x14ac:dyDescent="0.3">
      <c r="A2755" s="27">
        <f t="shared" si="18"/>
        <v>1157</v>
      </c>
      <c r="B2755" s="31">
        <v>44838</v>
      </c>
      <c r="C2755" s="31">
        <v>44826</v>
      </c>
      <c r="D2755" s="19" t="s">
        <v>231</v>
      </c>
      <c r="E2755" s="51" t="str">
        <f>IF(ISBLANK(LeaveTracker[[#This Row],[Employee Name]]),"-----",VLOOKUP(LeaveTracker[[#This Row],[Employee Name]],Employees[[Employee Name]:[Office]],7))</f>
        <v>CSWDO</v>
      </c>
      <c r="F2755" s="51" t="str">
        <f>IF(ISBLANK(LeaveTracker[[#This Row],[Employee Name]]),"-----",VLOOKUP(LeaveTracker[[#This Row],[Employee Name]],Employees[[Employee Name]:[Office]],6))</f>
        <v>REGULAR</v>
      </c>
      <c r="G2755" s="24">
        <v>44824</v>
      </c>
      <c r="H2755" s="24">
        <v>44825</v>
      </c>
      <c r="I2755" s="19" t="s">
        <v>81</v>
      </c>
      <c r="K2755" s="51" t="str">
        <f ca="1">LeaveTracker[[#This Row],[Days]]&amp;" "&amp;LeaveTracker[[#This Row],[Type of Leave]]</f>
        <v>2 SL</v>
      </c>
      <c r="L2755" s="23">
        <f ca="1">NETWORKDAYS(LeaveTracker[[#This Row],[Start Date]],LeaveTracker[[#This Row],[End Date]],lstHolidays)</f>
        <v>2</v>
      </c>
      <c r="M2755" s="27"/>
    </row>
    <row r="2756" spans="1:13" ht="30" customHeight="1" x14ac:dyDescent="0.3">
      <c r="A2756" s="27">
        <f t="shared" si="18"/>
        <v>1158</v>
      </c>
      <c r="B2756" s="31">
        <v>44844</v>
      </c>
      <c r="C2756" s="31">
        <v>44748</v>
      </c>
      <c r="D2756" s="19" t="s">
        <v>735</v>
      </c>
      <c r="E2756" s="51" t="str">
        <f>IF(ISBLANK(LeaveTracker[[#This Row],[Employee Name]]),"-----",VLOOKUP(LeaveTracker[[#This Row],[Employee Name]],Employees[[Employee Name]:[Office]],7))</f>
        <v>SP</v>
      </c>
      <c r="F2756" s="51" t="str">
        <f>IF(ISBLANK(LeaveTracker[[#This Row],[Employee Name]]),"-----",VLOOKUP(LeaveTracker[[#This Row],[Employee Name]],Employees[[Employee Name]:[Office]],6))</f>
        <v>REGULAR</v>
      </c>
      <c r="G2756" s="24">
        <v>44747</v>
      </c>
      <c r="H2756" s="24">
        <v>44747</v>
      </c>
      <c r="I2756" s="19" t="s">
        <v>81</v>
      </c>
      <c r="K2756" s="51" t="str">
        <f ca="1">LeaveTracker[[#This Row],[Days]]&amp;" "&amp;LeaveTracker[[#This Row],[Type of Leave]]</f>
        <v>1 SL</v>
      </c>
      <c r="L2756" s="23">
        <f ca="1">NETWORKDAYS(LeaveTracker[[#This Row],[Start Date]],LeaveTracker[[#This Row],[End Date]],lstHolidays)</f>
        <v>1</v>
      </c>
      <c r="M2756" s="27"/>
    </row>
    <row r="2757" spans="1:13" ht="30" customHeight="1" x14ac:dyDescent="0.3">
      <c r="A2757" s="27">
        <v>1159</v>
      </c>
      <c r="B2757" s="31">
        <v>44845</v>
      </c>
      <c r="C2757" s="31">
        <v>44812</v>
      </c>
      <c r="D2757" s="19" t="s">
        <v>246</v>
      </c>
      <c r="E2757" s="51" t="str">
        <f>IF(ISBLANK(LeaveTracker[[#This Row],[Employee Name]]),"-----",VLOOKUP(LeaveTracker[[#This Row],[Employee Name]],Employees[[Employee Name]:[Office]],7))</f>
        <v>TCCH/TICC</v>
      </c>
      <c r="F2757" s="51" t="str">
        <f>IF(ISBLANK(LeaveTracker[[#This Row],[Employee Name]]),"-----",VLOOKUP(LeaveTracker[[#This Row],[Employee Name]],Employees[[Employee Name]:[Office]],6))</f>
        <v>REGULAR</v>
      </c>
      <c r="G2757" s="24">
        <v>44811</v>
      </c>
      <c r="H2757" s="24">
        <v>44811</v>
      </c>
      <c r="I2757" s="19" t="s">
        <v>81</v>
      </c>
      <c r="K2757" s="51" t="str">
        <f ca="1">LeaveTracker[[#This Row],[Days]]&amp;" "&amp;LeaveTracker[[#This Row],[Type of Leave]]</f>
        <v>1 SL</v>
      </c>
      <c r="L2757" s="23">
        <f ca="1">NETWORKDAYS(LeaveTracker[[#This Row],[Start Date]],LeaveTracker[[#This Row],[End Date]],lstHolidays)</f>
        <v>1</v>
      </c>
      <c r="M2757" s="27"/>
    </row>
    <row r="2758" spans="1:13" ht="30" customHeight="1" x14ac:dyDescent="0.3">
      <c r="A2758" s="27">
        <v>1160</v>
      </c>
      <c r="B2758" s="31">
        <v>44845</v>
      </c>
      <c r="C2758" s="31">
        <v>44832</v>
      </c>
      <c r="D2758" s="19" t="s">
        <v>418</v>
      </c>
      <c r="E2758" s="51" t="str">
        <f>IF(ISBLANK(LeaveTracker[[#This Row],[Employee Name]]),"-----",VLOOKUP(LeaveTracker[[#This Row],[Employee Name]],Employees[[Employee Name]:[Office]],7))</f>
        <v>CTO</v>
      </c>
      <c r="F2758" s="51" t="str">
        <f>IF(ISBLANK(LeaveTracker[[#This Row],[Employee Name]]),"-----",VLOOKUP(LeaveTracker[[#This Row],[Employee Name]],Employees[[Employee Name]:[Office]],6))</f>
        <v>REGULAR</v>
      </c>
      <c r="G2758" s="24">
        <v>44838</v>
      </c>
      <c r="H2758" s="24">
        <v>44838</v>
      </c>
      <c r="I2758" s="19" t="s">
        <v>298</v>
      </c>
      <c r="J2758" s="43" t="s">
        <v>1004</v>
      </c>
      <c r="K2758" s="51" t="str">
        <f ca="1">LeaveTracker[[#This Row],[Days]]&amp;" "&amp;LeaveTracker[[#This Row],[Type of Leave]]</f>
        <v>1 OTHER</v>
      </c>
      <c r="L2758" s="23">
        <f ca="1">NETWORKDAYS(LeaveTracker[[#This Row],[Start Date]],LeaveTracker[[#This Row],[End Date]],lstHolidays)</f>
        <v>1</v>
      </c>
      <c r="M2758" s="27"/>
    </row>
    <row r="2759" spans="1:13" ht="30" customHeight="1" x14ac:dyDescent="0.3">
      <c r="A2759" s="27">
        <v>1161</v>
      </c>
      <c r="B2759" s="31">
        <v>44845</v>
      </c>
      <c r="C2759" s="31">
        <v>44832</v>
      </c>
      <c r="D2759" s="19" t="s">
        <v>1021</v>
      </c>
      <c r="E2759" s="51" t="str">
        <f>IF(ISBLANK(LeaveTracker[[#This Row],[Employee Name]]),"-----",VLOOKUP(LeaveTracker[[#This Row],[Employee Name]],Employees[[Employee Name]:[Office]],7))</f>
        <v>CTO</v>
      </c>
      <c r="F2759" s="51" t="str">
        <f>IF(ISBLANK(LeaveTracker[[#This Row],[Employee Name]]),"-----",VLOOKUP(LeaveTracker[[#This Row],[Employee Name]],Employees[[Employee Name]:[Office]],6))</f>
        <v>REGULAR</v>
      </c>
      <c r="G2759" s="24">
        <v>44832</v>
      </c>
      <c r="H2759" s="24">
        <v>44832</v>
      </c>
      <c r="I2759" s="19" t="s">
        <v>81</v>
      </c>
      <c r="K2759" s="51" t="str">
        <f ca="1">LeaveTracker[[#This Row],[Days]]&amp;" "&amp;LeaveTracker[[#This Row],[Type of Leave]]</f>
        <v>1 SL</v>
      </c>
      <c r="L2759" s="23">
        <f ca="1">NETWORKDAYS(LeaveTracker[[#This Row],[Start Date]],LeaveTracker[[#This Row],[End Date]],lstHolidays)</f>
        <v>1</v>
      </c>
      <c r="M2759" s="27"/>
    </row>
    <row r="2760" spans="1:13" ht="30" customHeight="1" x14ac:dyDescent="0.3">
      <c r="A2760" s="27">
        <v>1162</v>
      </c>
      <c r="B2760" s="31">
        <v>44845</v>
      </c>
      <c r="C2760" s="31">
        <v>44827</v>
      </c>
      <c r="D2760" s="19" t="s">
        <v>722</v>
      </c>
      <c r="E2760" s="51" t="str">
        <f>IF(ISBLANK(LeaveTracker[[#This Row],[Employee Name]]),"-----",VLOOKUP(LeaveTracker[[#This Row],[Employee Name]],Employees[[Employee Name]:[Office]],7))</f>
        <v>LCR</v>
      </c>
      <c r="F2760" s="51" t="str">
        <f>IF(ISBLANK(LeaveTracker[[#This Row],[Employee Name]]),"-----",VLOOKUP(LeaveTracker[[#This Row],[Employee Name]],Employees[[Employee Name]:[Office]],6))</f>
        <v>REGULAR</v>
      </c>
      <c r="G2760" s="24">
        <v>44816</v>
      </c>
      <c r="H2760" s="24">
        <v>44820</v>
      </c>
      <c r="I2760" s="19" t="s">
        <v>81</v>
      </c>
      <c r="K2760" s="51" t="str">
        <f ca="1">LeaveTracker[[#This Row],[Days]]&amp;" "&amp;LeaveTracker[[#This Row],[Type of Leave]]</f>
        <v>5 SL</v>
      </c>
      <c r="L2760" s="23">
        <f ca="1">NETWORKDAYS(LeaveTracker[[#This Row],[Start Date]],LeaveTracker[[#This Row],[End Date]],lstHolidays)</f>
        <v>5</v>
      </c>
      <c r="M2760" s="27"/>
    </row>
    <row r="2761" spans="1:13" ht="30" customHeight="1" x14ac:dyDescent="0.3">
      <c r="A2761" s="27">
        <v>1162</v>
      </c>
      <c r="B2761" s="31">
        <v>44845</v>
      </c>
      <c r="C2761" s="31">
        <v>44827</v>
      </c>
      <c r="D2761" s="19" t="s">
        <v>722</v>
      </c>
      <c r="E2761" s="51" t="str">
        <f>IF(ISBLANK(LeaveTracker[[#This Row],[Employee Name]]),"-----",VLOOKUP(LeaveTracker[[#This Row],[Employee Name]],Employees[[Employee Name]:[Office]],7))</f>
        <v>LCR</v>
      </c>
      <c r="F2761" s="51" t="str">
        <f>IF(ISBLANK(LeaveTracker[[#This Row],[Employee Name]]),"-----",VLOOKUP(LeaveTracker[[#This Row],[Employee Name]],Employees[[Employee Name]:[Office]],6))</f>
        <v>REGULAR</v>
      </c>
      <c r="G2761" s="24">
        <v>44823</v>
      </c>
      <c r="H2761" s="24">
        <v>44823</v>
      </c>
      <c r="I2761" s="19" t="s">
        <v>81</v>
      </c>
      <c r="K2761" s="51" t="str">
        <f ca="1">LeaveTracker[[#This Row],[Days]]&amp;" "&amp;LeaveTracker[[#This Row],[Type of Leave]]</f>
        <v>1 SL</v>
      </c>
      <c r="L2761" s="23">
        <f ca="1">NETWORKDAYS(LeaveTracker[[#This Row],[Start Date]],LeaveTracker[[#This Row],[End Date]],lstHolidays)</f>
        <v>1</v>
      </c>
      <c r="M2761" s="27"/>
    </row>
    <row r="2762" spans="1:13" ht="30" customHeight="1" x14ac:dyDescent="0.3">
      <c r="A2762" s="27">
        <v>1162</v>
      </c>
      <c r="B2762" s="31">
        <v>44845</v>
      </c>
      <c r="C2762" s="31">
        <v>44827</v>
      </c>
      <c r="D2762" s="19" t="s">
        <v>722</v>
      </c>
      <c r="E2762" s="51" t="str">
        <f>IF(ISBLANK(LeaveTracker[[#This Row],[Employee Name]]),"-----",VLOOKUP(LeaveTracker[[#This Row],[Employee Name]],Employees[[Employee Name]:[Office]],7))</f>
        <v>LCR</v>
      </c>
      <c r="F2762" s="51" t="str">
        <f>IF(ISBLANK(LeaveTracker[[#This Row],[Employee Name]]),"-----",VLOOKUP(LeaveTracker[[#This Row],[Employee Name]],Employees[[Employee Name]:[Office]],6))</f>
        <v>REGULAR</v>
      </c>
      <c r="G2762" s="24">
        <v>44826</v>
      </c>
      <c r="H2762" s="24">
        <v>44826</v>
      </c>
      <c r="I2762" s="19" t="s">
        <v>81</v>
      </c>
      <c r="K2762" s="51" t="str">
        <f ca="1">LeaveTracker[[#This Row],[Days]]&amp;" "&amp;LeaveTracker[[#This Row],[Type of Leave]]</f>
        <v>1 SL</v>
      </c>
      <c r="L2762" s="23">
        <f ca="1">NETWORKDAYS(LeaveTracker[[#This Row],[Start Date]],LeaveTracker[[#This Row],[End Date]],lstHolidays)</f>
        <v>1</v>
      </c>
      <c r="M2762" s="27"/>
    </row>
    <row r="2763" spans="1:13" ht="30" customHeight="1" x14ac:dyDescent="0.3">
      <c r="A2763" s="27">
        <v>1163</v>
      </c>
      <c r="B2763" s="31">
        <v>44845</v>
      </c>
      <c r="C2763" s="31">
        <v>44816</v>
      </c>
      <c r="D2763" s="19" t="s">
        <v>950</v>
      </c>
      <c r="E2763" s="51" t="str">
        <f>IF(ISBLANK(LeaveTracker[[#This Row],[Employee Name]]),"-----",VLOOKUP(LeaveTracker[[#This Row],[Employee Name]],Employees[[Employee Name]:[Office]],7))</f>
        <v>ACCOUNTING</v>
      </c>
      <c r="F2763" s="51" t="str">
        <f>IF(ISBLANK(LeaveTracker[[#This Row],[Employee Name]]),"-----",VLOOKUP(LeaveTracker[[#This Row],[Employee Name]],Employees[[Employee Name]:[Office]],6))</f>
        <v>REGULAR</v>
      </c>
      <c r="G2763" s="24">
        <v>44809</v>
      </c>
      <c r="H2763" s="24">
        <v>44809</v>
      </c>
      <c r="I2763" s="19" t="s">
        <v>81</v>
      </c>
      <c r="K2763" s="51" t="str">
        <f ca="1">LeaveTracker[[#This Row],[Days]]&amp;" "&amp;LeaveTracker[[#This Row],[Type of Leave]]</f>
        <v>1 SL</v>
      </c>
      <c r="L2763" s="23">
        <f ca="1">NETWORKDAYS(LeaveTracker[[#This Row],[Start Date]],LeaveTracker[[#This Row],[End Date]],lstHolidays)</f>
        <v>1</v>
      </c>
      <c r="M2763" s="27"/>
    </row>
    <row r="2764" spans="1:13" ht="30" customHeight="1" x14ac:dyDescent="0.3">
      <c r="A2764" s="27">
        <v>1163</v>
      </c>
      <c r="B2764" s="31">
        <v>44845</v>
      </c>
      <c r="C2764" s="31">
        <v>44816</v>
      </c>
      <c r="D2764" s="19" t="s">
        <v>950</v>
      </c>
      <c r="E2764" s="51" t="str">
        <f>IF(ISBLANK(LeaveTracker[[#This Row],[Employee Name]]),"-----",VLOOKUP(LeaveTracker[[#This Row],[Employee Name]],Employees[[Employee Name]:[Office]],7))</f>
        <v>ACCOUNTING</v>
      </c>
      <c r="F2764" s="51" t="str">
        <f>IF(ISBLANK(LeaveTracker[[#This Row],[Employee Name]]),"-----",VLOOKUP(LeaveTracker[[#This Row],[Employee Name]],Employees[[Employee Name]:[Office]],6))</f>
        <v>REGULAR</v>
      </c>
      <c r="G2764" s="24">
        <v>44812</v>
      </c>
      <c r="H2764" s="24">
        <v>44812</v>
      </c>
      <c r="I2764" s="19" t="s">
        <v>81</v>
      </c>
      <c r="K2764" s="51" t="str">
        <f ca="1">LeaveTracker[[#This Row],[Days]]&amp;" "&amp;LeaveTracker[[#This Row],[Type of Leave]]</f>
        <v>1 SL</v>
      </c>
      <c r="L2764" s="23">
        <f ca="1">NETWORKDAYS(LeaveTracker[[#This Row],[Start Date]],LeaveTracker[[#This Row],[End Date]],lstHolidays)</f>
        <v>1</v>
      </c>
      <c r="M2764" s="27"/>
    </row>
    <row r="2765" spans="1:13" ht="30" customHeight="1" x14ac:dyDescent="0.3">
      <c r="A2765" s="27">
        <v>1164</v>
      </c>
      <c r="B2765" s="31">
        <v>44845</v>
      </c>
      <c r="C2765" s="31">
        <v>44833</v>
      </c>
      <c r="D2765" s="19" t="s">
        <v>1300</v>
      </c>
      <c r="E2765" s="51" t="str">
        <f>IF(ISBLANK(LeaveTracker[[#This Row],[Employee Name]]),"-----",VLOOKUP(LeaveTracker[[#This Row],[Employee Name]],Employees[[Employee Name]:[Office]],7))</f>
        <v>ONT</v>
      </c>
      <c r="F2765" s="51" t="str">
        <f>IF(ISBLANK(LeaveTracker[[#This Row],[Employee Name]]),"-----",VLOOKUP(LeaveTracker[[#This Row],[Employee Name]],Employees[[Employee Name]:[Office]],6))</f>
        <v>CASUAL</v>
      </c>
      <c r="G2765" s="24">
        <v>44806</v>
      </c>
      <c r="H2765" s="24">
        <v>44807</v>
      </c>
      <c r="I2765" s="19" t="s">
        <v>81</v>
      </c>
      <c r="K2765" s="51" t="str">
        <f ca="1">LeaveTracker[[#This Row],[Days]]&amp;" "&amp;LeaveTracker[[#This Row],[Type of Leave]]</f>
        <v>1 SL</v>
      </c>
      <c r="L2765" s="23">
        <f ca="1">NETWORKDAYS(LeaveTracker[[#This Row],[Start Date]],LeaveTracker[[#This Row],[End Date]],lstHolidays)</f>
        <v>1</v>
      </c>
      <c r="M2765" s="27"/>
    </row>
    <row r="2766" spans="1:13" ht="30" customHeight="1" x14ac:dyDescent="0.3">
      <c r="A2766" s="27">
        <v>1165</v>
      </c>
      <c r="B2766" s="31">
        <v>44845</v>
      </c>
      <c r="C2766" s="31">
        <v>44834</v>
      </c>
      <c r="D2766" s="19" t="s">
        <v>772</v>
      </c>
      <c r="E2766" s="51" t="str">
        <f>IF(ISBLANK(LeaveTracker[[#This Row],[Employee Name]]),"-----",VLOOKUP(LeaveTracker[[#This Row],[Employee Name]],Employees[[Employee Name]:[Office]],7))</f>
        <v>ONT</v>
      </c>
      <c r="F2766" s="51" t="str">
        <f>IF(ISBLANK(LeaveTracker[[#This Row],[Employee Name]]),"-----",VLOOKUP(LeaveTracker[[#This Row],[Employee Name]],Employees[[Employee Name]:[Office]],6))</f>
        <v>REGULAR</v>
      </c>
      <c r="G2766" s="24">
        <v>44833</v>
      </c>
      <c r="H2766" s="24">
        <v>44833</v>
      </c>
      <c r="I2766" s="19" t="s">
        <v>81</v>
      </c>
      <c r="K2766" s="51" t="str">
        <f ca="1">LeaveTracker[[#This Row],[Days]]&amp;" "&amp;LeaveTracker[[#This Row],[Type of Leave]]</f>
        <v>1 SL</v>
      </c>
      <c r="L2766" s="23">
        <f ca="1">NETWORKDAYS(LeaveTracker[[#This Row],[Start Date]],LeaveTracker[[#This Row],[End Date]],lstHolidays)</f>
        <v>1</v>
      </c>
      <c r="M2766" s="27"/>
    </row>
    <row r="2767" spans="1:13" ht="30" customHeight="1" x14ac:dyDescent="0.3">
      <c r="A2767" s="27">
        <v>1166</v>
      </c>
      <c r="B2767" s="31">
        <v>44845</v>
      </c>
      <c r="C2767" s="31">
        <v>44831</v>
      </c>
      <c r="D2767" s="19" t="s">
        <v>471</v>
      </c>
      <c r="E2767" s="51" t="str">
        <f>IF(ISBLANK(LeaveTracker[[#This Row],[Employee Name]]),"-----",VLOOKUP(LeaveTracker[[#This Row],[Employee Name]],Employees[[Employee Name]:[Office]],7))</f>
        <v>PIO</v>
      </c>
      <c r="F2767" s="51" t="str">
        <f>IF(ISBLANK(LeaveTracker[[#This Row],[Employee Name]]),"-----",VLOOKUP(LeaveTracker[[#This Row],[Employee Name]],Employees[[Employee Name]:[Office]],6))</f>
        <v>REGULAR</v>
      </c>
      <c r="G2767" s="24">
        <v>44826</v>
      </c>
      <c r="H2767" s="24">
        <v>44827</v>
      </c>
      <c r="I2767" s="19" t="s">
        <v>81</v>
      </c>
      <c r="K2767" s="51" t="str">
        <f ca="1">LeaveTracker[[#This Row],[Days]]&amp;" "&amp;LeaveTracker[[#This Row],[Type of Leave]]</f>
        <v>2 SL</v>
      </c>
      <c r="L2767" s="23">
        <f ca="1">NETWORKDAYS(LeaveTracker[[#This Row],[Start Date]],LeaveTracker[[#This Row],[End Date]],lstHolidays)</f>
        <v>2</v>
      </c>
      <c r="M2767" s="27"/>
    </row>
    <row r="2768" spans="1:13" ht="30" customHeight="1" x14ac:dyDescent="0.3">
      <c r="A2768" s="27">
        <v>1167</v>
      </c>
      <c r="B2768" s="31">
        <v>44845</v>
      </c>
      <c r="C2768" s="31">
        <v>44830</v>
      </c>
      <c r="D2768" s="19" t="s">
        <v>855</v>
      </c>
      <c r="E2768" s="51" t="str">
        <f>IF(ISBLANK(LeaveTracker[[#This Row],[Employee Name]]),"-----",VLOOKUP(LeaveTracker[[#This Row],[Employee Name]],Employees[[Employee Name]:[Office]],7))</f>
        <v>LCR</v>
      </c>
      <c r="F2768" s="51" t="str">
        <f>IF(ISBLANK(LeaveTracker[[#This Row],[Employee Name]]),"-----",VLOOKUP(LeaveTracker[[#This Row],[Employee Name]],Employees[[Employee Name]:[Office]],6))</f>
        <v>REGULAR</v>
      </c>
      <c r="G2768" s="24">
        <v>44823</v>
      </c>
      <c r="H2768" s="24">
        <v>44823</v>
      </c>
      <c r="I2768" s="19" t="s">
        <v>81</v>
      </c>
      <c r="K2768" s="51" t="str">
        <f ca="1">LeaveTracker[[#This Row],[Days]]&amp;" "&amp;LeaveTracker[[#This Row],[Type of Leave]]</f>
        <v>1 SL</v>
      </c>
      <c r="L2768" s="23">
        <f ca="1">NETWORKDAYS(LeaveTracker[[#This Row],[Start Date]],LeaveTracker[[#This Row],[End Date]],lstHolidays)</f>
        <v>1</v>
      </c>
      <c r="M2768" s="27"/>
    </row>
    <row r="2769" spans="1:13" ht="30" customHeight="1" x14ac:dyDescent="0.3">
      <c r="A2769" s="27">
        <v>1167</v>
      </c>
      <c r="B2769" s="31">
        <v>44845</v>
      </c>
      <c r="C2769" s="31">
        <v>44830</v>
      </c>
      <c r="D2769" s="19" t="s">
        <v>855</v>
      </c>
      <c r="E2769" s="51" t="str">
        <f>IF(ISBLANK(LeaveTracker[[#This Row],[Employee Name]]),"-----",VLOOKUP(LeaveTracker[[#This Row],[Employee Name]],Employees[[Employee Name]:[Office]],7))</f>
        <v>LCR</v>
      </c>
      <c r="F2769" s="51" t="str">
        <f>IF(ISBLANK(LeaveTracker[[#This Row],[Employee Name]]),"-----",VLOOKUP(LeaveTracker[[#This Row],[Employee Name]],Employees[[Employee Name]:[Office]],6))</f>
        <v>REGULAR</v>
      </c>
      <c r="G2769" s="24">
        <v>44827</v>
      </c>
      <c r="H2769" s="24">
        <v>44827</v>
      </c>
      <c r="I2769" s="19" t="s">
        <v>81</v>
      </c>
      <c r="K2769" s="51" t="str">
        <f ca="1">LeaveTracker[[#This Row],[Days]]&amp;" "&amp;LeaveTracker[[#This Row],[Type of Leave]]</f>
        <v>1 SL</v>
      </c>
      <c r="L2769" s="23">
        <f ca="1">NETWORKDAYS(LeaveTracker[[#This Row],[Start Date]],LeaveTracker[[#This Row],[End Date]],lstHolidays)</f>
        <v>1</v>
      </c>
      <c r="M2769" s="27"/>
    </row>
    <row r="2770" spans="1:13" ht="30" customHeight="1" x14ac:dyDescent="0.3">
      <c r="A2770" s="27">
        <v>1168</v>
      </c>
      <c r="B2770" s="31">
        <v>44845</v>
      </c>
      <c r="C2770" s="31">
        <v>44826</v>
      </c>
      <c r="D2770" s="19" t="s">
        <v>925</v>
      </c>
      <c r="E2770" s="51" t="str">
        <f>IF(ISBLANK(LeaveTracker[[#This Row],[Employee Name]]),"-----",VLOOKUP(LeaveTracker[[#This Row],[Employee Name]],Employees[[Employee Name]:[Office]],7))</f>
        <v>TCNHS</v>
      </c>
      <c r="F2770" s="51" t="str">
        <f>IF(ISBLANK(LeaveTracker[[#This Row],[Employee Name]]),"-----",VLOOKUP(LeaveTracker[[#This Row],[Employee Name]],Employees[[Employee Name]:[Office]],6))</f>
        <v>REGULAR</v>
      </c>
      <c r="G2770" s="24">
        <v>44868</v>
      </c>
      <c r="H2770" s="24">
        <v>44869</v>
      </c>
      <c r="I2770" s="19" t="s">
        <v>82</v>
      </c>
      <c r="J2770" s="43" t="s">
        <v>1301</v>
      </c>
      <c r="K2770" s="51" t="str">
        <f ca="1">LeaveTracker[[#This Row],[Days]]&amp;" "&amp;LeaveTracker[[#This Row],[Type of Leave]]</f>
        <v>2 VL</v>
      </c>
      <c r="L2770" s="23">
        <f ca="1">NETWORKDAYS(LeaveTracker[[#This Row],[Start Date]],LeaveTracker[[#This Row],[End Date]],lstHolidays)</f>
        <v>2</v>
      </c>
      <c r="M2770" s="27"/>
    </row>
    <row r="2771" spans="1:13" ht="30" customHeight="1" x14ac:dyDescent="0.3">
      <c r="A2771" s="27">
        <v>1168</v>
      </c>
      <c r="B2771" s="31">
        <v>44845</v>
      </c>
      <c r="C2771" s="31">
        <v>44826</v>
      </c>
      <c r="D2771" s="19" t="s">
        <v>925</v>
      </c>
      <c r="E2771" s="51" t="str">
        <f>IF(ISBLANK(LeaveTracker[[#This Row],[Employee Name]]),"-----",VLOOKUP(LeaveTracker[[#This Row],[Employee Name]],Employees[[Employee Name]:[Office]],7))</f>
        <v>TCNHS</v>
      </c>
      <c r="F2771" s="51" t="str">
        <f>IF(ISBLANK(LeaveTracker[[#This Row],[Employee Name]]),"-----",VLOOKUP(LeaveTracker[[#This Row],[Employee Name]],Employees[[Employee Name]:[Office]],6))</f>
        <v>REGULAR</v>
      </c>
      <c r="G2771" s="24">
        <v>44872</v>
      </c>
      <c r="H2771" s="24">
        <v>44876</v>
      </c>
      <c r="I2771" s="19" t="s">
        <v>82</v>
      </c>
      <c r="J2771" s="43" t="s">
        <v>1301</v>
      </c>
      <c r="K2771" s="51" t="str">
        <f ca="1">LeaveTracker[[#This Row],[Days]]&amp;" "&amp;LeaveTracker[[#This Row],[Type of Leave]]</f>
        <v>5 VL</v>
      </c>
      <c r="L2771" s="23">
        <f ca="1">NETWORKDAYS(LeaveTracker[[#This Row],[Start Date]],LeaveTracker[[#This Row],[End Date]],lstHolidays)</f>
        <v>5</v>
      </c>
      <c r="M2771" s="27"/>
    </row>
    <row r="2772" spans="1:13" ht="30" customHeight="1" x14ac:dyDescent="0.3">
      <c r="A2772" s="27">
        <v>1168</v>
      </c>
      <c r="B2772" s="31">
        <v>44845</v>
      </c>
      <c r="C2772" s="31">
        <v>44826</v>
      </c>
      <c r="D2772" s="19" t="s">
        <v>925</v>
      </c>
      <c r="E2772" s="51" t="str">
        <f>IF(ISBLANK(LeaveTracker[[#This Row],[Employee Name]]),"-----",VLOOKUP(LeaveTracker[[#This Row],[Employee Name]],Employees[[Employee Name]:[Office]],7))</f>
        <v>TCNHS</v>
      </c>
      <c r="F2772" s="51" t="str">
        <f>IF(ISBLANK(LeaveTracker[[#This Row],[Employee Name]]),"-----",VLOOKUP(LeaveTracker[[#This Row],[Employee Name]],Employees[[Employee Name]:[Office]],6))</f>
        <v>REGULAR</v>
      </c>
      <c r="G2772" s="24">
        <v>44879</v>
      </c>
      <c r="H2772" s="24">
        <v>44880</v>
      </c>
      <c r="I2772" s="19" t="s">
        <v>82</v>
      </c>
      <c r="J2772" s="43" t="s">
        <v>1301</v>
      </c>
      <c r="K2772" s="51" t="str">
        <f ca="1">LeaveTracker[[#This Row],[Days]]&amp;" "&amp;LeaveTracker[[#This Row],[Type of Leave]]</f>
        <v>2 VL</v>
      </c>
      <c r="L2772" s="23">
        <f ca="1">NETWORKDAYS(LeaveTracker[[#This Row],[Start Date]],LeaveTracker[[#This Row],[End Date]],lstHolidays)</f>
        <v>2</v>
      </c>
      <c r="M2772" s="27"/>
    </row>
    <row r="2773" spans="1:13" ht="30" customHeight="1" x14ac:dyDescent="0.3">
      <c r="A2773" s="27">
        <v>1169</v>
      </c>
      <c r="B2773" s="31">
        <v>44845</v>
      </c>
      <c r="C2773" s="31">
        <v>44831</v>
      </c>
      <c r="D2773" s="19" t="s">
        <v>925</v>
      </c>
      <c r="E2773" s="51" t="str">
        <f>IF(ISBLANK(LeaveTracker[[#This Row],[Employee Name]]),"-----",VLOOKUP(LeaveTracker[[#This Row],[Employee Name]],Employees[[Employee Name]:[Office]],7))</f>
        <v>TCNHS</v>
      </c>
      <c r="F2773" s="51" t="str">
        <f>IF(ISBLANK(LeaveTracker[[#This Row],[Employee Name]]),"-----",VLOOKUP(LeaveTracker[[#This Row],[Employee Name]],Employees[[Employee Name]:[Office]],6))</f>
        <v>REGULAR</v>
      </c>
      <c r="G2773" s="24">
        <v>44858</v>
      </c>
      <c r="H2773" s="24">
        <v>44862</v>
      </c>
      <c r="I2773" s="19" t="s">
        <v>82</v>
      </c>
      <c r="J2773" s="43" t="s">
        <v>1301</v>
      </c>
      <c r="K2773" s="51" t="str">
        <f ca="1">LeaveTracker[[#This Row],[Days]]&amp;" "&amp;LeaveTracker[[#This Row],[Type of Leave]]</f>
        <v>5 VL</v>
      </c>
      <c r="L2773" s="23">
        <f ca="1">NETWORKDAYS(LeaveTracker[[#This Row],[Start Date]],LeaveTracker[[#This Row],[End Date]],lstHolidays)</f>
        <v>5</v>
      </c>
      <c r="M2773" s="27"/>
    </row>
    <row r="2774" spans="1:13" ht="30" customHeight="1" x14ac:dyDescent="0.3">
      <c r="A2774" s="27">
        <v>1169</v>
      </c>
      <c r="B2774" s="31">
        <v>44845</v>
      </c>
      <c r="C2774" s="31">
        <v>44831</v>
      </c>
      <c r="D2774" s="19" t="s">
        <v>925</v>
      </c>
      <c r="E2774" s="51" t="str">
        <f>IF(ISBLANK(LeaveTracker[[#This Row],[Employee Name]]),"-----",VLOOKUP(LeaveTracker[[#This Row],[Employee Name]],Employees[[Employee Name]:[Office]],7))</f>
        <v>TCNHS</v>
      </c>
      <c r="F2774" s="51" t="str">
        <f>IF(ISBLANK(LeaveTracker[[#This Row],[Employee Name]]),"-----",VLOOKUP(LeaveTracker[[#This Row],[Employee Name]],Employees[[Employee Name]:[Office]],6))</f>
        <v>REGULAR</v>
      </c>
      <c r="G2774" s="24">
        <v>44865</v>
      </c>
      <c r="H2774" s="24">
        <v>44865</v>
      </c>
      <c r="I2774" s="19" t="s">
        <v>82</v>
      </c>
      <c r="J2774" s="43" t="s">
        <v>1301</v>
      </c>
      <c r="K2774" s="51" t="str">
        <f ca="1">LeaveTracker[[#This Row],[Days]]&amp;" "&amp;LeaveTracker[[#This Row],[Type of Leave]]</f>
        <v>1 VL</v>
      </c>
      <c r="L2774" s="23">
        <f ca="1">NETWORKDAYS(LeaveTracker[[#This Row],[Start Date]],LeaveTracker[[#This Row],[End Date]],lstHolidays)</f>
        <v>1</v>
      </c>
      <c r="M2774" s="27"/>
    </row>
    <row r="2775" spans="1:13" ht="30" customHeight="1" x14ac:dyDescent="0.3">
      <c r="A2775" s="27">
        <v>1170</v>
      </c>
      <c r="B2775" s="31">
        <v>44845</v>
      </c>
      <c r="C2775" s="31">
        <v>44832</v>
      </c>
      <c r="D2775" s="19" t="s">
        <v>871</v>
      </c>
      <c r="E2775" s="51" t="str">
        <f>IF(ISBLANK(LeaveTracker[[#This Row],[Employee Name]]),"-----",VLOOKUP(LeaveTracker[[#This Row],[Employee Name]],Employees[[Employee Name]:[Office]],7))</f>
        <v>ACCOUNTING</v>
      </c>
      <c r="F2775" s="51" t="str">
        <f>IF(ISBLANK(LeaveTracker[[#This Row],[Employee Name]]),"-----",VLOOKUP(LeaveTracker[[#This Row],[Employee Name]],Employees[[Employee Name]:[Office]],6))</f>
        <v>REGULAR</v>
      </c>
      <c r="G2775" s="24">
        <v>44838</v>
      </c>
      <c r="H2775" s="24">
        <v>44838</v>
      </c>
      <c r="I2775" s="19" t="s">
        <v>82</v>
      </c>
      <c r="K2775" s="51" t="str">
        <f ca="1">LeaveTracker[[#This Row],[Days]]&amp;" "&amp;LeaveTracker[[#This Row],[Type of Leave]]</f>
        <v>1 VL</v>
      </c>
      <c r="L2775" s="23">
        <f ca="1">NETWORKDAYS(LeaveTracker[[#This Row],[Start Date]],LeaveTracker[[#This Row],[End Date]],lstHolidays)</f>
        <v>1</v>
      </c>
      <c r="M2775" s="27"/>
    </row>
    <row r="2776" spans="1:13" ht="30" customHeight="1" x14ac:dyDescent="0.3">
      <c r="A2776" s="27">
        <v>1171</v>
      </c>
      <c r="B2776" s="31">
        <v>44845</v>
      </c>
      <c r="C2776" s="31">
        <v>44832</v>
      </c>
      <c r="D2776" s="19" t="s">
        <v>871</v>
      </c>
      <c r="E2776" s="51" t="str">
        <f>IF(ISBLANK(LeaveTracker[[#This Row],[Employee Name]]),"-----",VLOOKUP(LeaveTracker[[#This Row],[Employee Name]],Employees[[Employee Name]:[Office]],7))</f>
        <v>ACCOUNTING</v>
      </c>
      <c r="F2776" s="51" t="str">
        <f>IF(ISBLANK(LeaveTracker[[#This Row],[Employee Name]]),"-----",VLOOKUP(LeaveTracker[[#This Row],[Employee Name]],Employees[[Employee Name]:[Office]],6))</f>
        <v>REGULAR</v>
      </c>
      <c r="G2776" s="24">
        <v>44831</v>
      </c>
      <c r="H2776" s="24">
        <v>44831</v>
      </c>
      <c r="I2776" s="19" t="s">
        <v>81</v>
      </c>
      <c r="K2776" s="51" t="str">
        <f ca="1">LeaveTracker[[#This Row],[Days]]&amp;" "&amp;LeaveTracker[[#This Row],[Type of Leave]]</f>
        <v>1 SL</v>
      </c>
      <c r="L2776" s="23">
        <f ca="1">NETWORKDAYS(LeaveTracker[[#This Row],[Start Date]],LeaveTracker[[#This Row],[End Date]],lstHolidays)</f>
        <v>1</v>
      </c>
      <c r="M2776" s="27"/>
    </row>
    <row r="2777" spans="1:13" ht="30" customHeight="1" x14ac:dyDescent="0.3">
      <c r="A2777" s="27">
        <v>1172</v>
      </c>
      <c r="B2777" s="31">
        <v>44845</v>
      </c>
      <c r="C2777" s="31">
        <v>44831</v>
      </c>
      <c r="D2777" s="19" t="s">
        <v>1092</v>
      </c>
      <c r="E2777" s="51" t="str">
        <f>IF(ISBLANK(LeaveTracker[[#This Row],[Employee Name]]),"-----",VLOOKUP(LeaveTracker[[#This Row],[Employee Name]],Employees[[Employee Name]:[Office]],7))</f>
        <v>ACCOUNTING</v>
      </c>
      <c r="F2777" s="51" t="str">
        <f>IF(ISBLANK(LeaveTracker[[#This Row],[Employee Name]]),"-----",VLOOKUP(LeaveTracker[[#This Row],[Employee Name]],Employees[[Employee Name]:[Office]],6))</f>
        <v>REGULAR</v>
      </c>
      <c r="G2777" s="24">
        <v>44837</v>
      </c>
      <c r="H2777" s="24">
        <v>44838</v>
      </c>
      <c r="I2777" s="19" t="s">
        <v>82</v>
      </c>
      <c r="K2777" s="51" t="str">
        <f ca="1">LeaveTracker[[#This Row],[Days]]&amp;" "&amp;LeaveTracker[[#This Row],[Type of Leave]]</f>
        <v>2 VL</v>
      </c>
      <c r="L2777" s="23">
        <f ca="1">NETWORKDAYS(LeaveTracker[[#This Row],[Start Date]],LeaveTracker[[#This Row],[End Date]],lstHolidays)</f>
        <v>2</v>
      </c>
      <c r="M2777" s="27"/>
    </row>
    <row r="2778" spans="1:13" ht="30" customHeight="1" x14ac:dyDescent="0.3">
      <c r="A2778" s="27">
        <v>1173</v>
      </c>
      <c r="B2778" s="31">
        <v>44845</v>
      </c>
      <c r="C2778" s="31">
        <v>44831</v>
      </c>
      <c r="D2778" s="19" t="s">
        <v>950</v>
      </c>
      <c r="E2778" s="51" t="str">
        <f>IF(ISBLANK(LeaveTracker[[#This Row],[Employee Name]]),"-----",VLOOKUP(LeaveTracker[[#This Row],[Employee Name]],Employees[[Employee Name]:[Office]],7))</f>
        <v>ACCOUNTING</v>
      </c>
      <c r="F2778" s="51" t="str">
        <f>IF(ISBLANK(LeaveTracker[[#This Row],[Employee Name]]),"-----",VLOOKUP(LeaveTracker[[#This Row],[Employee Name]],Employees[[Employee Name]:[Office]],6))</f>
        <v>REGULAR</v>
      </c>
      <c r="G2778" s="24">
        <v>44824</v>
      </c>
      <c r="H2778" s="24">
        <v>44824</v>
      </c>
      <c r="I2778" s="19" t="s">
        <v>82</v>
      </c>
      <c r="K2778" s="51" t="str">
        <f ca="1">LeaveTracker[[#This Row],[Days]]&amp;" "&amp;LeaveTracker[[#This Row],[Type of Leave]]</f>
        <v>1 VL</v>
      </c>
      <c r="L2778" s="23">
        <f ca="1">NETWORKDAYS(LeaveTracker[[#This Row],[Start Date]],LeaveTracker[[#This Row],[End Date]],lstHolidays)</f>
        <v>1</v>
      </c>
      <c r="M2778" s="27"/>
    </row>
    <row r="2779" spans="1:13" ht="30" customHeight="1" x14ac:dyDescent="0.3">
      <c r="A2779" s="27">
        <v>1173</v>
      </c>
      <c r="B2779" s="31">
        <v>44845</v>
      </c>
      <c r="C2779" s="31">
        <v>44831</v>
      </c>
      <c r="D2779" s="19" t="s">
        <v>950</v>
      </c>
      <c r="E2779" s="51" t="str">
        <f>IF(ISBLANK(LeaveTracker[[#This Row],[Employee Name]]),"-----",VLOOKUP(LeaveTracker[[#This Row],[Employee Name]],Employees[[Employee Name]:[Office]],7))</f>
        <v>ACCOUNTING</v>
      </c>
      <c r="F2779" s="51" t="str">
        <f>IF(ISBLANK(LeaveTracker[[#This Row],[Employee Name]]),"-----",VLOOKUP(LeaveTracker[[#This Row],[Employee Name]],Employees[[Employee Name]:[Office]],6))</f>
        <v>REGULAR</v>
      </c>
      <c r="G2779" s="24">
        <v>44826</v>
      </c>
      <c r="H2779" s="24">
        <v>44826</v>
      </c>
      <c r="I2779" s="19" t="s">
        <v>82</v>
      </c>
      <c r="K2779" s="51" t="str">
        <f ca="1">LeaveTracker[[#This Row],[Days]]&amp;" "&amp;LeaveTracker[[#This Row],[Type of Leave]]</f>
        <v>1 VL</v>
      </c>
      <c r="L2779" s="23">
        <f ca="1">NETWORKDAYS(LeaveTracker[[#This Row],[Start Date]],LeaveTracker[[#This Row],[End Date]],lstHolidays)</f>
        <v>1</v>
      </c>
      <c r="M2779" s="27"/>
    </row>
    <row r="2780" spans="1:13" ht="30" customHeight="1" x14ac:dyDescent="0.3">
      <c r="A2780" s="27">
        <v>1174</v>
      </c>
      <c r="B2780" s="31">
        <v>44845</v>
      </c>
      <c r="C2780" s="31">
        <v>44827</v>
      </c>
      <c r="D2780" s="19" t="s">
        <v>519</v>
      </c>
      <c r="E2780" s="51" t="str">
        <f>IF(ISBLANK(LeaveTracker[[#This Row],[Employee Name]]),"-----",VLOOKUP(LeaveTracker[[#This Row],[Employee Name]],Employees[[Employee Name]:[Office]],7))</f>
        <v>ACCOUNTING</v>
      </c>
      <c r="F2780" s="51" t="str">
        <f>IF(ISBLANK(LeaveTracker[[#This Row],[Employee Name]]),"-----",VLOOKUP(LeaveTracker[[#This Row],[Employee Name]],Employees[[Employee Name]:[Office]],6))</f>
        <v>REGULAR</v>
      </c>
      <c r="G2780" s="24">
        <v>44823</v>
      </c>
      <c r="H2780" s="24">
        <v>44823</v>
      </c>
      <c r="I2780" s="19" t="s">
        <v>81</v>
      </c>
      <c r="K2780" s="51" t="str">
        <f ca="1">LeaveTracker[[#This Row],[Days]]&amp;" "&amp;LeaveTracker[[#This Row],[Type of Leave]]</f>
        <v>1 SL</v>
      </c>
      <c r="L2780" s="23">
        <f ca="1">NETWORKDAYS(LeaveTracker[[#This Row],[Start Date]],LeaveTracker[[#This Row],[End Date]],lstHolidays)</f>
        <v>1</v>
      </c>
      <c r="M2780" s="27"/>
    </row>
    <row r="2781" spans="1:13" ht="30" customHeight="1" x14ac:dyDescent="0.3">
      <c r="A2781" s="27">
        <v>1175</v>
      </c>
      <c r="B2781" s="31">
        <v>44845</v>
      </c>
      <c r="C2781" s="31">
        <v>44813</v>
      </c>
      <c r="D2781" s="19" t="s">
        <v>1092</v>
      </c>
      <c r="E2781" s="51" t="str">
        <f>IF(ISBLANK(LeaveTracker[[#This Row],[Employee Name]]),"-----",VLOOKUP(LeaveTracker[[#This Row],[Employee Name]],Employees[[Employee Name]:[Office]],7))</f>
        <v>ACCOUNTING</v>
      </c>
      <c r="F2781" s="51" t="str">
        <f>IF(ISBLANK(LeaveTracker[[#This Row],[Employee Name]]),"-----",VLOOKUP(LeaveTracker[[#This Row],[Employee Name]],Employees[[Employee Name]:[Office]],6))</f>
        <v>REGULAR</v>
      </c>
      <c r="G2781" s="24">
        <v>44809</v>
      </c>
      <c r="H2781" s="24">
        <v>44809</v>
      </c>
      <c r="I2781" s="19" t="s">
        <v>81</v>
      </c>
      <c r="K2781" s="51" t="str">
        <f ca="1">LeaveTracker[[#This Row],[Days]]&amp;" "&amp;LeaveTracker[[#This Row],[Type of Leave]]</f>
        <v>1 SL</v>
      </c>
      <c r="L2781" s="23">
        <f ca="1">NETWORKDAYS(LeaveTracker[[#This Row],[Start Date]],LeaveTracker[[#This Row],[End Date]],lstHolidays)</f>
        <v>1</v>
      </c>
      <c r="M2781" s="27"/>
    </row>
    <row r="2782" spans="1:13" ht="30" customHeight="1" x14ac:dyDescent="0.3">
      <c r="A2782" s="27">
        <v>1175</v>
      </c>
      <c r="B2782" s="31">
        <v>44845</v>
      </c>
      <c r="C2782" s="31">
        <v>44813</v>
      </c>
      <c r="D2782" s="19" t="s">
        <v>1092</v>
      </c>
      <c r="E2782" s="51" t="str">
        <f>IF(ISBLANK(LeaveTracker[[#This Row],[Employee Name]]),"-----",VLOOKUP(LeaveTracker[[#This Row],[Employee Name]],Employees[[Employee Name]:[Office]],7))</f>
        <v>ACCOUNTING</v>
      </c>
      <c r="F2782" s="51" t="str">
        <f>IF(ISBLANK(LeaveTracker[[#This Row],[Employee Name]]),"-----",VLOOKUP(LeaveTracker[[#This Row],[Employee Name]],Employees[[Employee Name]:[Office]],6))</f>
        <v>REGULAR</v>
      </c>
      <c r="G2782" s="24">
        <v>44812</v>
      </c>
      <c r="H2782" s="24">
        <v>44812</v>
      </c>
      <c r="I2782" s="19" t="s">
        <v>81</v>
      </c>
      <c r="K2782" s="51" t="str">
        <f ca="1">LeaveTracker[[#This Row],[Days]]&amp;" "&amp;LeaveTracker[[#This Row],[Type of Leave]]</f>
        <v>1 SL</v>
      </c>
      <c r="L2782" s="23">
        <f ca="1">NETWORKDAYS(LeaveTracker[[#This Row],[Start Date]],LeaveTracker[[#This Row],[End Date]],lstHolidays)</f>
        <v>1</v>
      </c>
      <c r="M2782" s="27"/>
    </row>
    <row r="2783" spans="1:13" ht="30" customHeight="1" x14ac:dyDescent="0.3">
      <c r="A2783" s="27">
        <v>1176</v>
      </c>
      <c r="B2783" s="31">
        <v>44845</v>
      </c>
      <c r="C2783" s="31">
        <v>44826</v>
      </c>
      <c r="D2783" s="19" t="s">
        <v>1164</v>
      </c>
      <c r="E2783" s="51" t="str">
        <f>IF(ISBLANK(LeaveTracker[[#This Row],[Employee Name]]),"-----",VLOOKUP(LeaveTracker[[#This Row],[Employee Name]],Employees[[Employee Name]:[Office]],7))</f>
        <v>CSWDO</v>
      </c>
      <c r="F2783" s="51" t="str">
        <f>IF(ISBLANK(LeaveTracker[[#This Row],[Employee Name]]),"-----",VLOOKUP(LeaveTracker[[#This Row],[Employee Name]],Employees[[Employee Name]:[Office]],6))</f>
        <v>REGULAR</v>
      </c>
      <c r="G2783" s="24">
        <v>44823</v>
      </c>
      <c r="H2783" s="24">
        <v>44825</v>
      </c>
      <c r="I2783" s="19" t="s">
        <v>81</v>
      </c>
      <c r="K2783" s="51" t="str">
        <f ca="1">LeaveTracker[[#This Row],[Days]]&amp;" "&amp;LeaveTracker[[#This Row],[Type of Leave]]</f>
        <v>3 SL</v>
      </c>
      <c r="L2783" s="23">
        <f ca="1">NETWORKDAYS(LeaveTracker[[#This Row],[Start Date]],LeaveTracker[[#This Row],[End Date]],lstHolidays)</f>
        <v>3</v>
      </c>
      <c r="M2783" s="27"/>
    </row>
    <row r="2784" spans="1:13" ht="30" customHeight="1" x14ac:dyDescent="0.3">
      <c r="A2784" s="27">
        <v>1177</v>
      </c>
      <c r="B2784" s="31">
        <v>44845</v>
      </c>
      <c r="C2784" s="31">
        <v>44824</v>
      </c>
      <c r="D2784" s="19" t="s">
        <v>1034</v>
      </c>
      <c r="E2784" s="51" t="str">
        <f>IF(ISBLANK(LeaveTracker[[#This Row],[Employee Name]]),"-----",VLOOKUP(LeaveTracker[[#This Row],[Employee Name]],Employees[[Employee Name]:[Office]],7))</f>
        <v>ONT</v>
      </c>
      <c r="F2784" s="51" t="str">
        <f>IF(ISBLANK(LeaveTracker[[#This Row],[Employee Name]]),"-----",VLOOKUP(LeaveTracker[[#This Row],[Employee Name]],Employees[[Employee Name]:[Office]],6))</f>
        <v>REGULAR</v>
      </c>
      <c r="G2784" s="24">
        <v>44824</v>
      </c>
      <c r="H2784" s="24">
        <v>44829</v>
      </c>
      <c r="I2784" s="19" t="s">
        <v>81</v>
      </c>
      <c r="K2784" s="51" t="str">
        <f>LeaveTracker[[#This Row],[Days]]&amp;" "&amp;LeaveTracker[[#This Row],[Type of Leave]]</f>
        <v>6 SL</v>
      </c>
      <c r="L2784" s="23">
        <v>6</v>
      </c>
      <c r="M2784" s="27"/>
    </row>
    <row r="2785" spans="1:13" ht="30" customHeight="1" x14ac:dyDescent="0.3">
      <c r="A2785" s="27">
        <v>1178</v>
      </c>
      <c r="B2785" s="31">
        <v>44845</v>
      </c>
      <c r="C2785" s="31">
        <v>44831</v>
      </c>
      <c r="D2785" s="19" t="s">
        <v>710</v>
      </c>
      <c r="E2785" s="51" t="str">
        <f>IF(ISBLANK(LeaveTracker[[#This Row],[Employee Name]]),"-----",VLOOKUP(LeaveTracker[[#This Row],[Employee Name]],Employees[[Employee Name]:[Office]],7))</f>
        <v>ONT</v>
      </c>
      <c r="F2785" s="51" t="str">
        <f>IF(ISBLANK(LeaveTracker[[#This Row],[Employee Name]]),"-----",VLOOKUP(LeaveTracker[[#This Row],[Employee Name]],Employees[[Employee Name]:[Office]],6))</f>
        <v>REGULAR</v>
      </c>
      <c r="G2785" s="24">
        <v>44823</v>
      </c>
      <c r="H2785" s="24">
        <v>44823</v>
      </c>
      <c r="I2785" s="19" t="s">
        <v>81</v>
      </c>
      <c r="K2785" s="51" t="str">
        <f ca="1">LeaveTracker[[#This Row],[Days]]&amp;" "&amp;LeaveTracker[[#This Row],[Type of Leave]]</f>
        <v>1 SL</v>
      </c>
      <c r="L2785" s="23">
        <f ca="1">NETWORKDAYS(LeaveTracker[[#This Row],[Start Date]],LeaveTracker[[#This Row],[End Date]],lstHolidays)</f>
        <v>1</v>
      </c>
      <c r="M2785" s="27"/>
    </row>
    <row r="2786" spans="1:13" ht="30" customHeight="1" x14ac:dyDescent="0.3">
      <c r="A2786" s="27">
        <v>1178</v>
      </c>
      <c r="B2786" s="31">
        <v>44845</v>
      </c>
      <c r="C2786" s="31">
        <v>44831</v>
      </c>
      <c r="D2786" s="19" t="s">
        <v>710</v>
      </c>
      <c r="E2786" s="51" t="str">
        <f>IF(ISBLANK(LeaveTracker[[#This Row],[Employee Name]]),"-----",VLOOKUP(LeaveTracker[[#This Row],[Employee Name]],Employees[[Employee Name]:[Office]],7))</f>
        <v>ONT</v>
      </c>
      <c r="F2786" s="51" t="str">
        <f>IF(ISBLANK(LeaveTracker[[#This Row],[Employee Name]]),"-----",VLOOKUP(LeaveTracker[[#This Row],[Employee Name]],Employees[[Employee Name]:[Office]],6))</f>
        <v>REGULAR</v>
      </c>
      <c r="G2786" s="24">
        <v>44826</v>
      </c>
      <c r="H2786" s="24">
        <v>44829</v>
      </c>
      <c r="I2786" s="19" t="s">
        <v>81</v>
      </c>
      <c r="K2786" s="51" t="str">
        <f>LeaveTracker[[#This Row],[Days]]&amp;" "&amp;LeaveTracker[[#This Row],[Type of Leave]]</f>
        <v>4 SL</v>
      </c>
      <c r="L2786" s="23">
        <v>4</v>
      </c>
      <c r="M2786" s="27"/>
    </row>
    <row r="2787" spans="1:13" ht="30" customHeight="1" x14ac:dyDescent="0.3">
      <c r="A2787" s="27">
        <v>1179</v>
      </c>
      <c r="B2787" s="31">
        <v>44845</v>
      </c>
      <c r="C2787" s="31">
        <v>44820</v>
      </c>
      <c r="D2787" s="19" t="s">
        <v>1306</v>
      </c>
      <c r="E2787" s="51" t="str">
        <f>IF(ISBLANK(LeaveTracker[[#This Row],[Employee Name]]),"-----",VLOOKUP(LeaveTracker[[#This Row],[Employee Name]],Employees[[Employee Name]:[Office]],7))</f>
        <v>ONT</v>
      </c>
      <c r="F2787" s="51" t="str">
        <f>IF(ISBLANK(LeaveTracker[[#This Row],[Employee Name]]),"-----",VLOOKUP(LeaveTracker[[#This Row],[Employee Name]],Employees[[Employee Name]:[Office]],6))</f>
        <v>REGULAR</v>
      </c>
      <c r="G2787" s="24">
        <v>44857</v>
      </c>
      <c r="H2787" s="24">
        <v>44858</v>
      </c>
      <c r="I2787" s="19" t="s">
        <v>82</v>
      </c>
      <c r="K2787" s="51" t="str">
        <f>LeaveTracker[[#This Row],[Days]]&amp;" "&amp;LeaveTracker[[#This Row],[Type of Leave]]</f>
        <v>2 VL</v>
      </c>
      <c r="L2787" s="23">
        <v>2</v>
      </c>
      <c r="M2787" s="27"/>
    </row>
    <row r="2788" spans="1:13" ht="30" customHeight="1" x14ac:dyDescent="0.3">
      <c r="A2788" s="27">
        <v>1180</v>
      </c>
      <c r="B2788" s="31">
        <v>44845</v>
      </c>
      <c r="C2788" s="31">
        <v>44820</v>
      </c>
      <c r="D2788" s="19" t="s">
        <v>1306</v>
      </c>
      <c r="E2788" s="51" t="str">
        <f>IF(ISBLANK(LeaveTracker[[#This Row],[Employee Name]]),"-----",VLOOKUP(LeaveTracker[[#This Row],[Employee Name]],Employees[[Employee Name]:[Office]],7))</f>
        <v>ONT</v>
      </c>
      <c r="F2788" s="51" t="str">
        <f>IF(ISBLANK(LeaveTracker[[#This Row],[Employee Name]]),"-----",VLOOKUP(LeaveTracker[[#This Row],[Employee Name]],Employees[[Employee Name]:[Office]],6))</f>
        <v>REGULAR</v>
      </c>
      <c r="G2788" s="24">
        <v>44842</v>
      </c>
      <c r="H2788" s="24">
        <v>44843</v>
      </c>
      <c r="I2788" s="19" t="s">
        <v>298</v>
      </c>
      <c r="J2788" s="43" t="s">
        <v>1003</v>
      </c>
      <c r="K2788" s="51" t="str">
        <f>LeaveTracker[[#This Row],[Days]]&amp;" "&amp;LeaveTracker[[#This Row],[Type of Leave]]</f>
        <v>2 OTHER</v>
      </c>
      <c r="L2788" s="23">
        <v>2</v>
      </c>
      <c r="M2788" s="27"/>
    </row>
    <row r="2789" spans="1:13" ht="30" customHeight="1" x14ac:dyDescent="0.3">
      <c r="A2789" s="27">
        <v>1181</v>
      </c>
      <c r="B2789" s="31">
        <v>44845</v>
      </c>
      <c r="C2789" s="31">
        <v>44821</v>
      </c>
      <c r="D2789" s="19" t="s">
        <v>1039</v>
      </c>
      <c r="E2789" s="51" t="str">
        <f>IF(ISBLANK(LeaveTracker[[#This Row],[Employee Name]]),"-----",VLOOKUP(LeaveTracker[[#This Row],[Employee Name]],Employees[[Employee Name]:[Office]],7))</f>
        <v>ONT</v>
      </c>
      <c r="F2789" s="51" t="str">
        <f>IF(ISBLANK(LeaveTracker[[#This Row],[Employee Name]]),"-----",VLOOKUP(LeaveTracker[[#This Row],[Employee Name]],Employees[[Employee Name]:[Office]],6))</f>
        <v>REGULAR</v>
      </c>
      <c r="G2789" s="24">
        <v>44837</v>
      </c>
      <c r="H2789" s="24">
        <v>44838</v>
      </c>
      <c r="I2789" s="19" t="s">
        <v>82</v>
      </c>
      <c r="K2789" s="51" t="str">
        <f ca="1">LeaveTracker[[#This Row],[Days]]&amp;" "&amp;LeaveTracker[[#This Row],[Type of Leave]]</f>
        <v>2 VL</v>
      </c>
      <c r="L2789" s="23">
        <f ca="1">NETWORKDAYS(LeaveTracker[[#This Row],[Start Date]],LeaveTracker[[#This Row],[End Date]],lstHolidays)</f>
        <v>2</v>
      </c>
      <c r="M2789" s="27"/>
    </row>
    <row r="2790" spans="1:13" ht="30" customHeight="1" x14ac:dyDescent="0.3">
      <c r="A2790" s="27">
        <v>1182</v>
      </c>
      <c r="B2790" s="31">
        <v>44845</v>
      </c>
      <c r="C2790" s="31">
        <v>44826</v>
      </c>
      <c r="D2790" s="19" t="s">
        <v>798</v>
      </c>
      <c r="E2790" s="51" t="str">
        <f>IF(ISBLANK(LeaveTracker[[#This Row],[Employee Name]]),"-----",VLOOKUP(LeaveTracker[[#This Row],[Employee Name]],Employees[[Employee Name]:[Office]],7))</f>
        <v>ONT</v>
      </c>
      <c r="F2790" s="51" t="str">
        <f>IF(ISBLANK(LeaveTracker[[#This Row],[Employee Name]]),"-----",VLOOKUP(LeaveTracker[[#This Row],[Employee Name]],Employees[[Employee Name]:[Office]],6))</f>
        <v>REGULAR</v>
      </c>
      <c r="G2790" s="24">
        <v>44823</v>
      </c>
      <c r="H2790" s="24">
        <v>44823</v>
      </c>
      <c r="I2790" s="19" t="s">
        <v>81</v>
      </c>
      <c r="K2790" s="51" t="str">
        <f ca="1">LeaveTracker[[#This Row],[Days]]&amp;" "&amp;LeaveTracker[[#This Row],[Type of Leave]]</f>
        <v>1 SL</v>
      </c>
      <c r="L2790" s="23">
        <f ca="1">NETWORKDAYS(LeaveTracker[[#This Row],[Start Date]],LeaveTracker[[#This Row],[End Date]],lstHolidays)</f>
        <v>1</v>
      </c>
      <c r="M2790" s="27"/>
    </row>
    <row r="2791" spans="1:13" ht="30" customHeight="1" x14ac:dyDescent="0.3">
      <c r="A2791" s="27">
        <v>1183</v>
      </c>
      <c r="B2791" s="31">
        <v>44845</v>
      </c>
      <c r="C2791" s="31">
        <v>44832</v>
      </c>
      <c r="D2791" s="19" t="s">
        <v>578</v>
      </c>
      <c r="E2791" s="51" t="str">
        <f>IF(ISBLANK(LeaveTracker[[#This Row],[Employee Name]]),"-----",VLOOKUP(LeaveTracker[[#This Row],[Employee Name]],Employees[[Employee Name]:[Office]],7))</f>
        <v>CCT</v>
      </c>
      <c r="F2791" s="51" t="str">
        <f>IF(ISBLANK(LeaveTracker[[#This Row],[Employee Name]]),"-----",VLOOKUP(LeaveTracker[[#This Row],[Employee Name]],Employees[[Employee Name]:[Office]],6))</f>
        <v>REGULAR</v>
      </c>
      <c r="G2791" s="24">
        <v>44823</v>
      </c>
      <c r="H2791" s="24">
        <v>44827</v>
      </c>
      <c r="I2791" s="19" t="s">
        <v>81</v>
      </c>
      <c r="K2791" s="51" t="str">
        <f ca="1">LeaveTracker[[#This Row],[Days]]&amp;" "&amp;LeaveTracker[[#This Row],[Type of Leave]]</f>
        <v>5 SL</v>
      </c>
      <c r="L2791" s="23">
        <f ca="1">NETWORKDAYS(LeaveTracker[[#This Row],[Start Date]],LeaveTracker[[#This Row],[End Date]],lstHolidays)</f>
        <v>5</v>
      </c>
      <c r="M2791" s="27"/>
    </row>
    <row r="2792" spans="1:13" ht="30" customHeight="1" x14ac:dyDescent="0.3">
      <c r="A2792" s="27">
        <v>1183</v>
      </c>
      <c r="B2792" s="31">
        <v>44845</v>
      </c>
      <c r="C2792" s="31">
        <v>44832</v>
      </c>
      <c r="D2792" s="19" t="s">
        <v>578</v>
      </c>
      <c r="E2792" s="51" t="str">
        <f>IF(ISBLANK(LeaveTracker[[#This Row],[Employee Name]]),"-----",VLOOKUP(LeaveTracker[[#This Row],[Employee Name]],Employees[[Employee Name]:[Office]],7))</f>
        <v>CCT</v>
      </c>
      <c r="F2792" s="51" t="str">
        <f>IF(ISBLANK(LeaveTracker[[#This Row],[Employee Name]]),"-----",VLOOKUP(LeaveTracker[[#This Row],[Employee Name]],Employees[[Employee Name]:[Office]],6))</f>
        <v>REGULAR</v>
      </c>
      <c r="G2792" s="24">
        <v>44831</v>
      </c>
      <c r="H2792" s="24">
        <v>44831</v>
      </c>
      <c r="I2792" s="19" t="s">
        <v>81</v>
      </c>
      <c r="K2792" s="51" t="str">
        <f ca="1">LeaveTracker[[#This Row],[Days]]&amp;" "&amp;LeaveTracker[[#This Row],[Type of Leave]]</f>
        <v>1 SL</v>
      </c>
      <c r="L2792" s="23">
        <f ca="1">NETWORKDAYS(LeaveTracker[[#This Row],[Start Date]],LeaveTracker[[#This Row],[End Date]],lstHolidays)</f>
        <v>1</v>
      </c>
      <c r="M2792" s="27"/>
    </row>
    <row r="2793" spans="1:13" ht="30" customHeight="1" x14ac:dyDescent="0.3">
      <c r="A2793" s="27">
        <v>1184</v>
      </c>
      <c r="B2793" s="31">
        <v>44845</v>
      </c>
      <c r="C2793" s="31">
        <v>44830</v>
      </c>
      <c r="D2793" s="19" t="s">
        <v>341</v>
      </c>
      <c r="E2793" s="51" t="str">
        <f>IF(ISBLANK(LeaveTracker[[#This Row],[Employee Name]]),"-----",VLOOKUP(LeaveTracker[[#This Row],[Employee Name]],Employees[[Employee Name]:[Office]],7))</f>
        <v>MO</v>
      </c>
      <c r="F2793" s="51" t="str">
        <f>IF(ISBLANK(LeaveTracker[[#This Row],[Employee Name]]),"-----",VLOOKUP(LeaveTracker[[#This Row],[Employee Name]],Employees[[Employee Name]:[Office]],6))</f>
        <v>REGULAR</v>
      </c>
      <c r="G2793" s="24">
        <v>44825</v>
      </c>
      <c r="H2793" s="24">
        <v>44827</v>
      </c>
      <c r="I2793" s="19" t="s">
        <v>298</v>
      </c>
      <c r="J2793" s="43" t="s">
        <v>1003</v>
      </c>
      <c r="K2793" s="51" t="str">
        <f ca="1">LeaveTracker[[#This Row],[Days]]&amp;" "&amp;LeaveTracker[[#This Row],[Type of Leave]]</f>
        <v>3 OTHER</v>
      </c>
      <c r="L2793" s="23">
        <f ca="1">NETWORKDAYS(LeaveTracker[[#This Row],[Start Date]],LeaveTracker[[#This Row],[End Date]],lstHolidays)</f>
        <v>3</v>
      </c>
      <c r="M2793" s="27"/>
    </row>
    <row r="2794" spans="1:13" ht="30" customHeight="1" x14ac:dyDescent="0.3">
      <c r="A2794" s="27">
        <v>1185</v>
      </c>
      <c r="B2794" s="31">
        <v>44845</v>
      </c>
      <c r="C2794" s="31">
        <v>44825</v>
      </c>
      <c r="D2794" s="19" t="s">
        <v>530</v>
      </c>
      <c r="E2794" s="51" t="str">
        <f>IF(ISBLANK(LeaveTracker[[#This Row],[Employee Name]]),"-----",VLOOKUP(LeaveTracker[[#This Row],[Employee Name]],Employees[[Employee Name]:[Office]],7))</f>
        <v>GSO</v>
      </c>
      <c r="F2794" s="51" t="str">
        <f>IF(ISBLANK(LeaveTracker[[#This Row],[Employee Name]]),"-----",VLOOKUP(LeaveTracker[[#This Row],[Employee Name]],Employees[[Employee Name]:[Office]],6))</f>
        <v>REGULAR</v>
      </c>
      <c r="G2794" s="24">
        <v>44824</v>
      </c>
      <c r="H2794" s="24">
        <v>44824</v>
      </c>
      <c r="I2794" s="19" t="s">
        <v>81</v>
      </c>
      <c r="K2794" s="51" t="str">
        <f ca="1">LeaveTracker[[#This Row],[Days]]&amp;" "&amp;LeaveTracker[[#This Row],[Type of Leave]]</f>
        <v>1 SL</v>
      </c>
      <c r="L2794" s="23">
        <f ca="1">NETWORKDAYS(LeaveTracker[[#This Row],[Start Date]],LeaveTracker[[#This Row],[End Date]],lstHolidays)</f>
        <v>1</v>
      </c>
      <c r="M2794" s="27"/>
    </row>
    <row r="2795" spans="1:13" ht="30" customHeight="1" x14ac:dyDescent="0.3">
      <c r="A2795" s="27">
        <v>1186</v>
      </c>
      <c r="B2795" s="31">
        <v>44845</v>
      </c>
      <c r="C2795" s="31">
        <v>44831</v>
      </c>
      <c r="D2795" s="19" t="s">
        <v>443</v>
      </c>
      <c r="E2795" s="51" t="str">
        <f>IF(ISBLANK(LeaveTracker[[#This Row],[Employee Name]]),"-----",VLOOKUP(LeaveTracker[[#This Row],[Employee Name]],Employees[[Employee Name]:[Office]],7))</f>
        <v>GSO</v>
      </c>
      <c r="F2795" s="51" t="str">
        <f>IF(ISBLANK(LeaveTracker[[#This Row],[Employee Name]]),"-----",VLOOKUP(LeaveTracker[[#This Row],[Employee Name]],Employees[[Employee Name]:[Office]],6))</f>
        <v>REGULAR</v>
      </c>
      <c r="G2795" s="24">
        <v>44838</v>
      </c>
      <c r="H2795" s="24">
        <v>44838</v>
      </c>
      <c r="I2795" s="19" t="s">
        <v>298</v>
      </c>
      <c r="J2795" s="43" t="s">
        <v>1004</v>
      </c>
      <c r="K2795" s="51" t="str">
        <f ca="1">LeaveTracker[[#This Row],[Days]]&amp;" "&amp;LeaveTracker[[#This Row],[Type of Leave]]</f>
        <v>1 OTHER</v>
      </c>
      <c r="L2795" s="23">
        <f ca="1">NETWORKDAYS(LeaveTracker[[#This Row],[Start Date]],LeaveTracker[[#This Row],[End Date]],lstHolidays)</f>
        <v>1</v>
      </c>
      <c r="M2795" s="27"/>
    </row>
    <row r="2796" spans="1:13" ht="30" customHeight="1" x14ac:dyDescent="0.3">
      <c r="A2796" s="27">
        <v>1187</v>
      </c>
      <c r="B2796" s="31">
        <v>44845</v>
      </c>
      <c r="C2796" s="31">
        <v>44824</v>
      </c>
      <c r="D2796" s="19" t="s">
        <v>104</v>
      </c>
      <c r="E2796" s="51" t="str">
        <f>IF(ISBLANK(LeaveTracker[[#This Row],[Employee Name]]),"-----",VLOOKUP(LeaveTracker[[#This Row],[Employee Name]],Employees[[Employee Name]:[Office]],7))</f>
        <v>CTO</v>
      </c>
      <c r="F2796" s="51" t="str">
        <f>IF(ISBLANK(LeaveTracker[[#This Row],[Employee Name]]),"-----",VLOOKUP(LeaveTracker[[#This Row],[Employee Name]],Employees[[Employee Name]:[Office]],6))</f>
        <v>REGULAR</v>
      </c>
      <c r="G2796" s="24">
        <v>44830</v>
      </c>
      <c r="H2796" s="24">
        <v>44832</v>
      </c>
      <c r="I2796" s="19" t="s">
        <v>82</v>
      </c>
      <c r="K2796" s="51" t="str">
        <f ca="1">LeaveTracker[[#This Row],[Days]]&amp;" "&amp;LeaveTracker[[#This Row],[Type of Leave]]</f>
        <v>3 VL</v>
      </c>
      <c r="L2796" s="23">
        <f ca="1">NETWORKDAYS(LeaveTracker[[#This Row],[Start Date]],LeaveTracker[[#This Row],[End Date]],lstHolidays)</f>
        <v>3</v>
      </c>
      <c r="M2796" s="27"/>
    </row>
    <row r="2797" spans="1:13" ht="30" customHeight="1" x14ac:dyDescent="0.3">
      <c r="A2797" s="27">
        <v>1188</v>
      </c>
      <c r="B2797" s="31">
        <v>44845</v>
      </c>
      <c r="C2797" s="31">
        <v>44827</v>
      </c>
      <c r="D2797" s="19" t="s">
        <v>104</v>
      </c>
      <c r="E2797" s="51" t="str">
        <f>IF(ISBLANK(LeaveTracker[[#This Row],[Employee Name]]),"-----",VLOOKUP(LeaveTracker[[#This Row],[Employee Name]],Employees[[Employee Name]:[Office]],7))</f>
        <v>CTO</v>
      </c>
      <c r="F2797" s="51" t="str">
        <f>IF(ISBLANK(LeaveTracker[[#This Row],[Employee Name]]),"-----",VLOOKUP(LeaveTracker[[#This Row],[Employee Name]],Employees[[Employee Name]:[Office]],6))</f>
        <v>REGULAR</v>
      </c>
      <c r="G2797" s="24">
        <v>44819</v>
      </c>
      <c r="H2797" s="24">
        <v>44819</v>
      </c>
      <c r="I2797" s="19" t="s">
        <v>81</v>
      </c>
      <c r="K2797" s="51" t="str">
        <f ca="1">LeaveTracker[[#This Row],[Days]]&amp;" "&amp;LeaveTracker[[#This Row],[Type of Leave]]</f>
        <v>1 SL</v>
      </c>
      <c r="L2797" s="23">
        <f ca="1">NETWORKDAYS(LeaveTracker[[#This Row],[Start Date]],LeaveTracker[[#This Row],[End Date]],lstHolidays)</f>
        <v>1</v>
      </c>
      <c r="M2797" s="27"/>
    </row>
    <row r="2798" spans="1:13" ht="30" customHeight="1" x14ac:dyDescent="0.3">
      <c r="A2798" s="27">
        <v>1188</v>
      </c>
      <c r="B2798" s="31">
        <v>44845</v>
      </c>
      <c r="C2798" s="31">
        <v>44827</v>
      </c>
      <c r="D2798" s="19" t="s">
        <v>104</v>
      </c>
      <c r="E2798" s="51" t="str">
        <f>IF(ISBLANK(LeaveTracker[[#This Row],[Employee Name]]),"-----",VLOOKUP(LeaveTracker[[#This Row],[Employee Name]],Employees[[Employee Name]:[Office]],7))</f>
        <v>CTO</v>
      </c>
      <c r="F2798" s="51" t="str">
        <f>IF(ISBLANK(LeaveTracker[[#This Row],[Employee Name]]),"-----",VLOOKUP(LeaveTracker[[#This Row],[Employee Name]],Employees[[Employee Name]:[Office]],6))</f>
        <v>REGULAR</v>
      </c>
      <c r="G2798" s="24">
        <v>44825</v>
      </c>
      <c r="H2798" s="24">
        <v>44825</v>
      </c>
      <c r="I2798" s="19" t="s">
        <v>81</v>
      </c>
      <c r="K2798" s="51" t="str">
        <f ca="1">LeaveTracker[[#This Row],[Days]]&amp;" "&amp;LeaveTracker[[#This Row],[Type of Leave]]</f>
        <v>1 SL</v>
      </c>
      <c r="L2798" s="23">
        <f ca="1">NETWORKDAYS(LeaveTracker[[#This Row],[Start Date]],LeaveTracker[[#This Row],[End Date]],lstHolidays)</f>
        <v>1</v>
      </c>
      <c r="M2798" s="27"/>
    </row>
    <row r="2799" spans="1:13" ht="30" customHeight="1" x14ac:dyDescent="0.3">
      <c r="A2799" s="27">
        <v>1189</v>
      </c>
      <c r="B2799" s="31">
        <v>44845</v>
      </c>
      <c r="C2799" s="31">
        <v>44831</v>
      </c>
      <c r="D2799" s="19" t="s">
        <v>1056</v>
      </c>
      <c r="E2799" s="51" t="str">
        <f>IF(ISBLANK(LeaveTracker[[#This Row],[Employee Name]]),"-----",VLOOKUP(LeaveTracker[[#This Row],[Employee Name]],Employees[[Employee Name]:[Office]],7))</f>
        <v>CTO</v>
      </c>
      <c r="F2799" s="51" t="str">
        <f>IF(ISBLANK(LeaveTracker[[#This Row],[Employee Name]]),"-----",VLOOKUP(LeaveTracker[[#This Row],[Employee Name]],Employees[[Employee Name]:[Office]],6))</f>
        <v>REGULAR</v>
      </c>
      <c r="G2799" s="24">
        <v>44824</v>
      </c>
      <c r="H2799" s="24">
        <v>44824</v>
      </c>
      <c r="I2799" s="19" t="s">
        <v>81</v>
      </c>
      <c r="K2799" s="51" t="str">
        <f ca="1">LeaveTracker[[#This Row],[Days]]&amp;" "&amp;LeaveTracker[[#This Row],[Type of Leave]]</f>
        <v>1 SL</v>
      </c>
      <c r="L2799" s="23">
        <f ca="1">NETWORKDAYS(LeaveTracker[[#This Row],[Start Date]],LeaveTracker[[#This Row],[End Date]],lstHolidays)</f>
        <v>1</v>
      </c>
      <c r="M2799" s="27"/>
    </row>
    <row r="2800" spans="1:13" ht="30" customHeight="1" x14ac:dyDescent="0.3">
      <c r="A2800" s="27">
        <v>1190</v>
      </c>
      <c r="B2800" s="31">
        <v>44845</v>
      </c>
      <c r="C2800" s="31">
        <v>44816</v>
      </c>
      <c r="D2800" s="19" t="s">
        <v>1060</v>
      </c>
      <c r="E2800" s="51" t="str">
        <f>IF(ISBLANK(LeaveTracker[[#This Row],[Employee Name]]),"-----",VLOOKUP(LeaveTracker[[#This Row],[Employee Name]],Employees[[Employee Name]:[Office]],7))</f>
        <v>CTO</v>
      </c>
      <c r="F2800" s="51" t="str">
        <f>IF(ISBLANK(LeaveTracker[[#This Row],[Employee Name]]),"-----",VLOOKUP(LeaveTracker[[#This Row],[Employee Name]],Employees[[Employee Name]:[Office]],6))</f>
        <v>REGULAR</v>
      </c>
      <c r="G2800" s="24">
        <v>44824</v>
      </c>
      <c r="H2800" s="24">
        <v>44825</v>
      </c>
      <c r="I2800" s="19" t="s">
        <v>298</v>
      </c>
      <c r="J2800" s="43" t="s">
        <v>1003</v>
      </c>
      <c r="K2800" s="51" t="str">
        <f ca="1">LeaveTracker[[#This Row],[Days]]&amp;" "&amp;LeaveTracker[[#This Row],[Type of Leave]]</f>
        <v>2 OTHER</v>
      </c>
      <c r="L2800" s="23">
        <f ca="1">NETWORKDAYS(LeaveTracker[[#This Row],[Start Date]],LeaveTracker[[#This Row],[End Date]],lstHolidays)</f>
        <v>2</v>
      </c>
      <c r="M2800" s="27"/>
    </row>
    <row r="2801" spans="1:13" ht="30" customHeight="1" x14ac:dyDescent="0.3">
      <c r="A2801" s="27">
        <v>1191</v>
      </c>
      <c r="B2801" s="31">
        <v>44845</v>
      </c>
      <c r="C2801" s="31">
        <v>44831</v>
      </c>
      <c r="D2801" s="19" t="s">
        <v>762</v>
      </c>
      <c r="E2801" s="51" t="str">
        <f>IF(ISBLANK(LeaveTracker[[#This Row],[Employee Name]]),"-----",VLOOKUP(LeaveTracker[[#This Row],[Employee Name]],Employees[[Employee Name]:[Office]],7))</f>
        <v>CTO</v>
      </c>
      <c r="F2801" s="51" t="str">
        <f>IF(ISBLANK(LeaveTracker[[#This Row],[Employee Name]]),"-----",VLOOKUP(LeaveTracker[[#This Row],[Employee Name]],Employees[[Employee Name]:[Office]],6))</f>
        <v>REGULAR</v>
      </c>
      <c r="G2801" s="24">
        <v>44826</v>
      </c>
      <c r="H2801" s="24">
        <v>44826</v>
      </c>
      <c r="I2801" s="19" t="s">
        <v>298</v>
      </c>
      <c r="J2801" s="43" t="s">
        <v>1003</v>
      </c>
      <c r="K2801" s="51" t="str">
        <f ca="1">LeaveTracker[[#This Row],[Days]]&amp;" "&amp;LeaveTracker[[#This Row],[Type of Leave]]</f>
        <v>1 OTHER</v>
      </c>
      <c r="L2801" s="23">
        <f ca="1">NETWORKDAYS(LeaveTracker[[#This Row],[Start Date]],LeaveTracker[[#This Row],[End Date]],lstHolidays)</f>
        <v>1</v>
      </c>
      <c r="M2801" s="27"/>
    </row>
    <row r="2802" spans="1:13" ht="30" customHeight="1" x14ac:dyDescent="0.3">
      <c r="A2802" s="27">
        <v>1192</v>
      </c>
      <c r="B2802" s="31">
        <v>44845</v>
      </c>
      <c r="C2802" s="31">
        <v>44831</v>
      </c>
      <c r="D2802" s="19" t="s">
        <v>1017</v>
      </c>
      <c r="E2802" s="51" t="str">
        <f>IF(ISBLANK(LeaveTracker[[#This Row],[Employee Name]]),"-----",VLOOKUP(LeaveTracker[[#This Row],[Employee Name]],Employees[[Employee Name]:[Office]],7))</f>
        <v>LANDTAX</v>
      </c>
      <c r="F2802" s="51" t="str">
        <f>IF(ISBLANK(LeaveTracker[[#This Row],[Employee Name]]),"-----",VLOOKUP(LeaveTracker[[#This Row],[Employee Name]],Employees[[Employee Name]:[Office]],6))</f>
        <v>REGULAR</v>
      </c>
      <c r="G2802" s="24">
        <v>44826</v>
      </c>
      <c r="H2802" s="24">
        <v>44826</v>
      </c>
      <c r="I2802" s="19" t="s">
        <v>298</v>
      </c>
      <c r="J2802" s="43" t="s">
        <v>1003</v>
      </c>
      <c r="K2802" s="51" t="str">
        <f ca="1">LeaveTracker[[#This Row],[Days]]&amp;" "&amp;LeaveTracker[[#This Row],[Type of Leave]]</f>
        <v>1 OTHER</v>
      </c>
      <c r="L2802" s="23">
        <f ca="1">NETWORKDAYS(LeaveTracker[[#This Row],[Start Date]],LeaveTracker[[#This Row],[End Date]],lstHolidays)</f>
        <v>1</v>
      </c>
      <c r="M2802" s="27"/>
    </row>
    <row r="2803" spans="1:13" ht="30" customHeight="1" x14ac:dyDescent="0.3">
      <c r="A2803" s="27">
        <v>1193</v>
      </c>
      <c r="B2803" s="31">
        <v>44845</v>
      </c>
      <c r="C2803" s="31">
        <v>44831</v>
      </c>
      <c r="D2803" s="19" t="s">
        <v>1060</v>
      </c>
      <c r="E2803" s="51" t="str">
        <f>IF(ISBLANK(LeaveTracker[[#This Row],[Employee Name]]),"-----",VLOOKUP(LeaveTracker[[#This Row],[Employee Name]],Employees[[Employee Name]:[Office]],7))</f>
        <v>CTO</v>
      </c>
      <c r="F2803" s="51" t="str">
        <f>IF(ISBLANK(LeaveTracker[[#This Row],[Employee Name]]),"-----",VLOOKUP(LeaveTracker[[#This Row],[Employee Name]],Employees[[Employee Name]:[Office]],6))</f>
        <v>REGULAR</v>
      </c>
      <c r="G2803" s="24">
        <v>44827</v>
      </c>
      <c r="H2803" s="24">
        <v>44827</v>
      </c>
      <c r="I2803" s="19" t="s">
        <v>81</v>
      </c>
      <c r="K2803" s="51" t="str">
        <f ca="1">LeaveTracker[[#This Row],[Days]]&amp;" "&amp;LeaveTracker[[#This Row],[Type of Leave]]</f>
        <v>1 SL</v>
      </c>
      <c r="L2803" s="23">
        <f ca="1">NETWORKDAYS(LeaveTracker[[#This Row],[Start Date]],LeaveTracker[[#This Row],[End Date]],lstHolidays)</f>
        <v>1</v>
      </c>
      <c r="M2803" s="27"/>
    </row>
    <row r="2804" spans="1:13" ht="30" customHeight="1" x14ac:dyDescent="0.3">
      <c r="A2804" s="27">
        <v>1194</v>
      </c>
      <c r="B2804" s="31">
        <v>44845</v>
      </c>
      <c r="C2804" s="31">
        <v>44824</v>
      </c>
      <c r="D2804" s="19" t="s">
        <v>1308</v>
      </c>
      <c r="E2804" s="51" t="str">
        <f>IF(ISBLANK(LeaveTracker[[#This Row],[Employee Name]]),"-----",VLOOKUP(LeaveTracker[[#This Row],[Employee Name]],Employees[[Employee Name]:[Office]],7))</f>
        <v>CTO</v>
      </c>
      <c r="F2804" s="51" t="str">
        <f>IF(ISBLANK(LeaveTracker[[#This Row],[Employee Name]]),"-----",VLOOKUP(LeaveTracker[[#This Row],[Employee Name]],Employees[[Employee Name]:[Office]],6))</f>
        <v>REGULAR</v>
      </c>
      <c r="G2804" s="24">
        <v>44827</v>
      </c>
      <c r="H2804" s="24">
        <v>44827</v>
      </c>
      <c r="I2804" s="19" t="s">
        <v>298</v>
      </c>
      <c r="J2804" s="43" t="s">
        <v>1004</v>
      </c>
      <c r="K2804" s="51" t="str">
        <f ca="1">LeaveTracker[[#This Row],[Days]]&amp;" "&amp;LeaveTracker[[#This Row],[Type of Leave]]</f>
        <v>1 OTHER</v>
      </c>
      <c r="L2804" s="23">
        <f ca="1">NETWORKDAYS(LeaveTracker[[#This Row],[Start Date]],LeaveTracker[[#This Row],[End Date]],lstHolidays)</f>
        <v>1</v>
      </c>
      <c r="M2804" s="27"/>
    </row>
    <row r="2805" spans="1:13" ht="30" customHeight="1" x14ac:dyDescent="0.3">
      <c r="A2805" s="27">
        <v>1195</v>
      </c>
      <c r="B2805" s="31">
        <v>44845</v>
      </c>
      <c r="C2805" s="31">
        <v>44831</v>
      </c>
      <c r="D2805" s="19" t="s">
        <v>1286</v>
      </c>
      <c r="E2805" s="51" t="str">
        <f>IF(ISBLANK(LeaveTracker[[#This Row],[Employee Name]]),"-----",VLOOKUP(LeaveTracker[[#This Row],[Employee Name]],Employees[[Employee Name]:[Office]],7))</f>
        <v>CTO</v>
      </c>
      <c r="F2805" s="51" t="str">
        <f>IF(ISBLANK(LeaveTracker[[#This Row],[Employee Name]]),"-----",VLOOKUP(LeaveTracker[[#This Row],[Employee Name]],Employees[[Employee Name]:[Office]],6))</f>
        <v>REGULAR</v>
      </c>
      <c r="G2805" s="24">
        <v>44833</v>
      </c>
      <c r="H2805" s="24">
        <v>44833</v>
      </c>
      <c r="I2805" s="19" t="s">
        <v>298</v>
      </c>
      <c r="J2805" s="43" t="s">
        <v>1003</v>
      </c>
      <c r="K2805" s="51" t="str">
        <f ca="1">LeaveTracker[[#This Row],[Days]]&amp;" "&amp;LeaveTracker[[#This Row],[Type of Leave]]</f>
        <v>1 OTHER</v>
      </c>
      <c r="L2805" s="23">
        <f ca="1">NETWORKDAYS(LeaveTracker[[#This Row],[Start Date]],LeaveTracker[[#This Row],[End Date]],lstHolidays)</f>
        <v>1</v>
      </c>
      <c r="M2805" s="27"/>
    </row>
    <row r="2806" spans="1:13" ht="30" customHeight="1" x14ac:dyDescent="0.3">
      <c r="A2806" s="27">
        <v>1196</v>
      </c>
      <c r="B2806" s="31">
        <v>44845</v>
      </c>
      <c r="C2806" s="31">
        <v>44831</v>
      </c>
      <c r="D2806" s="19" t="s">
        <v>1297</v>
      </c>
      <c r="E2806" s="51" t="str">
        <f>IF(ISBLANK(LeaveTracker[[#This Row],[Employee Name]]),"-----",VLOOKUP(LeaveTracker[[#This Row],[Employee Name]],Employees[[Employee Name]:[Office]],7))</f>
        <v>CTO</v>
      </c>
      <c r="F2806" s="51" t="str">
        <f>IF(ISBLANK(LeaveTracker[[#This Row],[Employee Name]]),"-----",VLOOKUP(LeaveTracker[[#This Row],[Employee Name]],Employees[[Employee Name]:[Office]],6))</f>
        <v>REGULAR</v>
      </c>
      <c r="G2806" s="24">
        <v>44833</v>
      </c>
      <c r="H2806" s="24">
        <v>44833</v>
      </c>
      <c r="I2806" s="19" t="s">
        <v>298</v>
      </c>
      <c r="J2806" s="43" t="s">
        <v>1004</v>
      </c>
      <c r="K2806" s="51" t="str">
        <f ca="1">LeaveTracker[[#This Row],[Days]]&amp;" "&amp;LeaveTracker[[#This Row],[Type of Leave]]</f>
        <v>1 OTHER</v>
      </c>
      <c r="L2806" s="23">
        <f ca="1">NETWORKDAYS(LeaveTracker[[#This Row],[Start Date]],LeaveTracker[[#This Row],[End Date]],lstHolidays)</f>
        <v>1</v>
      </c>
      <c r="M2806" s="27"/>
    </row>
    <row r="2807" spans="1:13" ht="30" customHeight="1" x14ac:dyDescent="0.3">
      <c r="A2807" s="27">
        <v>1197</v>
      </c>
      <c r="B2807" s="31">
        <v>44845</v>
      </c>
      <c r="C2807" s="31">
        <v>44831</v>
      </c>
      <c r="D2807" s="19" t="s">
        <v>1017</v>
      </c>
      <c r="E2807" s="51" t="str">
        <f>IF(ISBLANK(LeaveTracker[[#This Row],[Employee Name]]),"-----",VLOOKUP(LeaveTracker[[#This Row],[Employee Name]],Employees[[Employee Name]:[Office]],7))</f>
        <v>LANDTAX</v>
      </c>
      <c r="F2807" s="51" t="str">
        <f>IF(ISBLANK(LeaveTracker[[#This Row],[Employee Name]]),"-----",VLOOKUP(LeaveTracker[[#This Row],[Employee Name]],Employees[[Employee Name]:[Office]],6))</f>
        <v>REGULAR</v>
      </c>
      <c r="G2807" s="24">
        <v>44844</v>
      </c>
      <c r="H2807" s="24">
        <v>44846</v>
      </c>
      <c r="I2807" s="19" t="s">
        <v>82</v>
      </c>
      <c r="K2807" s="51" t="str">
        <f ca="1">LeaveTracker[[#This Row],[Days]]&amp;" "&amp;LeaveTracker[[#This Row],[Type of Leave]]</f>
        <v>3 VL</v>
      </c>
      <c r="L2807" s="23">
        <f ca="1">NETWORKDAYS(LeaveTracker[[#This Row],[Start Date]],LeaveTracker[[#This Row],[End Date]],lstHolidays)</f>
        <v>3</v>
      </c>
      <c r="M2807" s="27"/>
    </row>
    <row r="2808" spans="1:13" ht="30" customHeight="1" x14ac:dyDescent="0.3">
      <c r="A2808" s="27">
        <v>1198</v>
      </c>
      <c r="B2808" s="31">
        <v>44845</v>
      </c>
      <c r="C2808" s="31">
        <v>44831</v>
      </c>
      <c r="D2808" s="19" t="s">
        <v>1311</v>
      </c>
      <c r="E2808" s="51" t="str">
        <f>IF(ISBLANK(LeaveTracker[[#This Row],[Employee Name]]),"-----",VLOOKUP(LeaveTracker[[#This Row],[Employee Name]],Employees[[Employee Name]:[Office]],7))</f>
        <v>CEO</v>
      </c>
      <c r="F2808" s="51" t="str">
        <f>IF(ISBLANK(LeaveTracker[[#This Row],[Employee Name]]),"-----",VLOOKUP(LeaveTracker[[#This Row],[Employee Name]],Employees[[Employee Name]:[Office]],6))</f>
        <v>REGULAR</v>
      </c>
      <c r="G2808" s="24">
        <v>44833</v>
      </c>
      <c r="H2808" s="24">
        <v>44834</v>
      </c>
      <c r="I2808" s="19" t="s">
        <v>298</v>
      </c>
      <c r="J2808" s="43" t="s">
        <v>1004</v>
      </c>
      <c r="K2808" s="51" t="str">
        <f ca="1">LeaveTracker[[#This Row],[Days]]&amp;" "&amp;LeaveTracker[[#This Row],[Type of Leave]]</f>
        <v>2 OTHER</v>
      </c>
      <c r="L2808" s="23">
        <f ca="1">NETWORKDAYS(LeaveTracker[[#This Row],[Start Date]],LeaveTracker[[#This Row],[End Date]],lstHolidays)</f>
        <v>2</v>
      </c>
      <c r="M2808" s="27"/>
    </row>
    <row r="2809" spans="1:13" ht="30" customHeight="1" x14ac:dyDescent="0.3">
      <c r="A2809" s="27">
        <v>1199</v>
      </c>
      <c r="B2809" s="31">
        <v>44845</v>
      </c>
      <c r="C2809" s="31">
        <v>44827</v>
      </c>
      <c r="D2809" s="19" t="s">
        <v>323</v>
      </c>
      <c r="E2809" s="51" t="str">
        <f>IF(ISBLANK(LeaveTracker[[#This Row],[Employee Name]]),"-----",VLOOKUP(LeaveTracker[[#This Row],[Employee Name]],Employees[[Employee Name]:[Office]],7))</f>
        <v>CEO</v>
      </c>
      <c r="F2809" s="51" t="str">
        <f>IF(ISBLANK(LeaveTracker[[#This Row],[Employee Name]]),"-----",VLOOKUP(LeaveTracker[[#This Row],[Employee Name]],Employees[[Employee Name]:[Office]],6))</f>
        <v>REGULAR</v>
      </c>
      <c r="G2809" s="24">
        <v>44826</v>
      </c>
      <c r="H2809" s="24">
        <v>44826</v>
      </c>
      <c r="I2809" s="19" t="s">
        <v>81</v>
      </c>
      <c r="K2809" s="51" t="str">
        <f ca="1">LeaveTracker[[#This Row],[Days]]&amp;" "&amp;LeaveTracker[[#This Row],[Type of Leave]]</f>
        <v>1 SL</v>
      </c>
      <c r="L2809" s="23">
        <f ca="1">NETWORKDAYS(LeaveTracker[[#This Row],[Start Date]],LeaveTracker[[#This Row],[End Date]],lstHolidays)</f>
        <v>1</v>
      </c>
      <c r="M2809" s="27"/>
    </row>
    <row r="2810" spans="1:13" ht="30" customHeight="1" x14ac:dyDescent="0.3">
      <c r="A2810" s="27">
        <v>1200</v>
      </c>
      <c r="B2810" s="31">
        <v>44845</v>
      </c>
      <c r="C2810" s="31">
        <v>44817</v>
      </c>
      <c r="D2810" s="19" t="s">
        <v>868</v>
      </c>
      <c r="E2810" s="51" t="str">
        <f>IF(ISBLANK(LeaveTracker[[#This Row],[Employee Name]]),"-----",VLOOKUP(LeaveTracker[[#This Row],[Employee Name]],Employees[[Employee Name]:[Office]],7))</f>
        <v>ACCOUNTING</v>
      </c>
      <c r="F2810" s="51" t="str">
        <f>IF(ISBLANK(LeaveTracker[[#This Row],[Employee Name]]),"-----",VLOOKUP(LeaveTracker[[#This Row],[Employee Name]],Employees[[Employee Name]:[Office]],6))</f>
        <v>REGULAR</v>
      </c>
      <c r="G2810" s="24">
        <v>44809</v>
      </c>
      <c r="H2810" s="24">
        <v>44809</v>
      </c>
      <c r="I2810" s="19" t="s">
        <v>81</v>
      </c>
      <c r="K2810" s="51" t="str">
        <f ca="1">LeaveTracker[[#This Row],[Days]]&amp;" "&amp;LeaveTracker[[#This Row],[Type of Leave]]</f>
        <v>1 SL</v>
      </c>
      <c r="L2810" s="23">
        <f ca="1">NETWORKDAYS(LeaveTracker[[#This Row],[Start Date]],LeaveTracker[[#This Row],[End Date]],lstHolidays)</f>
        <v>1</v>
      </c>
      <c r="M2810" s="27"/>
    </row>
    <row r="2811" spans="1:13" ht="30" customHeight="1" x14ac:dyDescent="0.3">
      <c r="A2811" s="27">
        <v>1201</v>
      </c>
      <c r="B2811" s="31">
        <v>44846</v>
      </c>
      <c r="C2811" s="31">
        <v>44817</v>
      </c>
      <c r="D2811" s="19" t="s">
        <v>1008</v>
      </c>
      <c r="E2811" s="51" t="str">
        <f>IF(ISBLANK(LeaveTracker[[#This Row],[Employee Name]]),"-----",VLOOKUP(LeaveTracker[[#This Row],[Employee Name]],Employees[[Employee Name]:[Office]],7))</f>
        <v>ACCOUNTING</v>
      </c>
      <c r="F2811" s="51" t="str">
        <f>IF(ISBLANK(LeaveTracker[[#This Row],[Employee Name]]),"-----",VLOOKUP(LeaveTracker[[#This Row],[Employee Name]],Employees[[Employee Name]:[Office]],6))</f>
        <v>REGULAR</v>
      </c>
      <c r="G2811" s="24">
        <v>44816</v>
      </c>
      <c r="H2811" s="24">
        <v>44816</v>
      </c>
      <c r="I2811" s="19" t="s">
        <v>81</v>
      </c>
      <c r="K2811" s="51" t="str">
        <f ca="1">LeaveTracker[[#This Row],[Days]]&amp;" "&amp;LeaveTracker[[#This Row],[Type of Leave]]</f>
        <v>1 SL</v>
      </c>
      <c r="L2811" s="23">
        <f ca="1">NETWORKDAYS(LeaveTracker[[#This Row],[Start Date]],LeaveTracker[[#This Row],[End Date]],lstHolidays)</f>
        <v>1</v>
      </c>
      <c r="M2811" s="27"/>
    </row>
    <row r="2812" spans="1:13" ht="30" customHeight="1" x14ac:dyDescent="0.3">
      <c r="A2812" s="27">
        <v>1202</v>
      </c>
      <c r="B2812" s="31">
        <v>44846</v>
      </c>
      <c r="C2812" s="31">
        <v>44835</v>
      </c>
      <c r="D2812" s="19" t="s">
        <v>776</v>
      </c>
      <c r="E2812" s="51" t="str">
        <f>IF(ISBLANK(LeaveTracker[[#This Row],[Employee Name]]),"-----",VLOOKUP(LeaveTracker[[#This Row],[Employee Name]],Employees[[Employee Name]:[Office]],7))</f>
        <v>GSO</v>
      </c>
      <c r="F2812" s="51" t="str">
        <f>IF(ISBLANK(LeaveTracker[[#This Row],[Employee Name]]),"-----",VLOOKUP(LeaveTracker[[#This Row],[Employee Name]],Employees[[Employee Name]:[Office]],6))</f>
        <v>REGULAR</v>
      </c>
      <c r="G2812" s="24">
        <v>44841</v>
      </c>
      <c r="H2812" s="24">
        <v>44841</v>
      </c>
      <c r="I2812" s="19" t="s">
        <v>81</v>
      </c>
      <c r="K2812" s="51" t="str">
        <f ca="1">LeaveTracker[[#This Row],[Days]]&amp;" "&amp;LeaveTracker[[#This Row],[Type of Leave]]</f>
        <v>1 SL</v>
      </c>
      <c r="L2812" s="23">
        <f ca="1">NETWORKDAYS(LeaveTracker[[#This Row],[Start Date]],LeaveTracker[[#This Row],[End Date]],lstHolidays)</f>
        <v>1</v>
      </c>
      <c r="M2812" s="27"/>
    </row>
    <row r="2813" spans="1:13" ht="30" customHeight="1" x14ac:dyDescent="0.3">
      <c r="A2813" s="27">
        <v>1202</v>
      </c>
      <c r="B2813" s="31">
        <v>44846</v>
      </c>
      <c r="C2813" s="31">
        <v>44835</v>
      </c>
      <c r="D2813" s="19" t="s">
        <v>776</v>
      </c>
      <c r="E2813" s="51" t="str">
        <f>IF(ISBLANK(LeaveTracker[[#This Row],[Employee Name]]),"-----",VLOOKUP(LeaveTracker[[#This Row],[Employee Name]],Employees[[Employee Name]:[Office]],7))</f>
        <v>GSO</v>
      </c>
      <c r="F2813" s="51" t="str">
        <f>IF(ISBLANK(LeaveTracker[[#This Row],[Employee Name]]),"-----",VLOOKUP(LeaveTracker[[#This Row],[Employee Name]],Employees[[Employee Name]:[Office]],6))</f>
        <v>REGULAR</v>
      </c>
      <c r="G2813" s="24">
        <v>44844</v>
      </c>
      <c r="H2813" s="24">
        <v>44844</v>
      </c>
      <c r="I2813" s="19" t="s">
        <v>81</v>
      </c>
      <c r="K2813" s="51" t="str">
        <f ca="1">LeaveTracker[[#This Row],[Days]]&amp;" "&amp;LeaveTracker[[#This Row],[Type of Leave]]</f>
        <v>1 SL</v>
      </c>
      <c r="L2813" s="23">
        <f ca="1">NETWORKDAYS(LeaveTracker[[#This Row],[Start Date]],LeaveTracker[[#This Row],[End Date]],lstHolidays)</f>
        <v>1</v>
      </c>
      <c r="M2813" s="27"/>
    </row>
    <row r="2814" spans="1:13" ht="30" customHeight="1" x14ac:dyDescent="0.3">
      <c r="A2814" s="27">
        <v>1203</v>
      </c>
      <c r="B2814" s="31">
        <v>44846</v>
      </c>
      <c r="C2814" s="31">
        <v>44816</v>
      </c>
      <c r="D2814" s="19" t="s">
        <v>553</v>
      </c>
      <c r="E2814" s="51" t="str">
        <f>IF(ISBLANK(LeaveTracker[[#This Row],[Employee Name]]),"-----",VLOOKUP(LeaveTracker[[#This Row],[Employee Name]],Employees[[Employee Name]:[Office]],7))</f>
        <v>CENRO</v>
      </c>
      <c r="F2814" s="51" t="str">
        <f>IF(ISBLANK(LeaveTracker[[#This Row],[Employee Name]]),"-----",VLOOKUP(LeaveTracker[[#This Row],[Employee Name]],Employees[[Employee Name]:[Office]],6))</f>
        <v>REGULAR</v>
      </c>
      <c r="G2814" s="24">
        <v>44813</v>
      </c>
      <c r="H2814" s="24">
        <v>44813</v>
      </c>
      <c r="I2814" s="19" t="s">
        <v>81</v>
      </c>
      <c r="K2814" s="51" t="str">
        <f ca="1">LeaveTracker[[#This Row],[Days]]&amp;" "&amp;LeaveTracker[[#This Row],[Type of Leave]]</f>
        <v>1 SL</v>
      </c>
      <c r="L2814" s="23">
        <f ca="1">NETWORKDAYS(LeaveTracker[[#This Row],[Start Date]],LeaveTracker[[#This Row],[End Date]],lstHolidays)</f>
        <v>1</v>
      </c>
      <c r="M2814" s="27"/>
    </row>
    <row r="2815" spans="1:13" ht="30" customHeight="1" x14ac:dyDescent="0.3">
      <c r="A2815" s="27">
        <v>1204</v>
      </c>
      <c r="B2815" s="31">
        <v>44846</v>
      </c>
      <c r="C2815" s="31">
        <v>44844</v>
      </c>
      <c r="D2815" s="19" t="s">
        <v>1059</v>
      </c>
      <c r="E2815" s="51" t="str">
        <f>IF(ISBLANK(LeaveTracker[[#This Row],[Employee Name]]),"-----",VLOOKUP(LeaveTracker[[#This Row],[Employee Name]],Employees[[Employee Name]:[Office]],7))</f>
        <v>CTO</v>
      </c>
      <c r="F2815" s="51" t="str">
        <f>IF(ISBLANK(LeaveTracker[[#This Row],[Employee Name]]),"-----",VLOOKUP(LeaveTracker[[#This Row],[Employee Name]],Employees[[Employee Name]:[Office]],6))</f>
        <v>REGULAR</v>
      </c>
      <c r="G2815" s="24">
        <v>44839</v>
      </c>
      <c r="H2815" s="24">
        <v>44839</v>
      </c>
      <c r="I2815" s="19" t="s">
        <v>81</v>
      </c>
      <c r="K2815" s="51" t="str">
        <f ca="1">LeaveTracker[[#This Row],[Days]]&amp;" "&amp;LeaveTracker[[#This Row],[Type of Leave]]</f>
        <v>1 SL</v>
      </c>
      <c r="L2815" s="23">
        <f ca="1">NETWORKDAYS(LeaveTracker[[#This Row],[Start Date]],LeaveTracker[[#This Row],[End Date]],lstHolidays)</f>
        <v>1</v>
      </c>
      <c r="M2815" s="27"/>
    </row>
    <row r="2816" spans="1:13" ht="30" customHeight="1" x14ac:dyDescent="0.3">
      <c r="A2816" s="27">
        <v>1205</v>
      </c>
      <c r="B2816" s="31">
        <v>44846</v>
      </c>
      <c r="C2816" s="31">
        <v>44839</v>
      </c>
      <c r="D2816" s="19" t="s">
        <v>1021</v>
      </c>
      <c r="E2816" s="51" t="str">
        <f>IF(ISBLANK(LeaveTracker[[#This Row],[Employee Name]]),"-----",VLOOKUP(LeaveTracker[[#This Row],[Employee Name]],Employees[[Employee Name]:[Office]],7))</f>
        <v>CTO</v>
      </c>
      <c r="F2816" s="51" t="str">
        <f>IF(ISBLANK(LeaveTracker[[#This Row],[Employee Name]]),"-----",VLOOKUP(LeaveTracker[[#This Row],[Employee Name]],Employees[[Employee Name]:[Office]],6))</f>
        <v>REGULAR</v>
      </c>
      <c r="G2816" s="24">
        <v>44845</v>
      </c>
      <c r="H2816" s="24">
        <v>44845</v>
      </c>
      <c r="I2816" s="19" t="s">
        <v>298</v>
      </c>
      <c r="J2816" s="43" t="s">
        <v>1004</v>
      </c>
      <c r="K2816" s="51" t="str">
        <f ca="1">LeaveTracker[[#This Row],[Days]]&amp;" "&amp;LeaveTracker[[#This Row],[Type of Leave]]</f>
        <v>1 OTHER</v>
      </c>
      <c r="L2816" s="23">
        <f ca="1">NETWORKDAYS(LeaveTracker[[#This Row],[Start Date]],LeaveTracker[[#This Row],[End Date]],lstHolidays)</f>
        <v>1</v>
      </c>
      <c r="M2816" s="27"/>
    </row>
    <row r="2817" spans="1:13" ht="30" customHeight="1" x14ac:dyDescent="0.3">
      <c r="A2817" s="27">
        <v>1206</v>
      </c>
      <c r="B2817" s="31">
        <v>44846</v>
      </c>
      <c r="C2817" s="31">
        <v>44841</v>
      </c>
      <c r="D2817" s="19" t="s">
        <v>506</v>
      </c>
      <c r="E2817" s="51" t="str">
        <f>IF(ISBLANK(LeaveTracker[[#This Row],[Employee Name]]),"-----",VLOOKUP(LeaveTracker[[#This Row],[Employee Name]],Employees[[Employee Name]:[Office]],7))</f>
        <v>ACCOUNTING</v>
      </c>
      <c r="F2817" s="51" t="str">
        <f>IF(ISBLANK(LeaveTracker[[#This Row],[Employee Name]]),"-----",VLOOKUP(LeaveTracker[[#This Row],[Employee Name]],Employees[[Employee Name]:[Office]],6))</f>
        <v>REGULAR</v>
      </c>
      <c r="G2817" s="24">
        <v>44827</v>
      </c>
      <c r="H2817" s="24">
        <v>44827</v>
      </c>
      <c r="I2817" s="19" t="s">
        <v>81</v>
      </c>
      <c r="K2817" s="51" t="str">
        <f ca="1">LeaveTracker[[#This Row],[Days]]&amp;" "&amp;LeaveTracker[[#This Row],[Type of Leave]]</f>
        <v>1 SL</v>
      </c>
      <c r="L2817" s="23">
        <f ca="1">NETWORKDAYS(LeaveTracker[[#This Row],[Start Date]],LeaveTracker[[#This Row],[End Date]],lstHolidays)</f>
        <v>1</v>
      </c>
      <c r="M2817" s="27"/>
    </row>
    <row r="2818" spans="1:13" ht="30" customHeight="1" x14ac:dyDescent="0.3">
      <c r="A2818" s="27">
        <v>1206</v>
      </c>
      <c r="B2818" s="31">
        <v>44846</v>
      </c>
      <c r="C2818" s="31">
        <v>44841</v>
      </c>
      <c r="D2818" s="19" t="s">
        <v>506</v>
      </c>
      <c r="E2818" s="51" t="str">
        <f>IF(ISBLANK(LeaveTracker[[#This Row],[Employee Name]]),"-----",VLOOKUP(LeaveTracker[[#This Row],[Employee Name]],Employees[[Employee Name]:[Office]],7))</f>
        <v>ACCOUNTING</v>
      </c>
      <c r="F2818" s="51" t="str">
        <f>IF(ISBLANK(LeaveTracker[[#This Row],[Employee Name]]),"-----",VLOOKUP(LeaveTracker[[#This Row],[Employee Name]],Employees[[Employee Name]:[Office]],6))</f>
        <v>REGULAR</v>
      </c>
      <c r="G2818" s="24">
        <v>44834</v>
      </c>
      <c r="H2818" s="24">
        <v>44834</v>
      </c>
      <c r="I2818" s="19" t="s">
        <v>81</v>
      </c>
      <c r="K2818" s="51" t="str">
        <f ca="1">LeaveTracker[[#This Row],[Days]]&amp;" "&amp;LeaveTracker[[#This Row],[Type of Leave]]</f>
        <v>1 SL</v>
      </c>
      <c r="L2818" s="23">
        <f ca="1">NETWORKDAYS(LeaveTracker[[#This Row],[Start Date]],LeaveTracker[[#This Row],[End Date]],lstHolidays)</f>
        <v>1</v>
      </c>
      <c r="M2818" s="27"/>
    </row>
    <row r="2819" spans="1:13" ht="30" customHeight="1" x14ac:dyDescent="0.3">
      <c r="A2819" s="27">
        <v>1207</v>
      </c>
      <c r="B2819" s="31">
        <v>44846</v>
      </c>
      <c r="C2819" s="31">
        <v>44844</v>
      </c>
      <c r="D2819" s="19" t="s">
        <v>950</v>
      </c>
      <c r="E2819" s="51" t="str">
        <f>IF(ISBLANK(LeaveTracker[[#This Row],[Employee Name]]),"-----",VLOOKUP(LeaveTracker[[#This Row],[Employee Name]],Employees[[Employee Name]:[Office]],7))</f>
        <v>ACCOUNTING</v>
      </c>
      <c r="F2819" s="51" t="str">
        <f>IF(ISBLANK(LeaveTracker[[#This Row],[Employee Name]]),"-----",VLOOKUP(LeaveTracker[[#This Row],[Employee Name]],Employees[[Employee Name]:[Office]],6))</f>
        <v>REGULAR</v>
      </c>
      <c r="G2819" s="24">
        <v>44838</v>
      </c>
      <c r="H2819" s="24">
        <v>44841</v>
      </c>
      <c r="I2819" s="19" t="s">
        <v>81</v>
      </c>
      <c r="K2819" s="51" t="str">
        <f ca="1">LeaveTracker[[#This Row],[Days]]&amp;" "&amp;LeaveTracker[[#This Row],[Type of Leave]]</f>
        <v>4 SL</v>
      </c>
      <c r="L2819" s="23">
        <f ca="1">NETWORKDAYS(LeaveTracker[[#This Row],[Start Date]],LeaveTracker[[#This Row],[End Date]],lstHolidays)</f>
        <v>4</v>
      </c>
      <c r="M2819" s="27"/>
    </row>
    <row r="2820" spans="1:13" ht="30" customHeight="1" x14ac:dyDescent="0.3">
      <c r="A2820" s="27">
        <v>1208</v>
      </c>
      <c r="B2820" s="31">
        <v>44846</v>
      </c>
      <c r="C2820" s="31">
        <v>44844</v>
      </c>
      <c r="D2820" s="19" t="s">
        <v>509</v>
      </c>
      <c r="E2820" s="51" t="str">
        <f>IF(ISBLANK(LeaveTracker[[#This Row],[Employee Name]]),"-----",VLOOKUP(LeaveTracker[[#This Row],[Employee Name]],Employees[[Employee Name]:[Office]],7))</f>
        <v>ACCOUNTING</v>
      </c>
      <c r="F2820" s="51" t="str">
        <f>IF(ISBLANK(LeaveTracker[[#This Row],[Employee Name]]),"-----",VLOOKUP(LeaveTracker[[#This Row],[Employee Name]],Employees[[Employee Name]:[Office]],6))</f>
        <v>REGULAR</v>
      </c>
      <c r="G2820" s="24">
        <v>44858</v>
      </c>
      <c r="H2820" s="24">
        <v>44858</v>
      </c>
      <c r="I2820" s="19" t="s">
        <v>82</v>
      </c>
      <c r="K2820" s="51" t="str">
        <f ca="1">LeaveTracker[[#This Row],[Days]]&amp;" "&amp;LeaveTracker[[#This Row],[Type of Leave]]</f>
        <v>1 VL</v>
      </c>
      <c r="L2820" s="23">
        <f ca="1">NETWORKDAYS(LeaveTracker[[#This Row],[Start Date]],LeaveTracker[[#This Row],[End Date]],lstHolidays)</f>
        <v>1</v>
      </c>
      <c r="M2820" s="27"/>
    </row>
    <row r="2821" spans="1:13" ht="30" customHeight="1" x14ac:dyDescent="0.3">
      <c r="A2821" s="27">
        <v>1209</v>
      </c>
      <c r="B2821" s="31">
        <v>44846</v>
      </c>
      <c r="C2821" s="31">
        <v>44844</v>
      </c>
      <c r="D2821" s="19" t="s">
        <v>1083</v>
      </c>
      <c r="E2821" s="51" t="str">
        <f>IF(ISBLANK(LeaveTracker[[#This Row],[Employee Name]]),"-----",VLOOKUP(LeaveTracker[[#This Row],[Employee Name]],Employees[[Employee Name]:[Office]],7))</f>
        <v>ACCOUNTING</v>
      </c>
      <c r="F2821" s="51" t="str">
        <f>IF(ISBLANK(LeaveTracker[[#This Row],[Employee Name]]),"-----",VLOOKUP(LeaveTracker[[#This Row],[Employee Name]],Employees[[Employee Name]:[Office]],6))</f>
        <v>REGULAR</v>
      </c>
      <c r="G2821" s="24">
        <v>44855</v>
      </c>
      <c r="H2821" s="24">
        <v>44855</v>
      </c>
      <c r="I2821" s="19" t="s">
        <v>82</v>
      </c>
      <c r="K2821" s="51" t="str">
        <f ca="1">LeaveTracker[[#This Row],[Days]]&amp;" "&amp;LeaveTracker[[#This Row],[Type of Leave]]</f>
        <v>1 VL</v>
      </c>
      <c r="L2821" s="23">
        <f ca="1">NETWORKDAYS(LeaveTracker[[#This Row],[Start Date]],LeaveTracker[[#This Row],[End Date]],lstHolidays)</f>
        <v>1</v>
      </c>
      <c r="M2821" s="27"/>
    </row>
    <row r="2822" spans="1:13" ht="30" customHeight="1" x14ac:dyDescent="0.3">
      <c r="A2822" s="27">
        <v>1210</v>
      </c>
      <c r="B2822" s="31">
        <v>44846</v>
      </c>
      <c r="C2822" s="31">
        <v>44841</v>
      </c>
      <c r="D2822" s="19" t="s">
        <v>863</v>
      </c>
      <c r="E2822" s="51" t="str">
        <f>IF(ISBLANK(LeaveTracker[[#This Row],[Employee Name]]),"-----",VLOOKUP(LeaveTracker[[#This Row],[Employee Name]],Employees[[Employee Name]:[Office]],7))</f>
        <v>ACCOUNTING</v>
      </c>
      <c r="F2822" s="51" t="str">
        <f>IF(ISBLANK(LeaveTracker[[#This Row],[Employee Name]]),"-----",VLOOKUP(LeaveTracker[[#This Row],[Employee Name]],Employees[[Employee Name]:[Office]],6))</f>
        <v>REGULAR</v>
      </c>
      <c r="G2822" s="24">
        <v>44858</v>
      </c>
      <c r="H2822" s="24">
        <v>44859</v>
      </c>
      <c r="I2822" s="19" t="s">
        <v>298</v>
      </c>
      <c r="J2822" s="43" t="s">
        <v>1004</v>
      </c>
      <c r="K2822" s="51" t="str">
        <f ca="1">LeaveTracker[[#This Row],[Days]]&amp;" "&amp;LeaveTracker[[#This Row],[Type of Leave]]</f>
        <v>2 OTHER</v>
      </c>
      <c r="L2822" s="23">
        <f ca="1">NETWORKDAYS(LeaveTracker[[#This Row],[Start Date]],LeaveTracker[[#This Row],[End Date]],lstHolidays)</f>
        <v>2</v>
      </c>
      <c r="M2822" s="27"/>
    </row>
    <row r="2823" spans="1:13" ht="30" customHeight="1" x14ac:dyDescent="0.3">
      <c r="A2823" s="27">
        <v>1211</v>
      </c>
      <c r="B2823" s="31">
        <v>44846</v>
      </c>
      <c r="C2823" s="31">
        <v>44844</v>
      </c>
      <c r="D2823" s="19" t="s">
        <v>304</v>
      </c>
      <c r="E2823" s="51" t="str">
        <f>IF(ISBLANK(LeaveTracker[[#This Row],[Employee Name]]),"-----",VLOOKUP(LeaveTracker[[#This Row],[Employee Name]],Employees[[Employee Name]:[Office]],7))</f>
        <v>TOPS (ADMIN CSU)</v>
      </c>
      <c r="F2823" s="51" t="str">
        <f>IF(ISBLANK(LeaveTracker[[#This Row],[Employee Name]]),"-----",VLOOKUP(LeaveTracker[[#This Row],[Employee Name]],Employees[[Employee Name]:[Office]],6))</f>
        <v>REGULAR</v>
      </c>
      <c r="G2823" s="24">
        <v>44841</v>
      </c>
      <c r="H2823" s="24">
        <v>44841</v>
      </c>
      <c r="I2823" s="19" t="s">
        <v>81</v>
      </c>
      <c r="K2823" s="51" t="str">
        <f ca="1">LeaveTracker[[#This Row],[Days]]&amp;" "&amp;LeaveTracker[[#This Row],[Type of Leave]]</f>
        <v>1 SL</v>
      </c>
      <c r="L2823" s="23">
        <f ca="1">NETWORKDAYS(LeaveTracker[[#This Row],[Start Date]],LeaveTracker[[#This Row],[End Date]],lstHolidays)</f>
        <v>1</v>
      </c>
      <c r="M2823" s="27"/>
    </row>
    <row r="2824" spans="1:13" ht="30" customHeight="1" x14ac:dyDescent="0.3">
      <c r="A2824" s="27">
        <v>1212</v>
      </c>
      <c r="B2824" s="31">
        <v>44846</v>
      </c>
      <c r="C2824" s="31">
        <v>44841</v>
      </c>
      <c r="D2824" s="19" t="s">
        <v>231</v>
      </c>
      <c r="E2824" s="51" t="str">
        <f>IF(ISBLANK(LeaveTracker[[#This Row],[Employee Name]]),"-----",VLOOKUP(LeaveTracker[[#This Row],[Employee Name]],Employees[[Employee Name]:[Office]],7))</f>
        <v>CSWDO</v>
      </c>
      <c r="F2824" s="51" t="str">
        <f>IF(ISBLANK(LeaveTracker[[#This Row],[Employee Name]]),"-----",VLOOKUP(LeaveTracker[[#This Row],[Employee Name]],Employees[[Employee Name]:[Office]],6))</f>
        <v>REGULAR</v>
      </c>
      <c r="G2824" s="24">
        <v>44847</v>
      </c>
      <c r="H2824" s="24">
        <v>44848</v>
      </c>
      <c r="I2824" s="19" t="s">
        <v>82</v>
      </c>
      <c r="K2824" s="51" t="str">
        <f ca="1">LeaveTracker[[#This Row],[Days]]&amp;" "&amp;LeaveTracker[[#This Row],[Type of Leave]]</f>
        <v>2 VL</v>
      </c>
      <c r="L2824" s="23">
        <f ca="1">NETWORKDAYS(LeaveTracker[[#This Row],[Start Date]],LeaveTracker[[#This Row],[End Date]],lstHolidays)</f>
        <v>2</v>
      </c>
      <c r="M2824" s="27"/>
    </row>
    <row r="2825" spans="1:13" ht="30" customHeight="1" x14ac:dyDescent="0.3">
      <c r="A2825" s="27">
        <v>1213</v>
      </c>
      <c r="B2825" s="31">
        <v>44846</v>
      </c>
      <c r="C2825" s="31">
        <v>44846</v>
      </c>
      <c r="D2825" s="19" t="s">
        <v>1099</v>
      </c>
      <c r="E2825" s="51" t="str">
        <f>IF(ISBLANK(LeaveTracker[[#This Row],[Employee Name]]),"-----",VLOOKUP(LeaveTracker[[#This Row],[Employee Name]],Employees[[Employee Name]:[Office]],7))</f>
        <v>CCT</v>
      </c>
      <c r="F2825" s="51" t="str">
        <f>IF(ISBLANK(LeaveTracker[[#This Row],[Employee Name]]),"-----",VLOOKUP(LeaveTracker[[#This Row],[Employee Name]],Employees[[Employee Name]:[Office]],6))</f>
        <v>REGULAR</v>
      </c>
      <c r="G2825" s="24"/>
      <c r="H2825" s="24"/>
      <c r="I2825" s="19" t="s">
        <v>298</v>
      </c>
      <c r="J2825" s="43" t="s">
        <v>691</v>
      </c>
      <c r="K2825" s="51" t="str">
        <f ca="1">LeaveTracker[[#This Row],[Days]]&amp;" "&amp;LeaveTracker[[#This Row],[Type of Leave]]</f>
        <v>0 OTHER</v>
      </c>
      <c r="L2825" s="23">
        <f ca="1">NETWORKDAYS(LeaveTracker[[#This Row],[Start Date]],LeaveTracker[[#This Row],[End Date]],lstHolidays)</f>
        <v>0</v>
      </c>
      <c r="M2825" s="27"/>
    </row>
    <row r="2826" spans="1:13" ht="30" customHeight="1" x14ac:dyDescent="0.3">
      <c r="A2826" s="27">
        <v>1214</v>
      </c>
      <c r="B2826" s="31">
        <v>44846</v>
      </c>
      <c r="C2826" s="31">
        <v>44804</v>
      </c>
      <c r="D2826" s="19" t="s">
        <v>1321</v>
      </c>
      <c r="E2826" s="51" t="str">
        <f>IF(ISBLANK(LeaveTracker[[#This Row],[Employee Name]]),"-----",VLOOKUP(LeaveTracker[[#This Row],[Employee Name]],Employees[[Employee Name]:[Office]],7))</f>
        <v>CHO</v>
      </c>
      <c r="F2826" s="51" t="str">
        <f>IF(ISBLANK(LeaveTracker[[#This Row],[Employee Name]]),"-----",VLOOKUP(LeaveTracker[[#This Row],[Employee Name]],Employees[[Employee Name]:[Office]],6))</f>
        <v>REGULAR</v>
      </c>
      <c r="G2826" s="24">
        <v>44823</v>
      </c>
      <c r="H2826" s="24">
        <v>44824</v>
      </c>
      <c r="I2826" s="19" t="s">
        <v>82</v>
      </c>
      <c r="K2826" s="51" t="str">
        <f ca="1">LeaveTracker[[#This Row],[Days]]&amp;" "&amp;LeaveTracker[[#This Row],[Type of Leave]]</f>
        <v>2 VL</v>
      </c>
      <c r="L2826" s="23">
        <f ca="1">NETWORKDAYS(LeaveTracker[[#This Row],[Start Date]],LeaveTracker[[#This Row],[End Date]],lstHolidays)</f>
        <v>2</v>
      </c>
      <c r="M2826" s="27"/>
    </row>
    <row r="2827" spans="1:13" ht="30" customHeight="1" x14ac:dyDescent="0.3">
      <c r="A2827" s="27">
        <v>1215</v>
      </c>
      <c r="B2827" s="31">
        <v>44846</v>
      </c>
      <c r="C2827" s="31">
        <v>44813</v>
      </c>
      <c r="D2827" s="19" t="s">
        <v>744</v>
      </c>
      <c r="E2827" s="51" t="str">
        <f>IF(ISBLANK(LeaveTracker[[#This Row],[Employee Name]]),"-----",VLOOKUP(LeaveTracker[[#This Row],[Employee Name]],Employees[[Employee Name]:[Office]],7))</f>
        <v>CSWDO</v>
      </c>
      <c r="F2827" s="51" t="str">
        <f>IF(ISBLANK(LeaveTracker[[#This Row],[Employee Name]]),"-----",VLOOKUP(LeaveTracker[[#This Row],[Employee Name]],Employees[[Employee Name]:[Office]],6))</f>
        <v>REGULAR</v>
      </c>
      <c r="G2827" s="24">
        <v>44812</v>
      </c>
      <c r="H2827" s="24">
        <v>44812</v>
      </c>
      <c r="I2827" s="19" t="s">
        <v>81</v>
      </c>
      <c r="K2827" s="51" t="str">
        <f ca="1">LeaveTracker[[#This Row],[Days]]&amp;" "&amp;LeaveTracker[[#This Row],[Type of Leave]]</f>
        <v>1 SL</v>
      </c>
      <c r="L2827" s="23">
        <f ca="1">NETWORKDAYS(LeaveTracker[[#This Row],[Start Date]],LeaveTracker[[#This Row],[End Date]],lstHolidays)</f>
        <v>1</v>
      </c>
      <c r="M2827" s="27"/>
    </row>
    <row r="2828" spans="1:13" ht="30" customHeight="1" x14ac:dyDescent="0.3">
      <c r="A2828" s="27">
        <v>1216</v>
      </c>
      <c r="B2828" s="31">
        <v>44846</v>
      </c>
      <c r="C2828" s="31">
        <v>44805</v>
      </c>
      <c r="D2828" s="19" t="s">
        <v>829</v>
      </c>
      <c r="E2828" s="51" t="str">
        <f>IF(ISBLANK(LeaveTracker[[#This Row],[Employee Name]]),"-----",VLOOKUP(LeaveTracker[[#This Row],[Employee Name]],Employees[[Employee Name]:[Office]],7))</f>
        <v>CHO</v>
      </c>
      <c r="F2828" s="51" t="str">
        <f>IF(ISBLANK(LeaveTracker[[#This Row],[Employee Name]]),"-----",VLOOKUP(LeaveTracker[[#This Row],[Employee Name]],Employees[[Employee Name]:[Office]],6))</f>
        <v>REGULAR</v>
      </c>
      <c r="G2828" s="24">
        <v>44799</v>
      </c>
      <c r="H2828" s="24">
        <v>44799</v>
      </c>
      <c r="I2828" s="19" t="s">
        <v>81</v>
      </c>
      <c r="K2828" s="51" t="str">
        <f ca="1">LeaveTracker[[#This Row],[Days]]&amp;" "&amp;LeaveTracker[[#This Row],[Type of Leave]]</f>
        <v>1 SL</v>
      </c>
      <c r="L2828" s="23">
        <f ca="1">NETWORKDAYS(LeaveTracker[[#This Row],[Start Date]],LeaveTracker[[#This Row],[End Date]],lstHolidays)</f>
        <v>1</v>
      </c>
      <c r="M2828" s="27"/>
    </row>
    <row r="2829" spans="1:13" ht="30" customHeight="1" x14ac:dyDescent="0.3">
      <c r="A2829" s="27">
        <v>1217</v>
      </c>
      <c r="B2829" s="31">
        <v>44846</v>
      </c>
      <c r="C2829" s="31">
        <v>44803</v>
      </c>
      <c r="D2829" s="19" t="s">
        <v>1326</v>
      </c>
      <c r="E2829" s="51" t="str">
        <f>IF(ISBLANK(LeaveTracker[[#This Row],[Employee Name]]),"-----",VLOOKUP(LeaveTracker[[#This Row],[Employee Name]],Employees[[Employee Name]:[Office]],7))</f>
        <v>CHO</v>
      </c>
      <c r="F2829" s="51" t="str">
        <f>IF(ISBLANK(LeaveTracker[[#This Row],[Employee Name]]),"-----",VLOOKUP(LeaveTracker[[#This Row],[Employee Name]],Employees[[Employee Name]:[Office]],6))</f>
        <v>REGULAR</v>
      </c>
      <c r="G2829" s="24">
        <v>44798</v>
      </c>
      <c r="H2829" s="24">
        <v>44799</v>
      </c>
      <c r="I2829" s="19" t="s">
        <v>81</v>
      </c>
      <c r="K2829" s="51" t="str">
        <f ca="1">LeaveTracker[[#This Row],[Days]]&amp;" "&amp;LeaveTracker[[#This Row],[Type of Leave]]</f>
        <v>2 SL</v>
      </c>
      <c r="L2829" s="23">
        <f ca="1">NETWORKDAYS(LeaveTracker[[#This Row],[Start Date]],LeaveTracker[[#This Row],[End Date]],lstHolidays)</f>
        <v>2</v>
      </c>
      <c r="M2829" s="27"/>
    </row>
    <row r="2830" spans="1:13" ht="30" customHeight="1" x14ac:dyDescent="0.3">
      <c r="A2830" s="27">
        <v>1218</v>
      </c>
      <c r="B2830" s="31">
        <v>44846</v>
      </c>
      <c r="C2830" s="31">
        <v>44828</v>
      </c>
      <c r="D2830" s="19" t="s">
        <v>396</v>
      </c>
      <c r="E2830" s="51" t="str">
        <f>IF(ISBLANK(LeaveTracker[[#This Row],[Employee Name]]),"-----",VLOOKUP(LeaveTracker[[#This Row],[Employee Name]],Employees[[Employee Name]:[Office]],7))</f>
        <v>CTO</v>
      </c>
      <c r="F2830" s="51" t="str">
        <f>IF(ISBLANK(LeaveTracker[[#This Row],[Employee Name]]),"-----",VLOOKUP(LeaveTracker[[#This Row],[Employee Name]],Employees[[Employee Name]:[Office]],6))</f>
        <v>REGULAR</v>
      </c>
      <c r="G2830" s="24">
        <v>44803</v>
      </c>
      <c r="H2830" s="24">
        <v>44803</v>
      </c>
      <c r="I2830" s="19" t="s">
        <v>81</v>
      </c>
      <c r="K2830" s="51" t="str">
        <f ca="1">LeaveTracker[[#This Row],[Days]]&amp;" "&amp;LeaveTracker[[#This Row],[Type of Leave]]</f>
        <v>1 SL</v>
      </c>
      <c r="L2830" s="23">
        <f ca="1">NETWORKDAYS(LeaveTracker[[#This Row],[Start Date]],LeaveTracker[[#This Row],[End Date]],lstHolidays)</f>
        <v>1</v>
      </c>
      <c r="M2830" s="27"/>
    </row>
    <row r="2831" spans="1:13" ht="30" customHeight="1" x14ac:dyDescent="0.3">
      <c r="A2831" s="27">
        <v>1219</v>
      </c>
      <c r="B2831" s="31">
        <v>44846</v>
      </c>
      <c r="C2831" s="31">
        <v>44804</v>
      </c>
      <c r="D2831" s="19" t="s">
        <v>612</v>
      </c>
      <c r="E2831" s="51" t="str">
        <f>IF(ISBLANK(LeaveTracker[[#This Row],[Employee Name]]),"-----",VLOOKUP(LeaveTracker[[#This Row],[Employee Name]],Employees[[Employee Name]:[Office]],7))</f>
        <v>CBO</v>
      </c>
      <c r="F2831" s="51" t="str">
        <f>IF(ISBLANK(LeaveTracker[[#This Row],[Employee Name]]),"-----",VLOOKUP(LeaveTracker[[#This Row],[Employee Name]],Employees[[Employee Name]:[Office]],6))</f>
        <v>REGULAR</v>
      </c>
      <c r="G2831" s="24">
        <v>44803</v>
      </c>
      <c r="H2831" s="24">
        <v>44803</v>
      </c>
      <c r="I2831" s="19" t="s">
        <v>81</v>
      </c>
      <c r="K2831" s="51" t="str">
        <f ca="1">LeaveTracker[[#This Row],[Days]]&amp;" "&amp;LeaveTracker[[#This Row],[Type of Leave]]</f>
        <v>1 SL</v>
      </c>
      <c r="L2831" s="23">
        <f ca="1">NETWORKDAYS(LeaveTracker[[#This Row],[Start Date]],LeaveTracker[[#This Row],[End Date]],lstHolidays)</f>
        <v>1</v>
      </c>
      <c r="M2831" s="27"/>
    </row>
    <row r="2832" spans="1:13" ht="30" customHeight="1" x14ac:dyDescent="0.3">
      <c r="A2832" s="27">
        <v>1220</v>
      </c>
      <c r="B2832" s="31">
        <v>44846</v>
      </c>
      <c r="C2832" s="31">
        <v>44803</v>
      </c>
      <c r="D2832" s="19" t="s">
        <v>327</v>
      </c>
      <c r="E2832" s="51" t="str">
        <f>IF(ISBLANK(LeaveTracker[[#This Row],[Employee Name]]),"-----",VLOOKUP(LeaveTracker[[#This Row],[Employee Name]],Employees[[Employee Name]:[Office]],7))</f>
        <v>LEGAL</v>
      </c>
      <c r="F2832" s="51" t="str">
        <f>IF(ISBLANK(LeaveTracker[[#This Row],[Employee Name]]),"-----",VLOOKUP(LeaveTracker[[#This Row],[Employee Name]],Employees[[Employee Name]:[Office]],6))</f>
        <v>REGULAR</v>
      </c>
      <c r="G2832" s="24">
        <v>44795</v>
      </c>
      <c r="H2832" s="24">
        <v>44795</v>
      </c>
      <c r="I2832" s="19" t="s">
        <v>81</v>
      </c>
      <c r="K2832" s="51" t="str">
        <f ca="1">LeaveTracker[[#This Row],[Days]]&amp;" "&amp;LeaveTracker[[#This Row],[Type of Leave]]</f>
        <v>1 SL</v>
      </c>
      <c r="L2832" s="23">
        <f ca="1">NETWORKDAYS(LeaveTracker[[#This Row],[Start Date]],LeaveTracker[[#This Row],[End Date]],lstHolidays)</f>
        <v>1</v>
      </c>
      <c r="M2832" s="27"/>
    </row>
    <row r="2833" spans="1:13" ht="30" customHeight="1" x14ac:dyDescent="0.3">
      <c r="A2833" s="27">
        <v>1220</v>
      </c>
      <c r="B2833" s="31">
        <v>44846</v>
      </c>
      <c r="C2833" s="31">
        <v>44803</v>
      </c>
      <c r="D2833" s="19" t="s">
        <v>327</v>
      </c>
      <c r="E2833" s="51" t="str">
        <f>IF(ISBLANK(LeaveTracker[[#This Row],[Employee Name]]),"-----",VLOOKUP(LeaveTracker[[#This Row],[Employee Name]],Employees[[Employee Name]:[Office]],7))</f>
        <v>LEGAL</v>
      </c>
      <c r="F2833" s="51" t="str">
        <f>IF(ISBLANK(LeaveTracker[[#This Row],[Employee Name]]),"-----",VLOOKUP(LeaveTracker[[#This Row],[Employee Name]],Employees[[Employee Name]:[Office]],6))</f>
        <v>REGULAR</v>
      </c>
      <c r="G2833" s="24">
        <v>44798</v>
      </c>
      <c r="H2833" s="24">
        <v>44799</v>
      </c>
      <c r="I2833" s="19" t="s">
        <v>81</v>
      </c>
      <c r="K2833" s="51" t="str">
        <f ca="1">LeaveTracker[[#This Row],[Days]]&amp;" "&amp;LeaveTracker[[#This Row],[Type of Leave]]</f>
        <v>2 SL</v>
      </c>
      <c r="L2833" s="23">
        <f ca="1">NETWORKDAYS(LeaveTracker[[#This Row],[Start Date]],LeaveTracker[[#This Row],[End Date]],lstHolidays)</f>
        <v>2</v>
      </c>
      <c r="M2833" s="27"/>
    </row>
    <row r="2834" spans="1:13" ht="30" customHeight="1" x14ac:dyDescent="0.3">
      <c r="A2834" s="27">
        <v>1221</v>
      </c>
      <c r="B2834" s="31">
        <v>44846</v>
      </c>
      <c r="C2834" s="31">
        <v>44803</v>
      </c>
      <c r="D2834" s="19" t="s">
        <v>1329</v>
      </c>
      <c r="E2834" s="51" t="str">
        <f>IF(ISBLANK(LeaveTracker[[#This Row],[Employee Name]]),"-----",VLOOKUP(LeaveTracker[[#This Row],[Employee Name]],Employees[[Employee Name]:[Office]],7))</f>
        <v>ONT</v>
      </c>
      <c r="F2834" s="51" t="str">
        <f>IF(ISBLANK(LeaveTracker[[#This Row],[Employee Name]]),"-----",VLOOKUP(LeaveTracker[[#This Row],[Employee Name]],Employees[[Employee Name]:[Office]],6))</f>
        <v>REGULAR</v>
      </c>
      <c r="G2834" s="24">
        <v>44817</v>
      </c>
      <c r="H2834" s="24">
        <v>44819</v>
      </c>
      <c r="I2834" s="19" t="s">
        <v>82</v>
      </c>
      <c r="K2834" s="51" t="str">
        <f ca="1">LeaveTracker[[#This Row],[Days]]&amp;" "&amp;LeaveTracker[[#This Row],[Type of Leave]]</f>
        <v>3 VL</v>
      </c>
      <c r="L2834" s="23">
        <f ca="1">NETWORKDAYS(LeaveTracker[[#This Row],[Start Date]],LeaveTracker[[#This Row],[End Date]],lstHolidays)</f>
        <v>3</v>
      </c>
      <c r="M2834" s="27"/>
    </row>
    <row r="2835" spans="1:13" ht="30" customHeight="1" x14ac:dyDescent="0.3">
      <c r="A2835" s="27">
        <v>1222</v>
      </c>
      <c r="B2835" s="31">
        <v>44846</v>
      </c>
      <c r="C2835" s="31">
        <v>44805</v>
      </c>
      <c r="D2835" s="19" t="s">
        <v>615</v>
      </c>
      <c r="E2835" s="51" t="str">
        <f>IF(ISBLANK(LeaveTracker[[#This Row],[Employee Name]]),"-----",VLOOKUP(LeaveTracker[[#This Row],[Employee Name]],Employees[[Employee Name]:[Office]],7))</f>
        <v>CBO</v>
      </c>
      <c r="F2835" s="51" t="str">
        <f>IF(ISBLANK(LeaveTracker[[#This Row],[Employee Name]]),"-----",VLOOKUP(LeaveTracker[[#This Row],[Employee Name]],Employees[[Employee Name]:[Office]],6))</f>
        <v>REGULAR</v>
      </c>
      <c r="G2835" s="24">
        <v>44804</v>
      </c>
      <c r="H2835" s="24">
        <v>44804</v>
      </c>
      <c r="I2835" s="19" t="s">
        <v>81</v>
      </c>
      <c r="K2835" s="51" t="str">
        <f ca="1">LeaveTracker[[#This Row],[Days]]&amp;" "&amp;LeaveTracker[[#This Row],[Type of Leave]]</f>
        <v>1 SL</v>
      </c>
      <c r="L2835" s="23">
        <f ca="1">NETWORKDAYS(LeaveTracker[[#This Row],[Start Date]],LeaveTracker[[#This Row],[End Date]],lstHolidays)</f>
        <v>1</v>
      </c>
      <c r="M2835" s="27"/>
    </row>
    <row r="2836" spans="1:13" ht="30" customHeight="1" x14ac:dyDescent="0.3">
      <c r="A2836" s="27">
        <v>1223</v>
      </c>
      <c r="B2836" s="31">
        <v>44846</v>
      </c>
      <c r="C2836" s="31">
        <v>44803</v>
      </c>
      <c r="D2836" s="19" t="s">
        <v>519</v>
      </c>
      <c r="E2836" s="51" t="str">
        <f>IF(ISBLANK(LeaveTracker[[#This Row],[Employee Name]]),"-----",VLOOKUP(LeaveTracker[[#This Row],[Employee Name]],Employees[[Employee Name]:[Office]],7))</f>
        <v>ACCOUNTING</v>
      </c>
      <c r="F2836" s="51" t="str">
        <f>IF(ISBLANK(LeaveTracker[[#This Row],[Employee Name]]),"-----",VLOOKUP(LeaveTracker[[#This Row],[Employee Name]],Employees[[Employee Name]:[Office]],6))</f>
        <v>REGULAR</v>
      </c>
      <c r="G2836" s="24">
        <v>44799</v>
      </c>
      <c r="H2836" s="24">
        <v>44799</v>
      </c>
      <c r="I2836" s="19" t="s">
        <v>81</v>
      </c>
      <c r="K2836" s="51" t="str">
        <f ca="1">LeaveTracker[[#This Row],[Days]]&amp;" "&amp;LeaveTracker[[#This Row],[Type of Leave]]</f>
        <v>1 SL</v>
      </c>
      <c r="L2836" s="23">
        <f ca="1">NETWORKDAYS(LeaveTracker[[#This Row],[Start Date]],LeaveTracker[[#This Row],[End Date]],lstHolidays)</f>
        <v>1</v>
      </c>
      <c r="M2836" s="27"/>
    </row>
    <row r="2837" spans="1:13" ht="30" customHeight="1" x14ac:dyDescent="0.3">
      <c r="A2837" s="27">
        <v>1224</v>
      </c>
      <c r="B2837" s="31">
        <v>44846</v>
      </c>
      <c r="C2837" s="31">
        <v>44798</v>
      </c>
      <c r="D2837" s="19" t="s">
        <v>1008</v>
      </c>
      <c r="E2837" s="51" t="str">
        <f>IF(ISBLANK(LeaveTracker[[#This Row],[Employee Name]]),"-----",VLOOKUP(LeaveTracker[[#This Row],[Employee Name]],Employees[[Employee Name]:[Office]],7))</f>
        <v>ACCOUNTING</v>
      </c>
      <c r="F2837" s="51" t="str">
        <f>IF(ISBLANK(LeaveTracker[[#This Row],[Employee Name]]),"-----",VLOOKUP(LeaveTracker[[#This Row],[Employee Name]],Employees[[Employee Name]:[Office]],6))</f>
        <v>REGULAR</v>
      </c>
      <c r="G2837" s="24">
        <v>44796</v>
      </c>
      <c r="H2837" s="24">
        <v>44796</v>
      </c>
      <c r="I2837" s="19" t="s">
        <v>81</v>
      </c>
      <c r="K2837" s="51" t="str">
        <f ca="1">LeaveTracker[[#This Row],[Days]]&amp;" "&amp;LeaveTracker[[#This Row],[Type of Leave]]</f>
        <v>1 SL</v>
      </c>
      <c r="L2837" s="23">
        <f ca="1">NETWORKDAYS(LeaveTracker[[#This Row],[Start Date]],LeaveTracker[[#This Row],[End Date]],lstHolidays)</f>
        <v>1</v>
      </c>
      <c r="M2837" s="27"/>
    </row>
    <row r="2838" spans="1:13" ht="30" customHeight="1" x14ac:dyDescent="0.3">
      <c r="A2838" s="27">
        <v>1225</v>
      </c>
      <c r="B2838" s="31">
        <v>44846</v>
      </c>
      <c r="C2838" s="31">
        <v>44796</v>
      </c>
      <c r="D2838" s="19" t="s">
        <v>863</v>
      </c>
      <c r="E2838" s="51" t="str">
        <f>IF(ISBLANK(LeaveTracker[[#This Row],[Employee Name]]),"-----",VLOOKUP(LeaveTracker[[#This Row],[Employee Name]],Employees[[Employee Name]:[Office]],7))</f>
        <v>ACCOUNTING</v>
      </c>
      <c r="F2838" s="51" t="str">
        <f>IF(ISBLANK(LeaveTracker[[#This Row],[Employee Name]]),"-----",VLOOKUP(LeaveTracker[[#This Row],[Employee Name]],Employees[[Employee Name]:[Office]],6))</f>
        <v>REGULAR</v>
      </c>
      <c r="G2838" s="24">
        <v>44791</v>
      </c>
      <c r="H2838" s="24">
        <v>44791</v>
      </c>
      <c r="I2838" s="19" t="s">
        <v>81</v>
      </c>
      <c r="K2838" s="51" t="str">
        <f ca="1">LeaveTracker[[#This Row],[Days]]&amp;" "&amp;LeaveTracker[[#This Row],[Type of Leave]]</f>
        <v>1 SL</v>
      </c>
      <c r="L2838" s="23">
        <f ca="1">NETWORKDAYS(LeaveTracker[[#This Row],[Start Date]],LeaveTracker[[#This Row],[End Date]],lstHolidays)</f>
        <v>1</v>
      </c>
      <c r="M2838" s="27"/>
    </row>
    <row r="2839" spans="1:13" ht="30" customHeight="1" x14ac:dyDescent="0.3">
      <c r="A2839" s="27">
        <v>1225</v>
      </c>
      <c r="B2839" s="31">
        <v>44846</v>
      </c>
      <c r="C2839" s="31">
        <v>44796</v>
      </c>
      <c r="D2839" s="19" t="s">
        <v>863</v>
      </c>
      <c r="E2839" s="51" t="str">
        <f>IF(ISBLANK(LeaveTracker[[#This Row],[Employee Name]]),"-----",VLOOKUP(LeaveTracker[[#This Row],[Employee Name]],Employees[[Employee Name]:[Office]],7))</f>
        <v>ACCOUNTING</v>
      </c>
      <c r="F2839" s="51" t="str">
        <f>IF(ISBLANK(LeaveTracker[[#This Row],[Employee Name]]),"-----",VLOOKUP(LeaveTracker[[#This Row],[Employee Name]],Employees[[Employee Name]:[Office]],6))</f>
        <v>REGULAR</v>
      </c>
      <c r="G2839" s="24">
        <v>44795</v>
      </c>
      <c r="H2839" s="24">
        <v>44795</v>
      </c>
      <c r="I2839" s="19" t="s">
        <v>81</v>
      </c>
      <c r="K2839" s="51" t="str">
        <f ca="1">LeaveTracker[[#This Row],[Days]]&amp;" "&amp;LeaveTracker[[#This Row],[Type of Leave]]</f>
        <v>1 SL</v>
      </c>
      <c r="L2839" s="23">
        <f ca="1">NETWORKDAYS(LeaveTracker[[#This Row],[Start Date]],LeaveTracker[[#This Row],[End Date]],lstHolidays)</f>
        <v>1</v>
      </c>
      <c r="M2839" s="27"/>
    </row>
    <row r="2840" spans="1:13" ht="30" customHeight="1" x14ac:dyDescent="0.3">
      <c r="A2840" s="27">
        <v>1226</v>
      </c>
      <c r="B2840" s="31">
        <v>44846</v>
      </c>
      <c r="C2840" s="31">
        <v>44798</v>
      </c>
      <c r="D2840" s="19" t="s">
        <v>871</v>
      </c>
      <c r="E2840" s="51" t="str">
        <f>IF(ISBLANK(LeaveTracker[[#This Row],[Employee Name]]),"-----",VLOOKUP(LeaveTracker[[#This Row],[Employee Name]],Employees[[Employee Name]:[Office]],7))</f>
        <v>ACCOUNTING</v>
      </c>
      <c r="F2840" s="51" t="str">
        <f>IF(ISBLANK(LeaveTracker[[#This Row],[Employee Name]]),"-----",VLOOKUP(LeaveTracker[[#This Row],[Employee Name]],Employees[[Employee Name]:[Office]],6))</f>
        <v>REGULAR</v>
      </c>
      <c r="G2840" s="24">
        <v>44795</v>
      </c>
      <c r="H2840" s="24">
        <v>44795</v>
      </c>
      <c r="I2840" s="19" t="s">
        <v>81</v>
      </c>
      <c r="K2840" s="51" t="str">
        <f ca="1">LeaveTracker[[#This Row],[Days]]&amp;" "&amp;LeaveTracker[[#This Row],[Type of Leave]]</f>
        <v>1 SL</v>
      </c>
      <c r="L2840" s="23">
        <f ca="1">NETWORKDAYS(LeaveTracker[[#This Row],[Start Date]],LeaveTracker[[#This Row],[End Date]],lstHolidays)</f>
        <v>1</v>
      </c>
      <c r="M2840" s="27"/>
    </row>
    <row r="2841" spans="1:13" ht="30" customHeight="1" x14ac:dyDescent="0.3">
      <c r="A2841" s="27">
        <v>1227</v>
      </c>
      <c r="B2841" s="31">
        <v>44846</v>
      </c>
      <c r="C2841" s="31">
        <v>44798</v>
      </c>
      <c r="D2841" s="19" t="s">
        <v>538</v>
      </c>
      <c r="E2841" s="51" t="str">
        <f>IF(ISBLANK(LeaveTracker[[#This Row],[Employee Name]]),"-----",VLOOKUP(LeaveTracker[[#This Row],[Employee Name]],Employees[[Employee Name]:[Office]],7))</f>
        <v>LCR</v>
      </c>
      <c r="F2841" s="51" t="str">
        <f>IF(ISBLANK(LeaveTracker[[#This Row],[Employee Name]]),"-----",VLOOKUP(LeaveTracker[[#This Row],[Employee Name]],Employees[[Employee Name]:[Office]],6))</f>
        <v>REGULAR</v>
      </c>
      <c r="G2841" s="24">
        <v>44795</v>
      </c>
      <c r="H2841" s="24">
        <v>44796</v>
      </c>
      <c r="I2841" s="19" t="s">
        <v>81</v>
      </c>
      <c r="K2841" s="51" t="str">
        <f ca="1">LeaveTracker[[#This Row],[Days]]&amp;" "&amp;LeaveTracker[[#This Row],[Type of Leave]]</f>
        <v>2 SL</v>
      </c>
      <c r="L2841" s="23">
        <f ca="1">NETWORKDAYS(LeaveTracker[[#This Row],[Start Date]],LeaveTracker[[#This Row],[End Date]],lstHolidays)</f>
        <v>2</v>
      </c>
      <c r="M2841" s="27"/>
    </row>
    <row r="2842" spans="1:13" ht="30" customHeight="1" x14ac:dyDescent="0.3">
      <c r="A2842" s="27">
        <v>1228</v>
      </c>
      <c r="B2842" s="31">
        <v>44846</v>
      </c>
      <c r="C2842" s="31">
        <v>44803</v>
      </c>
      <c r="D2842" s="19" t="s">
        <v>874</v>
      </c>
      <c r="E2842" s="51" t="str">
        <f>IF(ISBLANK(LeaveTracker[[#This Row],[Employee Name]]),"-----",VLOOKUP(LeaveTracker[[#This Row],[Employee Name]],Employees[[Employee Name]:[Office]],7))</f>
        <v>GSO</v>
      </c>
      <c r="F2842" s="51" t="str">
        <f>IF(ISBLANK(LeaveTracker[[#This Row],[Employee Name]]),"-----",VLOOKUP(LeaveTracker[[#This Row],[Employee Name]],Employees[[Employee Name]:[Office]],6))</f>
        <v>REGULAR</v>
      </c>
      <c r="G2842" s="24">
        <v>44799</v>
      </c>
      <c r="H2842" s="24">
        <v>44799</v>
      </c>
      <c r="I2842" s="19" t="s">
        <v>81</v>
      </c>
      <c r="K2842" s="51" t="str">
        <f ca="1">LeaveTracker[[#This Row],[Days]]&amp;" "&amp;LeaveTracker[[#This Row],[Type of Leave]]</f>
        <v>1 SL</v>
      </c>
      <c r="L2842" s="23">
        <f ca="1">NETWORKDAYS(LeaveTracker[[#This Row],[Start Date]],LeaveTracker[[#This Row],[End Date]],lstHolidays)</f>
        <v>1</v>
      </c>
      <c r="M2842" s="27"/>
    </row>
    <row r="2843" spans="1:13" ht="30" customHeight="1" x14ac:dyDescent="0.3">
      <c r="A2843" s="27">
        <v>1229</v>
      </c>
      <c r="B2843" s="31">
        <v>44846</v>
      </c>
      <c r="C2843" s="31">
        <v>44797</v>
      </c>
      <c r="D2843" s="19" t="s">
        <v>1308</v>
      </c>
      <c r="E2843" s="51" t="str">
        <f>IF(ISBLANK(LeaveTracker[[#This Row],[Employee Name]]),"-----",VLOOKUP(LeaveTracker[[#This Row],[Employee Name]],Employees[[Employee Name]:[Office]],7))</f>
        <v>CTO</v>
      </c>
      <c r="F2843" s="51" t="str">
        <f>IF(ISBLANK(LeaveTracker[[#This Row],[Employee Name]]),"-----",VLOOKUP(LeaveTracker[[#This Row],[Employee Name]],Employees[[Employee Name]:[Office]],6))</f>
        <v>REGULAR</v>
      </c>
      <c r="G2843" s="24">
        <v>44799</v>
      </c>
      <c r="H2843" s="24">
        <v>44799</v>
      </c>
      <c r="I2843" s="19" t="s">
        <v>298</v>
      </c>
      <c r="J2843" s="43" t="s">
        <v>1004</v>
      </c>
      <c r="K2843" s="51" t="str">
        <f ca="1">LeaveTracker[[#This Row],[Days]]&amp;" "&amp;LeaveTracker[[#This Row],[Type of Leave]]</f>
        <v>1 OTHER</v>
      </c>
      <c r="L2843" s="23">
        <f ca="1">NETWORKDAYS(LeaveTracker[[#This Row],[Start Date]],LeaveTracker[[#This Row],[End Date]],lstHolidays)</f>
        <v>1</v>
      </c>
      <c r="M2843" s="27"/>
    </row>
    <row r="2844" spans="1:13" ht="30" customHeight="1" x14ac:dyDescent="0.3">
      <c r="A2844" s="27">
        <v>1230</v>
      </c>
      <c r="B2844" s="31">
        <v>44846</v>
      </c>
      <c r="C2844" s="31">
        <v>44803</v>
      </c>
      <c r="D2844" s="19" t="s">
        <v>1017</v>
      </c>
      <c r="E2844" s="51" t="str">
        <f>IF(ISBLANK(LeaveTracker[[#This Row],[Employee Name]]),"-----",VLOOKUP(LeaveTracker[[#This Row],[Employee Name]],Employees[[Employee Name]:[Office]],7))</f>
        <v>LANDTAX</v>
      </c>
      <c r="F2844" s="51" t="str">
        <f>IF(ISBLANK(LeaveTracker[[#This Row],[Employee Name]]),"-----",VLOOKUP(LeaveTracker[[#This Row],[Employee Name]],Employees[[Employee Name]:[Office]],6))</f>
        <v>REGULAR</v>
      </c>
      <c r="G2844" s="24">
        <v>44797</v>
      </c>
      <c r="H2844" s="24">
        <v>44797</v>
      </c>
      <c r="I2844" s="19" t="s">
        <v>81</v>
      </c>
      <c r="K2844" s="51" t="str">
        <f ca="1">LeaveTracker[[#This Row],[Days]]&amp;" "&amp;LeaveTracker[[#This Row],[Type of Leave]]</f>
        <v>1 SL</v>
      </c>
      <c r="L2844" s="23">
        <f ca="1">NETWORKDAYS(LeaveTracker[[#This Row],[Start Date]],LeaveTracker[[#This Row],[End Date]],lstHolidays)</f>
        <v>1</v>
      </c>
      <c r="M2844" s="27"/>
    </row>
    <row r="2845" spans="1:13" ht="30" customHeight="1" x14ac:dyDescent="0.3">
      <c r="A2845" s="27">
        <v>1231</v>
      </c>
      <c r="B2845" s="31">
        <v>44846</v>
      </c>
      <c r="C2845" s="31">
        <v>44804</v>
      </c>
      <c r="D2845" s="19" t="s">
        <v>1017</v>
      </c>
      <c r="E2845" s="51" t="str">
        <f>IF(ISBLANK(LeaveTracker[[#This Row],[Employee Name]]),"-----",VLOOKUP(LeaveTracker[[#This Row],[Employee Name]],Employees[[Employee Name]:[Office]],7))</f>
        <v>LANDTAX</v>
      </c>
      <c r="F2845" s="51" t="str">
        <f>IF(ISBLANK(LeaveTracker[[#This Row],[Employee Name]]),"-----",VLOOKUP(LeaveTracker[[#This Row],[Employee Name]],Employees[[Employee Name]:[Office]],6))</f>
        <v>REGULAR</v>
      </c>
      <c r="G2845" s="24">
        <v>44784</v>
      </c>
      <c r="H2845" s="24">
        <v>44785</v>
      </c>
      <c r="I2845" s="19" t="s">
        <v>82</v>
      </c>
      <c r="K2845" s="51" t="str">
        <f ca="1">LeaveTracker[[#This Row],[Days]]&amp;" "&amp;LeaveTracker[[#This Row],[Type of Leave]]</f>
        <v>2 VL</v>
      </c>
      <c r="L2845" s="23">
        <f ca="1">NETWORKDAYS(LeaveTracker[[#This Row],[Start Date]],LeaveTracker[[#This Row],[End Date]],lstHolidays)</f>
        <v>2</v>
      </c>
      <c r="M2845" s="27"/>
    </row>
    <row r="2846" spans="1:13" ht="30" customHeight="1" x14ac:dyDescent="0.3">
      <c r="A2846" s="27">
        <v>1232</v>
      </c>
      <c r="B2846" s="31">
        <v>44846</v>
      </c>
      <c r="C2846" s="31">
        <v>44796</v>
      </c>
      <c r="D2846" s="19" t="s">
        <v>762</v>
      </c>
      <c r="E2846" s="51" t="str">
        <f>IF(ISBLANK(LeaveTracker[[#This Row],[Employee Name]]),"-----",VLOOKUP(LeaveTracker[[#This Row],[Employee Name]],Employees[[Employee Name]:[Office]],7))</f>
        <v>CTO</v>
      </c>
      <c r="F2846" s="51" t="str">
        <f>IF(ISBLANK(LeaveTracker[[#This Row],[Employee Name]]),"-----",VLOOKUP(LeaveTracker[[#This Row],[Employee Name]],Employees[[Employee Name]:[Office]],6))</f>
        <v>REGULAR</v>
      </c>
      <c r="G2846" s="24">
        <v>44798</v>
      </c>
      <c r="H2846" s="24">
        <v>44798</v>
      </c>
      <c r="I2846" s="19" t="s">
        <v>298</v>
      </c>
      <c r="J2846" s="43" t="s">
        <v>158</v>
      </c>
      <c r="K2846" s="51" t="str">
        <f ca="1">LeaveTracker[[#This Row],[Days]]&amp;" "&amp;LeaveTracker[[#This Row],[Type of Leave]]</f>
        <v>1 OTHER</v>
      </c>
      <c r="L2846" s="23">
        <f ca="1">NETWORKDAYS(LeaveTracker[[#This Row],[Start Date]],LeaveTracker[[#This Row],[End Date]],lstHolidays)</f>
        <v>1</v>
      </c>
      <c r="M2846" s="27"/>
    </row>
    <row r="2847" spans="1:13" ht="30" customHeight="1" x14ac:dyDescent="0.3">
      <c r="A2847" s="27">
        <v>1233</v>
      </c>
      <c r="B2847" s="31">
        <v>44846</v>
      </c>
      <c r="C2847" s="31">
        <v>44796</v>
      </c>
      <c r="D2847" s="19" t="s">
        <v>762</v>
      </c>
      <c r="E2847" s="51" t="str">
        <f>IF(ISBLANK(LeaveTracker[[#This Row],[Employee Name]]),"-----",VLOOKUP(LeaveTracker[[#This Row],[Employee Name]],Employees[[Employee Name]:[Office]],7))</f>
        <v>CTO</v>
      </c>
      <c r="F2847" s="51" t="str">
        <f>IF(ISBLANK(LeaveTracker[[#This Row],[Employee Name]]),"-----",VLOOKUP(LeaveTracker[[#This Row],[Employee Name]],Employees[[Employee Name]:[Office]],6))</f>
        <v>REGULAR</v>
      </c>
      <c r="G2847" s="24">
        <v>44799</v>
      </c>
      <c r="H2847" s="24">
        <v>44799</v>
      </c>
      <c r="I2847" s="19" t="s">
        <v>298</v>
      </c>
      <c r="J2847" s="43" t="s">
        <v>1004</v>
      </c>
      <c r="K2847" s="51" t="str">
        <f ca="1">LeaveTracker[[#This Row],[Days]]&amp;" "&amp;LeaveTracker[[#This Row],[Type of Leave]]</f>
        <v>1 OTHER</v>
      </c>
      <c r="L2847" s="23">
        <f ca="1">NETWORKDAYS(LeaveTracker[[#This Row],[Start Date]],LeaveTracker[[#This Row],[End Date]],lstHolidays)</f>
        <v>1</v>
      </c>
      <c r="M2847" s="27"/>
    </row>
    <row r="2848" spans="1:13" ht="30" customHeight="1" x14ac:dyDescent="0.3">
      <c r="A2848" s="27">
        <v>1234</v>
      </c>
      <c r="B2848" s="31">
        <v>44846</v>
      </c>
      <c r="C2848" s="31">
        <v>44743</v>
      </c>
      <c r="D2848" s="19" t="s">
        <v>1333</v>
      </c>
      <c r="E2848" s="51" t="str">
        <f>IF(ISBLANK(LeaveTracker[[#This Row],[Employee Name]]),"-----",VLOOKUP(LeaveTracker[[#This Row],[Employee Name]],Employees[[Employee Name]:[Office]],7))</f>
        <v>CHO</v>
      </c>
      <c r="F2848" s="51" t="str">
        <f>IF(ISBLANK(LeaveTracker[[#This Row],[Employee Name]]),"-----",VLOOKUP(LeaveTracker[[#This Row],[Employee Name]],Employees[[Employee Name]:[Office]],6))</f>
        <v>REGULAR</v>
      </c>
      <c r="G2848" s="24"/>
      <c r="H2848" s="24"/>
      <c r="I2848" s="19" t="s">
        <v>298</v>
      </c>
      <c r="J2848" s="43" t="s">
        <v>691</v>
      </c>
      <c r="K2848" s="51" t="str">
        <f ca="1">LeaveTracker[[#This Row],[Days]]&amp;" "&amp;LeaveTracker[[#This Row],[Type of Leave]]</f>
        <v>0 OTHER</v>
      </c>
      <c r="L2848" s="23">
        <f ca="1">NETWORKDAYS(LeaveTracker[[#This Row],[Start Date]],LeaveTracker[[#This Row],[End Date]],lstHolidays)</f>
        <v>0</v>
      </c>
      <c r="M2848" s="27"/>
    </row>
    <row r="2849" spans="1:13" ht="30" customHeight="1" x14ac:dyDescent="0.3">
      <c r="A2849" s="27">
        <v>1235</v>
      </c>
      <c r="B2849" s="31">
        <v>44846</v>
      </c>
      <c r="C2849" s="31">
        <v>44777</v>
      </c>
      <c r="D2849" s="19" t="s">
        <v>391</v>
      </c>
      <c r="E2849" s="51" t="str">
        <f>IF(ISBLANK(LeaveTracker[[#This Row],[Employee Name]]),"-----",VLOOKUP(LeaveTracker[[#This Row],[Employee Name]],Employees[[Employee Name]:[Office]],7))</f>
        <v>CTO</v>
      </c>
      <c r="F2849" s="51" t="str">
        <f>IF(ISBLANK(LeaveTracker[[#This Row],[Employee Name]]),"-----",VLOOKUP(LeaveTracker[[#This Row],[Employee Name]],Employees[[Employee Name]:[Office]],6))</f>
        <v>REGULAR</v>
      </c>
      <c r="G2849" s="24">
        <v>44784</v>
      </c>
      <c r="H2849" s="24">
        <v>44785</v>
      </c>
      <c r="I2849" s="19" t="s">
        <v>81</v>
      </c>
      <c r="K2849" s="51" t="str">
        <f ca="1">LeaveTracker[[#This Row],[Days]]&amp;" "&amp;LeaveTracker[[#This Row],[Type of Leave]]</f>
        <v>2 SL</v>
      </c>
      <c r="L2849" s="23">
        <f ca="1">NETWORKDAYS(LeaveTracker[[#This Row],[Start Date]],LeaveTracker[[#This Row],[End Date]],lstHolidays)</f>
        <v>2</v>
      </c>
      <c r="M2849" s="27"/>
    </row>
    <row r="2850" spans="1:13" ht="30" customHeight="1" x14ac:dyDescent="0.3">
      <c r="A2850" s="27">
        <v>1235</v>
      </c>
      <c r="B2850" s="31">
        <v>44846</v>
      </c>
      <c r="C2850" s="31">
        <v>44777</v>
      </c>
      <c r="D2850" s="19" t="s">
        <v>391</v>
      </c>
      <c r="E2850" s="51" t="str">
        <f>IF(ISBLANK(LeaveTracker[[#This Row],[Employee Name]]),"-----",VLOOKUP(LeaveTracker[[#This Row],[Employee Name]],Employees[[Employee Name]:[Office]],7))</f>
        <v>CTO</v>
      </c>
      <c r="F2850" s="51" t="str">
        <f>IF(ISBLANK(LeaveTracker[[#This Row],[Employee Name]]),"-----",VLOOKUP(LeaveTracker[[#This Row],[Employee Name]],Employees[[Employee Name]:[Office]],6))</f>
        <v>REGULAR</v>
      </c>
      <c r="G2850" s="24">
        <v>44789</v>
      </c>
      <c r="H2850" s="24">
        <v>44790</v>
      </c>
      <c r="I2850" s="19" t="s">
        <v>81</v>
      </c>
      <c r="K2850" s="51" t="str">
        <f ca="1">LeaveTracker[[#This Row],[Days]]&amp;" "&amp;LeaveTracker[[#This Row],[Type of Leave]]</f>
        <v>2 SL</v>
      </c>
      <c r="L2850" s="23">
        <f ca="1">NETWORKDAYS(LeaveTracker[[#This Row],[Start Date]],LeaveTracker[[#This Row],[End Date]],lstHolidays)</f>
        <v>2</v>
      </c>
      <c r="M2850" s="27"/>
    </row>
    <row r="2851" spans="1:13" ht="30" customHeight="1" x14ac:dyDescent="0.3">
      <c r="A2851" s="27">
        <v>1236</v>
      </c>
      <c r="B2851" s="31">
        <v>44846</v>
      </c>
      <c r="C2851" s="31">
        <v>44804</v>
      </c>
      <c r="D2851" s="19" t="s">
        <v>1060</v>
      </c>
      <c r="E2851" s="51" t="str">
        <f>IF(ISBLANK(LeaveTracker[[#This Row],[Employee Name]]),"-----",VLOOKUP(LeaveTracker[[#This Row],[Employee Name]],Employees[[Employee Name]:[Office]],7))</f>
        <v>CTO</v>
      </c>
      <c r="F2851" s="51" t="str">
        <f>IF(ISBLANK(LeaveTracker[[#This Row],[Employee Name]]),"-----",VLOOKUP(LeaveTracker[[#This Row],[Employee Name]],Employees[[Employee Name]:[Office]],6))</f>
        <v>REGULAR</v>
      </c>
      <c r="G2851" s="24">
        <v>44803</v>
      </c>
      <c r="H2851" s="24">
        <v>44803</v>
      </c>
      <c r="I2851" s="19" t="s">
        <v>81</v>
      </c>
      <c r="K2851" s="51" t="str">
        <f ca="1">LeaveTracker[[#This Row],[Days]]&amp;" "&amp;LeaveTracker[[#This Row],[Type of Leave]]</f>
        <v>1 SL</v>
      </c>
      <c r="L2851" s="23">
        <f ca="1">NETWORKDAYS(LeaveTracker[[#This Row],[Start Date]],LeaveTracker[[#This Row],[End Date]],lstHolidays)</f>
        <v>1</v>
      </c>
      <c r="M2851" s="27"/>
    </row>
    <row r="2852" spans="1:13" ht="30" customHeight="1" x14ac:dyDescent="0.3">
      <c r="A2852" s="27">
        <v>1237</v>
      </c>
      <c r="B2852" s="31">
        <v>44846</v>
      </c>
      <c r="C2852" s="31">
        <v>44804</v>
      </c>
      <c r="D2852" s="19" t="s">
        <v>422</v>
      </c>
      <c r="E2852" s="51" t="str">
        <f>IF(ISBLANK(LeaveTracker[[#This Row],[Employee Name]]),"-----",VLOOKUP(LeaveTracker[[#This Row],[Employee Name]],Employees[[Employee Name]:[Office]],7))</f>
        <v>CTO</v>
      </c>
      <c r="F2852" s="51" t="str">
        <f>IF(ISBLANK(LeaveTracker[[#This Row],[Employee Name]]),"-----",VLOOKUP(LeaveTracker[[#This Row],[Employee Name]],Employees[[Employee Name]:[Office]],6))</f>
        <v>REGULAR</v>
      </c>
      <c r="G2852" s="24">
        <v>44798</v>
      </c>
      <c r="H2852" s="24">
        <v>44798</v>
      </c>
      <c r="I2852" s="19" t="s">
        <v>81</v>
      </c>
      <c r="K2852" s="51" t="str">
        <f ca="1">LeaveTracker[[#This Row],[Days]]&amp;" "&amp;LeaveTracker[[#This Row],[Type of Leave]]</f>
        <v>1 SL</v>
      </c>
      <c r="L2852" s="23">
        <f ca="1">NETWORKDAYS(LeaveTracker[[#This Row],[Start Date]],LeaveTracker[[#This Row],[End Date]],lstHolidays)</f>
        <v>1</v>
      </c>
      <c r="M2852" s="27"/>
    </row>
    <row r="2853" spans="1:13" ht="30" customHeight="1" x14ac:dyDescent="0.3">
      <c r="A2853" s="27">
        <v>1238</v>
      </c>
      <c r="B2853" s="31">
        <v>44846</v>
      </c>
      <c r="C2853" s="31">
        <v>44804</v>
      </c>
      <c r="D2853" s="19" t="s">
        <v>564</v>
      </c>
      <c r="E2853" s="51" t="str">
        <f>IF(ISBLANK(LeaveTracker[[#This Row],[Employee Name]]),"-----",VLOOKUP(LeaveTracker[[#This Row],[Employee Name]],Employees[[Employee Name]:[Office]],7))</f>
        <v>CENRO</v>
      </c>
      <c r="F2853" s="51" t="str">
        <f>IF(ISBLANK(LeaveTracker[[#This Row],[Employee Name]]),"-----",VLOOKUP(LeaveTracker[[#This Row],[Employee Name]],Employees[[Employee Name]:[Office]],6))</f>
        <v>REGULAR</v>
      </c>
      <c r="G2853" s="24">
        <v>44797</v>
      </c>
      <c r="H2853" s="24">
        <v>44797</v>
      </c>
      <c r="I2853" s="19" t="s">
        <v>81</v>
      </c>
      <c r="K2853" s="51" t="str">
        <f ca="1">LeaveTracker[[#This Row],[Days]]&amp;" "&amp;LeaveTracker[[#This Row],[Type of Leave]]</f>
        <v>1 SL</v>
      </c>
      <c r="L2853" s="23">
        <f ca="1">NETWORKDAYS(LeaveTracker[[#This Row],[Start Date]],LeaveTracker[[#This Row],[End Date]],lstHolidays)</f>
        <v>1</v>
      </c>
      <c r="M2853" s="27"/>
    </row>
    <row r="2854" spans="1:13" ht="30" customHeight="1" x14ac:dyDescent="0.3">
      <c r="A2854" s="27">
        <v>1238</v>
      </c>
      <c r="B2854" s="31">
        <v>44846</v>
      </c>
      <c r="C2854" s="31">
        <v>44804</v>
      </c>
      <c r="D2854" s="19" t="s">
        <v>564</v>
      </c>
      <c r="E2854" s="51" t="str">
        <f>IF(ISBLANK(LeaveTracker[[#This Row],[Employee Name]]),"-----",VLOOKUP(LeaveTracker[[#This Row],[Employee Name]],Employees[[Employee Name]:[Office]],7))</f>
        <v>CENRO</v>
      </c>
      <c r="F2854" s="51" t="str">
        <f>IF(ISBLANK(LeaveTracker[[#This Row],[Employee Name]]),"-----",VLOOKUP(LeaveTracker[[#This Row],[Employee Name]],Employees[[Employee Name]:[Office]],6))</f>
        <v>REGULAR</v>
      </c>
      <c r="G2854" s="24">
        <v>44803</v>
      </c>
      <c r="H2854" s="24">
        <v>44803</v>
      </c>
      <c r="I2854" s="19" t="s">
        <v>81</v>
      </c>
      <c r="K2854" s="51" t="str">
        <f ca="1">LeaveTracker[[#This Row],[Days]]&amp;" "&amp;LeaveTracker[[#This Row],[Type of Leave]]</f>
        <v>1 SL</v>
      </c>
      <c r="L2854" s="23">
        <f ca="1">NETWORKDAYS(LeaveTracker[[#This Row],[Start Date]],LeaveTracker[[#This Row],[End Date]],lstHolidays)</f>
        <v>1</v>
      </c>
      <c r="M2854" s="27"/>
    </row>
    <row r="2855" spans="1:13" ht="30" customHeight="1" x14ac:dyDescent="0.3">
      <c r="A2855" s="27">
        <v>1239</v>
      </c>
      <c r="B2855" s="31">
        <v>44846</v>
      </c>
      <c r="C2855" s="31">
        <v>44804</v>
      </c>
      <c r="D2855" s="19" t="s">
        <v>569</v>
      </c>
      <c r="E2855" s="51" t="str">
        <f>IF(ISBLANK(LeaveTracker[[#This Row],[Employee Name]]),"-----",VLOOKUP(LeaveTracker[[#This Row],[Employee Name]],Employees[[Employee Name]:[Office]],7))</f>
        <v>CTO</v>
      </c>
      <c r="F2855" s="51" t="str">
        <f>IF(ISBLANK(LeaveTracker[[#This Row],[Employee Name]]),"-----",VLOOKUP(LeaveTracker[[#This Row],[Employee Name]],Employees[[Employee Name]:[Office]],6))</f>
        <v>REGULAR</v>
      </c>
      <c r="G2855" s="24">
        <v>44803</v>
      </c>
      <c r="H2855" s="24">
        <v>44803</v>
      </c>
      <c r="I2855" s="19" t="s">
        <v>81</v>
      </c>
      <c r="K2855" s="51" t="str">
        <f ca="1">LeaveTracker[[#This Row],[Days]]&amp;" "&amp;LeaveTracker[[#This Row],[Type of Leave]]</f>
        <v>1 SL</v>
      </c>
      <c r="L2855" s="23">
        <f ca="1">NETWORKDAYS(LeaveTracker[[#This Row],[Start Date]],LeaveTracker[[#This Row],[End Date]],lstHolidays)</f>
        <v>1</v>
      </c>
      <c r="M2855" s="27"/>
    </row>
    <row r="2856" spans="1:13" ht="30" customHeight="1" x14ac:dyDescent="0.3">
      <c r="A2856" s="27">
        <v>1240</v>
      </c>
      <c r="B2856" s="31">
        <v>44846</v>
      </c>
      <c r="C2856" s="31">
        <v>44805</v>
      </c>
      <c r="D2856" s="19" t="s">
        <v>776</v>
      </c>
      <c r="E2856" s="51" t="str">
        <f>IF(ISBLANK(LeaveTracker[[#This Row],[Employee Name]]),"-----",VLOOKUP(LeaveTracker[[#This Row],[Employee Name]],Employees[[Employee Name]:[Office]],7))</f>
        <v>GSO</v>
      </c>
      <c r="F2856" s="51" t="str">
        <f>IF(ISBLANK(LeaveTracker[[#This Row],[Employee Name]]),"-----",VLOOKUP(LeaveTracker[[#This Row],[Employee Name]],Employees[[Employee Name]:[Office]],6))</f>
        <v>REGULAR</v>
      </c>
      <c r="G2856" s="24">
        <v>44799</v>
      </c>
      <c r="H2856" s="24">
        <v>44799</v>
      </c>
      <c r="I2856" s="19" t="s">
        <v>81</v>
      </c>
      <c r="K2856" s="51" t="str">
        <f ca="1">LeaveTracker[[#This Row],[Days]]&amp;" "&amp;LeaveTracker[[#This Row],[Type of Leave]]</f>
        <v>1 SL</v>
      </c>
      <c r="L2856" s="23">
        <f ca="1">NETWORKDAYS(LeaveTracker[[#This Row],[Start Date]],LeaveTracker[[#This Row],[End Date]],lstHolidays)</f>
        <v>1</v>
      </c>
      <c r="M2856" s="27"/>
    </row>
    <row r="2857" spans="1:13" ht="30" customHeight="1" x14ac:dyDescent="0.3">
      <c r="A2857" s="27">
        <v>1240</v>
      </c>
      <c r="B2857" s="31">
        <v>44846</v>
      </c>
      <c r="C2857" s="31">
        <v>44805</v>
      </c>
      <c r="D2857" s="19" t="s">
        <v>776</v>
      </c>
      <c r="E2857" s="51" t="str">
        <f>IF(ISBLANK(LeaveTracker[[#This Row],[Employee Name]]),"-----",VLOOKUP(LeaveTracker[[#This Row],[Employee Name]],Employees[[Employee Name]:[Office]],7))</f>
        <v>GSO</v>
      </c>
      <c r="F2857" s="51" t="str">
        <f>IF(ISBLANK(LeaveTracker[[#This Row],[Employee Name]]),"-----",VLOOKUP(LeaveTracker[[#This Row],[Employee Name]],Employees[[Employee Name]:[Office]],6))</f>
        <v>REGULAR</v>
      </c>
      <c r="G2857" s="24">
        <v>44803</v>
      </c>
      <c r="H2857" s="24">
        <v>44804</v>
      </c>
      <c r="I2857" s="19" t="s">
        <v>81</v>
      </c>
      <c r="K2857" s="51" t="str">
        <f ca="1">LeaveTracker[[#This Row],[Days]]&amp;" "&amp;LeaveTracker[[#This Row],[Type of Leave]]</f>
        <v>2 SL</v>
      </c>
      <c r="L2857" s="23">
        <f ca="1">NETWORKDAYS(LeaveTracker[[#This Row],[Start Date]],LeaveTracker[[#This Row],[End Date]],lstHolidays)</f>
        <v>2</v>
      </c>
      <c r="M2857" s="27"/>
    </row>
    <row r="2858" spans="1:13" ht="30" customHeight="1" x14ac:dyDescent="0.3">
      <c r="A2858" s="27">
        <v>1241</v>
      </c>
      <c r="B2858" s="31">
        <v>44846</v>
      </c>
      <c r="C2858" s="31">
        <v>44739</v>
      </c>
      <c r="D2858" s="19" t="s">
        <v>1311</v>
      </c>
      <c r="E2858" s="51" t="str">
        <f>IF(ISBLANK(LeaveTracker[[#This Row],[Employee Name]]),"-----",VLOOKUP(LeaveTracker[[#This Row],[Employee Name]],Employees[[Employee Name]:[Office]],7))</f>
        <v>CEO</v>
      </c>
      <c r="F2858" s="51" t="str">
        <f>IF(ISBLANK(LeaveTracker[[#This Row],[Employee Name]]),"-----",VLOOKUP(LeaveTracker[[#This Row],[Employee Name]],Employees[[Employee Name]:[Office]],6))</f>
        <v>REGULAR</v>
      </c>
      <c r="G2858" s="24">
        <v>44736</v>
      </c>
      <c r="H2858" s="24">
        <v>44736</v>
      </c>
      <c r="I2858" s="19" t="s">
        <v>81</v>
      </c>
      <c r="K2858" s="51" t="str">
        <f ca="1">LeaveTracker[[#This Row],[Days]]&amp;" "&amp;LeaveTracker[[#This Row],[Type of Leave]]</f>
        <v>1 SL</v>
      </c>
      <c r="L2858" s="23">
        <f ca="1">NETWORKDAYS(LeaveTracker[[#This Row],[Start Date]],LeaveTracker[[#This Row],[End Date]],lstHolidays)</f>
        <v>1</v>
      </c>
      <c r="M2858" s="27"/>
    </row>
    <row r="2859" spans="1:13" ht="30" customHeight="1" x14ac:dyDescent="0.3">
      <c r="A2859" s="27">
        <v>1242</v>
      </c>
      <c r="B2859" s="31">
        <v>44846</v>
      </c>
      <c r="C2859" s="31">
        <v>44753</v>
      </c>
      <c r="D2859" s="19" t="s">
        <v>1265</v>
      </c>
      <c r="E2859" s="51" t="str">
        <f>IF(ISBLANK(LeaveTracker[[#This Row],[Employee Name]]),"-----",VLOOKUP(LeaveTracker[[#This Row],[Employee Name]],Employees[[Employee Name]:[Office]],7))</f>
        <v>BUDGET</v>
      </c>
      <c r="F2859" s="51" t="str">
        <f>IF(ISBLANK(LeaveTracker[[#This Row],[Employee Name]]),"-----",VLOOKUP(LeaveTracker[[#This Row],[Employee Name]],Employees[[Employee Name]:[Office]],6))</f>
        <v>REGULAR</v>
      </c>
      <c r="G2859" s="24">
        <v>44749</v>
      </c>
      <c r="H2859" s="24">
        <v>44749</v>
      </c>
      <c r="I2859" s="19" t="s">
        <v>81</v>
      </c>
      <c r="K2859" s="51" t="str">
        <f ca="1">LeaveTracker[[#This Row],[Days]]&amp;" "&amp;LeaveTracker[[#This Row],[Type of Leave]]</f>
        <v>1 SL</v>
      </c>
      <c r="L2859" s="23">
        <f ca="1">NETWORKDAYS(LeaveTracker[[#This Row],[Start Date]],LeaveTracker[[#This Row],[End Date]],lstHolidays)</f>
        <v>1</v>
      </c>
      <c r="M2859" s="27"/>
    </row>
    <row r="2860" spans="1:13" ht="30" customHeight="1" x14ac:dyDescent="0.3">
      <c r="A2860" s="27">
        <v>1243</v>
      </c>
      <c r="B2860" s="31">
        <v>44846</v>
      </c>
      <c r="C2860" s="31">
        <v>44734</v>
      </c>
      <c r="D2860" s="19" t="s">
        <v>1297</v>
      </c>
      <c r="E2860" s="51" t="str">
        <f>IF(ISBLANK(LeaveTracker[[#This Row],[Employee Name]]),"-----",VLOOKUP(LeaveTracker[[#This Row],[Employee Name]],Employees[[Employee Name]:[Office]],7))</f>
        <v>CTO</v>
      </c>
      <c r="F2860" s="51" t="str">
        <f>IF(ISBLANK(LeaveTracker[[#This Row],[Employee Name]]),"-----",VLOOKUP(LeaveTracker[[#This Row],[Employee Name]],Employees[[Employee Name]:[Office]],6))</f>
        <v>REGULAR</v>
      </c>
      <c r="G2860" s="24">
        <v>44739</v>
      </c>
      <c r="H2860" s="24">
        <v>44739</v>
      </c>
      <c r="I2860" s="19" t="s">
        <v>298</v>
      </c>
      <c r="J2860" s="43" t="s">
        <v>1003</v>
      </c>
      <c r="K2860" s="51" t="str">
        <f ca="1">LeaveTracker[[#This Row],[Days]]&amp;" "&amp;LeaveTracker[[#This Row],[Type of Leave]]</f>
        <v>1 OTHER</v>
      </c>
      <c r="L2860" s="23">
        <f ca="1">NETWORKDAYS(LeaveTracker[[#This Row],[Start Date]],LeaveTracker[[#This Row],[End Date]],lstHolidays)</f>
        <v>1</v>
      </c>
      <c r="M2860" s="27"/>
    </row>
    <row r="2861" spans="1:13" ht="30" customHeight="1" x14ac:dyDescent="0.3">
      <c r="A2861" s="27">
        <v>1244</v>
      </c>
      <c r="B2861" s="31">
        <v>44846</v>
      </c>
      <c r="C2861" s="31">
        <v>44767</v>
      </c>
      <c r="D2861" s="19" t="s">
        <v>1297</v>
      </c>
      <c r="E2861" s="51" t="str">
        <f>IF(ISBLANK(LeaveTracker[[#This Row],[Employee Name]]),"-----",VLOOKUP(LeaveTracker[[#This Row],[Employee Name]],Employees[[Employee Name]:[Office]],7))</f>
        <v>CTO</v>
      </c>
      <c r="F2861" s="51" t="str">
        <f>IF(ISBLANK(LeaveTracker[[#This Row],[Employee Name]]),"-----",VLOOKUP(LeaveTracker[[#This Row],[Employee Name]],Employees[[Employee Name]:[Office]],6))</f>
        <v>REGULAR</v>
      </c>
      <c r="G2861" s="24">
        <v>44770</v>
      </c>
      <c r="H2861" s="24">
        <v>44770</v>
      </c>
      <c r="I2861" s="19" t="s">
        <v>298</v>
      </c>
      <c r="J2861" s="43" t="s">
        <v>1004</v>
      </c>
      <c r="K2861" s="51" t="str">
        <f ca="1">LeaveTracker[[#This Row],[Days]]&amp;" "&amp;LeaveTracker[[#This Row],[Type of Leave]]</f>
        <v>1 OTHER</v>
      </c>
      <c r="L2861" s="23">
        <f ca="1">NETWORKDAYS(LeaveTracker[[#This Row],[Start Date]],LeaveTracker[[#This Row],[End Date]],lstHolidays)</f>
        <v>1</v>
      </c>
      <c r="M2861" s="27"/>
    </row>
    <row r="2862" spans="1:13" ht="30" customHeight="1" x14ac:dyDescent="0.3">
      <c r="A2862" s="27">
        <v>1245</v>
      </c>
      <c r="B2862" s="31">
        <v>44846</v>
      </c>
      <c r="C2862" s="31">
        <v>44778</v>
      </c>
      <c r="D2862" s="19" t="s">
        <v>1297</v>
      </c>
      <c r="E2862" s="51" t="str">
        <f>IF(ISBLANK(LeaveTracker[[#This Row],[Employee Name]]),"-----",VLOOKUP(LeaveTracker[[#This Row],[Employee Name]],Employees[[Employee Name]:[Office]],7))</f>
        <v>CTO</v>
      </c>
      <c r="F2862" s="51" t="str">
        <f>IF(ISBLANK(LeaveTracker[[#This Row],[Employee Name]]),"-----",VLOOKUP(LeaveTracker[[#This Row],[Employee Name]],Employees[[Employee Name]:[Office]],6))</f>
        <v>REGULAR</v>
      </c>
      <c r="G2862" s="24">
        <v>44781</v>
      </c>
      <c r="H2862" s="24">
        <v>44781</v>
      </c>
      <c r="I2862" s="19" t="s">
        <v>298</v>
      </c>
      <c r="J2862" s="43" t="s">
        <v>1004</v>
      </c>
      <c r="K2862" s="51" t="str">
        <f ca="1">LeaveTracker[[#This Row],[Days]]&amp;" "&amp;LeaveTracker[[#This Row],[Type of Leave]]</f>
        <v>1 OTHER</v>
      </c>
      <c r="L2862" s="23">
        <f ca="1">NETWORKDAYS(LeaveTracker[[#This Row],[Start Date]],LeaveTracker[[#This Row],[End Date]],lstHolidays)</f>
        <v>1</v>
      </c>
      <c r="M2862" s="27"/>
    </row>
    <row r="2863" spans="1:13" ht="30" customHeight="1" x14ac:dyDescent="0.3">
      <c r="A2863" s="27">
        <v>1246</v>
      </c>
      <c r="B2863" s="31">
        <v>44846</v>
      </c>
      <c r="C2863" s="31">
        <v>44740</v>
      </c>
      <c r="D2863" s="19" t="s">
        <v>1308</v>
      </c>
      <c r="E2863" s="51" t="str">
        <f>IF(ISBLANK(LeaveTracker[[#This Row],[Employee Name]]),"-----",VLOOKUP(LeaveTracker[[#This Row],[Employee Name]],Employees[[Employee Name]:[Office]],7))</f>
        <v>CTO</v>
      </c>
      <c r="F2863" s="51" t="str">
        <f>IF(ISBLANK(LeaveTracker[[#This Row],[Employee Name]]),"-----",VLOOKUP(LeaveTracker[[#This Row],[Employee Name]],Employees[[Employee Name]:[Office]],6))</f>
        <v>REGULAR</v>
      </c>
      <c r="G2863" s="24">
        <v>44749</v>
      </c>
      <c r="H2863" s="24">
        <v>44749</v>
      </c>
      <c r="I2863" s="19" t="s">
        <v>298</v>
      </c>
      <c r="J2863" s="43" t="s">
        <v>1004</v>
      </c>
      <c r="K2863" s="51" t="str">
        <f ca="1">LeaveTracker[[#This Row],[Days]]&amp;" "&amp;LeaveTracker[[#This Row],[Type of Leave]]</f>
        <v>1 OTHER</v>
      </c>
      <c r="L2863" s="23">
        <f ca="1">NETWORKDAYS(LeaveTracker[[#This Row],[Start Date]],LeaveTracker[[#This Row],[End Date]],lstHolidays)</f>
        <v>1</v>
      </c>
      <c r="M2863" s="27"/>
    </row>
    <row r="2864" spans="1:13" ht="30" customHeight="1" x14ac:dyDescent="0.3">
      <c r="A2864" s="27">
        <v>1247</v>
      </c>
      <c r="B2864" s="31">
        <v>44846</v>
      </c>
      <c r="C2864" s="31">
        <v>44764</v>
      </c>
      <c r="D2864" s="19" t="s">
        <v>1308</v>
      </c>
      <c r="E2864" s="51" t="str">
        <f>IF(ISBLANK(LeaveTracker[[#This Row],[Employee Name]]),"-----",VLOOKUP(LeaveTracker[[#This Row],[Employee Name]],Employees[[Employee Name]:[Office]],7))</f>
        <v>CTO</v>
      </c>
      <c r="F2864" s="51" t="str">
        <f>IF(ISBLANK(LeaveTracker[[#This Row],[Employee Name]]),"-----",VLOOKUP(LeaveTracker[[#This Row],[Employee Name]],Employees[[Employee Name]:[Office]],6))</f>
        <v>REGULAR</v>
      </c>
      <c r="G2864" s="24">
        <v>44762</v>
      </c>
      <c r="H2864" s="24">
        <v>44762</v>
      </c>
      <c r="I2864" s="19" t="s">
        <v>81</v>
      </c>
      <c r="K2864" s="51" t="str">
        <f ca="1">LeaveTracker[[#This Row],[Days]]&amp;" "&amp;LeaveTracker[[#This Row],[Type of Leave]]</f>
        <v>1 SL</v>
      </c>
      <c r="L2864" s="23">
        <f ca="1">NETWORKDAYS(LeaveTracker[[#This Row],[Start Date]],LeaveTracker[[#This Row],[End Date]],lstHolidays)</f>
        <v>1</v>
      </c>
      <c r="M2864" s="27"/>
    </row>
    <row r="2865" spans="1:13" ht="30" customHeight="1" x14ac:dyDescent="0.3">
      <c r="A2865" s="27">
        <v>1248</v>
      </c>
      <c r="B2865" s="31">
        <v>44846</v>
      </c>
      <c r="C2865" s="31">
        <v>44764</v>
      </c>
      <c r="D2865" s="19" t="s">
        <v>1060</v>
      </c>
      <c r="E2865" s="51" t="str">
        <f>IF(ISBLANK(LeaveTracker[[#This Row],[Employee Name]]),"-----",VLOOKUP(LeaveTracker[[#This Row],[Employee Name]],Employees[[Employee Name]:[Office]],7))</f>
        <v>CTO</v>
      </c>
      <c r="F2865" s="51" t="str">
        <f>IF(ISBLANK(LeaveTracker[[#This Row],[Employee Name]]),"-----",VLOOKUP(LeaveTracker[[#This Row],[Employee Name]],Employees[[Employee Name]:[Office]],6))</f>
        <v>REGULAR</v>
      </c>
      <c r="G2865" s="24">
        <v>44762</v>
      </c>
      <c r="H2865" s="24">
        <v>44762</v>
      </c>
      <c r="I2865" s="19" t="s">
        <v>81</v>
      </c>
      <c r="K2865" s="51" t="str">
        <f ca="1">LeaveTracker[[#This Row],[Days]]&amp;" "&amp;LeaveTracker[[#This Row],[Type of Leave]]</f>
        <v>1 SL</v>
      </c>
      <c r="L2865" s="23">
        <f ca="1">NETWORKDAYS(LeaveTracker[[#This Row],[Start Date]],LeaveTracker[[#This Row],[End Date]],lstHolidays)</f>
        <v>1</v>
      </c>
      <c r="M2865" s="27"/>
    </row>
    <row r="2866" spans="1:13" ht="30" customHeight="1" x14ac:dyDescent="0.3">
      <c r="A2866" s="27">
        <v>1249</v>
      </c>
      <c r="B2866" s="31">
        <v>44846</v>
      </c>
      <c r="C2866" s="31">
        <v>44757</v>
      </c>
      <c r="D2866" s="19" t="s">
        <v>1286</v>
      </c>
      <c r="E2866" s="51" t="str">
        <f>IF(ISBLANK(LeaveTracker[[#This Row],[Employee Name]]),"-----",VLOOKUP(LeaveTracker[[#This Row],[Employee Name]],Employees[[Employee Name]:[Office]],7))</f>
        <v>CTO</v>
      </c>
      <c r="F2866" s="51" t="str">
        <f>IF(ISBLANK(LeaveTracker[[#This Row],[Employee Name]]),"-----",VLOOKUP(LeaveTracker[[#This Row],[Employee Name]],Employees[[Employee Name]:[Office]],6))</f>
        <v>REGULAR</v>
      </c>
      <c r="G2866" s="24">
        <v>44761</v>
      </c>
      <c r="H2866" s="24">
        <v>44761</v>
      </c>
      <c r="I2866" s="19" t="s">
        <v>82</v>
      </c>
      <c r="K2866" s="51" t="str">
        <f ca="1">LeaveTracker[[#This Row],[Days]]&amp;" "&amp;LeaveTracker[[#This Row],[Type of Leave]]</f>
        <v>1 VL</v>
      </c>
      <c r="L2866" s="23">
        <f ca="1">NETWORKDAYS(LeaveTracker[[#This Row],[Start Date]],LeaveTracker[[#This Row],[End Date]],lstHolidays)</f>
        <v>1</v>
      </c>
      <c r="M2866" s="27"/>
    </row>
    <row r="2867" spans="1:13" ht="30" customHeight="1" x14ac:dyDescent="0.3">
      <c r="A2867" s="27">
        <v>1250</v>
      </c>
      <c r="B2867" s="31">
        <v>44846</v>
      </c>
      <c r="C2867" s="31">
        <v>44776</v>
      </c>
      <c r="D2867" s="19" t="s">
        <v>1286</v>
      </c>
      <c r="E2867" s="51" t="str">
        <f>IF(ISBLANK(LeaveTracker[[#This Row],[Employee Name]]),"-----",VLOOKUP(LeaveTracker[[#This Row],[Employee Name]],Employees[[Employee Name]:[Office]],7))</f>
        <v>CTO</v>
      </c>
      <c r="F2867" s="51" t="str">
        <f>IF(ISBLANK(LeaveTracker[[#This Row],[Employee Name]]),"-----",VLOOKUP(LeaveTracker[[#This Row],[Employee Name]],Employees[[Employee Name]:[Office]],6))</f>
        <v>REGULAR</v>
      </c>
      <c r="G2867" s="24">
        <v>44781</v>
      </c>
      <c r="H2867" s="24">
        <v>44781</v>
      </c>
      <c r="I2867" s="19" t="s">
        <v>82</v>
      </c>
      <c r="K2867" s="51" t="str">
        <f ca="1">LeaveTracker[[#This Row],[Days]]&amp;" "&amp;LeaveTracker[[#This Row],[Type of Leave]]</f>
        <v>1 VL</v>
      </c>
      <c r="L2867" s="23">
        <f ca="1">NETWORKDAYS(LeaveTracker[[#This Row],[Start Date]],LeaveTracker[[#This Row],[End Date]],lstHolidays)</f>
        <v>1</v>
      </c>
      <c r="M2867" s="27"/>
    </row>
    <row r="2868" spans="1:13" ht="30" customHeight="1" x14ac:dyDescent="0.3">
      <c r="A2868" s="27">
        <v>1250</v>
      </c>
      <c r="B2868" s="31">
        <v>44846</v>
      </c>
      <c r="C2868" s="31">
        <v>44776</v>
      </c>
      <c r="D2868" s="19" t="s">
        <v>1286</v>
      </c>
      <c r="E2868" s="51" t="str">
        <f>IF(ISBLANK(LeaveTracker[[#This Row],[Employee Name]]),"-----",VLOOKUP(LeaveTracker[[#This Row],[Employee Name]],Employees[[Employee Name]:[Office]],7))</f>
        <v>CTO</v>
      </c>
      <c r="F2868" s="51" t="str">
        <f>IF(ISBLANK(LeaveTracker[[#This Row],[Employee Name]]),"-----",VLOOKUP(LeaveTracker[[#This Row],[Employee Name]],Employees[[Employee Name]:[Office]],6))</f>
        <v>REGULAR</v>
      </c>
      <c r="G2868" s="24">
        <v>44783</v>
      </c>
      <c r="H2868" s="24">
        <v>44783</v>
      </c>
      <c r="I2868" s="19" t="s">
        <v>82</v>
      </c>
      <c r="K2868" s="51" t="str">
        <f ca="1">LeaveTracker[[#This Row],[Days]]&amp;" "&amp;LeaveTracker[[#This Row],[Type of Leave]]</f>
        <v>1 VL</v>
      </c>
      <c r="L2868" s="23">
        <f ca="1">NETWORKDAYS(LeaveTracker[[#This Row],[Start Date]],LeaveTracker[[#This Row],[End Date]],lstHolidays)</f>
        <v>1</v>
      </c>
      <c r="M2868" s="27"/>
    </row>
    <row r="2869" spans="1:13" ht="30" customHeight="1" x14ac:dyDescent="0.3">
      <c r="A2869" s="27">
        <f>A2868+1</f>
        <v>1251</v>
      </c>
      <c r="B2869" s="31">
        <v>44860</v>
      </c>
      <c r="C2869" s="31">
        <v>44827</v>
      </c>
      <c r="D2869" s="19" t="s">
        <v>1295</v>
      </c>
      <c r="E2869" s="51" t="str">
        <f>IF(ISBLANK(LeaveTracker[[#This Row],[Employee Name]]),"-----",VLOOKUP(LeaveTracker[[#This Row],[Employee Name]],Employees[[Employee Name]:[Office]],7))</f>
        <v>EEO/ CITY MARKET</v>
      </c>
      <c r="F2869" s="51" t="str">
        <f>IF(ISBLANK(LeaveTracker[[#This Row],[Employee Name]]),"-----",VLOOKUP(LeaveTracker[[#This Row],[Employee Name]],Employees[[Employee Name]:[Office]],6))</f>
        <v>REGULAR</v>
      </c>
      <c r="G2869" s="24">
        <v>44830</v>
      </c>
      <c r="H2869" s="24">
        <v>44834</v>
      </c>
      <c r="I2869" s="19" t="s">
        <v>298</v>
      </c>
      <c r="J2869" s="43" t="s">
        <v>691</v>
      </c>
      <c r="K2869" s="51" t="str">
        <f ca="1">LeaveTracker[[#This Row],[Days]]&amp;" "&amp;LeaveTracker[[#This Row],[Type of Leave]]</f>
        <v>5 OTHER</v>
      </c>
      <c r="L2869" s="23">
        <f ca="1">NETWORKDAYS(LeaveTracker[[#This Row],[Start Date]],LeaveTracker[[#This Row],[End Date]],lstHolidays)</f>
        <v>5</v>
      </c>
      <c r="M2869" s="27"/>
    </row>
    <row r="2870" spans="1:13" ht="30" customHeight="1" x14ac:dyDescent="0.3">
      <c r="A2870" s="27">
        <v>1251</v>
      </c>
      <c r="B2870" s="31">
        <v>44860</v>
      </c>
      <c r="C2870" s="31">
        <v>44827</v>
      </c>
      <c r="D2870" s="19" t="s">
        <v>1295</v>
      </c>
      <c r="E2870" s="51" t="str">
        <f>IF(ISBLANK(LeaveTracker[[#This Row],[Employee Name]]),"-----",VLOOKUP(LeaveTracker[[#This Row],[Employee Name]],Employees[[Employee Name]:[Office]],7))</f>
        <v>EEO/ CITY MARKET</v>
      </c>
      <c r="F2870" s="51" t="str">
        <f>IF(ISBLANK(LeaveTracker[[#This Row],[Employee Name]]),"-----",VLOOKUP(LeaveTracker[[#This Row],[Employee Name]],Employees[[Employee Name]:[Office]],6))</f>
        <v>REGULAR</v>
      </c>
      <c r="G2870" s="24">
        <v>44837</v>
      </c>
      <c r="H2870" s="24">
        <v>44841</v>
      </c>
      <c r="I2870" s="19" t="s">
        <v>298</v>
      </c>
      <c r="J2870" s="43" t="s">
        <v>691</v>
      </c>
      <c r="K2870" s="51" t="str">
        <f ca="1">LeaveTracker[[#This Row],[Days]]&amp;" "&amp;LeaveTracker[[#This Row],[Type of Leave]]</f>
        <v>5 OTHER</v>
      </c>
      <c r="L2870" s="23">
        <f ca="1">NETWORKDAYS(LeaveTracker[[#This Row],[Start Date]],LeaveTracker[[#This Row],[End Date]],lstHolidays)</f>
        <v>5</v>
      </c>
      <c r="M2870" s="27"/>
    </row>
    <row r="2871" spans="1:13" ht="30" customHeight="1" x14ac:dyDescent="0.3">
      <c r="A2871" s="27">
        <v>1251</v>
      </c>
      <c r="B2871" s="31">
        <v>44860</v>
      </c>
      <c r="C2871" s="31">
        <v>44827</v>
      </c>
      <c r="D2871" s="19" t="s">
        <v>1295</v>
      </c>
      <c r="E2871" s="51" t="str">
        <f>IF(ISBLANK(LeaveTracker[[#This Row],[Employee Name]]),"-----",VLOOKUP(LeaveTracker[[#This Row],[Employee Name]],Employees[[Employee Name]:[Office]],7))</f>
        <v>EEO/ CITY MARKET</v>
      </c>
      <c r="F2871" s="51" t="str">
        <f>IF(ISBLANK(LeaveTracker[[#This Row],[Employee Name]]),"-----",VLOOKUP(LeaveTracker[[#This Row],[Employee Name]],Employees[[Employee Name]:[Office]],6))</f>
        <v>REGULAR</v>
      </c>
      <c r="G2871" s="24">
        <v>44844</v>
      </c>
      <c r="H2871" s="24">
        <v>44848</v>
      </c>
      <c r="I2871" s="19" t="s">
        <v>298</v>
      </c>
      <c r="J2871" s="43" t="s">
        <v>691</v>
      </c>
      <c r="K2871" s="51" t="str">
        <f ca="1">LeaveTracker[[#This Row],[Days]]&amp;" "&amp;LeaveTracker[[#This Row],[Type of Leave]]</f>
        <v>5 OTHER</v>
      </c>
      <c r="L2871" s="23">
        <f ca="1">NETWORKDAYS(LeaveTracker[[#This Row],[Start Date]],LeaveTracker[[#This Row],[End Date]],lstHolidays)</f>
        <v>5</v>
      </c>
      <c r="M2871" s="27"/>
    </row>
    <row r="2872" spans="1:13" ht="30" customHeight="1" x14ac:dyDescent="0.3">
      <c r="A2872" s="27">
        <v>1251</v>
      </c>
      <c r="B2872" s="31">
        <v>44860</v>
      </c>
      <c r="C2872" s="31">
        <v>44827</v>
      </c>
      <c r="D2872" s="19" t="s">
        <v>1295</v>
      </c>
      <c r="E2872" s="51" t="str">
        <f>IF(ISBLANK(LeaveTracker[[#This Row],[Employee Name]]),"-----",VLOOKUP(LeaveTracker[[#This Row],[Employee Name]],Employees[[Employee Name]:[Office]],7))</f>
        <v>EEO/ CITY MARKET</v>
      </c>
      <c r="F2872" s="51" t="str">
        <f>IF(ISBLANK(LeaveTracker[[#This Row],[Employee Name]]),"-----",VLOOKUP(LeaveTracker[[#This Row],[Employee Name]],Employees[[Employee Name]:[Office]],6))</f>
        <v>REGULAR</v>
      </c>
      <c r="G2872" s="24">
        <v>44851</v>
      </c>
      <c r="H2872" s="24">
        <v>44855</v>
      </c>
      <c r="I2872" s="19" t="s">
        <v>298</v>
      </c>
      <c r="J2872" s="43" t="s">
        <v>691</v>
      </c>
      <c r="K2872" s="51" t="str">
        <f ca="1">LeaveTracker[[#This Row],[Days]]&amp;" "&amp;LeaveTracker[[#This Row],[Type of Leave]]</f>
        <v>5 OTHER</v>
      </c>
      <c r="L2872" s="23">
        <f ca="1">NETWORKDAYS(LeaveTracker[[#This Row],[Start Date]],LeaveTracker[[#This Row],[End Date]],lstHolidays)</f>
        <v>5</v>
      </c>
      <c r="M2872" s="27"/>
    </row>
    <row r="2873" spans="1:13" ht="30" customHeight="1" x14ac:dyDescent="0.3">
      <c r="A2873" s="27">
        <v>1251</v>
      </c>
      <c r="B2873" s="31">
        <v>44860</v>
      </c>
      <c r="C2873" s="31">
        <v>44827</v>
      </c>
      <c r="D2873" s="19" t="s">
        <v>1295</v>
      </c>
      <c r="E2873" s="51" t="str">
        <f>IF(ISBLANK(LeaveTracker[[#This Row],[Employee Name]]),"-----",VLOOKUP(LeaveTracker[[#This Row],[Employee Name]],Employees[[Employee Name]:[Office]],7))</f>
        <v>EEO/ CITY MARKET</v>
      </c>
      <c r="F2873" s="51" t="str">
        <f>IF(ISBLANK(LeaveTracker[[#This Row],[Employee Name]]),"-----",VLOOKUP(LeaveTracker[[#This Row],[Employee Name]],Employees[[Employee Name]:[Office]],6))</f>
        <v>REGULAR</v>
      </c>
      <c r="G2873" s="24">
        <v>44858</v>
      </c>
      <c r="H2873" s="24">
        <v>44862</v>
      </c>
      <c r="I2873" s="19" t="s">
        <v>298</v>
      </c>
      <c r="J2873" s="43" t="s">
        <v>691</v>
      </c>
      <c r="K2873" s="51" t="str">
        <f ca="1">LeaveTracker[[#This Row],[Days]]&amp;" "&amp;LeaveTracker[[#This Row],[Type of Leave]]</f>
        <v>5 OTHER</v>
      </c>
      <c r="L2873" s="23">
        <f ca="1">NETWORKDAYS(LeaveTracker[[#This Row],[Start Date]],LeaveTracker[[#This Row],[End Date]],lstHolidays)</f>
        <v>5</v>
      </c>
      <c r="M2873" s="27"/>
    </row>
    <row r="2874" spans="1:13" ht="30" customHeight="1" x14ac:dyDescent="0.3">
      <c r="A2874" s="27">
        <f t="shared" ref="A2874:A2937" si="19">A2873+1</f>
        <v>1252</v>
      </c>
      <c r="B2874" s="31">
        <v>44860</v>
      </c>
      <c r="C2874" s="31">
        <v>44788</v>
      </c>
      <c r="D2874" s="19" t="s">
        <v>459</v>
      </c>
      <c r="E2874" s="51" t="str">
        <f>IF(ISBLANK(LeaveTracker[[#This Row],[Employee Name]]),"-----",VLOOKUP(LeaveTracker[[#This Row],[Employee Name]],Employees[[Employee Name]:[Office]],7))</f>
        <v>HRMO</v>
      </c>
      <c r="F2874" s="51" t="str">
        <f>IF(ISBLANK(LeaveTracker[[#This Row],[Employee Name]]),"-----",VLOOKUP(LeaveTracker[[#This Row],[Employee Name]],Employees[[Employee Name]:[Office]],6))</f>
        <v>REGULAR</v>
      </c>
      <c r="G2874" s="24">
        <v>44795</v>
      </c>
      <c r="H2874" s="24">
        <v>44795</v>
      </c>
      <c r="I2874" s="19" t="s">
        <v>82</v>
      </c>
      <c r="K2874" s="51" t="str">
        <f ca="1">LeaveTracker[[#This Row],[Days]]&amp;" "&amp;LeaveTracker[[#This Row],[Type of Leave]]</f>
        <v>1 VL</v>
      </c>
      <c r="L2874" s="23">
        <f ca="1">NETWORKDAYS(LeaveTracker[[#This Row],[Start Date]],LeaveTracker[[#This Row],[End Date]],lstHolidays)</f>
        <v>1</v>
      </c>
      <c r="M2874" s="27"/>
    </row>
    <row r="2875" spans="1:13" ht="30" customHeight="1" x14ac:dyDescent="0.3">
      <c r="A2875" s="27">
        <f t="shared" si="19"/>
        <v>1253</v>
      </c>
      <c r="B2875" s="31">
        <v>44860</v>
      </c>
      <c r="C2875" s="31">
        <v>44809</v>
      </c>
      <c r="D2875" s="19" t="s">
        <v>778</v>
      </c>
      <c r="E2875" s="51" t="str">
        <f>IF(ISBLANK(LeaveTracker[[#This Row],[Employee Name]]),"-----",VLOOKUP(LeaveTracker[[#This Row],[Employee Name]],Employees[[Employee Name]:[Office]],7))</f>
        <v>HRMO</v>
      </c>
      <c r="F2875" s="51" t="str">
        <f>IF(ISBLANK(LeaveTracker[[#This Row],[Employee Name]]),"-----",VLOOKUP(LeaveTracker[[#This Row],[Employee Name]],Employees[[Employee Name]:[Office]],6))</f>
        <v>REGULAR</v>
      </c>
      <c r="G2875" s="24">
        <v>44810</v>
      </c>
      <c r="H2875" s="24">
        <v>44810</v>
      </c>
      <c r="I2875" s="19" t="s">
        <v>298</v>
      </c>
      <c r="J2875" s="43" t="s">
        <v>1003</v>
      </c>
      <c r="K2875" s="51" t="str">
        <f ca="1">LeaveTracker[[#This Row],[Days]]&amp;" "&amp;LeaveTracker[[#This Row],[Type of Leave]]</f>
        <v>1 OTHER</v>
      </c>
      <c r="L2875" s="23">
        <f ca="1">NETWORKDAYS(LeaveTracker[[#This Row],[Start Date]],LeaveTracker[[#This Row],[End Date]],lstHolidays)</f>
        <v>1</v>
      </c>
      <c r="M2875" s="27"/>
    </row>
    <row r="2876" spans="1:13" ht="30" customHeight="1" x14ac:dyDescent="0.3">
      <c r="A2876" s="27">
        <f t="shared" si="19"/>
        <v>1254</v>
      </c>
      <c r="B2876" s="31">
        <v>44860</v>
      </c>
      <c r="C2876" s="31">
        <v>44838</v>
      </c>
      <c r="D2876" s="19" t="s">
        <v>1283</v>
      </c>
      <c r="E2876" s="51" t="str">
        <f>IF(ISBLANK(LeaveTracker[[#This Row],[Employee Name]]),"-----",VLOOKUP(LeaveTracker[[#This Row],[Employee Name]],Employees[[Employee Name]:[Office]],7))</f>
        <v>MO</v>
      </c>
      <c r="F2876" s="51" t="str">
        <f>IF(ISBLANK(LeaveTracker[[#This Row],[Employee Name]]),"-----",VLOOKUP(LeaveTracker[[#This Row],[Employee Name]],Employees[[Employee Name]:[Office]],6))</f>
        <v>REGULAR</v>
      </c>
      <c r="G2876" s="24">
        <v>44838</v>
      </c>
      <c r="H2876" s="24">
        <v>44839</v>
      </c>
      <c r="I2876" s="19" t="s">
        <v>82</v>
      </c>
      <c r="K2876" s="51" t="str">
        <f ca="1">LeaveTracker[[#This Row],[Days]]&amp;" "&amp;LeaveTracker[[#This Row],[Type of Leave]]</f>
        <v>2 VL</v>
      </c>
      <c r="L2876" s="23">
        <f ca="1">NETWORKDAYS(LeaveTracker[[#This Row],[Start Date]],LeaveTracker[[#This Row],[End Date]],lstHolidays)</f>
        <v>2</v>
      </c>
      <c r="M2876" s="27"/>
    </row>
    <row r="2877" spans="1:13" ht="30" customHeight="1" x14ac:dyDescent="0.3">
      <c r="A2877" s="27">
        <f t="shared" si="19"/>
        <v>1255</v>
      </c>
      <c r="B2877" s="31">
        <v>44860</v>
      </c>
      <c r="C2877" s="31">
        <v>44827</v>
      </c>
      <c r="D2877" s="19" t="s">
        <v>1283</v>
      </c>
      <c r="E2877" s="51" t="str">
        <f>IF(ISBLANK(LeaveTracker[[#This Row],[Employee Name]]),"-----",VLOOKUP(LeaveTracker[[#This Row],[Employee Name]],Employees[[Employee Name]:[Office]],7))</f>
        <v>MO</v>
      </c>
      <c r="F2877" s="51" t="str">
        <f>IF(ISBLANK(LeaveTracker[[#This Row],[Employee Name]]),"-----",VLOOKUP(LeaveTracker[[#This Row],[Employee Name]],Employees[[Employee Name]:[Office]],6))</f>
        <v>REGULAR</v>
      </c>
      <c r="G2877" s="24">
        <v>44827</v>
      </c>
      <c r="H2877" s="24">
        <v>44827</v>
      </c>
      <c r="I2877" s="19" t="s">
        <v>81</v>
      </c>
      <c r="K2877" s="51" t="str">
        <f ca="1">LeaveTracker[[#This Row],[Days]]&amp;" "&amp;LeaveTracker[[#This Row],[Type of Leave]]</f>
        <v>1 SL</v>
      </c>
      <c r="L2877" s="23">
        <f ca="1">NETWORKDAYS(LeaveTracker[[#This Row],[Start Date]],LeaveTracker[[#This Row],[End Date]],lstHolidays)</f>
        <v>1</v>
      </c>
      <c r="M2877" s="27"/>
    </row>
    <row r="2878" spans="1:13" ht="30" customHeight="1" x14ac:dyDescent="0.3">
      <c r="A2878" s="27">
        <f t="shared" si="19"/>
        <v>1256</v>
      </c>
      <c r="B2878" s="31">
        <v>44860</v>
      </c>
      <c r="C2878" s="31">
        <v>44839</v>
      </c>
      <c r="D2878" s="19" t="s">
        <v>121</v>
      </c>
      <c r="E2878" s="51" t="str">
        <f>IF(ISBLANK(LeaveTracker[[#This Row],[Employee Name]]),"-----",VLOOKUP(LeaveTracker[[#This Row],[Employee Name]],Employees[[Employee Name]:[Office]],7))</f>
        <v>CHARACTER OFFICE</v>
      </c>
      <c r="F2878" s="51" t="str">
        <f>IF(ISBLANK(LeaveTracker[[#This Row],[Employee Name]]),"-----",VLOOKUP(LeaveTracker[[#This Row],[Employee Name]],Employees[[Employee Name]:[Office]],6))</f>
        <v>REGULAR</v>
      </c>
      <c r="G2878" s="24">
        <v>44838</v>
      </c>
      <c r="H2878" s="24">
        <v>44838</v>
      </c>
      <c r="I2878" s="19" t="s">
        <v>81</v>
      </c>
      <c r="K2878" s="51" t="str">
        <f ca="1">LeaveTracker[[#This Row],[Days]]&amp;" "&amp;LeaveTracker[[#This Row],[Type of Leave]]</f>
        <v>1 SL</v>
      </c>
      <c r="L2878" s="23">
        <f ca="1">NETWORKDAYS(LeaveTracker[[#This Row],[Start Date]],LeaveTracker[[#This Row],[End Date]],lstHolidays)</f>
        <v>1</v>
      </c>
      <c r="M2878" s="27"/>
    </row>
    <row r="2879" spans="1:13" ht="30" customHeight="1" x14ac:dyDescent="0.3">
      <c r="A2879" s="27">
        <f t="shared" si="19"/>
        <v>1257</v>
      </c>
      <c r="B2879" s="31">
        <v>44860</v>
      </c>
      <c r="C2879" s="31">
        <v>44785</v>
      </c>
      <c r="D2879" s="19" t="s">
        <v>121</v>
      </c>
      <c r="E2879" s="51" t="str">
        <f>IF(ISBLANK(LeaveTracker[[#This Row],[Employee Name]]),"-----",VLOOKUP(LeaveTracker[[#This Row],[Employee Name]],Employees[[Employee Name]:[Office]],7))</f>
        <v>CHARACTER OFFICE</v>
      </c>
      <c r="F2879" s="51" t="str">
        <f>IF(ISBLANK(LeaveTracker[[#This Row],[Employee Name]]),"-----",VLOOKUP(LeaveTracker[[#This Row],[Employee Name]],Employees[[Employee Name]:[Office]],6))</f>
        <v>REGULAR</v>
      </c>
      <c r="G2879" s="24">
        <v>44783</v>
      </c>
      <c r="H2879" s="24">
        <v>44784</v>
      </c>
      <c r="I2879" s="19" t="s">
        <v>81</v>
      </c>
      <c r="K2879" s="51" t="str">
        <f ca="1">LeaveTracker[[#This Row],[Days]]&amp;" "&amp;LeaveTracker[[#This Row],[Type of Leave]]</f>
        <v>2 SL</v>
      </c>
      <c r="L2879" s="23">
        <f ca="1">NETWORKDAYS(LeaveTracker[[#This Row],[Start Date]],LeaveTracker[[#This Row],[End Date]],lstHolidays)</f>
        <v>2</v>
      </c>
      <c r="M2879" s="27"/>
    </row>
    <row r="2880" spans="1:13" ht="30" customHeight="1" x14ac:dyDescent="0.3">
      <c r="A2880" s="27">
        <f t="shared" si="19"/>
        <v>1258</v>
      </c>
      <c r="B2880" s="31">
        <v>44860</v>
      </c>
      <c r="C2880" s="31">
        <v>44787</v>
      </c>
      <c r="D2880" s="19" t="s">
        <v>268</v>
      </c>
      <c r="E2880" s="51" t="str">
        <f>IF(ISBLANK(LeaveTracker[[#This Row],[Employee Name]]),"-----",VLOOKUP(LeaveTracker[[#This Row],[Employee Name]],Employees[[Employee Name]:[Office]],7))</f>
        <v>PICNIC GROVE</v>
      </c>
      <c r="F2880" s="51" t="str">
        <f>IF(ISBLANK(LeaveTracker[[#This Row],[Employee Name]]),"-----",VLOOKUP(LeaveTracker[[#This Row],[Employee Name]],Employees[[Employee Name]:[Office]],6))</f>
        <v>REGULAR</v>
      </c>
      <c r="G2880" s="24">
        <v>44795</v>
      </c>
      <c r="H2880" s="24">
        <v>44797</v>
      </c>
      <c r="I2880" s="19" t="s">
        <v>298</v>
      </c>
      <c r="J2880" s="43" t="s">
        <v>1035</v>
      </c>
      <c r="K2880" s="51" t="str">
        <f ca="1">LeaveTracker[[#This Row],[Days]]&amp;" "&amp;LeaveTracker[[#This Row],[Type of Leave]]</f>
        <v>3 OTHER</v>
      </c>
      <c r="L2880" s="23">
        <f ca="1">NETWORKDAYS(LeaveTracker[[#This Row],[Start Date]],LeaveTracker[[#This Row],[End Date]],lstHolidays)</f>
        <v>3</v>
      </c>
      <c r="M2880" s="27"/>
    </row>
    <row r="2881" spans="1:13" ht="30" customHeight="1" x14ac:dyDescent="0.3">
      <c r="A2881" s="27">
        <f t="shared" si="19"/>
        <v>1259</v>
      </c>
      <c r="B2881" s="31">
        <v>44893</v>
      </c>
      <c r="C2881" s="31">
        <v>44839</v>
      </c>
      <c r="D2881" s="19" t="s">
        <v>1336</v>
      </c>
      <c r="E2881" s="51" t="str">
        <f>IF(ISBLANK(LeaveTracker[[#This Row],[Employee Name]]),"-----",VLOOKUP(LeaveTracker[[#This Row],[Employee Name]],Employees[[Employee Name]:[Office]],7))</f>
        <v>BPLO</v>
      </c>
      <c r="F2881" s="51" t="str">
        <f>IF(ISBLANK(LeaveTracker[[#This Row],[Employee Name]]),"-----",VLOOKUP(LeaveTracker[[#This Row],[Employee Name]],Employees[[Employee Name]:[Office]],6))</f>
        <v>REGULAR</v>
      </c>
      <c r="G2881" s="24">
        <v>44851</v>
      </c>
      <c r="H2881" s="24">
        <v>44855</v>
      </c>
      <c r="I2881" s="19" t="s">
        <v>82</v>
      </c>
      <c r="K2881" s="51" t="str">
        <f ca="1">LeaveTracker[[#This Row],[Days]]&amp;" "&amp;LeaveTracker[[#This Row],[Type of Leave]]</f>
        <v>5 VL</v>
      </c>
      <c r="L2881" s="23">
        <f ca="1">NETWORKDAYS(LeaveTracker[[#This Row],[Start Date]],LeaveTracker[[#This Row],[End Date]],lstHolidays)</f>
        <v>5</v>
      </c>
      <c r="M2881" s="27"/>
    </row>
    <row r="2882" spans="1:13" ht="30" customHeight="1" x14ac:dyDescent="0.3">
      <c r="A2882" s="27">
        <f t="shared" si="19"/>
        <v>1260</v>
      </c>
      <c r="B2882" s="31">
        <v>44893</v>
      </c>
      <c r="C2882" s="31">
        <v>44868</v>
      </c>
      <c r="D2882" s="19" t="s">
        <v>778</v>
      </c>
      <c r="E2882" s="51" t="str">
        <f>IF(ISBLANK(LeaveTracker[[#This Row],[Employee Name]]),"-----",VLOOKUP(LeaveTracker[[#This Row],[Employee Name]],Employees[[Employee Name]:[Office]],7))</f>
        <v>HRMO</v>
      </c>
      <c r="F2882" s="51" t="str">
        <f>IF(ISBLANK(LeaveTracker[[#This Row],[Employee Name]]),"-----",VLOOKUP(LeaveTracker[[#This Row],[Employee Name]],Employees[[Employee Name]:[Office]],6))</f>
        <v>REGULAR</v>
      </c>
      <c r="G2882" s="24">
        <v>44889</v>
      </c>
      <c r="H2882" s="24">
        <v>1124</v>
      </c>
      <c r="I2882" s="19" t="s">
        <v>82</v>
      </c>
      <c r="K2882" s="51" t="str">
        <f ca="1">LeaveTracker[[#This Row],[Days]]&amp;" "&amp;LeaveTracker[[#This Row],[Type of Leave]]</f>
        <v>-31258 VL</v>
      </c>
      <c r="L2882" s="23">
        <f ca="1">NETWORKDAYS(LeaveTracker[[#This Row],[Start Date]],LeaveTracker[[#This Row],[End Date]],lstHolidays)</f>
        <v>-31258</v>
      </c>
      <c r="M2882" s="27"/>
    </row>
    <row r="2883" spans="1:13" ht="30" customHeight="1" x14ac:dyDescent="0.3">
      <c r="A2883" s="27">
        <f t="shared" si="19"/>
        <v>1261</v>
      </c>
      <c r="B2883" s="31">
        <v>44893</v>
      </c>
      <c r="C2883" s="31">
        <v>44868</v>
      </c>
      <c r="D2883" s="19" t="s">
        <v>778</v>
      </c>
      <c r="E2883" s="51" t="str">
        <f>IF(ISBLANK(LeaveTracker[[#This Row],[Employee Name]]),"-----",VLOOKUP(LeaveTracker[[#This Row],[Employee Name]],Employees[[Employee Name]:[Office]],7))</f>
        <v>HRMO</v>
      </c>
      <c r="F2883" s="51" t="str">
        <f>IF(ISBLANK(LeaveTracker[[#This Row],[Employee Name]]),"-----",VLOOKUP(LeaveTracker[[#This Row],[Employee Name]],Employees[[Employee Name]:[Office]],6))</f>
        <v>REGULAR</v>
      </c>
      <c r="G2883" s="24">
        <v>44904</v>
      </c>
      <c r="H2883" s="24">
        <v>44904</v>
      </c>
      <c r="I2883" s="19" t="s">
        <v>82</v>
      </c>
      <c r="K2883" s="51" t="str">
        <f ca="1">LeaveTracker[[#This Row],[Days]]&amp;" "&amp;LeaveTracker[[#This Row],[Type of Leave]]</f>
        <v>1 VL</v>
      </c>
      <c r="L2883" s="23">
        <f ca="1">NETWORKDAYS(LeaveTracker[[#This Row],[Start Date]],LeaveTracker[[#This Row],[End Date]],lstHolidays)</f>
        <v>1</v>
      </c>
      <c r="M2883" s="27"/>
    </row>
    <row r="2884" spans="1:13" ht="30" customHeight="1" x14ac:dyDescent="0.3">
      <c r="A2884" s="27">
        <f t="shared" si="19"/>
        <v>1262</v>
      </c>
      <c r="B2884" s="31">
        <v>44893</v>
      </c>
      <c r="C2884" s="31">
        <v>44868</v>
      </c>
      <c r="D2884" s="19" t="s">
        <v>778</v>
      </c>
      <c r="E2884" s="51" t="str">
        <f>IF(ISBLANK(LeaveTracker[[#This Row],[Employee Name]]),"-----",VLOOKUP(LeaveTracker[[#This Row],[Employee Name]],Employees[[Employee Name]:[Office]],7))</f>
        <v>HRMO</v>
      </c>
      <c r="F2884" s="51" t="str">
        <f>IF(ISBLANK(LeaveTracker[[#This Row],[Employee Name]]),"-----",VLOOKUP(LeaveTracker[[#This Row],[Employee Name]],Employees[[Employee Name]:[Office]],6))</f>
        <v>REGULAR</v>
      </c>
      <c r="G2884" s="24">
        <v>44909</v>
      </c>
      <c r="H2884" s="24">
        <v>44909</v>
      </c>
      <c r="I2884" s="19" t="s">
        <v>82</v>
      </c>
      <c r="K2884" s="51" t="str">
        <f ca="1">LeaveTracker[[#This Row],[Days]]&amp;" "&amp;LeaveTracker[[#This Row],[Type of Leave]]</f>
        <v>1 VL</v>
      </c>
      <c r="L2884" s="23">
        <f ca="1">NETWORKDAYS(LeaveTracker[[#This Row],[Start Date]],LeaveTracker[[#This Row],[End Date]],lstHolidays)</f>
        <v>1</v>
      </c>
      <c r="M2884" s="27"/>
    </row>
    <row r="2885" spans="1:13" ht="30" customHeight="1" x14ac:dyDescent="0.3">
      <c r="A2885" s="27">
        <f t="shared" si="19"/>
        <v>1263</v>
      </c>
      <c r="B2885" s="31">
        <v>44893</v>
      </c>
      <c r="C2885" s="31">
        <v>44882</v>
      </c>
      <c r="D2885" s="19" t="s">
        <v>459</v>
      </c>
      <c r="E2885" s="51" t="str">
        <f>IF(ISBLANK(LeaveTracker[[#This Row],[Employee Name]]),"-----",VLOOKUP(LeaveTracker[[#This Row],[Employee Name]],Employees[[Employee Name]:[Office]],7))</f>
        <v>HRMO</v>
      </c>
      <c r="F2885" s="51" t="str">
        <f>IF(ISBLANK(LeaveTracker[[#This Row],[Employee Name]]),"-----",VLOOKUP(LeaveTracker[[#This Row],[Employee Name]],Employees[[Employee Name]:[Office]],6))</f>
        <v>REGULAR</v>
      </c>
      <c r="G2885" s="24">
        <v>44901</v>
      </c>
      <c r="H2885" s="24">
        <v>44901</v>
      </c>
      <c r="I2885" s="19" t="s">
        <v>82</v>
      </c>
      <c r="K2885" s="51" t="str">
        <f ca="1">LeaveTracker[[#This Row],[Days]]&amp;" "&amp;LeaveTracker[[#This Row],[Type of Leave]]</f>
        <v>1 VL</v>
      </c>
      <c r="L2885" s="23">
        <f ca="1">NETWORKDAYS(LeaveTracker[[#This Row],[Start Date]],LeaveTracker[[#This Row],[End Date]],lstHolidays)</f>
        <v>1</v>
      </c>
      <c r="M2885" s="27"/>
    </row>
    <row r="2886" spans="1:13" ht="30" customHeight="1" x14ac:dyDescent="0.3">
      <c r="A2886" s="27">
        <f t="shared" si="19"/>
        <v>1264</v>
      </c>
      <c r="B2886" s="31">
        <v>44893</v>
      </c>
      <c r="C2886" s="31">
        <v>44882</v>
      </c>
      <c r="D2886" s="19" t="s">
        <v>459</v>
      </c>
      <c r="E2886" s="51" t="str">
        <f>IF(ISBLANK(LeaveTracker[[#This Row],[Employee Name]]),"-----",VLOOKUP(LeaveTracker[[#This Row],[Employee Name]],Employees[[Employee Name]:[Office]],7))</f>
        <v>HRMO</v>
      </c>
      <c r="F2886" s="51" t="str">
        <f>IF(ISBLANK(LeaveTracker[[#This Row],[Employee Name]]),"-----",VLOOKUP(LeaveTracker[[#This Row],[Employee Name]],Employees[[Employee Name]:[Office]],6))</f>
        <v>REGULAR</v>
      </c>
      <c r="G2886" s="24">
        <v>44918</v>
      </c>
      <c r="H2886" s="24">
        <v>44918</v>
      </c>
      <c r="I2886" s="19" t="s">
        <v>82</v>
      </c>
      <c r="K2886" s="51" t="str">
        <f ca="1">LeaveTracker[[#This Row],[Days]]&amp;" "&amp;LeaveTracker[[#This Row],[Type of Leave]]</f>
        <v>1 VL</v>
      </c>
      <c r="L2886" s="23">
        <f ca="1">NETWORKDAYS(LeaveTracker[[#This Row],[Start Date]],LeaveTracker[[#This Row],[End Date]],lstHolidays)</f>
        <v>1</v>
      </c>
      <c r="M2886" s="27"/>
    </row>
    <row r="2887" spans="1:13" ht="30" customHeight="1" x14ac:dyDescent="0.3">
      <c r="A2887" s="27">
        <f t="shared" si="19"/>
        <v>1265</v>
      </c>
      <c r="B2887" s="31">
        <v>44893</v>
      </c>
      <c r="C2887" s="31">
        <v>44837</v>
      </c>
      <c r="D2887" s="19" t="s">
        <v>1265</v>
      </c>
      <c r="E2887" s="51" t="str">
        <f>IF(ISBLANK(LeaveTracker[[#This Row],[Employee Name]]),"-----",VLOOKUP(LeaveTracker[[#This Row],[Employee Name]],Employees[[Employee Name]:[Office]],7))</f>
        <v>BUDGET</v>
      </c>
      <c r="F2887" s="51" t="str">
        <f>IF(ISBLANK(LeaveTracker[[#This Row],[Employee Name]]),"-----",VLOOKUP(LeaveTracker[[#This Row],[Employee Name]],Employees[[Employee Name]:[Office]],6))</f>
        <v>REGULAR</v>
      </c>
      <c r="G2887" s="24">
        <v>44834</v>
      </c>
      <c r="H2887" s="24">
        <v>44834</v>
      </c>
      <c r="I2887" s="19" t="s">
        <v>81</v>
      </c>
      <c r="K2887" s="51" t="str">
        <f ca="1">LeaveTracker[[#This Row],[Days]]&amp;" "&amp;LeaveTracker[[#This Row],[Type of Leave]]</f>
        <v>1 SL</v>
      </c>
      <c r="L2887" s="23">
        <f ca="1">NETWORKDAYS(LeaveTracker[[#This Row],[Start Date]],LeaveTracker[[#This Row],[End Date]],lstHolidays)</f>
        <v>1</v>
      </c>
      <c r="M2887" s="27"/>
    </row>
    <row r="2888" spans="1:13" ht="30" customHeight="1" x14ac:dyDescent="0.3">
      <c r="A2888" s="27">
        <f t="shared" si="19"/>
        <v>1266</v>
      </c>
      <c r="B2888" s="31">
        <v>44893</v>
      </c>
      <c r="C2888" s="31">
        <v>44888</v>
      </c>
      <c r="D2888" s="19" t="s">
        <v>1265</v>
      </c>
      <c r="E2888" s="51" t="str">
        <f>IF(ISBLANK(LeaveTracker[[#This Row],[Employee Name]]),"-----",VLOOKUP(LeaveTracker[[#This Row],[Employee Name]],Employees[[Employee Name]:[Office]],7))</f>
        <v>BUDGET</v>
      </c>
      <c r="F2888" s="51" t="str">
        <f>IF(ISBLANK(LeaveTracker[[#This Row],[Employee Name]]),"-----",VLOOKUP(LeaveTracker[[#This Row],[Employee Name]],Employees[[Employee Name]:[Office]],6))</f>
        <v>REGULAR</v>
      </c>
      <c r="G2888" s="24">
        <v>44887</v>
      </c>
      <c r="H2888" s="24">
        <v>44887</v>
      </c>
      <c r="I2888" s="19" t="s">
        <v>298</v>
      </c>
      <c r="J2888" s="43" t="s">
        <v>1003</v>
      </c>
      <c r="K2888" s="51" t="str">
        <f ca="1">LeaveTracker[[#This Row],[Days]]&amp;" "&amp;LeaveTracker[[#This Row],[Type of Leave]]</f>
        <v>1 OTHER</v>
      </c>
      <c r="L2888" s="23">
        <f ca="1">NETWORKDAYS(LeaveTracker[[#This Row],[Start Date]],LeaveTracker[[#This Row],[End Date]],lstHolidays)</f>
        <v>1</v>
      </c>
      <c r="M2888" s="27"/>
    </row>
    <row r="2889" spans="1:13" ht="30" customHeight="1" x14ac:dyDescent="0.3">
      <c r="A2889" s="27">
        <f t="shared" si="19"/>
        <v>1267</v>
      </c>
      <c r="B2889" s="31">
        <v>44893</v>
      </c>
      <c r="C2889" s="31">
        <v>44887</v>
      </c>
      <c r="D2889" s="19" t="s">
        <v>615</v>
      </c>
      <c r="E2889" s="51" t="str">
        <f>IF(ISBLANK(LeaveTracker[[#This Row],[Employee Name]]),"-----",VLOOKUP(LeaveTracker[[#This Row],[Employee Name]],Employees[[Employee Name]:[Office]],7))</f>
        <v>CBO</v>
      </c>
      <c r="F2889" s="51" t="str">
        <f>IF(ISBLANK(LeaveTracker[[#This Row],[Employee Name]]),"-----",VLOOKUP(LeaveTracker[[#This Row],[Employee Name]],Employees[[Employee Name]:[Office]],6))</f>
        <v>REGULAR</v>
      </c>
      <c r="G2889" s="24">
        <v>44894</v>
      </c>
      <c r="H2889" s="24">
        <v>44894</v>
      </c>
      <c r="I2889" s="19" t="s">
        <v>82</v>
      </c>
      <c r="J2889" s="43" t="s">
        <v>1004</v>
      </c>
      <c r="K2889" s="51" t="str">
        <f ca="1">LeaveTracker[[#This Row],[Days]]&amp;" "&amp;LeaveTracker[[#This Row],[Type of Leave]]</f>
        <v>1 VL</v>
      </c>
      <c r="L2889" s="23">
        <f ca="1">NETWORKDAYS(LeaveTracker[[#This Row],[Start Date]],LeaveTracker[[#This Row],[End Date]],lstHolidays)</f>
        <v>1</v>
      </c>
      <c r="M2889" s="27"/>
    </row>
    <row r="2890" spans="1:13" ht="30" customHeight="1" x14ac:dyDescent="0.3">
      <c r="A2890" s="27">
        <v>1267</v>
      </c>
      <c r="B2890" s="31">
        <v>44893</v>
      </c>
      <c r="C2890" s="31">
        <v>44887</v>
      </c>
      <c r="D2890" s="19" t="s">
        <v>615</v>
      </c>
      <c r="E2890" s="51" t="str">
        <f>IF(ISBLANK(LeaveTracker[[#This Row],[Employee Name]]),"-----",VLOOKUP(LeaveTracker[[#This Row],[Employee Name]],Employees[[Employee Name]:[Office]],7))</f>
        <v>CBO</v>
      </c>
      <c r="F2890" s="51" t="str">
        <f>IF(ISBLANK(LeaveTracker[[#This Row],[Employee Name]]),"-----",VLOOKUP(LeaveTracker[[#This Row],[Employee Name]],Employees[[Employee Name]:[Office]],6))</f>
        <v>REGULAR</v>
      </c>
      <c r="G2890" s="24">
        <v>44911</v>
      </c>
      <c r="H2890" s="24">
        <v>44911</v>
      </c>
      <c r="I2890" s="19" t="s">
        <v>82</v>
      </c>
      <c r="J2890" s="43" t="s">
        <v>1004</v>
      </c>
      <c r="K2890" s="51" t="str">
        <f ca="1">LeaveTracker[[#This Row],[Days]]&amp;" "&amp;LeaveTracker[[#This Row],[Type of Leave]]</f>
        <v>1 VL</v>
      </c>
      <c r="L2890" s="23">
        <f ca="1">NETWORKDAYS(LeaveTracker[[#This Row],[Start Date]],LeaveTracker[[#This Row],[End Date]],lstHolidays)</f>
        <v>1</v>
      </c>
      <c r="M2890" s="27"/>
    </row>
    <row r="2891" spans="1:13" ht="30" customHeight="1" x14ac:dyDescent="0.3">
      <c r="A2891" s="27">
        <v>1267</v>
      </c>
      <c r="B2891" s="31">
        <v>44893</v>
      </c>
      <c r="C2891" s="31">
        <v>44887</v>
      </c>
      <c r="D2891" s="19" t="s">
        <v>615</v>
      </c>
      <c r="E2891" s="51" t="str">
        <f>IF(ISBLANK(LeaveTracker[[#This Row],[Employee Name]]),"-----",VLOOKUP(LeaveTracker[[#This Row],[Employee Name]],Employees[[Employee Name]:[Office]],7))</f>
        <v>CBO</v>
      </c>
      <c r="F2891" s="51" t="str">
        <f>IF(ISBLANK(LeaveTracker[[#This Row],[Employee Name]]),"-----",VLOOKUP(LeaveTracker[[#This Row],[Employee Name]],Employees[[Employee Name]:[Office]],6))</f>
        <v>REGULAR</v>
      </c>
      <c r="G2891" s="24">
        <v>44921</v>
      </c>
      <c r="H2891" s="24">
        <v>44921</v>
      </c>
      <c r="I2891" s="19" t="s">
        <v>82</v>
      </c>
      <c r="J2891" s="43" t="s">
        <v>1004</v>
      </c>
      <c r="K2891" s="51" t="str">
        <f ca="1">LeaveTracker[[#This Row],[Days]]&amp;" "&amp;LeaveTracker[[#This Row],[Type of Leave]]</f>
        <v>0 VL</v>
      </c>
      <c r="L2891" s="23">
        <f ca="1">NETWORKDAYS(LeaveTracker[[#This Row],[Start Date]],LeaveTracker[[#This Row],[End Date]],lstHolidays)</f>
        <v>0</v>
      </c>
      <c r="M2891" s="27"/>
    </row>
    <row r="2892" spans="1:13" ht="30" customHeight="1" x14ac:dyDescent="0.3">
      <c r="A2892" s="27">
        <f t="shared" si="19"/>
        <v>1268</v>
      </c>
      <c r="B2892" s="31">
        <v>44893</v>
      </c>
      <c r="C2892" s="31">
        <v>44876</v>
      </c>
      <c r="D2892" s="19" t="s">
        <v>615</v>
      </c>
      <c r="E2892" s="51" t="str">
        <f>IF(ISBLANK(LeaveTracker[[#This Row],[Employee Name]]),"-----",VLOOKUP(LeaveTracker[[#This Row],[Employee Name]],Employees[[Employee Name]:[Office]],7))</f>
        <v>CBO</v>
      </c>
      <c r="F2892" s="51" t="str">
        <f>IF(ISBLANK(LeaveTracker[[#This Row],[Employee Name]]),"-----",VLOOKUP(LeaveTracker[[#This Row],[Employee Name]],Employees[[Employee Name]:[Office]],6))</f>
        <v>REGULAR</v>
      </c>
      <c r="G2892" s="24">
        <v>44876</v>
      </c>
      <c r="H2892" s="24">
        <v>44876</v>
      </c>
      <c r="I2892" s="19" t="s">
        <v>298</v>
      </c>
      <c r="J2892" s="43" t="s">
        <v>1003</v>
      </c>
      <c r="K2892" s="51" t="str">
        <f ca="1">LeaveTracker[[#This Row],[Days]]&amp;" "&amp;LeaveTracker[[#This Row],[Type of Leave]]</f>
        <v>1 OTHER</v>
      </c>
      <c r="L2892" s="23">
        <f ca="1">NETWORKDAYS(LeaveTracker[[#This Row],[Start Date]],LeaveTracker[[#This Row],[End Date]],lstHolidays)</f>
        <v>1</v>
      </c>
      <c r="M2892" s="27"/>
    </row>
    <row r="2893" spans="1:13" ht="30" customHeight="1" x14ac:dyDescent="0.3">
      <c r="A2893" s="27">
        <f t="shared" si="19"/>
        <v>1269</v>
      </c>
      <c r="B2893" s="31">
        <v>44893</v>
      </c>
      <c r="C2893" s="31">
        <v>44875</v>
      </c>
      <c r="D2893" s="19" t="s">
        <v>612</v>
      </c>
      <c r="E2893" s="51" t="str">
        <f>IF(ISBLANK(LeaveTracker[[#This Row],[Employee Name]]),"-----",VLOOKUP(LeaveTracker[[#This Row],[Employee Name]],Employees[[Employee Name]:[Office]],7))</f>
        <v>CBO</v>
      </c>
      <c r="F2893" s="51" t="str">
        <f>IF(ISBLANK(LeaveTracker[[#This Row],[Employee Name]]),"-----",VLOOKUP(LeaveTracker[[#This Row],[Employee Name]],Employees[[Employee Name]:[Office]],6))</f>
        <v>REGULAR</v>
      </c>
      <c r="G2893" s="24">
        <v>44872</v>
      </c>
      <c r="H2893" s="24">
        <v>44873</v>
      </c>
      <c r="I2893" s="19" t="s">
        <v>81</v>
      </c>
      <c r="K2893" s="51" t="str">
        <f ca="1">LeaveTracker[[#This Row],[Days]]&amp;" "&amp;LeaveTracker[[#This Row],[Type of Leave]]</f>
        <v>2 SL</v>
      </c>
      <c r="L2893" s="23">
        <f ca="1">NETWORKDAYS(LeaveTracker[[#This Row],[Start Date]],LeaveTracker[[#This Row],[End Date]],lstHolidays)</f>
        <v>2</v>
      </c>
      <c r="M2893" s="27"/>
    </row>
    <row r="2894" spans="1:13" ht="30" customHeight="1" x14ac:dyDescent="0.3">
      <c r="A2894" s="27">
        <f t="shared" si="19"/>
        <v>1270</v>
      </c>
      <c r="B2894" s="31">
        <v>44893</v>
      </c>
      <c r="C2894" s="31">
        <v>44860</v>
      </c>
      <c r="D2894" s="19" t="s">
        <v>612</v>
      </c>
      <c r="E2894" s="51" t="str">
        <f>IF(ISBLANK(LeaveTracker[[#This Row],[Employee Name]]),"-----",VLOOKUP(LeaveTracker[[#This Row],[Employee Name]],Employees[[Employee Name]:[Office]],7))</f>
        <v>CBO</v>
      </c>
      <c r="F2894" s="51" t="str">
        <f>IF(ISBLANK(LeaveTracker[[#This Row],[Employee Name]]),"-----",VLOOKUP(LeaveTracker[[#This Row],[Employee Name]],Employees[[Employee Name]:[Office]],6))</f>
        <v>REGULAR</v>
      </c>
      <c r="G2894" s="24">
        <v>44869</v>
      </c>
      <c r="H2894" s="24">
        <v>44869</v>
      </c>
      <c r="I2894" s="19" t="s">
        <v>82</v>
      </c>
      <c r="K2894" s="51" t="str">
        <f ca="1">LeaveTracker[[#This Row],[Days]]&amp;" "&amp;LeaveTracker[[#This Row],[Type of Leave]]</f>
        <v>1 VL</v>
      </c>
      <c r="L2894" s="23">
        <f ca="1">NETWORKDAYS(LeaveTracker[[#This Row],[Start Date]],LeaveTracker[[#This Row],[End Date]],lstHolidays)</f>
        <v>1</v>
      </c>
      <c r="M2894" s="27"/>
    </row>
    <row r="2895" spans="1:13" ht="30" customHeight="1" x14ac:dyDescent="0.3">
      <c r="A2895" s="27">
        <f t="shared" si="19"/>
        <v>1271</v>
      </c>
      <c r="B2895" s="31">
        <v>44893</v>
      </c>
      <c r="C2895" s="31">
        <v>44853</v>
      </c>
      <c r="D2895" s="19" t="s">
        <v>609</v>
      </c>
      <c r="E2895" s="51" t="str">
        <f>IF(ISBLANK(LeaveTracker[[#This Row],[Employee Name]]),"-----",VLOOKUP(LeaveTracker[[#This Row],[Employee Name]],Employees[[Employee Name]:[Office]],7))</f>
        <v>CBO</v>
      </c>
      <c r="F2895" s="51" t="str">
        <f>IF(ISBLANK(LeaveTracker[[#This Row],[Employee Name]]),"-----",VLOOKUP(LeaveTracker[[#This Row],[Employee Name]],Employees[[Employee Name]:[Office]],6))</f>
        <v>REGULAR</v>
      </c>
      <c r="G2895" s="24">
        <v>44859</v>
      </c>
      <c r="H2895" s="24">
        <v>44859</v>
      </c>
      <c r="I2895" s="19" t="s">
        <v>82</v>
      </c>
      <c r="K2895" s="51" t="str">
        <f ca="1">LeaveTracker[[#This Row],[Days]]&amp;" "&amp;LeaveTracker[[#This Row],[Type of Leave]]</f>
        <v>1 VL</v>
      </c>
      <c r="L2895" s="23">
        <f ca="1">NETWORKDAYS(LeaveTracker[[#This Row],[Start Date]],LeaveTracker[[#This Row],[End Date]],lstHolidays)</f>
        <v>1</v>
      </c>
      <c r="M2895" s="27"/>
    </row>
    <row r="2896" spans="1:13" ht="30" customHeight="1" x14ac:dyDescent="0.3">
      <c r="A2896" s="27">
        <f t="shared" si="19"/>
        <v>1272</v>
      </c>
      <c r="B2896" s="31">
        <v>44893</v>
      </c>
      <c r="C2896" s="31">
        <v>44886</v>
      </c>
      <c r="D2896" s="19" t="s">
        <v>609</v>
      </c>
      <c r="E2896" s="51" t="str">
        <f>IF(ISBLANK(LeaveTracker[[#This Row],[Employee Name]]),"-----",VLOOKUP(LeaveTracker[[#This Row],[Employee Name]],Employees[[Employee Name]:[Office]],7))</f>
        <v>CBO</v>
      </c>
      <c r="F2896" s="51" t="str">
        <f>IF(ISBLANK(LeaveTracker[[#This Row],[Employee Name]]),"-----",VLOOKUP(LeaveTracker[[#This Row],[Employee Name]],Employees[[Employee Name]:[Office]],6))</f>
        <v>REGULAR</v>
      </c>
      <c r="G2896" s="24">
        <v>44890</v>
      </c>
      <c r="H2896" s="24">
        <v>44890</v>
      </c>
      <c r="I2896" s="19" t="s">
        <v>82</v>
      </c>
      <c r="K2896" s="51" t="str">
        <f ca="1">LeaveTracker[[#This Row],[Days]]&amp;" "&amp;LeaveTracker[[#This Row],[Type of Leave]]</f>
        <v>1 VL</v>
      </c>
      <c r="L2896" s="23">
        <f ca="1">NETWORKDAYS(LeaveTracker[[#This Row],[Start Date]],LeaveTracker[[#This Row],[End Date]],lstHolidays)</f>
        <v>1</v>
      </c>
      <c r="M2896" s="27"/>
    </row>
    <row r="2897" spans="1:13" ht="30" customHeight="1" x14ac:dyDescent="0.3">
      <c r="A2897" s="27">
        <v>1272</v>
      </c>
      <c r="B2897" s="31">
        <v>44893</v>
      </c>
      <c r="C2897" s="31">
        <v>44886</v>
      </c>
      <c r="D2897" s="19" t="s">
        <v>609</v>
      </c>
      <c r="E2897" s="51" t="str">
        <f>IF(ISBLANK(LeaveTracker[[#This Row],[Employee Name]]),"-----",VLOOKUP(LeaveTracker[[#This Row],[Employee Name]],Employees[[Employee Name]:[Office]],7))</f>
        <v>CBO</v>
      </c>
      <c r="F2897" s="51" t="str">
        <f>IF(ISBLANK(LeaveTracker[[#This Row],[Employee Name]]),"-----",VLOOKUP(LeaveTracker[[#This Row],[Employee Name]],Employees[[Employee Name]:[Office]],6))</f>
        <v>REGULAR</v>
      </c>
      <c r="G2897" s="24">
        <v>44918</v>
      </c>
      <c r="H2897" s="24">
        <v>44918</v>
      </c>
      <c r="I2897" s="19" t="s">
        <v>82</v>
      </c>
      <c r="K2897" s="51" t="str">
        <f ca="1">LeaveTracker[[#This Row],[Days]]&amp;" "&amp;LeaveTracker[[#This Row],[Type of Leave]]</f>
        <v>1 VL</v>
      </c>
      <c r="L2897" s="23">
        <f ca="1">NETWORKDAYS(LeaveTracker[[#This Row],[Start Date]],LeaveTracker[[#This Row],[End Date]],lstHolidays)</f>
        <v>1</v>
      </c>
      <c r="M2897" s="27"/>
    </row>
    <row r="2898" spans="1:13" ht="30" customHeight="1" x14ac:dyDescent="0.3">
      <c r="A2898" s="27">
        <v>1272</v>
      </c>
      <c r="B2898" s="31">
        <v>44893</v>
      </c>
      <c r="C2898" s="31">
        <v>44886</v>
      </c>
      <c r="D2898" s="19" t="s">
        <v>609</v>
      </c>
      <c r="E2898" s="51" t="str">
        <f>IF(ISBLANK(LeaveTracker[[#This Row],[Employee Name]]),"-----",VLOOKUP(LeaveTracker[[#This Row],[Employee Name]],Employees[[Employee Name]:[Office]],7))</f>
        <v>CBO</v>
      </c>
      <c r="F2898" s="51" t="str">
        <f>IF(ISBLANK(LeaveTracker[[#This Row],[Employee Name]]),"-----",VLOOKUP(LeaveTracker[[#This Row],[Employee Name]],Employees[[Employee Name]:[Office]],6))</f>
        <v>REGULAR</v>
      </c>
      <c r="G2898" s="24">
        <v>44924</v>
      </c>
      <c r="H2898" s="24">
        <v>44924</v>
      </c>
      <c r="I2898" s="19" t="s">
        <v>82</v>
      </c>
      <c r="K2898" s="51" t="str">
        <f ca="1">LeaveTracker[[#This Row],[Days]]&amp;" "&amp;LeaveTracker[[#This Row],[Type of Leave]]</f>
        <v>1 VL</v>
      </c>
      <c r="L2898" s="23">
        <f ca="1">NETWORKDAYS(LeaveTracker[[#This Row],[Start Date]],LeaveTracker[[#This Row],[End Date]],lstHolidays)</f>
        <v>1</v>
      </c>
      <c r="M2898" s="27"/>
    </row>
    <row r="2899" spans="1:13" ht="30" customHeight="1" x14ac:dyDescent="0.3">
      <c r="A2899" s="27">
        <f t="shared" si="19"/>
        <v>1273</v>
      </c>
      <c r="B2899" s="31">
        <v>44893</v>
      </c>
      <c r="C2899" s="31">
        <v>44859</v>
      </c>
      <c r="D2899" s="19" t="s">
        <v>186</v>
      </c>
      <c r="E2899" s="51" t="str">
        <f>IF(ISBLANK(LeaveTracker[[#This Row],[Employee Name]]),"-----",VLOOKUP(LeaveTracker[[#This Row],[Employee Name]],Employees[[Employee Name]:[Office]],7))</f>
        <v>CBO</v>
      </c>
      <c r="F2899" s="51" t="str">
        <f>IF(ISBLANK(LeaveTracker[[#This Row],[Employee Name]]),"-----",VLOOKUP(LeaveTracker[[#This Row],[Employee Name]],Employees[[Employee Name]:[Office]],6))</f>
        <v>REGULAR</v>
      </c>
      <c r="G2899" s="24">
        <v>44858</v>
      </c>
      <c r="H2899" s="24">
        <v>44858</v>
      </c>
      <c r="I2899" s="19" t="s">
        <v>81</v>
      </c>
      <c r="K2899" s="51" t="str">
        <f ca="1">LeaveTracker[[#This Row],[Days]]&amp;" "&amp;LeaveTracker[[#This Row],[Type of Leave]]</f>
        <v>1 SL</v>
      </c>
      <c r="L2899" s="23">
        <f ca="1">NETWORKDAYS(LeaveTracker[[#This Row],[Start Date]],LeaveTracker[[#This Row],[End Date]],lstHolidays)</f>
        <v>1</v>
      </c>
      <c r="M2899" s="27"/>
    </row>
    <row r="2900" spans="1:13" ht="30" customHeight="1" x14ac:dyDescent="0.3">
      <c r="A2900" s="27">
        <f t="shared" si="19"/>
        <v>1274</v>
      </c>
      <c r="B2900" s="31">
        <v>44893</v>
      </c>
      <c r="C2900" s="31">
        <v>44888</v>
      </c>
      <c r="D2900" s="19" t="s">
        <v>186</v>
      </c>
      <c r="E2900" s="51" t="str">
        <f>IF(ISBLANK(LeaveTracker[[#This Row],[Employee Name]]),"-----",VLOOKUP(LeaveTracker[[#This Row],[Employee Name]],Employees[[Employee Name]:[Office]],7))</f>
        <v>CBO</v>
      </c>
      <c r="F2900" s="51" t="str">
        <f>IF(ISBLANK(LeaveTracker[[#This Row],[Employee Name]]),"-----",VLOOKUP(LeaveTracker[[#This Row],[Employee Name]],Employees[[Employee Name]:[Office]],6))</f>
        <v>REGULAR</v>
      </c>
      <c r="G2900" s="24">
        <v>44889</v>
      </c>
      <c r="H2900" s="24">
        <v>44889</v>
      </c>
      <c r="I2900" s="19" t="s">
        <v>298</v>
      </c>
      <c r="J2900" s="43" t="s">
        <v>1003</v>
      </c>
      <c r="K2900" s="51" t="str">
        <f ca="1">LeaveTracker[[#This Row],[Days]]&amp;" "&amp;LeaveTracker[[#This Row],[Type of Leave]]</f>
        <v>1 OTHER</v>
      </c>
      <c r="L2900" s="23">
        <f ca="1">NETWORKDAYS(LeaveTracker[[#This Row],[Start Date]],LeaveTracker[[#This Row],[End Date]],lstHolidays)</f>
        <v>1</v>
      </c>
      <c r="M2900" s="27"/>
    </row>
    <row r="2901" spans="1:13" ht="30" customHeight="1" x14ac:dyDescent="0.3">
      <c r="A2901" s="27">
        <f t="shared" si="19"/>
        <v>1275</v>
      </c>
      <c r="B2901" s="31">
        <v>44893</v>
      </c>
      <c r="C2901" s="31">
        <v>44887</v>
      </c>
      <c r="D2901" s="19" t="s">
        <v>186</v>
      </c>
      <c r="E2901" s="51" t="str">
        <f>IF(ISBLANK(LeaveTracker[[#This Row],[Employee Name]]),"-----",VLOOKUP(LeaveTracker[[#This Row],[Employee Name]],Employees[[Employee Name]:[Office]],7))</f>
        <v>CBO</v>
      </c>
      <c r="F2901" s="51" t="str">
        <f>IF(ISBLANK(LeaveTracker[[#This Row],[Employee Name]]),"-----",VLOOKUP(LeaveTracker[[#This Row],[Employee Name]],Employees[[Employee Name]:[Office]],6))</f>
        <v>REGULAR</v>
      </c>
      <c r="G2901" s="24">
        <v>44894</v>
      </c>
      <c r="H2901" s="24">
        <v>44894</v>
      </c>
      <c r="I2901" s="19" t="s">
        <v>298</v>
      </c>
      <c r="J2901" s="43" t="s">
        <v>1003</v>
      </c>
      <c r="K2901" s="51" t="str">
        <f ca="1">LeaveTracker[[#This Row],[Days]]&amp;" "&amp;LeaveTracker[[#This Row],[Type of Leave]]</f>
        <v>1 OTHER</v>
      </c>
      <c r="L2901" s="23">
        <f ca="1">NETWORKDAYS(LeaveTracker[[#This Row],[Start Date]],LeaveTracker[[#This Row],[End Date]],lstHolidays)</f>
        <v>1</v>
      </c>
      <c r="M2901" s="27"/>
    </row>
    <row r="2902" spans="1:13" ht="30" customHeight="1" x14ac:dyDescent="0.3">
      <c r="A2902" s="27">
        <f t="shared" si="19"/>
        <v>1276</v>
      </c>
      <c r="B2902" s="31">
        <v>44893</v>
      </c>
      <c r="C2902" s="31">
        <v>44887</v>
      </c>
      <c r="D2902" s="19" t="s">
        <v>186</v>
      </c>
      <c r="E2902" s="51" t="str">
        <f>IF(ISBLANK(LeaveTracker[[#This Row],[Employee Name]]),"-----",VLOOKUP(LeaveTracker[[#This Row],[Employee Name]],Employees[[Employee Name]:[Office]],7))</f>
        <v>CBO</v>
      </c>
      <c r="F2902" s="51" t="str">
        <f>IF(ISBLANK(LeaveTracker[[#This Row],[Employee Name]]),"-----",VLOOKUP(LeaveTracker[[#This Row],[Employee Name]],Employees[[Employee Name]:[Office]],6))</f>
        <v>REGULAR</v>
      </c>
      <c r="G2902" s="24">
        <v>44897</v>
      </c>
      <c r="H2902" s="24">
        <v>44897</v>
      </c>
      <c r="I2902" s="19" t="s">
        <v>82</v>
      </c>
      <c r="K2902" s="51" t="str">
        <f ca="1">LeaveTracker[[#This Row],[Days]]&amp;" "&amp;LeaveTracker[[#This Row],[Type of Leave]]</f>
        <v>1 VL</v>
      </c>
      <c r="L2902" s="23">
        <f ca="1">NETWORKDAYS(LeaveTracker[[#This Row],[Start Date]],LeaveTracker[[#This Row],[End Date]],lstHolidays)</f>
        <v>1</v>
      </c>
      <c r="M2902" s="27"/>
    </row>
    <row r="2903" spans="1:13" ht="30" customHeight="1" x14ac:dyDescent="0.3">
      <c r="A2903" s="27">
        <f t="shared" si="19"/>
        <v>1277</v>
      </c>
      <c r="B2903" s="31">
        <v>44893</v>
      </c>
      <c r="C2903" s="31">
        <v>44852</v>
      </c>
      <c r="D2903" s="19" t="s">
        <v>714</v>
      </c>
      <c r="E2903" s="51" t="str">
        <f>IF(ISBLANK(LeaveTracker[[#This Row],[Employee Name]]),"-----",VLOOKUP(LeaveTracker[[#This Row],[Employee Name]],Employees[[Employee Name]:[Office]],7))</f>
        <v>CBO</v>
      </c>
      <c r="F2903" s="51" t="str">
        <f>IF(ISBLANK(LeaveTracker[[#This Row],[Employee Name]]),"-----",VLOOKUP(LeaveTracker[[#This Row],[Employee Name]],Employees[[Employee Name]:[Office]],6))</f>
        <v>REGULAR</v>
      </c>
      <c r="G2903" s="24">
        <v>44848</v>
      </c>
      <c r="H2903" s="24">
        <v>44848</v>
      </c>
      <c r="I2903" s="19" t="s">
        <v>81</v>
      </c>
      <c r="K2903" s="51" t="str">
        <f ca="1">LeaveTracker[[#This Row],[Days]]&amp;" "&amp;LeaveTracker[[#This Row],[Type of Leave]]</f>
        <v>1 SL</v>
      </c>
      <c r="L2903" s="23">
        <f ca="1">NETWORKDAYS(LeaveTracker[[#This Row],[Start Date]],LeaveTracker[[#This Row],[End Date]],lstHolidays)</f>
        <v>1</v>
      </c>
      <c r="M2903" s="27"/>
    </row>
    <row r="2904" spans="1:13" ht="30" customHeight="1" x14ac:dyDescent="0.3">
      <c r="A2904" s="27">
        <f t="shared" si="19"/>
        <v>1278</v>
      </c>
      <c r="B2904" s="31">
        <v>44893</v>
      </c>
      <c r="C2904" s="31">
        <v>44879</v>
      </c>
      <c r="D2904" s="19" t="s">
        <v>714</v>
      </c>
      <c r="E2904" s="51" t="str">
        <f>IF(ISBLANK(LeaveTracker[[#This Row],[Employee Name]]),"-----",VLOOKUP(LeaveTracker[[#This Row],[Employee Name]],Employees[[Employee Name]:[Office]],7))</f>
        <v>CBO</v>
      </c>
      <c r="F2904" s="51" t="str">
        <f>IF(ISBLANK(LeaveTracker[[#This Row],[Employee Name]]),"-----",VLOOKUP(LeaveTracker[[#This Row],[Employee Name]],Employees[[Employee Name]:[Office]],6))</f>
        <v>REGULAR</v>
      </c>
      <c r="G2904" s="24">
        <v>44879</v>
      </c>
      <c r="H2904" s="24">
        <v>44879</v>
      </c>
      <c r="I2904" s="19" t="s">
        <v>298</v>
      </c>
      <c r="J2904" s="43" t="s">
        <v>1003</v>
      </c>
      <c r="K2904" s="51" t="str">
        <f ca="1">LeaveTracker[[#This Row],[Days]]&amp;" "&amp;LeaveTracker[[#This Row],[Type of Leave]]</f>
        <v>1 OTHER</v>
      </c>
      <c r="L2904" s="23">
        <f ca="1">NETWORKDAYS(LeaveTracker[[#This Row],[Start Date]],LeaveTracker[[#This Row],[End Date]],lstHolidays)</f>
        <v>1</v>
      </c>
      <c r="M2904" s="27"/>
    </row>
    <row r="2905" spans="1:13" ht="30" customHeight="1" x14ac:dyDescent="0.3">
      <c r="A2905" s="27">
        <f t="shared" si="19"/>
        <v>1279</v>
      </c>
      <c r="B2905" s="31">
        <v>44893</v>
      </c>
      <c r="C2905" s="31">
        <v>44876</v>
      </c>
      <c r="D2905" s="19" t="s">
        <v>714</v>
      </c>
      <c r="E2905" s="51" t="str">
        <f>IF(ISBLANK(LeaveTracker[[#This Row],[Employee Name]]),"-----",VLOOKUP(LeaveTracker[[#This Row],[Employee Name]],Employees[[Employee Name]:[Office]],7))</f>
        <v>CBO</v>
      </c>
      <c r="F2905" s="51" t="str">
        <f>IF(ISBLANK(LeaveTracker[[#This Row],[Employee Name]]),"-----",VLOOKUP(LeaveTracker[[#This Row],[Employee Name]],Employees[[Employee Name]:[Office]],6))</f>
        <v>REGULAR</v>
      </c>
      <c r="G2905" s="24">
        <v>44881</v>
      </c>
      <c r="H2905" s="24">
        <v>44881</v>
      </c>
      <c r="I2905" s="19" t="s">
        <v>82</v>
      </c>
      <c r="K2905" s="51" t="str">
        <f ca="1">LeaveTracker[[#This Row],[Days]]&amp;" "&amp;LeaveTracker[[#This Row],[Type of Leave]]</f>
        <v>1 VL</v>
      </c>
      <c r="L2905" s="23">
        <f ca="1">NETWORKDAYS(LeaveTracker[[#This Row],[Start Date]],LeaveTracker[[#This Row],[End Date]],lstHolidays)</f>
        <v>1</v>
      </c>
      <c r="M2905" s="27"/>
    </row>
    <row r="2906" spans="1:13" ht="30" customHeight="1" x14ac:dyDescent="0.3">
      <c r="A2906" s="27">
        <f t="shared" si="19"/>
        <v>1280</v>
      </c>
      <c r="B2906" s="31">
        <v>44893</v>
      </c>
      <c r="C2906" s="31">
        <v>44872</v>
      </c>
      <c r="D2906" s="19" t="s">
        <v>711</v>
      </c>
      <c r="E2906" s="51" t="str">
        <f>IF(ISBLANK(LeaveTracker[[#This Row],[Employee Name]]),"-----",VLOOKUP(LeaveTracker[[#This Row],[Employee Name]],Employees[[Employee Name]:[Office]],7))</f>
        <v>CBO</v>
      </c>
      <c r="F2906" s="51" t="str">
        <f>IF(ISBLANK(LeaveTracker[[#This Row],[Employee Name]]),"-----",VLOOKUP(LeaveTracker[[#This Row],[Employee Name]],Employees[[Employee Name]:[Office]],6))</f>
        <v>REGULAR</v>
      </c>
      <c r="G2906" s="24">
        <v>44868</v>
      </c>
      <c r="H2906" s="24">
        <v>44869</v>
      </c>
      <c r="I2906" s="19" t="s">
        <v>81</v>
      </c>
      <c r="K2906" s="51" t="str">
        <f ca="1">LeaveTracker[[#This Row],[Days]]&amp;" "&amp;LeaveTracker[[#This Row],[Type of Leave]]</f>
        <v>2 SL</v>
      </c>
      <c r="L2906" s="23">
        <f ca="1">NETWORKDAYS(LeaveTracker[[#This Row],[Start Date]],LeaveTracker[[#This Row],[End Date]],lstHolidays)</f>
        <v>2</v>
      </c>
      <c r="M2906" s="27"/>
    </row>
    <row r="2907" spans="1:13" ht="30" customHeight="1" x14ac:dyDescent="0.3">
      <c r="A2907" s="27">
        <f t="shared" si="19"/>
        <v>1281</v>
      </c>
      <c r="B2907" s="31">
        <v>44893</v>
      </c>
      <c r="C2907" s="31">
        <v>44886</v>
      </c>
      <c r="D2907" s="19" t="s">
        <v>711</v>
      </c>
      <c r="E2907" s="51" t="str">
        <f>IF(ISBLANK(LeaveTracker[[#This Row],[Employee Name]]),"-----",VLOOKUP(LeaveTracker[[#This Row],[Employee Name]],Employees[[Employee Name]:[Office]],7))</f>
        <v>CBO</v>
      </c>
      <c r="F2907" s="51" t="str">
        <f>IF(ISBLANK(LeaveTracker[[#This Row],[Employee Name]]),"-----",VLOOKUP(LeaveTracker[[#This Row],[Employee Name]],Employees[[Employee Name]:[Office]],6))</f>
        <v>REGULAR</v>
      </c>
      <c r="G2907" s="24">
        <v>44890</v>
      </c>
      <c r="H2907" s="24">
        <v>44890</v>
      </c>
      <c r="I2907" s="19" t="s">
        <v>82</v>
      </c>
      <c r="J2907" s="43" t="s">
        <v>1004</v>
      </c>
      <c r="K2907" s="51" t="str">
        <f ca="1">LeaveTracker[[#This Row],[Days]]&amp;" "&amp;LeaveTracker[[#This Row],[Type of Leave]]</f>
        <v>1 VL</v>
      </c>
      <c r="L2907" s="23">
        <f ca="1">NETWORKDAYS(LeaveTracker[[#This Row],[Start Date]],LeaveTracker[[#This Row],[End Date]],lstHolidays)</f>
        <v>1</v>
      </c>
      <c r="M2907" s="27"/>
    </row>
    <row r="2908" spans="1:13" ht="30" customHeight="1" x14ac:dyDescent="0.3">
      <c r="A2908" s="27">
        <f t="shared" si="19"/>
        <v>1282</v>
      </c>
      <c r="B2908" s="31">
        <v>44893</v>
      </c>
      <c r="C2908" s="31">
        <v>44820</v>
      </c>
      <c r="D2908" s="19" t="s">
        <v>711</v>
      </c>
      <c r="E2908" s="51" t="str">
        <f>IF(ISBLANK(LeaveTracker[[#This Row],[Employee Name]]),"-----",VLOOKUP(LeaveTracker[[#This Row],[Employee Name]],Employees[[Employee Name]:[Office]],7))</f>
        <v>CBO</v>
      </c>
      <c r="F2908" s="51" t="str">
        <f>IF(ISBLANK(LeaveTracker[[#This Row],[Employee Name]]),"-----",VLOOKUP(LeaveTracker[[#This Row],[Employee Name]],Employees[[Employee Name]:[Office]],6))</f>
        <v>REGULAR</v>
      </c>
      <c r="G2908" s="24">
        <v>44826</v>
      </c>
      <c r="H2908" s="24">
        <v>44826</v>
      </c>
      <c r="I2908" s="19" t="s">
        <v>82</v>
      </c>
      <c r="K2908" s="51" t="str">
        <f ca="1">LeaveTracker[[#This Row],[Days]]&amp;" "&amp;LeaveTracker[[#This Row],[Type of Leave]]</f>
        <v>1 VL</v>
      </c>
      <c r="L2908" s="23">
        <f ca="1">NETWORKDAYS(LeaveTracker[[#This Row],[Start Date]],LeaveTracker[[#This Row],[End Date]],lstHolidays)</f>
        <v>1</v>
      </c>
      <c r="M2908" s="27"/>
    </row>
    <row r="2909" spans="1:13" ht="30" customHeight="1" x14ac:dyDescent="0.3">
      <c r="A2909" s="27">
        <f t="shared" si="19"/>
        <v>1283</v>
      </c>
      <c r="B2909" s="31">
        <v>44893</v>
      </c>
      <c r="C2909" s="31">
        <v>44834</v>
      </c>
      <c r="D2909" s="19" t="s">
        <v>615</v>
      </c>
      <c r="E2909" s="51" t="str">
        <f>IF(ISBLANK(LeaveTracker[[#This Row],[Employee Name]]),"-----",VLOOKUP(LeaveTracker[[#This Row],[Employee Name]],Employees[[Employee Name]:[Office]],7))</f>
        <v>CBO</v>
      </c>
      <c r="F2909" s="51" t="str">
        <f>IF(ISBLANK(LeaveTracker[[#This Row],[Employee Name]]),"-----",VLOOKUP(LeaveTracker[[#This Row],[Employee Name]],Employees[[Employee Name]:[Office]],6))</f>
        <v>REGULAR</v>
      </c>
      <c r="G2909" s="24">
        <v>44833</v>
      </c>
      <c r="H2909" s="24">
        <v>44833</v>
      </c>
      <c r="I2909" s="19" t="s">
        <v>81</v>
      </c>
      <c r="K2909" s="51" t="str">
        <f ca="1">LeaveTracker[[#This Row],[Days]]&amp;" "&amp;LeaveTracker[[#This Row],[Type of Leave]]</f>
        <v>1 SL</v>
      </c>
      <c r="L2909" s="23">
        <f ca="1">NETWORKDAYS(LeaveTracker[[#This Row],[Start Date]],LeaveTracker[[#This Row],[End Date]],lstHolidays)</f>
        <v>1</v>
      </c>
      <c r="M2909" s="27"/>
    </row>
    <row r="2910" spans="1:13" ht="30" customHeight="1" x14ac:dyDescent="0.3">
      <c r="A2910" s="27">
        <f t="shared" si="19"/>
        <v>1284</v>
      </c>
      <c r="B2910" s="31">
        <v>44893</v>
      </c>
      <c r="C2910" s="31">
        <v>44813</v>
      </c>
      <c r="D2910" s="19" t="s">
        <v>714</v>
      </c>
      <c r="E2910" s="51" t="str">
        <f>IF(ISBLANK(LeaveTracker[[#This Row],[Employee Name]]),"-----",VLOOKUP(LeaveTracker[[#This Row],[Employee Name]],Employees[[Employee Name]:[Office]],7))</f>
        <v>CBO</v>
      </c>
      <c r="F2910" s="51" t="str">
        <f>IF(ISBLANK(LeaveTracker[[#This Row],[Employee Name]]),"-----",VLOOKUP(LeaveTracker[[#This Row],[Employee Name]],Employees[[Employee Name]:[Office]],6))</f>
        <v>REGULAR</v>
      </c>
      <c r="G2910" s="24">
        <v>44816</v>
      </c>
      <c r="H2910" s="24">
        <v>44816</v>
      </c>
      <c r="I2910" s="19" t="s">
        <v>298</v>
      </c>
      <c r="J2910" s="43" t="s">
        <v>1003</v>
      </c>
      <c r="K2910" s="51" t="str">
        <f ca="1">LeaveTracker[[#This Row],[Days]]&amp;" "&amp;LeaveTracker[[#This Row],[Type of Leave]]</f>
        <v>1 OTHER</v>
      </c>
      <c r="L2910" s="23">
        <f ca="1">NETWORKDAYS(LeaveTracker[[#This Row],[Start Date]],LeaveTracker[[#This Row],[End Date]],lstHolidays)</f>
        <v>1</v>
      </c>
      <c r="M2910" s="27"/>
    </row>
    <row r="2911" spans="1:13" ht="30" customHeight="1" x14ac:dyDescent="0.3">
      <c r="A2911" s="27">
        <f t="shared" si="19"/>
        <v>1285</v>
      </c>
      <c r="B2911" s="31">
        <v>44893</v>
      </c>
      <c r="C2911" s="31">
        <v>44812</v>
      </c>
      <c r="D2911" s="19" t="s">
        <v>186</v>
      </c>
      <c r="E2911" s="51" t="str">
        <f>IF(ISBLANK(LeaveTracker[[#This Row],[Employee Name]]),"-----",VLOOKUP(LeaveTracker[[#This Row],[Employee Name]],Employees[[Employee Name]:[Office]],7))</f>
        <v>CBO</v>
      </c>
      <c r="F2911" s="51" t="str">
        <f>IF(ISBLANK(LeaveTracker[[#This Row],[Employee Name]]),"-----",VLOOKUP(LeaveTracker[[#This Row],[Employee Name]],Employees[[Employee Name]:[Office]],6))</f>
        <v>REGULAR</v>
      </c>
      <c r="G2911" s="24">
        <v>44809</v>
      </c>
      <c r="H2911" s="24">
        <v>44811</v>
      </c>
      <c r="I2911" s="19" t="s">
        <v>81</v>
      </c>
      <c r="K2911" s="51" t="str">
        <f ca="1">LeaveTracker[[#This Row],[Days]]&amp;" "&amp;LeaveTracker[[#This Row],[Type of Leave]]</f>
        <v>3 SL</v>
      </c>
      <c r="L2911" s="23">
        <f ca="1">NETWORKDAYS(LeaveTracker[[#This Row],[Start Date]],LeaveTracker[[#This Row],[End Date]],lstHolidays)</f>
        <v>3</v>
      </c>
      <c r="M2911" s="27"/>
    </row>
    <row r="2912" spans="1:13" ht="30" customHeight="1" x14ac:dyDescent="0.3">
      <c r="A2912" s="27">
        <f t="shared" si="19"/>
        <v>1286</v>
      </c>
      <c r="B2912" s="31">
        <v>44893</v>
      </c>
      <c r="C2912" s="31">
        <v>44789</v>
      </c>
      <c r="D2912" s="19" t="s">
        <v>186</v>
      </c>
      <c r="E2912" s="51" t="str">
        <f>IF(ISBLANK(LeaveTracker[[#This Row],[Employee Name]]),"-----",VLOOKUP(LeaveTracker[[#This Row],[Employee Name]],Employees[[Employee Name]:[Office]],7))</f>
        <v>CBO</v>
      </c>
      <c r="F2912" s="51" t="str">
        <f>IF(ISBLANK(LeaveTracker[[#This Row],[Employee Name]]),"-----",VLOOKUP(LeaveTracker[[#This Row],[Employee Name]],Employees[[Employee Name]:[Office]],6))</f>
        <v>REGULAR</v>
      </c>
      <c r="G2912" s="24">
        <v>44788</v>
      </c>
      <c r="H2912" s="24">
        <v>44788</v>
      </c>
      <c r="I2912" s="19" t="s">
        <v>81</v>
      </c>
      <c r="K2912" s="51" t="str">
        <f ca="1">LeaveTracker[[#This Row],[Days]]&amp;" "&amp;LeaveTracker[[#This Row],[Type of Leave]]</f>
        <v>1 SL</v>
      </c>
      <c r="L2912" s="23">
        <f ca="1">NETWORKDAYS(LeaveTracker[[#This Row],[Start Date]],LeaveTracker[[#This Row],[End Date]],lstHolidays)</f>
        <v>1</v>
      </c>
      <c r="M2912" s="27"/>
    </row>
    <row r="2913" spans="1:13" ht="30" customHeight="1" x14ac:dyDescent="0.3">
      <c r="A2913" s="27">
        <v>1286</v>
      </c>
      <c r="B2913" s="31">
        <v>44893</v>
      </c>
      <c r="C2913" s="31">
        <v>44825</v>
      </c>
      <c r="D2913" s="19" t="s">
        <v>612</v>
      </c>
      <c r="E2913" s="51" t="str">
        <f>IF(ISBLANK(LeaveTracker[[#This Row],[Employee Name]]),"-----",VLOOKUP(LeaveTracker[[#This Row],[Employee Name]],Employees[[Employee Name]:[Office]],7))</f>
        <v>CBO</v>
      </c>
      <c r="F2913" s="51" t="str">
        <f>IF(ISBLANK(LeaveTracker[[#This Row],[Employee Name]]),"-----",VLOOKUP(LeaveTracker[[#This Row],[Employee Name]],Employees[[Employee Name]:[Office]],6))</f>
        <v>REGULAR</v>
      </c>
      <c r="G2913" s="24">
        <v>44824</v>
      </c>
      <c r="H2913" s="24">
        <v>44824</v>
      </c>
      <c r="I2913" s="19" t="s">
        <v>81</v>
      </c>
      <c r="K2913" s="51" t="str">
        <f ca="1">LeaveTracker[[#This Row],[Days]]&amp;" "&amp;LeaveTracker[[#This Row],[Type of Leave]]</f>
        <v>1 SL</v>
      </c>
      <c r="L2913" s="23">
        <f ca="1">NETWORKDAYS(LeaveTracker[[#This Row],[Start Date]],LeaveTracker[[#This Row],[End Date]],lstHolidays)</f>
        <v>1</v>
      </c>
      <c r="M2913" s="27"/>
    </row>
    <row r="2914" spans="1:13" ht="30" customHeight="1" x14ac:dyDescent="0.3">
      <c r="A2914" s="27">
        <f t="shared" si="19"/>
        <v>1287</v>
      </c>
      <c r="B2914" s="31">
        <v>44893</v>
      </c>
      <c r="C2914" s="31">
        <v>44810</v>
      </c>
      <c r="D2914" s="19" t="s">
        <v>612</v>
      </c>
      <c r="E2914" s="51" t="str">
        <f>IF(ISBLANK(LeaveTracker[[#This Row],[Employee Name]]),"-----",VLOOKUP(LeaveTracker[[#This Row],[Employee Name]],Employees[[Employee Name]:[Office]],7))</f>
        <v>CBO</v>
      </c>
      <c r="F2914" s="51" t="str">
        <f>IF(ISBLANK(LeaveTracker[[#This Row],[Employee Name]]),"-----",VLOOKUP(LeaveTracker[[#This Row],[Employee Name]],Employees[[Employee Name]:[Office]],6))</f>
        <v>REGULAR</v>
      </c>
      <c r="G2914" s="24">
        <v>44809</v>
      </c>
      <c r="H2914" s="24">
        <v>44809</v>
      </c>
      <c r="I2914" s="19" t="s">
        <v>81</v>
      </c>
      <c r="K2914" s="51" t="str">
        <f ca="1">LeaveTracker[[#This Row],[Days]]&amp;" "&amp;LeaveTracker[[#This Row],[Type of Leave]]</f>
        <v>1 SL</v>
      </c>
      <c r="L2914" s="23">
        <f ca="1">NETWORKDAYS(LeaveTracker[[#This Row],[Start Date]],LeaveTracker[[#This Row],[End Date]],lstHolidays)</f>
        <v>1</v>
      </c>
      <c r="M2914" s="27"/>
    </row>
    <row r="2915" spans="1:13" ht="30" customHeight="1" x14ac:dyDescent="0.3">
      <c r="A2915" s="27">
        <f t="shared" si="19"/>
        <v>1288</v>
      </c>
      <c r="B2915" s="31">
        <v>44893</v>
      </c>
      <c r="C2915" s="31">
        <v>44791</v>
      </c>
      <c r="D2915" s="19" t="s">
        <v>1265</v>
      </c>
      <c r="E2915" s="51" t="str">
        <f>IF(ISBLANK(LeaveTracker[[#This Row],[Employee Name]]),"-----",VLOOKUP(LeaveTracker[[#This Row],[Employee Name]],Employees[[Employee Name]:[Office]],7))</f>
        <v>BUDGET</v>
      </c>
      <c r="F2915" s="51" t="str">
        <f>IF(ISBLANK(LeaveTracker[[#This Row],[Employee Name]]),"-----",VLOOKUP(LeaveTracker[[#This Row],[Employee Name]],Employees[[Employee Name]:[Office]],6))</f>
        <v>REGULAR</v>
      </c>
      <c r="G2915" s="24">
        <v>44790</v>
      </c>
      <c r="H2915" s="24">
        <v>44790</v>
      </c>
      <c r="I2915" s="19" t="s">
        <v>81</v>
      </c>
      <c r="K2915" s="51" t="str">
        <f ca="1">LeaveTracker[[#This Row],[Days]]&amp;" "&amp;LeaveTracker[[#This Row],[Type of Leave]]</f>
        <v>1 SL</v>
      </c>
      <c r="L2915" s="23">
        <f ca="1">NETWORKDAYS(LeaveTracker[[#This Row],[Start Date]],LeaveTracker[[#This Row],[End Date]],lstHolidays)</f>
        <v>1</v>
      </c>
      <c r="M2915" s="27"/>
    </row>
    <row r="2916" spans="1:13" ht="30" customHeight="1" x14ac:dyDescent="0.3">
      <c r="A2916" s="27">
        <f t="shared" si="19"/>
        <v>1289</v>
      </c>
      <c r="B2916" s="31">
        <v>44893</v>
      </c>
      <c r="C2916" s="31">
        <v>44893</v>
      </c>
      <c r="D2916" s="19" t="s">
        <v>459</v>
      </c>
      <c r="E2916" s="51" t="str">
        <f>IF(ISBLANK(LeaveTracker[[#This Row],[Employee Name]]),"-----",VLOOKUP(LeaveTracker[[#This Row],[Employee Name]],Employees[[Employee Name]:[Office]],7))</f>
        <v>HRMO</v>
      </c>
      <c r="F2916" s="51" t="str">
        <f>IF(ISBLANK(LeaveTracker[[#This Row],[Employee Name]]),"-----",VLOOKUP(LeaveTracker[[#This Row],[Employee Name]],Employees[[Employee Name]:[Office]],6))</f>
        <v>REGULAR</v>
      </c>
      <c r="G2916" s="24">
        <v>44901</v>
      </c>
      <c r="H2916" s="24">
        <v>44901</v>
      </c>
      <c r="I2916" s="19" t="s">
        <v>82</v>
      </c>
      <c r="K2916" s="51" t="str">
        <f ca="1">LeaveTracker[[#This Row],[Days]]&amp;" "&amp;LeaveTracker[[#This Row],[Type of Leave]]</f>
        <v>1 VL</v>
      </c>
      <c r="L2916" s="23">
        <f ca="1">NETWORKDAYS(LeaveTracker[[#This Row],[Start Date]],LeaveTracker[[#This Row],[End Date]],lstHolidays)</f>
        <v>1</v>
      </c>
      <c r="M2916" s="27"/>
    </row>
    <row r="2917" spans="1:13" ht="30" customHeight="1" x14ac:dyDescent="0.3">
      <c r="A2917" s="27">
        <v>1289</v>
      </c>
      <c r="B2917" s="31">
        <v>44893</v>
      </c>
      <c r="C2917" s="31">
        <v>44893</v>
      </c>
      <c r="D2917" s="19" t="s">
        <v>459</v>
      </c>
      <c r="E2917" s="51" t="str">
        <f>IF(ISBLANK(LeaveTracker[[#This Row],[Employee Name]]),"-----",VLOOKUP(LeaveTracker[[#This Row],[Employee Name]],Employees[[Employee Name]:[Office]],7))</f>
        <v>HRMO</v>
      </c>
      <c r="F2917" s="51" t="str">
        <f>IF(ISBLANK(LeaveTracker[[#This Row],[Employee Name]]),"-----",VLOOKUP(LeaveTracker[[#This Row],[Employee Name]],Employees[[Employee Name]:[Office]],6))</f>
        <v>REGULAR</v>
      </c>
      <c r="G2917" s="24">
        <v>44918</v>
      </c>
      <c r="H2917" s="24">
        <v>44918</v>
      </c>
      <c r="I2917" s="19" t="s">
        <v>82</v>
      </c>
      <c r="K2917" s="51" t="str">
        <f ca="1">LeaveTracker[[#This Row],[Days]]&amp;" "&amp;LeaveTracker[[#This Row],[Type of Leave]]</f>
        <v>1 VL</v>
      </c>
      <c r="L2917" s="23">
        <f ca="1">NETWORKDAYS(LeaveTracker[[#This Row],[Start Date]],LeaveTracker[[#This Row],[End Date]],lstHolidays)</f>
        <v>1</v>
      </c>
      <c r="M2917" s="27"/>
    </row>
    <row r="2918" spans="1:13" ht="30" customHeight="1" x14ac:dyDescent="0.3">
      <c r="A2918" s="27">
        <f t="shared" si="19"/>
        <v>1290</v>
      </c>
      <c r="B2918" s="31">
        <v>44893</v>
      </c>
      <c r="C2918" s="31">
        <v>44817</v>
      </c>
      <c r="D2918" s="19" t="s">
        <v>1056</v>
      </c>
      <c r="E2918" s="51" t="str">
        <f>IF(ISBLANK(LeaveTracker[[#This Row],[Employee Name]]),"-----",VLOOKUP(LeaveTracker[[#This Row],[Employee Name]],Employees[[Employee Name]:[Office]],7))</f>
        <v>CTO</v>
      </c>
      <c r="F2918" s="51" t="str">
        <f>IF(ISBLANK(LeaveTracker[[#This Row],[Employee Name]]),"-----",VLOOKUP(LeaveTracker[[#This Row],[Employee Name]],Employees[[Employee Name]:[Office]],6))</f>
        <v>REGULAR</v>
      </c>
      <c r="G2918" s="24">
        <v>44812</v>
      </c>
      <c r="H2918" s="24">
        <v>44813</v>
      </c>
      <c r="I2918" s="19" t="s">
        <v>81</v>
      </c>
      <c r="K2918" s="51" t="str">
        <f ca="1">LeaveTracker[[#This Row],[Days]]&amp;" "&amp;LeaveTracker[[#This Row],[Type of Leave]]</f>
        <v>2 SL</v>
      </c>
      <c r="L2918" s="23">
        <f ca="1">NETWORKDAYS(LeaveTracker[[#This Row],[Start Date]],LeaveTracker[[#This Row],[End Date]],lstHolidays)</f>
        <v>2</v>
      </c>
      <c r="M2918" s="27"/>
    </row>
    <row r="2919" spans="1:13" ht="30" customHeight="1" x14ac:dyDescent="0.3">
      <c r="A2919" s="27">
        <f t="shared" si="19"/>
        <v>1291</v>
      </c>
      <c r="B2919" s="31">
        <v>44893</v>
      </c>
      <c r="C2919" s="31">
        <v>44855</v>
      </c>
      <c r="D2919" s="19" t="s">
        <v>1056</v>
      </c>
      <c r="E2919" s="51" t="str">
        <f>IF(ISBLANK(LeaveTracker[[#This Row],[Employee Name]]),"-----",VLOOKUP(LeaveTracker[[#This Row],[Employee Name]],Employees[[Employee Name]:[Office]],7))</f>
        <v>CTO</v>
      </c>
      <c r="F2919" s="51" t="str">
        <f>IF(ISBLANK(LeaveTracker[[#This Row],[Employee Name]]),"-----",VLOOKUP(LeaveTracker[[#This Row],[Employee Name]],Employees[[Employee Name]:[Office]],6))</f>
        <v>REGULAR</v>
      </c>
      <c r="G2919" s="24">
        <v>44862</v>
      </c>
      <c r="H2919" s="24">
        <v>44862</v>
      </c>
      <c r="I2919" s="19" t="s">
        <v>82</v>
      </c>
      <c r="J2919" s="43" t="s">
        <v>1004</v>
      </c>
      <c r="K2919" s="51" t="str">
        <f ca="1">LeaveTracker[[#This Row],[Days]]&amp;" "&amp;LeaveTracker[[#This Row],[Type of Leave]]</f>
        <v>1 VL</v>
      </c>
      <c r="L2919" s="23">
        <f ca="1">NETWORKDAYS(LeaveTracker[[#This Row],[Start Date]],LeaveTracker[[#This Row],[End Date]],lstHolidays)</f>
        <v>1</v>
      </c>
      <c r="M2919" s="27"/>
    </row>
    <row r="2920" spans="1:13" ht="30" customHeight="1" x14ac:dyDescent="0.3">
      <c r="A2920" s="27">
        <f t="shared" si="19"/>
        <v>1292</v>
      </c>
      <c r="B2920" s="31">
        <v>44893</v>
      </c>
      <c r="C2920" s="31">
        <v>44865</v>
      </c>
      <c r="D2920" s="19" t="s">
        <v>777</v>
      </c>
      <c r="E2920" s="51" t="str">
        <f>IF(ISBLANK(LeaveTracker[[#This Row],[Employee Name]]),"-----",VLOOKUP(LeaveTracker[[#This Row],[Employee Name]],Employees[[Employee Name]:[Office]],7))</f>
        <v>PICNIC GROVE</v>
      </c>
      <c r="F2920" s="51" t="str">
        <f>IF(ISBLANK(LeaveTracker[[#This Row],[Employee Name]]),"-----",VLOOKUP(LeaveTracker[[#This Row],[Employee Name]],Employees[[Employee Name]:[Office]],6))</f>
        <v>REGULAR</v>
      </c>
      <c r="G2920" s="24">
        <v>44856</v>
      </c>
      <c r="H2920" s="24">
        <v>44856</v>
      </c>
      <c r="I2920" s="19" t="s">
        <v>81</v>
      </c>
      <c r="K2920" s="51" t="str">
        <f>LeaveTracker[[#This Row],[Days]]&amp;" "&amp;LeaveTracker[[#This Row],[Type of Leave]]</f>
        <v>1 SL</v>
      </c>
      <c r="L2920" s="23">
        <v>1</v>
      </c>
      <c r="M2920" s="27"/>
    </row>
    <row r="2921" spans="1:13" ht="30" customHeight="1" x14ac:dyDescent="0.3">
      <c r="A2921" s="27">
        <v>1292</v>
      </c>
      <c r="B2921" s="31">
        <v>44893</v>
      </c>
      <c r="C2921" s="31">
        <v>44865</v>
      </c>
      <c r="D2921" s="19" t="s">
        <v>777</v>
      </c>
      <c r="E2921" s="51" t="str">
        <f>IF(ISBLANK(LeaveTracker[[#This Row],[Employee Name]]),"-----",VLOOKUP(LeaveTracker[[#This Row],[Employee Name]],Employees[[Employee Name]:[Office]],7))</f>
        <v>PICNIC GROVE</v>
      </c>
      <c r="F2921" s="51" t="str">
        <f>IF(ISBLANK(LeaveTracker[[#This Row],[Employee Name]]),"-----",VLOOKUP(LeaveTracker[[#This Row],[Employee Name]],Employees[[Employee Name]:[Office]],6))</f>
        <v>REGULAR</v>
      </c>
      <c r="G2921" s="24">
        <v>44863</v>
      </c>
      <c r="H2921" s="24">
        <v>44863</v>
      </c>
      <c r="I2921" s="19" t="s">
        <v>81</v>
      </c>
      <c r="K2921" s="51" t="str">
        <f>LeaveTracker[[#This Row],[Days]]&amp;" "&amp;LeaveTracker[[#This Row],[Type of Leave]]</f>
        <v>1 SL</v>
      </c>
      <c r="L2921" s="23">
        <v>1</v>
      </c>
      <c r="M2921" s="27"/>
    </row>
    <row r="2922" spans="1:13" ht="30" customHeight="1" x14ac:dyDescent="0.3">
      <c r="A2922" s="27">
        <f t="shared" si="19"/>
        <v>1293</v>
      </c>
      <c r="B2922" s="31">
        <v>44893</v>
      </c>
      <c r="C2922" s="31">
        <v>44862</v>
      </c>
      <c r="D2922" s="19" t="s">
        <v>283</v>
      </c>
      <c r="E2922" s="51" t="str">
        <f>IF(ISBLANK(LeaveTracker[[#This Row],[Employee Name]]),"-----",VLOOKUP(LeaveTracker[[#This Row],[Employee Name]],Employees[[Employee Name]:[Office]],7))</f>
        <v>PICNIC GROVE</v>
      </c>
      <c r="F2922" s="51" t="str">
        <f>IF(ISBLANK(LeaveTracker[[#This Row],[Employee Name]]),"-----",VLOOKUP(LeaveTracker[[#This Row],[Employee Name]],Employees[[Employee Name]:[Office]],6))</f>
        <v>REGULAR</v>
      </c>
      <c r="G2922" s="24">
        <v>44904</v>
      </c>
      <c r="H2922" s="24">
        <v>44904</v>
      </c>
      <c r="I2922" s="19" t="s">
        <v>82</v>
      </c>
      <c r="K2922" s="51" t="str">
        <f ca="1">LeaveTracker[[#This Row],[Days]]&amp;" "&amp;LeaveTracker[[#This Row],[Type of Leave]]</f>
        <v>1 VL</v>
      </c>
      <c r="L2922" s="23">
        <f ca="1">NETWORKDAYS(LeaveTracker[[#This Row],[Start Date]],LeaveTracker[[#This Row],[End Date]],lstHolidays)</f>
        <v>1</v>
      </c>
      <c r="M2922" s="27"/>
    </row>
    <row r="2923" spans="1:13" ht="30" customHeight="1" x14ac:dyDescent="0.3">
      <c r="A2923" s="27">
        <v>1293</v>
      </c>
      <c r="B2923" s="31">
        <v>44893</v>
      </c>
      <c r="C2923" s="31">
        <v>44862</v>
      </c>
      <c r="D2923" s="19" t="s">
        <v>283</v>
      </c>
      <c r="E2923" s="51" t="str">
        <f>IF(ISBLANK(LeaveTracker[[#This Row],[Employee Name]]),"-----",VLOOKUP(LeaveTracker[[#This Row],[Employee Name]],Employees[[Employee Name]:[Office]],7))</f>
        <v>PICNIC GROVE</v>
      </c>
      <c r="F2923" s="51" t="str">
        <f>IF(ISBLANK(LeaveTracker[[#This Row],[Employee Name]]),"-----",VLOOKUP(LeaveTracker[[#This Row],[Employee Name]],Employees[[Employee Name]:[Office]],6))</f>
        <v>REGULAR</v>
      </c>
      <c r="G2923" s="24">
        <v>44911</v>
      </c>
      <c r="H2923" s="24">
        <v>44911</v>
      </c>
      <c r="I2923" s="19" t="s">
        <v>82</v>
      </c>
      <c r="K2923" s="51" t="str">
        <f ca="1">LeaveTracker[[#This Row],[Days]]&amp;" "&amp;LeaveTracker[[#This Row],[Type of Leave]]</f>
        <v>1 VL</v>
      </c>
      <c r="L2923" s="23">
        <f ca="1">NETWORKDAYS(LeaveTracker[[#This Row],[Start Date]],LeaveTracker[[#This Row],[End Date]],lstHolidays)</f>
        <v>1</v>
      </c>
      <c r="M2923" s="27"/>
    </row>
    <row r="2924" spans="1:13" ht="30" customHeight="1" x14ac:dyDescent="0.3">
      <c r="A2924" s="27">
        <f t="shared" si="19"/>
        <v>1294</v>
      </c>
      <c r="B2924" s="31">
        <v>44893</v>
      </c>
      <c r="C2924" s="31">
        <v>44862</v>
      </c>
      <c r="D2924" s="19" t="s">
        <v>283</v>
      </c>
      <c r="E2924" s="51" t="str">
        <f>IF(ISBLANK(LeaveTracker[[#This Row],[Employee Name]]),"-----",VLOOKUP(LeaveTracker[[#This Row],[Employee Name]],Employees[[Employee Name]:[Office]],7))</f>
        <v>PICNIC GROVE</v>
      </c>
      <c r="F2924" s="51" t="str">
        <f>IF(ISBLANK(LeaveTracker[[#This Row],[Employee Name]]),"-----",VLOOKUP(LeaveTracker[[#This Row],[Employee Name]],Employees[[Employee Name]:[Office]],6))</f>
        <v>REGULAR</v>
      </c>
      <c r="G2924" s="24">
        <v>44876</v>
      </c>
      <c r="H2924" s="24">
        <v>44876</v>
      </c>
      <c r="I2924" s="19" t="s">
        <v>82</v>
      </c>
      <c r="K2924" s="51" t="str">
        <f ca="1">LeaveTracker[[#This Row],[Days]]&amp;" "&amp;LeaveTracker[[#This Row],[Type of Leave]]</f>
        <v>1 VL</v>
      </c>
      <c r="L2924" s="23">
        <f ca="1">NETWORKDAYS(LeaveTracker[[#This Row],[Start Date]],LeaveTracker[[#This Row],[End Date]],lstHolidays)</f>
        <v>1</v>
      </c>
      <c r="M2924" s="27"/>
    </row>
    <row r="2925" spans="1:13" ht="30" customHeight="1" x14ac:dyDescent="0.3">
      <c r="A2925" s="27">
        <v>1294</v>
      </c>
      <c r="B2925" s="31">
        <v>44893</v>
      </c>
      <c r="C2925" s="31">
        <v>44862</v>
      </c>
      <c r="D2925" s="19" t="s">
        <v>283</v>
      </c>
      <c r="E2925" s="51" t="str">
        <f>IF(ISBLANK(LeaveTracker[[#This Row],[Employee Name]]),"-----",VLOOKUP(LeaveTracker[[#This Row],[Employee Name]],Employees[[Employee Name]:[Office]],7))</f>
        <v>PICNIC GROVE</v>
      </c>
      <c r="F2925" s="51" t="str">
        <f>IF(ISBLANK(LeaveTracker[[#This Row],[Employee Name]]),"-----",VLOOKUP(LeaveTracker[[#This Row],[Employee Name]],Employees[[Employee Name]:[Office]],6))</f>
        <v>REGULAR</v>
      </c>
      <c r="G2925" s="24">
        <v>44883</v>
      </c>
      <c r="H2925" s="24">
        <v>44883</v>
      </c>
      <c r="I2925" s="19" t="s">
        <v>82</v>
      </c>
      <c r="K2925" s="51" t="str">
        <f ca="1">LeaveTracker[[#This Row],[Days]]&amp;" "&amp;LeaveTracker[[#This Row],[Type of Leave]]</f>
        <v>1 VL</v>
      </c>
      <c r="L2925" s="23">
        <f ca="1">NETWORKDAYS(LeaveTracker[[#This Row],[Start Date]],LeaveTracker[[#This Row],[End Date]],lstHolidays)</f>
        <v>1</v>
      </c>
      <c r="M2925" s="27"/>
    </row>
    <row r="2926" spans="1:13" ht="30" customHeight="1" x14ac:dyDescent="0.3">
      <c r="A2926" s="27">
        <v>1294</v>
      </c>
      <c r="B2926" s="31">
        <v>44893</v>
      </c>
      <c r="C2926" s="31">
        <v>44862</v>
      </c>
      <c r="D2926" s="19" t="s">
        <v>283</v>
      </c>
      <c r="E2926" s="51" t="str">
        <f>IF(ISBLANK(LeaveTracker[[#This Row],[Employee Name]]),"-----",VLOOKUP(LeaveTracker[[#This Row],[Employee Name]],Employees[[Employee Name]:[Office]],7))</f>
        <v>PICNIC GROVE</v>
      </c>
      <c r="F2926" s="51" t="str">
        <f>IF(ISBLANK(LeaveTracker[[#This Row],[Employee Name]]),"-----",VLOOKUP(LeaveTracker[[#This Row],[Employee Name]],Employees[[Employee Name]:[Office]],6))</f>
        <v>REGULAR</v>
      </c>
      <c r="G2926" s="24">
        <v>44890</v>
      </c>
      <c r="H2926" s="24">
        <v>44890</v>
      </c>
      <c r="I2926" s="19" t="s">
        <v>82</v>
      </c>
      <c r="K2926" s="51" t="str">
        <f ca="1">LeaveTracker[[#This Row],[Days]]&amp;" "&amp;LeaveTracker[[#This Row],[Type of Leave]]</f>
        <v>1 VL</v>
      </c>
      <c r="L2926" s="23">
        <f ca="1">NETWORKDAYS(LeaveTracker[[#This Row],[Start Date]],LeaveTracker[[#This Row],[End Date]],lstHolidays)</f>
        <v>1</v>
      </c>
      <c r="M2926" s="27"/>
    </row>
    <row r="2927" spans="1:13" ht="30" customHeight="1" x14ac:dyDescent="0.3">
      <c r="A2927" s="27">
        <f t="shared" si="19"/>
        <v>1295</v>
      </c>
      <c r="B2927" s="31">
        <v>44893</v>
      </c>
      <c r="C2927" s="31">
        <v>44862</v>
      </c>
      <c r="D2927" s="19" t="s">
        <v>283</v>
      </c>
      <c r="E2927" s="51" t="str">
        <f>IF(ISBLANK(LeaveTracker[[#This Row],[Employee Name]]),"-----",VLOOKUP(LeaveTracker[[#This Row],[Employee Name]],Employees[[Employee Name]:[Office]],7))</f>
        <v>PICNIC GROVE</v>
      </c>
      <c r="F2927" s="51" t="str">
        <f>IF(ISBLANK(LeaveTracker[[#This Row],[Employee Name]]),"-----",VLOOKUP(LeaveTracker[[#This Row],[Employee Name]],Employees[[Employee Name]:[Office]],6))</f>
        <v>REGULAR</v>
      </c>
      <c r="G2927" s="24">
        <v>44897</v>
      </c>
      <c r="H2927" s="24">
        <v>44897</v>
      </c>
      <c r="I2927" s="19" t="s">
        <v>298</v>
      </c>
      <c r="J2927" s="43" t="s">
        <v>1003</v>
      </c>
      <c r="K2927" s="51" t="str">
        <f ca="1">LeaveTracker[[#This Row],[Days]]&amp;" "&amp;LeaveTracker[[#This Row],[Type of Leave]]</f>
        <v>1 OTHER</v>
      </c>
      <c r="L2927" s="23">
        <f ca="1">NETWORKDAYS(LeaveTracker[[#This Row],[Start Date]],LeaveTracker[[#This Row],[End Date]],lstHolidays)</f>
        <v>1</v>
      </c>
      <c r="M2927" s="27"/>
    </row>
    <row r="2928" spans="1:13" ht="30" customHeight="1" x14ac:dyDescent="0.3">
      <c r="A2928" s="27">
        <v>1295</v>
      </c>
      <c r="B2928" s="31">
        <v>44893</v>
      </c>
      <c r="C2928" s="31">
        <v>44862</v>
      </c>
      <c r="D2928" s="19" t="s">
        <v>283</v>
      </c>
      <c r="E2928" s="51" t="str">
        <f>IF(ISBLANK(LeaveTracker[[#This Row],[Employee Name]]),"-----",VLOOKUP(LeaveTracker[[#This Row],[Employee Name]],Employees[[Employee Name]:[Office]],7))</f>
        <v>PICNIC GROVE</v>
      </c>
      <c r="F2928" s="51" t="str">
        <f>IF(ISBLANK(LeaveTracker[[#This Row],[Employee Name]]),"-----",VLOOKUP(LeaveTracker[[#This Row],[Employee Name]],Employees[[Employee Name]:[Office]],6))</f>
        <v>REGULAR</v>
      </c>
      <c r="G2928" s="24">
        <v>44918</v>
      </c>
      <c r="H2928" s="24">
        <v>44918</v>
      </c>
      <c r="I2928" s="19" t="s">
        <v>298</v>
      </c>
      <c r="J2928" s="43" t="s">
        <v>1003</v>
      </c>
      <c r="K2928" s="51" t="str">
        <f ca="1">LeaveTracker[[#This Row],[Days]]&amp;" "&amp;LeaveTracker[[#This Row],[Type of Leave]]</f>
        <v>1 OTHER</v>
      </c>
      <c r="L2928" s="23">
        <f ca="1">NETWORKDAYS(LeaveTracker[[#This Row],[Start Date]],LeaveTracker[[#This Row],[End Date]],lstHolidays)</f>
        <v>1</v>
      </c>
      <c r="M2928" s="27"/>
    </row>
    <row r="2929" spans="1:13" ht="30" customHeight="1" x14ac:dyDescent="0.3">
      <c r="A2929" s="27">
        <f t="shared" si="19"/>
        <v>1296</v>
      </c>
      <c r="B2929" s="31">
        <v>44893</v>
      </c>
      <c r="C2929" s="31">
        <v>44893</v>
      </c>
      <c r="D2929" s="19" t="s">
        <v>547</v>
      </c>
      <c r="E2929" s="51" t="str">
        <f>IF(ISBLANK(LeaveTracker[[#This Row],[Employee Name]]),"-----",VLOOKUP(LeaveTracker[[#This Row],[Employee Name]],Employees[[Employee Name]:[Office]],7))</f>
        <v>PICNIC GROVE</v>
      </c>
      <c r="F2929" s="51" t="str">
        <f>IF(ISBLANK(LeaveTracker[[#This Row],[Employee Name]]),"-----",VLOOKUP(LeaveTracker[[#This Row],[Employee Name]],Employees[[Employee Name]:[Office]],6))</f>
        <v>REGULAR</v>
      </c>
      <c r="G2929" s="24">
        <v>44908</v>
      </c>
      <c r="H2929" s="24">
        <v>44908</v>
      </c>
      <c r="I2929" s="19" t="s">
        <v>82</v>
      </c>
      <c r="K2929" s="51" t="str">
        <f ca="1">LeaveTracker[[#This Row],[Days]]&amp;" "&amp;LeaveTracker[[#This Row],[Type of Leave]]</f>
        <v>1 VL</v>
      </c>
      <c r="L2929" s="23">
        <f ca="1">NETWORKDAYS(LeaveTracker[[#This Row],[Start Date]],LeaveTracker[[#This Row],[End Date]],lstHolidays)</f>
        <v>1</v>
      </c>
      <c r="M2929" s="27"/>
    </row>
    <row r="2930" spans="1:13" ht="30" customHeight="1" x14ac:dyDescent="0.3">
      <c r="A2930" s="27">
        <v>1296</v>
      </c>
      <c r="B2930" s="31">
        <v>44893</v>
      </c>
      <c r="C2930" s="31">
        <v>44893</v>
      </c>
      <c r="D2930" s="19" t="s">
        <v>547</v>
      </c>
      <c r="E2930" s="51" t="str">
        <f>IF(ISBLANK(LeaveTracker[[#This Row],[Employee Name]]),"-----",VLOOKUP(LeaveTracker[[#This Row],[Employee Name]],Employees[[Employee Name]:[Office]],7))</f>
        <v>PICNIC GROVE</v>
      </c>
      <c r="F2930" s="51" t="str">
        <f>IF(ISBLANK(LeaveTracker[[#This Row],[Employee Name]]),"-----",VLOOKUP(LeaveTracker[[#This Row],[Employee Name]],Employees[[Employee Name]:[Office]],6))</f>
        <v>REGULAR</v>
      </c>
      <c r="G2930" s="24">
        <v>44911</v>
      </c>
      <c r="H2930" s="24">
        <v>44911</v>
      </c>
      <c r="I2930" s="19" t="s">
        <v>82</v>
      </c>
      <c r="K2930" s="51" t="str">
        <f ca="1">LeaveTracker[[#This Row],[Days]]&amp;" "&amp;LeaveTracker[[#This Row],[Type of Leave]]</f>
        <v>1 VL</v>
      </c>
      <c r="L2930" s="23">
        <f ca="1">NETWORKDAYS(LeaveTracker[[#This Row],[Start Date]],LeaveTracker[[#This Row],[End Date]],lstHolidays)</f>
        <v>1</v>
      </c>
      <c r="M2930" s="27"/>
    </row>
    <row r="2931" spans="1:13" ht="30" customHeight="1" x14ac:dyDescent="0.3">
      <c r="A2931" s="27">
        <f t="shared" si="19"/>
        <v>1297</v>
      </c>
      <c r="B2931" s="31">
        <v>44893</v>
      </c>
      <c r="C2931" s="31">
        <v>44850</v>
      </c>
      <c r="D2931" s="19" t="s">
        <v>278</v>
      </c>
      <c r="E2931" s="51" t="str">
        <f>IF(ISBLANK(LeaveTracker[[#This Row],[Employee Name]]),"-----",VLOOKUP(LeaveTracker[[#This Row],[Employee Name]],Employees[[Employee Name]:[Office]],7))</f>
        <v>PICNIC GROVE</v>
      </c>
      <c r="F2931" s="51" t="str">
        <f>IF(ISBLANK(LeaveTracker[[#This Row],[Employee Name]]),"-----",VLOOKUP(LeaveTracker[[#This Row],[Employee Name]],Employees[[Employee Name]:[Office]],6))</f>
        <v>REGULAR</v>
      </c>
      <c r="G2931" s="24">
        <v>44872</v>
      </c>
      <c r="H2931" s="24">
        <v>44876</v>
      </c>
      <c r="I2931" s="19" t="s">
        <v>82</v>
      </c>
      <c r="K2931" s="51" t="str">
        <f ca="1">LeaveTracker[[#This Row],[Days]]&amp;" "&amp;LeaveTracker[[#This Row],[Type of Leave]]</f>
        <v>5 VL</v>
      </c>
      <c r="L2931" s="23">
        <f ca="1">NETWORKDAYS(LeaveTracker[[#This Row],[Start Date]],LeaveTracker[[#This Row],[End Date]],lstHolidays)</f>
        <v>5</v>
      </c>
      <c r="M2931" s="27"/>
    </row>
    <row r="2932" spans="1:13" ht="30" customHeight="1" x14ac:dyDescent="0.3">
      <c r="A2932" s="27">
        <f t="shared" si="19"/>
        <v>1298</v>
      </c>
      <c r="B2932" s="31">
        <v>44893</v>
      </c>
      <c r="C2932" s="31">
        <v>44850</v>
      </c>
      <c r="D2932" s="19" t="s">
        <v>547</v>
      </c>
      <c r="E2932" s="51" t="str">
        <f>IF(ISBLANK(LeaveTracker[[#This Row],[Employee Name]]),"-----",VLOOKUP(LeaveTracker[[#This Row],[Employee Name]],Employees[[Employee Name]:[Office]],7))</f>
        <v>PICNIC GROVE</v>
      </c>
      <c r="F2932" s="51" t="str">
        <f>IF(ISBLANK(LeaveTracker[[#This Row],[Employee Name]]),"-----",VLOOKUP(LeaveTracker[[#This Row],[Employee Name]],Employees[[Employee Name]:[Office]],6))</f>
        <v>REGULAR</v>
      </c>
      <c r="G2932" s="24">
        <v>44873</v>
      </c>
      <c r="H2932" s="24">
        <v>44873</v>
      </c>
      <c r="I2932" s="19" t="s">
        <v>298</v>
      </c>
      <c r="J2932" s="43" t="s">
        <v>1003</v>
      </c>
      <c r="K2932" s="51" t="str">
        <f ca="1">LeaveTracker[[#This Row],[Days]]&amp;" "&amp;LeaveTracker[[#This Row],[Type of Leave]]</f>
        <v>1 OTHER</v>
      </c>
      <c r="L2932" s="23">
        <f ca="1">NETWORKDAYS(LeaveTracker[[#This Row],[Start Date]],LeaveTracker[[#This Row],[End Date]],lstHolidays)</f>
        <v>1</v>
      </c>
      <c r="M2932" s="27"/>
    </row>
    <row r="2933" spans="1:13" ht="30" customHeight="1" x14ac:dyDescent="0.3">
      <c r="A2933" s="27">
        <f t="shared" si="19"/>
        <v>1299</v>
      </c>
      <c r="B2933" s="31">
        <v>44893</v>
      </c>
      <c r="C2933" s="31">
        <v>44893</v>
      </c>
      <c r="D2933" s="19" t="s">
        <v>547</v>
      </c>
      <c r="E2933" s="51" t="str">
        <f>IF(ISBLANK(LeaveTracker[[#This Row],[Employee Name]]),"-----",VLOOKUP(LeaveTracker[[#This Row],[Employee Name]],Employees[[Employee Name]:[Office]],7))</f>
        <v>PICNIC GROVE</v>
      </c>
      <c r="F2933" s="51" t="str">
        <f>IF(ISBLANK(LeaveTracker[[#This Row],[Employee Name]]),"-----",VLOOKUP(LeaveTracker[[#This Row],[Employee Name]],Employees[[Employee Name]:[Office]],6))</f>
        <v>REGULAR</v>
      </c>
      <c r="G2933" s="24">
        <v>44894</v>
      </c>
      <c r="H2933" s="24">
        <v>44894</v>
      </c>
      <c r="I2933" s="19" t="s">
        <v>81</v>
      </c>
      <c r="K2933" s="51" t="str">
        <f ca="1">LeaveTracker[[#This Row],[Days]]&amp;" "&amp;LeaveTracker[[#This Row],[Type of Leave]]</f>
        <v>1 SL</v>
      </c>
      <c r="L2933" s="23">
        <f ca="1">NETWORKDAYS(LeaveTracker[[#This Row],[Start Date]],LeaveTracker[[#This Row],[End Date]],lstHolidays)</f>
        <v>1</v>
      </c>
      <c r="M2933" s="27"/>
    </row>
    <row r="2934" spans="1:13" ht="30" customHeight="1" x14ac:dyDescent="0.3">
      <c r="A2934" s="27">
        <f t="shared" si="19"/>
        <v>1300</v>
      </c>
      <c r="B2934" s="31">
        <v>44893</v>
      </c>
      <c r="C2934" s="31">
        <v>44852</v>
      </c>
      <c r="D2934" s="19" t="s">
        <v>547</v>
      </c>
      <c r="E2934" s="51" t="str">
        <f>IF(ISBLANK(LeaveTracker[[#This Row],[Employee Name]]),"-----",VLOOKUP(LeaveTracker[[#This Row],[Employee Name]],Employees[[Employee Name]:[Office]],7))</f>
        <v>PICNIC GROVE</v>
      </c>
      <c r="F2934" s="51" t="str">
        <f>IF(ISBLANK(LeaveTracker[[#This Row],[Employee Name]]),"-----",VLOOKUP(LeaveTracker[[#This Row],[Employee Name]],Employees[[Employee Name]:[Office]],6))</f>
        <v>REGULAR</v>
      </c>
      <c r="G2934" s="24">
        <v>44880</v>
      </c>
      <c r="H2934" s="24">
        <v>44880</v>
      </c>
      <c r="I2934" s="19" t="s">
        <v>81</v>
      </c>
      <c r="K2934" s="51" t="str">
        <f ca="1">LeaveTracker[[#This Row],[Days]]&amp;" "&amp;LeaveTracker[[#This Row],[Type of Leave]]</f>
        <v>1 SL</v>
      </c>
      <c r="L2934" s="23">
        <f ca="1">NETWORKDAYS(LeaveTracker[[#This Row],[Start Date]],LeaveTracker[[#This Row],[End Date]],lstHolidays)</f>
        <v>1</v>
      </c>
      <c r="M2934" s="27"/>
    </row>
    <row r="2935" spans="1:13" ht="30" customHeight="1" x14ac:dyDescent="0.3">
      <c r="A2935" s="27">
        <f t="shared" si="19"/>
        <v>1301</v>
      </c>
      <c r="B2935" s="31">
        <v>44893</v>
      </c>
      <c r="C2935" s="31">
        <v>44845</v>
      </c>
      <c r="D2935" s="19" t="s">
        <v>280</v>
      </c>
      <c r="E2935" s="51" t="str">
        <f>IF(ISBLANK(LeaveTracker[[#This Row],[Employee Name]]),"-----",VLOOKUP(LeaveTracker[[#This Row],[Employee Name]],Employees[[Employee Name]:[Office]],7))</f>
        <v>PICNIC GROVE</v>
      </c>
      <c r="F2935" s="51" t="str">
        <f>IF(ISBLANK(LeaveTracker[[#This Row],[Employee Name]]),"-----",VLOOKUP(LeaveTracker[[#This Row],[Employee Name]],Employees[[Employee Name]:[Office]],6))</f>
        <v>REGULAR</v>
      </c>
      <c r="G2935" s="24">
        <v>44851</v>
      </c>
      <c r="H2935" s="24">
        <v>44852</v>
      </c>
      <c r="I2935" s="19" t="s">
        <v>82</v>
      </c>
      <c r="J2935" s="43" t="s">
        <v>1004</v>
      </c>
      <c r="K2935" s="51" t="str">
        <f ca="1">LeaveTracker[[#This Row],[Days]]&amp;" "&amp;LeaveTracker[[#This Row],[Type of Leave]]</f>
        <v>2 VL</v>
      </c>
      <c r="L2935" s="23">
        <f ca="1">NETWORKDAYS(LeaveTracker[[#This Row],[Start Date]],LeaveTracker[[#This Row],[End Date]],lstHolidays)</f>
        <v>2</v>
      </c>
      <c r="M2935" s="27"/>
    </row>
    <row r="2936" spans="1:13" ht="30" customHeight="1" x14ac:dyDescent="0.3">
      <c r="A2936" s="27">
        <f t="shared" si="19"/>
        <v>1302</v>
      </c>
      <c r="B2936" s="31">
        <v>44893</v>
      </c>
      <c r="C2936" s="31">
        <v>44859</v>
      </c>
      <c r="D2936" s="19" t="s">
        <v>280</v>
      </c>
      <c r="E2936" s="51" t="str">
        <f>IF(ISBLANK(LeaveTracker[[#This Row],[Employee Name]]),"-----",VLOOKUP(LeaveTracker[[#This Row],[Employee Name]],Employees[[Employee Name]:[Office]],7))</f>
        <v>PICNIC GROVE</v>
      </c>
      <c r="F2936" s="51" t="str">
        <f>IF(ISBLANK(LeaveTracker[[#This Row],[Employee Name]]),"-----",VLOOKUP(LeaveTracker[[#This Row],[Employee Name]],Employees[[Employee Name]:[Office]],6))</f>
        <v>REGULAR</v>
      </c>
      <c r="G2936" s="24">
        <v>44868</v>
      </c>
      <c r="H2936" s="24">
        <v>44869</v>
      </c>
      <c r="I2936" s="19"/>
      <c r="K2936" s="51" t="str">
        <f ca="1">LeaveTracker[[#This Row],[Days]]&amp;" "&amp;LeaveTracker[[#This Row],[Type of Leave]]</f>
        <v xml:space="preserve">2 </v>
      </c>
      <c r="L2936" s="23">
        <f ca="1">NETWORKDAYS(LeaveTracker[[#This Row],[Start Date]],LeaveTracker[[#This Row],[End Date]],lstHolidays)</f>
        <v>2</v>
      </c>
      <c r="M2936" s="27"/>
    </row>
    <row r="2937" spans="1:13" ht="30" customHeight="1" x14ac:dyDescent="0.3">
      <c r="A2937" s="27">
        <f t="shared" si="19"/>
        <v>1303</v>
      </c>
      <c r="B2937" s="31">
        <v>44893</v>
      </c>
      <c r="C2937" s="31">
        <v>44844</v>
      </c>
      <c r="D2937" s="19" t="s">
        <v>347</v>
      </c>
      <c r="E2937" s="51" t="str">
        <f>IF(ISBLANK(LeaveTracker[[#This Row],[Employee Name]]),"-----",VLOOKUP(LeaveTracker[[#This Row],[Employee Name]],Employees[[Employee Name]:[Office]],7))</f>
        <v>PICNIC GROVE</v>
      </c>
      <c r="F2937" s="51" t="str">
        <f>IF(ISBLANK(LeaveTracker[[#This Row],[Employee Name]]),"-----",VLOOKUP(LeaveTracker[[#This Row],[Employee Name]],Employees[[Employee Name]:[Office]],6))</f>
        <v>REGULAR</v>
      </c>
      <c r="G2937" s="24">
        <v>44837</v>
      </c>
      <c r="H2937" s="24">
        <v>44838</v>
      </c>
      <c r="I2937" s="19" t="s">
        <v>81</v>
      </c>
      <c r="K2937" s="51" t="str">
        <f ca="1">LeaveTracker[[#This Row],[Days]]&amp;" "&amp;LeaveTracker[[#This Row],[Type of Leave]]</f>
        <v>2 SL</v>
      </c>
      <c r="L2937" s="23">
        <f ca="1">NETWORKDAYS(LeaveTracker[[#This Row],[Start Date]],LeaveTracker[[#This Row],[End Date]],lstHolidays)</f>
        <v>2</v>
      </c>
      <c r="M2937" s="27"/>
    </row>
    <row r="2938" spans="1:13" ht="30" customHeight="1" x14ac:dyDescent="0.3">
      <c r="A2938" s="27">
        <v>1303</v>
      </c>
      <c r="B2938" s="31">
        <v>44893</v>
      </c>
      <c r="C2938" s="31">
        <v>44844</v>
      </c>
      <c r="D2938" s="19" t="s">
        <v>347</v>
      </c>
      <c r="E2938" s="51" t="str">
        <f>IF(ISBLANK(LeaveTracker[[#This Row],[Employee Name]]),"-----",VLOOKUP(LeaveTracker[[#This Row],[Employee Name]],Employees[[Employee Name]:[Office]],7))</f>
        <v>PICNIC GROVE</v>
      </c>
      <c r="F2938" s="51" t="str">
        <f>IF(ISBLANK(LeaveTracker[[#This Row],[Employee Name]]),"-----",VLOOKUP(LeaveTracker[[#This Row],[Employee Name]],Employees[[Employee Name]:[Office]],6))</f>
        <v>REGULAR</v>
      </c>
      <c r="G2938" s="24">
        <v>44841</v>
      </c>
      <c r="H2938" s="24">
        <v>44841</v>
      </c>
      <c r="I2938" s="19" t="s">
        <v>81</v>
      </c>
      <c r="K2938" s="51" t="str">
        <f ca="1">LeaveTracker[[#This Row],[Days]]&amp;" "&amp;LeaveTracker[[#This Row],[Type of Leave]]</f>
        <v>1 SL</v>
      </c>
      <c r="L2938" s="23">
        <f ca="1">NETWORKDAYS(LeaveTracker[[#This Row],[Start Date]],LeaveTracker[[#This Row],[End Date]],lstHolidays)</f>
        <v>1</v>
      </c>
      <c r="M2938" s="27"/>
    </row>
    <row r="2939" spans="1:13" ht="30" customHeight="1" x14ac:dyDescent="0.3">
      <c r="A2939" s="27">
        <f t="shared" ref="A2939:A3002" si="20">A2938+1</f>
        <v>1304</v>
      </c>
      <c r="B2939" s="31">
        <v>44893</v>
      </c>
      <c r="C2939" s="31">
        <v>44869</v>
      </c>
      <c r="D2939" s="19" t="s">
        <v>347</v>
      </c>
      <c r="E2939" s="51" t="str">
        <f>IF(ISBLANK(LeaveTracker[[#This Row],[Employee Name]]),"-----",VLOOKUP(LeaveTracker[[#This Row],[Employee Name]],Employees[[Employee Name]:[Office]],7))</f>
        <v>PICNIC GROVE</v>
      </c>
      <c r="F2939" s="51" t="str">
        <f>IF(ISBLANK(LeaveTracker[[#This Row],[Employee Name]]),"-----",VLOOKUP(LeaveTracker[[#This Row],[Employee Name]],Employees[[Employee Name]:[Office]],6))</f>
        <v>REGULAR</v>
      </c>
      <c r="G2939" s="24">
        <v>44861</v>
      </c>
      <c r="H2939" s="24">
        <v>44862</v>
      </c>
      <c r="I2939" s="19" t="s">
        <v>81</v>
      </c>
      <c r="K2939" s="51" t="str">
        <f ca="1">LeaveTracker[[#This Row],[Days]]&amp;" "&amp;LeaveTracker[[#This Row],[Type of Leave]]</f>
        <v>2 SL</v>
      </c>
      <c r="L2939" s="23">
        <f ca="1">NETWORKDAYS(LeaveTracker[[#This Row],[Start Date]],LeaveTracker[[#This Row],[End Date]],lstHolidays)</f>
        <v>2</v>
      </c>
      <c r="M2939" s="27"/>
    </row>
    <row r="2940" spans="1:13" ht="30" customHeight="1" x14ac:dyDescent="0.3">
      <c r="A2940" s="27">
        <f t="shared" si="20"/>
        <v>1305</v>
      </c>
      <c r="B2940" s="31">
        <v>44893</v>
      </c>
      <c r="C2940" s="31">
        <v>44812</v>
      </c>
      <c r="D2940" s="19" t="s">
        <v>676</v>
      </c>
      <c r="E2940" s="51" t="str">
        <f>IF(ISBLANK(LeaveTracker[[#This Row],[Employee Name]]),"-----",VLOOKUP(LeaveTracker[[#This Row],[Employee Name]],Employees[[Employee Name]:[Office]],7))</f>
        <v>PICNIC GROVE</v>
      </c>
      <c r="F2940" s="51" t="str">
        <f>IF(ISBLANK(LeaveTracker[[#This Row],[Employee Name]]),"-----",VLOOKUP(LeaveTracker[[#This Row],[Employee Name]],Employees[[Employee Name]:[Office]],6))</f>
        <v>REGULAR</v>
      </c>
      <c r="G2940" s="24">
        <v>44817</v>
      </c>
      <c r="H2940" s="24">
        <v>44834</v>
      </c>
      <c r="I2940" s="19" t="s">
        <v>82</v>
      </c>
      <c r="K2940" s="51" t="str">
        <f ca="1">LeaveTracker[[#This Row],[Days]]&amp;" "&amp;LeaveTracker[[#This Row],[Type of Leave]]</f>
        <v>14 VL</v>
      </c>
      <c r="L2940" s="23">
        <f ca="1">NETWORKDAYS(LeaveTracker[[#This Row],[Start Date]],LeaveTracker[[#This Row],[End Date]],lstHolidays)</f>
        <v>14</v>
      </c>
      <c r="M2940" s="27"/>
    </row>
    <row r="2941" spans="1:13" ht="30" customHeight="1" x14ac:dyDescent="0.3">
      <c r="A2941" s="27">
        <f t="shared" si="20"/>
        <v>1306</v>
      </c>
      <c r="B2941" s="31">
        <v>44893</v>
      </c>
      <c r="C2941" s="31">
        <v>44816</v>
      </c>
      <c r="D2941" s="19" t="s">
        <v>676</v>
      </c>
      <c r="E2941" s="51" t="str">
        <f>IF(ISBLANK(LeaveTracker[[#This Row],[Employee Name]]),"-----",VLOOKUP(LeaveTracker[[#This Row],[Employee Name]],Employees[[Employee Name]:[Office]],7))</f>
        <v>PICNIC GROVE</v>
      </c>
      <c r="F2941" s="51" t="str">
        <f>IF(ISBLANK(LeaveTracker[[#This Row],[Employee Name]]),"-----",VLOOKUP(LeaveTracker[[#This Row],[Employee Name]],Employees[[Employee Name]:[Office]],6))</f>
        <v>REGULAR</v>
      </c>
      <c r="G2941" s="24">
        <v>44812</v>
      </c>
      <c r="H2941" s="24">
        <v>44814</v>
      </c>
      <c r="I2941" s="19" t="s">
        <v>81</v>
      </c>
      <c r="K2941" s="51" t="str">
        <f>LeaveTracker[[#This Row],[Days]]&amp;" "&amp;LeaveTracker[[#This Row],[Type of Leave]]</f>
        <v>3 SL</v>
      </c>
      <c r="L2941" s="23">
        <v>3</v>
      </c>
      <c r="M2941" s="27"/>
    </row>
    <row r="2942" spans="1:13" ht="30" customHeight="1" x14ac:dyDescent="0.3">
      <c r="A2942" s="27">
        <f t="shared" si="20"/>
        <v>1307</v>
      </c>
      <c r="B2942" s="31">
        <v>44893</v>
      </c>
      <c r="C2942" s="31">
        <v>44893</v>
      </c>
      <c r="D2942" s="19" t="s">
        <v>676</v>
      </c>
      <c r="E2942" s="51" t="str">
        <f>IF(ISBLANK(LeaveTracker[[#This Row],[Employee Name]]),"-----",VLOOKUP(LeaveTracker[[#This Row],[Employee Name]],Employees[[Employee Name]:[Office]],7))</f>
        <v>PICNIC GROVE</v>
      </c>
      <c r="F2942" s="51" t="str">
        <f>IF(ISBLANK(LeaveTracker[[#This Row],[Employee Name]]),"-----",VLOOKUP(LeaveTracker[[#This Row],[Employee Name]],Employees[[Employee Name]:[Office]],6))</f>
        <v>REGULAR</v>
      </c>
      <c r="G2942" s="24">
        <v>44844</v>
      </c>
      <c r="H2942" s="24">
        <v>44848</v>
      </c>
      <c r="I2942" s="19" t="s">
        <v>81</v>
      </c>
      <c r="K2942" s="51" t="str">
        <f ca="1">LeaveTracker[[#This Row],[Days]]&amp;" "&amp;LeaveTracker[[#This Row],[Type of Leave]]</f>
        <v>5 SL</v>
      </c>
      <c r="L2942" s="23">
        <f ca="1">NETWORKDAYS(LeaveTracker[[#This Row],[Start Date]],LeaveTracker[[#This Row],[End Date]],lstHolidays)</f>
        <v>5</v>
      </c>
      <c r="M2942" s="27"/>
    </row>
    <row r="2943" spans="1:13" ht="30" customHeight="1" x14ac:dyDescent="0.3">
      <c r="A2943" s="27">
        <f t="shared" si="20"/>
        <v>1308</v>
      </c>
      <c r="B2943" s="31">
        <v>44893</v>
      </c>
      <c r="C2943" s="31">
        <v>44819</v>
      </c>
      <c r="D2943" s="19" t="s">
        <v>268</v>
      </c>
      <c r="E2943" s="51" t="str">
        <f>IF(ISBLANK(LeaveTracker[[#This Row],[Employee Name]]),"-----",VLOOKUP(LeaveTracker[[#This Row],[Employee Name]],Employees[[Employee Name]:[Office]],7))</f>
        <v>PICNIC GROVE</v>
      </c>
      <c r="F2943" s="51" t="str">
        <f>IF(ISBLANK(LeaveTracker[[#This Row],[Employee Name]]),"-----",VLOOKUP(LeaveTracker[[#This Row],[Employee Name]],Employees[[Employee Name]:[Office]],6))</f>
        <v>REGULAR</v>
      </c>
      <c r="G2943" s="24">
        <v>44816</v>
      </c>
      <c r="H2943" s="24">
        <v>44818</v>
      </c>
      <c r="I2943" s="19" t="s">
        <v>81</v>
      </c>
      <c r="K2943" s="51" t="str">
        <f ca="1">LeaveTracker[[#This Row],[Days]]&amp;" "&amp;LeaveTracker[[#This Row],[Type of Leave]]</f>
        <v>3 SL</v>
      </c>
      <c r="L2943" s="23">
        <f ca="1">NETWORKDAYS(LeaveTracker[[#This Row],[Start Date]],LeaveTracker[[#This Row],[End Date]],lstHolidays)</f>
        <v>3</v>
      </c>
      <c r="M2943" s="27"/>
    </row>
    <row r="2944" spans="1:13" ht="30" customHeight="1" x14ac:dyDescent="0.3">
      <c r="A2944" s="27">
        <f t="shared" si="20"/>
        <v>1309</v>
      </c>
      <c r="B2944" s="31">
        <v>44893</v>
      </c>
      <c r="C2944" s="31">
        <v>44844</v>
      </c>
      <c r="D2944" s="19" t="s">
        <v>268</v>
      </c>
      <c r="E2944" s="51" t="str">
        <f>IF(ISBLANK(LeaveTracker[[#This Row],[Employee Name]]),"-----",VLOOKUP(LeaveTracker[[#This Row],[Employee Name]],Employees[[Employee Name]:[Office]],7))</f>
        <v>PICNIC GROVE</v>
      </c>
      <c r="F2944" s="51" t="str">
        <f>IF(ISBLANK(LeaveTracker[[#This Row],[Employee Name]]),"-----",VLOOKUP(LeaveTracker[[#This Row],[Employee Name]],Employees[[Employee Name]:[Office]],6))</f>
        <v>REGULAR</v>
      </c>
      <c r="G2944" s="24">
        <v>44861</v>
      </c>
      <c r="H2944" s="24">
        <v>44864</v>
      </c>
      <c r="I2944" s="19" t="s">
        <v>298</v>
      </c>
      <c r="J2944" s="43" t="s">
        <v>1035</v>
      </c>
      <c r="K2944" s="51" t="str">
        <f>LeaveTracker[[#This Row],[Days]]&amp;" "&amp;LeaveTracker[[#This Row],[Type of Leave]]</f>
        <v>4 OTHER</v>
      </c>
      <c r="L2944" s="23">
        <v>4</v>
      </c>
      <c r="M2944" s="27"/>
    </row>
    <row r="2945" spans="1:13" ht="30" customHeight="1" x14ac:dyDescent="0.3">
      <c r="A2945" s="27">
        <f t="shared" si="20"/>
        <v>1310</v>
      </c>
      <c r="B2945" s="31">
        <v>44893</v>
      </c>
      <c r="C2945" s="31">
        <v>44850</v>
      </c>
      <c r="D2945" s="19" t="s">
        <v>268</v>
      </c>
      <c r="E2945" s="51" t="str">
        <f>IF(ISBLANK(LeaveTracker[[#This Row],[Employee Name]]),"-----",VLOOKUP(LeaveTracker[[#This Row],[Employee Name]],Employees[[Employee Name]:[Office]],7))</f>
        <v>PICNIC GROVE</v>
      </c>
      <c r="F2945" s="51" t="str">
        <f>IF(ISBLANK(LeaveTracker[[#This Row],[Employee Name]]),"-----",VLOOKUP(LeaveTracker[[#This Row],[Employee Name]],Employees[[Employee Name]:[Office]],6))</f>
        <v>REGULAR</v>
      </c>
      <c r="G2945" s="24">
        <v>44903</v>
      </c>
      <c r="H2945" s="24">
        <v>44903</v>
      </c>
      <c r="I2945" s="19" t="s">
        <v>298</v>
      </c>
      <c r="J2945" s="43" t="s">
        <v>1003</v>
      </c>
      <c r="K2945" s="51" t="str">
        <f ca="1">LeaveTracker[[#This Row],[Days]]&amp;" "&amp;LeaveTracker[[#This Row],[Type of Leave]]</f>
        <v>0 OTHER</v>
      </c>
      <c r="L2945" s="23">
        <f ca="1">NETWORKDAYS(LeaveTracker[[#This Row],[Start Date]],LeaveTracker[[#This Row],[End Date]],lstHolidays)</f>
        <v>0</v>
      </c>
      <c r="M2945" s="27"/>
    </row>
    <row r="2946" spans="1:13" ht="30" customHeight="1" x14ac:dyDescent="0.3">
      <c r="A2946" s="27">
        <f t="shared" si="20"/>
        <v>1311</v>
      </c>
      <c r="B2946" s="31">
        <v>44893</v>
      </c>
      <c r="C2946" s="31">
        <v>44850</v>
      </c>
      <c r="D2946" s="19" t="s">
        <v>268</v>
      </c>
      <c r="E2946" s="51" t="str">
        <f>IF(ISBLANK(LeaveTracker[[#This Row],[Employee Name]]),"-----",VLOOKUP(LeaveTracker[[#This Row],[Employee Name]],Employees[[Employee Name]:[Office]],7))</f>
        <v>PICNIC GROVE</v>
      </c>
      <c r="F2946" s="51" t="str">
        <f>IF(ISBLANK(LeaveTracker[[#This Row],[Employee Name]]),"-----",VLOOKUP(LeaveTracker[[#This Row],[Employee Name]],Employees[[Employee Name]:[Office]],6))</f>
        <v>REGULAR</v>
      </c>
      <c r="G2946" s="24">
        <v>44864</v>
      </c>
      <c r="H2946" s="24">
        <v>44864</v>
      </c>
      <c r="I2946" s="19" t="s">
        <v>298</v>
      </c>
      <c r="J2946" s="43" t="s">
        <v>1003</v>
      </c>
      <c r="K2946" s="51" t="str">
        <f ca="1">LeaveTracker[[#This Row],[Days]]&amp;" "&amp;LeaveTracker[[#This Row],[Type of Leave]]</f>
        <v>0 OTHER</v>
      </c>
      <c r="L2946" s="23">
        <f ca="1">NETWORKDAYS(LeaveTracker[[#This Row],[Start Date]],LeaveTracker[[#This Row],[End Date]],lstHolidays)</f>
        <v>0</v>
      </c>
      <c r="M2946" s="27"/>
    </row>
    <row r="2947" spans="1:13" ht="30" customHeight="1" x14ac:dyDescent="0.3">
      <c r="A2947" s="27">
        <f t="shared" si="20"/>
        <v>1312</v>
      </c>
      <c r="B2947" s="31">
        <v>44893</v>
      </c>
      <c r="C2947" s="31">
        <v>44816</v>
      </c>
      <c r="D2947" s="19" t="s">
        <v>624</v>
      </c>
      <c r="E2947" s="51" t="str">
        <f>IF(ISBLANK(LeaveTracker[[#This Row],[Employee Name]]),"-----",VLOOKUP(LeaveTracker[[#This Row],[Employee Name]],Employees[[Employee Name]:[Office]],7))</f>
        <v>CTO</v>
      </c>
      <c r="F2947" s="51" t="str">
        <f>IF(ISBLANK(LeaveTracker[[#This Row],[Employee Name]]),"-----",VLOOKUP(LeaveTracker[[#This Row],[Employee Name]],Employees[[Employee Name]:[Office]],6))</f>
        <v>REGULAR</v>
      </c>
      <c r="G2947" s="24">
        <v>44820</v>
      </c>
      <c r="H2947" s="24">
        <v>44820</v>
      </c>
      <c r="I2947" s="19" t="s">
        <v>82</v>
      </c>
      <c r="K2947" s="51" t="str">
        <f ca="1">LeaveTracker[[#This Row],[Days]]&amp;" "&amp;LeaveTracker[[#This Row],[Type of Leave]]</f>
        <v>1 VL</v>
      </c>
      <c r="L2947" s="23">
        <f ca="1">NETWORKDAYS(LeaveTracker[[#This Row],[Start Date]],LeaveTracker[[#This Row],[End Date]],lstHolidays)</f>
        <v>1</v>
      </c>
      <c r="M2947" s="27"/>
    </row>
    <row r="2948" spans="1:13" ht="30" customHeight="1" x14ac:dyDescent="0.3">
      <c r="A2948" s="27">
        <f t="shared" si="20"/>
        <v>1313</v>
      </c>
      <c r="B2948" s="31">
        <v>44893</v>
      </c>
      <c r="C2948" s="31">
        <v>44813</v>
      </c>
      <c r="D2948" s="19" t="s">
        <v>624</v>
      </c>
      <c r="E2948" s="51" t="str">
        <f>IF(ISBLANK(LeaveTracker[[#This Row],[Employee Name]]),"-----",VLOOKUP(LeaveTracker[[#This Row],[Employee Name]],Employees[[Employee Name]:[Office]],7))</f>
        <v>CTO</v>
      </c>
      <c r="F2948" s="51" t="str">
        <f>IF(ISBLANK(LeaveTracker[[#This Row],[Employee Name]]),"-----",VLOOKUP(LeaveTracker[[#This Row],[Employee Name]],Employees[[Employee Name]:[Office]],6))</f>
        <v>REGULAR</v>
      </c>
      <c r="G2948" s="24">
        <v>44789</v>
      </c>
      <c r="H2948" s="24">
        <v>44789</v>
      </c>
      <c r="I2948" s="19" t="s">
        <v>82</v>
      </c>
      <c r="K2948" s="51" t="str">
        <f ca="1">LeaveTracker[[#This Row],[Days]]&amp;" "&amp;LeaveTracker[[#This Row],[Type of Leave]]</f>
        <v>1 VL</v>
      </c>
      <c r="L2948" s="23">
        <f ca="1">NETWORKDAYS(LeaveTracker[[#This Row],[Start Date]],LeaveTracker[[#This Row],[End Date]],lstHolidays)</f>
        <v>1</v>
      </c>
      <c r="M2948" s="27"/>
    </row>
    <row r="2949" spans="1:13" ht="30" customHeight="1" x14ac:dyDescent="0.3">
      <c r="A2949" s="27">
        <f t="shared" si="20"/>
        <v>1314</v>
      </c>
      <c r="B2949" s="31">
        <v>44893</v>
      </c>
      <c r="C2949" s="31">
        <v>44798</v>
      </c>
      <c r="D2949" s="19" t="s">
        <v>624</v>
      </c>
      <c r="E2949" s="51" t="str">
        <f>IF(ISBLANK(LeaveTracker[[#This Row],[Employee Name]]),"-----",VLOOKUP(LeaveTracker[[#This Row],[Employee Name]],Employees[[Employee Name]:[Office]],7))</f>
        <v>CTO</v>
      </c>
      <c r="F2949" s="51" t="str">
        <f>IF(ISBLANK(LeaveTracker[[#This Row],[Employee Name]]),"-----",VLOOKUP(LeaveTracker[[#This Row],[Employee Name]],Employees[[Employee Name]:[Office]],6))</f>
        <v>REGULAR</v>
      </c>
      <c r="G2949" s="24">
        <v>44810</v>
      </c>
      <c r="H2949" s="24">
        <v>44810</v>
      </c>
      <c r="I2949" s="19" t="s">
        <v>82</v>
      </c>
      <c r="K2949" s="51" t="str">
        <f ca="1">LeaveTracker[[#This Row],[Days]]&amp;" "&amp;LeaveTracker[[#This Row],[Type of Leave]]</f>
        <v>1 VL</v>
      </c>
      <c r="L2949" s="23">
        <f ca="1">NETWORKDAYS(LeaveTracker[[#This Row],[Start Date]],LeaveTracker[[#This Row],[End Date]],lstHolidays)</f>
        <v>1</v>
      </c>
      <c r="M2949" s="27"/>
    </row>
    <row r="2950" spans="1:13" ht="30" customHeight="1" x14ac:dyDescent="0.3">
      <c r="A2950" s="27">
        <f t="shared" si="20"/>
        <v>1315</v>
      </c>
      <c r="B2950" s="31">
        <v>44893</v>
      </c>
      <c r="C2950" s="31">
        <v>44837</v>
      </c>
      <c r="D2950" s="19" t="s">
        <v>624</v>
      </c>
      <c r="E2950" s="51" t="str">
        <f>IF(ISBLANK(LeaveTracker[[#This Row],[Employee Name]]),"-----",VLOOKUP(LeaveTracker[[#This Row],[Employee Name]],Employees[[Employee Name]:[Office]],7))</f>
        <v>CTO</v>
      </c>
      <c r="F2950" s="51" t="str">
        <f>IF(ISBLANK(LeaveTracker[[#This Row],[Employee Name]]),"-----",VLOOKUP(LeaveTracker[[#This Row],[Employee Name]],Employees[[Employee Name]:[Office]],6))</f>
        <v>REGULAR</v>
      </c>
      <c r="G2950" s="24">
        <v>44833</v>
      </c>
      <c r="H2950" s="24">
        <v>44834</v>
      </c>
      <c r="I2950" s="19" t="s">
        <v>81</v>
      </c>
      <c r="K2950" s="51" t="str">
        <f ca="1">LeaveTracker[[#This Row],[Days]]&amp;" "&amp;LeaveTracker[[#This Row],[Type of Leave]]</f>
        <v>2 SL</v>
      </c>
      <c r="L2950" s="23">
        <f ca="1">NETWORKDAYS(LeaveTracker[[#This Row],[Start Date]],LeaveTracker[[#This Row],[End Date]],lstHolidays)</f>
        <v>2</v>
      </c>
      <c r="M2950" s="27"/>
    </row>
    <row r="2951" spans="1:13" ht="30" customHeight="1" x14ac:dyDescent="0.3">
      <c r="A2951" s="27">
        <f t="shared" si="20"/>
        <v>1316</v>
      </c>
      <c r="B2951" s="31">
        <v>44893</v>
      </c>
      <c r="C2951" s="31">
        <v>44858</v>
      </c>
      <c r="D2951" s="19" t="s">
        <v>624</v>
      </c>
      <c r="E2951" s="51" t="str">
        <f>IF(ISBLANK(LeaveTracker[[#This Row],[Employee Name]]),"-----",VLOOKUP(LeaveTracker[[#This Row],[Employee Name]],Employees[[Employee Name]:[Office]],7))</f>
        <v>CTO</v>
      </c>
      <c r="F2951" s="51" t="str">
        <f>IF(ISBLANK(LeaveTracker[[#This Row],[Employee Name]]),"-----",VLOOKUP(LeaveTracker[[#This Row],[Employee Name]],Employees[[Employee Name]:[Office]],6))</f>
        <v>REGULAR</v>
      </c>
      <c r="G2951" s="24">
        <v>44853</v>
      </c>
      <c r="H2951" s="24">
        <v>44853</v>
      </c>
      <c r="I2951" s="19" t="s">
        <v>81</v>
      </c>
      <c r="K2951" s="51" t="str">
        <f ca="1">LeaveTracker[[#This Row],[Days]]&amp;" "&amp;LeaveTracker[[#This Row],[Type of Leave]]</f>
        <v>1 SL</v>
      </c>
      <c r="L2951" s="23">
        <f ca="1">NETWORKDAYS(LeaveTracker[[#This Row],[Start Date]],LeaveTracker[[#This Row],[End Date]],lstHolidays)</f>
        <v>1</v>
      </c>
      <c r="M2951" s="27"/>
    </row>
    <row r="2952" spans="1:13" ht="30" customHeight="1" x14ac:dyDescent="0.3">
      <c r="A2952" s="27">
        <f t="shared" si="20"/>
        <v>1317</v>
      </c>
      <c r="B2952" s="31">
        <v>44893</v>
      </c>
      <c r="C2952" s="31">
        <v>44872</v>
      </c>
      <c r="D2952" s="19" t="s">
        <v>624</v>
      </c>
      <c r="E2952" s="51" t="str">
        <f>IF(ISBLANK(LeaveTracker[[#This Row],[Employee Name]]),"-----",VLOOKUP(LeaveTracker[[#This Row],[Employee Name]],Employees[[Employee Name]:[Office]],7))</f>
        <v>CTO</v>
      </c>
      <c r="F2952" s="51" t="str">
        <f>IF(ISBLANK(LeaveTracker[[#This Row],[Employee Name]]),"-----",VLOOKUP(LeaveTracker[[#This Row],[Employee Name]],Employees[[Employee Name]:[Office]],6))</f>
        <v>REGULAR</v>
      </c>
      <c r="G2952" s="24">
        <v>44879</v>
      </c>
      <c r="H2952" s="24">
        <v>44879</v>
      </c>
      <c r="I2952" s="19" t="s">
        <v>82</v>
      </c>
      <c r="K2952" s="51" t="str">
        <f ca="1">LeaveTracker[[#This Row],[Days]]&amp;" "&amp;LeaveTracker[[#This Row],[Type of Leave]]</f>
        <v>1 VL</v>
      </c>
      <c r="L2952" s="23">
        <f ca="1">NETWORKDAYS(LeaveTracker[[#This Row],[Start Date]],LeaveTracker[[#This Row],[End Date]],lstHolidays)</f>
        <v>1</v>
      </c>
      <c r="M2952" s="27"/>
    </row>
    <row r="2953" spans="1:13" ht="30" customHeight="1" x14ac:dyDescent="0.3">
      <c r="A2953" s="27">
        <f t="shared" si="20"/>
        <v>1318</v>
      </c>
      <c r="B2953" s="31">
        <v>44893</v>
      </c>
      <c r="C2953" s="31">
        <v>44862</v>
      </c>
      <c r="D2953" s="19" t="s">
        <v>396</v>
      </c>
      <c r="E2953" s="51" t="str">
        <f>IF(ISBLANK(LeaveTracker[[#This Row],[Employee Name]]),"-----",VLOOKUP(LeaveTracker[[#This Row],[Employee Name]],Employees[[Employee Name]:[Office]],7))</f>
        <v>CTO</v>
      </c>
      <c r="F2953" s="51" t="str">
        <f>IF(ISBLANK(LeaveTracker[[#This Row],[Employee Name]]),"-----",VLOOKUP(LeaveTracker[[#This Row],[Employee Name]],Employees[[Employee Name]:[Office]],6))</f>
        <v>REGULAR</v>
      </c>
      <c r="G2953" s="24">
        <v>44858</v>
      </c>
      <c r="H2953" s="24">
        <v>44859</v>
      </c>
      <c r="I2953" s="19" t="s">
        <v>81</v>
      </c>
      <c r="K2953" s="51" t="str">
        <f ca="1">LeaveTracker[[#This Row],[Days]]&amp;" "&amp;LeaveTracker[[#This Row],[Type of Leave]]</f>
        <v>2 SL</v>
      </c>
      <c r="L2953" s="23">
        <f ca="1">NETWORKDAYS(LeaveTracker[[#This Row],[Start Date]],LeaveTracker[[#This Row],[End Date]],lstHolidays)</f>
        <v>2</v>
      </c>
      <c r="M2953" s="27"/>
    </row>
    <row r="2954" spans="1:13" ht="30" customHeight="1" x14ac:dyDescent="0.3">
      <c r="A2954" s="27">
        <f t="shared" si="20"/>
        <v>1319</v>
      </c>
      <c r="B2954" s="31">
        <v>44893</v>
      </c>
      <c r="C2954" s="31">
        <v>44852</v>
      </c>
      <c r="D2954" s="19" t="s">
        <v>396</v>
      </c>
      <c r="E2954" s="51" t="str">
        <f>IF(ISBLANK(LeaveTracker[[#This Row],[Employee Name]]),"-----",VLOOKUP(LeaveTracker[[#This Row],[Employee Name]],Employees[[Employee Name]:[Office]],7))</f>
        <v>CTO</v>
      </c>
      <c r="F2954" s="51" t="str">
        <f>IF(ISBLANK(LeaveTracker[[#This Row],[Employee Name]]),"-----",VLOOKUP(LeaveTracker[[#This Row],[Employee Name]],Employees[[Employee Name]:[Office]],6))</f>
        <v>REGULAR</v>
      </c>
      <c r="G2954" s="24">
        <v>44851</v>
      </c>
      <c r="H2954" s="24">
        <v>44851</v>
      </c>
      <c r="I2954" s="19" t="s">
        <v>81</v>
      </c>
      <c r="K2954" s="51" t="str">
        <f ca="1">LeaveTracker[[#This Row],[Days]]&amp;" "&amp;LeaveTracker[[#This Row],[Type of Leave]]</f>
        <v>1 SL</v>
      </c>
      <c r="L2954" s="23">
        <f ca="1">NETWORKDAYS(LeaveTracker[[#This Row],[Start Date]],LeaveTracker[[#This Row],[End Date]],lstHolidays)</f>
        <v>1</v>
      </c>
      <c r="M2954" s="27"/>
    </row>
    <row r="2955" spans="1:13" ht="30" customHeight="1" x14ac:dyDescent="0.3">
      <c r="A2955" s="27">
        <f t="shared" si="20"/>
        <v>1320</v>
      </c>
      <c r="B2955" s="31">
        <v>44893</v>
      </c>
      <c r="C2955" s="31">
        <v>44874</v>
      </c>
      <c r="D2955" s="19" t="s">
        <v>422</v>
      </c>
      <c r="E2955" s="51" t="str">
        <f>IF(ISBLANK(LeaveTracker[[#This Row],[Employee Name]]),"-----",VLOOKUP(LeaveTracker[[#This Row],[Employee Name]],Employees[[Employee Name]:[Office]],7))</f>
        <v>CTO</v>
      </c>
      <c r="F2955" s="51" t="str">
        <f>IF(ISBLANK(LeaveTracker[[#This Row],[Employee Name]]),"-----",VLOOKUP(LeaveTracker[[#This Row],[Employee Name]],Employees[[Employee Name]:[Office]],6))</f>
        <v>REGULAR</v>
      </c>
      <c r="G2955" s="24">
        <v>44873</v>
      </c>
      <c r="H2955" s="24">
        <v>44873</v>
      </c>
      <c r="I2955" s="19" t="s">
        <v>81</v>
      </c>
      <c r="K2955" s="51" t="str">
        <f ca="1">LeaveTracker[[#This Row],[Days]]&amp;" "&amp;LeaveTracker[[#This Row],[Type of Leave]]</f>
        <v>1 SL</v>
      </c>
      <c r="L2955" s="23">
        <f ca="1">NETWORKDAYS(LeaveTracker[[#This Row],[Start Date]],LeaveTracker[[#This Row],[End Date]],lstHolidays)</f>
        <v>1</v>
      </c>
      <c r="M2955" s="27"/>
    </row>
    <row r="2956" spans="1:13" ht="30" customHeight="1" x14ac:dyDescent="0.3">
      <c r="A2956" s="27">
        <f t="shared" si="20"/>
        <v>1321</v>
      </c>
      <c r="B2956" s="31">
        <v>44893</v>
      </c>
      <c r="C2956" s="31">
        <v>44874</v>
      </c>
      <c r="D2956" s="19" t="s">
        <v>396</v>
      </c>
      <c r="E2956" s="51" t="str">
        <f>IF(ISBLANK(LeaveTracker[[#This Row],[Employee Name]]),"-----",VLOOKUP(LeaveTracker[[#This Row],[Employee Name]],Employees[[Employee Name]:[Office]],7))</f>
        <v>CTO</v>
      </c>
      <c r="F2956" s="51" t="str">
        <f>IF(ISBLANK(LeaveTracker[[#This Row],[Employee Name]]),"-----",VLOOKUP(LeaveTracker[[#This Row],[Employee Name]],Employees[[Employee Name]:[Office]],6))</f>
        <v>REGULAR</v>
      </c>
      <c r="G2956" s="24">
        <v>44872</v>
      </c>
      <c r="H2956" s="24">
        <v>44872</v>
      </c>
      <c r="I2956" s="19" t="s">
        <v>81</v>
      </c>
      <c r="K2956" s="51" t="str">
        <f ca="1">LeaveTracker[[#This Row],[Days]]&amp;" "&amp;LeaveTracker[[#This Row],[Type of Leave]]</f>
        <v>1 SL</v>
      </c>
      <c r="L2956" s="23">
        <f ca="1">NETWORKDAYS(LeaveTracker[[#This Row],[Start Date]],LeaveTracker[[#This Row],[End Date]],lstHolidays)</f>
        <v>1</v>
      </c>
      <c r="M2956" s="27"/>
    </row>
    <row r="2957" spans="1:13" ht="30" customHeight="1" x14ac:dyDescent="0.3">
      <c r="A2957" s="27">
        <f t="shared" si="20"/>
        <v>1322</v>
      </c>
      <c r="B2957" s="31">
        <v>44893</v>
      </c>
      <c r="C2957" s="31">
        <v>44781</v>
      </c>
      <c r="D2957" s="19" t="s">
        <v>396</v>
      </c>
      <c r="E2957" s="51" t="str">
        <f>IF(ISBLANK(LeaveTracker[[#This Row],[Employee Name]]),"-----",VLOOKUP(LeaveTracker[[#This Row],[Employee Name]],Employees[[Employee Name]:[Office]],7))</f>
        <v>CTO</v>
      </c>
      <c r="F2957" s="51" t="str">
        <f>IF(ISBLANK(LeaveTracker[[#This Row],[Employee Name]]),"-----",VLOOKUP(LeaveTracker[[#This Row],[Employee Name]],Employees[[Employee Name]:[Office]],6))</f>
        <v>REGULAR</v>
      </c>
      <c r="G2957" s="24">
        <v>44777</v>
      </c>
      <c r="H2957" s="24">
        <v>44778</v>
      </c>
      <c r="I2957" s="19" t="s">
        <v>81</v>
      </c>
      <c r="K2957" s="51" t="str">
        <f ca="1">LeaveTracker[[#This Row],[Days]]&amp;" "&amp;LeaveTracker[[#This Row],[Type of Leave]]</f>
        <v>2 SL</v>
      </c>
      <c r="L2957" s="23">
        <f ca="1">NETWORKDAYS(LeaveTracker[[#This Row],[Start Date]],LeaveTracker[[#This Row],[End Date]],lstHolidays)</f>
        <v>2</v>
      </c>
      <c r="M2957" s="27"/>
    </row>
    <row r="2958" spans="1:13" ht="30" customHeight="1" x14ac:dyDescent="0.3">
      <c r="A2958" s="27">
        <f t="shared" si="20"/>
        <v>1323</v>
      </c>
      <c r="B2958" s="31">
        <v>44893</v>
      </c>
      <c r="C2958" s="31">
        <v>44818</v>
      </c>
      <c r="D2958" s="19" t="s">
        <v>396</v>
      </c>
      <c r="E2958" s="51" t="str">
        <f>IF(ISBLANK(LeaveTracker[[#This Row],[Employee Name]]),"-----",VLOOKUP(LeaveTracker[[#This Row],[Employee Name]],Employees[[Employee Name]:[Office]],7))</f>
        <v>CTO</v>
      </c>
      <c r="F2958" s="51" t="str">
        <f>IF(ISBLANK(LeaveTracker[[#This Row],[Employee Name]]),"-----",VLOOKUP(LeaveTracker[[#This Row],[Employee Name]],Employees[[Employee Name]:[Office]],6))</f>
        <v>REGULAR</v>
      </c>
      <c r="G2958" s="24">
        <v>44816</v>
      </c>
      <c r="H2958" s="24">
        <v>44817</v>
      </c>
      <c r="I2958" s="19" t="s">
        <v>81</v>
      </c>
      <c r="K2958" s="51" t="str">
        <f ca="1">LeaveTracker[[#This Row],[Days]]&amp;" "&amp;LeaveTracker[[#This Row],[Type of Leave]]</f>
        <v>2 SL</v>
      </c>
      <c r="L2958" s="23">
        <f ca="1">NETWORKDAYS(LeaveTracker[[#This Row],[Start Date]],LeaveTracker[[#This Row],[End Date]],lstHolidays)</f>
        <v>2</v>
      </c>
      <c r="M2958" s="27"/>
    </row>
    <row r="2959" spans="1:13" ht="30" customHeight="1" x14ac:dyDescent="0.3">
      <c r="A2959" s="27">
        <f t="shared" si="20"/>
        <v>1324</v>
      </c>
      <c r="B2959" s="31">
        <v>44893</v>
      </c>
      <c r="C2959" s="31">
        <v>44796</v>
      </c>
      <c r="D2959" s="19" t="s">
        <v>714</v>
      </c>
      <c r="E2959" s="51" t="str">
        <f>IF(ISBLANK(LeaveTracker[[#This Row],[Employee Name]]),"-----",VLOOKUP(LeaveTracker[[#This Row],[Employee Name]],Employees[[Employee Name]:[Office]],7))</f>
        <v>CBO</v>
      </c>
      <c r="F2959" s="51" t="str">
        <f>IF(ISBLANK(LeaveTracker[[#This Row],[Employee Name]]),"-----",VLOOKUP(LeaveTracker[[#This Row],[Employee Name]],Employees[[Employee Name]:[Office]],6))</f>
        <v>REGULAR</v>
      </c>
      <c r="G2959" s="24">
        <v>44798</v>
      </c>
      <c r="H2959" s="24">
        <v>44798</v>
      </c>
      <c r="I2959" s="19" t="s">
        <v>82</v>
      </c>
      <c r="K2959" s="51" t="str">
        <f ca="1">LeaveTracker[[#This Row],[Days]]&amp;" "&amp;LeaveTracker[[#This Row],[Type of Leave]]</f>
        <v>1 VL</v>
      </c>
      <c r="L2959" s="23">
        <f ca="1">NETWORKDAYS(LeaveTracker[[#This Row],[Start Date]],LeaveTracker[[#This Row],[End Date]],lstHolidays)</f>
        <v>1</v>
      </c>
      <c r="M2959" s="27"/>
    </row>
    <row r="2960" spans="1:13" ht="30" customHeight="1" x14ac:dyDescent="0.3">
      <c r="A2960" s="27">
        <f t="shared" si="20"/>
        <v>1325</v>
      </c>
      <c r="B2960" s="31">
        <v>44893</v>
      </c>
      <c r="C2960" s="31">
        <v>44875</v>
      </c>
      <c r="D2960" s="19" t="s">
        <v>1056</v>
      </c>
      <c r="E2960" s="51" t="str">
        <f>IF(ISBLANK(LeaveTracker[[#This Row],[Employee Name]]),"-----",VLOOKUP(LeaveTracker[[#This Row],[Employee Name]],Employees[[Employee Name]:[Office]],7))</f>
        <v>CTO</v>
      </c>
      <c r="F2960" s="51" t="str">
        <f>IF(ISBLANK(LeaveTracker[[#This Row],[Employee Name]]),"-----",VLOOKUP(LeaveTracker[[#This Row],[Employee Name]],Employees[[Employee Name]:[Office]],6))</f>
        <v>REGULAR</v>
      </c>
      <c r="G2960" s="24">
        <v>44882</v>
      </c>
      <c r="H2960" s="24">
        <v>44882</v>
      </c>
      <c r="I2960" s="19" t="s">
        <v>298</v>
      </c>
      <c r="J2960" s="43" t="s">
        <v>1003</v>
      </c>
      <c r="K2960" s="51" t="str">
        <f ca="1">LeaveTracker[[#This Row],[Days]]&amp;" "&amp;LeaveTracker[[#This Row],[Type of Leave]]</f>
        <v>1 OTHER</v>
      </c>
      <c r="L2960" s="23">
        <f ca="1">NETWORKDAYS(LeaveTracker[[#This Row],[Start Date]],LeaveTracker[[#This Row],[End Date]],lstHolidays)</f>
        <v>1</v>
      </c>
      <c r="M2960" s="27"/>
    </row>
    <row r="2961" spans="1:13" ht="30" customHeight="1" x14ac:dyDescent="0.3">
      <c r="A2961" s="27">
        <f t="shared" si="20"/>
        <v>1326</v>
      </c>
      <c r="B2961" s="31">
        <v>44893</v>
      </c>
      <c r="C2961" s="31">
        <v>44851</v>
      </c>
      <c r="D2961" s="19" t="s">
        <v>1056</v>
      </c>
      <c r="E2961" s="51" t="str">
        <f>IF(ISBLANK(LeaveTracker[[#This Row],[Employee Name]]),"-----",VLOOKUP(LeaveTracker[[#This Row],[Employee Name]],Employees[[Employee Name]:[Office]],7))</f>
        <v>CTO</v>
      </c>
      <c r="F2961" s="51" t="str">
        <f>IF(ISBLANK(LeaveTracker[[#This Row],[Employee Name]]),"-----",VLOOKUP(LeaveTracker[[#This Row],[Employee Name]],Employees[[Employee Name]:[Office]],6))</f>
        <v>REGULAR</v>
      </c>
      <c r="G2961" s="24">
        <v>44858</v>
      </c>
      <c r="H2961" s="24">
        <v>44858</v>
      </c>
      <c r="I2961" s="19" t="s">
        <v>82</v>
      </c>
      <c r="J2961" s="43" t="s">
        <v>1004</v>
      </c>
      <c r="K2961" s="51" t="str">
        <f ca="1">LeaveTracker[[#This Row],[Days]]&amp;" "&amp;LeaveTracker[[#This Row],[Type of Leave]]</f>
        <v>1 VL</v>
      </c>
      <c r="L2961" s="23">
        <f ca="1">NETWORKDAYS(LeaveTracker[[#This Row],[Start Date]],LeaveTracker[[#This Row],[End Date]],lstHolidays)</f>
        <v>1</v>
      </c>
      <c r="M2961" s="27"/>
    </row>
    <row r="2962" spans="1:13" ht="30" customHeight="1" x14ac:dyDescent="0.3">
      <c r="A2962" s="27">
        <f t="shared" si="20"/>
        <v>1327</v>
      </c>
      <c r="B2962" s="31">
        <v>44893</v>
      </c>
      <c r="C2962" s="31">
        <v>44811</v>
      </c>
      <c r="D2962" s="19" t="s">
        <v>394</v>
      </c>
      <c r="E2962" s="51" t="str">
        <f>IF(ISBLANK(LeaveTracker[[#This Row],[Employee Name]]),"-----",VLOOKUP(LeaveTracker[[#This Row],[Employee Name]],Employees[[Employee Name]:[Office]],7))</f>
        <v>CTO</v>
      </c>
      <c r="F2962" s="51" t="str">
        <f>IF(ISBLANK(LeaveTracker[[#This Row],[Employee Name]]),"-----",VLOOKUP(LeaveTracker[[#This Row],[Employee Name]],Employees[[Employee Name]:[Office]],6))</f>
        <v>REGULAR</v>
      </c>
      <c r="G2962" s="24">
        <v>44810</v>
      </c>
      <c r="H2962" s="24">
        <v>44810</v>
      </c>
      <c r="I2962" s="19" t="s">
        <v>81</v>
      </c>
      <c r="K2962" s="51" t="str">
        <f ca="1">LeaveTracker[[#This Row],[Days]]&amp;" "&amp;LeaveTracker[[#This Row],[Type of Leave]]</f>
        <v>1 SL</v>
      </c>
      <c r="L2962" s="23">
        <f ca="1">NETWORKDAYS(LeaveTracker[[#This Row],[Start Date]],LeaveTracker[[#This Row],[End Date]],lstHolidays)</f>
        <v>1</v>
      </c>
      <c r="M2962" s="27"/>
    </row>
    <row r="2963" spans="1:13" ht="30" customHeight="1" x14ac:dyDescent="0.3">
      <c r="A2963" s="27">
        <f t="shared" si="20"/>
        <v>1328</v>
      </c>
      <c r="B2963" s="31">
        <v>44893</v>
      </c>
      <c r="C2963" s="31">
        <v>44824</v>
      </c>
      <c r="D2963" s="19" t="s">
        <v>394</v>
      </c>
      <c r="E2963" s="51" t="str">
        <f>IF(ISBLANK(LeaveTracker[[#This Row],[Employee Name]]),"-----",VLOOKUP(LeaveTracker[[#This Row],[Employee Name]],Employees[[Employee Name]:[Office]],7))</f>
        <v>CTO</v>
      </c>
      <c r="F2963" s="51" t="str">
        <f>IF(ISBLANK(LeaveTracker[[#This Row],[Employee Name]]),"-----",VLOOKUP(LeaveTracker[[#This Row],[Employee Name]],Employees[[Employee Name]:[Office]],6))</f>
        <v>REGULAR</v>
      </c>
      <c r="G2963" s="24">
        <v>44823</v>
      </c>
      <c r="H2963" s="24">
        <v>44823</v>
      </c>
      <c r="I2963" s="19" t="s">
        <v>81</v>
      </c>
      <c r="K2963" s="51" t="str">
        <f ca="1">LeaveTracker[[#This Row],[Days]]&amp;" "&amp;LeaveTracker[[#This Row],[Type of Leave]]</f>
        <v>1 SL</v>
      </c>
      <c r="L2963" s="23">
        <f ca="1">NETWORKDAYS(LeaveTracker[[#This Row],[Start Date]],LeaveTracker[[#This Row],[End Date]],lstHolidays)</f>
        <v>1</v>
      </c>
      <c r="M2963" s="27"/>
    </row>
    <row r="2964" spans="1:13" ht="30" customHeight="1" x14ac:dyDescent="0.3">
      <c r="A2964" s="27">
        <f t="shared" si="20"/>
        <v>1329</v>
      </c>
      <c r="B2964" s="31">
        <v>44893</v>
      </c>
      <c r="C2964" s="31">
        <v>44818</v>
      </c>
      <c r="D2964" s="19" t="s">
        <v>394</v>
      </c>
      <c r="E2964" s="51" t="str">
        <f>IF(ISBLANK(LeaveTracker[[#This Row],[Employee Name]]),"-----",VLOOKUP(LeaveTracker[[#This Row],[Employee Name]],Employees[[Employee Name]:[Office]],7))</f>
        <v>CTO</v>
      </c>
      <c r="F2964" s="51" t="str">
        <f>IF(ISBLANK(LeaveTracker[[#This Row],[Employee Name]]),"-----",VLOOKUP(LeaveTracker[[#This Row],[Employee Name]],Employees[[Employee Name]:[Office]],6))</f>
        <v>REGULAR</v>
      </c>
      <c r="G2964" s="24">
        <v>44816</v>
      </c>
      <c r="H2964" s="24">
        <v>44817</v>
      </c>
      <c r="I2964" s="19" t="s">
        <v>81</v>
      </c>
      <c r="K2964" s="51" t="str">
        <f ca="1">LeaveTracker[[#This Row],[Days]]&amp;" "&amp;LeaveTracker[[#This Row],[Type of Leave]]</f>
        <v>2 SL</v>
      </c>
      <c r="L2964" s="23">
        <f ca="1">NETWORKDAYS(LeaveTracker[[#This Row],[Start Date]],LeaveTracker[[#This Row],[End Date]],lstHolidays)</f>
        <v>2</v>
      </c>
      <c r="M2964" s="27"/>
    </row>
    <row r="2965" spans="1:13" ht="30" customHeight="1" x14ac:dyDescent="0.3">
      <c r="A2965" s="27">
        <f t="shared" si="20"/>
        <v>1330</v>
      </c>
      <c r="B2965" s="31">
        <v>44893</v>
      </c>
      <c r="C2965" s="31">
        <v>44846</v>
      </c>
      <c r="D2965" s="19" t="s">
        <v>422</v>
      </c>
      <c r="E2965" s="51" t="str">
        <f>IF(ISBLANK(LeaveTracker[[#This Row],[Employee Name]]),"-----",VLOOKUP(LeaveTracker[[#This Row],[Employee Name]],Employees[[Employee Name]:[Office]],7))</f>
        <v>CTO</v>
      </c>
      <c r="F2965" s="51" t="str">
        <f>IF(ISBLANK(LeaveTracker[[#This Row],[Employee Name]]),"-----",VLOOKUP(LeaveTracker[[#This Row],[Employee Name]],Employees[[Employee Name]:[Office]],6))</f>
        <v>REGULAR</v>
      </c>
      <c r="G2965" s="24">
        <v>44845</v>
      </c>
      <c r="H2965" s="24">
        <v>44845</v>
      </c>
      <c r="I2965" s="19" t="s">
        <v>81</v>
      </c>
      <c r="K2965" s="51" t="str">
        <f ca="1">LeaveTracker[[#This Row],[Days]]&amp;" "&amp;LeaveTracker[[#This Row],[Type of Leave]]</f>
        <v>1 SL</v>
      </c>
      <c r="L2965" s="23">
        <f ca="1">NETWORKDAYS(LeaveTracker[[#This Row],[Start Date]],LeaveTracker[[#This Row],[End Date]],lstHolidays)</f>
        <v>1</v>
      </c>
      <c r="M2965" s="27"/>
    </row>
    <row r="2966" spans="1:13" ht="30" customHeight="1" x14ac:dyDescent="0.3">
      <c r="A2966" s="27">
        <f t="shared" si="20"/>
        <v>1331</v>
      </c>
      <c r="B2966" s="31">
        <v>44893</v>
      </c>
      <c r="C2966" s="31">
        <v>44838</v>
      </c>
      <c r="D2966" s="19" t="s">
        <v>422</v>
      </c>
      <c r="E2966" s="51" t="str">
        <f>IF(ISBLANK(LeaveTracker[[#This Row],[Employee Name]]),"-----",VLOOKUP(LeaveTracker[[#This Row],[Employee Name]],Employees[[Employee Name]:[Office]],7))</f>
        <v>CTO</v>
      </c>
      <c r="F2966" s="51" t="str">
        <f>IF(ISBLANK(LeaveTracker[[#This Row],[Employee Name]]),"-----",VLOOKUP(LeaveTracker[[#This Row],[Employee Name]],Employees[[Employee Name]:[Office]],6))</f>
        <v>REGULAR</v>
      </c>
      <c r="G2966" s="24">
        <v>44832</v>
      </c>
      <c r="H2966" s="24">
        <v>44832</v>
      </c>
      <c r="I2966" s="19" t="s">
        <v>82</v>
      </c>
      <c r="J2966" s="43" t="s">
        <v>1004</v>
      </c>
      <c r="K2966" s="51" t="str">
        <f ca="1">LeaveTracker[[#This Row],[Days]]&amp;" "&amp;LeaveTracker[[#This Row],[Type of Leave]]</f>
        <v>1 VL</v>
      </c>
      <c r="L2966" s="23">
        <f ca="1">NETWORKDAYS(LeaveTracker[[#This Row],[Start Date]],LeaveTracker[[#This Row],[End Date]],lstHolidays)</f>
        <v>1</v>
      </c>
      <c r="M2966" s="27"/>
    </row>
    <row r="2967" spans="1:13" ht="30" customHeight="1" x14ac:dyDescent="0.3">
      <c r="A2967" s="27">
        <f t="shared" si="20"/>
        <v>1332</v>
      </c>
      <c r="B2967" s="31">
        <v>44893</v>
      </c>
      <c r="C2967" s="31">
        <v>44838</v>
      </c>
      <c r="D2967" s="19" t="s">
        <v>422</v>
      </c>
      <c r="E2967" s="51" t="str">
        <f>IF(ISBLANK(LeaveTracker[[#This Row],[Employee Name]]),"-----",VLOOKUP(LeaveTracker[[#This Row],[Employee Name]],Employees[[Employee Name]:[Office]],7))</f>
        <v>CTO</v>
      </c>
      <c r="F2967" s="51" t="str">
        <f>IF(ISBLANK(LeaveTracker[[#This Row],[Employee Name]]),"-----",VLOOKUP(LeaveTracker[[#This Row],[Employee Name]],Employees[[Employee Name]:[Office]],6))</f>
        <v>REGULAR</v>
      </c>
      <c r="G2967" s="24">
        <v>44833</v>
      </c>
      <c r="H2967" s="24">
        <v>44834</v>
      </c>
      <c r="I2967" s="19" t="s">
        <v>81</v>
      </c>
      <c r="K2967" s="51" t="str">
        <f ca="1">LeaveTracker[[#This Row],[Days]]&amp;" "&amp;LeaveTracker[[#This Row],[Type of Leave]]</f>
        <v>2 SL</v>
      </c>
      <c r="L2967" s="23">
        <f ca="1">NETWORKDAYS(LeaveTracker[[#This Row],[Start Date]],LeaveTracker[[#This Row],[End Date]],lstHolidays)</f>
        <v>2</v>
      </c>
      <c r="M2967" s="27"/>
    </row>
    <row r="2968" spans="1:13" ht="30" customHeight="1" x14ac:dyDescent="0.3">
      <c r="A2968" s="27">
        <f t="shared" si="20"/>
        <v>1333</v>
      </c>
      <c r="B2968" s="31">
        <v>44893</v>
      </c>
      <c r="C2968" s="31">
        <v>44858</v>
      </c>
      <c r="D2968" s="19" t="s">
        <v>1059</v>
      </c>
      <c r="E2968" s="51" t="str">
        <f>IF(ISBLANK(LeaveTracker[[#This Row],[Employee Name]]),"-----",VLOOKUP(LeaveTracker[[#This Row],[Employee Name]],Employees[[Employee Name]:[Office]],7))</f>
        <v>CTO</v>
      </c>
      <c r="F2968" s="51" t="str">
        <f>IF(ISBLANK(LeaveTracker[[#This Row],[Employee Name]]),"-----",VLOOKUP(LeaveTracker[[#This Row],[Employee Name]],Employees[[Employee Name]:[Office]],6))</f>
        <v>REGULAR</v>
      </c>
      <c r="G2968" s="24">
        <v>44837</v>
      </c>
      <c r="H2968" s="24">
        <v>44837</v>
      </c>
      <c r="I2968" s="19" t="s">
        <v>81</v>
      </c>
      <c r="K2968" s="51" t="str">
        <f ca="1">LeaveTracker[[#This Row],[Days]]&amp;" "&amp;LeaveTracker[[#This Row],[Type of Leave]]</f>
        <v>1 SL</v>
      </c>
      <c r="L2968" s="23">
        <f ca="1">NETWORKDAYS(LeaveTracker[[#This Row],[Start Date]],LeaveTracker[[#This Row],[End Date]],lstHolidays)</f>
        <v>1</v>
      </c>
      <c r="M2968" s="27"/>
    </row>
    <row r="2969" spans="1:13" ht="30" customHeight="1" x14ac:dyDescent="0.3">
      <c r="A2969" s="27">
        <f t="shared" si="20"/>
        <v>1334</v>
      </c>
      <c r="B2969" s="31">
        <v>44893</v>
      </c>
      <c r="C2969" s="31">
        <v>44886</v>
      </c>
      <c r="D2969" s="19" t="s">
        <v>1059</v>
      </c>
      <c r="E2969" s="51" t="str">
        <f>IF(ISBLANK(LeaveTracker[[#This Row],[Employee Name]]),"-----",VLOOKUP(LeaveTracker[[#This Row],[Employee Name]],Employees[[Employee Name]:[Office]],7))</f>
        <v>CTO</v>
      </c>
      <c r="F2969" s="51" t="str">
        <f>IF(ISBLANK(LeaveTracker[[#This Row],[Employee Name]]),"-----",VLOOKUP(LeaveTracker[[#This Row],[Employee Name]],Employees[[Employee Name]:[Office]],6))</f>
        <v>REGULAR</v>
      </c>
      <c r="G2969" s="24">
        <v>44890</v>
      </c>
      <c r="H2969" s="24">
        <v>44890</v>
      </c>
      <c r="I2969" s="19" t="s">
        <v>82</v>
      </c>
      <c r="J2969" s="43" t="s">
        <v>1004</v>
      </c>
      <c r="K2969" s="51" t="str">
        <f ca="1">LeaveTracker[[#This Row],[Days]]&amp;" "&amp;LeaveTracker[[#This Row],[Type of Leave]]</f>
        <v>1 VL</v>
      </c>
      <c r="L2969" s="23">
        <f ca="1">NETWORKDAYS(LeaveTracker[[#This Row],[Start Date]],LeaveTracker[[#This Row],[End Date]],lstHolidays)</f>
        <v>1</v>
      </c>
      <c r="M2969" s="27"/>
    </row>
    <row r="2970" spans="1:13" ht="30" customHeight="1" x14ac:dyDescent="0.3">
      <c r="A2970" s="27">
        <f t="shared" si="20"/>
        <v>1335</v>
      </c>
      <c r="B2970" s="31">
        <v>44893</v>
      </c>
      <c r="C2970" s="31">
        <v>44825</v>
      </c>
      <c r="D2970" s="19" t="s">
        <v>1059</v>
      </c>
      <c r="E2970" s="51" t="str">
        <f>IF(ISBLANK(LeaveTracker[[#This Row],[Employee Name]]),"-----",VLOOKUP(LeaveTracker[[#This Row],[Employee Name]],Employees[[Employee Name]:[Office]],7))</f>
        <v>CTO</v>
      </c>
      <c r="F2970" s="51" t="str">
        <f>IF(ISBLANK(LeaveTracker[[#This Row],[Employee Name]]),"-----",VLOOKUP(LeaveTracker[[#This Row],[Employee Name]],Employees[[Employee Name]:[Office]],6))</f>
        <v>REGULAR</v>
      </c>
      <c r="G2970" s="24">
        <v>44831</v>
      </c>
      <c r="H2970" s="24">
        <v>44834</v>
      </c>
      <c r="I2970" s="19" t="s">
        <v>82</v>
      </c>
      <c r="K2970" s="51" t="str">
        <f ca="1">LeaveTracker[[#This Row],[Days]]&amp;" "&amp;LeaveTracker[[#This Row],[Type of Leave]]</f>
        <v>4 VL</v>
      </c>
      <c r="L2970" s="23">
        <f ca="1">NETWORKDAYS(LeaveTracker[[#This Row],[Start Date]],LeaveTracker[[#This Row],[End Date]],lstHolidays)</f>
        <v>4</v>
      </c>
      <c r="M2970" s="27"/>
    </row>
    <row r="2971" spans="1:13" ht="30" customHeight="1" x14ac:dyDescent="0.3">
      <c r="A2971" s="27">
        <f t="shared" si="20"/>
        <v>1336</v>
      </c>
      <c r="B2971" s="31">
        <v>44893</v>
      </c>
      <c r="C2971" s="31">
        <v>44825</v>
      </c>
      <c r="D2971" s="19" t="s">
        <v>1059</v>
      </c>
      <c r="E2971" s="51" t="str">
        <f>IF(ISBLANK(LeaveTracker[[#This Row],[Employee Name]]),"-----",VLOOKUP(LeaveTracker[[#This Row],[Employee Name]],Employees[[Employee Name]:[Office]],7))</f>
        <v>CTO</v>
      </c>
      <c r="F2971" s="51" t="str">
        <f>IF(ISBLANK(LeaveTracker[[#This Row],[Employee Name]]),"-----",VLOOKUP(LeaveTracker[[#This Row],[Employee Name]],Employees[[Employee Name]:[Office]],6))</f>
        <v>REGULAR</v>
      </c>
      <c r="G2971" s="24">
        <v>44830</v>
      </c>
      <c r="H2971" s="24">
        <v>44832</v>
      </c>
      <c r="I2971" s="19" t="s">
        <v>82</v>
      </c>
      <c r="K2971" s="51" t="str">
        <f ca="1">LeaveTracker[[#This Row],[Days]]&amp;" "&amp;LeaveTracker[[#This Row],[Type of Leave]]</f>
        <v>3 VL</v>
      </c>
      <c r="L2971" s="23">
        <f ca="1">NETWORKDAYS(LeaveTracker[[#This Row],[Start Date]],LeaveTracker[[#This Row],[End Date]],lstHolidays)</f>
        <v>3</v>
      </c>
      <c r="M2971" s="27"/>
    </row>
    <row r="2972" spans="1:13" ht="30" customHeight="1" x14ac:dyDescent="0.3">
      <c r="A2972" s="27">
        <f t="shared" si="20"/>
        <v>1337</v>
      </c>
      <c r="B2972" s="31">
        <v>44893</v>
      </c>
      <c r="C2972" s="31">
        <v>44823</v>
      </c>
      <c r="D2972" s="19" t="s">
        <v>1059</v>
      </c>
      <c r="E2972" s="51" t="str">
        <f>IF(ISBLANK(LeaveTracker[[#This Row],[Employee Name]]),"-----",VLOOKUP(LeaveTracker[[#This Row],[Employee Name]],Employees[[Employee Name]:[Office]],7))</f>
        <v>CTO</v>
      </c>
      <c r="F2972" s="51" t="str">
        <f>IF(ISBLANK(LeaveTracker[[#This Row],[Employee Name]]),"-----",VLOOKUP(LeaveTracker[[#This Row],[Employee Name]],Employees[[Employee Name]:[Office]],6))</f>
        <v>REGULAR</v>
      </c>
      <c r="G2972" s="24">
        <v>44819</v>
      </c>
      <c r="H2972" s="24">
        <v>44819</v>
      </c>
      <c r="I2972" s="19" t="s">
        <v>81</v>
      </c>
      <c r="K2972" s="51" t="str">
        <f ca="1">LeaveTracker[[#This Row],[Days]]&amp;" "&amp;LeaveTracker[[#This Row],[Type of Leave]]</f>
        <v>1 SL</v>
      </c>
      <c r="L2972" s="23">
        <f ca="1">NETWORKDAYS(LeaveTracker[[#This Row],[Start Date]],LeaveTracker[[#This Row],[End Date]],lstHolidays)</f>
        <v>1</v>
      </c>
      <c r="M2972" s="27"/>
    </row>
    <row r="2973" spans="1:13" ht="30" customHeight="1" x14ac:dyDescent="0.3">
      <c r="A2973" s="27">
        <f t="shared" si="20"/>
        <v>1338</v>
      </c>
      <c r="B2973" s="31">
        <v>44893</v>
      </c>
      <c r="C2973" s="31">
        <v>44846</v>
      </c>
      <c r="D2973" s="19" t="s">
        <v>407</v>
      </c>
      <c r="E2973" s="51" t="str">
        <f>IF(ISBLANK(LeaveTracker[[#This Row],[Employee Name]]),"-----",VLOOKUP(LeaveTracker[[#This Row],[Employee Name]],Employees[[Employee Name]:[Office]],7))</f>
        <v>CTO</v>
      </c>
      <c r="F2973" s="51" t="str">
        <f>IF(ISBLANK(LeaveTracker[[#This Row],[Employee Name]]),"-----",VLOOKUP(LeaveTracker[[#This Row],[Employee Name]],Employees[[Employee Name]:[Office]],6))</f>
        <v>REGULAR</v>
      </c>
      <c r="G2973" s="24">
        <v>44845</v>
      </c>
      <c r="H2973" s="24">
        <v>44845</v>
      </c>
      <c r="I2973" s="19" t="s">
        <v>81</v>
      </c>
      <c r="K2973" s="51" t="str">
        <f ca="1">LeaveTracker[[#This Row],[Days]]&amp;" "&amp;LeaveTracker[[#This Row],[Type of Leave]]</f>
        <v>1 SL</v>
      </c>
      <c r="L2973" s="23">
        <f ca="1">NETWORKDAYS(LeaveTracker[[#This Row],[Start Date]],LeaveTracker[[#This Row],[End Date]],lstHolidays)</f>
        <v>1</v>
      </c>
      <c r="M2973" s="27"/>
    </row>
    <row r="2974" spans="1:13" ht="30" customHeight="1" x14ac:dyDescent="0.3">
      <c r="A2974" s="27">
        <f t="shared" si="20"/>
        <v>1339</v>
      </c>
      <c r="B2974" s="31">
        <v>44893</v>
      </c>
      <c r="C2974" s="31">
        <v>44859</v>
      </c>
      <c r="D2974" s="19" t="s">
        <v>407</v>
      </c>
      <c r="E2974" s="51" t="str">
        <f>IF(ISBLANK(LeaveTracker[[#This Row],[Employee Name]]),"-----",VLOOKUP(LeaveTracker[[#This Row],[Employee Name]],Employees[[Employee Name]:[Office]],7))</f>
        <v>CTO</v>
      </c>
      <c r="F2974" s="51" t="str">
        <f>IF(ISBLANK(LeaveTracker[[#This Row],[Employee Name]]),"-----",VLOOKUP(LeaveTracker[[#This Row],[Employee Name]],Employees[[Employee Name]:[Office]],6))</f>
        <v>REGULAR</v>
      </c>
      <c r="G2974" s="24">
        <v>44858</v>
      </c>
      <c r="H2974" s="24">
        <v>44858</v>
      </c>
      <c r="I2974" s="19" t="s">
        <v>81</v>
      </c>
      <c r="K2974" s="51" t="str">
        <f ca="1">LeaveTracker[[#This Row],[Days]]&amp;" "&amp;LeaveTracker[[#This Row],[Type of Leave]]</f>
        <v>1 SL</v>
      </c>
      <c r="L2974" s="23">
        <f ca="1">NETWORKDAYS(LeaveTracker[[#This Row],[Start Date]],LeaveTracker[[#This Row],[End Date]],lstHolidays)</f>
        <v>1</v>
      </c>
      <c r="M2974" s="27"/>
    </row>
    <row r="2975" spans="1:13" ht="30" customHeight="1" x14ac:dyDescent="0.3">
      <c r="A2975" s="27">
        <f t="shared" si="20"/>
        <v>1340</v>
      </c>
      <c r="B2975" s="31">
        <v>44893</v>
      </c>
      <c r="C2975" s="31">
        <v>44809</v>
      </c>
      <c r="D2975" s="19" t="s">
        <v>407</v>
      </c>
      <c r="E2975" s="51" t="str">
        <f>IF(ISBLANK(LeaveTracker[[#This Row],[Employee Name]]),"-----",VLOOKUP(LeaveTracker[[#This Row],[Employee Name]],Employees[[Employee Name]:[Office]],7))</f>
        <v>CTO</v>
      </c>
      <c r="F2975" s="51" t="str">
        <f>IF(ISBLANK(LeaveTracker[[#This Row],[Employee Name]]),"-----",VLOOKUP(LeaveTracker[[#This Row],[Employee Name]],Employees[[Employee Name]:[Office]],6))</f>
        <v>REGULAR</v>
      </c>
      <c r="G2975" s="24">
        <v>44806</v>
      </c>
      <c r="H2975" s="24">
        <v>44806</v>
      </c>
      <c r="I2975" s="19" t="s">
        <v>82</v>
      </c>
      <c r="J2975" s="43" t="s">
        <v>1004</v>
      </c>
      <c r="K2975" s="51" t="str">
        <f ca="1">LeaveTracker[[#This Row],[Days]]&amp;" "&amp;LeaveTracker[[#This Row],[Type of Leave]]</f>
        <v>1 VL</v>
      </c>
      <c r="L2975" s="23">
        <f ca="1">NETWORKDAYS(LeaveTracker[[#This Row],[Start Date]],LeaveTracker[[#This Row],[End Date]],lstHolidays)</f>
        <v>1</v>
      </c>
      <c r="M2975" s="27"/>
    </row>
    <row r="2976" spans="1:13" ht="30" customHeight="1" x14ac:dyDescent="0.3">
      <c r="A2976" s="27">
        <f t="shared" si="20"/>
        <v>1341</v>
      </c>
      <c r="B2976" s="31">
        <v>44893</v>
      </c>
      <c r="C2976" s="31">
        <v>44826</v>
      </c>
      <c r="D2976" s="19" t="s">
        <v>624</v>
      </c>
      <c r="E2976" s="51" t="str">
        <f>IF(ISBLANK(LeaveTracker[[#This Row],[Employee Name]]),"-----",VLOOKUP(LeaveTracker[[#This Row],[Employee Name]],Employees[[Employee Name]:[Office]],7))</f>
        <v>CTO</v>
      </c>
      <c r="F2976" s="51" t="str">
        <f>IF(ISBLANK(LeaveTracker[[#This Row],[Employee Name]]),"-----",VLOOKUP(LeaveTracker[[#This Row],[Employee Name]],Employees[[Employee Name]:[Office]],6))</f>
        <v>REGULAR</v>
      </c>
      <c r="G2976" s="24">
        <v>44823</v>
      </c>
      <c r="H2976" s="24">
        <v>44824</v>
      </c>
      <c r="I2976" s="19" t="s">
        <v>81</v>
      </c>
      <c r="K2976" s="51" t="str">
        <f ca="1">LeaveTracker[[#This Row],[Days]]&amp;" "&amp;LeaveTracker[[#This Row],[Type of Leave]]</f>
        <v>2 SL</v>
      </c>
      <c r="L2976" s="23">
        <f ca="1">NETWORKDAYS(LeaveTracker[[#This Row],[Start Date]],LeaveTracker[[#This Row],[End Date]],lstHolidays)</f>
        <v>2</v>
      </c>
      <c r="M2976" s="27"/>
    </row>
    <row r="2977" spans="1:13" ht="30" customHeight="1" x14ac:dyDescent="0.3">
      <c r="A2977" s="27">
        <f t="shared" si="20"/>
        <v>1342</v>
      </c>
      <c r="B2977" s="31">
        <v>44893</v>
      </c>
      <c r="C2977" s="31">
        <v>44882</v>
      </c>
      <c r="D2977" s="19" t="s">
        <v>1080</v>
      </c>
      <c r="E2977" s="51" t="str">
        <f>IF(ISBLANK(LeaveTracker[[#This Row],[Employee Name]]),"-----",VLOOKUP(LeaveTracker[[#This Row],[Employee Name]],Employees[[Employee Name]:[Office]],7))</f>
        <v>CTO</v>
      </c>
      <c r="F2977" s="51" t="str">
        <f>IF(ISBLANK(LeaveTracker[[#This Row],[Employee Name]]),"-----",VLOOKUP(LeaveTracker[[#This Row],[Employee Name]],Employees[[Employee Name]:[Office]],6))</f>
        <v>REGULAR</v>
      </c>
      <c r="G2977" s="24">
        <v>44887</v>
      </c>
      <c r="H2977" s="24">
        <v>44887</v>
      </c>
      <c r="I2977" s="19" t="s">
        <v>82</v>
      </c>
      <c r="J2977" s="43" t="s">
        <v>1004</v>
      </c>
      <c r="K2977" s="51" t="str">
        <f ca="1">LeaveTracker[[#This Row],[Days]]&amp;" "&amp;LeaveTracker[[#This Row],[Type of Leave]]</f>
        <v>1 VL</v>
      </c>
      <c r="L2977" s="23">
        <f ca="1">NETWORKDAYS(LeaveTracker[[#This Row],[Start Date]],LeaveTracker[[#This Row],[End Date]],lstHolidays)</f>
        <v>1</v>
      </c>
      <c r="M2977" s="27"/>
    </row>
    <row r="2978" spans="1:13" ht="30" customHeight="1" x14ac:dyDescent="0.3">
      <c r="A2978" s="27">
        <f t="shared" si="20"/>
        <v>1343</v>
      </c>
      <c r="B2978" s="31">
        <v>44893</v>
      </c>
      <c r="C2978" s="31">
        <v>44817</v>
      </c>
      <c r="D2978" s="19" t="s">
        <v>1080</v>
      </c>
      <c r="E2978" s="51" t="str">
        <f>IF(ISBLANK(LeaveTracker[[#This Row],[Employee Name]]),"-----",VLOOKUP(LeaveTracker[[#This Row],[Employee Name]],Employees[[Employee Name]:[Office]],7))</f>
        <v>CTO</v>
      </c>
      <c r="F2978" s="51" t="str">
        <f>IF(ISBLANK(LeaveTracker[[#This Row],[Employee Name]]),"-----",VLOOKUP(LeaveTracker[[#This Row],[Employee Name]],Employees[[Employee Name]:[Office]],6))</f>
        <v>REGULAR</v>
      </c>
      <c r="G2978" s="24">
        <v>44824</v>
      </c>
      <c r="H2978" s="24">
        <v>44824</v>
      </c>
      <c r="I2978" s="19" t="s">
        <v>298</v>
      </c>
      <c r="J2978" s="43" t="s">
        <v>1003</v>
      </c>
      <c r="K2978" s="51" t="str">
        <f ca="1">LeaveTracker[[#This Row],[Days]]&amp;" "&amp;LeaveTracker[[#This Row],[Type of Leave]]</f>
        <v>1 OTHER</v>
      </c>
      <c r="L2978" s="23">
        <f ca="1">NETWORKDAYS(LeaveTracker[[#This Row],[Start Date]],LeaveTracker[[#This Row],[End Date]],lstHolidays)</f>
        <v>1</v>
      </c>
      <c r="M2978" s="27"/>
    </row>
    <row r="2979" spans="1:13" ht="30" customHeight="1" x14ac:dyDescent="0.3">
      <c r="A2979" s="27">
        <f t="shared" si="20"/>
        <v>1344</v>
      </c>
      <c r="B2979" s="31">
        <v>44893</v>
      </c>
      <c r="C2979" s="31">
        <v>44859</v>
      </c>
      <c r="D2979" s="19" t="s">
        <v>833</v>
      </c>
      <c r="E2979" s="51" t="str">
        <f>IF(ISBLANK(LeaveTracker[[#This Row],[Employee Name]]),"-----",VLOOKUP(LeaveTracker[[#This Row],[Employee Name]],Employees[[Employee Name]:[Office]],7))</f>
        <v>CTO</v>
      </c>
      <c r="F2979" s="51" t="str">
        <f>IF(ISBLANK(LeaveTracker[[#This Row],[Employee Name]]),"-----",VLOOKUP(LeaveTracker[[#This Row],[Employee Name]],Employees[[Employee Name]:[Office]],6))</f>
        <v>REGULAR</v>
      </c>
      <c r="G2979" s="24">
        <v>44858</v>
      </c>
      <c r="H2979" s="24">
        <v>44858</v>
      </c>
      <c r="I2979" s="19" t="s">
        <v>298</v>
      </c>
      <c r="J2979" s="43" t="s">
        <v>1003</v>
      </c>
      <c r="K2979" s="51" t="str">
        <f ca="1">LeaveTracker[[#This Row],[Days]]&amp;" "&amp;LeaveTracker[[#This Row],[Type of Leave]]</f>
        <v>1 OTHER</v>
      </c>
      <c r="L2979" s="23">
        <f ca="1">NETWORKDAYS(LeaveTracker[[#This Row],[Start Date]],LeaveTracker[[#This Row],[End Date]],lstHolidays)</f>
        <v>1</v>
      </c>
      <c r="M2979" s="27"/>
    </row>
    <row r="2980" spans="1:13" ht="30" customHeight="1" x14ac:dyDescent="0.3">
      <c r="A2980" s="27">
        <f t="shared" si="20"/>
        <v>1345</v>
      </c>
      <c r="B2980" s="31">
        <v>44893</v>
      </c>
      <c r="C2980" s="31">
        <v>44886</v>
      </c>
      <c r="D2980" s="19" t="s">
        <v>415</v>
      </c>
      <c r="E2980" s="51" t="str">
        <f>IF(ISBLANK(LeaveTracker[[#This Row],[Employee Name]]),"-----",VLOOKUP(LeaveTracker[[#This Row],[Employee Name]],Employees[[Employee Name]:[Office]],7))</f>
        <v>CTO</v>
      </c>
      <c r="F2980" s="51" t="str">
        <f>IF(ISBLANK(LeaveTracker[[#This Row],[Employee Name]]),"-----",VLOOKUP(LeaveTracker[[#This Row],[Employee Name]],Employees[[Employee Name]:[Office]],6))</f>
        <v>REGULAR</v>
      </c>
      <c r="G2980" s="24">
        <v>44861</v>
      </c>
      <c r="H2980" s="24">
        <v>44862</v>
      </c>
      <c r="I2980" s="19" t="s">
        <v>82</v>
      </c>
      <c r="J2980" s="43" t="s">
        <v>1004</v>
      </c>
      <c r="K2980" s="51" t="str">
        <f ca="1">LeaveTracker[[#This Row],[Days]]&amp;" "&amp;LeaveTracker[[#This Row],[Type of Leave]]</f>
        <v>2 VL</v>
      </c>
      <c r="L2980" s="23">
        <f ca="1">NETWORKDAYS(LeaveTracker[[#This Row],[Start Date]],LeaveTracker[[#This Row],[End Date]],lstHolidays)</f>
        <v>2</v>
      </c>
      <c r="M2980" s="27"/>
    </row>
    <row r="2981" spans="1:13" ht="30" customHeight="1" x14ac:dyDescent="0.3">
      <c r="A2981" s="27">
        <f t="shared" si="20"/>
        <v>1346</v>
      </c>
      <c r="B2981" s="31">
        <v>44893</v>
      </c>
      <c r="C2981" s="31">
        <v>44858</v>
      </c>
      <c r="D2981" s="19" t="s">
        <v>418</v>
      </c>
      <c r="E2981" s="51" t="str">
        <f>IF(ISBLANK(LeaveTracker[[#This Row],[Employee Name]]),"-----",VLOOKUP(LeaveTracker[[#This Row],[Employee Name]],Employees[[Employee Name]:[Office]],7))</f>
        <v>CTO</v>
      </c>
      <c r="F2981" s="51" t="str">
        <f>IF(ISBLANK(LeaveTracker[[#This Row],[Employee Name]]),"-----",VLOOKUP(LeaveTracker[[#This Row],[Employee Name]],Employees[[Employee Name]:[Office]],6))</f>
        <v>REGULAR</v>
      </c>
      <c r="G2981" s="24">
        <v>44862</v>
      </c>
      <c r="H2981" s="24">
        <v>44862</v>
      </c>
      <c r="I2981" s="19" t="s">
        <v>82</v>
      </c>
      <c r="J2981" s="43" t="s">
        <v>1004</v>
      </c>
      <c r="K2981" s="51" t="str">
        <f ca="1">LeaveTracker[[#This Row],[Days]]&amp;" "&amp;LeaveTracker[[#This Row],[Type of Leave]]</f>
        <v>1 VL</v>
      </c>
      <c r="L2981" s="23">
        <f ca="1">NETWORKDAYS(LeaveTracker[[#This Row],[Start Date]],LeaveTracker[[#This Row],[End Date]],lstHolidays)</f>
        <v>1</v>
      </c>
      <c r="M2981" s="27"/>
    </row>
    <row r="2982" spans="1:13" ht="30" customHeight="1" x14ac:dyDescent="0.3">
      <c r="A2982" s="27">
        <v>1346</v>
      </c>
      <c r="B2982" s="31">
        <v>44893</v>
      </c>
      <c r="C2982" s="31">
        <v>44858</v>
      </c>
      <c r="D2982" s="19" t="s">
        <v>418</v>
      </c>
      <c r="E2982" s="51" t="str">
        <f>IF(ISBLANK(LeaveTracker[[#This Row],[Employee Name]]),"-----",VLOOKUP(LeaveTracker[[#This Row],[Employee Name]],Employees[[Employee Name]:[Office]],7))</f>
        <v>CTO</v>
      </c>
      <c r="F2982" s="51" t="str">
        <f>IF(ISBLANK(LeaveTracker[[#This Row],[Employee Name]]),"-----",VLOOKUP(LeaveTracker[[#This Row],[Employee Name]],Employees[[Employee Name]:[Office]],6))</f>
        <v>REGULAR</v>
      </c>
      <c r="G2982" s="24">
        <v>44867</v>
      </c>
      <c r="H2982" s="24">
        <v>44867</v>
      </c>
      <c r="I2982" s="19" t="s">
        <v>82</v>
      </c>
      <c r="J2982" s="43" t="s">
        <v>1004</v>
      </c>
      <c r="K2982" s="51" t="str">
        <f ca="1">LeaveTracker[[#This Row],[Days]]&amp;" "&amp;LeaveTracker[[#This Row],[Type of Leave]]</f>
        <v>0 VL</v>
      </c>
      <c r="L2982" s="23">
        <f ca="1">NETWORKDAYS(LeaveTracker[[#This Row],[Start Date]],LeaveTracker[[#This Row],[End Date]],lstHolidays)</f>
        <v>0</v>
      </c>
      <c r="M2982" s="27"/>
    </row>
    <row r="2983" spans="1:13" ht="30" customHeight="1" x14ac:dyDescent="0.3">
      <c r="A2983" s="27">
        <f t="shared" si="20"/>
        <v>1347</v>
      </c>
      <c r="B2983" s="31">
        <v>44893</v>
      </c>
      <c r="C2983" s="31">
        <v>44859</v>
      </c>
      <c r="D2983" s="19" t="s">
        <v>371</v>
      </c>
      <c r="E2983" s="51" t="str">
        <f>IF(ISBLANK(LeaveTracker[[#This Row],[Employee Name]]),"-----",VLOOKUP(LeaveTracker[[#This Row],[Employee Name]],Employees[[Employee Name]:[Office]],7))</f>
        <v>LIBRARY</v>
      </c>
      <c r="F2983" s="51" t="str">
        <f>IF(ISBLANK(LeaveTracker[[#This Row],[Employee Name]]),"-----",VLOOKUP(LeaveTracker[[#This Row],[Employee Name]],Employees[[Employee Name]:[Office]],6))</f>
        <v>REGULAR</v>
      </c>
      <c r="G2983" s="24">
        <v>44872</v>
      </c>
      <c r="H2983" s="24">
        <v>44872</v>
      </c>
      <c r="I2983" s="19" t="s">
        <v>82</v>
      </c>
      <c r="K2983" s="51" t="str">
        <f ca="1">LeaveTracker[[#This Row],[Days]]&amp;" "&amp;LeaveTracker[[#This Row],[Type of Leave]]</f>
        <v>1 VL</v>
      </c>
      <c r="L2983" s="23">
        <f ca="1">NETWORKDAYS(LeaveTracker[[#This Row],[Start Date]],LeaveTracker[[#This Row],[End Date]],lstHolidays)</f>
        <v>1</v>
      </c>
      <c r="M2983" s="27"/>
    </row>
    <row r="2984" spans="1:13" ht="30" customHeight="1" x14ac:dyDescent="0.3">
      <c r="A2984" s="27">
        <f t="shared" si="20"/>
        <v>1348</v>
      </c>
      <c r="B2984" s="31">
        <v>44893</v>
      </c>
      <c r="C2984" s="31">
        <v>44823</v>
      </c>
      <c r="D2984" s="19" t="s">
        <v>371</v>
      </c>
      <c r="E2984" s="51" t="str">
        <f>IF(ISBLANK(LeaveTracker[[#This Row],[Employee Name]]),"-----",VLOOKUP(LeaveTracker[[#This Row],[Employee Name]],Employees[[Employee Name]:[Office]],7))</f>
        <v>LIBRARY</v>
      </c>
      <c r="F2984" s="51" t="str">
        <f>IF(ISBLANK(LeaveTracker[[#This Row],[Employee Name]]),"-----",VLOOKUP(LeaveTracker[[#This Row],[Employee Name]],Employees[[Employee Name]:[Office]],6))</f>
        <v>REGULAR</v>
      </c>
      <c r="G2984" s="24">
        <v>44832</v>
      </c>
      <c r="H2984" s="24">
        <v>44834</v>
      </c>
      <c r="I2984" s="19" t="s">
        <v>82</v>
      </c>
      <c r="K2984" s="51" t="str">
        <f ca="1">LeaveTracker[[#This Row],[Days]]&amp;" "&amp;LeaveTracker[[#This Row],[Type of Leave]]</f>
        <v>3 VL</v>
      </c>
      <c r="L2984" s="23">
        <f ca="1">NETWORKDAYS(LeaveTracker[[#This Row],[Start Date]],LeaveTracker[[#This Row],[End Date]],lstHolidays)</f>
        <v>3</v>
      </c>
      <c r="M2984" s="27"/>
    </row>
    <row r="2985" spans="1:13" ht="30" customHeight="1" x14ac:dyDescent="0.3">
      <c r="A2985" s="27">
        <f t="shared" si="20"/>
        <v>1349</v>
      </c>
      <c r="B2985" s="31">
        <v>44893</v>
      </c>
      <c r="C2985" s="31">
        <v>44851</v>
      </c>
      <c r="D2985" s="19" t="s">
        <v>1060</v>
      </c>
      <c r="E2985" s="51" t="str">
        <f>IF(ISBLANK(LeaveTracker[[#This Row],[Employee Name]]),"-----",VLOOKUP(LeaveTracker[[#This Row],[Employee Name]],Employees[[Employee Name]:[Office]],7))</f>
        <v>CTO</v>
      </c>
      <c r="F2985" s="51" t="str">
        <f>IF(ISBLANK(LeaveTracker[[#This Row],[Employee Name]]),"-----",VLOOKUP(LeaveTracker[[#This Row],[Employee Name]],Employees[[Employee Name]:[Office]],6))</f>
        <v>REGULAR</v>
      </c>
      <c r="G2985" s="24">
        <v>44858</v>
      </c>
      <c r="H2985" s="24">
        <v>44858</v>
      </c>
      <c r="I2985" s="19" t="s">
        <v>82</v>
      </c>
      <c r="J2985" s="43" t="s">
        <v>1004</v>
      </c>
      <c r="K2985" s="51" t="str">
        <f ca="1">LeaveTracker[[#This Row],[Days]]&amp;" "&amp;LeaveTracker[[#This Row],[Type of Leave]]</f>
        <v>1 VL</v>
      </c>
      <c r="L2985" s="23">
        <f ca="1">NETWORKDAYS(LeaveTracker[[#This Row],[Start Date]],LeaveTracker[[#This Row],[End Date]],lstHolidays)</f>
        <v>1</v>
      </c>
      <c r="M2985" s="27"/>
    </row>
    <row r="2986" spans="1:13" ht="30" customHeight="1" x14ac:dyDescent="0.3">
      <c r="A2986" s="27">
        <f t="shared" si="20"/>
        <v>1350</v>
      </c>
      <c r="B2986" s="31">
        <v>44893</v>
      </c>
      <c r="C2986" s="31">
        <v>44876</v>
      </c>
      <c r="D2986" s="19" t="s">
        <v>1060</v>
      </c>
      <c r="E2986" s="51" t="str">
        <f>IF(ISBLANK(LeaveTracker[[#This Row],[Employee Name]]),"-----",VLOOKUP(LeaveTracker[[#This Row],[Employee Name]],Employees[[Employee Name]:[Office]],7))</f>
        <v>CTO</v>
      </c>
      <c r="F2986" s="51" t="str">
        <f>IF(ISBLANK(LeaveTracker[[#This Row],[Employee Name]]),"-----",VLOOKUP(LeaveTracker[[#This Row],[Employee Name]],Employees[[Employee Name]:[Office]],6))</f>
        <v>REGULAR</v>
      </c>
      <c r="G2986" s="24">
        <v>44875</v>
      </c>
      <c r="H2986" s="24">
        <v>44875</v>
      </c>
      <c r="I2986" s="19" t="s">
        <v>81</v>
      </c>
      <c r="K2986" s="51" t="str">
        <f ca="1">LeaveTracker[[#This Row],[Days]]&amp;" "&amp;LeaveTracker[[#This Row],[Type of Leave]]</f>
        <v>1 SL</v>
      </c>
      <c r="L2986" s="23">
        <f ca="1">NETWORKDAYS(LeaveTracker[[#This Row],[Start Date]],LeaveTracker[[#This Row],[End Date]],lstHolidays)</f>
        <v>1</v>
      </c>
      <c r="M2986" s="27"/>
    </row>
    <row r="2987" spans="1:13" ht="30" customHeight="1" x14ac:dyDescent="0.3">
      <c r="A2987" s="27">
        <f t="shared" si="20"/>
        <v>1351</v>
      </c>
      <c r="B2987" s="31">
        <v>44893</v>
      </c>
      <c r="C2987" s="31">
        <v>44837</v>
      </c>
      <c r="D2987" s="19" t="s">
        <v>411</v>
      </c>
      <c r="E2987" s="51" t="str">
        <f>IF(ISBLANK(LeaveTracker[[#This Row],[Employee Name]]),"-----",VLOOKUP(LeaveTracker[[#This Row],[Employee Name]],Employees[[Employee Name]:[Office]],7))</f>
        <v>CTO</v>
      </c>
      <c r="F2987" s="51" t="str">
        <f>IF(ISBLANK(LeaveTracker[[#This Row],[Employee Name]]),"-----",VLOOKUP(LeaveTracker[[#This Row],[Employee Name]],Employees[[Employee Name]:[Office]],6))</f>
        <v>REGULAR</v>
      </c>
      <c r="G2987" s="24">
        <v>44833</v>
      </c>
      <c r="H2987" s="24">
        <v>44833</v>
      </c>
      <c r="I2987" s="19" t="s">
        <v>81</v>
      </c>
      <c r="K2987" s="51" t="str">
        <f ca="1">LeaveTracker[[#This Row],[Days]]&amp;" "&amp;LeaveTracker[[#This Row],[Type of Leave]]</f>
        <v>1 SL</v>
      </c>
      <c r="L2987" s="23">
        <f ca="1">NETWORKDAYS(LeaveTracker[[#This Row],[Start Date]],LeaveTracker[[#This Row],[End Date]],lstHolidays)</f>
        <v>1</v>
      </c>
      <c r="M2987" s="27"/>
    </row>
    <row r="2988" spans="1:13" ht="30" customHeight="1" x14ac:dyDescent="0.3">
      <c r="A2988" s="27">
        <f t="shared" si="20"/>
        <v>1352</v>
      </c>
      <c r="B2988" s="31">
        <v>44893</v>
      </c>
      <c r="C2988" s="31">
        <v>44848</v>
      </c>
      <c r="D2988" s="19" t="s">
        <v>411</v>
      </c>
      <c r="E2988" s="51" t="str">
        <f>IF(ISBLANK(LeaveTracker[[#This Row],[Employee Name]]),"-----",VLOOKUP(LeaveTracker[[#This Row],[Employee Name]],Employees[[Employee Name]:[Office]],7))</f>
        <v>CTO</v>
      </c>
      <c r="F2988" s="51" t="str">
        <f>IF(ISBLANK(LeaveTracker[[#This Row],[Employee Name]]),"-----",VLOOKUP(LeaveTracker[[#This Row],[Employee Name]],Employees[[Employee Name]:[Office]],6))</f>
        <v>REGULAR</v>
      </c>
      <c r="G2988" s="24">
        <v>44854</v>
      </c>
      <c r="H2988" s="24">
        <v>44854</v>
      </c>
      <c r="I2988" s="19" t="s">
        <v>298</v>
      </c>
      <c r="J2988" s="43" t="s">
        <v>1003</v>
      </c>
      <c r="K2988" s="51" t="str">
        <f ca="1">LeaveTracker[[#This Row],[Days]]&amp;" "&amp;LeaveTracker[[#This Row],[Type of Leave]]</f>
        <v>1 OTHER</v>
      </c>
      <c r="L2988" s="23">
        <f ca="1">NETWORKDAYS(LeaveTracker[[#This Row],[Start Date]],LeaveTracker[[#This Row],[End Date]],lstHolidays)</f>
        <v>1</v>
      </c>
      <c r="M2988" s="27"/>
    </row>
    <row r="2989" spans="1:13" ht="30" customHeight="1" x14ac:dyDescent="0.3">
      <c r="A2989" s="27">
        <f t="shared" si="20"/>
        <v>1353</v>
      </c>
      <c r="B2989" s="31">
        <v>44893</v>
      </c>
      <c r="C2989" s="31">
        <v>44846</v>
      </c>
      <c r="D2989" s="19" t="s">
        <v>405</v>
      </c>
      <c r="E2989" s="51" t="str">
        <f>IF(ISBLANK(LeaveTracker[[#This Row],[Employee Name]]),"-----",VLOOKUP(LeaveTracker[[#This Row],[Employee Name]],Employees[[Employee Name]:[Office]],7))</f>
        <v>CTO</v>
      </c>
      <c r="F2989" s="51" t="str">
        <f>IF(ISBLANK(LeaveTracker[[#This Row],[Employee Name]]),"-----",VLOOKUP(LeaveTracker[[#This Row],[Employee Name]],Employees[[Employee Name]:[Office]],6))</f>
        <v>REGULAR</v>
      </c>
      <c r="G2989" s="24">
        <v>44841</v>
      </c>
      <c r="H2989" s="24">
        <v>44841</v>
      </c>
      <c r="I2989" s="19" t="s">
        <v>81</v>
      </c>
      <c r="K2989" s="51" t="str">
        <f ca="1">LeaveTracker[[#This Row],[Days]]&amp;" "&amp;LeaveTracker[[#This Row],[Type of Leave]]</f>
        <v>1 SL</v>
      </c>
      <c r="L2989" s="23">
        <f ca="1">NETWORKDAYS(LeaveTracker[[#This Row],[Start Date]],LeaveTracker[[#This Row],[End Date]],lstHolidays)</f>
        <v>1</v>
      </c>
      <c r="M2989" s="27"/>
    </row>
    <row r="2990" spans="1:13" ht="30" customHeight="1" x14ac:dyDescent="0.3">
      <c r="A2990" s="27">
        <f t="shared" si="20"/>
        <v>1354</v>
      </c>
      <c r="B2990" s="31">
        <v>44893</v>
      </c>
      <c r="C2990" s="31">
        <v>44867</v>
      </c>
      <c r="D2990" s="19" t="s">
        <v>405</v>
      </c>
      <c r="E2990" s="51" t="str">
        <f>IF(ISBLANK(LeaveTracker[[#This Row],[Employee Name]]),"-----",VLOOKUP(LeaveTracker[[#This Row],[Employee Name]],Employees[[Employee Name]:[Office]],7))</f>
        <v>CTO</v>
      </c>
      <c r="F2990" s="51" t="str">
        <f>IF(ISBLANK(LeaveTracker[[#This Row],[Employee Name]]),"-----",VLOOKUP(LeaveTracker[[#This Row],[Employee Name]],Employees[[Employee Name]:[Office]],6))</f>
        <v>REGULAR</v>
      </c>
      <c r="G2990" s="24">
        <v>44861</v>
      </c>
      <c r="H2990" s="24">
        <v>44861</v>
      </c>
      <c r="I2990" s="19" t="s">
        <v>81</v>
      </c>
      <c r="K2990" s="51" t="str">
        <f ca="1">LeaveTracker[[#This Row],[Days]]&amp;" "&amp;LeaveTracker[[#This Row],[Type of Leave]]</f>
        <v>1 SL</v>
      </c>
      <c r="L2990" s="23">
        <f ca="1">NETWORKDAYS(LeaveTracker[[#This Row],[Start Date]],LeaveTracker[[#This Row],[End Date]],lstHolidays)</f>
        <v>1</v>
      </c>
      <c r="M2990" s="27"/>
    </row>
    <row r="2991" spans="1:13" ht="30" customHeight="1" x14ac:dyDescent="0.3">
      <c r="A2991" s="27">
        <f t="shared" si="20"/>
        <v>1355</v>
      </c>
      <c r="B2991" s="31">
        <v>44893</v>
      </c>
      <c r="C2991" s="31">
        <v>44817</v>
      </c>
      <c r="D2991" s="19" t="s">
        <v>405</v>
      </c>
      <c r="E2991" s="51" t="str">
        <f>IF(ISBLANK(LeaveTracker[[#This Row],[Employee Name]]),"-----",VLOOKUP(LeaveTracker[[#This Row],[Employee Name]],Employees[[Employee Name]:[Office]],7))</f>
        <v>CTO</v>
      </c>
      <c r="F2991" s="51" t="str">
        <f>IF(ISBLANK(LeaveTracker[[#This Row],[Employee Name]]),"-----",VLOOKUP(LeaveTracker[[#This Row],[Employee Name]],Employees[[Employee Name]:[Office]],6))</f>
        <v>REGULAR</v>
      </c>
      <c r="G2991" s="24">
        <v>44816</v>
      </c>
      <c r="H2991" s="24">
        <v>44816</v>
      </c>
      <c r="I2991" s="19" t="s">
        <v>81</v>
      </c>
      <c r="K2991" s="51" t="str">
        <f ca="1">LeaveTracker[[#This Row],[Days]]&amp;" "&amp;LeaveTracker[[#This Row],[Type of Leave]]</f>
        <v>1 SL</v>
      </c>
      <c r="L2991" s="23">
        <f ca="1">NETWORKDAYS(LeaveTracker[[#This Row],[Start Date]],LeaveTracker[[#This Row],[End Date]],lstHolidays)</f>
        <v>1</v>
      </c>
      <c r="M2991" s="27"/>
    </row>
    <row r="2992" spans="1:13" ht="30" customHeight="1" x14ac:dyDescent="0.3">
      <c r="A2992" s="27">
        <f t="shared" si="20"/>
        <v>1356</v>
      </c>
      <c r="B2992" s="31">
        <v>44893</v>
      </c>
      <c r="C2992" s="31">
        <v>44868</v>
      </c>
      <c r="D2992" s="19" t="s">
        <v>1308</v>
      </c>
      <c r="E2992" s="51" t="str">
        <f>IF(ISBLANK(LeaveTracker[[#This Row],[Employee Name]]),"-----",VLOOKUP(LeaveTracker[[#This Row],[Employee Name]],Employees[[Employee Name]:[Office]],7))</f>
        <v>CTO</v>
      </c>
      <c r="F2992" s="51" t="str">
        <f>IF(ISBLANK(LeaveTracker[[#This Row],[Employee Name]]),"-----",VLOOKUP(LeaveTracker[[#This Row],[Employee Name]],Employees[[Employee Name]:[Office]],6))</f>
        <v>REGULAR</v>
      </c>
      <c r="G2992" s="24">
        <v>44867</v>
      </c>
      <c r="H2992" s="24">
        <v>44867</v>
      </c>
      <c r="I2992" s="19" t="s">
        <v>298</v>
      </c>
      <c r="J2992" s="43" t="s">
        <v>1003</v>
      </c>
      <c r="K2992" s="51" t="str">
        <f ca="1">LeaveTracker[[#This Row],[Days]]&amp;" "&amp;LeaveTracker[[#This Row],[Type of Leave]]</f>
        <v>0 OTHER</v>
      </c>
      <c r="L2992" s="23">
        <f ca="1">NETWORKDAYS(LeaveTracker[[#This Row],[Start Date]],LeaveTracker[[#This Row],[End Date]],lstHolidays)</f>
        <v>0</v>
      </c>
      <c r="M2992" s="27"/>
    </row>
    <row r="2993" spans="1:13" ht="30" customHeight="1" x14ac:dyDescent="0.3">
      <c r="A2993" s="27">
        <f t="shared" si="20"/>
        <v>1357</v>
      </c>
      <c r="B2993" s="31">
        <v>44893</v>
      </c>
      <c r="C2993" s="31">
        <v>44837</v>
      </c>
      <c r="D2993" s="19" t="s">
        <v>398</v>
      </c>
      <c r="E2993" s="51" t="str">
        <f>IF(ISBLANK(LeaveTracker[[#This Row],[Employee Name]]),"-----",VLOOKUP(LeaveTracker[[#This Row],[Employee Name]],Employees[[Employee Name]:[Office]],7))</f>
        <v>NUTRITION OFFICE</v>
      </c>
      <c r="F2993" s="51" t="str">
        <f>IF(ISBLANK(LeaveTracker[[#This Row],[Employee Name]]),"-----",VLOOKUP(LeaveTracker[[#This Row],[Employee Name]],Employees[[Employee Name]:[Office]],6))</f>
        <v>REGULAR</v>
      </c>
      <c r="G2993" s="24">
        <v>44832</v>
      </c>
      <c r="H2993" s="24">
        <v>44834</v>
      </c>
      <c r="I2993" s="19" t="s">
        <v>81</v>
      </c>
      <c r="K2993" s="51" t="str">
        <f ca="1">LeaveTracker[[#This Row],[Days]]&amp;" "&amp;LeaveTracker[[#This Row],[Type of Leave]]</f>
        <v>3 SL</v>
      </c>
      <c r="L2993" s="23">
        <f ca="1">NETWORKDAYS(LeaveTracker[[#This Row],[Start Date]],LeaveTracker[[#This Row],[End Date]],lstHolidays)</f>
        <v>3</v>
      </c>
      <c r="M2993" s="27"/>
    </row>
    <row r="2994" spans="1:13" ht="30" customHeight="1" x14ac:dyDescent="0.3">
      <c r="A2994" s="27">
        <f t="shared" si="20"/>
        <v>1358</v>
      </c>
      <c r="B2994" s="31">
        <v>44893</v>
      </c>
      <c r="C2994" s="31">
        <v>44851</v>
      </c>
      <c r="D2994" s="19" t="s">
        <v>398</v>
      </c>
      <c r="E2994" s="51" t="str">
        <f>IF(ISBLANK(LeaveTracker[[#This Row],[Employee Name]]),"-----",VLOOKUP(LeaveTracker[[#This Row],[Employee Name]],Employees[[Employee Name]:[Office]],7))</f>
        <v>NUTRITION OFFICE</v>
      </c>
      <c r="F2994" s="51" t="str">
        <f>IF(ISBLANK(LeaveTracker[[#This Row],[Employee Name]]),"-----",VLOOKUP(LeaveTracker[[#This Row],[Employee Name]],Employees[[Employee Name]:[Office]],6))</f>
        <v>REGULAR</v>
      </c>
      <c r="G2994" s="24">
        <v>44858</v>
      </c>
      <c r="H2994" s="24">
        <v>44859</v>
      </c>
      <c r="I2994" s="19" t="s">
        <v>82</v>
      </c>
      <c r="K2994" s="51" t="str">
        <f ca="1">LeaveTracker[[#This Row],[Days]]&amp;" "&amp;LeaveTracker[[#This Row],[Type of Leave]]</f>
        <v>2 VL</v>
      </c>
      <c r="L2994" s="23">
        <f ca="1">NETWORKDAYS(LeaveTracker[[#This Row],[Start Date]],LeaveTracker[[#This Row],[End Date]],lstHolidays)</f>
        <v>2</v>
      </c>
      <c r="M2994" s="27"/>
    </row>
    <row r="2995" spans="1:13" ht="30" customHeight="1" x14ac:dyDescent="0.3">
      <c r="A2995" s="27">
        <f t="shared" si="20"/>
        <v>1359</v>
      </c>
      <c r="B2995" s="31">
        <v>44893</v>
      </c>
      <c r="C2995" s="31">
        <v>44823</v>
      </c>
      <c r="D2995" s="19" t="s">
        <v>411</v>
      </c>
      <c r="E2995" s="51" t="str">
        <f>IF(ISBLANK(LeaveTracker[[#This Row],[Employee Name]]),"-----",VLOOKUP(LeaveTracker[[#This Row],[Employee Name]],Employees[[Employee Name]:[Office]],7))</f>
        <v>CTO</v>
      </c>
      <c r="F2995" s="51" t="str">
        <f>IF(ISBLANK(LeaveTracker[[#This Row],[Employee Name]]),"-----",VLOOKUP(LeaveTracker[[#This Row],[Employee Name]],Employees[[Employee Name]:[Office]],6))</f>
        <v>REGULAR</v>
      </c>
      <c r="G2995" s="24">
        <v>44816</v>
      </c>
      <c r="H2995" s="24">
        <v>44816</v>
      </c>
      <c r="I2995" s="19" t="s">
        <v>81</v>
      </c>
      <c r="K2995" s="51" t="str">
        <f ca="1">LeaveTracker[[#This Row],[Days]]&amp;" "&amp;LeaveTracker[[#This Row],[Type of Leave]]</f>
        <v>1 SL</v>
      </c>
      <c r="L2995" s="23">
        <f ca="1">NETWORKDAYS(LeaveTracker[[#This Row],[Start Date]],LeaveTracker[[#This Row],[End Date]],lstHolidays)</f>
        <v>1</v>
      </c>
      <c r="M2995" s="27"/>
    </row>
    <row r="2996" spans="1:13" ht="30" customHeight="1" x14ac:dyDescent="0.3">
      <c r="A2996" s="27">
        <v>1359</v>
      </c>
      <c r="B2996" s="31">
        <v>44893</v>
      </c>
      <c r="C2996" s="31">
        <v>44823</v>
      </c>
      <c r="D2996" s="19" t="s">
        <v>411</v>
      </c>
      <c r="E2996" s="51" t="str">
        <f>IF(ISBLANK(LeaveTracker[[#This Row],[Employee Name]]),"-----",VLOOKUP(LeaveTracker[[#This Row],[Employee Name]],Employees[[Employee Name]:[Office]],7))</f>
        <v>CTO</v>
      </c>
      <c r="F2996" s="51" t="str">
        <f>IF(ISBLANK(LeaveTracker[[#This Row],[Employee Name]]),"-----",VLOOKUP(LeaveTracker[[#This Row],[Employee Name]],Employees[[Employee Name]:[Office]],6))</f>
        <v>REGULAR</v>
      </c>
      <c r="G2996" s="24">
        <v>44820</v>
      </c>
      <c r="H2996" s="24">
        <v>44820</v>
      </c>
      <c r="I2996" s="19" t="s">
        <v>81</v>
      </c>
      <c r="K2996" s="51" t="str">
        <f ca="1">LeaveTracker[[#This Row],[Days]]&amp;" "&amp;LeaveTracker[[#This Row],[Type of Leave]]</f>
        <v>1 SL</v>
      </c>
      <c r="L2996" s="23">
        <f ca="1">NETWORKDAYS(LeaveTracker[[#This Row],[Start Date]],LeaveTracker[[#This Row],[End Date]],lstHolidays)</f>
        <v>1</v>
      </c>
      <c r="M2996" s="27"/>
    </row>
    <row r="2997" spans="1:13" ht="30" customHeight="1" x14ac:dyDescent="0.3">
      <c r="A2997" s="27">
        <f t="shared" si="20"/>
        <v>1360</v>
      </c>
      <c r="B2997" s="31">
        <v>44893</v>
      </c>
      <c r="C2997" s="31">
        <v>44809</v>
      </c>
      <c r="D2997" s="19" t="s">
        <v>411</v>
      </c>
      <c r="E2997" s="51" t="str">
        <f>IF(ISBLANK(LeaveTracker[[#This Row],[Employee Name]]),"-----",VLOOKUP(LeaveTracker[[#This Row],[Employee Name]],Employees[[Employee Name]:[Office]],7))</f>
        <v>CTO</v>
      </c>
      <c r="F2997" s="51" t="str">
        <f>IF(ISBLANK(LeaveTracker[[#This Row],[Employee Name]]),"-----",VLOOKUP(LeaveTracker[[#This Row],[Employee Name]],Employees[[Employee Name]:[Office]],6))</f>
        <v>REGULAR</v>
      </c>
      <c r="G2997" s="24">
        <v>44789</v>
      </c>
      <c r="H2997" s="24">
        <v>44789</v>
      </c>
      <c r="I2997" s="19" t="s">
        <v>81</v>
      </c>
      <c r="K2997" s="51" t="str">
        <f ca="1">LeaveTracker[[#This Row],[Days]]&amp;" "&amp;LeaveTracker[[#This Row],[Type of Leave]]</f>
        <v>1 SL</v>
      </c>
      <c r="L2997" s="23">
        <f ca="1">NETWORKDAYS(LeaveTracker[[#This Row],[Start Date]],LeaveTracker[[#This Row],[End Date]],lstHolidays)</f>
        <v>1</v>
      </c>
      <c r="M2997" s="27"/>
    </row>
    <row r="2998" spans="1:13" ht="30" customHeight="1" x14ac:dyDescent="0.3">
      <c r="A2998" s="27">
        <v>1360</v>
      </c>
      <c r="B2998" s="31">
        <v>44893</v>
      </c>
      <c r="C2998" s="31">
        <v>44809</v>
      </c>
      <c r="D2998" s="19" t="s">
        <v>411</v>
      </c>
      <c r="E2998" s="51" t="str">
        <f>IF(ISBLANK(LeaveTracker[[#This Row],[Employee Name]]),"-----",VLOOKUP(LeaveTracker[[#This Row],[Employee Name]],Employees[[Employee Name]:[Office]],7))</f>
        <v>CTO</v>
      </c>
      <c r="F2998" s="51" t="str">
        <f>IF(ISBLANK(LeaveTracker[[#This Row],[Employee Name]]),"-----",VLOOKUP(LeaveTracker[[#This Row],[Employee Name]],Employees[[Employee Name]:[Office]],6))</f>
        <v>REGULAR</v>
      </c>
      <c r="G2998" s="24">
        <v>44806</v>
      </c>
      <c r="H2998" s="24">
        <v>44806</v>
      </c>
      <c r="I2998" s="19" t="s">
        <v>81</v>
      </c>
      <c r="K2998" s="51" t="str">
        <f ca="1">LeaveTracker[[#This Row],[Days]]&amp;" "&amp;LeaveTracker[[#This Row],[Type of Leave]]</f>
        <v>1 SL</v>
      </c>
      <c r="L2998" s="23">
        <f ca="1">NETWORKDAYS(LeaveTracker[[#This Row],[Start Date]],LeaveTracker[[#This Row],[End Date]],lstHolidays)</f>
        <v>1</v>
      </c>
      <c r="M2998" s="27"/>
    </row>
    <row r="2999" spans="1:13" ht="30" customHeight="1" x14ac:dyDescent="0.3">
      <c r="A2999" s="27">
        <f t="shared" si="20"/>
        <v>1361</v>
      </c>
      <c r="B2999" s="31">
        <v>44893</v>
      </c>
      <c r="C2999" s="31">
        <v>44846</v>
      </c>
      <c r="D2999" s="19" t="s">
        <v>394</v>
      </c>
      <c r="E2999" s="51" t="str">
        <f>IF(ISBLANK(LeaveTracker[[#This Row],[Employee Name]]),"-----",VLOOKUP(LeaveTracker[[#This Row],[Employee Name]],Employees[[Employee Name]:[Office]],7))</f>
        <v>CTO</v>
      </c>
      <c r="F2999" s="51" t="str">
        <f>IF(ISBLANK(LeaveTracker[[#This Row],[Employee Name]]),"-----",VLOOKUP(LeaveTracker[[#This Row],[Employee Name]],Employees[[Employee Name]:[Office]],6))</f>
        <v>REGULAR</v>
      </c>
      <c r="G2999" s="24">
        <v>44833</v>
      </c>
      <c r="H2999" s="24">
        <v>44834</v>
      </c>
      <c r="I2999" s="19" t="s">
        <v>81</v>
      </c>
      <c r="K2999" s="51" t="str">
        <f ca="1">LeaveTracker[[#This Row],[Days]]&amp;" "&amp;LeaveTracker[[#This Row],[Type of Leave]]</f>
        <v>2 SL</v>
      </c>
      <c r="L2999" s="23">
        <f ca="1">NETWORKDAYS(LeaveTracker[[#This Row],[Start Date]],LeaveTracker[[#This Row],[End Date]],lstHolidays)</f>
        <v>2</v>
      </c>
      <c r="M2999" s="27"/>
    </row>
    <row r="3000" spans="1:13" ht="30" customHeight="1" x14ac:dyDescent="0.3">
      <c r="A3000" s="27">
        <f t="shared" si="20"/>
        <v>1362</v>
      </c>
      <c r="B3000" s="31">
        <v>44893</v>
      </c>
      <c r="C3000" s="31">
        <v>44846</v>
      </c>
      <c r="D3000" s="19" t="s">
        <v>394</v>
      </c>
      <c r="E3000" s="51" t="str">
        <f>IF(ISBLANK(LeaveTracker[[#This Row],[Employee Name]]),"-----",VLOOKUP(LeaveTracker[[#This Row],[Employee Name]],Employees[[Employee Name]:[Office]],7))</f>
        <v>CTO</v>
      </c>
      <c r="F3000" s="51" t="str">
        <f>IF(ISBLANK(LeaveTracker[[#This Row],[Employee Name]]),"-----",VLOOKUP(LeaveTracker[[#This Row],[Employee Name]],Employees[[Employee Name]:[Office]],6))</f>
        <v>REGULAR</v>
      </c>
      <c r="G3000" s="24">
        <v>44837</v>
      </c>
      <c r="H3000" s="24">
        <v>44845</v>
      </c>
      <c r="I3000" s="19" t="s">
        <v>81</v>
      </c>
      <c r="K3000" s="51" t="str">
        <f ca="1">LeaveTracker[[#This Row],[Days]]&amp;" "&amp;LeaveTracker[[#This Row],[Type of Leave]]</f>
        <v>7 SL</v>
      </c>
      <c r="L3000" s="23">
        <f ca="1">NETWORKDAYS(LeaveTracker[[#This Row],[Start Date]],LeaveTracker[[#This Row],[End Date]],lstHolidays)</f>
        <v>7</v>
      </c>
      <c r="M3000" s="27"/>
    </row>
    <row r="3001" spans="1:13" ht="30" customHeight="1" x14ac:dyDescent="0.3">
      <c r="A3001" s="27">
        <f t="shared" si="20"/>
        <v>1363</v>
      </c>
      <c r="B3001" s="31">
        <v>44893</v>
      </c>
      <c r="C3001" s="31">
        <v>44872</v>
      </c>
      <c r="D3001" s="19" t="s">
        <v>394</v>
      </c>
      <c r="E3001" s="51" t="str">
        <f>IF(ISBLANK(LeaveTracker[[#This Row],[Employee Name]]),"-----",VLOOKUP(LeaveTracker[[#This Row],[Employee Name]],Employees[[Employee Name]:[Office]],7))</f>
        <v>CTO</v>
      </c>
      <c r="F3001" s="51" t="str">
        <f>IF(ISBLANK(LeaveTracker[[#This Row],[Employee Name]]),"-----",VLOOKUP(LeaveTracker[[#This Row],[Employee Name]],Employees[[Employee Name]:[Office]],6))</f>
        <v>REGULAR</v>
      </c>
      <c r="G3001" s="24">
        <v>44867</v>
      </c>
      <c r="H3001" s="24">
        <v>44869</v>
      </c>
      <c r="I3001" s="19" t="s">
        <v>81</v>
      </c>
      <c r="K3001" s="51" t="str">
        <f ca="1">LeaveTracker[[#This Row],[Days]]&amp;" "&amp;LeaveTracker[[#This Row],[Type of Leave]]</f>
        <v>2 SL</v>
      </c>
      <c r="L3001" s="23">
        <f ca="1">NETWORKDAYS(LeaveTracker[[#This Row],[Start Date]],LeaveTracker[[#This Row],[End Date]],lstHolidays)</f>
        <v>2</v>
      </c>
      <c r="M3001" s="27"/>
    </row>
    <row r="3002" spans="1:13" ht="30" customHeight="1" x14ac:dyDescent="0.3">
      <c r="A3002" s="27">
        <f t="shared" si="20"/>
        <v>1364</v>
      </c>
      <c r="B3002" s="31">
        <v>44893</v>
      </c>
      <c r="C3002" s="31">
        <v>44790</v>
      </c>
      <c r="D3002" s="19" t="s">
        <v>422</v>
      </c>
      <c r="E3002" s="51" t="str">
        <f>IF(ISBLANK(LeaveTracker[[#This Row],[Employee Name]]),"-----",VLOOKUP(LeaveTracker[[#This Row],[Employee Name]],Employees[[Employee Name]:[Office]],7))</f>
        <v>CTO</v>
      </c>
      <c r="F3002" s="51" t="str">
        <f>IF(ISBLANK(LeaveTracker[[#This Row],[Employee Name]]),"-----",VLOOKUP(LeaveTracker[[#This Row],[Employee Name]],Employees[[Employee Name]:[Office]],6))</f>
        <v>REGULAR</v>
      </c>
      <c r="G3002" s="24">
        <v>44788</v>
      </c>
      <c r="H3002" s="24">
        <v>44788</v>
      </c>
      <c r="I3002" s="19" t="s">
        <v>82</v>
      </c>
      <c r="J3002" s="43" t="s">
        <v>1004</v>
      </c>
      <c r="K3002" s="51" t="str">
        <f ca="1">LeaveTracker[[#This Row],[Days]]&amp;" "&amp;LeaveTracker[[#This Row],[Type of Leave]]</f>
        <v>1 VL</v>
      </c>
      <c r="L3002" s="23">
        <f ca="1">NETWORKDAYS(LeaveTracker[[#This Row],[Start Date]],LeaveTracker[[#This Row],[End Date]],lstHolidays)</f>
        <v>1</v>
      </c>
      <c r="M3002" s="27"/>
    </row>
    <row r="3003" spans="1:13" ht="30" customHeight="1" x14ac:dyDescent="0.3">
      <c r="A3003" s="27">
        <v>1364</v>
      </c>
      <c r="B3003" s="31">
        <v>44893</v>
      </c>
      <c r="C3003" s="31">
        <v>44790</v>
      </c>
      <c r="D3003" s="19" t="s">
        <v>422</v>
      </c>
      <c r="E3003" s="51" t="str">
        <f>IF(ISBLANK(LeaveTracker[[#This Row],[Employee Name]]),"-----",VLOOKUP(LeaveTracker[[#This Row],[Employee Name]],Employees[[Employee Name]:[Office]],7))</f>
        <v>CTO</v>
      </c>
      <c r="F3003" s="51" t="str">
        <f>IF(ISBLANK(LeaveTracker[[#This Row],[Employee Name]]),"-----",VLOOKUP(LeaveTracker[[#This Row],[Employee Name]],Employees[[Employee Name]:[Office]],6))</f>
        <v>REGULAR</v>
      </c>
      <c r="G3003" s="24">
        <v>44795</v>
      </c>
      <c r="H3003" s="24">
        <v>44795</v>
      </c>
      <c r="I3003" s="19" t="s">
        <v>82</v>
      </c>
      <c r="J3003" s="43" t="s">
        <v>1004</v>
      </c>
      <c r="K3003" s="51" t="str">
        <f ca="1">LeaveTracker[[#This Row],[Days]]&amp;" "&amp;LeaveTracker[[#This Row],[Type of Leave]]</f>
        <v>1 VL</v>
      </c>
      <c r="L3003" s="23">
        <f ca="1">NETWORKDAYS(LeaveTracker[[#This Row],[Start Date]],LeaveTracker[[#This Row],[End Date]],lstHolidays)</f>
        <v>1</v>
      </c>
      <c r="M3003" s="27"/>
    </row>
    <row r="3004" spans="1:13" ht="30" customHeight="1" x14ac:dyDescent="0.3">
      <c r="A3004" s="27">
        <f t="shared" ref="A3004:A3066" si="21">A3003+1</f>
        <v>1365</v>
      </c>
      <c r="B3004" s="31">
        <v>44893</v>
      </c>
      <c r="C3004" s="31">
        <v>44834</v>
      </c>
      <c r="D3004" s="19" t="s">
        <v>1286</v>
      </c>
      <c r="E3004" s="51" t="str">
        <f>IF(ISBLANK(LeaveTracker[[#This Row],[Employee Name]]),"-----",VLOOKUP(LeaveTracker[[#This Row],[Employee Name]],Employees[[Employee Name]:[Office]],7))</f>
        <v>CTO</v>
      </c>
      <c r="F3004" s="51" t="str">
        <f>IF(ISBLANK(LeaveTracker[[#This Row],[Employee Name]]),"-----",VLOOKUP(LeaveTracker[[#This Row],[Employee Name]],Employees[[Employee Name]:[Office]],6))</f>
        <v>REGULAR</v>
      </c>
      <c r="G3004" s="24">
        <v>44838</v>
      </c>
      <c r="H3004" s="24">
        <v>44838</v>
      </c>
      <c r="I3004" s="19" t="s">
        <v>82</v>
      </c>
      <c r="K3004" s="51" t="str">
        <f ca="1">LeaveTracker[[#This Row],[Days]]&amp;" "&amp;LeaveTracker[[#This Row],[Type of Leave]]</f>
        <v>1 VL</v>
      </c>
      <c r="L3004" s="23">
        <f ca="1">NETWORKDAYS(LeaveTracker[[#This Row],[Start Date]],LeaveTracker[[#This Row],[End Date]],lstHolidays)</f>
        <v>1</v>
      </c>
      <c r="M3004" s="27"/>
    </row>
    <row r="3005" spans="1:13" ht="30" customHeight="1" x14ac:dyDescent="0.3">
      <c r="A3005" s="27">
        <f t="shared" si="21"/>
        <v>1366</v>
      </c>
      <c r="B3005" s="31">
        <v>44893</v>
      </c>
      <c r="C3005" s="31">
        <v>44818</v>
      </c>
      <c r="D3005" s="19" t="s">
        <v>660</v>
      </c>
      <c r="E3005" s="51" t="str">
        <f>IF(ISBLANK(LeaveTracker[[#This Row],[Employee Name]]),"-----",VLOOKUP(LeaveTracker[[#This Row],[Employee Name]],Employees[[Employee Name]:[Office]],7))</f>
        <v>CTO</v>
      </c>
      <c r="F3005" s="51" t="str">
        <f>IF(ISBLANK(LeaveTracker[[#This Row],[Employee Name]]),"-----",VLOOKUP(LeaveTracker[[#This Row],[Employee Name]],Employees[[Employee Name]:[Office]],6))</f>
        <v>REGULAR</v>
      </c>
      <c r="G3005" s="24">
        <v>44825</v>
      </c>
      <c r="H3005" s="24">
        <v>44825</v>
      </c>
      <c r="I3005" s="19" t="s">
        <v>82</v>
      </c>
      <c r="K3005" s="51" t="str">
        <f ca="1">LeaveTracker[[#This Row],[Days]]&amp;" "&amp;LeaveTracker[[#This Row],[Type of Leave]]</f>
        <v>1 VL</v>
      </c>
      <c r="L3005" s="23">
        <f ca="1">NETWORKDAYS(LeaveTracker[[#This Row],[Start Date]],LeaveTracker[[#This Row],[End Date]],lstHolidays)</f>
        <v>1</v>
      </c>
      <c r="M3005" s="27"/>
    </row>
    <row r="3006" spans="1:13" ht="30" customHeight="1" x14ac:dyDescent="0.3">
      <c r="A3006" s="27">
        <f t="shared" si="21"/>
        <v>1367</v>
      </c>
      <c r="B3006" s="31">
        <v>44893</v>
      </c>
      <c r="C3006" s="31">
        <v>44809</v>
      </c>
      <c r="D3006" s="19" t="s">
        <v>837</v>
      </c>
      <c r="E3006" s="51" t="str">
        <f>IF(ISBLANK(LeaveTracker[[#This Row],[Employee Name]]),"-----",VLOOKUP(LeaveTracker[[#This Row],[Employee Name]],Employees[[Employee Name]:[Office]],7))</f>
        <v>CTO</v>
      </c>
      <c r="F3006" s="51" t="str">
        <f>IF(ISBLANK(LeaveTracker[[#This Row],[Employee Name]]),"-----",VLOOKUP(LeaveTracker[[#This Row],[Employee Name]],Employees[[Employee Name]:[Office]],6))</f>
        <v>REGULAR</v>
      </c>
      <c r="G3006" s="24">
        <v>44799</v>
      </c>
      <c r="H3006" s="24">
        <v>44799</v>
      </c>
      <c r="I3006" s="19" t="s">
        <v>298</v>
      </c>
      <c r="J3006" s="43" t="s">
        <v>1003</v>
      </c>
      <c r="K3006" s="51" t="str">
        <f ca="1">LeaveTracker[[#This Row],[Days]]&amp;" "&amp;LeaveTracker[[#This Row],[Type of Leave]]</f>
        <v>1 OTHER</v>
      </c>
      <c r="L3006" s="23">
        <f ca="1">NETWORKDAYS(LeaveTracker[[#This Row],[Start Date]],LeaveTracker[[#This Row],[End Date]],lstHolidays)</f>
        <v>1</v>
      </c>
      <c r="M3006" s="27"/>
    </row>
    <row r="3007" spans="1:13" ht="30" customHeight="1" x14ac:dyDescent="0.3">
      <c r="A3007" s="27">
        <v>1367</v>
      </c>
      <c r="B3007" s="31">
        <v>44893</v>
      </c>
      <c r="C3007" s="31">
        <v>44809</v>
      </c>
      <c r="D3007" s="19" t="s">
        <v>837</v>
      </c>
      <c r="E3007" s="51" t="str">
        <f>IF(ISBLANK(LeaveTracker[[#This Row],[Employee Name]]),"-----",VLOOKUP(LeaveTracker[[#This Row],[Employee Name]],Employees[[Employee Name]:[Office]],7))</f>
        <v>CTO</v>
      </c>
      <c r="F3007" s="51" t="str">
        <f>IF(ISBLANK(LeaveTracker[[#This Row],[Employee Name]]),"-----",VLOOKUP(LeaveTracker[[#This Row],[Employee Name]],Employees[[Employee Name]:[Office]],6))</f>
        <v>REGULAR</v>
      </c>
      <c r="G3007" s="24">
        <v>44805</v>
      </c>
      <c r="H3007" s="24">
        <v>44805</v>
      </c>
      <c r="I3007" s="19" t="s">
        <v>298</v>
      </c>
      <c r="J3007" s="43" t="s">
        <v>1003</v>
      </c>
      <c r="K3007" s="51" t="str">
        <f ca="1">LeaveTracker[[#This Row],[Days]]&amp;" "&amp;LeaveTracker[[#This Row],[Type of Leave]]</f>
        <v>1 OTHER</v>
      </c>
      <c r="L3007" s="23">
        <f ca="1">NETWORKDAYS(LeaveTracker[[#This Row],[Start Date]],LeaveTracker[[#This Row],[End Date]],lstHolidays)</f>
        <v>1</v>
      </c>
      <c r="M3007" s="27"/>
    </row>
    <row r="3008" spans="1:13" ht="30" customHeight="1" x14ac:dyDescent="0.3">
      <c r="A3008" s="27">
        <f t="shared" si="21"/>
        <v>1368</v>
      </c>
      <c r="B3008" s="31">
        <v>44893</v>
      </c>
      <c r="C3008" s="31">
        <v>44790</v>
      </c>
      <c r="D3008" s="19" t="s">
        <v>837</v>
      </c>
      <c r="E3008" s="51" t="str">
        <f>IF(ISBLANK(LeaveTracker[[#This Row],[Employee Name]]),"-----",VLOOKUP(LeaveTracker[[#This Row],[Employee Name]],Employees[[Employee Name]:[Office]],7))</f>
        <v>CTO</v>
      </c>
      <c r="F3008" s="51" t="str">
        <f>IF(ISBLANK(LeaveTracker[[#This Row],[Employee Name]]),"-----",VLOOKUP(LeaveTracker[[#This Row],[Employee Name]],Employees[[Employee Name]:[Office]],6))</f>
        <v>REGULAR</v>
      </c>
      <c r="G3008" s="24">
        <v>44792</v>
      </c>
      <c r="H3008" s="24">
        <v>44792</v>
      </c>
      <c r="I3008" s="19" t="s">
        <v>82</v>
      </c>
      <c r="K3008" s="51" t="str">
        <f ca="1">LeaveTracker[[#This Row],[Days]]&amp;" "&amp;LeaveTracker[[#This Row],[Type of Leave]]</f>
        <v>1 VL</v>
      </c>
      <c r="L3008" s="23">
        <f ca="1">NETWORKDAYS(LeaveTracker[[#This Row],[Start Date]],LeaveTracker[[#This Row],[End Date]],lstHolidays)</f>
        <v>1</v>
      </c>
      <c r="M3008" s="27"/>
    </row>
    <row r="3009" spans="1:13" ht="30" customHeight="1" x14ac:dyDescent="0.3">
      <c r="A3009" s="27">
        <f t="shared" si="21"/>
        <v>1369</v>
      </c>
      <c r="B3009" s="31">
        <v>44893</v>
      </c>
      <c r="C3009" s="31">
        <v>44882</v>
      </c>
      <c r="D3009" s="19" t="s">
        <v>759</v>
      </c>
      <c r="E3009" s="51" t="str">
        <f>IF(ISBLANK(LeaveTracker[[#This Row],[Employee Name]]),"-----",VLOOKUP(LeaveTracker[[#This Row],[Employee Name]],Employees[[Employee Name]:[Office]],7))</f>
        <v>CTO</v>
      </c>
      <c r="F3009" s="51" t="str">
        <f>IF(ISBLANK(LeaveTracker[[#This Row],[Employee Name]]),"-----",VLOOKUP(LeaveTracker[[#This Row],[Employee Name]],Employees[[Employee Name]:[Office]],6))</f>
        <v>REGULAR</v>
      </c>
      <c r="G3009" s="24">
        <v>44907</v>
      </c>
      <c r="H3009" s="24">
        <v>44907</v>
      </c>
      <c r="I3009" s="19" t="s">
        <v>298</v>
      </c>
      <c r="J3009" s="43" t="s">
        <v>1003</v>
      </c>
      <c r="K3009" s="51" t="str">
        <f ca="1">LeaveTracker[[#This Row],[Days]]&amp;" "&amp;LeaveTracker[[#This Row],[Type of Leave]]</f>
        <v>1 OTHER</v>
      </c>
      <c r="L3009" s="23">
        <f ca="1">NETWORKDAYS(LeaveTracker[[#This Row],[Start Date]],LeaveTracker[[#This Row],[End Date]],lstHolidays)</f>
        <v>1</v>
      </c>
      <c r="M3009" s="27"/>
    </row>
    <row r="3010" spans="1:13" ht="30" customHeight="1" x14ac:dyDescent="0.3">
      <c r="A3010" s="27">
        <f t="shared" si="21"/>
        <v>1370</v>
      </c>
      <c r="B3010" s="31">
        <v>44893</v>
      </c>
      <c r="C3010" s="31">
        <v>44882</v>
      </c>
      <c r="D3010" s="19" t="s">
        <v>398</v>
      </c>
      <c r="E3010" s="51" t="str">
        <f>IF(ISBLANK(LeaveTracker[[#This Row],[Employee Name]]),"-----",VLOOKUP(LeaveTracker[[#This Row],[Employee Name]],Employees[[Employee Name]:[Office]],7))</f>
        <v>NUTRITION OFFICE</v>
      </c>
      <c r="F3010" s="51" t="str">
        <f>IF(ISBLANK(LeaveTracker[[#This Row],[Employee Name]]),"-----",VLOOKUP(LeaveTracker[[#This Row],[Employee Name]],Employees[[Employee Name]:[Office]],6))</f>
        <v>REGULAR</v>
      </c>
      <c r="G3010" s="24">
        <v>44922</v>
      </c>
      <c r="H3010" s="24">
        <v>44924</v>
      </c>
      <c r="I3010" s="19" t="s">
        <v>82</v>
      </c>
      <c r="J3010" s="43" t="s">
        <v>1004</v>
      </c>
      <c r="K3010" s="51" t="str">
        <f ca="1">LeaveTracker[[#This Row],[Days]]&amp;" "&amp;LeaveTracker[[#This Row],[Type of Leave]]</f>
        <v>3 VL</v>
      </c>
      <c r="L3010" s="23">
        <f ca="1">NETWORKDAYS(LeaveTracker[[#This Row],[Start Date]],LeaveTracker[[#This Row],[End Date]],lstHolidays)</f>
        <v>3</v>
      </c>
      <c r="M3010" s="27"/>
    </row>
    <row r="3011" spans="1:13" ht="30" customHeight="1" x14ac:dyDescent="0.3">
      <c r="A3011" s="27">
        <f t="shared" si="21"/>
        <v>1371</v>
      </c>
      <c r="B3011" s="31">
        <v>44893</v>
      </c>
      <c r="C3011" s="31">
        <v>44817</v>
      </c>
      <c r="D3011" s="19" t="s">
        <v>398</v>
      </c>
      <c r="E3011" s="51" t="str">
        <f>IF(ISBLANK(LeaveTracker[[#This Row],[Employee Name]]),"-----",VLOOKUP(LeaveTracker[[#This Row],[Employee Name]],Employees[[Employee Name]:[Office]],7))</f>
        <v>NUTRITION OFFICE</v>
      </c>
      <c r="F3011" s="51" t="str">
        <f>IF(ISBLANK(LeaveTracker[[#This Row],[Employee Name]]),"-----",VLOOKUP(LeaveTracker[[#This Row],[Employee Name]],Employees[[Employee Name]:[Office]],6))</f>
        <v>REGULAR</v>
      </c>
      <c r="G3011" s="24">
        <v>44816</v>
      </c>
      <c r="H3011" s="24">
        <v>44816</v>
      </c>
      <c r="I3011" s="19" t="s">
        <v>81</v>
      </c>
      <c r="K3011" s="51" t="str">
        <f ca="1">LeaveTracker[[#This Row],[Days]]&amp;" "&amp;LeaveTracker[[#This Row],[Type of Leave]]</f>
        <v>1 SL</v>
      </c>
      <c r="L3011" s="23">
        <f ca="1">NETWORKDAYS(LeaveTracker[[#This Row],[Start Date]],LeaveTracker[[#This Row],[End Date]],lstHolidays)</f>
        <v>1</v>
      </c>
      <c r="M3011" s="27"/>
    </row>
    <row r="3012" spans="1:13" ht="30" customHeight="1" x14ac:dyDescent="0.3">
      <c r="A3012" s="27">
        <f t="shared" si="21"/>
        <v>1372</v>
      </c>
      <c r="B3012" s="31">
        <v>44893</v>
      </c>
      <c r="C3012" s="31">
        <v>44878</v>
      </c>
      <c r="D3012" s="19" t="s">
        <v>398</v>
      </c>
      <c r="E3012" s="51" t="str">
        <f>IF(ISBLANK(LeaveTracker[[#This Row],[Employee Name]]),"-----",VLOOKUP(LeaveTracker[[#This Row],[Employee Name]],Employees[[Employee Name]:[Office]],7))</f>
        <v>NUTRITION OFFICE</v>
      </c>
      <c r="F3012" s="51" t="str">
        <f>IF(ISBLANK(LeaveTracker[[#This Row],[Employee Name]]),"-----",VLOOKUP(LeaveTracker[[#This Row],[Employee Name]],Employees[[Employee Name]:[Office]],6))</f>
        <v>REGULAR</v>
      </c>
      <c r="G3012" s="24">
        <v>44877</v>
      </c>
      <c r="H3012" s="24">
        <v>44877</v>
      </c>
      <c r="I3012" s="19" t="s">
        <v>81</v>
      </c>
      <c r="K3012" s="51" t="str">
        <f ca="1">LeaveTracker[[#This Row],[Days]]&amp;" "&amp;LeaveTracker[[#This Row],[Type of Leave]]</f>
        <v>0 SL</v>
      </c>
      <c r="L3012" s="23">
        <f ca="1">NETWORKDAYS(LeaveTracker[[#This Row],[Start Date]],LeaveTracker[[#This Row],[End Date]],lstHolidays)</f>
        <v>0</v>
      </c>
      <c r="M3012" s="27"/>
    </row>
    <row r="3013" spans="1:13" ht="30" customHeight="1" x14ac:dyDescent="0.3">
      <c r="A3013" s="27">
        <f t="shared" si="21"/>
        <v>1373</v>
      </c>
      <c r="B3013" s="31">
        <v>44893</v>
      </c>
      <c r="C3013" s="31">
        <v>44865</v>
      </c>
      <c r="D3013" s="19" t="s">
        <v>391</v>
      </c>
      <c r="E3013" s="51" t="str">
        <f>IF(ISBLANK(LeaveTracker[[#This Row],[Employee Name]]),"-----",VLOOKUP(LeaveTracker[[#This Row],[Employee Name]],Employees[[Employee Name]:[Office]],7))</f>
        <v>CTO</v>
      </c>
      <c r="F3013" s="51" t="str">
        <f>IF(ISBLANK(LeaveTracker[[#This Row],[Employee Name]]),"-----",VLOOKUP(LeaveTracker[[#This Row],[Employee Name]],Employees[[Employee Name]:[Office]],6))</f>
        <v>REGULAR</v>
      </c>
      <c r="G3013" s="24">
        <v>44851</v>
      </c>
      <c r="H3013" s="24">
        <v>44854</v>
      </c>
      <c r="I3013" s="19" t="s">
        <v>82</v>
      </c>
      <c r="K3013" s="51" t="str">
        <f ca="1">LeaveTracker[[#This Row],[Days]]&amp;" "&amp;LeaveTracker[[#This Row],[Type of Leave]]</f>
        <v>4 VL</v>
      </c>
      <c r="L3013" s="23">
        <f ca="1">NETWORKDAYS(LeaveTracker[[#This Row],[Start Date]],LeaveTracker[[#This Row],[End Date]],lstHolidays)</f>
        <v>4</v>
      </c>
      <c r="M3013" s="27"/>
    </row>
    <row r="3014" spans="1:13" ht="30" customHeight="1" x14ac:dyDescent="0.3">
      <c r="A3014" s="27">
        <f t="shared" si="21"/>
        <v>1374</v>
      </c>
      <c r="B3014" s="31">
        <v>44893</v>
      </c>
      <c r="C3014" s="31">
        <v>44855</v>
      </c>
      <c r="D3014" s="19" t="s">
        <v>391</v>
      </c>
      <c r="E3014" s="51" t="str">
        <f>IF(ISBLANK(LeaveTracker[[#This Row],[Employee Name]]),"-----",VLOOKUP(LeaveTracker[[#This Row],[Employee Name]],Employees[[Employee Name]:[Office]],7))</f>
        <v>CTO</v>
      </c>
      <c r="F3014" s="51" t="str">
        <f>IF(ISBLANK(LeaveTracker[[#This Row],[Employee Name]]),"-----",VLOOKUP(LeaveTracker[[#This Row],[Employee Name]],Employees[[Employee Name]:[Office]],6))</f>
        <v>REGULAR</v>
      </c>
      <c r="G3014" s="24">
        <v>44858</v>
      </c>
      <c r="H3014" s="24">
        <v>44859</v>
      </c>
      <c r="I3014" s="19" t="s">
        <v>82</v>
      </c>
      <c r="K3014" s="51" t="str">
        <f ca="1">LeaveTracker[[#This Row],[Days]]&amp;" "&amp;LeaveTracker[[#This Row],[Type of Leave]]</f>
        <v>2 VL</v>
      </c>
      <c r="L3014" s="23">
        <f ca="1">NETWORKDAYS(LeaveTracker[[#This Row],[Start Date]],LeaveTracker[[#This Row],[End Date]],lstHolidays)</f>
        <v>2</v>
      </c>
      <c r="M3014" s="27"/>
    </row>
    <row r="3015" spans="1:13" ht="30" customHeight="1" x14ac:dyDescent="0.3">
      <c r="A3015" s="27">
        <f t="shared" si="21"/>
        <v>1375</v>
      </c>
      <c r="B3015" s="31">
        <v>44893</v>
      </c>
      <c r="C3015" s="31">
        <v>44860</v>
      </c>
      <c r="D3015" s="19" t="s">
        <v>104</v>
      </c>
      <c r="E3015" s="51" t="str">
        <f>IF(ISBLANK(LeaveTracker[[#This Row],[Employee Name]]),"-----",VLOOKUP(LeaveTracker[[#This Row],[Employee Name]],Employees[[Employee Name]:[Office]],7))</f>
        <v>CTO</v>
      </c>
      <c r="F3015" s="51" t="str">
        <f>IF(ISBLANK(LeaveTracker[[#This Row],[Employee Name]]),"-----",VLOOKUP(LeaveTracker[[#This Row],[Employee Name]],Employees[[Employee Name]:[Office]],6))</f>
        <v>REGULAR</v>
      </c>
      <c r="G3015" s="24">
        <v>44847</v>
      </c>
      <c r="H3015" s="24">
        <v>44847</v>
      </c>
      <c r="I3015" s="19" t="s">
        <v>81</v>
      </c>
      <c r="K3015" s="51" t="str">
        <f ca="1">LeaveTracker[[#This Row],[Days]]&amp;" "&amp;LeaveTracker[[#This Row],[Type of Leave]]</f>
        <v>1 SL</v>
      </c>
      <c r="L3015" s="23">
        <f ca="1">NETWORKDAYS(LeaveTracker[[#This Row],[Start Date]],LeaveTracker[[#This Row],[End Date]],lstHolidays)</f>
        <v>1</v>
      </c>
      <c r="M3015" s="27"/>
    </row>
    <row r="3016" spans="1:13" ht="30" customHeight="1" x14ac:dyDescent="0.3">
      <c r="A3016" s="27">
        <v>1375</v>
      </c>
      <c r="B3016" s="31">
        <v>44893</v>
      </c>
      <c r="C3016" s="31">
        <v>44860</v>
      </c>
      <c r="D3016" s="19" t="s">
        <v>104</v>
      </c>
      <c r="E3016" s="51" t="str">
        <f>IF(ISBLANK(LeaveTracker[[#This Row],[Employee Name]]),"-----",VLOOKUP(LeaveTracker[[#This Row],[Employee Name]],Employees[[Employee Name]:[Office]],7))</f>
        <v>CTO</v>
      </c>
      <c r="F3016" s="51" t="str">
        <f>IF(ISBLANK(LeaveTracker[[#This Row],[Employee Name]]),"-----",VLOOKUP(LeaveTracker[[#This Row],[Employee Name]],Employees[[Employee Name]:[Office]],6))</f>
        <v>REGULAR</v>
      </c>
      <c r="G3016" s="24">
        <v>44858</v>
      </c>
      <c r="H3016" s="24">
        <v>44859</v>
      </c>
      <c r="I3016" s="19" t="s">
        <v>81</v>
      </c>
      <c r="K3016" s="51" t="str">
        <f ca="1">LeaveTracker[[#This Row],[Days]]&amp;" "&amp;LeaveTracker[[#This Row],[Type of Leave]]</f>
        <v>2 SL</v>
      </c>
      <c r="L3016" s="23">
        <f ca="1">NETWORKDAYS(LeaveTracker[[#This Row],[Start Date]],LeaveTracker[[#This Row],[End Date]],lstHolidays)</f>
        <v>2</v>
      </c>
      <c r="M3016" s="27"/>
    </row>
    <row r="3017" spans="1:13" ht="30" customHeight="1" x14ac:dyDescent="0.3">
      <c r="A3017" s="27">
        <f t="shared" si="21"/>
        <v>1376</v>
      </c>
      <c r="B3017" s="31">
        <v>44893</v>
      </c>
      <c r="C3017" s="31">
        <v>44875</v>
      </c>
      <c r="D3017" s="19" t="s">
        <v>834</v>
      </c>
      <c r="E3017" s="51" t="str">
        <f>IF(ISBLANK(LeaveTracker[[#This Row],[Employee Name]]),"-----",VLOOKUP(LeaveTracker[[#This Row],[Employee Name]],Employees[[Employee Name]:[Office]],7))</f>
        <v>CTO</v>
      </c>
      <c r="F3017" s="51" t="str">
        <f>IF(ISBLANK(LeaveTracker[[#This Row],[Employee Name]]),"-----",VLOOKUP(LeaveTracker[[#This Row],[Employee Name]],Employees[[Employee Name]:[Office]],6))</f>
        <v>REGULAR</v>
      </c>
      <c r="G3017" s="24">
        <v>44879</v>
      </c>
      <c r="H3017" s="24">
        <v>44879</v>
      </c>
      <c r="I3017" s="19" t="s">
        <v>82</v>
      </c>
      <c r="K3017" s="51" t="str">
        <f ca="1">LeaveTracker[[#This Row],[Days]]&amp;" "&amp;LeaveTracker[[#This Row],[Type of Leave]]</f>
        <v>1 VL</v>
      </c>
      <c r="L3017" s="23">
        <f ca="1">NETWORKDAYS(LeaveTracker[[#This Row],[Start Date]],LeaveTracker[[#This Row],[End Date]],lstHolidays)</f>
        <v>1</v>
      </c>
      <c r="M3017" s="27"/>
    </row>
    <row r="3018" spans="1:13" ht="30" customHeight="1" x14ac:dyDescent="0.3">
      <c r="A3018" s="27">
        <f t="shared" si="21"/>
        <v>1377</v>
      </c>
      <c r="B3018" s="31">
        <v>44893</v>
      </c>
      <c r="C3018" s="31">
        <v>44873</v>
      </c>
      <c r="D3018" s="19" t="s">
        <v>837</v>
      </c>
      <c r="E3018" s="51" t="str">
        <f>IF(ISBLANK(LeaveTracker[[#This Row],[Employee Name]]),"-----",VLOOKUP(LeaveTracker[[#This Row],[Employee Name]],Employees[[Employee Name]:[Office]],7))</f>
        <v>CTO</v>
      </c>
      <c r="F3018" s="51" t="str">
        <f>IF(ISBLANK(LeaveTracker[[#This Row],[Employee Name]]),"-----",VLOOKUP(LeaveTracker[[#This Row],[Employee Name]],Employees[[Employee Name]:[Office]],6))</f>
        <v>REGULAR</v>
      </c>
      <c r="G3018" s="24">
        <v>44872</v>
      </c>
      <c r="H3018" s="24">
        <v>44872</v>
      </c>
      <c r="I3018" s="19" t="s">
        <v>81</v>
      </c>
      <c r="K3018" s="51" t="str">
        <f ca="1">LeaveTracker[[#This Row],[Days]]&amp;" "&amp;LeaveTracker[[#This Row],[Type of Leave]]</f>
        <v>1 SL</v>
      </c>
      <c r="L3018" s="23">
        <f ca="1">NETWORKDAYS(LeaveTracker[[#This Row],[Start Date]],LeaveTracker[[#This Row],[End Date]],lstHolidays)</f>
        <v>1</v>
      </c>
      <c r="M3018" s="27"/>
    </row>
    <row r="3019" spans="1:13" ht="30" customHeight="1" x14ac:dyDescent="0.3">
      <c r="A3019" s="27">
        <f t="shared" si="21"/>
        <v>1378</v>
      </c>
      <c r="B3019" s="31">
        <v>44893</v>
      </c>
      <c r="C3019" s="31">
        <v>44868</v>
      </c>
      <c r="D3019" s="19" t="s">
        <v>834</v>
      </c>
      <c r="E3019" s="51" t="str">
        <f>IF(ISBLANK(LeaveTracker[[#This Row],[Employee Name]]),"-----",VLOOKUP(LeaveTracker[[#This Row],[Employee Name]],Employees[[Employee Name]:[Office]],7))</f>
        <v>CTO</v>
      </c>
      <c r="F3019" s="51" t="str">
        <f>IF(ISBLANK(LeaveTracker[[#This Row],[Employee Name]]),"-----",VLOOKUP(LeaveTracker[[#This Row],[Employee Name]],Employees[[Employee Name]:[Office]],6))</f>
        <v>REGULAR</v>
      </c>
      <c r="G3019" s="24">
        <v>44867</v>
      </c>
      <c r="H3019" s="24">
        <v>44867</v>
      </c>
      <c r="I3019" s="19" t="s">
        <v>81</v>
      </c>
      <c r="K3019" s="51" t="str">
        <f ca="1">LeaveTracker[[#This Row],[Days]]&amp;" "&amp;LeaveTracker[[#This Row],[Type of Leave]]</f>
        <v>0 SL</v>
      </c>
      <c r="L3019" s="23">
        <f ca="1">NETWORKDAYS(LeaveTracker[[#This Row],[Start Date]],LeaveTracker[[#This Row],[End Date]],lstHolidays)</f>
        <v>0</v>
      </c>
      <c r="M3019" s="27"/>
    </row>
    <row r="3020" spans="1:13" ht="30" customHeight="1" x14ac:dyDescent="0.3">
      <c r="A3020" s="27">
        <f t="shared" si="21"/>
        <v>1379</v>
      </c>
      <c r="B3020" s="31">
        <v>44893</v>
      </c>
      <c r="C3020" s="31">
        <v>44872</v>
      </c>
      <c r="D3020" s="19" t="s">
        <v>660</v>
      </c>
      <c r="E3020" s="51" t="str">
        <f>IF(ISBLANK(LeaveTracker[[#This Row],[Employee Name]]),"-----",VLOOKUP(LeaveTracker[[#This Row],[Employee Name]],Employees[[Employee Name]:[Office]],7))</f>
        <v>CTO</v>
      </c>
      <c r="F3020" s="51" t="str">
        <f>IF(ISBLANK(LeaveTracker[[#This Row],[Employee Name]]),"-----",VLOOKUP(LeaveTracker[[#This Row],[Employee Name]],Employees[[Employee Name]:[Office]],6))</f>
        <v>REGULAR</v>
      </c>
      <c r="G3020" s="24">
        <v>44876</v>
      </c>
      <c r="H3020" s="24">
        <v>44876</v>
      </c>
      <c r="I3020" s="19" t="s">
        <v>82</v>
      </c>
      <c r="J3020" s="43" t="s">
        <v>1004</v>
      </c>
      <c r="K3020" s="51" t="str">
        <f ca="1">LeaveTracker[[#This Row],[Days]]&amp;" "&amp;LeaveTracker[[#This Row],[Type of Leave]]</f>
        <v>1 VL</v>
      </c>
      <c r="L3020" s="23">
        <f ca="1">NETWORKDAYS(LeaveTracker[[#This Row],[Start Date]],LeaveTracker[[#This Row],[End Date]],lstHolidays)</f>
        <v>1</v>
      </c>
      <c r="M3020" s="27"/>
    </row>
    <row r="3021" spans="1:13" ht="30" customHeight="1" x14ac:dyDescent="0.3">
      <c r="A3021" s="27">
        <f t="shared" si="21"/>
        <v>1380</v>
      </c>
      <c r="B3021" s="31">
        <v>44893</v>
      </c>
      <c r="C3021" s="31">
        <v>44867</v>
      </c>
      <c r="D3021" s="19" t="s">
        <v>1080</v>
      </c>
      <c r="E3021" s="51" t="str">
        <f>IF(ISBLANK(LeaveTracker[[#This Row],[Employee Name]]),"-----",VLOOKUP(LeaveTracker[[#This Row],[Employee Name]],Employees[[Employee Name]:[Office]],7))</f>
        <v>CTO</v>
      </c>
      <c r="F3021" s="51" t="str">
        <f>IF(ISBLANK(LeaveTracker[[#This Row],[Employee Name]]),"-----",VLOOKUP(LeaveTracker[[#This Row],[Employee Name]],Employees[[Employee Name]:[Office]],6))</f>
        <v>REGULAR</v>
      </c>
      <c r="G3021" s="24">
        <v>44869</v>
      </c>
      <c r="H3021" s="24">
        <v>44869</v>
      </c>
      <c r="I3021" s="19" t="s">
        <v>82</v>
      </c>
      <c r="K3021" s="51" t="str">
        <f ca="1">LeaveTracker[[#This Row],[Days]]&amp;" "&amp;LeaveTracker[[#This Row],[Type of Leave]]</f>
        <v>1 VL</v>
      </c>
      <c r="L3021" s="23">
        <f ca="1">NETWORKDAYS(LeaveTracker[[#This Row],[Start Date]],LeaveTracker[[#This Row],[End Date]],lstHolidays)</f>
        <v>1</v>
      </c>
      <c r="M3021" s="27"/>
    </row>
    <row r="3022" spans="1:13" ht="30" customHeight="1" x14ac:dyDescent="0.3">
      <c r="A3022" s="27">
        <v>1380</v>
      </c>
      <c r="B3022" s="31">
        <v>44893</v>
      </c>
      <c r="C3022" s="31">
        <v>44867</v>
      </c>
      <c r="D3022" s="19" t="s">
        <v>1080</v>
      </c>
      <c r="E3022" s="51" t="str">
        <f>IF(ISBLANK(LeaveTracker[[#This Row],[Employee Name]]),"-----",VLOOKUP(LeaveTracker[[#This Row],[Employee Name]],Employees[[Employee Name]:[Office]],7))</f>
        <v>CTO</v>
      </c>
      <c r="F3022" s="51" t="str">
        <f>IF(ISBLANK(LeaveTracker[[#This Row],[Employee Name]]),"-----",VLOOKUP(LeaveTracker[[#This Row],[Employee Name]],Employees[[Employee Name]:[Office]],6))</f>
        <v>REGULAR</v>
      </c>
      <c r="G3022" s="24">
        <v>44872</v>
      </c>
      <c r="H3022" s="24">
        <v>44872</v>
      </c>
      <c r="I3022" s="19" t="s">
        <v>82</v>
      </c>
      <c r="K3022" s="51" t="str">
        <f ca="1">LeaveTracker[[#This Row],[Days]]&amp;" "&amp;LeaveTracker[[#This Row],[Type of Leave]]</f>
        <v>1 VL</v>
      </c>
      <c r="L3022" s="23">
        <f ca="1">NETWORKDAYS(LeaveTracker[[#This Row],[Start Date]],LeaveTracker[[#This Row],[End Date]],lstHolidays)</f>
        <v>1</v>
      </c>
      <c r="M3022" s="27"/>
    </row>
    <row r="3023" spans="1:13" ht="30" customHeight="1" x14ac:dyDescent="0.3">
      <c r="A3023" s="27">
        <f t="shared" si="21"/>
        <v>1381</v>
      </c>
      <c r="B3023" s="31">
        <v>44893</v>
      </c>
      <c r="C3023" s="31">
        <v>44869</v>
      </c>
      <c r="D3023" s="19" t="s">
        <v>1080</v>
      </c>
      <c r="E3023" s="51" t="str">
        <f>IF(ISBLANK(LeaveTracker[[#This Row],[Employee Name]]),"-----",VLOOKUP(LeaveTracker[[#This Row],[Employee Name]],Employees[[Employee Name]:[Office]],7))</f>
        <v>CTO</v>
      </c>
      <c r="F3023" s="51" t="str">
        <f>IF(ISBLANK(LeaveTracker[[#This Row],[Employee Name]]),"-----",VLOOKUP(LeaveTracker[[#This Row],[Employee Name]],Employees[[Employee Name]:[Office]],6))</f>
        <v>REGULAR</v>
      </c>
      <c r="G3023" s="24">
        <v>44876</v>
      </c>
      <c r="H3023" s="24">
        <v>44876</v>
      </c>
      <c r="I3023" s="19" t="s">
        <v>82</v>
      </c>
      <c r="K3023" s="51" t="str">
        <f ca="1">LeaveTracker[[#This Row],[Days]]&amp;" "&amp;LeaveTracker[[#This Row],[Type of Leave]]</f>
        <v>1 VL</v>
      </c>
      <c r="L3023" s="23">
        <f ca="1">NETWORKDAYS(LeaveTracker[[#This Row],[Start Date]],LeaveTracker[[#This Row],[End Date]],lstHolidays)</f>
        <v>1</v>
      </c>
      <c r="M3023" s="27"/>
    </row>
    <row r="3024" spans="1:13" ht="30" customHeight="1" x14ac:dyDescent="0.3">
      <c r="A3024" s="27">
        <f t="shared" si="21"/>
        <v>1382</v>
      </c>
      <c r="B3024" s="31">
        <v>44893</v>
      </c>
      <c r="C3024" s="31">
        <v>44753</v>
      </c>
      <c r="D3024" s="19" t="s">
        <v>1265</v>
      </c>
      <c r="E3024" s="51" t="str">
        <f>IF(ISBLANK(LeaveTracker[[#This Row],[Employee Name]]),"-----",VLOOKUP(LeaveTracker[[#This Row],[Employee Name]],Employees[[Employee Name]:[Office]],7))</f>
        <v>BUDGET</v>
      </c>
      <c r="F3024" s="51" t="str">
        <f>IF(ISBLANK(LeaveTracker[[#This Row],[Employee Name]]),"-----",VLOOKUP(LeaveTracker[[#This Row],[Employee Name]],Employees[[Employee Name]:[Office]],6))</f>
        <v>REGULAR</v>
      </c>
      <c r="G3024" s="24">
        <v>44749</v>
      </c>
      <c r="H3024" s="24">
        <v>44749</v>
      </c>
      <c r="I3024" s="19" t="s">
        <v>81</v>
      </c>
      <c r="K3024" s="51" t="str">
        <f ca="1">LeaveTracker[[#This Row],[Days]]&amp;" "&amp;LeaveTracker[[#This Row],[Type of Leave]]</f>
        <v>1 SL</v>
      </c>
      <c r="L3024" s="23">
        <f ca="1">NETWORKDAYS(LeaveTracker[[#This Row],[Start Date]],LeaveTracker[[#This Row],[End Date]],lstHolidays)</f>
        <v>1</v>
      </c>
      <c r="M3024" s="27"/>
    </row>
    <row r="3025" spans="1:13" ht="30" customHeight="1" x14ac:dyDescent="0.3">
      <c r="A3025" s="27">
        <f t="shared" si="21"/>
        <v>1383</v>
      </c>
      <c r="B3025" s="31">
        <v>44893</v>
      </c>
      <c r="C3025" s="31">
        <v>44831</v>
      </c>
      <c r="D3025" s="19" t="s">
        <v>1017</v>
      </c>
      <c r="E3025" s="51" t="str">
        <f>IF(ISBLANK(LeaveTracker[[#This Row],[Employee Name]]),"-----",VLOOKUP(LeaveTracker[[#This Row],[Employee Name]],Employees[[Employee Name]:[Office]],7))</f>
        <v>LANDTAX</v>
      </c>
      <c r="F3025" s="51" t="str">
        <f>IF(ISBLANK(LeaveTracker[[#This Row],[Employee Name]]),"-----",VLOOKUP(LeaveTracker[[#This Row],[Employee Name]],Employees[[Employee Name]:[Office]],6))</f>
        <v>REGULAR</v>
      </c>
      <c r="G3025" s="24">
        <v>44845</v>
      </c>
      <c r="H3025" s="24">
        <v>44846</v>
      </c>
      <c r="I3025" s="19" t="s">
        <v>82</v>
      </c>
      <c r="K3025" s="51" t="str">
        <f>LeaveTracker[[#This Row],[Days]]&amp;" "&amp;LeaveTracker[[#This Row],[Type of Leave]]</f>
        <v>3 VL</v>
      </c>
      <c r="L3025" s="23">
        <v>3</v>
      </c>
      <c r="M3025" s="27"/>
    </row>
    <row r="3026" spans="1:13" ht="30" customHeight="1" x14ac:dyDescent="0.3">
      <c r="A3026" s="27">
        <f t="shared" si="21"/>
        <v>1384</v>
      </c>
      <c r="B3026" s="31">
        <v>44893</v>
      </c>
      <c r="C3026" s="31">
        <v>44831</v>
      </c>
      <c r="D3026" s="19" t="s">
        <v>1017</v>
      </c>
      <c r="E3026" s="51" t="str">
        <f>IF(ISBLANK(LeaveTracker[[#This Row],[Employee Name]]),"-----",VLOOKUP(LeaveTracker[[#This Row],[Employee Name]],Employees[[Employee Name]:[Office]],7))</f>
        <v>LANDTAX</v>
      </c>
      <c r="F3026" s="51" t="str">
        <f>IF(ISBLANK(LeaveTracker[[#This Row],[Employee Name]]),"-----",VLOOKUP(LeaveTracker[[#This Row],[Employee Name]],Employees[[Employee Name]:[Office]],6))</f>
        <v>REGULAR</v>
      </c>
      <c r="G3026" s="24">
        <v>44826</v>
      </c>
      <c r="H3026" s="24">
        <v>44826</v>
      </c>
      <c r="I3026" s="19" t="s">
        <v>298</v>
      </c>
      <c r="J3026" s="43" t="s">
        <v>1003</v>
      </c>
      <c r="K3026" s="51" t="str">
        <f ca="1">LeaveTracker[[#This Row],[Days]]&amp;" "&amp;LeaveTracker[[#This Row],[Type of Leave]]</f>
        <v>1 OTHER</v>
      </c>
      <c r="L3026" s="23">
        <f ca="1">NETWORKDAYS(LeaveTracker[[#This Row],[Start Date]],LeaveTracker[[#This Row],[End Date]],lstHolidays)</f>
        <v>1</v>
      </c>
      <c r="M3026" s="27"/>
    </row>
    <row r="3027" spans="1:13" ht="30" customHeight="1" x14ac:dyDescent="0.3">
      <c r="A3027" s="27">
        <f t="shared" si="21"/>
        <v>1385</v>
      </c>
      <c r="B3027" s="31">
        <v>44893</v>
      </c>
      <c r="C3027" s="31">
        <v>44740</v>
      </c>
      <c r="D3027" s="19" t="s">
        <v>1308</v>
      </c>
      <c r="E3027" s="51" t="str">
        <f>IF(ISBLANK(LeaveTracker[[#This Row],[Employee Name]]),"-----",VLOOKUP(LeaveTracker[[#This Row],[Employee Name]],Employees[[Employee Name]:[Office]],7))</f>
        <v>CTO</v>
      </c>
      <c r="F3027" s="51" t="str">
        <f>IF(ISBLANK(LeaveTracker[[#This Row],[Employee Name]]),"-----",VLOOKUP(LeaveTracker[[#This Row],[Employee Name]],Employees[[Employee Name]:[Office]],6))</f>
        <v>REGULAR</v>
      </c>
      <c r="G3027" s="24">
        <v>44749</v>
      </c>
      <c r="H3027" s="24">
        <v>44749</v>
      </c>
      <c r="I3027" s="19" t="s">
        <v>82</v>
      </c>
      <c r="J3027" s="43" t="s">
        <v>1004</v>
      </c>
      <c r="K3027" s="51" t="str">
        <f ca="1">LeaveTracker[[#This Row],[Days]]&amp;" "&amp;LeaveTracker[[#This Row],[Type of Leave]]</f>
        <v>1 VL</v>
      </c>
      <c r="L3027" s="23">
        <f ca="1">NETWORKDAYS(LeaveTracker[[#This Row],[Start Date]],LeaveTracker[[#This Row],[End Date]],lstHolidays)</f>
        <v>1</v>
      </c>
      <c r="M3027" s="27"/>
    </row>
    <row r="3028" spans="1:13" ht="30" customHeight="1" x14ac:dyDescent="0.3">
      <c r="A3028" s="27">
        <f t="shared" si="21"/>
        <v>1386</v>
      </c>
      <c r="B3028" s="31">
        <v>44893</v>
      </c>
      <c r="C3028" s="31">
        <v>44764</v>
      </c>
      <c r="D3028" s="19" t="s">
        <v>1308</v>
      </c>
      <c r="E3028" s="51" t="str">
        <f>IF(ISBLANK(LeaveTracker[[#This Row],[Employee Name]]),"-----",VLOOKUP(LeaveTracker[[#This Row],[Employee Name]],Employees[[Employee Name]:[Office]],7))</f>
        <v>CTO</v>
      </c>
      <c r="F3028" s="51" t="str">
        <f>IF(ISBLANK(LeaveTracker[[#This Row],[Employee Name]]),"-----",VLOOKUP(LeaveTracker[[#This Row],[Employee Name]],Employees[[Employee Name]:[Office]],6))</f>
        <v>REGULAR</v>
      </c>
      <c r="G3028" s="24">
        <v>44762</v>
      </c>
      <c r="H3028" s="24">
        <v>44762</v>
      </c>
      <c r="I3028" s="19" t="s">
        <v>81</v>
      </c>
      <c r="K3028" s="51" t="str">
        <f ca="1">LeaveTracker[[#This Row],[Days]]&amp;" "&amp;LeaveTracker[[#This Row],[Type of Leave]]</f>
        <v>1 SL</v>
      </c>
      <c r="L3028" s="23">
        <f ca="1">NETWORKDAYS(LeaveTracker[[#This Row],[Start Date]],LeaveTracker[[#This Row],[End Date]],lstHolidays)</f>
        <v>1</v>
      </c>
      <c r="M3028" s="27"/>
    </row>
    <row r="3029" spans="1:13" ht="30" customHeight="1" x14ac:dyDescent="0.3">
      <c r="A3029" s="27">
        <f t="shared" si="21"/>
        <v>1387</v>
      </c>
      <c r="B3029" s="31">
        <v>44893</v>
      </c>
      <c r="C3029" s="31">
        <v>44797</v>
      </c>
      <c r="D3029" s="19" t="s">
        <v>1308</v>
      </c>
      <c r="E3029" s="51" t="str">
        <f>IF(ISBLANK(LeaveTracker[[#This Row],[Employee Name]]),"-----",VLOOKUP(LeaveTracker[[#This Row],[Employee Name]],Employees[[Employee Name]:[Office]],7))</f>
        <v>CTO</v>
      </c>
      <c r="F3029" s="51" t="str">
        <f>IF(ISBLANK(LeaveTracker[[#This Row],[Employee Name]]),"-----",VLOOKUP(LeaveTracker[[#This Row],[Employee Name]],Employees[[Employee Name]:[Office]],6))</f>
        <v>REGULAR</v>
      </c>
      <c r="G3029" s="24">
        <v>44799</v>
      </c>
      <c r="H3029" s="24">
        <v>44799</v>
      </c>
      <c r="I3029" s="19" t="s">
        <v>82</v>
      </c>
      <c r="J3029" s="43" t="s">
        <v>1004</v>
      </c>
      <c r="K3029" s="51" t="str">
        <f ca="1">LeaveTracker[[#This Row],[Days]]&amp;" "&amp;LeaveTracker[[#This Row],[Type of Leave]]</f>
        <v>1 VL</v>
      </c>
      <c r="L3029" s="23">
        <f ca="1">NETWORKDAYS(LeaveTracker[[#This Row],[Start Date]],LeaveTracker[[#This Row],[End Date]],lstHolidays)</f>
        <v>1</v>
      </c>
      <c r="M3029" s="27"/>
    </row>
    <row r="3030" spans="1:13" ht="30" customHeight="1" x14ac:dyDescent="0.3">
      <c r="A3030" s="27">
        <f t="shared" si="21"/>
        <v>1388</v>
      </c>
      <c r="B3030" s="31">
        <v>44893</v>
      </c>
      <c r="C3030" s="31">
        <v>44824</v>
      </c>
      <c r="D3030" s="19" t="s">
        <v>1308</v>
      </c>
      <c r="E3030" s="51" t="str">
        <f>IF(ISBLANK(LeaveTracker[[#This Row],[Employee Name]]),"-----",VLOOKUP(LeaveTracker[[#This Row],[Employee Name]],Employees[[Employee Name]:[Office]],7))</f>
        <v>CTO</v>
      </c>
      <c r="F3030" s="51" t="str">
        <f>IF(ISBLANK(LeaveTracker[[#This Row],[Employee Name]]),"-----",VLOOKUP(LeaveTracker[[#This Row],[Employee Name]],Employees[[Employee Name]:[Office]],6))</f>
        <v>REGULAR</v>
      </c>
      <c r="G3030" s="24">
        <v>44796</v>
      </c>
      <c r="H3030" s="24">
        <v>44796</v>
      </c>
      <c r="I3030" s="19" t="s">
        <v>82</v>
      </c>
      <c r="J3030" s="43" t="s">
        <v>1004</v>
      </c>
      <c r="K3030" s="51" t="str">
        <f ca="1">LeaveTracker[[#This Row],[Days]]&amp;" "&amp;LeaveTracker[[#This Row],[Type of Leave]]</f>
        <v>1 VL</v>
      </c>
      <c r="L3030" s="23">
        <f ca="1">NETWORKDAYS(LeaveTracker[[#This Row],[Start Date]],LeaveTracker[[#This Row],[End Date]],lstHolidays)</f>
        <v>1</v>
      </c>
      <c r="M3030" s="27"/>
    </row>
    <row r="3031" spans="1:13" ht="30" customHeight="1" x14ac:dyDescent="0.3">
      <c r="A3031" s="27">
        <f t="shared" si="21"/>
        <v>1389</v>
      </c>
      <c r="B3031" s="31">
        <v>44893</v>
      </c>
      <c r="C3031" s="31">
        <v>44844</v>
      </c>
      <c r="D3031" s="19" t="s">
        <v>1059</v>
      </c>
      <c r="E3031" s="51" t="str">
        <f>IF(ISBLANK(LeaveTracker[[#This Row],[Employee Name]]),"-----",VLOOKUP(LeaveTracker[[#This Row],[Employee Name]],Employees[[Employee Name]:[Office]],7))</f>
        <v>CTO</v>
      </c>
      <c r="F3031" s="51" t="str">
        <f>IF(ISBLANK(LeaveTracker[[#This Row],[Employee Name]]),"-----",VLOOKUP(LeaveTracker[[#This Row],[Employee Name]],Employees[[Employee Name]:[Office]],6))</f>
        <v>REGULAR</v>
      </c>
      <c r="G3031" s="24">
        <v>44839</v>
      </c>
      <c r="H3031" s="24">
        <v>44839</v>
      </c>
      <c r="I3031" s="19" t="s">
        <v>81</v>
      </c>
      <c r="K3031" s="51" t="str">
        <f ca="1">LeaveTracker[[#This Row],[Days]]&amp;" "&amp;LeaveTracker[[#This Row],[Type of Leave]]</f>
        <v>1 SL</v>
      </c>
      <c r="L3031" s="23">
        <f ca="1">NETWORKDAYS(LeaveTracker[[#This Row],[Start Date]],LeaveTracker[[#This Row],[End Date]],lstHolidays)</f>
        <v>1</v>
      </c>
      <c r="M3031" s="27"/>
    </row>
    <row r="3032" spans="1:13" ht="30" customHeight="1" x14ac:dyDescent="0.3">
      <c r="A3032" s="27">
        <f t="shared" si="21"/>
        <v>1390</v>
      </c>
      <c r="B3032" s="31">
        <v>44896</v>
      </c>
      <c r="C3032" s="31">
        <v>44896</v>
      </c>
      <c r="D3032" s="19" t="s">
        <v>523</v>
      </c>
      <c r="E3032" s="51" t="str">
        <f>IF(ISBLANK(LeaveTracker[[#This Row],[Employee Name]]),"-----",VLOOKUP(LeaveTracker[[#This Row],[Employee Name]],Employees[[Employee Name]:[Office]],7))</f>
        <v>HRMO</v>
      </c>
      <c r="F3032" s="51" t="str">
        <f>IF(ISBLANK(LeaveTracker[[#This Row],[Employee Name]]),"-----",VLOOKUP(LeaveTracker[[#This Row],[Employee Name]],Employees[[Employee Name]:[Office]],6))</f>
        <v>REGULAR</v>
      </c>
      <c r="G3032" s="24">
        <v>44907</v>
      </c>
      <c r="H3032" s="24">
        <v>44911</v>
      </c>
      <c r="I3032" s="19" t="s">
        <v>82</v>
      </c>
      <c r="J3032" s="43" t="s">
        <v>1004</v>
      </c>
      <c r="K3032" s="51" t="str">
        <f ca="1">LeaveTracker[[#This Row],[Days]]&amp;" "&amp;LeaveTracker[[#This Row],[Type of Leave]]</f>
        <v>5 VL</v>
      </c>
      <c r="L3032" s="23">
        <f ca="1">NETWORKDAYS(LeaveTracker[[#This Row],[Start Date]],LeaveTracker[[#This Row],[End Date]],lstHolidays)</f>
        <v>5</v>
      </c>
      <c r="M3032" s="27"/>
    </row>
    <row r="3033" spans="1:13" ht="30" customHeight="1" x14ac:dyDescent="0.3">
      <c r="A3033" s="27">
        <f t="shared" si="21"/>
        <v>1391</v>
      </c>
      <c r="B3033" s="31">
        <v>44896</v>
      </c>
      <c r="C3033" s="31">
        <v>44896</v>
      </c>
      <c r="D3033" s="19" t="s">
        <v>523</v>
      </c>
      <c r="E3033" s="51" t="str">
        <f>IF(ISBLANK(LeaveTracker[[#This Row],[Employee Name]]),"-----",VLOOKUP(LeaveTracker[[#This Row],[Employee Name]],Employees[[Employee Name]:[Office]],7))</f>
        <v>HRMO</v>
      </c>
      <c r="F3033" s="51" t="str">
        <f>IF(ISBLANK(LeaveTracker[[#This Row],[Employee Name]]),"-----",VLOOKUP(LeaveTracker[[#This Row],[Employee Name]],Employees[[Employee Name]:[Office]],6))</f>
        <v>REGULAR</v>
      </c>
      <c r="G3033" s="24">
        <v>44900</v>
      </c>
      <c r="H3033" s="24">
        <v>44904</v>
      </c>
      <c r="I3033" s="19" t="s">
        <v>298</v>
      </c>
      <c r="J3033" s="43" t="s">
        <v>274</v>
      </c>
      <c r="K3033" s="51" t="str">
        <f ca="1">LeaveTracker[[#This Row],[Days]]&amp;" "&amp;LeaveTracker[[#This Row],[Type of Leave]]</f>
        <v>4 OTHER</v>
      </c>
      <c r="L3033" s="23">
        <f ca="1">NETWORKDAYS(LeaveTracker[[#This Row],[Start Date]],LeaveTracker[[#This Row],[End Date]],lstHolidays)</f>
        <v>4</v>
      </c>
      <c r="M3033" s="27"/>
    </row>
    <row r="3034" spans="1:13" ht="30" customHeight="1" x14ac:dyDescent="0.3">
      <c r="A3034" s="27">
        <f t="shared" si="21"/>
        <v>1392</v>
      </c>
      <c r="B3034" s="31">
        <v>44922</v>
      </c>
      <c r="C3034" s="31">
        <v>44900</v>
      </c>
      <c r="D3034" s="19" t="s">
        <v>1338</v>
      </c>
      <c r="E3034" s="51" t="str">
        <f>IF(ISBLANK(LeaveTracker[[#This Row],[Employee Name]]),"-----",VLOOKUP(LeaveTracker[[#This Row],[Employee Name]],Employees[[Employee Name]:[Office]],7))</f>
        <v>SP</v>
      </c>
      <c r="F3034" s="51" t="str">
        <f>IF(ISBLANK(LeaveTracker[[#This Row],[Employee Name]]),"-----",VLOOKUP(LeaveTracker[[#This Row],[Employee Name]],Employees[[Employee Name]:[Office]],6))</f>
        <v>REGULAR</v>
      </c>
      <c r="G3034" s="24"/>
      <c r="H3034" s="24"/>
      <c r="I3034" s="19" t="s">
        <v>298</v>
      </c>
      <c r="J3034" s="43" t="s">
        <v>691</v>
      </c>
      <c r="K3034" s="51" t="str">
        <f ca="1">LeaveTracker[[#This Row],[Days]]&amp;" "&amp;LeaveTracker[[#This Row],[Type of Leave]]</f>
        <v>0 OTHER</v>
      </c>
      <c r="L3034" s="23">
        <f ca="1">NETWORKDAYS(LeaveTracker[[#This Row],[Start Date]],LeaveTracker[[#This Row],[End Date]],lstHolidays)</f>
        <v>0</v>
      </c>
      <c r="M3034" s="27"/>
    </row>
    <row r="3035" spans="1:13" ht="30" customHeight="1" x14ac:dyDescent="0.3">
      <c r="A3035" s="27">
        <f t="shared" si="21"/>
        <v>1393</v>
      </c>
      <c r="B3035" s="31">
        <v>44922</v>
      </c>
      <c r="C3035" s="31">
        <v>44900</v>
      </c>
      <c r="D3035" s="19" t="s">
        <v>1341</v>
      </c>
      <c r="E3035" s="51" t="str">
        <f>IF(ISBLANK(LeaveTracker[[#This Row],[Employee Name]]),"-----",VLOOKUP(LeaveTracker[[#This Row],[Employee Name]],Employees[[Employee Name]:[Office]],7))</f>
        <v>SP</v>
      </c>
      <c r="F3035" s="51" t="str">
        <f>IF(ISBLANK(LeaveTracker[[#This Row],[Employee Name]]),"-----",VLOOKUP(LeaveTracker[[#This Row],[Employee Name]],Employees[[Employee Name]:[Office]],6))</f>
        <v>REGULAR</v>
      </c>
      <c r="G3035" s="24"/>
      <c r="H3035" s="24"/>
      <c r="I3035" s="19" t="s">
        <v>298</v>
      </c>
      <c r="J3035" s="43" t="s">
        <v>691</v>
      </c>
      <c r="K3035" s="51" t="str">
        <f ca="1">LeaveTracker[[#This Row],[Days]]&amp;" "&amp;LeaveTracker[[#This Row],[Type of Leave]]</f>
        <v>0 OTHER</v>
      </c>
      <c r="L3035" s="23">
        <f ca="1">NETWORKDAYS(LeaveTracker[[#This Row],[Start Date]],LeaveTracker[[#This Row],[End Date]],lstHolidays)</f>
        <v>0</v>
      </c>
      <c r="M3035" s="27"/>
    </row>
    <row r="3036" spans="1:13" ht="30" customHeight="1" x14ac:dyDescent="0.3">
      <c r="A3036" s="27">
        <f t="shared" si="21"/>
        <v>1394</v>
      </c>
      <c r="B3036" s="31">
        <v>44922</v>
      </c>
      <c r="C3036" s="31">
        <v>44900</v>
      </c>
      <c r="D3036" s="19" t="s">
        <v>1345</v>
      </c>
      <c r="E3036" s="51" t="str">
        <f>IF(ISBLANK(LeaveTracker[[#This Row],[Employee Name]]),"-----",VLOOKUP(LeaveTracker[[#This Row],[Employee Name]],Employees[[Employee Name]:[Office]],7))</f>
        <v>SP</v>
      </c>
      <c r="F3036" s="51" t="str">
        <f>IF(ISBLANK(LeaveTracker[[#This Row],[Employee Name]]),"-----",VLOOKUP(LeaveTracker[[#This Row],[Employee Name]],Employees[[Employee Name]:[Office]],6))</f>
        <v>REGULAR</v>
      </c>
      <c r="G3036" s="24"/>
      <c r="H3036" s="24"/>
      <c r="I3036" s="19" t="s">
        <v>298</v>
      </c>
      <c r="J3036" s="43" t="s">
        <v>691</v>
      </c>
      <c r="K3036" s="51" t="str">
        <f ca="1">LeaveTracker[[#This Row],[Days]]&amp;" "&amp;LeaveTracker[[#This Row],[Type of Leave]]</f>
        <v>0 OTHER</v>
      </c>
      <c r="L3036" s="23">
        <f ca="1">NETWORKDAYS(LeaveTracker[[#This Row],[Start Date]],LeaveTracker[[#This Row],[End Date]],lstHolidays)</f>
        <v>0</v>
      </c>
      <c r="M3036" s="27"/>
    </row>
    <row r="3037" spans="1:13" ht="30" customHeight="1" x14ac:dyDescent="0.3">
      <c r="A3037" s="27">
        <f t="shared" si="21"/>
        <v>1395</v>
      </c>
      <c r="B3037" s="31">
        <v>44922</v>
      </c>
      <c r="C3037" s="31">
        <v>44900</v>
      </c>
      <c r="D3037" s="19" t="s">
        <v>1348</v>
      </c>
      <c r="E3037" s="51" t="str">
        <f>IF(ISBLANK(LeaveTracker[[#This Row],[Employee Name]]),"-----",VLOOKUP(LeaveTracker[[#This Row],[Employee Name]],Employees[[Employee Name]:[Office]],7))</f>
        <v>SP</v>
      </c>
      <c r="F3037" s="51" t="str">
        <f>IF(ISBLANK(LeaveTracker[[#This Row],[Employee Name]]),"-----",VLOOKUP(LeaveTracker[[#This Row],[Employee Name]],Employees[[Employee Name]:[Office]],6))</f>
        <v>REGULAR</v>
      </c>
      <c r="G3037" s="24"/>
      <c r="H3037" s="24"/>
      <c r="I3037" s="19" t="s">
        <v>298</v>
      </c>
      <c r="J3037" s="43" t="s">
        <v>691</v>
      </c>
      <c r="K3037" s="51" t="str">
        <f ca="1">LeaveTracker[[#This Row],[Days]]&amp;" "&amp;LeaveTracker[[#This Row],[Type of Leave]]</f>
        <v>0 OTHER</v>
      </c>
      <c r="L3037" s="23">
        <f ca="1">NETWORKDAYS(LeaveTracker[[#This Row],[Start Date]],LeaveTracker[[#This Row],[End Date]],lstHolidays)</f>
        <v>0</v>
      </c>
      <c r="M3037" s="27"/>
    </row>
    <row r="3038" spans="1:13" ht="30" customHeight="1" x14ac:dyDescent="0.3">
      <c r="A3038" s="27">
        <f t="shared" si="21"/>
        <v>1396</v>
      </c>
      <c r="B3038" s="31">
        <v>44922</v>
      </c>
      <c r="C3038" s="31">
        <v>44900</v>
      </c>
      <c r="D3038" s="19" t="s">
        <v>1350</v>
      </c>
      <c r="E3038" s="51" t="str">
        <f>IF(ISBLANK(LeaveTracker[[#This Row],[Employee Name]]),"-----",VLOOKUP(LeaveTracker[[#This Row],[Employee Name]],Employees[[Employee Name]:[Office]],7))</f>
        <v>SP</v>
      </c>
      <c r="F3038" s="51" t="str">
        <f>IF(ISBLANK(LeaveTracker[[#This Row],[Employee Name]]),"-----",VLOOKUP(LeaveTracker[[#This Row],[Employee Name]],Employees[[Employee Name]:[Office]],6))</f>
        <v>REGULAR</v>
      </c>
      <c r="G3038" s="24"/>
      <c r="H3038" s="24"/>
      <c r="I3038" s="19" t="s">
        <v>298</v>
      </c>
      <c r="J3038" s="43" t="s">
        <v>691</v>
      </c>
      <c r="K3038" s="51" t="str">
        <f ca="1">LeaveTracker[[#This Row],[Days]]&amp;" "&amp;LeaveTracker[[#This Row],[Type of Leave]]</f>
        <v>0 OTHER</v>
      </c>
      <c r="L3038" s="23">
        <f ca="1">NETWORKDAYS(LeaveTracker[[#This Row],[Start Date]],LeaveTracker[[#This Row],[End Date]],lstHolidays)</f>
        <v>0</v>
      </c>
      <c r="M3038" s="27"/>
    </row>
    <row r="3039" spans="1:13" ht="30" customHeight="1" x14ac:dyDescent="0.3">
      <c r="A3039" s="27">
        <f t="shared" si="21"/>
        <v>1397</v>
      </c>
      <c r="B3039" s="31">
        <v>44922</v>
      </c>
      <c r="C3039" s="31">
        <v>44897</v>
      </c>
      <c r="D3039" s="19" t="s">
        <v>1329</v>
      </c>
      <c r="E3039" s="51" t="str">
        <f>IF(ISBLANK(LeaveTracker[[#This Row],[Employee Name]]),"-----",VLOOKUP(LeaveTracker[[#This Row],[Employee Name]],Employees[[Employee Name]:[Office]],7))</f>
        <v>ONT</v>
      </c>
      <c r="F3039" s="51" t="str">
        <f>IF(ISBLANK(LeaveTracker[[#This Row],[Employee Name]]),"-----",VLOOKUP(LeaveTracker[[#This Row],[Employee Name]],Employees[[Employee Name]:[Office]],6))</f>
        <v>REGULAR</v>
      </c>
      <c r="G3039" s="24">
        <v>44918</v>
      </c>
      <c r="H3039" s="24">
        <v>44924</v>
      </c>
      <c r="I3039" s="19" t="s">
        <v>82</v>
      </c>
      <c r="K3039" s="51" t="str">
        <f ca="1">LeaveTracker[[#This Row],[Days]]&amp;" "&amp;LeaveTracker[[#This Row],[Type of Leave]]</f>
        <v>4 VL</v>
      </c>
      <c r="L3039" s="23">
        <f ca="1">NETWORKDAYS(LeaveTracker[[#This Row],[Start Date]],LeaveTracker[[#This Row],[End Date]],lstHolidays)</f>
        <v>4</v>
      </c>
      <c r="M3039" s="27"/>
    </row>
    <row r="3040" spans="1:13" ht="30" customHeight="1" x14ac:dyDescent="0.3">
      <c r="A3040" s="27">
        <f t="shared" si="21"/>
        <v>1398</v>
      </c>
      <c r="B3040" s="31">
        <v>44922</v>
      </c>
      <c r="C3040" s="31">
        <v>44901</v>
      </c>
      <c r="D3040" s="19" t="s">
        <v>683</v>
      </c>
      <c r="E3040" s="51" t="str">
        <f>IF(ISBLANK(LeaveTracker[[#This Row],[Employee Name]]),"-----",VLOOKUP(LeaveTracker[[#This Row],[Employee Name]],Employees[[Employee Name]:[Office]],7))</f>
        <v>CEO</v>
      </c>
      <c r="F3040" s="51" t="str">
        <f>IF(ISBLANK(LeaveTracker[[#This Row],[Employee Name]]),"-----",VLOOKUP(LeaveTracker[[#This Row],[Employee Name]],Employees[[Employee Name]:[Office]],6))</f>
        <v>REGULAR</v>
      </c>
      <c r="G3040" s="24">
        <v>44918</v>
      </c>
      <c r="H3040" s="24">
        <v>44960</v>
      </c>
      <c r="I3040" s="19" t="s">
        <v>82</v>
      </c>
      <c r="K3040" s="51" t="str">
        <f ca="1">LeaveTracker[[#This Row],[Days]]&amp;" "&amp;LeaveTracker[[#This Row],[Type of Leave]]</f>
        <v>28 VL</v>
      </c>
      <c r="L3040" s="23">
        <f ca="1">NETWORKDAYS(LeaveTracker[[#This Row],[Start Date]],LeaveTracker[[#This Row],[End Date]],lstHolidays)</f>
        <v>28</v>
      </c>
      <c r="M3040" s="27"/>
    </row>
    <row r="3041" spans="1:13" ht="30" customHeight="1" x14ac:dyDescent="0.3">
      <c r="A3041" s="27">
        <f t="shared" si="21"/>
        <v>1399</v>
      </c>
      <c r="B3041" s="31">
        <v>44922</v>
      </c>
      <c r="C3041" s="31">
        <v>44757</v>
      </c>
      <c r="D3041" s="19" t="s">
        <v>525</v>
      </c>
      <c r="E3041" s="51" t="str">
        <f>IF(ISBLANK(LeaveTracker[[#This Row],[Employee Name]]),"-----",VLOOKUP(LeaveTracker[[#This Row],[Employee Name]],Employees[[Employee Name]:[Office]],7))</f>
        <v>GSO</v>
      </c>
      <c r="F3041" s="51" t="str">
        <f>IF(ISBLANK(LeaveTracker[[#This Row],[Employee Name]]),"-----",VLOOKUP(LeaveTracker[[#This Row],[Employee Name]],Employees[[Employee Name]:[Office]],6))</f>
        <v>REGULAR</v>
      </c>
      <c r="G3041" s="24">
        <v>44756</v>
      </c>
      <c r="H3041" s="24">
        <v>44756</v>
      </c>
      <c r="I3041" s="19" t="s">
        <v>81</v>
      </c>
      <c r="K3041" s="51" t="str">
        <f ca="1">LeaveTracker[[#This Row],[Days]]&amp;" "&amp;LeaveTracker[[#This Row],[Type of Leave]]</f>
        <v>1 SL</v>
      </c>
      <c r="L3041" s="23">
        <f ca="1">NETWORKDAYS(LeaveTracker[[#This Row],[Start Date]],LeaveTracker[[#This Row],[End Date]],lstHolidays)</f>
        <v>1</v>
      </c>
      <c r="M3041" s="27"/>
    </row>
    <row r="3042" spans="1:13" ht="30" customHeight="1" x14ac:dyDescent="0.3">
      <c r="A3042" s="27">
        <f t="shared" si="21"/>
        <v>1400</v>
      </c>
      <c r="B3042" s="31">
        <v>44922</v>
      </c>
      <c r="C3042" s="31">
        <v>44223</v>
      </c>
      <c r="D3042" s="19" t="s">
        <v>878</v>
      </c>
      <c r="E3042" s="51" t="str">
        <f>IF(ISBLANK(LeaveTracker[[#This Row],[Employee Name]]),"-----",VLOOKUP(LeaveTracker[[#This Row],[Employee Name]],Employees[[Employee Name]:[Office]],7))</f>
        <v>GSO</v>
      </c>
      <c r="F3042" s="51" t="str">
        <f>IF(ISBLANK(LeaveTracker[[#This Row],[Employee Name]]),"-----",VLOOKUP(LeaveTracker[[#This Row],[Employee Name]],Employees[[Employee Name]:[Office]],6))</f>
        <v>REGULAR</v>
      </c>
      <c r="G3042" s="24">
        <v>44561</v>
      </c>
      <c r="H3042" s="24">
        <v>44561</v>
      </c>
      <c r="I3042" s="19" t="s">
        <v>82</v>
      </c>
      <c r="K3042" s="51" t="str">
        <f ca="1">LeaveTracker[[#This Row],[Days]]&amp;" "&amp;LeaveTracker[[#This Row],[Type of Leave]]</f>
        <v>1 VL</v>
      </c>
      <c r="L3042" s="23">
        <f ca="1">NETWORKDAYS(LeaveTracker[[#This Row],[Start Date]],LeaveTracker[[#This Row],[End Date]],lstHolidays)</f>
        <v>1</v>
      </c>
      <c r="M3042" s="27"/>
    </row>
    <row r="3043" spans="1:13" ht="30" customHeight="1" x14ac:dyDescent="0.3">
      <c r="A3043" s="27">
        <f t="shared" si="21"/>
        <v>1401</v>
      </c>
      <c r="B3043" s="31">
        <v>44922</v>
      </c>
      <c r="C3043" s="31">
        <v>44886</v>
      </c>
      <c r="D3043" s="19" t="s">
        <v>1768</v>
      </c>
      <c r="E3043" s="51" t="str">
        <f>IF(ISBLANK(LeaveTracker[[#This Row],[Employee Name]]),"-----",VLOOKUP(LeaveTracker[[#This Row],[Employee Name]],Employees[[Employee Name]:[Office]],7))</f>
        <v>GSO</v>
      </c>
      <c r="F3043" s="51" t="str">
        <f>IF(ISBLANK(LeaveTracker[[#This Row],[Employee Name]]),"-----",VLOOKUP(LeaveTracker[[#This Row],[Employee Name]],Employees[[Employee Name]:[Office]],6))</f>
        <v>CASUAL</v>
      </c>
      <c r="G3043" s="24">
        <v>44893</v>
      </c>
      <c r="H3043" s="24">
        <v>44894</v>
      </c>
      <c r="I3043" s="19" t="s">
        <v>82</v>
      </c>
      <c r="K3043" s="51" t="str">
        <f ca="1">LeaveTracker[[#This Row],[Days]]&amp;" "&amp;LeaveTracker[[#This Row],[Type of Leave]]</f>
        <v>2 VL</v>
      </c>
      <c r="L3043" s="23">
        <f ca="1">NETWORKDAYS(LeaveTracker[[#This Row],[Start Date]],LeaveTracker[[#This Row],[End Date]],lstHolidays)</f>
        <v>2</v>
      </c>
      <c r="M3043" s="27"/>
    </row>
    <row r="3044" spans="1:13" ht="30" customHeight="1" x14ac:dyDescent="0.3">
      <c r="A3044" s="27">
        <f t="shared" si="21"/>
        <v>1402</v>
      </c>
      <c r="B3044" s="31">
        <v>44922</v>
      </c>
      <c r="C3044" s="31">
        <v>44826</v>
      </c>
      <c r="D3044" s="19" t="s">
        <v>1768</v>
      </c>
      <c r="E3044" s="51" t="str">
        <f>IF(ISBLANK(LeaveTracker[[#This Row],[Employee Name]]),"-----",VLOOKUP(LeaveTracker[[#This Row],[Employee Name]],Employees[[Employee Name]:[Office]],7))</f>
        <v>GSO</v>
      </c>
      <c r="F3044" s="51" t="str">
        <f>IF(ISBLANK(LeaveTracker[[#This Row],[Employee Name]]),"-----",VLOOKUP(LeaveTracker[[#This Row],[Employee Name]],Employees[[Employee Name]:[Office]],6))</f>
        <v>CASUAL</v>
      </c>
      <c r="G3044" s="24">
        <v>44825</v>
      </c>
      <c r="H3044" s="24">
        <v>44825</v>
      </c>
      <c r="I3044" s="19" t="s">
        <v>81</v>
      </c>
      <c r="K3044" s="51" t="str">
        <f ca="1">LeaveTracker[[#This Row],[Days]]&amp;" "&amp;LeaveTracker[[#This Row],[Type of Leave]]</f>
        <v>1 SL</v>
      </c>
      <c r="L3044" s="23">
        <f ca="1">NETWORKDAYS(LeaveTracker[[#This Row],[Start Date]],LeaveTracker[[#This Row],[End Date]],lstHolidays)</f>
        <v>1</v>
      </c>
      <c r="M3044" s="27"/>
    </row>
    <row r="3045" spans="1:13" ht="30" customHeight="1" x14ac:dyDescent="0.3">
      <c r="A3045" s="27">
        <f t="shared" si="21"/>
        <v>1403</v>
      </c>
      <c r="B3045" s="31">
        <v>44922</v>
      </c>
      <c r="C3045" s="31">
        <v>44833</v>
      </c>
      <c r="D3045" s="19" t="s">
        <v>776</v>
      </c>
      <c r="E3045" s="51" t="str">
        <f>IF(ISBLANK(LeaveTracker[[#This Row],[Employee Name]]),"-----",VLOOKUP(LeaveTracker[[#This Row],[Employee Name]],Employees[[Employee Name]:[Office]],7))</f>
        <v>GSO</v>
      </c>
      <c r="F3045" s="51" t="str">
        <f>IF(ISBLANK(LeaveTracker[[#This Row],[Employee Name]]),"-----",VLOOKUP(LeaveTracker[[#This Row],[Employee Name]],Employees[[Employee Name]:[Office]],6))</f>
        <v>REGULAR</v>
      </c>
      <c r="G3045" s="24">
        <v>44832</v>
      </c>
      <c r="H3045" s="24">
        <v>44832</v>
      </c>
      <c r="I3045" s="19" t="s">
        <v>81</v>
      </c>
      <c r="K3045" s="51" t="str">
        <f ca="1">LeaveTracker[[#This Row],[Days]]&amp;" "&amp;LeaveTracker[[#This Row],[Type of Leave]]</f>
        <v>1 SL</v>
      </c>
      <c r="L3045" s="23">
        <f ca="1">NETWORKDAYS(LeaveTracker[[#This Row],[Start Date]],LeaveTracker[[#This Row],[End Date]],lstHolidays)</f>
        <v>1</v>
      </c>
      <c r="M3045" s="27"/>
    </row>
    <row r="3046" spans="1:13" ht="30" customHeight="1" x14ac:dyDescent="0.3">
      <c r="A3046" s="27">
        <f t="shared" si="21"/>
        <v>1404</v>
      </c>
      <c r="B3046" s="31">
        <v>44922</v>
      </c>
      <c r="C3046" s="31">
        <v>44823</v>
      </c>
      <c r="D3046" s="19" t="s">
        <v>776</v>
      </c>
      <c r="E3046" s="51" t="str">
        <f>IF(ISBLANK(LeaveTracker[[#This Row],[Employee Name]]),"-----",VLOOKUP(LeaveTracker[[#This Row],[Employee Name]],Employees[[Employee Name]:[Office]],7))</f>
        <v>GSO</v>
      </c>
      <c r="F3046" s="51" t="str">
        <f>IF(ISBLANK(LeaveTracker[[#This Row],[Employee Name]]),"-----",VLOOKUP(LeaveTracker[[#This Row],[Employee Name]],Employees[[Employee Name]:[Office]],6))</f>
        <v>REGULAR</v>
      </c>
      <c r="G3046" s="24">
        <v>44817</v>
      </c>
      <c r="H3046" s="24">
        <v>44820</v>
      </c>
      <c r="I3046" s="19" t="s">
        <v>81</v>
      </c>
      <c r="K3046" s="51" t="str">
        <f ca="1">LeaveTracker[[#This Row],[Days]]&amp;" "&amp;LeaveTracker[[#This Row],[Type of Leave]]</f>
        <v>4 SL</v>
      </c>
      <c r="L3046" s="23">
        <f ca="1">NETWORKDAYS(LeaveTracker[[#This Row],[Start Date]],LeaveTracker[[#This Row],[End Date]],lstHolidays)</f>
        <v>4</v>
      </c>
      <c r="M3046" s="27"/>
    </row>
    <row r="3047" spans="1:13" ht="30" customHeight="1" x14ac:dyDescent="0.3">
      <c r="A3047" s="27">
        <f t="shared" si="21"/>
        <v>1405</v>
      </c>
      <c r="B3047" s="31">
        <v>44922</v>
      </c>
      <c r="C3047" s="31">
        <v>44887</v>
      </c>
      <c r="D3047" s="19" t="s">
        <v>874</v>
      </c>
      <c r="E3047" s="51" t="str">
        <f>IF(ISBLANK(LeaveTracker[[#This Row],[Employee Name]]),"-----",VLOOKUP(LeaveTracker[[#This Row],[Employee Name]],Employees[[Employee Name]:[Office]],7))</f>
        <v>GSO</v>
      </c>
      <c r="F3047" s="51" t="str">
        <f>IF(ISBLANK(LeaveTracker[[#This Row],[Employee Name]]),"-----",VLOOKUP(LeaveTracker[[#This Row],[Employee Name]],Employees[[Employee Name]:[Office]],6))</f>
        <v>REGULAR</v>
      </c>
      <c r="G3047" s="24">
        <v>44886</v>
      </c>
      <c r="H3047" s="24">
        <v>44886</v>
      </c>
      <c r="I3047" s="19" t="s">
        <v>81</v>
      </c>
      <c r="K3047" s="51" t="str">
        <f ca="1">LeaveTracker[[#This Row],[Days]]&amp;" "&amp;LeaveTracker[[#This Row],[Type of Leave]]</f>
        <v>1 SL</v>
      </c>
      <c r="L3047" s="23">
        <f ca="1">NETWORKDAYS(LeaveTracker[[#This Row],[Start Date]],LeaveTracker[[#This Row],[End Date]],lstHolidays)</f>
        <v>1</v>
      </c>
      <c r="M3047" s="27"/>
    </row>
    <row r="3048" spans="1:13" ht="30" customHeight="1" x14ac:dyDescent="0.3">
      <c r="A3048" s="27">
        <f t="shared" si="21"/>
        <v>1406</v>
      </c>
      <c r="B3048" s="31">
        <v>44922</v>
      </c>
      <c r="C3048" s="31">
        <v>44879</v>
      </c>
      <c r="D3048" s="19" t="s">
        <v>874</v>
      </c>
      <c r="E3048" s="51" t="str">
        <f>IF(ISBLANK(LeaveTracker[[#This Row],[Employee Name]]),"-----",VLOOKUP(LeaveTracker[[#This Row],[Employee Name]],Employees[[Employee Name]:[Office]],7))</f>
        <v>GSO</v>
      </c>
      <c r="F3048" s="51" t="str">
        <f>IF(ISBLANK(LeaveTracker[[#This Row],[Employee Name]]),"-----",VLOOKUP(LeaveTracker[[#This Row],[Employee Name]],Employees[[Employee Name]:[Office]],6))</f>
        <v>REGULAR</v>
      </c>
      <c r="G3048" s="24">
        <v>44876</v>
      </c>
      <c r="H3048" s="24">
        <v>44876</v>
      </c>
      <c r="I3048" s="19" t="s">
        <v>81</v>
      </c>
      <c r="K3048" s="51" t="str">
        <f ca="1">LeaveTracker[[#This Row],[Days]]&amp;" "&amp;LeaveTracker[[#This Row],[Type of Leave]]</f>
        <v>1 SL</v>
      </c>
      <c r="L3048" s="23">
        <f ca="1">NETWORKDAYS(LeaveTracker[[#This Row],[Start Date]],LeaveTracker[[#This Row],[End Date]],lstHolidays)</f>
        <v>1</v>
      </c>
      <c r="M3048" s="27"/>
    </row>
    <row r="3049" spans="1:13" ht="30" customHeight="1" x14ac:dyDescent="0.3">
      <c r="A3049" s="27">
        <f t="shared" si="21"/>
        <v>1407</v>
      </c>
      <c r="B3049" s="31">
        <v>44922</v>
      </c>
      <c r="C3049" s="31">
        <v>44859</v>
      </c>
      <c r="D3049" s="19" t="s">
        <v>874</v>
      </c>
      <c r="E3049" s="51" t="str">
        <f>IF(ISBLANK(LeaveTracker[[#This Row],[Employee Name]]),"-----",VLOOKUP(LeaveTracker[[#This Row],[Employee Name]],Employees[[Employee Name]:[Office]],7))</f>
        <v>GSO</v>
      </c>
      <c r="F3049" s="51" t="str">
        <f>IF(ISBLANK(LeaveTracker[[#This Row],[Employee Name]]),"-----",VLOOKUP(LeaveTracker[[#This Row],[Employee Name]],Employees[[Employee Name]:[Office]],6))</f>
        <v>REGULAR</v>
      </c>
      <c r="G3049" s="24">
        <v>44858</v>
      </c>
      <c r="H3049" s="24">
        <v>44858</v>
      </c>
      <c r="I3049" s="19" t="s">
        <v>81</v>
      </c>
      <c r="K3049" s="51" t="str">
        <f ca="1">LeaveTracker[[#This Row],[Days]]&amp;" "&amp;LeaveTracker[[#This Row],[Type of Leave]]</f>
        <v>1 SL</v>
      </c>
      <c r="L3049" s="23">
        <f ca="1">NETWORKDAYS(LeaveTracker[[#This Row],[Start Date]],LeaveTracker[[#This Row],[End Date]],lstHolidays)</f>
        <v>1</v>
      </c>
      <c r="M3049" s="27"/>
    </row>
    <row r="3050" spans="1:13" ht="30" customHeight="1" x14ac:dyDescent="0.3">
      <c r="A3050" s="27">
        <f t="shared" si="21"/>
        <v>1408</v>
      </c>
      <c r="B3050" s="31">
        <v>44922</v>
      </c>
      <c r="C3050" s="31">
        <v>44860</v>
      </c>
      <c r="D3050" s="19" t="s">
        <v>1768</v>
      </c>
      <c r="E3050" s="51" t="str">
        <f>IF(ISBLANK(LeaveTracker[[#This Row],[Employee Name]]),"-----",VLOOKUP(LeaveTracker[[#This Row],[Employee Name]],Employees[[Employee Name]:[Office]],7))</f>
        <v>GSO</v>
      </c>
      <c r="F3050" s="51" t="str">
        <f>IF(ISBLANK(LeaveTracker[[#This Row],[Employee Name]]),"-----",VLOOKUP(LeaveTracker[[#This Row],[Employee Name]],Employees[[Employee Name]:[Office]],6))</f>
        <v>CASUAL</v>
      </c>
      <c r="G3050" s="24">
        <v>44859</v>
      </c>
      <c r="H3050" s="24">
        <v>44859</v>
      </c>
      <c r="I3050" s="19" t="s">
        <v>81</v>
      </c>
      <c r="K3050" s="51" t="str">
        <f ca="1">LeaveTracker[[#This Row],[Days]]&amp;" "&amp;LeaveTracker[[#This Row],[Type of Leave]]</f>
        <v>1 SL</v>
      </c>
      <c r="L3050" s="23">
        <f ca="1">NETWORKDAYS(LeaveTracker[[#This Row],[Start Date]],LeaveTracker[[#This Row],[End Date]],lstHolidays)</f>
        <v>1</v>
      </c>
      <c r="M3050" s="27"/>
    </row>
    <row r="3051" spans="1:13" ht="30" customHeight="1" x14ac:dyDescent="0.3">
      <c r="A3051" s="27">
        <f t="shared" si="21"/>
        <v>1409</v>
      </c>
      <c r="B3051" s="31">
        <v>44922</v>
      </c>
      <c r="C3051" s="31">
        <v>44868</v>
      </c>
      <c r="D3051" s="19" t="s">
        <v>874</v>
      </c>
      <c r="E3051" s="51" t="str">
        <f>IF(ISBLANK(LeaveTracker[[#This Row],[Employee Name]]),"-----",VLOOKUP(LeaveTracker[[#This Row],[Employee Name]],Employees[[Employee Name]:[Office]],7))</f>
        <v>GSO</v>
      </c>
      <c r="F3051" s="51" t="str">
        <f>IF(ISBLANK(LeaveTracker[[#This Row],[Employee Name]]),"-----",VLOOKUP(LeaveTracker[[#This Row],[Employee Name]],Employees[[Employee Name]:[Office]],6))</f>
        <v>REGULAR</v>
      </c>
      <c r="G3051" s="24">
        <v>44862</v>
      </c>
      <c r="H3051" s="24">
        <v>44862</v>
      </c>
      <c r="I3051" s="19" t="s">
        <v>81</v>
      </c>
      <c r="K3051" s="51" t="str">
        <f ca="1">LeaveTracker[[#This Row],[Days]]&amp;" "&amp;LeaveTracker[[#This Row],[Type of Leave]]</f>
        <v>1 SL</v>
      </c>
      <c r="L3051" s="23">
        <f ca="1">NETWORKDAYS(LeaveTracker[[#This Row],[Start Date]],LeaveTracker[[#This Row],[End Date]],lstHolidays)</f>
        <v>1</v>
      </c>
      <c r="M3051" s="27"/>
    </row>
    <row r="3052" spans="1:13" ht="30" customHeight="1" x14ac:dyDescent="0.3">
      <c r="A3052" s="27">
        <v>1409</v>
      </c>
      <c r="B3052" s="31">
        <v>44922</v>
      </c>
      <c r="C3052" s="31">
        <v>44868</v>
      </c>
      <c r="D3052" s="19" t="s">
        <v>874</v>
      </c>
      <c r="E3052" s="51" t="str">
        <f>IF(ISBLANK(LeaveTracker[[#This Row],[Employee Name]]),"-----",VLOOKUP(LeaveTracker[[#This Row],[Employee Name]],Employees[[Employee Name]:[Office]],7))</f>
        <v>GSO</v>
      </c>
      <c r="F3052" s="51" t="str">
        <f>IF(ISBLANK(LeaveTracker[[#This Row],[Employee Name]]),"-----",VLOOKUP(LeaveTracker[[#This Row],[Employee Name]],Employees[[Employee Name]:[Office]],6))</f>
        <v>REGULAR</v>
      </c>
      <c r="G3052" s="24">
        <v>44867</v>
      </c>
      <c r="H3052" s="24">
        <v>44867</v>
      </c>
      <c r="I3052" s="19" t="s">
        <v>81</v>
      </c>
      <c r="K3052" s="51" t="str">
        <f ca="1">LeaveTracker[[#This Row],[Days]]&amp;" "&amp;LeaveTracker[[#This Row],[Type of Leave]]</f>
        <v>0 SL</v>
      </c>
      <c r="L3052" s="23">
        <f ca="1">NETWORKDAYS(LeaveTracker[[#This Row],[Start Date]],LeaveTracker[[#This Row],[End Date]],lstHolidays)</f>
        <v>0</v>
      </c>
      <c r="M3052" s="27"/>
    </row>
    <row r="3053" spans="1:13" ht="30" customHeight="1" x14ac:dyDescent="0.3">
      <c r="A3053" s="27">
        <f t="shared" si="21"/>
        <v>1410</v>
      </c>
      <c r="B3053" s="31">
        <v>44922</v>
      </c>
      <c r="C3053" s="31">
        <v>44867</v>
      </c>
      <c r="D3053" s="19" t="s">
        <v>878</v>
      </c>
      <c r="E3053" s="51" t="str">
        <f>IF(ISBLANK(LeaveTracker[[#This Row],[Employee Name]]),"-----",VLOOKUP(LeaveTracker[[#This Row],[Employee Name]],Employees[[Employee Name]:[Office]],7))</f>
        <v>GSO</v>
      </c>
      <c r="F3053" s="51" t="str">
        <f>IF(ISBLANK(LeaveTracker[[#This Row],[Employee Name]]),"-----",VLOOKUP(LeaveTracker[[#This Row],[Employee Name]],Employees[[Employee Name]:[Office]],6))</f>
        <v>REGULAR</v>
      </c>
      <c r="G3053" s="24">
        <v>44862</v>
      </c>
      <c r="H3053" s="24">
        <v>44862</v>
      </c>
      <c r="I3053" s="19" t="s">
        <v>81</v>
      </c>
      <c r="K3053" s="51" t="str">
        <f ca="1">LeaveTracker[[#This Row],[Days]]&amp;" "&amp;LeaveTracker[[#This Row],[Type of Leave]]</f>
        <v>1 SL</v>
      </c>
      <c r="L3053" s="23">
        <f ca="1">NETWORKDAYS(LeaveTracker[[#This Row],[Start Date]],LeaveTracker[[#This Row],[End Date]],lstHolidays)</f>
        <v>1</v>
      </c>
      <c r="M3053" s="27"/>
    </row>
    <row r="3054" spans="1:13" ht="30" customHeight="1" x14ac:dyDescent="0.3">
      <c r="A3054" s="27">
        <f t="shared" si="21"/>
        <v>1411</v>
      </c>
      <c r="B3054" s="31">
        <v>44922</v>
      </c>
      <c r="C3054" s="31">
        <v>44841</v>
      </c>
      <c r="D3054" s="19" t="s">
        <v>530</v>
      </c>
      <c r="E3054" s="51" t="str">
        <f>IF(ISBLANK(LeaveTracker[[#This Row],[Employee Name]]),"-----",VLOOKUP(LeaveTracker[[#This Row],[Employee Name]],Employees[[Employee Name]:[Office]],7))</f>
        <v>GSO</v>
      </c>
      <c r="F3054" s="51" t="str">
        <f>IF(ISBLANK(LeaveTracker[[#This Row],[Employee Name]]),"-----",VLOOKUP(LeaveTracker[[#This Row],[Employee Name]],Employees[[Employee Name]:[Office]],6))</f>
        <v>REGULAR</v>
      </c>
      <c r="G3054" s="24">
        <v>44838</v>
      </c>
      <c r="H3054" s="24">
        <v>44840</v>
      </c>
      <c r="I3054" s="19" t="s">
        <v>81</v>
      </c>
      <c r="K3054" s="51" t="str">
        <f ca="1">LeaveTracker[[#This Row],[Days]]&amp;" "&amp;LeaveTracker[[#This Row],[Type of Leave]]</f>
        <v>3 SL</v>
      </c>
      <c r="L3054" s="23">
        <f ca="1">NETWORKDAYS(LeaveTracker[[#This Row],[Start Date]],LeaveTracker[[#This Row],[End Date]],lstHolidays)</f>
        <v>3</v>
      </c>
      <c r="M3054" s="27"/>
    </row>
    <row r="3055" spans="1:13" ht="30" customHeight="1" x14ac:dyDescent="0.3">
      <c r="A3055" s="27">
        <f t="shared" si="21"/>
        <v>1412</v>
      </c>
      <c r="B3055" s="31">
        <v>44922</v>
      </c>
      <c r="C3055" s="31">
        <v>44839</v>
      </c>
      <c r="D3055" s="19" t="s">
        <v>875</v>
      </c>
      <c r="E3055" s="51" t="str">
        <f>IF(ISBLANK(LeaveTracker[[#This Row],[Employee Name]]),"-----",VLOOKUP(LeaveTracker[[#This Row],[Employee Name]],Employees[[Employee Name]:[Office]],7))</f>
        <v>GSO</v>
      </c>
      <c r="F3055" s="51" t="str">
        <f>IF(ISBLANK(LeaveTracker[[#This Row],[Employee Name]]),"-----",VLOOKUP(LeaveTracker[[#This Row],[Employee Name]],Employees[[Employee Name]:[Office]],6))</f>
        <v>REGULAR</v>
      </c>
      <c r="G3055" s="24">
        <v>44838</v>
      </c>
      <c r="H3055" s="24">
        <v>44838</v>
      </c>
      <c r="I3055" s="19" t="s">
        <v>81</v>
      </c>
      <c r="K3055" s="51" t="str">
        <f ca="1">LeaveTracker[[#This Row],[Days]]&amp;" "&amp;LeaveTracker[[#This Row],[Type of Leave]]</f>
        <v>1 SL</v>
      </c>
      <c r="L3055" s="23">
        <f ca="1">NETWORKDAYS(LeaveTracker[[#This Row],[Start Date]],LeaveTracker[[#This Row],[End Date]],lstHolidays)</f>
        <v>1</v>
      </c>
      <c r="M3055" s="27"/>
    </row>
    <row r="3056" spans="1:13" ht="30" customHeight="1" x14ac:dyDescent="0.3">
      <c r="A3056" s="27">
        <f t="shared" si="21"/>
        <v>1413</v>
      </c>
      <c r="B3056" s="31">
        <v>44922</v>
      </c>
      <c r="C3056" s="31">
        <v>44873</v>
      </c>
      <c r="D3056" s="19" t="s">
        <v>443</v>
      </c>
      <c r="E3056" s="51" t="str">
        <f>IF(ISBLANK(LeaveTracker[[#This Row],[Employee Name]]),"-----",VLOOKUP(LeaveTracker[[#This Row],[Employee Name]],Employees[[Employee Name]:[Office]],7))</f>
        <v>GSO</v>
      </c>
      <c r="F3056" s="51" t="str">
        <f>IF(ISBLANK(LeaveTracker[[#This Row],[Employee Name]]),"-----",VLOOKUP(LeaveTracker[[#This Row],[Employee Name]],Employees[[Employee Name]:[Office]],6))</f>
        <v>REGULAR</v>
      </c>
      <c r="G3056" s="24">
        <v>44880</v>
      </c>
      <c r="H3056" s="24">
        <v>44880</v>
      </c>
      <c r="I3056" s="19" t="s">
        <v>82</v>
      </c>
      <c r="J3056" s="43" t="s">
        <v>1004</v>
      </c>
      <c r="K3056" s="51" t="str">
        <f ca="1">LeaveTracker[[#This Row],[Days]]&amp;" "&amp;LeaveTracker[[#This Row],[Type of Leave]]</f>
        <v>1 VL</v>
      </c>
      <c r="L3056" s="23">
        <f ca="1">NETWORKDAYS(LeaveTracker[[#This Row],[Start Date]],LeaveTracker[[#This Row],[End Date]],lstHolidays)</f>
        <v>1</v>
      </c>
      <c r="M3056" s="27"/>
    </row>
    <row r="3057" spans="1:13" ht="30" customHeight="1" x14ac:dyDescent="0.3">
      <c r="A3057" s="27">
        <f t="shared" si="21"/>
        <v>1414</v>
      </c>
      <c r="B3057" s="31">
        <v>44922</v>
      </c>
      <c r="C3057" s="31">
        <v>44841</v>
      </c>
      <c r="D3057" s="19" t="s">
        <v>367</v>
      </c>
      <c r="E3057" s="51" t="str">
        <f>IF(ISBLANK(LeaveTracker[[#This Row],[Employee Name]]),"-----",VLOOKUP(LeaveTracker[[#This Row],[Employee Name]],Employees[[Employee Name]:[Office]],7))</f>
        <v>CCT</v>
      </c>
      <c r="F3057" s="51" t="str">
        <f>IF(ISBLANK(LeaveTracker[[#This Row],[Employee Name]]),"-----",VLOOKUP(LeaveTracker[[#This Row],[Employee Name]],Employees[[Employee Name]:[Office]],6))</f>
        <v>REGULAR</v>
      </c>
      <c r="G3057" s="24">
        <v>44841</v>
      </c>
      <c r="H3057" s="24">
        <v>44841</v>
      </c>
      <c r="I3057" s="19" t="s">
        <v>81</v>
      </c>
      <c r="K3057" s="51" t="str">
        <f ca="1">LeaveTracker[[#This Row],[Days]]&amp;" "&amp;LeaveTracker[[#This Row],[Type of Leave]]</f>
        <v>1 SL</v>
      </c>
      <c r="L3057" s="23">
        <f ca="1">NETWORKDAYS(LeaveTracker[[#This Row],[Start Date]],LeaveTracker[[#This Row],[End Date]],lstHolidays)</f>
        <v>1</v>
      </c>
      <c r="M3057" s="27"/>
    </row>
    <row r="3058" spans="1:13" ht="30" customHeight="1" x14ac:dyDescent="0.3">
      <c r="A3058" s="27">
        <f t="shared" si="21"/>
        <v>1415</v>
      </c>
      <c r="B3058" s="31">
        <v>44922</v>
      </c>
      <c r="C3058" s="31">
        <v>44872</v>
      </c>
      <c r="D3058" s="19" t="s">
        <v>375</v>
      </c>
      <c r="E3058" s="51" t="str">
        <f>IF(ISBLANK(LeaveTracker[[#This Row],[Employee Name]]),"-----",VLOOKUP(LeaveTracker[[#This Row],[Employee Name]],Employees[[Employee Name]:[Office]],7))</f>
        <v>CCT</v>
      </c>
      <c r="F3058" s="51" t="str">
        <f>IF(ISBLANK(LeaveTracker[[#This Row],[Employee Name]]),"-----",VLOOKUP(LeaveTracker[[#This Row],[Employee Name]],Employees[[Employee Name]:[Office]],6))</f>
        <v>REGULAR</v>
      </c>
      <c r="G3058" s="24">
        <v>44880</v>
      </c>
      <c r="H3058" s="24">
        <v>44880</v>
      </c>
      <c r="I3058" s="19" t="s">
        <v>82</v>
      </c>
      <c r="K3058" s="51" t="str">
        <f ca="1">LeaveTracker[[#This Row],[Days]]&amp;" "&amp;LeaveTracker[[#This Row],[Type of Leave]]</f>
        <v>1 VL</v>
      </c>
      <c r="L3058" s="23">
        <f ca="1">NETWORKDAYS(LeaveTracker[[#This Row],[Start Date]],LeaveTracker[[#This Row],[End Date]],lstHolidays)</f>
        <v>1</v>
      </c>
      <c r="M3058" s="27"/>
    </row>
    <row r="3059" spans="1:13" ht="30" customHeight="1" x14ac:dyDescent="0.3">
      <c r="A3059" s="27">
        <f t="shared" si="21"/>
        <v>1416</v>
      </c>
      <c r="B3059" s="31">
        <v>44922</v>
      </c>
      <c r="C3059" s="31">
        <v>44872</v>
      </c>
      <c r="D3059" s="19" t="s">
        <v>375</v>
      </c>
      <c r="E3059" s="51" t="str">
        <f>IF(ISBLANK(LeaveTracker[[#This Row],[Employee Name]]),"-----",VLOOKUP(LeaveTracker[[#This Row],[Employee Name]],Employees[[Employee Name]:[Office]],7))</f>
        <v>CCT</v>
      </c>
      <c r="F3059" s="51" t="str">
        <f>IF(ISBLANK(LeaveTracker[[#This Row],[Employee Name]]),"-----",VLOOKUP(LeaveTracker[[#This Row],[Employee Name]],Employees[[Employee Name]:[Office]],6))</f>
        <v>REGULAR</v>
      </c>
      <c r="G3059" s="24">
        <v>44890</v>
      </c>
      <c r="H3059" s="24">
        <v>44890</v>
      </c>
      <c r="I3059" s="19" t="s">
        <v>82</v>
      </c>
      <c r="K3059" s="51" t="str">
        <f ca="1">LeaveTracker[[#This Row],[Days]]&amp;" "&amp;LeaveTracker[[#This Row],[Type of Leave]]</f>
        <v>1 VL</v>
      </c>
      <c r="L3059" s="23">
        <f ca="1">NETWORKDAYS(LeaveTracker[[#This Row],[Start Date]],LeaveTracker[[#This Row],[End Date]],lstHolidays)</f>
        <v>1</v>
      </c>
      <c r="M3059" s="27"/>
    </row>
    <row r="3060" spans="1:13" ht="30" customHeight="1" x14ac:dyDescent="0.3">
      <c r="A3060" s="27">
        <f t="shared" si="21"/>
        <v>1417</v>
      </c>
      <c r="B3060" s="31">
        <v>44922</v>
      </c>
      <c r="C3060" s="31">
        <v>44872</v>
      </c>
      <c r="D3060" s="19" t="s">
        <v>578</v>
      </c>
      <c r="E3060" s="51" t="str">
        <f>IF(ISBLANK(LeaveTracker[[#This Row],[Employee Name]]),"-----",VLOOKUP(LeaveTracker[[#This Row],[Employee Name]],Employees[[Employee Name]:[Office]],7))</f>
        <v>CCT</v>
      </c>
      <c r="F3060" s="51" t="str">
        <f>IF(ISBLANK(LeaveTracker[[#This Row],[Employee Name]]),"-----",VLOOKUP(LeaveTracker[[#This Row],[Employee Name]],Employees[[Employee Name]:[Office]],6))</f>
        <v>REGULAR</v>
      </c>
      <c r="G3060" s="24">
        <v>44869</v>
      </c>
      <c r="H3060" s="24">
        <v>44869</v>
      </c>
      <c r="I3060" s="19" t="s">
        <v>81</v>
      </c>
      <c r="K3060" s="51" t="str">
        <f ca="1">LeaveTracker[[#This Row],[Days]]&amp;" "&amp;LeaveTracker[[#This Row],[Type of Leave]]</f>
        <v>1 SL</v>
      </c>
      <c r="L3060" s="23">
        <f ca="1">NETWORKDAYS(LeaveTracker[[#This Row],[Start Date]],LeaveTracker[[#This Row],[End Date]],lstHolidays)</f>
        <v>1</v>
      </c>
      <c r="M3060" s="27"/>
    </row>
    <row r="3061" spans="1:13" ht="30" customHeight="1" x14ac:dyDescent="0.3">
      <c r="A3061" s="27">
        <f t="shared" si="21"/>
        <v>1418</v>
      </c>
      <c r="B3061" s="31">
        <v>44922</v>
      </c>
      <c r="C3061" s="31">
        <v>44862</v>
      </c>
      <c r="D3061" s="19" t="s">
        <v>583</v>
      </c>
      <c r="E3061" s="51" t="str">
        <f>IF(ISBLANK(LeaveTracker[[#This Row],[Employee Name]]),"-----",VLOOKUP(LeaveTracker[[#This Row],[Employee Name]],Employees[[Employee Name]:[Office]],7))</f>
        <v>CCT</v>
      </c>
      <c r="F3061" s="51" t="str">
        <f>IF(ISBLANK(LeaveTracker[[#This Row],[Employee Name]]),"-----",VLOOKUP(LeaveTracker[[#This Row],[Employee Name]],Employees[[Employee Name]:[Office]],6))</f>
        <v>REGULAR</v>
      </c>
      <c r="G3061" s="24">
        <v>44891</v>
      </c>
      <c r="H3061" s="24">
        <v>44891</v>
      </c>
      <c r="I3061" s="19" t="s">
        <v>81</v>
      </c>
      <c r="K3061" s="51" t="str">
        <f>LeaveTracker[[#This Row],[Days]]&amp;" "&amp;LeaveTracker[[#This Row],[Type of Leave]]</f>
        <v>1 SL</v>
      </c>
      <c r="L3061" s="23">
        <v>1</v>
      </c>
      <c r="M3061" s="27"/>
    </row>
    <row r="3062" spans="1:13" ht="30" customHeight="1" x14ac:dyDescent="0.3">
      <c r="A3062" s="27">
        <f t="shared" si="21"/>
        <v>1419</v>
      </c>
      <c r="B3062" s="31">
        <v>44922</v>
      </c>
      <c r="C3062" s="31">
        <v>44862</v>
      </c>
      <c r="D3062" s="19" t="s">
        <v>578</v>
      </c>
      <c r="E3062" s="51" t="str">
        <f>IF(ISBLANK(LeaveTracker[[#This Row],[Employee Name]]),"-----",VLOOKUP(LeaveTracker[[#This Row],[Employee Name]],Employees[[Employee Name]:[Office]],7))</f>
        <v>CCT</v>
      </c>
      <c r="F3062" s="51" t="str">
        <f>IF(ISBLANK(LeaveTracker[[#This Row],[Employee Name]]),"-----",VLOOKUP(LeaveTracker[[#This Row],[Employee Name]],Employees[[Employee Name]:[Office]],6))</f>
        <v>REGULAR</v>
      </c>
      <c r="G3062" s="24">
        <v>44848</v>
      </c>
      <c r="H3062" s="24">
        <v>44848</v>
      </c>
      <c r="I3062" s="19" t="s">
        <v>81</v>
      </c>
      <c r="K3062" s="51" t="str">
        <f ca="1">LeaveTracker[[#This Row],[Days]]&amp;" "&amp;LeaveTracker[[#This Row],[Type of Leave]]</f>
        <v>1 SL</v>
      </c>
      <c r="L3062" s="23">
        <f ca="1">NETWORKDAYS(LeaveTracker[[#This Row],[Start Date]],LeaveTracker[[#This Row],[End Date]],lstHolidays)</f>
        <v>1</v>
      </c>
      <c r="M3062" s="27"/>
    </row>
    <row r="3063" spans="1:13" ht="30" customHeight="1" x14ac:dyDescent="0.3">
      <c r="A3063" s="27">
        <f t="shared" si="21"/>
        <v>1420</v>
      </c>
      <c r="B3063" s="31">
        <v>44922</v>
      </c>
      <c r="C3063" s="31">
        <v>44775</v>
      </c>
      <c r="D3063" s="19" t="s">
        <v>1982</v>
      </c>
      <c r="E3063" s="51" t="str">
        <f>IF(ISBLANK(LeaveTracker[[#This Row],[Employee Name]]),"-----",VLOOKUP(LeaveTracker[[#This Row],[Employee Name]],Employees[[Employee Name]:[Office]],7))</f>
        <v>CSU</v>
      </c>
      <c r="F3063" s="51" t="str">
        <f>IF(ISBLANK(LeaveTracker[[#This Row],[Employee Name]]),"-----",VLOOKUP(LeaveTracker[[#This Row],[Employee Name]],Employees[[Employee Name]:[Office]],6))</f>
        <v>CASUAL</v>
      </c>
      <c r="G3063" s="24"/>
      <c r="H3063" s="24"/>
      <c r="I3063" s="19" t="s">
        <v>298</v>
      </c>
      <c r="J3063" s="43" t="s">
        <v>691</v>
      </c>
      <c r="K3063" s="51" t="str">
        <f ca="1">LeaveTracker[[#This Row],[Days]]&amp;" "&amp;LeaveTracker[[#This Row],[Type of Leave]]</f>
        <v>0 OTHER</v>
      </c>
      <c r="L3063" s="23">
        <f ca="1">NETWORKDAYS(LeaveTracker[[#This Row],[Start Date]],LeaveTracker[[#This Row],[End Date]],lstHolidays)</f>
        <v>0</v>
      </c>
      <c r="M3063" s="27"/>
    </row>
    <row r="3064" spans="1:13" ht="30" customHeight="1" x14ac:dyDescent="0.3">
      <c r="A3064" s="27">
        <f t="shared" si="21"/>
        <v>1421</v>
      </c>
      <c r="B3064" s="31">
        <v>44922</v>
      </c>
      <c r="C3064" s="31">
        <v>44851</v>
      </c>
      <c r="D3064" s="19" t="s">
        <v>583</v>
      </c>
      <c r="E3064" s="51" t="str">
        <f>IF(ISBLANK(LeaveTracker[[#This Row],[Employee Name]]),"-----",VLOOKUP(LeaveTracker[[#This Row],[Employee Name]],Employees[[Employee Name]:[Office]],7))</f>
        <v>CCT</v>
      </c>
      <c r="F3064" s="51" t="str">
        <f>IF(ISBLANK(LeaveTracker[[#This Row],[Employee Name]]),"-----",VLOOKUP(LeaveTracker[[#This Row],[Employee Name]],Employees[[Employee Name]:[Office]],6))</f>
        <v>REGULAR</v>
      </c>
      <c r="G3064" s="24">
        <v>44848</v>
      </c>
      <c r="H3064" s="24">
        <v>44848</v>
      </c>
      <c r="I3064" s="19" t="s">
        <v>81</v>
      </c>
      <c r="K3064" s="51" t="str">
        <f ca="1">LeaveTracker[[#This Row],[Days]]&amp;" "&amp;LeaveTracker[[#This Row],[Type of Leave]]</f>
        <v>1 SL</v>
      </c>
      <c r="L3064" s="23">
        <f ca="1">NETWORKDAYS(LeaveTracker[[#This Row],[Start Date]],LeaveTracker[[#This Row],[End Date]],lstHolidays)</f>
        <v>1</v>
      </c>
      <c r="M3064" s="27"/>
    </row>
    <row r="3065" spans="1:13" ht="30" customHeight="1" x14ac:dyDescent="0.3">
      <c r="A3065" s="27">
        <f t="shared" si="21"/>
        <v>1422</v>
      </c>
      <c r="B3065" s="31">
        <v>44922</v>
      </c>
      <c r="C3065" s="31">
        <v>44840</v>
      </c>
      <c r="D3065" s="19" t="s">
        <v>572</v>
      </c>
      <c r="E3065" s="51" t="str">
        <f>IF(ISBLANK(LeaveTracker[[#This Row],[Employee Name]]),"-----",VLOOKUP(LeaveTracker[[#This Row],[Employee Name]],Employees[[Employee Name]:[Office]],7))</f>
        <v>CCT</v>
      </c>
      <c r="F3065" s="51" t="str">
        <f>IF(ISBLANK(LeaveTracker[[#This Row],[Employee Name]]),"-----",VLOOKUP(LeaveTracker[[#This Row],[Employee Name]],Employees[[Employee Name]:[Office]],6))</f>
        <v>REGULAR</v>
      </c>
      <c r="G3065" s="24">
        <v>44838</v>
      </c>
      <c r="H3065" s="24">
        <v>44839</v>
      </c>
      <c r="I3065" s="19" t="s">
        <v>81</v>
      </c>
      <c r="K3065" s="51" t="str">
        <f ca="1">LeaveTracker[[#This Row],[Days]]&amp;" "&amp;LeaveTracker[[#This Row],[Type of Leave]]</f>
        <v>2 SL</v>
      </c>
      <c r="L3065" s="23">
        <f ca="1">NETWORKDAYS(LeaveTracker[[#This Row],[Start Date]],LeaveTracker[[#This Row],[End Date]],lstHolidays)</f>
        <v>2</v>
      </c>
      <c r="M3065" s="27"/>
    </row>
    <row r="3066" spans="1:13" ht="30" customHeight="1" x14ac:dyDescent="0.3">
      <c r="A3066" s="27">
        <f t="shared" si="21"/>
        <v>1423</v>
      </c>
      <c r="B3066" s="31">
        <v>44922</v>
      </c>
      <c r="C3066" s="31">
        <v>44851</v>
      </c>
      <c r="D3066" s="19" t="s">
        <v>583</v>
      </c>
      <c r="E3066" s="51" t="str">
        <f>IF(ISBLANK(LeaveTracker[[#This Row],[Employee Name]]),"-----",VLOOKUP(LeaveTracker[[#This Row],[Employee Name]],Employees[[Employee Name]:[Office]],7))</f>
        <v>CCT</v>
      </c>
      <c r="F3066" s="51" t="str">
        <f>IF(ISBLANK(LeaveTracker[[#This Row],[Employee Name]]),"-----",VLOOKUP(LeaveTracker[[#This Row],[Employee Name]],Employees[[Employee Name]:[Office]],6))</f>
        <v>REGULAR</v>
      </c>
      <c r="G3066" s="24">
        <v>44845</v>
      </c>
      <c r="H3066" s="24">
        <v>44847</v>
      </c>
      <c r="I3066" s="19" t="s">
        <v>298</v>
      </c>
      <c r="J3066" s="43" t="s">
        <v>274</v>
      </c>
      <c r="K3066" s="51" t="str">
        <f ca="1">LeaveTracker[[#This Row],[Days]]&amp;" "&amp;LeaveTracker[[#This Row],[Type of Leave]]</f>
        <v>3 OTHER</v>
      </c>
      <c r="L3066" s="23">
        <f ca="1">NETWORKDAYS(LeaveTracker[[#This Row],[Start Date]],LeaveTracker[[#This Row],[End Date]],lstHolidays)</f>
        <v>3</v>
      </c>
      <c r="M3066" s="27"/>
    </row>
    <row r="3067" spans="1:13" ht="30" customHeight="1" x14ac:dyDescent="0.3">
      <c r="A3067" s="27">
        <f t="shared" ref="A3067:A3129" si="22">A3066+1</f>
        <v>1424</v>
      </c>
      <c r="B3067" s="31">
        <v>44922</v>
      </c>
      <c r="C3067" s="31">
        <v>44845</v>
      </c>
      <c r="D3067" s="19" t="s">
        <v>578</v>
      </c>
      <c r="E3067" s="51" t="str">
        <f>IF(ISBLANK(LeaveTracker[[#This Row],[Employee Name]]),"-----",VLOOKUP(LeaveTracker[[#This Row],[Employee Name]],Employees[[Employee Name]:[Office]],7))</f>
        <v>CCT</v>
      </c>
      <c r="F3067" s="51" t="str">
        <f>IF(ISBLANK(LeaveTracker[[#This Row],[Employee Name]]),"-----",VLOOKUP(LeaveTracker[[#This Row],[Employee Name]],Employees[[Employee Name]:[Office]],6))</f>
        <v>REGULAR</v>
      </c>
      <c r="G3067" s="24">
        <v>44841</v>
      </c>
      <c r="H3067" s="24">
        <v>44841</v>
      </c>
      <c r="I3067" s="19" t="s">
        <v>81</v>
      </c>
      <c r="K3067" s="51" t="str">
        <f ca="1">LeaveTracker[[#This Row],[Days]]&amp;" "&amp;LeaveTracker[[#This Row],[Type of Leave]]</f>
        <v>1 SL</v>
      </c>
      <c r="L3067" s="23">
        <f ca="1">NETWORKDAYS(LeaveTracker[[#This Row],[Start Date]],LeaveTracker[[#This Row],[End Date]],lstHolidays)</f>
        <v>1</v>
      </c>
      <c r="M3067" s="27"/>
    </row>
    <row r="3068" spans="1:13" ht="30" customHeight="1" x14ac:dyDescent="0.3">
      <c r="A3068" s="27">
        <f t="shared" si="22"/>
        <v>1425</v>
      </c>
      <c r="B3068" s="31">
        <v>44922</v>
      </c>
      <c r="C3068" s="31">
        <v>44778</v>
      </c>
      <c r="D3068" s="19" t="s">
        <v>380</v>
      </c>
      <c r="E3068" s="51" t="str">
        <f>IF(ISBLANK(LeaveTracker[[#This Row],[Employee Name]]),"-----",VLOOKUP(LeaveTracker[[#This Row],[Employee Name]],Employees[[Employee Name]:[Office]],7))</f>
        <v>CCT</v>
      </c>
      <c r="F3068" s="51" t="str">
        <f>IF(ISBLANK(LeaveTracker[[#This Row],[Employee Name]]),"-----",VLOOKUP(LeaveTracker[[#This Row],[Employee Name]],Employees[[Employee Name]:[Office]],6))</f>
        <v>REGULAR</v>
      </c>
      <c r="G3068" s="24">
        <v>44777</v>
      </c>
      <c r="H3068" s="24">
        <v>44777</v>
      </c>
      <c r="I3068" s="19" t="s">
        <v>298</v>
      </c>
      <c r="J3068" s="43" t="s">
        <v>1003</v>
      </c>
      <c r="K3068" s="51" t="str">
        <f ca="1">LeaveTracker[[#This Row],[Days]]&amp;" "&amp;LeaveTracker[[#This Row],[Type of Leave]]</f>
        <v>1 OTHER</v>
      </c>
      <c r="L3068" s="23">
        <f ca="1">NETWORKDAYS(LeaveTracker[[#This Row],[Start Date]],LeaveTracker[[#This Row],[End Date]],lstHolidays)</f>
        <v>1</v>
      </c>
      <c r="M3068" s="27"/>
    </row>
    <row r="3069" spans="1:13" ht="30" customHeight="1" x14ac:dyDescent="0.3">
      <c r="A3069" s="27">
        <f t="shared" si="22"/>
        <v>1426</v>
      </c>
      <c r="B3069" s="31">
        <v>44922</v>
      </c>
      <c r="C3069" s="31">
        <v>44809</v>
      </c>
      <c r="D3069" s="19" t="s">
        <v>578</v>
      </c>
      <c r="E3069" s="51" t="str">
        <f>IF(ISBLANK(LeaveTracker[[#This Row],[Employee Name]]),"-----",VLOOKUP(LeaveTracker[[#This Row],[Employee Name]],Employees[[Employee Name]:[Office]],7))</f>
        <v>CCT</v>
      </c>
      <c r="F3069" s="51" t="str">
        <f>IF(ISBLANK(LeaveTracker[[#This Row],[Employee Name]]),"-----",VLOOKUP(LeaveTracker[[#This Row],[Employee Name]],Employees[[Employee Name]:[Office]],6))</f>
        <v>REGULAR</v>
      </c>
      <c r="G3069" s="24">
        <v>44799</v>
      </c>
      <c r="H3069" s="24">
        <v>44799</v>
      </c>
      <c r="I3069" s="19" t="s">
        <v>81</v>
      </c>
      <c r="K3069" s="51" t="str">
        <f ca="1">LeaveTracker[[#This Row],[Days]]&amp;" "&amp;LeaveTracker[[#This Row],[Type of Leave]]</f>
        <v>1 SL</v>
      </c>
      <c r="L3069" s="23">
        <f ca="1">NETWORKDAYS(LeaveTracker[[#This Row],[Start Date]],LeaveTracker[[#This Row],[End Date]],lstHolidays)</f>
        <v>1</v>
      </c>
      <c r="M3069" s="27"/>
    </row>
    <row r="3070" spans="1:13" ht="30" customHeight="1" x14ac:dyDescent="0.3">
      <c r="A3070" s="27">
        <f t="shared" si="22"/>
        <v>1427</v>
      </c>
      <c r="B3070" s="31">
        <v>44922</v>
      </c>
      <c r="C3070" s="31">
        <v>44858</v>
      </c>
      <c r="D3070" s="19" t="s">
        <v>375</v>
      </c>
      <c r="E3070" s="51" t="str">
        <f>IF(ISBLANK(LeaveTracker[[#This Row],[Employee Name]]),"-----",VLOOKUP(LeaveTracker[[#This Row],[Employee Name]],Employees[[Employee Name]:[Office]],7))</f>
        <v>CCT</v>
      </c>
      <c r="F3070" s="51" t="str">
        <f>IF(ISBLANK(LeaveTracker[[#This Row],[Employee Name]]),"-----",VLOOKUP(LeaveTracker[[#This Row],[Employee Name]],Employees[[Employee Name]:[Office]],6))</f>
        <v>REGULAR</v>
      </c>
      <c r="G3070" s="24">
        <v>44855</v>
      </c>
      <c r="H3070" s="24">
        <v>44855</v>
      </c>
      <c r="I3070" s="19" t="s">
        <v>81</v>
      </c>
      <c r="K3070" s="51" t="str">
        <f ca="1">LeaveTracker[[#This Row],[Days]]&amp;" "&amp;LeaveTracker[[#This Row],[Type of Leave]]</f>
        <v>1 SL</v>
      </c>
      <c r="L3070" s="23">
        <f ca="1">NETWORKDAYS(LeaveTracker[[#This Row],[Start Date]],LeaveTracker[[#This Row],[End Date]],lstHolidays)</f>
        <v>1</v>
      </c>
      <c r="M3070" s="27"/>
    </row>
    <row r="3071" spans="1:13" ht="30" customHeight="1" x14ac:dyDescent="0.3">
      <c r="A3071" s="27">
        <f t="shared" si="22"/>
        <v>1428</v>
      </c>
      <c r="B3071" s="31">
        <v>44922</v>
      </c>
      <c r="C3071" s="31">
        <v>44823</v>
      </c>
      <c r="D3071" s="19" t="s">
        <v>597</v>
      </c>
      <c r="E3071" s="51" t="str">
        <f>IF(ISBLANK(LeaveTracker[[#This Row],[Employee Name]]),"-----",VLOOKUP(LeaveTracker[[#This Row],[Employee Name]],Employees[[Employee Name]:[Office]],7))</f>
        <v>MAHOGANY MARKET</v>
      </c>
      <c r="F3071" s="51" t="str">
        <f>IF(ISBLANK(LeaveTracker[[#This Row],[Employee Name]]),"-----",VLOOKUP(LeaveTracker[[#This Row],[Employee Name]],Employees[[Employee Name]:[Office]],6))</f>
        <v>REGULAR</v>
      </c>
      <c r="G3071" s="24">
        <v>44822</v>
      </c>
      <c r="H3071" s="24">
        <v>44822</v>
      </c>
      <c r="I3071" s="19" t="s">
        <v>81</v>
      </c>
      <c r="K3071" s="51" t="str">
        <f>LeaveTracker[[#This Row],[Days]]&amp;" "&amp;LeaveTracker[[#This Row],[Type of Leave]]</f>
        <v>1 SL</v>
      </c>
      <c r="L3071" s="23">
        <v>1</v>
      </c>
      <c r="M3071" s="27"/>
    </row>
    <row r="3072" spans="1:13" ht="30" customHeight="1" x14ac:dyDescent="0.3">
      <c r="A3072" s="27">
        <f t="shared" si="22"/>
        <v>1429</v>
      </c>
      <c r="B3072" s="31">
        <v>44922</v>
      </c>
      <c r="C3072" s="31">
        <v>44816</v>
      </c>
      <c r="D3072" s="19" t="s">
        <v>599</v>
      </c>
      <c r="E3072" s="51" t="str">
        <f>IF(ISBLANK(LeaveTracker[[#This Row],[Employee Name]]),"-----",VLOOKUP(LeaveTracker[[#This Row],[Employee Name]],Employees[[Employee Name]:[Office]],7))</f>
        <v>EEO/ CITY MARKET</v>
      </c>
      <c r="F3072" s="51" t="str">
        <f>IF(ISBLANK(LeaveTracker[[#This Row],[Employee Name]]),"-----",VLOOKUP(LeaveTracker[[#This Row],[Employee Name]],Employees[[Employee Name]:[Office]],6))</f>
        <v>REGULAR</v>
      </c>
      <c r="G3072" s="24">
        <v>44805</v>
      </c>
      <c r="H3072" s="24">
        <v>44805</v>
      </c>
      <c r="I3072" s="19" t="s">
        <v>81</v>
      </c>
      <c r="K3072" s="51" t="str">
        <f ca="1">LeaveTracker[[#This Row],[Days]]&amp;" "&amp;LeaveTracker[[#This Row],[Type of Leave]]</f>
        <v>1 SL</v>
      </c>
      <c r="L3072" s="23">
        <f ca="1">NETWORKDAYS(LeaveTracker[[#This Row],[Start Date]],LeaveTracker[[#This Row],[End Date]],lstHolidays)</f>
        <v>1</v>
      </c>
      <c r="M3072" s="27"/>
    </row>
    <row r="3073" spans="1:13" ht="30" customHeight="1" x14ac:dyDescent="0.3">
      <c r="A3073" s="27">
        <f t="shared" si="22"/>
        <v>1430</v>
      </c>
      <c r="B3073" s="31">
        <v>44922</v>
      </c>
      <c r="C3073" s="31">
        <v>44816</v>
      </c>
      <c r="D3073" s="19" t="s">
        <v>591</v>
      </c>
      <c r="E3073" s="51" t="str">
        <f>IF(ISBLANK(LeaveTracker[[#This Row],[Employee Name]]),"-----",VLOOKUP(LeaveTracker[[#This Row],[Employee Name]],Employees[[Employee Name]:[Office]],7))</f>
        <v>MAHOGANY MARKET</v>
      </c>
      <c r="F3073" s="51" t="str">
        <f>IF(ISBLANK(LeaveTracker[[#This Row],[Employee Name]]),"-----",VLOOKUP(LeaveTracker[[#This Row],[Employee Name]],Employees[[Employee Name]:[Office]],6))</f>
        <v>REGULAR</v>
      </c>
      <c r="G3073" s="24">
        <v>44815</v>
      </c>
      <c r="H3073" s="24">
        <v>44815</v>
      </c>
      <c r="I3073" s="19" t="s">
        <v>81</v>
      </c>
      <c r="K3073" s="51" t="str">
        <f>LeaveTracker[[#This Row],[Days]]&amp;" "&amp;LeaveTracker[[#This Row],[Type of Leave]]</f>
        <v>1 SL</v>
      </c>
      <c r="L3073" s="23">
        <v>1</v>
      </c>
      <c r="M3073" s="27"/>
    </row>
    <row r="3074" spans="1:13" ht="30" customHeight="1" x14ac:dyDescent="0.3">
      <c r="A3074" s="27">
        <f t="shared" si="22"/>
        <v>1431</v>
      </c>
      <c r="B3074" s="31">
        <v>44922</v>
      </c>
      <c r="C3074" s="31">
        <v>44882</v>
      </c>
      <c r="D3074" s="19" t="s">
        <v>601</v>
      </c>
      <c r="E3074" s="51" t="str">
        <f>IF(ISBLANK(LeaveTracker[[#This Row],[Employee Name]]),"-----",VLOOKUP(LeaveTracker[[#This Row],[Employee Name]],Employees[[Employee Name]:[Office]],7))</f>
        <v>MAHOGANY MARKET</v>
      </c>
      <c r="F3074" s="51" t="str">
        <f>IF(ISBLANK(LeaveTracker[[#This Row],[Employee Name]]),"-----",VLOOKUP(LeaveTracker[[#This Row],[Employee Name]],Employees[[Employee Name]:[Office]],6))</f>
        <v>REGULAR</v>
      </c>
      <c r="G3074" s="24">
        <v>44880</v>
      </c>
      <c r="H3074" s="24">
        <v>44880</v>
      </c>
      <c r="I3074" s="19" t="s">
        <v>81</v>
      </c>
      <c r="K3074" s="51" t="str">
        <f ca="1">LeaveTracker[[#This Row],[Days]]&amp;" "&amp;LeaveTracker[[#This Row],[Type of Leave]]</f>
        <v>1 SL</v>
      </c>
      <c r="L3074" s="23">
        <f ca="1">NETWORKDAYS(LeaveTracker[[#This Row],[Start Date]],LeaveTracker[[#This Row],[End Date]],lstHolidays)</f>
        <v>1</v>
      </c>
      <c r="M3074" s="27"/>
    </row>
    <row r="3075" spans="1:13" ht="30" customHeight="1" x14ac:dyDescent="0.3">
      <c r="A3075" s="27">
        <f t="shared" si="22"/>
        <v>1432</v>
      </c>
      <c r="B3075" s="31">
        <v>44922</v>
      </c>
      <c r="C3075" s="31">
        <v>44879</v>
      </c>
      <c r="D3075" s="19" t="s">
        <v>591</v>
      </c>
      <c r="E3075" s="51" t="str">
        <f>IF(ISBLANK(LeaveTracker[[#This Row],[Employee Name]]),"-----",VLOOKUP(LeaveTracker[[#This Row],[Employee Name]],Employees[[Employee Name]:[Office]],7))</f>
        <v>MAHOGANY MARKET</v>
      </c>
      <c r="F3075" s="51" t="str">
        <f>IF(ISBLANK(LeaveTracker[[#This Row],[Employee Name]]),"-----",VLOOKUP(LeaveTracker[[#This Row],[Employee Name]],Employees[[Employee Name]:[Office]],6))</f>
        <v>REGULAR</v>
      </c>
      <c r="G3075" s="24">
        <v>44878</v>
      </c>
      <c r="H3075" s="24">
        <v>44878</v>
      </c>
      <c r="I3075" s="19" t="s">
        <v>81</v>
      </c>
      <c r="K3075" s="51" t="str">
        <f>LeaveTracker[[#This Row],[Days]]&amp;" "&amp;LeaveTracker[[#This Row],[Type of Leave]]</f>
        <v>1 SL</v>
      </c>
      <c r="L3075" s="23">
        <v>1</v>
      </c>
      <c r="M3075" s="27"/>
    </row>
    <row r="3076" spans="1:13" ht="30" customHeight="1" x14ac:dyDescent="0.3">
      <c r="A3076" s="27">
        <f t="shared" si="22"/>
        <v>1433</v>
      </c>
      <c r="B3076" s="31">
        <v>44922</v>
      </c>
      <c r="C3076" s="31">
        <v>44858</v>
      </c>
      <c r="D3076" s="19" t="s">
        <v>601</v>
      </c>
      <c r="E3076" s="51" t="str">
        <f>IF(ISBLANK(LeaveTracker[[#This Row],[Employee Name]]),"-----",VLOOKUP(LeaveTracker[[#This Row],[Employee Name]],Employees[[Employee Name]:[Office]],7))</f>
        <v>MAHOGANY MARKET</v>
      </c>
      <c r="F3076" s="51" t="str">
        <f>IF(ISBLANK(LeaveTracker[[#This Row],[Employee Name]]),"-----",VLOOKUP(LeaveTracker[[#This Row],[Employee Name]],Employees[[Employee Name]:[Office]],6))</f>
        <v>REGULAR</v>
      </c>
      <c r="G3076" s="24">
        <v>44858</v>
      </c>
      <c r="H3076" s="24">
        <v>44860</v>
      </c>
      <c r="I3076" s="19" t="s">
        <v>82</v>
      </c>
      <c r="J3076" s="43" t="s">
        <v>1004</v>
      </c>
      <c r="K3076" s="51" t="str">
        <f ca="1">LeaveTracker[[#This Row],[Days]]&amp;" "&amp;LeaveTracker[[#This Row],[Type of Leave]]</f>
        <v>3 VL</v>
      </c>
      <c r="L3076" s="23">
        <f ca="1">NETWORKDAYS(LeaveTracker[[#This Row],[Start Date]],LeaveTracker[[#This Row],[End Date]],lstHolidays)</f>
        <v>3</v>
      </c>
      <c r="M3076" s="27"/>
    </row>
    <row r="3077" spans="1:13" ht="30" customHeight="1" x14ac:dyDescent="0.3">
      <c r="A3077" s="27">
        <f t="shared" si="22"/>
        <v>1434</v>
      </c>
      <c r="B3077" s="31">
        <v>44922</v>
      </c>
      <c r="C3077" s="31">
        <v>44874</v>
      </c>
      <c r="D3077" s="19" t="s">
        <v>618</v>
      </c>
      <c r="E3077" s="51" t="str">
        <f>IF(ISBLANK(LeaveTracker[[#This Row],[Employee Name]]),"-----",VLOOKUP(LeaveTracker[[#This Row],[Employee Name]],Employees[[Employee Name]:[Office]],7))</f>
        <v>EEO/ CITY MARKET</v>
      </c>
      <c r="F3077" s="51" t="str">
        <f>IF(ISBLANK(LeaveTracker[[#This Row],[Employee Name]]),"-----",VLOOKUP(LeaveTracker[[#This Row],[Employee Name]],Employees[[Employee Name]:[Office]],6))</f>
        <v>REGULAR</v>
      </c>
      <c r="G3077" s="24">
        <v>44854</v>
      </c>
      <c r="H3077" s="24">
        <v>44854</v>
      </c>
      <c r="I3077" s="19" t="s">
        <v>298</v>
      </c>
      <c r="J3077" s="43" t="s">
        <v>1003</v>
      </c>
      <c r="K3077" s="51" t="str">
        <f ca="1">LeaveTracker[[#This Row],[Days]]&amp;" "&amp;LeaveTracker[[#This Row],[Type of Leave]]</f>
        <v>1 OTHER</v>
      </c>
      <c r="L3077" s="23">
        <f ca="1">NETWORKDAYS(LeaveTracker[[#This Row],[Start Date]],LeaveTracker[[#This Row],[End Date]],lstHolidays)</f>
        <v>1</v>
      </c>
      <c r="M3077" s="27"/>
    </row>
    <row r="3078" spans="1:13" ht="30" customHeight="1" x14ac:dyDescent="0.3">
      <c r="A3078" s="27">
        <f t="shared" si="22"/>
        <v>1435</v>
      </c>
      <c r="B3078" s="31">
        <v>44922</v>
      </c>
      <c r="C3078" s="31">
        <v>44838</v>
      </c>
      <c r="D3078" s="19" t="s">
        <v>618</v>
      </c>
      <c r="E3078" s="51" t="str">
        <f>IF(ISBLANK(LeaveTracker[[#This Row],[Employee Name]]),"-----",VLOOKUP(LeaveTracker[[#This Row],[Employee Name]],Employees[[Employee Name]:[Office]],7))</f>
        <v>EEO/ CITY MARKET</v>
      </c>
      <c r="F3078" s="51" t="str">
        <f>IF(ISBLANK(LeaveTracker[[#This Row],[Employee Name]]),"-----",VLOOKUP(LeaveTracker[[#This Row],[Employee Name]],Employees[[Employee Name]:[Office]],6))</f>
        <v>REGULAR</v>
      </c>
      <c r="G3078" s="24">
        <v>44840</v>
      </c>
      <c r="H3078" s="24">
        <v>44840</v>
      </c>
      <c r="I3078" s="19" t="s">
        <v>298</v>
      </c>
      <c r="J3078" s="43" t="s">
        <v>1003</v>
      </c>
      <c r="K3078" s="51" t="str">
        <f ca="1">LeaveTracker[[#This Row],[Days]]&amp;" "&amp;LeaveTracker[[#This Row],[Type of Leave]]</f>
        <v>1 OTHER</v>
      </c>
      <c r="L3078" s="23">
        <f ca="1">NETWORKDAYS(LeaveTracker[[#This Row],[Start Date]],LeaveTracker[[#This Row],[End Date]],lstHolidays)</f>
        <v>1</v>
      </c>
      <c r="M3078" s="27"/>
    </row>
    <row r="3079" spans="1:13" ht="30" customHeight="1" x14ac:dyDescent="0.3">
      <c r="A3079" s="27">
        <f t="shared" si="22"/>
        <v>1436</v>
      </c>
      <c r="B3079" s="31">
        <v>44922</v>
      </c>
      <c r="C3079" s="31">
        <v>44879</v>
      </c>
      <c r="D3079" s="19" t="s">
        <v>597</v>
      </c>
      <c r="E3079" s="51" t="str">
        <f>IF(ISBLANK(LeaveTracker[[#This Row],[Employee Name]]),"-----",VLOOKUP(LeaveTracker[[#This Row],[Employee Name]],Employees[[Employee Name]:[Office]],7))</f>
        <v>MAHOGANY MARKET</v>
      </c>
      <c r="F3079" s="51" t="str">
        <f>IF(ISBLANK(LeaveTracker[[#This Row],[Employee Name]]),"-----",VLOOKUP(LeaveTracker[[#This Row],[Employee Name]],Employees[[Employee Name]:[Office]],6))</f>
        <v>REGULAR</v>
      </c>
      <c r="G3079" s="24">
        <v>44877</v>
      </c>
      <c r="H3079" s="24">
        <v>44877</v>
      </c>
      <c r="I3079" s="19" t="s">
        <v>81</v>
      </c>
      <c r="K3079" s="51" t="str">
        <f>LeaveTracker[[#This Row],[Days]]&amp;" "&amp;LeaveTracker[[#This Row],[Type of Leave]]</f>
        <v>1 SL</v>
      </c>
      <c r="L3079" s="23">
        <v>1</v>
      </c>
      <c r="M3079" s="27"/>
    </row>
    <row r="3080" spans="1:13" ht="30" customHeight="1" x14ac:dyDescent="0.3">
      <c r="A3080" s="27">
        <f t="shared" si="22"/>
        <v>1437</v>
      </c>
      <c r="B3080" s="31">
        <v>44922</v>
      </c>
      <c r="C3080" s="31">
        <v>44884</v>
      </c>
      <c r="D3080" s="19" t="s">
        <v>1834</v>
      </c>
      <c r="E3080" s="51" t="str">
        <f>IF(ISBLANK(LeaveTracker[[#This Row],[Employee Name]]),"-----",VLOOKUP(LeaveTracker[[#This Row],[Employee Name]],Employees[[Employee Name]:[Office]],7))</f>
        <v>EEO/CITY MARKET</v>
      </c>
      <c r="F3080" s="51" t="str">
        <f>IF(ISBLANK(LeaveTracker[[#This Row],[Employee Name]]),"-----",VLOOKUP(LeaveTracker[[#This Row],[Employee Name]],Employees[[Employee Name]:[Office]],6))</f>
        <v>CASUAL</v>
      </c>
      <c r="G3080" s="24">
        <v>44883</v>
      </c>
      <c r="H3080" s="24">
        <v>44883</v>
      </c>
      <c r="I3080" s="19" t="s">
        <v>81</v>
      </c>
      <c r="K3080" s="51" t="str">
        <f ca="1">LeaveTracker[[#This Row],[Days]]&amp;" "&amp;LeaveTracker[[#This Row],[Type of Leave]]</f>
        <v>1 SL</v>
      </c>
      <c r="L3080" s="23">
        <f ca="1">NETWORKDAYS(LeaveTracker[[#This Row],[Start Date]],LeaveTracker[[#This Row],[End Date]],lstHolidays)</f>
        <v>1</v>
      </c>
      <c r="M3080" s="27"/>
    </row>
    <row r="3081" spans="1:13" ht="30" customHeight="1" x14ac:dyDescent="0.3">
      <c r="A3081" s="27">
        <f t="shared" si="22"/>
        <v>1438</v>
      </c>
      <c r="B3081" s="31">
        <v>44922</v>
      </c>
      <c r="C3081" s="31">
        <v>44872</v>
      </c>
      <c r="D3081" s="19" t="s">
        <v>1046</v>
      </c>
      <c r="E3081" s="51" t="str">
        <f>IF(ISBLANK(LeaveTracker[[#This Row],[Employee Name]]),"-----",VLOOKUP(LeaveTracker[[#This Row],[Employee Name]],Employees[[Employee Name]:[Office]],7))</f>
        <v>CENRO</v>
      </c>
      <c r="F3081" s="51" t="str">
        <f>IF(ISBLANK(LeaveTracker[[#This Row],[Employee Name]]),"-----",VLOOKUP(LeaveTracker[[#This Row],[Employee Name]],Employees[[Employee Name]:[Office]],6))</f>
        <v>REGULAR</v>
      </c>
      <c r="G3081" s="24">
        <v>44877</v>
      </c>
      <c r="H3081" s="24">
        <v>44879</v>
      </c>
      <c r="I3081" s="19" t="s">
        <v>82</v>
      </c>
      <c r="J3081" s="43" t="s">
        <v>1004</v>
      </c>
      <c r="K3081" s="51" t="str">
        <f ca="1">LeaveTracker[[#This Row],[Days]]&amp;" "&amp;LeaveTracker[[#This Row],[Type of Leave]]</f>
        <v>1 VL</v>
      </c>
      <c r="L3081" s="23">
        <f ca="1">NETWORKDAYS(LeaveTracker[[#This Row],[Start Date]],LeaveTracker[[#This Row],[End Date]],lstHolidays)</f>
        <v>1</v>
      </c>
      <c r="M3081" s="27"/>
    </row>
    <row r="3082" spans="1:13" ht="30" customHeight="1" x14ac:dyDescent="0.3">
      <c r="A3082" s="27">
        <f t="shared" si="22"/>
        <v>1439</v>
      </c>
      <c r="B3082" s="31">
        <v>44922</v>
      </c>
      <c r="C3082" s="31">
        <v>44865</v>
      </c>
      <c r="D3082" s="19" t="s">
        <v>1109</v>
      </c>
      <c r="E3082" s="51" t="str">
        <f>IF(ISBLANK(LeaveTracker[[#This Row],[Employee Name]]),"-----",VLOOKUP(LeaveTracker[[#This Row],[Employee Name]],Employees[[Employee Name]:[Office]],7))</f>
        <v>CENRO</v>
      </c>
      <c r="F3082" s="51" t="str">
        <f>IF(ISBLANK(LeaveTracker[[#This Row],[Employee Name]]),"-----",VLOOKUP(LeaveTracker[[#This Row],[Employee Name]],Employees[[Employee Name]:[Office]],6))</f>
        <v>REGULAR</v>
      </c>
      <c r="G3082" s="24">
        <v>44872</v>
      </c>
      <c r="H3082" s="24">
        <v>44876</v>
      </c>
      <c r="I3082" s="19" t="s">
        <v>82</v>
      </c>
      <c r="K3082" s="51" t="str">
        <f ca="1">LeaveTracker[[#This Row],[Days]]&amp;" "&amp;LeaveTracker[[#This Row],[Type of Leave]]</f>
        <v>5 VL</v>
      </c>
      <c r="L3082" s="23">
        <f ca="1">NETWORKDAYS(LeaveTracker[[#This Row],[Start Date]],LeaveTracker[[#This Row],[End Date]],lstHolidays)</f>
        <v>5</v>
      </c>
      <c r="M3082" s="27"/>
    </row>
    <row r="3083" spans="1:13" ht="30" customHeight="1" x14ac:dyDescent="0.3">
      <c r="A3083" s="27">
        <f t="shared" si="22"/>
        <v>1440</v>
      </c>
      <c r="B3083" s="31">
        <v>44922</v>
      </c>
      <c r="C3083" s="31">
        <v>44894</v>
      </c>
      <c r="D3083" s="19" t="s">
        <v>683</v>
      </c>
      <c r="E3083" s="51" t="str">
        <f>IF(ISBLANK(LeaveTracker[[#This Row],[Employee Name]]),"-----",VLOOKUP(LeaveTracker[[#This Row],[Employee Name]],Employees[[Employee Name]:[Office]],7))</f>
        <v>CEO</v>
      </c>
      <c r="F3083" s="51" t="str">
        <f>IF(ISBLANK(LeaveTracker[[#This Row],[Employee Name]]),"-----",VLOOKUP(LeaveTracker[[#This Row],[Employee Name]],Employees[[Employee Name]:[Office]],6))</f>
        <v>REGULAR</v>
      </c>
      <c r="G3083" s="24">
        <v>44893</v>
      </c>
      <c r="H3083" s="24">
        <v>44893</v>
      </c>
      <c r="I3083" s="19" t="s">
        <v>81</v>
      </c>
      <c r="K3083" s="51" t="str">
        <f ca="1">LeaveTracker[[#This Row],[Days]]&amp;" "&amp;LeaveTracker[[#This Row],[Type of Leave]]</f>
        <v>1 SL</v>
      </c>
      <c r="L3083" s="23">
        <f ca="1">NETWORKDAYS(LeaveTracker[[#This Row],[Start Date]],LeaveTracker[[#This Row],[End Date]],lstHolidays)</f>
        <v>1</v>
      </c>
      <c r="M3083" s="27"/>
    </row>
    <row r="3084" spans="1:13" ht="30" customHeight="1" x14ac:dyDescent="0.3">
      <c r="A3084" s="27">
        <f t="shared" si="22"/>
        <v>1441</v>
      </c>
      <c r="B3084" s="31">
        <v>44922</v>
      </c>
      <c r="C3084" s="31">
        <v>44909</v>
      </c>
      <c r="D3084" s="19" t="s">
        <v>683</v>
      </c>
      <c r="E3084" s="51" t="str">
        <f>IF(ISBLANK(LeaveTracker[[#This Row],[Employee Name]]),"-----",VLOOKUP(LeaveTracker[[#This Row],[Employee Name]],Employees[[Employee Name]:[Office]],7))</f>
        <v>CEO</v>
      </c>
      <c r="F3084" s="51" t="str">
        <f>IF(ISBLANK(LeaveTracker[[#This Row],[Employee Name]]),"-----",VLOOKUP(LeaveTracker[[#This Row],[Employee Name]],Employees[[Employee Name]:[Office]],6))</f>
        <v>REGULAR</v>
      </c>
      <c r="G3084" s="24">
        <v>44908</v>
      </c>
      <c r="H3084" s="24">
        <v>44908</v>
      </c>
      <c r="I3084" s="19" t="s">
        <v>298</v>
      </c>
      <c r="J3084" s="43" t="s">
        <v>1003</v>
      </c>
      <c r="K3084" s="51" t="str">
        <f ca="1">LeaveTracker[[#This Row],[Days]]&amp;" "&amp;LeaveTracker[[#This Row],[Type of Leave]]</f>
        <v>1 OTHER</v>
      </c>
      <c r="L3084" s="23">
        <f ca="1">NETWORKDAYS(LeaveTracker[[#This Row],[Start Date]],LeaveTracker[[#This Row],[End Date]],lstHolidays)</f>
        <v>1</v>
      </c>
      <c r="M3084" s="27"/>
    </row>
    <row r="3085" spans="1:13" ht="30" customHeight="1" x14ac:dyDescent="0.3">
      <c r="A3085" s="27">
        <f t="shared" si="22"/>
        <v>1442</v>
      </c>
      <c r="B3085" s="31">
        <v>44922</v>
      </c>
      <c r="C3085" s="31">
        <v>44902</v>
      </c>
      <c r="D3085" s="19" t="s">
        <v>591</v>
      </c>
      <c r="E3085" s="51" t="str">
        <f>IF(ISBLANK(LeaveTracker[[#This Row],[Employee Name]]),"-----",VLOOKUP(LeaveTracker[[#This Row],[Employee Name]],Employees[[Employee Name]:[Office]],7))</f>
        <v>MAHOGANY MARKET</v>
      </c>
      <c r="F3085" s="51" t="str">
        <f>IF(ISBLANK(LeaveTracker[[#This Row],[Employee Name]]),"-----",VLOOKUP(LeaveTracker[[#This Row],[Employee Name]],Employees[[Employee Name]:[Office]],6))</f>
        <v>REGULAR</v>
      </c>
      <c r="G3085" s="24">
        <v>44915</v>
      </c>
      <c r="H3085" s="24">
        <v>44917</v>
      </c>
      <c r="I3085" s="19" t="s">
        <v>82</v>
      </c>
      <c r="J3085" s="43" t="s">
        <v>1004</v>
      </c>
      <c r="K3085" s="51" t="str">
        <f ca="1">LeaveTracker[[#This Row],[Days]]&amp;" "&amp;LeaveTracker[[#This Row],[Type of Leave]]</f>
        <v>3 VL</v>
      </c>
      <c r="L3085" s="23">
        <f ca="1">NETWORKDAYS(LeaveTracker[[#This Row],[Start Date]],LeaveTracker[[#This Row],[End Date]],lstHolidays)</f>
        <v>3</v>
      </c>
      <c r="M3085" s="27"/>
    </row>
    <row r="3086" spans="1:13" ht="30" customHeight="1" x14ac:dyDescent="0.3">
      <c r="A3086" s="27">
        <f t="shared" si="22"/>
        <v>1443</v>
      </c>
      <c r="B3086" s="31">
        <v>44922</v>
      </c>
      <c r="C3086" s="31">
        <v>44902</v>
      </c>
      <c r="D3086" s="19" t="s">
        <v>595</v>
      </c>
      <c r="E3086" s="51" t="str">
        <f>IF(ISBLANK(LeaveTracker[[#This Row],[Employee Name]]),"-----",VLOOKUP(LeaveTracker[[#This Row],[Employee Name]],Employees[[Employee Name]:[Office]],7))</f>
        <v>MAHOGANY MARKET</v>
      </c>
      <c r="F3086" s="51" t="str">
        <f>IF(ISBLANK(LeaveTracker[[#This Row],[Employee Name]]),"-----",VLOOKUP(LeaveTracker[[#This Row],[Employee Name]],Employees[[Employee Name]:[Office]],6))</f>
        <v>REGULAR</v>
      </c>
      <c r="G3086" s="24">
        <v>44900</v>
      </c>
      <c r="H3086" s="24">
        <v>44900</v>
      </c>
      <c r="I3086" s="19" t="s">
        <v>81</v>
      </c>
      <c r="K3086" s="51" t="str">
        <f ca="1">LeaveTracker[[#This Row],[Days]]&amp;" "&amp;LeaveTracker[[#This Row],[Type of Leave]]</f>
        <v>1 SL</v>
      </c>
      <c r="L3086" s="23">
        <f ca="1">NETWORKDAYS(LeaveTracker[[#This Row],[Start Date]],LeaveTracker[[#This Row],[End Date]],lstHolidays)</f>
        <v>1</v>
      </c>
      <c r="M3086" s="27"/>
    </row>
    <row r="3087" spans="1:13" ht="30" customHeight="1" x14ac:dyDescent="0.3">
      <c r="A3087" s="27">
        <f t="shared" si="22"/>
        <v>1444</v>
      </c>
      <c r="B3087" s="31">
        <v>44922</v>
      </c>
      <c r="C3087" s="31">
        <v>44902</v>
      </c>
      <c r="D3087" s="19" t="s">
        <v>591</v>
      </c>
      <c r="E3087" s="51" t="str">
        <f>IF(ISBLANK(LeaveTracker[[#This Row],[Employee Name]]),"-----",VLOOKUP(LeaveTracker[[#This Row],[Employee Name]],Employees[[Employee Name]:[Office]],7))</f>
        <v>MAHOGANY MARKET</v>
      </c>
      <c r="F3087" s="51" t="str">
        <f>IF(ISBLANK(LeaveTracker[[#This Row],[Employee Name]]),"-----",VLOOKUP(LeaveTracker[[#This Row],[Employee Name]],Employees[[Employee Name]:[Office]],6))</f>
        <v>REGULAR</v>
      </c>
      <c r="G3087" s="24">
        <v>44901</v>
      </c>
      <c r="H3087" s="24">
        <v>44901</v>
      </c>
      <c r="I3087" s="19" t="s">
        <v>298</v>
      </c>
      <c r="J3087" s="43" t="s">
        <v>1003</v>
      </c>
      <c r="K3087" s="51" t="str">
        <f ca="1">LeaveTracker[[#This Row],[Days]]&amp;" "&amp;LeaveTracker[[#This Row],[Type of Leave]]</f>
        <v>1 OTHER</v>
      </c>
      <c r="L3087" s="23">
        <f ca="1">NETWORKDAYS(LeaveTracker[[#This Row],[Start Date]],LeaveTracker[[#This Row],[End Date]],lstHolidays)</f>
        <v>1</v>
      </c>
      <c r="M3087" s="27"/>
    </row>
    <row r="3088" spans="1:13" ht="30" customHeight="1" x14ac:dyDescent="0.3">
      <c r="A3088" s="27">
        <f t="shared" si="22"/>
        <v>1445</v>
      </c>
      <c r="B3088" s="31">
        <v>44922</v>
      </c>
      <c r="C3088" s="31">
        <v>44902</v>
      </c>
      <c r="D3088" s="19" t="s">
        <v>618</v>
      </c>
      <c r="E3088" s="51" t="str">
        <f>IF(ISBLANK(LeaveTracker[[#This Row],[Employee Name]]),"-----",VLOOKUP(LeaveTracker[[#This Row],[Employee Name]],Employees[[Employee Name]:[Office]],7))</f>
        <v>EEO/ CITY MARKET</v>
      </c>
      <c r="F3088" s="51" t="str">
        <f>IF(ISBLANK(LeaveTracker[[#This Row],[Employee Name]]),"-----",VLOOKUP(LeaveTracker[[#This Row],[Employee Name]],Employees[[Employee Name]:[Office]],6))</f>
        <v>REGULAR</v>
      </c>
      <c r="G3088" s="24">
        <v>44914</v>
      </c>
      <c r="H3088" s="24">
        <v>44914</v>
      </c>
      <c r="I3088" s="19" t="s">
        <v>82</v>
      </c>
      <c r="K3088" s="51" t="str">
        <f ca="1">LeaveTracker[[#This Row],[Days]]&amp;" "&amp;LeaveTracker[[#This Row],[Type of Leave]]</f>
        <v>1 VL</v>
      </c>
      <c r="L3088" s="23">
        <f ca="1">NETWORKDAYS(LeaveTracker[[#This Row],[Start Date]],LeaveTracker[[#This Row],[End Date]],lstHolidays)</f>
        <v>1</v>
      </c>
      <c r="M3088" s="27"/>
    </row>
    <row r="3089" spans="1:13" ht="30" customHeight="1" x14ac:dyDescent="0.3">
      <c r="A3089" s="27">
        <v>1445</v>
      </c>
      <c r="B3089" s="31">
        <v>44922</v>
      </c>
      <c r="C3089" s="31">
        <v>44902</v>
      </c>
      <c r="D3089" s="19" t="s">
        <v>618</v>
      </c>
      <c r="E3089" s="51" t="str">
        <f>IF(ISBLANK(LeaveTracker[[#This Row],[Employee Name]]),"-----",VLOOKUP(LeaveTracker[[#This Row],[Employee Name]],Employees[[Employee Name]:[Office]],7))</f>
        <v>EEO/ CITY MARKET</v>
      </c>
      <c r="F3089" s="51" t="str">
        <f>IF(ISBLANK(LeaveTracker[[#This Row],[Employee Name]]),"-----",VLOOKUP(LeaveTracker[[#This Row],[Employee Name]],Employees[[Employee Name]:[Office]],6))</f>
        <v>REGULAR</v>
      </c>
      <c r="G3089" s="24">
        <v>44921</v>
      </c>
      <c r="H3089" s="24">
        <v>44921</v>
      </c>
      <c r="I3089" s="19" t="s">
        <v>82</v>
      </c>
      <c r="K3089" s="51" t="str">
        <f>LeaveTracker[[#This Row],[Days]]&amp;" "&amp;LeaveTracker[[#This Row],[Type of Leave]]</f>
        <v>1 VL</v>
      </c>
      <c r="L3089" s="23">
        <v>1</v>
      </c>
      <c r="M3089" s="27"/>
    </row>
    <row r="3090" spans="1:13" ht="30" customHeight="1" x14ac:dyDescent="0.3">
      <c r="A3090" s="27">
        <v>1445</v>
      </c>
      <c r="B3090" s="31">
        <v>44922</v>
      </c>
      <c r="C3090" s="31">
        <v>44902</v>
      </c>
      <c r="D3090" s="19" t="s">
        <v>618</v>
      </c>
      <c r="E3090" s="51" t="str">
        <f>IF(ISBLANK(LeaveTracker[[#This Row],[Employee Name]]),"-----",VLOOKUP(LeaveTracker[[#This Row],[Employee Name]],Employees[[Employee Name]:[Office]],7))</f>
        <v>EEO/ CITY MARKET</v>
      </c>
      <c r="F3090" s="51" t="str">
        <f>IF(ISBLANK(LeaveTracker[[#This Row],[Employee Name]]),"-----",VLOOKUP(LeaveTracker[[#This Row],[Employee Name]],Employees[[Employee Name]:[Office]],6))</f>
        <v>REGULAR</v>
      </c>
      <c r="G3090" s="24">
        <v>44924</v>
      </c>
      <c r="H3090" s="24">
        <v>44924</v>
      </c>
      <c r="I3090" s="19" t="s">
        <v>82</v>
      </c>
      <c r="K3090" s="51" t="str">
        <f ca="1">LeaveTracker[[#This Row],[Days]]&amp;" "&amp;LeaveTracker[[#This Row],[Type of Leave]]</f>
        <v>1 VL</v>
      </c>
      <c r="L3090" s="23">
        <f ca="1">NETWORKDAYS(LeaveTracker[[#This Row],[Start Date]],LeaveTracker[[#This Row],[End Date]],lstHolidays)</f>
        <v>1</v>
      </c>
      <c r="M3090" s="27"/>
    </row>
    <row r="3091" spans="1:13" ht="30" customHeight="1" x14ac:dyDescent="0.3">
      <c r="A3091" s="27">
        <f t="shared" si="22"/>
        <v>1446</v>
      </c>
      <c r="B3091" s="31">
        <v>44922</v>
      </c>
      <c r="C3091" s="31">
        <v>44868</v>
      </c>
      <c r="D3091" s="19" t="s">
        <v>710</v>
      </c>
      <c r="E3091" s="51" t="str">
        <f>IF(ISBLANK(LeaveTracker[[#This Row],[Employee Name]]),"-----",VLOOKUP(LeaveTracker[[#This Row],[Employee Name]],Employees[[Employee Name]:[Office]],7))</f>
        <v>ONT</v>
      </c>
      <c r="F3091" s="51" t="str">
        <f>IF(ISBLANK(LeaveTracker[[#This Row],[Employee Name]]),"-----",VLOOKUP(LeaveTracker[[#This Row],[Employee Name]],Employees[[Employee Name]:[Office]],6))</f>
        <v>REGULAR</v>
      </c>
      <c r="G3091" s="24">
        <v>44890</v>
      </c>
      <c r="H3091" s="24">
        <v>44891</v>
      </c>
      <c r="I3091" s="19" t="s">
        <v>82</v>
      </c>
      <c r="J3091" s="43" t="s">
        <v>1004</v>
      </c>
      <c r="K3091" s="51" t="str">
        <f ca="1">LeaveTracker[[#This Row],[Days]]&amp;" "&amp;LeaveTracker[[#This Row],[Type of Leave]]</f>
        <v>1 VL</v>
      </c>
      <c r="L3091" s="23">
        <f ca="1">NETWORKDAYS(LeaveTracker[[#This Row],[Start Date]],LeaveTracker[[#This Row],[End Date]],lstHolidays)</f>
        <v>1</v>
      </c>
      <c r="M3091" s="27"/>
    </row>
    <row r="3092" spans="1:13" ht="30" customHeight="1" x14ac:dyDescent="0.3">
      <c r="A3092" s="27">
        <f t="shared" si="22"/>
        <v>1447</v>
      </c>
      <c r="B3092" s="31">
        <v>44922</v>
      </c>
      <c r="C3092" s="31">
        <v>44851</v>
      </c>
      <c r="D3092" s="19" t="s">
        <v>893</v>
      </c>
      <c r="E3092" s="51" t="str">
        <f>IF(ISBLANK(LeaveTracker[[#This Row],[Employee Name]]),"-----",VLOOKUP(LeaveTracker[[#This Row],[Employee Name]],Employees[[Employee Name]:[Office]],7))</f>
        <v>ONT</v>
      </c>
      <c r="F3092" s="51" t="str">
        <f>IF(ISBLANK(LeaveTracker[[#This Row],[Employee Name]]),"-----",VLOOKUP(LeaveTracker[[#This Row],[Employee Name]],Employees[[Employee Name]:[Office]],6))</f>
        <v>REGULAR</v>
      </c>
      <c r="G3092" s="24">
        <v>44841</v>
      </c>
      <c r="H3092" s="24">
        <v>44848</v>
      </c>
      <c r="I3092" s="19" t="s">
        <v>81</v>
      </c>
      <c r="K3092" s="51" t="str">
        <f>LeaveTracker[[#This Row],[Days]]&amp;" "&amp;LeaveTracker[[#This Row],[Type of Leave]]</f>
        <v>9 SL</v>
      </c>
      <c r="L3092" s="23">
        <v>9</v>
      </c>
      <c r="M3092" s="27"/>
    </row>
    <row r="3093" spans="1:13" ht="30" customHeight="1" x14ac:dyDescent="0.3">
      <c r="A3093" s="27">
        <f t="shared" si="22"/>
        <v>1448</v>
      </c>
      <c r="B3093" s="31">
        <v>44922</v>
      </c>
      <c r="C3093" s="31">
        <v>44855</v>
      </c>
      <c r="D3093" s="19" t="s">
        <v>112</v>
      </c>
      <c r="E3093" s="51" t="str">
        <f>IF(ISBLANK(LeaveTracker[[#This Row],[Employee Name]]),"-----",VLOOKUP(LeaveTracker[[#This Row],[Employee Name]],Employees[[Employee Name]:[Office]],7))</f>
        <v>ONT</v>
      </c>
      <c r="F3093" s="51" t="str">
        <f>IF(ISBLANK(LeaveTracker[[#This Row],[Employee Name]]),"-----",VLOOKUP(LeaveTracker[[#This Row],[Employee Name]],Employees[[Employee Name]:[Office]],6))</f>
        <v>REGULAR</v>
      </c>
      <c r="G3093" s="24">
        <v>44893</v>
      </c>
      <c r="H3093" s="24">
        <v>44894</v>
      </c>
      <c r="I3093" s="19" t="s">
        <v>82</v>
      </c>
      <c r="K3093" s="51" t="str">
        <f ca="1">LeaveTracker[[#This Row],[Days]]&amp;" "&amp;LeaveTracker[[#This Row],[Type of Leave]]</f>
        <v>2 VL</v>
      </c>
      <c r="L3093" s="23">
        <f ca="1">NETWORKDAYS(LeaveTracker[[#This Row],[Start Date]],LeaveTracker[[#This Row],[End Date]],lstHolidays)</f>
        <v>2</v>
      </c>
      <c r="M3093" s="27"/>
    </row>
    <row r="3094" spans="1:13" ht="30" customHeight="1" x14ac:dyDescent="0.3">
      <c r="A3094" s="27">
        <f t="shared" si="22"/>
        <v>1449</v>
      </c>
      <c r="B3094" s="31">
        <v>44922</v>
      </c>
      <c r="C3094" s="31">
        <v>44855</v>
      </c>
      <c r="D3094" s="19" t="s">
        <v>112</v>
      </c>
      <c r="E3094" s="51" t="str">
        <f>IF(ISBLANK(LeaveTracker[[#This Row],[Employee Name]]),"-----",VLOOKUP(LeaveTracker[[#This Row],[Employee Name]],Employees[[Employee Name]:[Office]],7))</f>
        <v>ONT</v>
      </c>
      <c r="F3094" s="51" t="str">
        <f>IF(ISBLANK(LeaveTracker[[#This Row],[Employee Name]]),"-----",VLOOKUP(LeaveTracker[[#This Row],[Employee Name]],Employees[[Employee Name]:[Office]],6))</f>
        <v>REGULAR</v>
      </c>
      <c r="G3094" s="24">
        <v>44918</v>
      </c>
      <c r="H3094" s="24">
        <v>44922</v>
      </c>
      <c r="I3094" s="19" t="s">
        <v>82</v>
      </c>
      <c r="K3094" s="51" t="str">
        <f ca="1">LeaveTracker[[#This Row],[Days]]&amp;" "&amp;LeaveTracker[[#This Row],[Type of Leave]]</f>
        <v>2 VL</v>
      </c>
      <c r="L3094" s="23">
        <f ca="1">NETWORKDAYS(LeaveTracker[[#This Row],[Start Date]],LeaveTracker[[#This Row],[End Date]],lstHolidays)</f>
        <v>2</v>
      </c>
      <c r="M3094" s="27"/>
    </row>
    <row r="3095" spans="1:13" ht="30" customHeight="1" x14ac:dyDescent="0.3">
      <c r="A3095" s="27">
        <v>1449</v>
      </c>
      <c r="B3095" s="31">
        <v>44922</v>
      </c>
      <c r="C3095" s="31">
        <v>44855</v>
      </c>
      <c r="D3095" s="19" t="s">
        <v>112</v>
      </c>
      <c r="E3095" s="51" t="str">
        <f>IF(ISBLANK(LeaveTracker[[#This Row],[Employee Name]]),"-----",VLOOKUP(LeaveTracker[[#This Row],[Employee Name]],Employees[[Employee Name]:[Office]],7))</f>
        <v>ONT</v>
      </c>
      <c r="F3095" s="51" t="str">
        <f>IF(ISBLANK(LeaveTracker[[#This Row],[Employee Name]]),"-----",VLOOKUP(LeaveTracker[[#This Row],[Employee Name]],Employees[[Employee Name]:[Office]],6))</f>
        <v>REGULAR</v>
      </c>
      <c r="G3095" s="24">
        <v>44924</v>
      </c>
      <c r="H3095" s="24">
        <v>44924</v>
      </c>
      <c r="I3095" s="19" t="s">
        <v>82</v>
      </c>
      <c r="K3095" s="51" t="str">
        <f ca="1">LeaveTracker[[#This Row],[Days]]&amp;" "&amp;LeaveTracker[[#This Row],[Type of Leave]]</f>
        <v>1 VL</v>
      </c>
      <c r="L3095" s="23">
        <f ca="1">NETWORKDAYS(LeaveTracker[[#This Row],[Start Date]],LeaveTracker[[#This Row],[End Date]],lstHolidays)</f>
        <v>1</v>
      </c>
      <c r="M3095" s="27"/>
    </row>
    <row r="3096" spans="1:13" ht="30" customHeight="1" x14ac:dyDescent="0.3">
      <c r="A3096" s="27">
        <f t="shared" si="22"/>
        <v>1450</v>
      </c>
      <c r="B3096" s="31">
        <v>44922</v>
      </c>
      <c r="C3096" s="31">
        <v>44838</v>
      </c>
      <c r="D3096" s="19" t="s">
        <v>1985</v>
      </c>
      <c r="E3096" s="51" t="str">
        <f>IF(ISBLANK(LeaveTracker[[#This Row],[Employee Name]]),"-----",VLOOKUP(LeaveTracker[[#This Row],[Employee Name]],Employees[[Employee Name]:[Office]],7))</f>
        <v>ONT</v>
      </c>
      <c r="F3096" s="51" t="str">
        <f>IF(ISBLANK(LeaveTracker[[#This Row],[Employee Name]]),"-----",VLOOKUP(LeaveTracker[[#This Row],[Employee Name]],Employees[[Employee Name]:[Office]],6))</f>
        <v>REGULAR</v>
      </c>
      <c r="G3096" s="24">
        <v>44855</v>
      </c>
      <c r="H3096" s="24">
        <v>44857</v>
      </c>
      <c r="I3096" s="19" t="s">
        <v>298</v>
      </c>
      <c r="J3096" s="43" t="s">
        <v>1003</v>
      </c>
      <c r="K3096" s="51" t="str">
        <f ca="1">LeaveTracker[[#This Row],[Days]]&amp;" "&amp;LeaveTracker[[#This Row],[Type of Leave]]</f>
        <v>1 OTHER</v>
      </c>
      <c r="L3096" s="23">
        <f ca="1">NETWORKDAYS(LeaveTracker[[#This Row],[Start Date]],LeaveTracker[[#This Row],[End Date]],lstHolidays)</f>
        <v>1</v>
      </c>
      <c r="M3096" s="27"/>
    </row>
    <row r="3097" spans="1:13" ht="30" customHeight="1" x14ac:dyDescent="0.3">
      <c r="A3097" s="27">
        <f t="shared" si="22"/>
        <v>1451</v>
      </c>
      <c r="B3097" s="31">
        <v>44922</v>
      </c>
      <c r="C3097" s="31">
        <v>44838</v>
      </c>
      <c r="D3097" s="19" t="s">
        <v>1189</v>
      </c>
      <c r="E3097" s="51" t="str">
        <f>IF(ISBLANK(LeaveTracker[[#This Row],[Employee Name]]),"-----",VLOOKUP(LeaveTracker[[#This Row],[Employee Name]],Employees[[Employee Name]:[Office]],7))</f>
        <v>ONT</v>
      </c>
      <c r="F3097" s="51" t="str">
        <f>IF(ISBLANK(LeaveTracker[[#This Row],[Employee Name]]),"-----",VLOOKUP(LeaveTracker[[#This Row],[Employee Name]],Employees[[Employee Name]:[Office]],6))</f>
        <v>REGULAR</v>
      </c>
      <c r="G3097" s="24">
        <v>44851</v>
      </c>
      <c r="H3097" s="24">
        <v>44862</v>
      </c>
      <c r="I3097" s="19" t="s">
        <v>82</v>
      </c>
      <c r="K3097" s="51" t="str">
        <f ca="1">LeaveTracker[[#This Row],[Days]]&amp;" "&amp;LeaveTracker[[#This Row],[Type of Leave]]</f>
        <v>10 VL</v>
      </c>
      <c r="L3097" s="23">
        <f ca="1">NETWORKDAYS(LeaveTracker[[#This Row],[Start Date]],LeaveTracker[[#This Row],[End Date]],lstHolidays)</f>
        <v>10</v>
      </c>
      <c r="M3097" s="27"/>
    </row>
    <row r="3098" spans="1:13" ht="30" customHeight="1" x14ac:dyDescent="0.3">
      <c r="A3098" s="27">
        <f t="shared" si="22"/>
        <v>1452</v>
      </c>
      <c r="B3098" s="31">
        <v>44922</v>
      </c>
      <c r="C3098" s="31">
        <v>44883</v>
      </c>
      <c r="D3098" s="19" t="s">
        <v>464</v>
      </c>
      <c r="E3098" s="51" t="str">
        <f>IF(ISBLANK(LeaveTracker[[#This Row],[Employee Name]]),"-----",VLOOKUP(LeaveTracker[[#This Row],[Employee Name]],Employees[[Employee Name]:[Office]],7))</f>
        <v>ASSESSORS OFFICE</v>
      </c>
      <c r="F3098" s="51" t="str">
        <f>IF(ISBLANK(LeaveTracker[[#This Row],[Employee Name]]),"-----",VLOOKUP(LeaveTracker[[#This Row],[Employee Name]],Employees[[Employee Name]:[Office]],6))</f>
        <v>REGULAR</v>
      </c>
      <c r="G3098" s="24">
        <v>44882</v>
      </c>
      <c r="H3098" s="24">
        <v>44882</v>
      </c>
      <c r="I3098" s="19" t="s">
        <v>81</v>
      </c>
      <c r="K3098" s="51" t="str">
        <f ca="1">LeaveTracker[[#This Row],[Days]]&amp;" "&amp;LeaveTracker[[#This Row],[Type of Leave]]</f>
        <v>1 SL</v>
      </c>
      <c r="L3098" s="23">
        <f ca="1">NETWORKDAYS(LeaveTracker[[#This Row],[Start Date]],LeaveTracker[[#This Row],[End Date]],lstHolidays)</f>
        <v>1</v>
      </c>
      <c r="M3098" s="27"/>
    </row>
    <row r="3099" spans="1:13" ht="30" customHeight="1" x14ac:dyDescent="0.3">
      <c r="A3099" s="27">
        <f t="shared" si="22"/>
        <v>1453</v>
      </c>
      <c r="B3099" s="31">
        <v>44922</v>
      </c>
      <c r="C3099" s="31">
        <v>44852</v>
      </c>
      <c r="D3099" s="19" t="s">
        <v>443</v>
      </c>
      <c r="E3099" s="51" t="str">
        <f>IF(ISBLANK(LeaveTracker[[#This Row],[Employee Name]]),"-----",VLOOKUP(LeaveTracker[[#This Row],[Employee Name]],Employees[[Employee Name]:[Office]],7))</f>
        <v>GSO</v>
      </c>
      <c r="F3099" s="51" t="str">
        <f>IF(ISBLANK(LeaveTracker[[#This Row],[Employee Name]]),"-----",VLOOKUP(LeaveTracker[[#This Row],[Employee Name]],Employees[[Employee Name]:[Office]],6))</f>
        <v>REGULAR</v>
      </c>
      <c r="G3099" s="24">
        <v>44859</v>
      </c>
      <c r="H3099" s="24">
        <v>44859</v>
      </c>
      <c r="I3099" s="19" t="s">
        <v>82</v>
      </c>
      <c r="J3099" s="43" t="s">
        <v>1004</v>
      </c>
      <c r="K3099" s="51" t="str">
        <f ca="1">LeaveTracker[[#This Row],[Days]]&amp;" "&amp;LeaveTracker[[#This Row],[Type of Leave]]</f>
        <v>1 VL</v>
      </c>
      <c r="L3099" s="23">
        <f ca="1">NETWORKDAYS(LeaveTracker[[#This Row],[Start Date]],LeaveTracker[[#This Row],[End Date]],lstHolidays)</f>
        <v>1</v>
      </c>
      <c r="M3099" s="27"/>
    </row>
    <row r="3100" spans="1:13" ht="30" customHeight="1" x14ac:dyDescent="0.3">
      <c r="A3100" s="27">
        <f t="shared" si="22"/>
        <v>1454</v>
      </c>
      <c r="B3100" s="31">
        <v>44922</v>
      </c>
      <c r="C3100" s="31">
        <v>44838</v>
      </c>
      <c r="D3100" s="19" t="s">
        <v>574</v>
      </c>
      <c r="E3100" s="51" t="str">
        <f>IF(ISBLANK(LeaveTracker[[#This Row],[Employee Name]]),"-----",VLOOKUP(LeaveTracker[[#This Row],[Employee Name]],Employees[[Employee Name]:[Office]],7))</f>
        <v>CCT</v>
      </c>
      <c r="F3100" s="51" t="str">
        <f>IF(ISBLANK(LeaveTracker[[#This Row],[Employee Name]]),"-----",VLOOKUP(LeaveTracker[[#This Row],[Employee Name]],Employees[[Employee Name]:[Office]],6))</f>
        <v>REGULAR</v>
      </c>
      <c r="G3100" s="24">
        <v>44837</v>
      </c>
      <c r="H3100" s="24">
        <v>44837</v>
      </c>
      <c r="I3100" s="19" t="s">
        <v>81</v>
      </c>
      <c r="K3100" s="51" t="str">
        <f ca="1">LeaveTracker[[#This Row],[Days]]&amp;" "&amp;LeaveTracker[[#This Row],[Type of Leave]]</f>
        <v>1 SL</v>
      </c>
      <c r="L3100" s="23">
        <f ca="1">NETWORKDAYS(LeaveTracker[[#This Row],[Start Date]],LeaveTracker[[#This Row],[End Date]],lstHolidays)</f>
        <v>1</v>
      </c>
      <c r="M3100" s="27"/>
    </row>
    <row r="3101" spans="1:13" ht="30" customHeight="1" x14ac:dyDescent="0.3">
      <c r="A3101" s="27">
        <f t="shared" si="22"/>
        <v>1455</v>
      </c>
      <c r="B3101" s="31">
        <v>44922</v>
      </c>
      <c r="C3101" s="31">
        <v>44846</v>
      </c>
      <c r="D3101" s="19" t="s">
        <v>574</v>
      </c>
      <c r="E3101" s="51" t="str">
        <f>IF(ISBLANK(LeaveTracker[[#This Row],[Employee Name]]),"-----",VLOOKUP(LeaveTracker[[#This Row],[Employee Name]],Employees[[Employee Name]:[Office]],7))</f>
        <v>CCT</v>
      </c>
      <c r="F3101" s="51" t="str">
        <f>IF(ISBLANK(LeaveTracker[[#This Row],[Employee Name]]),"-----",VLOOKUP(LeaveTracker[[#This Row],[Employee Name]],Employees[[Employee Name]:[Office]],6))</f>
        <v>REGULAR</v>
      </c>
      <c r="G3101" s="24">
        <v>44839</v>
      </c>
      <c r="H3101" s="24">
        <v>44845</v>
      </c>
      <c r="I3101" s="19" t="s">
        <v>81</v>
      </c>
      <c r="K3101" s="51" t="str">
        <f ca="1">LeaveTracker[[#This Row],[Days]]&amp;" "&amp;LeaveTracker[[#This Row],[Type of Leave]]</f>
        <v>5 SL</v>
      </c>
      <c r="L3101" s="23">
        <f ca="1">NETWORKDAYS(LeaveTracker[[#This Row],[Start Date]],LeaveTracker[[#This Row],[End Date]],lstHolidays)</f>
        <v>5</v>
      </c>
      <c r="M3101" s="27"/>
    </row>
    <row r="3102" spans="1:13" ht="30" customHeight="1" x14ac:dyDescent="0.3">
      <c r="A3102" s="27">
        <f t="shared" si="22"/>
        <v>1456</v>
      </c>
      <c r="B3102" s="31">
        <v>44922</v>
      </c>
      <c r="C3102" s="31">
        <v>44831</v>
      </c>
      <c r="D3102" s="19" t="s">
        <v>925</v>
      </c>
      <c r="E3102" s="51" t="str">
        <f>IF(ISBLANK(LeaveTracker[[#This Row],[Employee Name]]),"-----",VLOOKUP(LeaveTracker[[#This Row],[Employee Name]],Employees[[Employee Name]:[Office]],7))</f>
        <v>TCNHS</v>
      </c>
      <c r="F3102" s="51" t="str">
        <f>IF(ISBLANK(LeaveTracker[[#This Row],[Employee Name]]),"-----",VLOOKUP(LeaveTracker[[#This Row],[Employee Name]],Employees[[Employee Name]:[Office]],6))</f>
        <v>REGULAR</v>
      </c>
      <c r="G3102" s="24">
        <v>44858</v>
      </c>
      <c r="H3102" s="24">
        <v>44865</v>
      </c>
      <c r="I3102" s="19" t="s">
        <v>82</v>
      </c>
      <c r="K3102" s="51" t="str">
        <f ca="1">LeaveTracker[[#This Row],[Days]]&amp;" "&amp;LeaveTracker[[#This Row],[Type of Leave]]</f>
        <v>6 VL</v>
      </c>
      <c r="L3102" s="23">
        <f ca="1">NETWORKDAYS(LeaveTracker[[#This Row],[Start Date]],LeaveTracker[[#This Row],[End Date]],lstHolidays)</f>
        <v>6</v>
      </c>
      <c r="M3102" s="27"/>
    </row>
    <row r="3103" spans="1:13" ht="30" customHeight="1" x14ac:dyDescent="0.3">
      <c r="A3103" s="27">
        <f t="shared" si="22"/>
        <v>1457</v>
      </c>
      <c r="B3103" s="31">
        <v>44922</v>
      </c>
      <c r="C3103" s="31">
        <v>44831</v>
      </c>
      <c r="D3103" s="19" t="s">
        <v>925</v>
      </c>
      <c r="E3103" s="51" t="str">
        <f>IF(ISBLANK(LeaveTracker[[#This Row],[Employee Name]]),"-----",VLOOKUP(LeaveTracker[[#This Row],[Employee Name]],Employees[[Employee Name]:[Office]],7))</f>
        <v>TCNHS</v>
      </c>
      <c r="F3103" s="51" t="str">
        <f>IF(ISBLANK(LeaveTracker[[#This Row],[Employee Name]]),"-----",VLOOKUP(LeaveTracker[[#This Row],[Employee Name]],Employees[[Employee Name]:[Office]],6))</f>
        <v>REGULAR</v>
      </c>
      <c r="G3103" s="24">
        <v>44868</v>
      </c>
      <c r="H3103" s="24">
        <v>44880</v>
      </c>
      <c r="I3103" s="19" t="s">
        <v>82</v>
      </c>
      <c r="K3103" s="51" t="str">
        <f ca="1">LeaveTracker[[#This Row],[Days]]&amp;" "&amp;LeaveTracker[[#This Row],[Type of Leave]]</f>
        <v>9 VL</v>
      </c>
      <c r="L3103" s="23">
        <f ca="1">NETWORKDAYS(LeaveTracker[[#This Row],[Start Date]],LeaveTracker[[#This Row],[End Date]],lstHolidays)</f>
        <v>9</v>
      </c>
      <c r="M3103" s="27"/>
    </row>
    <row r="3104" spans="1:13" ht="30" customHeight="1" x14ac:dyDescent="0.3">
      <c r="A3104" s="27">
        <f t="shared" si="22"/>
        <v>1458</v>
      </c>
      <c r="B3104" s="31">
        <v>44922</v>
      </c>
      <c r="C3104" s="31">
        <v>44817</v>
      </c>
      <c r="D3104" s="19" t="s">
        <v>559</v>
      </c>
      <c r="E3104" s="51" t="str">
        <f>IF(ISBLANK(LeaveTracker[[#This Row],[Employee Name]]),"-----",VLOOKUP(LeaveTracker[[#This Row],[Employee Name]],Employees[[Employee Name]:[Office]],7))</f>
        <v>CENRO</v>
      </c>
      <c r="F3104" s="51" t="str">
        <f>IF(ISBLANK(LeaveTracker[[#This Row],[Employee Name]]),"-----",VLOOKUP(LeaveTracker[[#This Row],[Employee Name]],Employees[[Employee Name]:[Office]],6))</f>
        <v>REGULAR</v>
      </c>
      <c r="G3104" s="24">
        <v>44816</v>
      </c>
      <c r="H3104" s="24">
        <v>44816</v>
      </c>
      <c r="I3104" s="19" t="s">
        <v>81</v>
      </c>
      <c r="K3104" s="51" t="str">
        <f ca="1">LeaveTracker[[#This Row],[Days]]&amp;" "&amp;LeaveTracker[[#This Row],[Type of Leave]]</f>
        <v>1 SL</v>
      </c>
      <c r="L3104" s="23">
        <f ca="1">NETWORKDAYS(LeaveTracker[[#This Row],[Start Date]],LeaveTracker[[#This Row],[End Date]],lstHolidays)</f>
        <v>1</v>
      </c>
      <c r="M3104" s="27"/>
    </row>
    <row r="3105" spans="1:13" ht="30" customHeight="1" x14ac:dyDescent="0.3">
      <c r="A3105" s="27">
        <f t="shared" si="22"/>
        <v>1459</v>
      </c>
      <c r="B3105" s="31">
        <v>44922</v>
      </c>
      <c r="C3105" s="31">
        <v>44791</v>
      </c>
      <c r="D3105" s="19" t="s">
        <v>336</v>
      </c>
      <c r="E3105" s="51" t="str">
        <f>IF(ISBLANK(LeaveTracker[[#This Row],[Employee Name]]),"-----",VLOOKUP(LeaveTracker[[#This Row],[Employee Name]],Employees[[Employee Name]:[Office]],7))</f>
        <v>COMELEC</v>
      </c>
      <c r="F3105" s="51" t="str">
        <f>IF(ISBLANK(LeaveTracker[[#This Row],[Employee Name]]),"-----",VLOOKUP(LeaveTracker[[#This Row],[Employee Name]],Employees[[Employee Name]:[Office]],6))</f>
        <v>REGULAR</v>
      </c>
      <c r="G3105" s="24">
        <v>44834</v>
      </c>
      <c r="H3105" s="24">
        <v>44803</v>
      </c>
      <c r="I3105" s="19" t="s">
        <v>298</v>
      </c>
      <c r="J3105" s="43" t="s">
        <v>1003</v>
      </c>
      <c r="K3105" s="51" t="str">
        <f ca="1">LeaveTracker[[#This Row],[Days]]&amp;" "&amp;LeaveTracker[[#This Row],[Type of Leave]]</f>
        <v>-24 OTHER</v>
      </c>
      <c r="L3105" s="23">
        <f ca="1">NETWORKDAYS(LeaveTracker[[#This Row],[Start Date]],LeaveTracker[[#This Row],[End Date]],lstHolidays)</f>
        <v>-24</v>
      </c>
      <c r="M3105" s="27"/>
    </row>
    <row r="3106" spans="1:13" ht="30" customHeight="1" x14ac:dyDescent="0.3">
      <c r="A3106" s="27">
        <f t="shared" si="22"/>
        <v>1460</v>
      </c>
      <c r="B3106" s="31">
        <v>44922</v>
      </c>
      <c r="C3106" s="31">
        <v>44781</v>
      </c>
      <c r="D3106" s="19" t="s">
        <v>574</v>
      </c>
      <c r="E3106" s="51" t="str">
        <f>IF(ISBLANK(LeaveTracker[[#This Row],[Employee Name]]),"-----",VLOOKUP(LeaveTracker[[#This Row],[Employee Name]],Employees[[Employee Name]:[Office]],7))</f>
        <v>CCT</v>
      </c>
      <c r="F3106" s="51" t="str">
        <f>IF(ISBLANK(LeaveTracker[[#This Row],[Employee Name]]),"-----",VLOOKUP(LeaveTracker[[#This Row],[Employee Name]],Employees[[Employee Name]:[Office]],6))</f>
        <v>REGULAR</v>
      </c>
      <c r="G3106" s="24">
        <v>44778</v>
      </c>
      <c r="H3106" s="24">
        <v>44778</v>
      </c>
      <c r="I3106" s="19" t="s">
        <v>81</v>
      </c>
      <c r="K3106" s="51" t="str">
        <f ca="1">LeaveTracker[[#This Row],[Days]]&amp;" "&amp;LeaveTracker[[#This Row],[Type of Leave]]</f>
        <v>1 SL</v>
      </c>
      <c r="L3106" s="23">
        <f ca="1">NETWORKDAYS(LeaveTracker[[#This Row],[Start Date]],LeaveTracker[[#This Row],[End Date]],lstHolidays)</f>
        <v>1</v>
      </c>
      <c r="M3106" s="27"/>
    </row>
    <row r="3107" spans="1:13" ht="30" customHeight="1" x14ac:dyDescent="0.3">
      <c r="A3107" s="27">
        <f t="shared" si="22"/>
        <v>1461</v>
      </c>
      <c r="B3107" s="31">
        <v>44922</v>
      </c>
      <c r="C3107" s="31">
        <v>44791</v>
      </c>
      <c r="D3107" s="19" t="s">
        <v>632</v>
      </c>
      <c r="E3107" s="51" t="str">
        <f>IF(ISBLANK(LeaveTracker[[#This Row],[Employee Name]]),"-----",VLOOKUP(LeaveTracker[[#This Row],[Employee Name]],Employees[[Employee Name]:[Office]],7))</f>
        <v>LIBRARY</v>
      </c>
      <c r="F3107" s="51" t="str">
        <f>IF(ISBLANK(LeaveTracker[[#This Row],[Employee Name]]),"-----",VLOOKUP(LeaveTracker[[#This Row],[Employee Name]],Employees[[Employee Name]:[Office]],6))</f>
        <v>REGULAR</v>
      </c>
      <c r="G3107" s="24">
        <v>44790</v>
      </c>
      <c r="H3107" s="24">
        <v>44790</v>
      </c>
      <c r="I3107" s="19" t="s">
        <v>81</v>
      </c>
      <c r="K3107" s="51" t="str">
        <f ca="1">LeaveTracker[[#This Row],[Days]]&amp;" "&amp;LeaveTracker[[#This Row],[Type of Leave]]</f>
        <v>1 SL</v>
      </c>
      <c r="L3107" s="23">
        <f ca="1">NETWORKDAYS(LeaveTracker[[#This Row],[Start Date]],LeaveTracker[[#This Row],[End Date]],lstHolidays)</f>
        <v>1</v>
      </c>
      <c r="M3107" s="27"/>
    </row>
    <row r="3108" spans="1:13" ht="30" customHeight="1" x14ac:dyDescent="0.3">
      <c r="A3108" s="27">
        <f t="shared" si="22"/>
        <v>1462</v>
      </c>
      <c r="B3108" s="31">
        <v>44922</v>
      </c>
      <c r="C3108" s="31">
        <v>44811</v>
      </c>
      <c r="D3108" s="19" t="s">
        <v>464</v>
      </c>
      <c r="E3108" s="51" t="str">
        <f>IF(ISBLANK(LeaveTracker[[#This Row],[Employee Name]]),"-----",VLOOKUP(LeaveTracker[[#This Row],[Employee Name]],Employees[[Employee Name]:[Office]],7))</f>
        <v>ASSESSORS OFFICE</v>
      </c>
      <c r="F3108" s="51" t="str">
        <f>IF(ISBLANK(LeaveTracker[[#This Row],[Employee Name]]),"-----",VLOOKUP(LeaveTracker[[#This Row],[Employee Name]],Employees[[Employee Name]:[Office]],6))</f>
        <v>REGULAR</v>
      </c>
      <c r="G3108" s="24">
        <v>44809</v>
      </c>
      <c r="H3108" s="24">
        <v>44810</v>
      </c>
      <c r="I3108" s="19" t="s">
        <v>81</v>
      </c>
      <c r="K3108" s="51" t="str">
        <f ca="1">LeaveTracker[[#This Row],[Days]]&amp;" "&amp;LeaveTracker[[#This Row],[Type of Leave]]</f>
        <v>2 SL</v>
      </c>
      <c r="L3108" s="23">
        <f ca="1">NETWORKDAYS(LeaveTracker[[#This Row],[Start Date]],LeaveTracker[[#This Row],[End Date]],lstHolidays)</f>
        <v>2</v>
      </c>
      <c r="M3108" s="27"/>
    </row>
    <row r="3109" spans="1:13" ht="30" customHeight="1" x14ac:dyDescent="0.3">
      <c r="A3109" s="27">
        <f t="shared" si="22"/>
        <v>1463</v>
      </c>
      <c r="B3109" s="31">
        <v>44922</v>
      </c>
      <c r="C3109" s="31">
        <v>44804</v>
      </c>
      <c r="D3109" s="19" t="s">
        <v>464</v>
      </c>
      <c r="E3109" s="51" t="str">
        <f>IF(ISBLANK(LeaveTracker[[#This Row],[Employee Name]]),"-----",VLOOKUP(LeaveTracker[[#This Row],[Employee Name]],Employees[[Employee Name]:[Office]],7))</f>
        <v>ASSESSORS OFFICE</v>
      </c>
      <c r="F3109" s="51" t="str">
        <f>IF(ISBLANK(LeaveTracker[[#This Row],[Employee Name]]),"-----",VLOOKUP(LeaveTracker[[#This Row],[Employee Name]],Employees[[Employee Name]:[Office]],6))</f>
        <v>REGULAR</v>
      </c>
      <c r="G3109" s="24">
        <v>44803</v>
      </c>
      <c r="H3109" s="24">
        <v>44803</v>
      </c>
      <c r="I3109" s="19" t="s">
        <v>81</v>
      </c>
      <c r="K3109" s="51" t="str">
        <f ca="1">LeaveTracker[[#This Row],[Days]]&amp;" "&amp;LeaveTracker[[#This Row],[Type of Leave]]</f>
        <v>1 SL</v>
      </c>
      <c r="L3109" s="23">
        <f ca="1">NETWORKDAYS(LeaveTracker[[#This Row],[Start Date]],LeaveTracker[[#This Row],[End Date]],lstHolidays)</f>
        <v>1</v>
      </c>
      <c r="M3109" s="27"/>
    </row>
    <row r="3110" spans="1:13" ht="30" customHeight="1" x14ac:dyDescent="0.3">
      <c r="A3110" s="27">
        <f t="shared" si="22"/>
        <v>1464</v>
      </c>
      <c r="B3110" s="31">
        <v>44922</v>
      </c>
      <c r="C3110" s="31">
        <v>44851</v>
      </c>
      <c r="D3110" s="19" t="s">
        <v>470</v>
      </c>
      <c r="E3110" s="51" t="str">
        <f>IF(ISBLANK(LeaveTracker[[#This Row],[Employee Name]]),"-----",VLOOKUP(LeaveTracker[[#This Row],[Employee Name]],Employees[[Employee Name]:[Office]],7))</f>
        <v>ASSESSORS OFFICE</v>
      </c>
      <c r="F3110" s="51" t="str">
        <f>IF(ISBLANK(LeaveTracker[[#This Row],[Employee Name]]),"-----",VLOOKUP(LeaveTracker[[#This Row],[Employee Name]],Employees[[Employee Name]:[Office]],6))</f>
        <v>REGULAR</v>
      </c>
      <c r="G3110" s="24">
        <v>44858</v>
      </c>
      <c r="H3110" s="24">
        <v>44858</v>
      </c>
      <c r="I3110" s="19" t="s">
        <v>82</v>
      </c>
      <c r="K3110" s="51" t="str">
        <f ca="1">LeaveTracker[[#This Row],[Days]]&amp;" "&amp;LeaveTracker[[#This Row],[Type of Leave]]</f>
        <v>1 VL</v>
      </c>
      <c r="L3110" s="23">
        <f ca="1">NETWORKDAYS(LeaveTracker[[#This Row],[Start Date]],LeaveTracker[[#This Row],[End Date]],lstHolidays)</f>
        <v>1</v>
      </c>
      <c r="M3110" s="27"/>
    </row>
    <row r="3111" spans="1:13" ht="30" customHeight="1" x14ac:dyDescent="0.3">
      <c r="A3111" s="27">
        <f t="shared" si="22"/>
        <v>1465</v>
      </c>
      <c r="B3111" s="31">
        <v>44922</v>
      </c>
      <c r="C3111" s="31">
        <v>44867</v>
      </c>
      <c r="D3111" s="19" t="s">
        <v>466</v>
      </c>
      <c r="E3111" s="51" t="str">
        <f>IF(ISBLANK(LeaveTracker[[#This Row],[Employee Name]]),"-----",VLOOKUP(LeaveTracker[[#This Row],[Employee Name]],Employees[[Employee Name]:[Office]],7))</f>
        <v>ASSESSORS OFFICE</v>
      </c>
      <c r="F3111" s="51" t="str">
        <f>IF(ISBLANK(LeaveTracker[[#This Row],[Employee Name]]),"-----",VLOOKUP(LeaveTracker[[#This Row],[Employee Name]],Employees[[Employee Name]:[Office]],6))</f>
        <v>REGULAR</v>
      </c>
      <c r="G3111" s="24">
        <v>44858</v>
      </c>
      <c r="H3111" s="24">
        <v>44858</v>
      </c>
      <c r="I3111" s="19" t="s">
        <v>81</v>
      </c>
      <c r="K3111" s="51" t="str">
        <f ca="1">LeaveTracker[[#This Row],[Days]]&amp;" "&amp;LeaveTracker[[#This Row],[Type of Leave]]</f>
        <v>1 SL</v>
      </c>
      <c r="L3111" s="23">
        <f ca="1">NETWORKDAYS(LeaveTracker[[#This Row],[Start Date]],LeaveTracker[[#This Row],[End Date]],lstHolidays)</f>
        <v>1</v>
      </c>
      <c r="M3111" s="27"/>
    </row>
    <row r="3112" spans="1:13" ht="30" customHeight="1" x14ac:dyDescent="0.3">
      <c r="A3112" s="27">
        <v>1465</v>
      </c>
      <c r="B3112" s="31">
        <v>44922</v>
      </c>
      <c r="C3112" s="31">
        <v>44867</v>
      </c>
      <c r="D3112" s="19" t="s">
        <v>466</v>
      </c>
      <c r="E3112" s="51" t="str">
        <f>IF(ISBLANK(LeaveTracker[[#This Row],[Employee Name]]),"-----",VLOOKUP(LeaveTracker[[#This Row],[Employee Name]],Employees[[Employee Name]:[Office]],7))</f>
        <v>ASSESSORS OFFICE</v>
      </c>
      <c r="F3112" s="51" t="str">
        <f>IF(ISBLANK(LeaveTracker[[#This Row],[Employee Name]]),"-----",VLOOKUP(LeaveTracker[[#This Row],[Employee Name]],Employees[[Employee Name]:[Office]],6))</f>
        <v>REGULAR</v>
      </c>
      <c r="G3112" s="24">
        <v>44862</v>
      </c>
      <c r="H3112" s="24">
        <v>44862</v>
      </c>
      <c r="I3112" s="19" t="s">
        <v>81</v>
      </c>
      <c r="K3112" s="51" t="str">
        <f ca="1">LeaveTracker[[#This Row],[Days]]&amp;" "&amp;LeaveTracker[[#This Row],[Type of Leave]]</f>
        <v>1 SL</v>
      </c>
      <c r="L3112" s="23">
        <f ca="1">NETWORKDAYS(LeaveTracker[[#This Row],[Start Date]],LeaveTracker[[#This Row],[End Date]],lstHolidays)</f>
        <v>1</v>
      </c>
      <c r="M3112" s="27"/>
    </row>
    <row r="3113" spans="1:13" ht="30" customHeight="1" x14ac:dyDescent="0.3">
      <c r="A3113" s="27">
        <f t="shared" si="22"/>
        <v>1466</v>
      </c>
      <c r="B3113" s="31">
        <v>44922</v>
      </c>
      <c r="C3113" s="31">
        <v>44846</v>
      </c>
      <c r="D3113" s="19" t="s">
        <v>464</v>
      </c>
      <c r="E3113" s="51" t="str">
        <f>IF(ISBLANK(LeaveTracker[[#This Row],[Employee Name]]),"-----",VLOOKUP(LeaveTracker[[#This Row],[Employee Name]],Employees[[Employee Name]:[Office]],7))</f>
        <v>ASSESSORS OFFICE</v>
      </c>
      <c r="F3113" s="51" t="str">
        <f>IF(ISBLANK(LeaveTracker[[#This Row],[Employee Name]]),"-----",VLOOKUP(LeaveTracker[[#This Row],[Employee Name]],Employees[[Employee Name]:[Office]],6))</f>
        <v>REGULAR</v>
      </c>
      <c r="G3113" s="24">
        <v>44841</v>
      </c>
      <c r="H3113" s="24">
        <v>44845</v>
      </c>
      <c r="I3113" s="19" t="s">
        <v>81</v>
      </c>
      <c r="K3113" s="51" t="str">
        <f ca="1">LeaveTracker[[#This Row],[Days]]&amp;" "&amp;LeaveTracker[[#This Row],[Type of Leave]]</f>
        <v>3 SL</v>
      </c>
      <c r="L3113" s="23">
        <f ca="1">NETWORKDAYS(LeaveTracker[[#This Row],[Start Date]],LeaveTracker[[#This Row],[End Date]],lstHolidays)</f>
        <v>3</v>
      </c>
      <c r="M3113" s="27"/>
    </row>
    <row r="3114" spans="1:13" ht="30" customHeight="1" x14ac:dyDescent="0.3">
      <c r="A3114" s="27">
        <f t="shared" si="22"/>
        <v>1467</v>
      </c>
      <c r="B3114" s="31">
        <v>44922</v>
      </c>
      <c r="C3114" s="31">
        <v>44840</v>
      </c>
      <c r="D3114" s="19" t="s">
        <v>464</v>
      </c>
      <c r="E3114" s="51" t="str">
        <f>IF(ISBLANK(LeaveTracker[[#This Row],[Employee Name]]),"-----",VLOOKUP(LeaveTracker[[#This Row],[Employee Name]],Employees[[Employee Name]:[Office]],7))</f>
        <v>ASSESSORS OFFICE</v>
      </c>
      <c r="F3114" s="51" t="str">
        <f>IF(ISBLANK(LeaveTracker[[#This Row],[Employee Name]]),"-----",VLOOKUP(LeaveTracker[[#This Row],[Employee Name]],Employees[[Employee Name]:[Office]],6))</f>
        <v>REGULAR</v>
      </c>
      <c r="G3114" s="24">
        <v>44848</v>
      </c>
      <c r="H3114" s="24">
        <v>44848</v>
      </c>
      <c r="I3114" s="19" t="s">
        <v>82</v>
      </c>
      <c r="K3114" s="51" t="str">
        <f ca="1">LeaveTracker[[#This Row],[Days]]&amp;" "&amp;LeaveTracker[[#This Row],[Type of Leave]]</f>
        <v>1 VL</v>
      </c>
      <c r="L3114" s="23">
        <f ca="1">NETWORKDAYS(LeaveTracker[[#This Row],[Start Date]],LeaveTracker[[#This Row],[End Date]],lstHolidays)</f>
        <v>1</v>
      </c>
      <c r="M3114" s="27"/>
    </row>
    <row r="3115" spans="1:13" ht="30" customHeight="1" x14ac:dyDescent="0.3">
      <c r="A3115" s="27">
        <f t="shared" si="22"/>
        <v>1468</v>
      </c>
      <c r="B3115" s="31">
        <v>44922</v>
      </c>
      <c r="C3115" s="31">
        <v>44847</v>
      </c>
      <c r="D3115" s="19" t="s">
        <v>464</v>
      </c>
      <c r="E3115" s="51" t="str">
        <f>IF(ISBLANK(LeaveTracker[[#This Row],[Employee Name]]),"-----",VLOOKUP(LeaveTracker[[#This Row],[Employee Name]],Employees[[Employee Name]:[Office]],7))</f>
        <v>ASSESSORS OFFICE</v>
      </c>
      <c r="F3115" s="51" t="str">
        <f>IF(ISBLANK(LeaveTracker[[#This Row],[Employee Name]]),"-----",VLOOKUP(LeaveTracker[[#This Row],[Employee Name]],Employees[[Employee Name]:[Office]],6))</f>
        <v>REGULAR</v>
      </c>
      <c r="G3115" s="24">
        <v>44858</v>
      </c>
      <c r="H3115" s="24">
        <v>44858</v>
      </c>
      <c r="I3115" s="19" t="s">
        <v>82</v>
      </c>
      <c r="K3115" s="51" t="str">
        <f ca="1">LeaveTracker[[#This Row],[Days]]&amp;" "&amp;LeaveTracker[[#This Row],[Type of Leave]]</f>
        <v>1 VL</v>
      </c>
      <c r="L3115" s="23">
        <f ca="1">NETWORKDAYS(LeaveTracker[[#This Row],[Start Date]],LeaveTracker[[#This Row],[End Date]],lstHolidays)</f>
        <v>1</v>
      </c>
      <c r="M3115" s="27"/>
    </row>
    <row r="3116" spans="1:13" ht="30" customHeight="1" x14ac:dyDescent="0.3">
      <c r="A3116" s="27">
        <f t="shared" si="22"/>
        <v>1469</v>
      </c>
      <c r="B3116" s="31">
        <v>44922</v>
      </c>
      <c r="C3116" s="31">
        <v>44851</v>
      </c>
      <c r="D3116" s="19" t="s">
        <v>470</v>
      </c>
      <c r="E3116" s="51" t="str">
        <f>IF(ISBLANK(LeaveTracker[[#This Row],[Employee Name]]),"-----",VLOOKUP(LeaveTracker[[#This Row],[Employee Name]],Employees[[Employee Name]:[Office]],7))</f>
        <v>ASSESSORS OFFICE</v>
      </c>
      <c r="F3116" s="51" t="str">
        <f>IF(ISBLANK(LeaveTracker[[#This Row],[Employee Name]]),"-----",VLOOKUP(LeaveTracker[[#This Row],[Employee Name]],Employees[[Employee Name]:[Office]],6))</f>
        <v>REGULAR</v>
      </c>
      <c r="G3116" s="24">
        <v>44848</v>
      </c>
      <c r="H3116" s="24">
        <v>44848</v>
      </c>
      <c r="I3116" s="19" t="s">
        <v>81</v>
      </c>
      <c r="K3116" s="51" t="str">
        <f ca="1">LeaveTracker[[#This Row],[Days]]&amp;" "&amp;LeaveTracker[[#This Row],[Type of Leave]]</f>
        <v>1 SL</v>
      </c>
      <c r="L3116" s="23">
        <f ca="1">NETWORKDAYS(LeaveTracker[[#This Row],[Start Date]],LeaveTracker[[#This Row],[End Date]],lstHolidays)</f>
        <v>1</v>
      </c>
      <c r="M3116" s="27"/>
    </row>
    <row r="3117" spans="1:13" ht="30" customHeight="1" x14ac:dyDescent="0.3">
      <c r="A3117" s="27">
        <f t="shared" si="22"/>
        <v>1470</v>
      </c>
      <c r="B3117" s="31">
        <v>44922</v>
      </c>
      <c r="C3117" s="31">
        <v>44851</v>
      </c>
      <c r="D3117" s="19" t="s">
        <v>466</v>
      </c>
      <c r="E3117" s="51" t="str">
        <f>IF(ISBLANK(LeaveTracker[[#This Row],[Employee Name]]),"-----",VLOOKUP(LeaveTracker[[#This Row],[Employee Name]],Employees[[Employee Name]:[Office]],7))</f>
        <v>ASSESSORS OFFICE</v>
      </c>
      <c r="F3117" s="51" t="str">
        <f>IF(ISBLANK(LeaveTracker[[#This Row],[Employee Name]]),"-----",VLOOKUP(LeaveTracker[[#This Row],[Employee Name]],Employees[[Employee Name]:[Office]],6))</f>
        <v>REGULAR</v>
      </c>
      <c r="G3117" s="24">
        <v>44848</v>
      </c>
      <c r="H3117" s="24">
        <v>44848</v>
      </c>
      <c r="I3117" s="19" t="s">
        <v>298</v>
      </c>
      <c r="J3117" s="43" t="s">
        <v>1003</v>
      </c>
      <c r="K3117" s="51" t="str">
        <f ca="1">LeaveTracker[[#This Row],[Days]]&amp;" "&amp;LeaveTracker[[#This Row],[Type of Leave]]</f>
        <v>1 OTHER</v>
      </c>
      <c r="L3117" s="23">
        <f ca="1">NETWORKDAYS(LeaveTracker[[#This Row],[Start Date]],LeaveTracker[[#This Row],[End Date]],lstHolidays)</f>
        <v>1</v>
      </c>
      <c r="M3117" s="27"/>
    </row>
    <row r="3118" spans="1:13" ht="30" customHeight="1" x14ac:dyDescent="0.3">
      <c r="A3118" s="27">
        <f t="shared" si="22"/>
        <v>1471</v>
      </c>
      <c r="B3118" s="31">
        <v>44922</v>
      </c>
      <c r="C3118" s="31">
        <v>44781</v>
      </c>
      <c r="D3118" s="19" t="s">
        <v>683</v>
      </c>
      <c r="E3118" s="51" t="str">
        <f>IF(ISBLANK(LeaveTracker[[#This Row],[Employee Name]]),"-----",VLOOKUP(LeaveTracker[[#This Row],[Employee Name]],Employees[[Employee Name]:[Office]],7))</f>
        <v>CEO</v>
      </c>
      <c r="F3118" s="51" t="str">
        <f>IF(ISBLANK(LeaveTracker[[#This Row],[Employee Name]]),"-----",VLOOKUP(LeaveTracker[[#This Row],[Employee Name]],Employees[[Employee Name]:[Office]],6))</f>
        <v>REGULAR</v>
      </c>
      <c r="G3118" s="24">
        <v>44778</v>
      </c>
      <c r="H3118" s="24">
        <v>44778</v>
      </c>
      <c r="I3118" s="19" t="s">
        <v>81</v>
      </c>
      <c r="K3118" s="51" t="str">
        <f ca="1">LeaveTracker[[#This Row],[Days]]&amp;" "&amp;LeaveTracker[[#This Row],[Type of Leave]]</f>
        <v>1 SL</v>
      </c>
      <c r="L3118" s="23">
        <f ca="1">NETWORKDAYS(LeaveTracker[[#This Row],[Start Date]],LeaveTracker[[#This Row],[End Date]],lstHolidays)</f>
        <v>1</v>
      </c>
      <c r="M3118" s="27"/>
    </row>
    <row r="3119" spans="1:13" ht="30" customHeight="1" x14ac:dyDescent="0.3">
      <c r="A3119" s="27">
        <f t="shared" si="22"/>
        <v>1472</v>
      </c>
      <c r="B3119" s="31">
        <v>44922</v>
      </c>
      <c r="C3119" s="31">
        <v>44832</v>
      </c>
      <c r="D3119" s="19" t="s">
        <v>683</v>
      </c>
      <c r="E3119" s="51" t="str">
        <f>IF(ISBLANK(LeaveTracker[[#This Row],[Employee Name]]),"-----",VLOOKUP(LeaveTracker[[#This Row],[Employee Name]],Employees[[Employee Name]:[Office]],7))</f>
        <v>CEO</v>
      </c>
      <c r="F3119" s="51" t="str">
        <f>IF(ISBLANK(LeaveTracker[[#This Row],[Employee Name]]),"-----",VLOOKUP(LeaveTracker[[#This Row],[Employee Name]],Employees[[Employee Name]:[Office]],6))</f>
        <v>REGULAR</v>
      </c>
      <c r="G3119" s="24">
        <v>44831</v>
      </c>
      <c r="H3119" s="24">
        <v>44831</v>
      </c>
      <c r="I3119" s="19" t="s">
        <v>81</v>
      </c>
      <c r="K3119" s="51" t="str">
        <f ca="1">LeaveTracker[[#This Row],[Days]]&amp;" "&amp;LeaveTracker[[#This Row],[Type of Leave]]</f>
        <v>1 SL</v>
      </c>
      <c r="L3119" s="23">
        <f ca="1">NETWORKDAYS(LeaveTracker[[#This Row],[Start Date]],LeaveTracker[[#This Row],[End Date]],lstHolidays)</f>
        <v>1</v>
      </c>
      <c r="M3119" s="27"/>
    </row>
    <row r="3120" spans="1:13" ht="30" customHeight="1" x14ac:dyDescent="0.3">
      <c r="A3120" s="27">
        <f t="shared" si="22"/>
        <v>1473</v>
      </c>
      <c r="B3120" s="31">
        <v>44922</v>
      </c>
      <c r="C3120" s="31">
        <v>44809</v>
      </c>
      <c r="D3120" s="19" t="s">
        <v>683</v>
      </c>
      <c r="E3120" s="51" t="str">
        <f>IF(ISBLANK(LeaveTracker[[#This Row],[Employee Name]]),"-----",VLOOKUP(LeaveTracker[[#This Row],[Employee Name]],Employees[[Employee Name]:[Office]],7))</f>
        <v>CEO</v>
      </c>
      <c r="F3120" s="51" t="str">
        <f>IF(ISBLANK(LeaveTracker[[#This Row],[Employee Name]]),"-----",VLOOKUP(LeaveTracker[[#This Row],[Employee Name]],Employees[[Employee Name]:[Office]],6))</f>
        <v>REGULAR</v>
      </c>
      <c r="G3120" s="24">
        <v>44806</v>
      </c>
      <c r="H3120" s="24">
        <v>44806</v>
      </c>
      <c r="I3120" s="19" t="s">
        <v>298</v>
      </c>
      <c r="J3120" s="43" t="s">
        <v>1003</v>
      </c>
      <c r="K3120" s="51" t="str">
        <f ca="1">LeaveTracker[[#This Row],[Days]]&amp;" "&amp;LeaveTracker[[#This Row],[Type of Leave]]</f>
        <v>1 OTHER</v>
      </c>
      <c r="L3120" s="23">
        <f ca="1">NETWORKDAYS(LeaveTracker[[#This Row],[Start Date]],LeaveTracker[[#This Row],[End Date]],lstHolidays)</f>
        <v>1</v>
      </c>
      <c r="M3120" s="27"/>
    </row>
    <row r="3121" spans="1:13" ht="30" customHeight="1" x14ac:dyDescent="0.3">
      <c r="A3121" s="27">
        <f t="shared" si="22"/>
        <v>1474</v>
      </c>
      <c r="B3121" s="31">
        <v>44922</v>
      </c>
      <c r="C3121" s="31">
        <v>44893</v>
      </c>
      <c r="D3121" s="19" t="s">
        <v>1021</v>
      </c>
      <c r="E3121" s="51" t="str">
        <f>IF(ISBLANK(LeaveTracker[[#This Row],[Employee Name]]),"-----",VLOOKUP(LeaveTracker[[#This Row],[Employee Name]],Employees[[Employee Name]:[Office]],7))</f>
        <v>CTO</v>
      </c>
      <c r="F3121" s="51" t="str">
        <f>IF(ISBLANK(LeaveTracker[[#This Row],[Employee Name]]),"-----",VLOOKUP(LeaveTracker[[#This Row],[Employee Name]],Employees[[Employee Name]:[Office]],6))</f>
        <v>REGULAR</v>
      </c>
      <c r="G3121" s="24">
        <v>44900</v>
      </c>
      <c r="H3121" s="24">
        <v>44918</v>
      </c>
      <c r="I3121" s="19" t="s">
        <v>82</v>
      </c>
      <c r="K3121" s="51" t="str">
        <f ca="1">LeaveTracker[[#This Row],[Days]]&amp;" "&amp;LeaveTracker[[#This Row],[Type of Leave]]</f>
        <v>14 VL</v>
      </c>
      <c r="L3121" s="23">
        <f ca="1">NETWORKDAYS(LeaveTracker[[#This Row],[Start Date]],LeaveTracker[[#This Row],[End Date]],lstHolidays)</f>
        <v>14</v>
      </c>
      <c r="M3121" s="27"/>
    </row>
    <row r="3122" spans="1:13" ht="30" customHeight="1" x14ac:dyDescent="0.3">
      <c r="A3122" s="27">
        <f t="shared" si="22"/>
        <v>1475</v>
      </c>
      <c r="B3122" s="31">
        <v>44922</v>
      </c>
      <c r="C3122" s="31">
        <v>44862</v>
      </c>
      <c r="D3122" s="19" t="s">
        <v>1021</v>
      </c>
      <c r="E3122" s="51" t="str">
        <f>IF(ISBLANK(LeaveTracker[[#This Row],[Employee Name]]),"-----",VLOOKUP(LeaveTracker[[#This Row],[Employee Name]],Employees[[Employee Name]:[Office]],7))</f>
        <v>CTO</v>
      </c>
      <c r="F3122" s="51" t="str">
        <f>IF(ISBLANK(LeaveTracker[[#This Row],[Employee Name]]),"-----",VLOOKUP(LeaveTracker[[#This Row],[Employee Name]],Employees[[Employee Name]:[Office]],6))</f>
        <v>REGULAR</v>
      </c>
      <c r="G3122" s="24">
        <v>44867</v>
      </c>
      <c r="H3122" s="24">
        <v>44868</v>
      </c>
      <c r="I3122" s="19" t="s">
        <v>82</v>
      </c>
      <c r="K3122" s="51" t="str">
        <f ca="1">LeaveTracker[[#This Row],[Days]]&amp;" "&amp;LeaveTracker[[#This Row],[Type of Leave]]</f>
        <v>1 VL</v>
      </c>
      <c r="L3122" s="23">
        <f ca="1">NETWORKDAYS(LeaveTracker[[#This Row],[Start Date]],LeaveTracker[[#This Row],[End Date]],lstHolidays)</f>
        <v>1</v>
      </c>
      <c r="M3122" s="27"/>
    </row>
    <row r="3123" spans="1:13" ht="30" customHeight="1" x14ac:dyDescent="0.3">
      <c r="A3123" s="27">
        <f t="shared" si="22"/>
        <v>1476</v>
      </c>
      <c r="B3123" s="31">
        <v>44922</v>
      </c>
      <c r="C3123" s="31">
        <v>44848</v>
      </c>
      <c r="D3123" s="19" t="s">
        <v>1021</v>
      </c>
      <c r="E3123" s="51" t="str">
        <f>IF(ISBLANK(LeaveTracker[[#This Row],[Employee Name]]),"-----",VLOOKUP(LeaveTracker[[#This Row],[Employee Name]],Employees[[Employee Name]:[Office]],7))</f>
        <v>CTO</v>
      </c>
      <c r="F3123" s="51" t="str">
        <f>IF(ISBLANK(LeaveTracker[[#This Row],[Employee Name]]),"-----",VLOOKUP(LeaveTracker[[#This Row],[Employee Name]],Employees[[Employee Name]:[Office]],6))</f>
        <v>REGULAR</v>
      </c>
      <c r="G3123" s="24">
        <v>44852</v>
      </c>
      <c r="H3123" s="24">
        <v>44853</v>
      </c>
      <c r="I3123" s="19" t="s">
        <v>82</v>
      </c>
      <c r="J3123" s="43" t="s">
        <v>1004</v>
      </c>
      <c r="K3123" s="51" t="str">
        <f ca="1">LeaveTracker[[#This Row],[Days]]&amp;" "&amp;LeaveTracker[[#This Row],[Type of Leave]]</f>
        <v>2 VL</v>
      </c>
      <c r="L3123" s="23">
        <f ca="1">NETWORKDAYS(LeaveTracker[[#This Row],[Start Date]],LeaveTracker[[#This Row],[End Date]],lstHolidays)</f>
        <v>2</v>
      </c>
      <c r="M3123" s="27"/>
    </row>
    <row r="3124" spans="1:13" ht="30" customHeight="1" x14ac:dyDescent="0.3">
      <c r="A3124" s="27">
        <f t="shared" si="22"/>
        <v>1477</v>
      </c>
      <c r="B3124" s="31">
        <v>44922</v>
      </c>
      <c r="C3124" s="31">
        <v>44922</v>
      </c>
      <c r="D3124" s="19" t="s">
        <v>1021</v>
      </c>
      <c r="E3124" s="51" t="str">
        <f>IF(ISBLANK(LeaveTracker[[#This Row],[Employee Name]]),"-----",VLOOKUP(LeaveTracker[[#This Row],[Employee Name]],Employees[[Employee Name]:[Office]],7))</f>
        <v>CTO</v>
      </c>
      <c r="F3124" s="51" t="str">
        <f>IF(ISBLANK(LeaveTracker[[#This Row],[Employee Name]]),"-----",VLOOKUP(LeaveTracker[[#This Row],[Employee Name]],Employees[[Employee Name]:[Office]],6))</f>
        <v>REGULAR</v>
      </c>
      <c r="G3124" s="24">
        <v>44824</v>
      </c>
      <c r="H3124" s="24">
        <v>44824</v>
      </c>
      <c r="I3124" s="19" t="s">
        <v>81</v>
      </c>
      <c r="K3124" s="51" t="str">
        <f ca="1">LeaveTracker[[#This Row],[Days]]&amp;" "&amp;LeaveTracker[[#This Row],[Type of Leave]]</f>
        <v>1 SL</v>
      </c>
      <c r="L3124" s="23">
        <f ca="1">NETWORKDAYS(LeaveTracker[[#This Row],[Start Date]],LeaveTracker[[#This Row],[End Date]],lstHolidays)</f>
        <v>1</v>
      </c>
      <c r="M3124" s="27"/>
    </row>
    <row r="3125" spans="1:13" ht="30" customHeight="1" x14ac:dyDescent="0.3">
      <c r="A3125" s="27">
        <f t="shared" si="22"/>
        <v>1478</v>
      </c>
      <c r="B3125" s="31">
        <v>44922</v>
      </c>
      <c r="C3125" s="31">
        <v>44818</v>
      </c>
      <c r="D3125" s="19" t="s">
        <v>1021</v>
      </c>
      <c r="E3125" s="51" t="str">
        <f>IF(ISBLANK(LeaveTracker[[#This Row],[Employee Name]]),"-----",VLOOKUP(LeaveTracker[[#This Row],[Employee Name]],Employees[[Employee Name]:[Office]],7))</f>
        <v>CTO</v>
      </c>
      <c r="F3125" s="51" t="str">
        <f>IF(ISBLANK(LeaveTracker[[#This Row],[Employee Name]]),"-----",VLOOKUP(LeaveTracker[[#This Row],[Employee Name]],Employees[[Employee Name]:[Office]],6))</f>
        <v>REGULAR</v>
      </c>
      <c r="G3125" s="24">
        <v>44816</v>
      </c>
      <c r="H3125" s="24">
        <v>44817</v>
      </c>
      <c r="I3125" s="19" t="s">
        <v>81</v>
      </c>
      <c r="K3125" s="51" t="str">
        <f ca="1">LeaveTracker[[#This Row],[Days]]&amp;" "&amp;LeaveTracker[[#This Row],[Type of Leave]]</f>
        <v>2 SL</v>
      </c>
      <c r="L3125" s="23">
        <f ca="1">NETWORKDAYS(LeaveTracker[[#This Row],[Start Date]],LeaveTracker[[#This Row],[End Date]],lstHolidays)</f>
        <v>2</v>
      </c>
      <c r="M3125" s="27"/>
    </row>
    <row r="3126" spans="1:13" ht="30" customHeight="1" x14ac:dyDescent="0.3">
      <c r="A3126" s="27">
        <f t="shared" si="22"/>
        <v>1479</v>
      </c>
      <c r="B3126" s="31">
        <v>44922</v>
      </c>
      <c r="C3126" s="31">
        <v>44884</v>
      </c>
      <c r="D3126" s="19" t="s">
        <v>1854</v>
      </c>
      <c r="E3126" s="51" t="str">
        <f>IF(ISBLANK(LeaveTracker[[#This Row],[Employee Name]]),"-----",VLOOKUP(LeaveTracker[[#This Row],[Employee Name]],Employees[[Employee Name]:[Office]],7))</f>
        <v>EEO/CITY MARKET</v>
      </c>
      <c r="F3126" s="51" t="str">
        <f>IF(ISBLANK(LeaveTracker[[#This Row],[Employee Name]]),"-----",VLOOKUP(LeaveTracker[[#This Row],[Employee Name]],Employees[[Employee Name]:[Office]],6))</f>
        <v>CASUAL</v>
      </c>
      <c r="G3126" s="24">
        <v>44881</v>
      </c>
      <c r="H3126" s="24">
        <v>44881</v>
      </c>
      <c r="I3126" s="19" t="s">
        <v>81</v>
      </c>
      <c r="K3126" s="51" t="str">
        <f ca="1">LeaveTracker[[#This Row],[Days]]&amp;" "&amp;LeaveTracker[[#This Row],[Type of Leave]]</f>
        <v>1 SL</v>
      </c>
      <c r="L3126" s="23">
        <f ca="1">NETWORKDAYS(LeaveTracker[[#This Row],[Start Date]],LeaveTracker[[#This Row],[End Date]],lstHolidays)</f>
        <v>1</v>
      </c>
      <c r="M3126" s="27"/>
    </row>
    <row r="3127" spans="1:13" ht="30" customHeight="1" x14ac:dyDescent="0.3">
      <c r="A3127" s="27">
        <f t="shared" si="22"/>
        <v>1480</v>
      </c>
      <c r="B3127" s="31">
        <v>44922</v>
      </c>
      <c r="C3127" s="24">
        <v>44874</v>
      </c>
      <c r="D3127" s="19" t="s">
        <v>1869</v>
      </c>
      <c r="E3127" s="51" t="str">
        <f>IF(ISBLANK(LeaveTracker[[#This Row],[Employee Name]]),"-----",VLOOKUP(LeaveTracker[[#This Row],[Employee Name]],Employees[[Employee Name]:[Office]],7))</f>
        <v>CHO</v>
      </c>
      <c r="F3127" s="51" t="str">
        <f>IF(ISBLANK(LeaveTracker[[#This Row],[Employee Name]]),"-----",VLOOKUP(LeaveTracker[[#This Row],[Employee Name]],Employees[[Employee Name]:[Office]],6))</f>
        <v>CASUAL</v>
      </c>
      <c r="G3127" s="24">
        <v>44874</v>
      </c>
      <c r="H3127" s="24">
        <v>44876</v>
      </c>
      <c r="I3127" s="19" t="s">
        <v>298</v>
      </c>
      <c r="J3127" s="53" t="s">
        <v>1956</v>
      </c>
      <c r="K3127" s="51" t="str">
        <f ca="1">LeaveTracker[[#This Row],[Days]]&amp;" "&amp;LeaveTracker[[#This Row],[Type of Leave]]</f>
        <v>3 OTHER</v>
      </c>
      <c r="L3127" s="23">
        <f ca="1">NETWORKDAYS(LeaveTracker[[#This Row],[Start Date]],LeaveTracker[[#This Row],[End Date]],lstHolidays)</f>
        <v>3</v>
      </c>
      <c r="M3127" s="27"/>
    </row>
    <row r="3128" spans="1:13" ht="30" customHeight="1" x14ac:dyDescent="0.3">
      <c r="A3128" s="27">
        <f t="shared" si="22"/>
        <v>1481</v>
      </c>
      <c r="B3128" s="31">
        <v>44922</v>
      </c>
      <c r="C3128" s="31">
        <v>44872</v>
      </c>
      <c r="D3128" s="19" t="s">
        <v>1109</v>
      </c>
      <c r="E3128" s="51" t="str">
        <f>IF(ISBLANK(LeaveTracker[[#This Row],[Employee Name]]),"-----",VLOOKUP(LeaveTracker[[#This Row],[Employee Name]],Employees[[Employee Name]:[Office]],7))</f>
        <v>CENRO</v>
      </c>
      <c r="F3128" s="51" t="str">
        <f>IF(ISBLANK(LeaveTracker[[#This Row],[Employee Name]]),"-----",VLOOKUP(LeaveTracker[[#This Row],[Employee Name]],Employees[[Employee Name]:[Office]],6))</f>
        <v>REGULAR</v>
      </c>
      <c r="G3128" s="24">
        <v>44868</v>
      </c>
      <c r="H3128" s="24">
        <v>44869</v>
      </c>
      <c r="I3128" s="19" t="s">
        <v>81</v>
      </c>
      <c r="K3128" s="51" t="str">
        <f ca="1">LeaveTracker[[#This Row],[Days]]&amp;" "&amp;LeaveTracker[[#This Row],[Type of Leave]]</f>
        <v>2 SL</v>
      </c>
      <c r="L3128" s="23">
        <f ca="1">NETWORKDAYS(LeaveTracker[[#This Row],[Start Date]],LeaveTracker[[#This Row],[End Date]],lstHolidays)</f>
        <v>2</v>
      </c>
      <c r="M3128" s="27"/>
    </row>
    <row r="3129" spans="1:13" ht="30" customHeight="1" x14ac:dyDescent="0.3">
      <c r="A3129" s="27">
        <f t="shared" si="22"/>
        <v>1482</v>
      </c>
      <c r="B3129" s="31">
        <v>44922</v>
      </c>
      <c r="C3129" s="31">
        <v>44852</v>
      </c>
      <c r="D3129" s="19" t="s">
        <v>1109</v>
      </c>
      <c r="E3129" s="51" t="str">
        <f>IF(ISBLANK(LeaveTracker[[#This Row],[Employee Name]]),"-----",VLOOKUP(LeaveTracker[[#This Row],[Employee Name]],Employees[[Employee Name]:[Office]],7))</f>
        <v>CENRO</v>
      </c>
      <c r="F3129" s="51" t="str">
        <f>IF(ISBLANK(LeaveTracker[[#This Row],[Employee Name]]),"-----",VLOOKUP(LeaveTracker[[#This Row],[Employee Name]],Employees[[Employee Name]:[Office]],6))</f>
        <v>REGULAR</v>
      </c>
      <c r="G3129" s="24">
        <v>44834</v>
      </c>
      <c r="H3129" s="24">
        <v>44844</v>
      </c>
      <c r="I3129" s="19" t="s">
        <v>81</v>
      </c>
      <c r="K3129" s="51" t="str">
        <f ca="1">LeaveTracker[[#This Row],[Days]]&amp;" "&amp;LeaveTracker[[#This Row],[Type of Leave]]</f>
        <v>7 SL</v>
      </c>
      <c r="L3129" s="23">
        <f ca="1">NETWORKDAYS(LeaveTracker[[#This Row],[Start Date]],LeaveTracker[[#This Row],[End Date]],lstHolidays)</f>
        <v>7</v>
      </c>
      <c r="M3129" s="27"/>
    </row>
    <row r="3130" spans="1:13" ht="30" customHeight="1" x14ac:dyDescent="0.3">
      <c r="A3130" s="27">
        <v>1482</v>
      </c>
      <c r="B3130" s="31">
        <v>44922</v>
      </c>
      <c r="C3130" s="31">
        <v>44852</v>
      </c>
      <c r="D3130" s="19" t="s">
        <v>1109</v>
      </c>
      <c r="E3130" s="51" t="str">
        <f>IF(ISBLANK(LeaveTracker[[#This Row],[Employee Name]]),"-----",VLOOKUP(LeaveTracker[[#This Row],[Employee Name]],Employees[[Employee Name]:[Office]],7))</f>
        <v>CENRO</v>
      </c>
      <c r="F3130" s="51" t="str">
        <f>IF(ISBLANK(LeaveTracker[[#This Row],[Employee Name]]),"-----",VLOOKUP(LeaveTracker[[#This Row],[Employee Name]],Employees[[Employee Name]:[Office]],6))</f>
        <v>REGULAR</v>
      </c>
      <c r="G3130" s="24">
        <v>44848</v>
      </c>
      <c r="H3130" s="24">
        <v>44851</v>
      </c>
      <c r="I3130" s="19" t="s">
        <v>81</v>
      </c>
      <c r="K3130" s="51" t="str">
        <f>LeaveTracker[[#This Row],[Days]]&amp;" "&amp;LeaveTracker[[#This Row],[Type of Leave]]</f>
        <v>5 SL</v>
      </c>
      <c r="L3130" s="23">
        <v>5</v>
      </c>
      <c r="M3130" s="27"/>
    </row>
    <row r="3131" spans="1:13" ht="30" customHeight="1" x14ac:dyDescent="0.3">
      <c r="A3131" s="27">
        <f t="shared" ref="A3131:A3194" si="23">A3130+1</f>
        <v>1483</v>
      </c>
      <c r="B3131" s="31">
        <v>44922</v>
      </c>
      <c r="C3131" s="31">
        <v>44853</v>
      </c>
      <c r="D3131" s="19" t="s">
        <v>1109</v>
      </c>
      <c r="E3131" s="51" t="str">
        <f>IF(ISBLANK(LeaveTracker[[#This Row],[Employee Name]]),"-----",VLOOKUP(LeaveTracker[[#This Row],[Employee Name]],Employees[[Employee Name]:[Office]],7))</f>
        <v>CENRO</v>
      </c>
      <c r="F3131" s="51" t="str">
        <f>IF(ISBLANK(LeaveTracker[[#This Row],[Employee Name]]),"-----",VLOOKUP(LeaveTracker[[#This Row],[Employee Name]],Employees[[Employee Name]:[Office]],6))</f>
        <v>REGULAR</v>
      </c>
      <c r="G3131" s="24">
        <v>44860</v>
      </c>
      <c r="H3131" s="24">
        <v>44862</v>
      </c>
      <c r="I3131" s="19" t="s">
        <v>82</v>
      </c>
      <c r="K3131" s="51" t="str">
        <f ca="1">LeaveTracker[[#This Row],[Days]]&amp;" "&amp;LeaveTracker[[#This Row],[Type of Leave]]</f>
        <v>3 VL</v>
      </c>
      <c r="L3131" s="23">
        <f ca="1">NETWORKDAYS(LeaveTracker[[#This Row],[Start Date]],LeaveTracker[[#This Row],[End Date]],lstHolidays)</f>
        <v>3</v>
      </c>
      <c r="M3131" s="27"/>
    </row>
    <row r="3132" spans="1:13" ht="30" customHeight="1" x14ac:dyDescent="0.3">
      <c r="A3132" s="27">
        <f t="shared" si="23"/>
        <v>1484</v>
      </c>
      <c r="B3132" s="31">
        <v>44922</v>
      </c>
      <c r="C3132" s="31">
        <v>44847</v>
      </c>
      <c r="D3132" s="19" t="s">
        <v>1046</v>
      </c>
      <c r="E3132" s="51" t="str">
        <f>IF(ISBLANK(LeaveTracker[[#This Row],[Employee Name]]),"-----",VLOOKUP(LeaveTracker[[#This Row],[Employee Name]],Employees[[Employee Name]:[Office]],7))</f>
        <v>CENRO</v>
      </c>
      <c r="F3132" s="51" t="str">
        <f>IF(ISBLANK(LeaveTracker[[#This Row],[Employee Name]]),"-----",VLOOKUP(LeaveTracker[[#This Row],[Employee Name]],Employees[[Employee Name]:[Office]],6))</f>
        <v>REGULAR</v>
      </c>
      <c r="G3132" s="24">
        <v>44835</v>
      </c>
      <c r="H3132" s="24">
        <v>44835</v>
      </c>
      <c r="I3132" s="19" t="s">
        <v>81</v>
      </c>
      <c r="K3132" s="51" t="str">
        <f ca="1">LeaveTracker[[#This Row],[Days]]&amp;" "&amp;LeaveTracker[[#This Row],[Type of Leave]]</f>
        <v>0 SL</v>
      </c>
      <c r="L3132" s="23">
        <f ca="1">NETWORKDAYS(LeaveTracker[[#This Row],[Start Date]],LeaveTracker[[#This Row],[End Date]],lstHolidays)</f>
        <v>0</v>
      </c>
      <c r="M3132" s="27"/>
    </row>
    <row r="3133" spans="1:13" ht="30" customHeight="1" x14ac:dyDescent="0.3">
      <c r="A3133" s="27">
        <f t="shared" si="23"/>
        <v>1485</v>
      </c>
      <c r="B3133" s="31">
        <v>44922</v>
      </c>
      <c r="C3133" s="31">
        <v>44839</v>
      </c>
      <c r="D3133" s="19" t="s">
        <v>569</v>
      </c>
      <c r="E3133" s="51" t="str">
        <f>IF(ISBLANK(LeaveTracker[[#This Row],[Employee Name]]),"-----",VLOOKUP(LeaveTracker[[#This Row],[Employee Name]],Employees[[Employee Name]:[Office]],7))</f>
        <v>CTO</v>
      </c>
      <c r="F3133" s="51" t="str">
        <f>IF(ISBLANK(LeaveTracker[[#This Row],[Employee Name]]),"-----",VLOOKUP(LeaveTracker[[#This Row],[Employee Name]],Employees[[Employee Name]:[Office]],6))</f>
        <v>REGULAR</v>
      </c>
      <c r="G3133" s="24">
        <v>44838</v>
      </c>
      <c r="H3133" s="24">
        <v>44838</v>
      </c>
      <c r="I3133" s="19" t="s">
        <v>81</v>
      </c>
      <c r="K3133" s="51" t="str">
        <f ca="1">LeaveTracker[[#This Row],[Days]]&amp;" "&amp;LeaveTracker[[#This Row],[Type of Leave]]</f>
        <v>1 SL</v>
      </c>
      <c r="L3133" s="23">
        <f ca="1">NETWORKDAYS(LeaveTracker[[#This Row],[Start Date]],LeaveTracker[[#This Row],[End Date]],lstHolidays)</f>
        <v>1</v>
      </c>
      <c r="M3133" s="27"/>
    </row>
    <row r="3134" spans="1:13" ht="30" customHeight="1" x14ac:dyDescent="0.3">
      <c r="A3134" s="27">
        <f t="shared" si="23"/>
        <v>1486</v>
      </c>
      <c r="B3134" s="31">
        <v>44922</v>
      </c>
      <c r="C3134" s="31">
        <v>44887</v>
      </c>
      <c r="D3134" s="19" t="s">
        <v>569</v>
      </c>
      <c r="E3134" s="51" t="str">
        <f>IF(ISBLANK(LeaveTracker[[#This Row],[Employee Name]]),"-----",VLOOKUP(LeaveTracker[[#This Row],[Employee Name]],Employees[[Employee Name]:[Office]],7))</f>
        <v>CTO</v>
      </c>
      <c r="F3134" s="51" t="str">
        <f>IF(ISBLANK(LeaveTracker[[#This Row],[Employee Name]]),"-----",VLOOKUP(LeaveTracker[[#This Row],[Employee Name]],Employees[[Employee Name]:[Office]],6))</f>
        <v>REGULAR</v>
      </c>
      <c r="G3134" s="24">
        <v>44886</v>
      </c>
      <c r="H3134" s="24">
        <v>44886</v>
      </c>
      <c r="I3134" s="19" t="s">
        <v>81</v>
      </c>
      <c r="K3134" s="51" t="str">
        <f ca="1">LeaveTracker[[#This Row],[Days]]&amp;" "&amp;LeaveTracker[[#This Row],[Type of Leave]]</f>
        <v>1 SL</v>
      </c>
      <c r="L3134" s="23">
        <f ca="1">NETWORKDAYS(LeaveTracker[[#This Row],[Start Date]],LeaveTracker[[#This Row],[End Date]],lstHolidays)</f>
        <v>1</v>
      </c>
      <c r="M3134" s="27"/>
    </row>
    <row r="3135" spans="1:13" ht="30" customHeight="1" x14ac:dyDescent="0.3">
      <c r="A3135" s="27">
        <f t="shared" si="23"/>
        <v>1487</v>
      </c>
      <c r="B3135" s="31">
        <v>44922</v>
      </c>
      <c r="C3135" s="31">
        <v>44811</v>
      </c>
      <c r="D3135" s="19" t="s">
        <v>553</v>
      </c>
      <c r="E3135" s="51" t="str">
        <f>IF(ISBLANK(LeaveTracker[[#This Row],[Employee Name]]),"-----",VLOOKUP(LeaveTracker[[#This Row],[Employee Name]],Employees[[Employee Name]:[Office]],7))</f>
        <v>CENRO</v>
      </c>
      <c r="F3135" s="51" t="str">
        <f>IF(ISBLANK(LeaveTracker[[#This Row],[Employee Name]]),"-----",VLOOKUP(LeaveTracker[[#This Row],[Employee Name]],Employees[[Employee Name]:[Office]],6))</f>
        <v>REGULAR</v>
      </c>
      <c r="G3135" s="24">
        <v>44818</v>
      </c>
      <c r="H3135" s="24">
        <v>44820</v>
      </c>
      <c r="I3135" s="19" t="s">
        <v>82</v>
      </c>
      <c r="J3135" s="43" t="s">
        <v>1004</v>
      </c>
      <c r="K3135" s="51" t="str">
        <f ca="1">LeaveTracker[[#This Row],[Days]]&amp;" "&amp;LeaveTracker[[#This Row],[Type of Leave]]</f>
        <v>3 VL</v>
      </c>
      <c r="L3135" s="23">
        <f ca="1">NETWORKDAYS(LeaveTracker[[#This Row],[Start Date]],LeaveTracker[[#This Row],[End Date]],lstHolidays)</f>
        <v>3</v>
      </c>
      <c r="M3135" s="27"/>
    </row>
    <row r="3136" spans="1:13" ht="30" customHeight="1" x14ac:dyDescent="0.3">
      <c r="A3136" s="27">
        <f t="shared" si="23"/>
        <v>1488</v>
      </c>
      <c r="B3136" s="31">
        <v>44922</v>
      </c>
      <c r="C3136" s="31">
        <v>44810</v>
      </c>
      <c r="D3136" s="19" t="s">
        <v>553</v>
      </c>
      <c r="E3136" s="51" t="str">
        <f>IF(ISBLANK(LeaveTracker[[#This Row],[Employee Name]]),"-----",VLOOKUP(LeaveTracker[[#This Row],[Employee Name]],Employees[[Employee Name]:[Office]],7))</f>
        <v>CENRO</v>
      </c>
      <c r="F3136" s="51" t="str">
        <f>IF(ISBLANK(LeaveTracker[[#This Row],[Employee Name]]),"-----",VLOOKUP(LeaveTracker[[#This Row],[Employee Name]],Employees[[Employee Name]:[Office]],6))</f>
        <v>REGULAR</v>
      </c>
      <c r="G3136" s="24">
        <v>44805</v>
      </c>
      <c r="H3136" s="24">
        <v>44809</v>
      </c>
      <c r="I3136" s="19" t="s">
        <v>81</v>
      </c>
      <c r="K3136" s="51" t="str">
        <f ca="1">LeaveTracker[[#This Row],[Days]]&amp;" "&amp;LeaveTracker[[#This Row],[Type of Leave]]</f>
        <v>3 SL</v>
      </c>
      <c r="L3136" s="23">
        <f ca="1">NETWORKDAYS(LeaveTracker[[#This Row],[Start Date]],LeaveTracker[[#This Row],[End Date]],lstHolidays)</f>
        <v>3</v>
      </c>
      <c r="M3136" s="27"/>
    </row>
    <row r="3137" spans="1:13" ht="30" customHeight="1" x14ac:dyDescent="0.3">
      <c r="A3137" s="27">
        <f t="shared" si="23"/>
        <v>1489</v>
      </c>
      <c r="B3137" s="31">
        <v>44922</v>
      </c>
      <c r="C3137" s="31">
        <v>44795</v>
      </c>
      <c r="D3137" s="19" t="s">
        <v>559</v>
      </c>
      <c r="E3137" s="51" t="str">
        <f>IF(ISBLANK(LeaveTracker[[#This Row],[Employee Name]]),"-----",VLOOKUP(LeaveTracker[[#This Row],[Employee Name]],Employees[[Employee Name]:[Office]],7))</f>
        <v>CENRO</v>
      </c>
      <c r="F3137" s="51" t="str">
        <f>IF(ISBLANK(LeaveTracker[[#This Row],[Employee Name]]),"-----",VLOOKUP(LeaveTracker[[#This Row],[Employee Name]],Employees[[Employee Name]:[Office]],6))</f>
        <v>REGULAR</v>
      </c>
      <c r="G3137" s="24">
        <v>44803</v>
      </c>
      <c r="H3137" s="24">
        <v>44804</v>
      </c>
      <c r="I3137" s="19" t="s">
        <v>82</v>
      </c>
      <c r="J3137" s="43" t="s">
        <v>1004</v>
      </c>
      <c r="K3137" s="51" t="str">
        <f ca="1">LeaveTracker[[#This Row],[Days]]&amp;" "&amp;LeaveTracker[[#This Row],[Type of Leave]]</f>
        <v>2 VL</v>
      </c>
      <c r="L3137" s="23">
        <f ca="1">NETWORKDAYS(LeaveTracker[[#This Row],[Start Date]],LeaveTracker[[#This Row],[End Date]],lstHolidays)</f>
        <v>2</v>
      </c>
      <c r="M3137" s="27"/>
    </row>
    <row r="3138" spans="1:13" ht="30" customHeight="1" x14ac:dyDescent="0.3">
      <c r="A3138" s="27">
        <f t="shared" si="23"/>
        <v>1490</v>
      </c>
      <c r="B3138" s="31">
        <v>44922</v>
      </c>
      <c r="C3138" s="31">
        <v>44851</v>
      </c>
      <c r="D3138" s="19" t="s">
        <v>195</v>
      </c>
      <c r="E3138" s="51" t="str">
        <f>IF(ISBLANK(LeaveTracker[[#This Row],[Employee Name]]),"-----",VLOOKUP(LeaveTracker[[#This Row],[Employee Name]],Employees[[Employee Name]:[Office]],7))</f>
        <v>CCT</v>
      </c>
      <c r="F3138" s="51" t="str">
        <f>IF(ISBLANK(LeaveTracker[[#This Row],[Employee Name]]),"-----",VLOOKUP(LeaveTracker[[#This Row],[Employee Name]],Employees[[Employee Name]:[Office]],6))</f>
        <v>REGULAR</v>
      </c>
      <c r="G3138" s="24">
        <v>44858</v>
      </c>
      <c r="H3138" s="24">
        <v>44858</v>
      </c>
      <c r="I3138" s="19" t="s">
        <v>82</v>
      </c>
      <c r="J3138" s="43" t="s">
        <v>1004</v>
      </c>
      <c r="K3138" s="51" t="str">
        <f ca="1">LeaveTracker[[#This Row],[Days]]&amp;" "&amp;LeaveTracker[[#This Row],[Type of Leave]]</f>
        <v>1 VL</v>
      </c>
      <c r="L3138" s="23">
        <f ca="1">NETWORKDAYS(LeaveTracker[[#This Row],[Start Date]],LeaveTracker[[#This Row],[End Date]],lstHolidays)</f>
        <v>1</v>
      </c>
      <c r="M3138" s="27"/>
    </row>
    <row r="3139" spans="1:13" ht="30" customHeight="1" x14ac:dyDescent="0.3">
      <c r="A3139" s="27">
        <f t="shared" si="23"/>
        <v>1491</v>
      </c>
      <c r="B3139" s="31">
        <v>44922</v>
      </c>
      <c r="C3139" s="31">
        <v>44825</v>
      </c>
      <c r="D3139" s="19" t="s">
        <v>595</v>
      </c>
      <c r="E3139" s="51" t="str">
        <f>IF(ISBLANK(LeaveTracker[[#This Row],[Employee Name]]),"-----",VLOOKUP(LeaveTracker[[#This Row],[Employee Name]],Employees[[Employee Name]:[Office]],7))</f>
        <v>MAHOGANY MARKET</v>
      </c>
      <c r="F3139" s="51" t="str">
        <f>IF(ISBLANK(LeaveTracker[[#This Row],[Employee Name]]),"-----",VLOOKUP(LeaveTracker[[#This Row],[Employee Name]],Employees[[Employee Name]:[Office]],6))</f>
        <v>REGULAR</v>
      </c>
      <c r="G3139" s="24">
        <v>44832</v>
      </c>
      <c r="H3139" s="24">
        <v>44832</v>
      </c>
      <c r="I3139" s="19" t="s">
        <v>298</v>
      </c>
      <c r="J3139" s="43" t="s">
        <v>1003</v>
      </c>
      <c r="K3139" s="51" t="str">
        <f ca="1">LeaveTracker[[#This Row],[Days]]&amp;" "&amp;LeaveTracker[[#This Row],[Type of Leave]]</f>
        <v>1 OTHER</v>
      </c>
      <c r="L3139" s="23">
        <f ca="1">NETWORKDAYS(LeaveTracker[[#This Row],[Start Date]],LeaveTracker[[#This Row],[End Date]],lstHolidays)</f>
        <v>1</v>
      </c>
      <c r="M3139" s="27"/>
    </row>
    <row r="3140" spans="1:13" ht="30" customHeight="1" x14ac:dyDescent="0.3">
      <c r="A3140" s="27">
        <f t="shared" si="23"/>
        <v>1492</v>
      </c>
      <c r="B3140" s="31">
        <v>44922</v>
      </c>
      <c r="C3140" s="31">
        <v>44782</v>
      </c>
      <c r="D3140" s="19" t="s">
        <v>626</v>
      </c>
      <c r="E3140" s="51" t="str">
        <f>IF(ISBLANK(LeaveTracker[[#This Row],[Employee Name]]),"-----",VLOOKUP(LeaveTracker[[#This Row],[Employee Name]],Employees[[Employee Name]:[Office]],7))</f>
        <v>EEO/ CITY MARKET</v>
      </c>
      <c r="F3140" s="51" t="str">
        <f>IF(ISBLANK(LeaveTracker[[#This Row],[Employee Name]]),"-----",VLOOKUP(LeaveTracker[[#This Row],[Employee Name]],Employees[[Employee Name]:[Office]],6))</f>
        <v>REGULAR</v>
      </c>
      <c r="G3140" s="24">
        <v>44796</v>
      </c>
      <c r="H3140" s="24">
        <v>44798</v>
      </c>
      <c r="I3140" s="19" t="s">
        <v>82</v>
      </c>
      <c r="K3140" s="51" t="str">
        <f ca="1">LeaveTracker[[#This Row],[Days]]&amp;" "&amp;LeaveTracker[[#This Row],[Type of Leave]]</f>
        <v>3 VL</v>
      </c>
      <c r="L3140" s="23">
        <f ca="1">NETWORKDAYS(LeaveTracker[[#This Row],[Start Date]],LeaveTracker[[#This Row],[End Date]],lstHolidays)</f>
        <v>3</v>
      </c>
      <c r="M3140" s="27"/>
    </row>
    <row r="3141" spans="1:13" ht="30" customHeight="1" x14ac:dyDescent="0.3">
      <c r="A3141" s="27">
        <f t="shared" si="23"/>
        <v>1493</v>
      </c>
      <c r="B3141" s="31">
        <v>44922</v>
      </c>
      <c r="C3141" s="31">
        <v>44795</v>
      </c>
      <c r="D3141" s="19" t="s">
        <v>599</v>
      </c>
      <c r="E3141" s="51" t="str">
        <f>IF(ISBLANK(LeaveTracker[[#This Row],[Employee Name]]),"-----",VLOOKUP(LeaveTracker[[#This Row],[Employee Name]],Employees[[Employee Name]:[Office]],7))</f>
        <v>EEO/ CITY MARKET</v>
      </c>
      <c r="F3141" s="51" t="str">
        <f>IF(ISBLANK(LeaveTracker[[#This Row],[Employee Name]]),"-----",VLOOKUP(LeaveTracker[[#This Row],[Employee Name]],Employees[[Employee Name]:[Office]],6))</f>
        <v>REGULAR</v>
      </c>
      <c r="G3141" s="24">
        <v>44789</v>
      </c>
      <c r="H3141" s="24">
        <v>44790</v>
      </c>
      <c r="I3141" s="19" t="s">
        <v>81</v>
      </c>
      <c r="K3141" s="51" t="str">
        <f ca="1">LeaveTracker[[#This Row],[Days]]&amp;" "&amp;LeaveTracker[[#This Row],[Type of Leave]]</f>
        <v>2 SL</v>
      </c>
      <c r="L3141" s="23">
        <f ca="1">NETWORKDAYS(LeaveTracker[[#This Row],[Start Date]],LeaveTracker[[#This Row],[End Date]],lstHolidays)</f>
        <v>2</v>
      </c>
      <c r="M3141" s="27"/>
    </row>
    <row r="3142" spans="1:13" ht="30" customHeight="1" x14ac:dyDescent="0.3">
      <c r="A3142" s="27">
        <f t="shared" si="23"/>
        <v>1494</v>
      </c>
      <c r="B3142" s="31">
        <v>44922</v>
      </c>
      <c r="C3142" s="31">
        <v>44806</v>
      </c>
      <c r="D3142" s="19" t="s">
        <v>595</v>
      </c>
      <c r="E3142" s="51" t="str">
        <f>IF(ISBLANK(LeaveTracker[[#This Row],[Employee Name]]),"-----",VLOOKUP(LeaveTracker[[#This Row],[Employee Name]],Employees[[Employee Name]:[Office]],7))</f>
        <v>MAHOGANY MARKET</v>
      </c>
      <c r="F3142" s="51" t="str">
        <f>IF(ISBLANK(LeaveTracker[[#This Row],[Employee Name]]),"-----",VLOOKUP(LeaveTracker[[#This Row],[Employee Name]],Employees[[Employee Name]:[Office]],6))</f>
        <v>REGULAR</v>
      </c>
      <c r="G3142" s="24">
        <v>44806</v>
      </c>
      <c r="H3142" s="24">
        <v>44806</v>
      </c>
      <c r="I3142" s="19" t="s">
        <v>298</v>
      </c>
      <c r="J3142" s="43" t="s">
        <v>1003</v>
      </c>
      <c r="K3142" s="51" t="str">
        <f ca="1">LeaveTracker[[#This Row],[Days]]&amp;" "&amp;LeaveTracker[[#This Row],[Type of Leave]]</f>
        <v>1 OTHER</v>
      </c>
      <c r="L3142" s="23">
        <f ca="1">NETWORKDAYS(LeaveTracker[[#This Row],[Start Date]],LeaveTracker[[#This Row],[End Date]],lstHolidays)</f>
        <v>1</v>
      </c>
      <c r="M3142" s="27"/>
    </row>
    <row r="3143" spans="1:13" ht="30" customHeight="1" x14ac:dyDescent="0.3">
      <c r="A3143" s="27">
        <f t="shared" si="23"/>
        <v>1495</v>
      </c>
      <c r="B3143" s="31">
        <v>44922</v>
      </c>
      <c r="C3143" s="31">
        <v>44826</v>
      </c>
      <c r="D3143" s="19" t="s">
        <v>595</v>
      </c>
      <c r="E3143" s="51" t="str">
        <f>IF(ISBLANK(LeaveTracker[[#This Row],[Employee Name]]),"-----",VLOOKUP(LeaveTracker[[#This Row],[Employee Name]],Employees[[Employee Name]:[Office]],7))</f>
        <v>MAHOGANY MARKET</v>
      </c>
      <c r="F3143" s="51" t="str">
        <f>IF(ISBLANK(LeaveTracker[[#This Row],[Employee Name]]),"-----",VLOOKUP(LeaveTracker[[#This Row],[Employee Name]],Employees[[Employee Name]:[Office]],6))</f>
        <v>REGULAR</v>
      </c>
      <c r="G3143" s="24">
        <v>44816</v>
      </c>
      <c r="H3143" s="24">
        <v>44820</v>
      </c>
      <c r="I3143" s="19" t="s">
        <v>82</v>
      </c>
      <c r="K3143" s="51" t="str">
        <f ca="1">LeaveTracker[[#This Row],[Days]]&amp;" "&amp;LeaveTracker[[#This Row],[Type of Leave]]</f>
        <v>5 VL</v>
      </c>
      <c r="L3143" s="23">
        <f ca="1">NETWORKDAYS(LeaveTracker[[#This Row],[Start Date]],LeaveTracker[[#This Row],[End Date]],lstHolidays)</f>
        <v>5</v>
      </c>
      <c r="M3143" s="27"/>
    </row>
    <row r="3144" spans="1:13" ht="30" customHeight="1" x14ac:dyDescent="0.3">
      <c r="A3144" s="27">
        <f t="shared" si="23"/>
        <v>1496</v>
      </c>
      <c r="B3144" s="31">
        <v>44922</v>
      </c>
      <c r="C3144" s="31">
        <v>44816</v>
      </c>
      <c r="D3144" s="19" t="s">
        <v>829</v>
      </c>
      <c r="E3144" s="51" t="str">
        <f>IF(ISBLANK(LeaveTracker[[#This Row],[Employee Name]]),"-----",VLOOKUP(LeaveTracker[[#This Row],[Employee Name]],Employees[[Employee Name]:[Office]],7))</f>
        <v>CHO</v>
      </c>
      <c r="F3144" s="51" t="str">
        <f>IF(ISBLANK(LeaveTracker[[#This Row],[Employee Name]]),"-----",VLOOKUP(LeaveTracker[[#This Row],[Employee Name]],Employees[[Employee Name]:[Office]],6))</f>
        <v>REGULAR</v>
      </c>
      <c r="G3144" s="24">
        <v>44830</v>
      </c>
      <c r="H3144" s="24">
        <v>44830</v>
      </c>
      <c r="I3144" s="19" t="s">
        <v>82</v>
      </c>
      <c r="K3144" s="51" t="str">
        <f ca="1">LeaveTracker[[#This Row],[Days]]&amp;" "&amp;LeaveTracker[[#This Row],[Type of Leave]]</f>
        <v>1 VL</v>
      </c>
      <c r="L3144" s="23">
        <f ca="1">NETWORKDAYS(LeaveTracker[[#This Row],[Start Date]],LeaveTracker[[#This Row],[End Date]],lstHolidays)</f>
        <v>1</v>
      </c>
      <c r="M3144" s="27"/>
    </row>
    <row r="3145" spans="1:13" ht="30" customHeight="1" x14ac:dyDescent="0.3">
      <c r="A3145" s="27">
        <f t="shared" si="23"/>
        <v>1497</v>
      </c>
      <c r="B3145" s="31">
        <v>44922</v>
      </c>
      <c r="C3145" s="31">
        <v>44809</v>
      </c>
      <c r="D3145" s="19" t="s">
        <v>1988</v>
      </c>
      <c r="E3145" s="51" t="str">
        <f>IF(ISBLANK(LeaveTracker[[#This Row],[Employee Name]]),"-----",VLOOKUP(LeaveTracker[[#This Row],[Employee Name]],Employees[[Employee Name]:[Office]],7))</f>
        <v>CHO</v>
      </c>
      <c r="F3145" s="51" t="str">
        <f>IF(ISBLANK(LeaveTracker[[#This Row],[Employee Name]]),"-----",VLOOKUP(LeaveTracker[[#This Row],[Employee Name]],Employees[[Employee Name]:[Office]],6))</f>
        <v>REGULAR</v>
      </c>
      <c r="G3145" s="24">
        <v>44810</v>
      </c>
      <c r="H3145" s="24">
        <v>44810</v>
      </c>
      <c r="I3145" s="19" t="s">
        <v>298</v>
      </c>
      <c r="J3145" s="43" t="s">
        <v>1003</v>
      </c>
      <c r="K3145" s="51" t="str">
        <f ca="1">LeaveTracker[[#This Row],[Days]]&amp;" "&amp;LeaveTracker[[#This Row],[Type of Leave]]</f>
        <v>1 OTHER</v>
      </c>
      <c r="L3145" s="23">
        <f ca="1">NETWORKDAYS(LeaveTracker[[#This Row],[Start Date]],LeaveTracker[[#This Row],[End Date]],lstHolidays)</f>
        <v>1</v>
      </c>
      <c r="M3145" s="27"/>
    </row>
    <row r="3146" spans="1:13" ht="30" customHeight="1" x14ac:dyDescent="0.3">
      <c r="A3146" s="27">
        <f t="shared" si="23"/>
        <v>1498</v>
      </c>
      <c r="B3146" s="31">
        <v>44922</v>
      </c>
      <c r="C3146" s="31">
        <v>44811</v>
      </c>
      <c r="D3146" s="19" t="s">
        <v>163</v>
      </c>
      <c r="E3146" s="51" t="str">
        <f>IF(ISBLANK(LeaveTracker[[#This Row],[Employee Name]]),"-----",VLOOKUP(LeaveTracker[[#This Row],[Employee Name]],Employees[[Employee Name]:[Office]],7))</f>
        <v>CHO</v>
      </c>
      <c r="F3146" s="51" t="str">
        <f>IF(ISBLANK(LeaveTracker[[#This Row],[Employee Name]]),"-----",VLOOKUP(LeaveTracker[[#This Row],[Employee Name]],Employees[[Employee Name]:[Office]],6))</f>
        <v>REGULAR</v>
      </c>
      <c r="G3146" s="24">
        <v>44817</v>
      </c>
      <c r="H3146" s="24">
        <v>44817</v>
      </c>
      <c r="I3146" s="19" t="s">
        <v>82</v>
      </c>
      <c r="K3146" s="51" t="str">
        <f ca="1">LeaveTracker[[#This Row],[Days]]&amp;" "&amp;LeaveTracker[[#This Row],[Type of Leave]]</f>
        <v>1 VL</v>
      </c>
      <c r="L3146" s="23">
        <f ca="1">NETWORKDAYS(LeaveTracker[[#This Row],[Start Date]],LeaveTracker[[#This Row],[End Date]],lstHolidays)</f>
        <v>1</v>
      </c>
      <c r="M3146" s="27"/>
    </row>
    <row r="3147" spans="1:13" ht="30" customHeight="1" x14ac:dyDescent="0.3">
      <c r="A3147" s="27">
        <f t="shared" si="23"/>
        <v>1499</v>
      </c>
      <c r="B3147" s="31">
        <v>44922</v>
      </c>
      <c r="C3147" s="31">
        <v>44811</v>
      </c>
      <c r="D3147" s="19" t="s">
        <v>826</v>
      </c>
      <c r="E3147" s="51" t="str">
        <f>IF(ISBLANK(LeaveTracker[[#This Row],[Employee Name]]),"-----",VLOOKUP(LeaveTracker[[#This Row],[Employee Name]],Employees[[Employee Name]:[Office]],7))</f>
        <v>CHO</v>
      </c>
      <c r="F3147" s="51" t="str">
        <f>IF(ISBLANK(LeaveTracker[[#This Row],[Employee Name]]),"-----",VLOOKUP(LeaveTracker[[#This Row],[Employee Name]],Employees[[Employee Name]:[Office]],6))</f>
        <v>REGULAR</v>
      </c>
      <c r="G3147" s="24">
        <v>44810</v>
      </c>
      <c r="H3147" s="24">
        <v>44810</v>
      </c>
      <c r="I3147" s="19" t="s">
        <v>81</v>
      </c>
      <c r="K3147" s="51" t="str">
        <f ca="1">LeaveTracker[[#This Row],[Days]]&amp;" "&amp;LeaveTracker[[#This Row],[Type of Leave]]</f>
        <v>1 SL</v>
      </c>
      <c r="L3147" s="23">
        <f ca="1">NETWORKDAYS(LeaveTracker[[#This Row],[Start Date]],LeaveTracker[[#This Row],[End Date]],lstHolidays)</f>
        <v>1</v>
      </c>
      <c r="M3147" s="27"/>
    </row>
    <row r="3148" spans="1:13" ht="30" customHeight="1" x14ac:dyDescent="0.3">
      <c r="A3148" s="27">
        <f t="shared" si="23"/>
        <v>1500</v>
      </c>
      <c r="B3148" s="31">
        <v>44922</v>
      </c>
      <c r="C3148" s="31">
        <v>44774</v>
      </c>
      <c r="D3148" s="19" t="s">
        <v>826</v>
      </c>
      <c r="E3148" s="51" t="str">
        <f>IF(ISBLANK(LeaveTracker[[#This Row],[Employee Name]]),"-----",VLOOKUP(LeaveTracker[[#This Row],[Employee Name]],Employees[[Employee Name]:[Office]],7))</f>
        <v>CHO</v>
      </c>
      <c r="F3148" s="51" t="str">
        <f>IF(ISBLANK(LeaveTracker[[#This Row],[Employee Name]]),"-----",VLOOKUP(LeaveTracker[[#This Row],[Employee Name]],Employees[[Employee Name]:[Office]],6))</f>
        <v>REGULAR</v>
      </c>
      <c r="G3148" s="24">
        <v>44768</v>
      </c>
      <c r="H3148" s="24">
        <v>44768</v>
      </c>
      <c r="I3148" s="19" t="s">
        <v>81</v>
      </c>
      <c r="K3148" s="51" t="str">
        <f ca="1">LeaveTracker[[#This Row],[Days]]&amp;" "&amp;LeaveTracker[[#This Row],[Type of Leave]]</f>
        <v>1 SL</v>
      </c>
      <c r="L3148" s="23">
        <f ca="1">NETWORKDAYS(LeaveTracker[[#This Row],[Start Date]],LeaveTracker[[#This Row],[End Date]],lstHolidays)</f>
        <v>1</v>
      </c>
      <c r="M3148" s="27"/>
    </row>
    <row r="3149" spans="1:13" ht="30" customHeight="1" x14ac:dyDescent="0.3">
      <c r="A3149" s="27">
        <f t="shared" si="23"/>
        <v>1501</v>
      </c>
      <c r="B3149" s="31">
        <v>44922</v>
      </c>
      <c r="C3149" s="31">
        <v>44922</v>
      </c>
      <c r="D3149" s="19" t="s">
        <v>688</v>
      </c>
      <c r="E3149" s="51" t="str">
        <f>IF(ISBLANK(LeaveTracker[[#This Row],[Employee Name]]),"-----",VLOOKUP(LeaveTracker[[#This Row],[Employee Name]],Employees[[Employee Name]:[Office]],7))</f>
        <v>CHO</v>
      </c>
      <c r="F3149" s="51" t="str">
        <f>IF(ISBLANK(LeaveTracker[[#This Row],[Employee Name]]),"-----",VLOOKUP(LeaveTracker[[#This Row],[Employee Name]],Employees[[Employee Name]:[Office]],6))</f>
        <v>REGULAR</v>
      </c>
      <c r="G3149" s="24">
        <v>44922</v>
      </c>
      <c r="H3149" s="24">
        <v>44924</v>
      </c>
      <c r="I3149" s="19" t="s">
        <v>82</v>
      </c>
      <c r="J3149" s="43" t="s">
        <v>1004</v>
      </c>
      <c r="K3149" s="51" t="str">
        <f ca="1">LeaveTracker[[#This Row],[Days]]&amp;" "&amp;LeaveTracker[[#This Row],[Type of Leave]]</f>
        <v>3 VL</v>
      </c>
      <c r="L3149" s="23">
        <f ca="1">NETWORKDAYS(LeaveTracker[[#This Row],[Start Date]],LeaveTracker[[#This Row],[End Date]],lstHolidays)</f>
        <v>3</v>
      </c>
      <c r="M3149" s="27"/>
    </row>
    <row r="3150" spans="1:13" ht="30" customHeight="1" x14ac:dyDescent="0.3">
      <c r="A3150" s="27">
        <f t="shared" si="23"/>
        <v>1502</v>
      </c>
      <c r="B3150" s="31">
        <v>44922</v>
      </c>
      <c r="C3150" s="31">
        <v>44922</v>
      </c>
      <c r="D3150" s="19" t="s">
        <v>688</v>
      </c>
      <c r="E3150" s="51" t="str">
        <f>IF(ISBLANK(LeaveTracker[[#This Row],[Employee Name]]),"-----",VLOOKUP(LeaveTracker[[#This Row],[Employee Name]],Employees[[Employee Name]:[Office]],7))</f>
        <v>CHO</v>
      </c>
      <c r="F3150" s="51" t="str">
        <f>IF(ISBLANK(LeaveTracker[[#This Row],[Employee Name]]),"-----",VLOOKUP(LeaveTracker[[#This Row],[Employee Name]],Employees[[Employee Name]:[Office]],6))</f>
        <v>REGULAR</v>
      </c>
      <c r="G3150" s="24">
        <v>44921</v>
      </c>
      <c r="H3150" s="24">
        <v>44921</v>
      </c>
      <c r="I3150" s="19" t="s">
        <v>298</v>
      </c>
      <c r="J3150" s="43" t="s">
        <v>1003</v>
      </c>
      <c r="K3150" s="51" t="str">
        <f ca="1">LeaveTracker[[#This Row],[Days]]&amp;" "&amp;LeaveTracker[[#This Row],[Type of Leave]]</f>
        <v>0 OTHER</v>
      </c>
      <c r="L3150" s="23">
        <f ca="1">NETWORKDAYS(LeaveTracker[[#This Row],[Start Date]],LeaveTracker[[#This Row],[End Date]],lstHolidays)</f>
        <v>0</v>
      </c>
      <c r="M3150" s="27"/>
    </row>
    <row r="3151" spans="1:13" ht="30" customHeight="1" x14ac:dyDescent="0.3">
      <c r="A3151" s="27">
        <f t="shared" si="23"/>
        <v>1503</v>
      </c>
      <c r="B3151" s="31">
        <v>44922</v>
      </c>
      <c r="C3151" s="31">
        <v>44856</v>
      </c>
      <c r="D3151" s="19" t="s">
        <v>826</v>
      </c>
      <c r="E3151" s="51" t="str">
        <f>IF(ISBLANK(LeaveTracker[[#This Row],[Employee Name]]),"-----",VLOOKUP(LeaveTracker[[#This Row],[Employee Name]],Employees[[Employee Name]:[Office]],7))</f>
        <v>CHO</v>
      </c>
      <c r="F3151" s="51" t="str">
        <f>IF(ISBLANK(LeaveTracker[[#This Row],[Employee Name]]),"-----",VLOOKUP(LeaveTracker[[#This Row],[Employee Name]],Employees[[Employee Name]:[Office]],6))</f>
        <v>REGULAR</v>
      </c>
      <c r="G3151" s="24">
        <v>44851</v>
      </c>
      <c r="H3151" s="24">
        <v>44852</v>
      </c>
      <c r="I3151" s="19" t="s">
        <v>81</v>
      </c>
      <c r="K3151" s="51" t="str">
        <f ca="1">LeaveTracker[[#This Row],[Days]]&amp;" "&amp;LeaveTracker[[#This Row],[Type of Leave]]</f>
        <v>2 SL</v>
      </c>
      <c r="L3151" s="23">
        <f ca="1">NETWORKDAYS(LeaveTracker[[#This Row],[Start Date]],LeaveTracker[[#This Row],[End Date]],lstHolidays)</f>
        <v>2</v>
      </c>
      <c r="M3151" s="27"/>
    </row>
    <row r="3152" spans="1:13" ht="30" customHeight="1" x14ac:dyDescent="0.3">
      <c r="A3152" s="27">
        <f t="shared" si="23"/>
        <v>1504</v>
      </c>
      <c r="B3152" s="31">
        <v>44922</v>
      </c>
      <c r="C3152" s="31">
        <v>44853</v>
      </c>
      <c r="D3152" s="19" t="s">
        <v>826</v>
      </c>
      <c r="E3152" s="51" t="str">
        <f>IF(ISBLANK(LeaveTracker[[#This Row],[Employee Name]]),"-----",VLOOKUP(LeaveTracker[[#This Row],[Employee Name]],Employees[[Employee Name]:[Office]],7))</f>
        <v>CHO</v>
      </c>
      <c r="F3152" s="51" t="str">
        <f>IF(ISBLANK(LeaveTracker[[#This Row],[Employee Name]]),"-----",VLOOKUP(LeaveTracker[[#This Row],[Employee Name]],Employees[[Employee Name]:[Office]],6))</f>
        <v>REGULAR</v>
      </c>
      <c r="G3152" s="24">
        <v>44844</v>
      </c>
      <c r="H3152" s="24">
        <v>44849</v>
      </c>
      <c r="I3152" s="19" t="s">
        <v>298</v>
      </c>
      <c r="J3152" s="53" t="s">
        <v>1956</v>
      </c>
      <c r="K3152" s="51" t="str">
        <f ca="1">LeaveTracker[[#This Row],[Days]]&amp;" "&amp;LeaveTracker[[#This Row],[Type of Leave]]</f>
        <v>5 OTHER</v>
      </c>
      <c r="L3152" s="23">
        <f ca="1">NETWORKDAYS(LeaveTracker[[#This Row],[Start Date]],LeaveTracker[[#This Row],[End Date]],lstHolidays)</f>
        <v>5</v>
      </c>
      <c r="M3152" s="27"/>
    </row>
    <row r="3153" spans="1:13" ht="30" customHeight="1" x14ac:dyDescent="0.3">
      <c r="A3153" s="27">
        <f t="shared" si="23"/>
        <v>1505</v>
      </c>
      <c r="B3153" s="31">
        <v>44922</v>
      </c>
      <c r="C3153" s="31">
        <v>44868</v>
      </c>
      <c r="D3153" s="19" t="s">
        <v>809</v>
      </c>
      <c r="E3153" s="51" t="str">
        <f>IF(ISBLANK(LeaveTracker[[#This Row],[Employee Name]]),"-----",VLOOKUP(LeaveTracker[[#This Row],[Employee Name]],Employees[[Employee Name]:[Office]],7))</f>
        <v>CHO</v>
      </c>
      <c r="F3153" s="51" t="str">
        <f>IF(ISBLANK(LeaveTracker[[#This Row],[Employee Name]]),"-----",VLOOKUP(LeaveTracker[[#This Row],[Employee Name]],Employees[[Employee Name]:[Office]],6))</f>
        <v>REGULAR</v>
      </c>
      <c r="G3153" s="24">
        <v>44851</v>
      </c>
      <c r="H3153" s="24">
        <v>44862</v>
      </c>
      <c r="I3153" s="19" t="s">
        <v>81</v>
      </c>
      <c r="K3153" s="51" t="str">
        <f ca="1">LeaveTracker[[#This Row],[Days]]&amp;" "&amp;LeaveTracker[[#This Row],[Type of Leave]]</f>
        <v>10 SL</v>
      </c>
      <c r="L3153" s="23">
        <f ca="1">NETWORKDAYS(LeaveTracker[[#This Row],[Start Date]],LeaveTracker[[#This Row],[End Date]],lstHolidays)</f>
        <v>10</v>
      </c>
      <c r="M3153" s="27"/>
    </row>
    <row r="3154" spans="1:13" ht="30" customHeight="1" x14ac:dyDescent="0.3">
      <c r="A3154" s="27">
        <f t="shared" si="23"/>
        <v>1506</v>
      </c>
      <c r="B3154" s="31">
        <v>44922</v>
      </c>
      <c r="C3154" s="31">
        <v>44868</v>
      </c>
      <c r="D3154" s="19" t="s">
        <v>688</v>
      </c>
      <c r="E3154" s="51" t="str">
        <f>IF(ISBLANK(LeaveTracker[[#This Row],[Employee Name]]),"-----",VLOOKUP(LeaveTracker[[#This Row],[Employee Name]],Employees[[Employee Name]:[Office]],7))</f>
        <v>CHO</v>
      </c>
      <c r="F3154" s="51" t="str">
        <f>IF(ISBLANK(LeaveTracker[[#This Row],[Employee Name]]),"-----",VLOOKUP(LeaveTracker[[#This Row],[Employee Name]],Employees[[Employee Name]:[Office]],6))</f>
        <v>REGULAR</v>
      </c>
      <c r="G3154" s="24">
        <v>44867</v>
      </c>
      <c r="H3154" s="24">
        <v>44867</v>
      </c>
      <c r="I3154" s="19" t="s">
        <v>81</v>
      </c>
      <c r="K3154" s="51" t="str">
        <f ca="1">LeaveTracker[[#This Row],[Days]]&amp;" "&amp;LeaveTracker[[#This Row],[Type of Leave]]</f>
        <v>0 SL</v>
      </c>
      <c r="L3154" s="23">
        <f ca="1">NETWORKDAYS(LeaveTracker[[#This Row],[Start Date]],LeaveTracker[[#This Row],[End Date]],lstHolidays)</f>
        <v>0</v>
      </c>
      <c r="M3154" s="27"/>
    </row>
    <row r="3155" spans="1:13" ht="30" customHeight="1" x14ac:dyDescent="0.3">
      <c r="A3155" s="27">
        <f t="shared" si="23"/>
        <v>1507</v>
      </c>
      <c r="B3155" s="31">
        <v>44922</v>
      </c>
      <c r="C3155" s="31">
        <v>44819</v>
      </c>
      <c r="D3155" s="19" t="s">
        <v>344</v>
      </c>
      <c r="E3155" s="51" t="str">
        <f>IF(ISBLANK(LeaveTracker[[#This Row],[Employee Name]]),"-----",VLOOKUP(LeaveTracker[[#This Row],[Employee Name]],Employees[[Employee Name]:[Office]],7))</f>
        <v>ONT</v>
      </c>
      <c r="F3155" s="51" t="str">
        <f>IF(ISBLANK(LeaveTracker[[#This Row],[Employee Name]]),"-----",VLOOKUP(LeaveTracker[[#This Row],[Employee Name]],Employees[[Employee Name]:[Office]],6))</f>
        <v>REGULAR</v>
      </c>
      <c r="G3155" s="24">
        <v>44832</v>
      </c>
      <c r="H3155" s="24">
        <v>44833</v>
      </c>
      <c r="I3155" s="19" t="s">
        <v>82</v>
      </c>
      <c r="K3155" s="51" t="str">
        <f ca="1">LeaveTracker[[#This Row],[Days]]&amp;" "&amp;LeaveTracker[[#This Row],[Type of Leave]]</f>
        <v>2 VL</v>
      </c>
      <c r="L3155" s="23">
        <f ca="1">NETWORKDAYS(LeaveTracker[[#This Row],[Start Date]],LeaveTracker[[#This Row],[End Date]],lstHolidays)</f>
        <v>2</v>
      </c>
      <c r="M3155" s="27"/>
    </row>
    <row r="3156" spans="1:13" ht="30" customHeight="1" x14ac:dyDescent="0.3">
      <c r="A3156" s="27">
        <f t="shared" si="23"/>
        <v>1508</v>
      </c>
      <c r="B3156" s="31">
        <v>44922</v>
      </c>
      <c r="C3156" s="31">
        <v>44825</v>
      </c>
      <c r="D3156" s="19" t="s">
        <v>1044</v>
      </c>
      <c r="E3156" s="51" t="str">
        <f>IF(ISBLANK(LeaveTracker[[#This Row],[Employee Name]]),"-----",VLOOKUP(LeaveTracker[[#This Row],[Employee Name]],Employees[[Employee Name]:[Office]],7))</f>
        <v>ONT</v>
      </c>
      <c r="F3156" s="51" t="str">
        <f>IF(ISBLANK(LeaveTracker[[#This Row],[Employee Name]]),"-----",VLOOKUP(LeaveTracker[[#This Row],[Employee Name]],Employees[[Employee Name]:[Office]],6))</f>
        <v>REGULAR</v>
      </c>
      <c r="G3156" s="24">
        <v>44821</v>
      </c>
      <c r="H3156" s="24">
        <v>44821</v>
      </c>
      <c r="I3156" s="19" t="s">
        <v>81</v>
      </c>
      <c r="K3156" s="51" t="str">
        <f ca="1">LeaveTracker[[#This Row],[Days]]&amp;" "&amp;LeaveTracker[[#This Row],[Type of Leave]]</f>
        <v>0 SL</v>
      </c>
      <c r="L3156" s="23">
        <f ca="1">NETWORKDAYS(LeaveTracker[[#This Row],[Start Date]],LeaveTracker[[#This Row],[End Date]],lstHolidays)</f>
        <v>0</v>
      </c>
      <c r="M3156" s="27"/>
    </row>
    <row r="3157" spans="1:13" ht="30" customHeight="1" x14ac:dyDescent="0.3">
      <c r="A3157" s="27">
        <f t="shared" si="23"/>
        <v>1509</v>
      </c>
      <c r="B3157" s="31">
        <v>44922</v>
      </c>
      <c r="C3157" s="31">
        <v>44785</v>
      </c>
      <c r="D3157" s="19" t="s">
        <v>896</v>
      </c>
      <c r="E3157" s="51" t="str">
        <f>IF(ISBLANK(LeaveTracker[[#This Row],[Employee Name]]),"-----",VLOOKUP(LeaveTracker[[#This Row],[Employee Name]],Employees[[Employee Name]:[Office]],7))</f>
        <v>NUTRITION OFFICE</v>
      </c>
      <c r="F3157" s="51" t="str">
        <f>IF(ISBLANK(LeaveTracker[[#This Row],[Employee Name]]),"-----",VLOOKUP(LeaveTracker[[#This Row],[Employee Name]],Employees[[Employee Name]:[Office]],6))</f>
        <v>REGULAR</v>
      </c>
      <c r="G3157" s="24">
        <v>44777</v>
      </c>
      <c r="H3157" s="24">
        <v>44781</v>
      </c>
      <c r="I3157" s="19" t="s">
        <v>81</v>
      </c>
      <c r="K3157" s="51" t="str">
        <f ca="1">LeaveTracker[[#This Row],[Days]]&amp;" "&amp;LeaveTracker[[#This Row],[Type of Leave]]</f>
        <v>3 SL</v>
      </c>
      <c r="L3157" s="23">
        <f ca="1">NETWORKDAYS(LeaveTracker[[#This Row],[Start Date]],LeaveTracker[[#This Row],[End Date]],lstHolidays)</f>
        <v>3</v>
      </c>
      <c r="M3157" s="27"/>
    </row>
    <row r="3158" spans="1:13" ht="30" customHeight="1" x14ac:dyDescent="0.3">
      <c r="A3158" s="27">
        <f t="shared" si="23"/>
        <v>1510</v>
      </c>
      <c r="B3158" s="31">
        <v>44922</v>
      </c>
      <c r="C3158" s="31">
        <v>44819</v>
      </c>
      <c r="D3158" s="19" t="s">
        <v>896</v>
      </c>
      <c r="E3158" s="51" t="str">
        <f>IF(ISBLANK(LeaveTracker[[#This Row],[Employee Name]]),"-----",VLOOKUP(LeaveTracker[[#This Row],[Employee Name]],Employees[[Employee Name]:[Office]],7))</f>
        <v>NUTRITION OFFICE</v>
      </c>
      <c r="F3158" s="51" t="str">
        <f>IF(ISBLANK(LeaveTracker[[#This Row],[Employee Name]]),"-----",VLOOKUP(LeaveTracker[[#This Row],[Employee Name]],Employees[[Employee Name]:[Office]],6))</f>
        <v>REGULAR</v>
      </c>
      <c r="G3158" s="24">
        <v>44813</v>
      </c>
      <c r="H3158" s="24">
        <v>44818</v>
      </c>
      <c r="I3158" s="19" t="s">
        <v>81</v>
      </c>
      <c r="K3158" s="51" t="str">
        <f ca="1">LeaveTracker[[#This Row],[Days]]&amp;" "&amp;LeaveTracker[[#This Row],[Type of Leave]]</f>
        <v>4 SL</v>
      </c>
      <c r="L3158" s="23">
        <f ca="1">NETWORKDAYS(LeaveTracker[[#This Row],[Start Date]],LeaveTracker[[#This Row],[End Date]],lstHolidays)</f>
        <v>4</v>
      </c>
      <c r="M3158" s="27"/>
    </row>
    <row r="3159" spans="1:13" ht="30" customHeight="1" x14ac:dyDescent="0.3">
      <c r="A3159" s="27">
        <f t="shared" si="23"/>
        <v>1511</v>
      </c>
      <c r="B3159" s="31">
        <v>44922</v>
      </c>
      <c r="C3159" s="31">
        <v>44888</v>
      </c>
      <c r="D3159" s="19" t="s">
        <v>382</v>
      </c>
      <c r="E3159" s="51" t="str">
        <f>IF(ISBLANK(LeaveTracker[[#This Row],[Employee Name]]),"-----",VLOOKUP(LeaveTracker[[#This Row],[Employee Name]],Employees[[Employee Name]:[Office]],7))</f>
        <v>ONT</v>
      </c>
      <c r="F3159" s="51" t="str">
        <f>IF(ISBLANK(LeaveTracker[[#This Row],[Employee Name]]),"-----",VLOOKUP(LeaveTracker[[#This Row],[Employee Name]],Employees[[Employee Name]:[Office]],6))</f>
        <v>REGULAR</v>
      </c>
      <c r="G3159" s="24">
        <v>44893</v>
      </c>
      <c r="H3159" s="24">
        <v>44894</v>
      </c>
      <c r="I3159" s="19" t="s">
        <v>82</v>
      </c>
      <c r="K3159" s="51" t="str">
        <f ca="1">LeaveTracker[[#This Row],[Days]]&amp;" "&amp;LeaveTracker[[#This Row],[Type of Leave]]</f>
        <v>2 VL</v>
      </c>
      <c r="L3159" s="23">
        <f ca="1">NETWORKDAYS(LeaveTracker[[#This Row],[Start Date]],LeaveTracker[[#This Row],[End Date]],lstHolidays)</f>
        <v>2</v>
      </c>
      <c r="M3159" s="27"/>
    </row>
    <row r="3160" spans="1:13" ht="30" customHeight="1" x14ac:dyDescent="0.3">
      <c r="A3160" s="27">
        <f t="shared" si="23"/>
        <v>1512</v>
      </c>
      <c r="B3160" s="31">
        <v>44922</v>
      </c>
      <c r="C3160" s="31">
        <v>44880</v>
      </c>
      <c r="D3160" s="19" t="s">
        <v>1985</v>
      </c>
      <c r="E3160" s="51" t="str">
        <f>IF(ISBLANK(LeaveTracker[[#This Row],[Employee Name]]),"-----",VLOOKUP(LeaveTracker[[#This Row],[Employee Name]],Employees[[Employee Name]:[Office]],7))</f>
        <v>ONT</v>
      </c>
      <c r="F3160" s="51" t="str">
        <f>IF(ISBLANK(LeaveTracker[[#This Row],[Employee Name]]),"-----",VLOOKUP(LeaveTracker[[#This Row],[Employee Name]],Employees[[Employee Name]:[Office]],6))</f>
        <v>REGULAR</v>
      </c>
      <c r="G3160" s="24">
        <v>44871</v>
      </c>
      <c r="H3160" s="24">
        <v>44875</v>
      </c>
      <c r="I3160" s="19" t="s">
        <v>82</v>
      </c>
      <c r="K3160" s="51" t="str">
        <f ca="1">LeaveTracker[[#This Row],[Days]]&amp;" "&amp;LeaveTracker[[#This Row],[Type of Leave]]</f>
        <v>4 VL</v>
      </c>
      <c r="L3160" s="23">
        <f ca="1">NETWORKDAYS(LeaveTracker[[#This Row],[Start Date]],LeaveTracker[[#This Row],[End Date]],lstHolidays)</f>
        <v>4</v>
      </c>
      <c r="M3160" s="27"/>
    </row>
    <row r="3161" spans="1:13" ht="30" customHeight="1" x14ac:dyDescent="0.3">
      <c r="A3161" s="27">
        <v>1512</v>
      </c>
      <c r="B3161" s="31">
        <v>44922</v>
      </c>
      <c r="C3161" s="31">
        <v>44880</v>
      </c>
      <c r="D3161" s="19" t="s">
        <v>1985</v>
      </c>
      <c r="E3161" s="51" t="str">
        <f>IF(ISBLANK(LeaveTracker[[#This Row],[Employee Name]]),"-----",VLOOKUP(LeaveTracker[[#This Row],[Employee Name]],Employees[[Employee Name]:[Office]],7))</f>
        <v>ONT</v>
      </c>
      <c r="F3161" s="51" t="str">
        <f>IF(ISBLANK(LeaveTracker[[#This Row],[Employee Name]]),"-----",VLOOKUP(LeaveTracker[[#This Row],[Employee Name]],Employees[[Employee Name]:[Office]],6))</f>
        <v>REGULAR</v>
      </c>
      <c r="G3161" s="24">
        <v>44878</v>
      </c>
      <c r="H3161" s="24">
        <v>44878</v>
      </c>
      <c r="I3161" s="19" t="s">
        <v>82</v>
      </c>
      <c r="K3161" s="51" t="str">
        <f ca="1">LeaveTracker[[#This Row],[Days]]&amp;" "&amp;LeaveTracker[[#This Row],[Type of Leave]]</f>
        <v>0 VL</v>
      </c>
      <c r="L3161" s="23">
        <f ca="1">NETWORKDAYS(LeaveTracker[[#This Row],[Start Date]],LeaveTracker[[#This Row],[End Date]],lstHolidays)</f>
        <v>0</v>
      </c>
      <c r="M3161" s="27"/>
    </row>
    <row r="3162" spans="1:13" ht="30" customHeight="1" x14ac:dyDescent="0.3">
      <c r="A3162" s="27">
        <f t="shared" si="23"/>
        <v>1513</v>
      </c>
      <c r="B3162" s="31">
        <v>44922</v>
      </c>
      <c r="C3162" s="31">
        <v>44872</v>
      </c>
      <c r="D3162" s="19" t="s">
        <v>772</v>
      </c>
      <c r="E3162" s="51" t="str">
        <f>IF(ISBLANK(LeaveTracker[[#This Row],[Employee Name]]),"-----",VLOOKUP(LeaveTracker[[#This Row],[Employee Name]],Employees[[Employee Name]:[Office]],7))</f>
        <v>ONT</v>
      </c>
      <c r="F3162" s="51" t="str">
        <f>IF(ISBLANK(LeaveTracker[[#This Row],[Employee Name]]),"-----",VLOOKUP(LeaveTracker[[#This Row],[Employee Name]],Employees[[Employee Name]:[Office]],6))</f>
        <v>REGULAR</v>
      </c>
      <c r="G3162" s="24">
        <v>44879</v>
      </c>
      <c r="H3162" s="24">
        <v>44881</v>
      </c>
      <c r="I3162" s="19" t="s">
        <v>82</v>
      </c>
      <c r="K3162" s="51" t="str">
        <f ca="1">LeaveTracker[[#This Row],[Days]]&amp;" "&amp;LeaveTracker[[#This Row],[Type of Leave]]</f>
        <v>3 VL</v>
      </c>
      <c r="L3162" s="23">
        <f ca="1">NETWORKDAYS(LeaveTracker[[#This Row],[Start Date]],LeaveTracker[[#This Row],[End Date]],lstHolidays)</f>
        <v>3</v>
      </c>
      <c r="M3162" s="27"/>
    </row>
    <row r="3163" spans="1:13" ht="30" customHeight="1" x14ac:dyDescent="0.3">
      <c r="A3163" s="27">
        <f t="shared" si="23"/>
        <v>1514</v>
      </c>
      <c r="B3163" s="31">
        <v>44922</v>
      </c>
      <c r="C3163" s="31">
        <v>44872</v>
      </c>
      <c r="D3163" s="19" t="s">
        <v>772</v>
      </c>
      <c r="E3163" s="51" t="str">
        <f>IF(ISBLANK(LeaveTracker[[#This Row],[Employee Name]]),"-----",VLOOKUP(LeaveTracker[[#This Row],[Employee Name]],Employees[[Employee Name]:[Office]],7))</f>
        <v>ONT</v>
      </c>
      <c r="F3163" s="51" t="str">
        <f>IF(ISBLANK(LeaveTracker[[#This Row],[Employee Name]]),"-----",VLOOKUP(LeaveTracker[[#This Row],[Employee Name]],Employees[[Employee Name]:[Office]],6))</f>
        <v>REGULAR</v>
      </c>
      <c r="G3163" s="24">
        <v>44878</v>
      </c>
      <c r="H3163" s="24">
        <v>44878</v>
      </c>
      <c r="I3163" s="19" t="s">
        <v>298</v>
      </c>
      <c r="J3163" s="43" t="s">
        <v>1003</v>
      </c>
      <c r="K3163" s="51" t="str">
        <f ca="1">LeaveTracker[[#This Row],[Days]]&amp;" "&amp;LeaveTracker[[#This Row],[Type of Leave]]</f>
        <v>0 OTHER</v>
      </c>
      <c r="L3163" s="23">
        <f ca="1">NETWORKDAYS(LeaveTracker[[#This Row],[Start Date]],LeaveTracker[[#This Row],[End Date]],lstHolidays)</f>
        <v>0</v>
      </c>
      <c r="M3163" s="27"/>
    </row>
    <row r="3164" spans="1:13" ht="30" customHeight="1" x14ac:dyDescent="0.3">
      <c r="A3164" s="27">
        <f t="shared" si="23"/>
        <v>1515</v>
      </c>
      <c r="B3164" s="31">
        <v>44922</v>
      </c>
      <c r="C3164" s="31">
        <v>44877</v>
      </c>
      <c r="D3164" s="19" t="s">
        <v>189</v>
      </c>
      <c r="E3164" s="51" t="str">
        <f>IF(ISBLANK(LeaveTracker[[#This Row],[Employee Name]]),"-----",VLOOKUP(LeaveTracker[[#This Row],[Employee Name]],Employees[[Employee Name]:[Office]],7))</f>
        <v>ONT</v>
      </c>
      <c r="F3164" s="51" t="str">
        <f>IF(ISBLANK(LeaveTracker[[#This Row],[Employee Name]]),"-----",VLOOKUP(LeaveTracker[[#This Row],[Employee Name]],Employees[[Employee Name]:[Office]],6))</f>
        <v>REGULAR</v>
      </c>
      <c r="G3164" s="24">
        <v>44874</v>
      </c>
      <c r="H3164" s="24">
        <v>44874</v>
      </c>
      <c r="I3164" s="19" t="s">
        <v>81</v>
      </c>
      <c r="K3164" s="51" t="str">
        <f ca="1">LeaveTracker[[#This Row],[Days]]&amp;" "&amp;LeaveTracker[[#This Row],[Type of Leave]]</f>
        <v>1 SL</v>
      </c>
      <c r="L3164" s="23">
        <f ca="1">NETWORKDAYS(LeaveTracker[[#This Row],[Start Date]],LeaveTracker[[#This Row],[End Date]],lstHolidays)</f>
        <v>1</v>
      </c>
      <c r="M3164" s="27"/>
    </row>
    <row r="3165" spans="1:13" ht="30" customHeight="1" x14ac:dyDescent="0.3">
      <c r="A3165" s="27">
        <f t="shared" si="23"/>
        <v>1516</v>
      </c>
      <c r="B3165" s="31">
        <v>44922</v>
      </c>
      <c r="C3165" s="31">
        <v>44868</v>
      </c>
      <c r="D3165" s="19" t="s">
        <v>708</v>
      </c>
      <c r="E3165" s="51" t="str">
        <f>IF(ISBLANK(LeaveTracker[[#This Row],[Employee Name]]),"-----",VLOOKUP(LeaveTracker[[#This Row],[Employee Name]],Employees[[Employee Name]:[Office]],7))</f>
        <v>ONT</v>
      </c>
      <c r="F3165" s="51" t="str">
        <f>IF(ISBLANK(LeaveTracker[[#This Row],[Employee Name]]),"-----",VLOOKUP(LeaveTracker[[#This Row],[Employee Name]],Employees[[Employee Name]:[Office]],6))</f>
        <v>CASUAL</v>
      </c>
      <c r="G3165" s="24">
        <v>44890</v>
      </c>
      <c r="H3165" s="24">
        <v>44893</v>
      </c>
      <c r="I3165" s="19" t="s">
        <v>82</v>
      </c>
      <c r="K3165" s="51" t="str">
        <f ca="1">LeaveTracker[[#This Row],[Days]]&amp;" "&amp;LeaveTracker[[#This Row],[Type of Leave]]</f>
        <v>2 VL</v>
      </c>
      <c r="L3165" s="23">
        <f ca="1">NETWORKDAYS(LeaveTracker[[#This Row],[Start Date]],LeaveTracker[[#This Row],[End Date]],lstHolidays)</f>
        <v>2</v>
      </c>
      <c r="M3165" s="27"/>
    </row>
    <row r="3166" spans="1:13" ht="30" customHeight="1" x14ac:dyDescent="0.3">
      <c r="A3166" s="27">
        <f t="shared" si="23"/>
        <v>1517</v>
      </c>
      <c r="B3166" s="31">
        <v>44922</v>
      </c>
      <c r="C3166" s="31">
        <v>44911</v>
      </c>
      <c r="D3166" s="19" t="s">
        <v>1836</v>
      </c>
      <c r="E3166" s="51" t="str">
        <f>IF(ISBLANK(LeaveTracker[[#This Row],[Employee Name]]),"-----",VLOOKUP(LeaveTracker[[#This Row],[Employee Name]],Employees[[Employee Name]:[Office]],7))</f>
        <v>GSO</v>
      </c>
      <c r="F3166" s="51" t="str">
        <f>IF(ISBLANK(LeaveTracker[[#This Row],[Employee Name]]),"-----",VLOOKUP(LeaveTracker[[#This Row],[Employee Name]],Employees[[Employee Name]:[Office]],6))</f>
        <v>CASUAL</v>
      </c>
      <c r="G3166" s="24">
        <v>44907</v>
      </c>
      <c r="H3166" s="24">
        <v>44910</v>
      </c>
      <c r="I3166" s="19" t="s">
        <v>81</v>
      </c>
      <c r="K3166" s="51" t="str">
        <f ca="1">LeaveTracker[[#This Row],[Days]]&amp;" "&amp;LeaveTracker[[#This Row],[Type of Leave]]</f>
        <v>4 SL</v>
      </c>
      <c r="L3166" s="23">
        <f ca="1">NETWORKDAYS(LeaveTracker[[#This Row],[Start Date]],LeaveTracker[[#This Row],[End Date]],lstHolidays)</f>
        <v>4</v>
      </c>
      <c r="M3166" s="27"/>
    </row>
    <row r="3167" spans="1:13" ht="30" customHeight="1" x14ac:dyDescent="0.3">
      <c r="A3167" s="27">
        <f t="shared" si="23"/>
        <v>1518</v>
      </c>
      <c r="B3167" s="31">
        <v>44922</v>
      </c>
      <c r="C3167" s="31">
        <v>44887</v>
      </c>
      <c r="D3167" s="19" t="s">
        <v>1056</v>
      </c>
      <c r="E3167" s="51" t="str">
        <f>IF(ISBLANK(LeaveTracker[[#This Row],[Employee Name]]),"-----",VLOOKUP(LeaveTracker[[#This Row],[Employee Name]],Employees[[Employee Name]:[Office]],7))</f>
        <v>CTO</v>
      </c>
      <c r="F3167" s="51" t="str">
        <f>IF(ISBLANK(LeaveTracker[[#This Row],[Employee Name]]),"-----",VLOOKUP(LeaveTracker[[#This Row],[Employee Name]],Employees[[Employee Name]:[Office]],6))</f>
        <v>REGULAR</v>
      </c>
      <c r="G3167" s="24">
        <v>44894</v>
      </c>
      <c r="H3167" s="24">
        <v>44894</v>
      </c>
      <c r="I3167" s="19" t="s">
        <v>82</v>
      </c>
      <c r="J3167" s="43" t="s">
        <v>1004</v>
      </c>
      <c r="K3167" s="51" t="str">
        <f ca="1">LeaveTracker[[#This Row],[Days]]&amp;" "&amp;LeaveTracker[[#This Row],[Type of Leave]]</f>
        <v>1 VL</v>
      </c>
      <c r="L3167" s="23">
        <f ca="1">NETWORKDAYS(LeaveTracker[[#This Row],[Start Date]],LeaveTracker[[#This Row],[End Date]],lstHolidays)</f>
        <v>1</v>
      </c>
      <c r="M3167" s="27"/>
    </row>
    <row r="3168" spans="1:13" ht="30" customHeight="1" x14ac:dyDescent="0.3">
      <c r="A3168" s="27">
        <f t="shared" si="23"/>
        <v>1519</v>
      </c>
      <c r="B3168" s="31">
        <v>44922</v>
      </c>
      <c r="C3168" s="31">
        <v>44894</v>
      </c>
      <c r="D3168" s="19" t="s">
        <v>1056</v>
      </c>
      <c r="E3168" s="51" t="str">
        <f>IF(ISBLANK(LeaveTracker[[#This Row],[Employee Name]]),"-----",VLOOKUP(LeaveTracker[[#This Row],[Employee Name]],Employees[[Employee Name]:[Office]],7))</f>
        <v>CTO</v>
      </c>
      <c r="F3168" s="51" t="str">
        <f>IF(ISBLANK(LeaveTracker[[#This Row],[Employee Name]]),"-----",VLOOKUP(LeaveTracker[[#This Row],[Employee Name]],Employees[[Employee Name]:[Office]],6))</f>
        <v>REGULAR</v>
      </c>
      <c r="G3168" s="24">
        <v>44902</v>
      </c>
      <c r="H3168" s="24">
        <v>44902</v>
      </c>
      <c r="I3168" s="19" t="s">
        <v>82</v>
      </c>
      <c r="J3168" s="43" t="s">
        <v>1004</v>
      </c>
      <c r="K3168" s="51" t="str">
        <f ca="1">LeaveTracker[[#This Row],[Days]]&amp;" "&amp;LeaveTracker[[#This Row],[Type of Leave]]</f>
        <v>1 VL</v>
      </c>
      <c r="L3168" s="23">
        <f ca="1">NETWORKDAYS(LeaveTracker[[#This Row],[Start Date]],LeaveTracker[[#This Row],[End Date]],lstHolidays)</f>
        <v>1</v>
      </c>
      <c r="M3168" s="27"/>
    </row>
    <row r="3169" spans="1:13" ht="30" customHeight="1" x14ac:dyDescent="0.3">
      <c r="A3169" s="27">
        <f t="shared" si="23"/>
        <v>1520</v>
      </c>
      <c r="B3169" s="31">
        <v>44922</v>
      </c>
      <c r="C3169" s="31">
        <v>44907</v>
      </c>
      <c r="D3169" s="19" t="s">
        <v>1056</v>
      </c>
      <c r="E3169" s="51" t="str">
        <f>IF(ISBLANK(LeaveTracker[[#This Row],[Employee Name]]),"-----",VLOOKUP(LeaveTracker[[#This Row],[Employee Name]],Employees[[Employee Name]:[Office]],7))</f>
        <v>CTO</v>
      </c>
      <c r="F3169" s="51" t="str">
        <f>IF(ISBLANK(LeaveTracker[[#This Row],[Employee Name]]),"-----",VLOOKUP(LeaveTracker[[#This Row],[Employee Name]],Employees[[Employee Name]:[Office]],6))</f>
        <v>REGULAR</v>
      </c>
      <c r="G3169" s="24">
        <v>44914</v>
      </c>
      <c r="H3169" s="24">
        <v>44914</v>
      </c>
      <c r="I3169" s="19" t="s">
        <v>82</v>
      </c>
      <c r="K3169" s="51" t="str">
        <f ca="1">LeaveTracker[[#This Row],[Days]]&amp;" "&amp;LeaveTracker[[#This Row],[Type of Leave]]</f>
        <v>1 VL</v>
      </c>
      <c r="L3169" s="23">
        <f ca="1">NETWORKDAYS(LeaveTracker[[#This Row],[Start Date]],LeaveTracker[[#This Row],[End Date]],lstHolidays)</f>
        <v>1</v>
      </c>
      <c r="M3169" s="27"/>
    </row>
    <row r="3170" spans="1:13" ht="30" customHeight="1" x14ac:dyDescent="0.3">
      <c r="A3170" s="27">
        <f t="shared" si="23"/>
        <v>1521</v>
      </c>
      <c r="B3170" s="31">
        <v>44922</v>
      </c>
      <c r="C3170" s="31">
        <v>44897</v>
      </c>
      <c r="D3170" s="19" t="s">
        <v>396</v>
      </c>
      <c r="E3170" s="51" t="str">
        <f>IF(ISBLANK(LeaveTracker[[#This Row],[Employee Name]]),"-----",VLOOKUP(LeaveTracker[[#This Row],[Employee Name]],Employees[[Employee Name]:[Office]],7))</f>
        <v>CTO</v>
      </c>
      <c r="F3170" s="51" t="str">
        <f>IF(ISBLANK(LeaveTracker[[#This Row],[Employee Name]]),"-----",VLOOKUP(LeaveTracker[[#This Row],[Employee Name]],Employees[[Employee Name]:[Office]],6))</f>
        <v>REGULAR</v>
      </c>
      <c r="G3170" s="24">
        <v>44902</v>
      </c>
      <c r="H3170" s="24">
        <v>44904</v>
      </c>
      <c r="I3170" s="19" t="s">
        <v>82</v>
      </c>
      <c r="J3170" s="43" t="s">
        <v>1004</v>
      </c>
      <c r="K3170" s="51" t="str">
        <f ca="1">LeaveTracker[[#This Row],[Days]]&amp;" "&amp;LeaveTracker[[#This Row],[Type of Leave]]</f>
        <v>2 VL</v>
      </c>
      <c r="L3170" s="23">
        <f ca="1">NETWORKDAYS(LeaveTracker[[#This Row],[Start Date]],LeaveTracker[[#This Row],[End Date]],lstHolidays)</f>
        <v>2</v>
      </c>
      <c r="M3170" s="27"/>
    </row>
    <row r="3171" spans="1:13" ht="30" customHeight="1" x14ac:dyDescent="0.3">
      <c r="A3171" s="27">
        <f t="shared" si="23"/>
        <v>1522</v>
      </c>
      <c r="B3171" s="31">
        <v>44922</v>
      </c>
      <c r="C3171" s="31">
        <v>44897</v>
      </c>
      <c r="D3171" s="19" t="s">
        <v>104</v>
      </c>
      <c r="E3171" s="51" t="str">
        <f>IF(ISBLANK(LeaveTracker[[#This Row],[Employee Name]]),"-----",VLOOKUP(LeaveTracker[[#This Row],[Employee Name]],Employees[[Employee Name]:[Office]],7))</f>
        <v>CTO</v>
      </c>
      <c r="F3171" s="51" t="str">
        <f>IF(ISBLANK(LeaveTracker[[#This Row],[Employee Name]]),"-----",VLOOKUP(LeaveTracker[[#This Row],[Employee Name]],Employees[[Employee Name]:[Office]],6))</f>
        <v>REGULAR</v>
      </c>
      <c r="G3171" s="24">
        <v>44911</v>
      </c>
      <c r="H3171" s="24">
        <v>44911</v>
      </c>
      <c r="I3171" s="19" t="s">
        <v>82</v>
      </c>
      <c r="J3171" s="43" t="s">
        <v>1004</v>
      </c>
      <c r="K3171" s="51" t="str">
        <f ca="1">LeaveTracker[[#This Row],[Days]]&amp;" "&amp;LeaveTracker[[#This Row],[Type of Leave]]</f>
        <v>1 VL</v>
      </c>
      <c r="L3171" s="23">
        <f ca="1">NETWORKDAYS(LeaveTracker[[#This Row],[Start Date]],LeaveTracker[[#This Row],[End Date]],lstHolidays)</f>
        <v>1</v>
      </c>
      <c r="M3171" s="27"/>
    </row>
    <row r="3172" spans="1:13" ht="30" customHeight="1" x14ac:dyDescent="0.3">
      <c r="A3172" s="27">
        <v>1522</v>
      </c>
      <c r="B3172" s="31">
        <v>44922</v>
      </c>
      <c r="C3172" s="31">
        <v>44897</v>
      </c>
      <c r="D3172" s="19" t="s">
        <v>104</v>
      </c>
      <c r="E3172" s="51" t="str">
        <f>IF(ISBLANK(LeaveTracker[[#This Row],[Employee Name]]),"-----",VLOOKUP(LeaveTracker[[#This Row],[Employee Name]],Employees[[Employee Name]:[Office]],7))</f>
        <v>CTO</v>
      </c>
      <c r="F3172" s="51" t="str">
        <f>IF(ISBLANK(LeaveTracker[[#This Row],[Employee Name]]),"-----",VLOOKUP(LeaveTracker[[#This Row],[Employee Name]],Employees[[Employee Name]:[Office]],6))</f>
        <v>REGULAR</v>
      </c>
      <c r="G3172" s="24">
        <v>44921</v>
      </c>
      <c r="H3172" s="24">
        <v>44921</v>
      </c>
      <c r="I3172" s="19" t="s">
        <v>82</v>
      </c>
      <c r="J3172" s="43" t="s">
        <v>1004</v>
      </c>
      <c r="K3172" s="51" t="str">
        <f ca="1">LeaveTracker[[#This Row],[Days]]&amp;" "&amp;LeaveTracker[[#This Row],[Type of Leave]]</f>
        <v>0 VL</v>
      </c>
      <c r="L3172" s="23">
        <f ca="1">NETWORKDAYS(LeaveTracker[[#This Row],[Start Date]],LeaveTracker[[#This Row],[End Date]],lstHolidays)</f>
        <v>0</v>
      </c>
      <c r="M3172" s="27"/>
    </row>
    <row r="3173" spans="1:13" ht="30" customHeight="1" x14ac:dyDescent="0.3">
      <c r="A3173" s="27">
        <f>A3171+1</f>
        <v>1523</v>
      </c>
      <c r="B3173" s="31">
        <v>44922</v>
      </c>
      <c r="C3173" s="31">
        <v>44894</v>
      </c>
      <c r="D3173" s="19" t="s">
        <v>104</v>
      </c>
      <c r="E3173" s="51" t="str">
        <f>IF(ISBLANK(LeaveTracker[[#This Row],[Employee Name]]),"-----",VLOOKUP(LeaveTracker[[#This Row],[Employee Name]],Employees[[Employee Name]:[Office]],7))</f>
        <v>CTO</v>
      </c>
      <c r="F3173" s="51" t="str">
        <f>IF(ISBLANK(LeaveTracker[[#This Row],[Employee Name]]),"-----",VLOOKUP(LeaveTracker[[#This Row],[Employee Name]],Employees[[Employee Name]:[Office]],6))</f>
        <v>REGULAR</v>
      </c>
      <c r="G3173" s="24">
        <v>44890</v>
      </c>
      <c r="H3173" s="24">
        <v>44890</v>
      </c>
      <c r="I3173" s="19" t="s">
        <v>81</v>
      </c>
      <c r="K3173" s="51" t="str">
        <f ca="1">LeaveTracker[[#This Row],[Days]]&amp;" "&amp;LeaveTracker[[#This Row],[Type of Leave]]</f>
        <v>1 SL</v>
      </c>
      <c r="L3173" s="23">
        <f ca="1">NETWORKDAYS(LeaveTracker[[#This Row],[Start Date]],LeaveTracker[[#This Row],[End Date]],lstHolidays)</f>
        <v>1</v>
      </c>
      <c r="M3173" s="27"/>
    </row>
    <row r="3174" spans="1:13" ht="30" customHeight="1" x14ac:dyDescent="0.3">
      <c r="A3174" s="27">
        <f t="shared" si="23"/>
        <v>1524</v>
      </c>
      <c r="B3174" s="31">
        <v>44922</v>
      </c>
      <c r="C3174" s="31">
        <v>44897</v>
      </c>
      <c r="D3174" s="19" t="s">
        <v>411</v>
      </c>
      <c r="E3174" s="51" t="str">
        <f>IF(ISBLANK(LeaveTracker[[#This Row],[Employee Name]]),"-----",VLOOKUP(LeaveTracker[[#This Row],[Employee Name]],Employees[[Employee Name]:[Office]],7))</f>
        <v>CTO</v>
      </c>
      <c r="F3174" s="51" t="str">
        <f>IF(ISBLANK(LeaveTracker[[#This Row],[Employee Name]]),"-----",VLOOKUP(LeaveTracker[[#This Row],[Employee Name]],Employees[[Employee Name]:[Office]],6))</f>
        <v>REGULAR</v>
      </c>
      <c r="G3174" s="24">
        <v>44896</v>
      </c>
      <c r="H3174" s="24">
        <v>44896</v>
      </c>
      <c r="I3174" s="19" t="s">
        <v>81</v>
      </c>
      <c r="K3174" s="51" t="str">
        <f ca="1">LeaveTracker[[#This Row],[Days]]&amp;" "&amp;LeaveTracker[[#This Row],[Type of Leave]]</f>
        <v>1 SL</v>
      </c>
      <c r="L3174" s="23">
        <f ca="1">NETWORKDAYS(LeaveTracker[[#This Row],[Start Date]],LeaveTracker[[#This Row],[End Date]],lstHolidays)</f>
        <v>1</v>
      </c>
      <c r="M3174" s="27"/>
    </row>
    <row r="3175" spans="1:13" ht="30" customHeight="1" x14ac:dyDescent="0.3">
      <c r="A3175" s="27">
        <f t="shared" si="23"/>
        <v>1525</v>
      </c>
      <c r="B3175" s="31">
        <v>44922</v>
      </c>
      <c r="C3175" s="31">
        <v>44896</v>
      </c>
      <c r="D3175" s="19" t="s">
        <v>371</v>
      </c>
      <c r="E3175" s="51" t="str">
        <f>IF(ISBLANK(LeaveTracker[[#This Row],[Employee Name]]),"-----",VLOOKUP(LeaveTracker[[#This Row],[Employee Name]],Employees[[Employee Name]:[Office]],7))</f>
        <v>LIBRARY</v>
      </c>
      <c r="F3175" s="51" t="str">
        <f>IF(ISBLANK(LeaveTracker[[#This Row],[Employee Name]]),"-----",VLOOKUP(LeaveTracker[[#This Row],[Employee Name]],Employees[[Employee Name]:[Office]],6))</f>
        <v>REGULAR</v>
      </c>
      <c r="G3175" s="24">
        <v>44902</v>
      </c>
      <c r="H3175" s="24">
        <v>44902</v>
      </c>
      <c r="I3175" s="19" t="s">
        <v>82</v>
      </c>
      <c r="K3175" s="51" t="str">
        <f ca="1">LeaveTracker[[#This Row],[Days]]&amp;" "&amp;LeaveTracker[[#This Row],[Type of Leave]]</f>
        <v>1 VL</v>
      </c>
      <c r="L3175" s="23">
        <f ca="1">NETWORKDAYS(LeaveTracker[[#This Row],[Start Date]],LeaveTracker[[#This Row],[End Date]],lstHolidays)</f>
        <v>1</v>
      </c>
      <c r="M3175" s="27"/>
    </row>
    <row r="3176" spans="1:13" ht="30" customHeight="1" x14ac:dyDescent="0.3">
      <c r="A3176" s="27">
        <f t="shared" si="23"/>
        <v>1526</v>
      </c>
      <c r="B3176" s="31">
        <v>44922</v>
      </c>
      <c r="C3176" s="31">
        <v>44894</v>
      </c>
      <c r="D3176" s="19" t="s">
        <v>762</v>
      </c>
      <c r="E3176" s="51" t="str">
        <f>IF(ISBLANK(LeaveTracker[[#This Row],[Employee Name]]),"-----",VLOOKUP(LeaveTracker[[#This Row],[Employee Name]],Employees[[Employee Name]:[Office]],7))</f>
        <v>CTO</v>
      </c>
      <c r="F3176" s="51" t="str">
        <f>IF(ISBLANK(LeaveTracker[[#This Row],[Employee Name]]),"-----",VLOOKUP(LeaveTracker[[#This Row],[Employee Name]],Employees[[Employee Name]:[Office]],6))</f>
        <v>REGULAR</v>
      </c>
      <c r="G3176" s="24">
        <v>44881</v>
      </c>
      <c r="H3176" s="24">
        <v>44881</v>
      </c>
      <c r="I3176" s="19" t="s">
        <v>81</v>
      </c>
      <c r="K3176" s="51" t="str">
        <f ca="1">LeaveTracker[[#This Row],[Days]]&amp;" "&amp;LeaveTracker[[#This Row],[Type of Leave]]</f>
        <v>1 SL</v>
      </c>
      <c r="L3176" s="23">
        <f ca="1">NETWORKDAYS(LeaveTracker[[#This Row],[Start Date]],LeaveTracker[[#This Row],[End Date]],lstHolidays)</f>
        <v>1</v>
      </c>
      <c r="M3176" s="27"/>
    </row>
    <row r="3177" spans="1:13" ht="30" customHeight="1" x14ac:dyDescent="0.3">
      <c r="A3177" s="27">
        <v>1526</v>
      </c>
      <c r="B3177" s="31">
        <v>44922</v>
      </c>
      <c r="C3177" s="31">
        <v>44894</v>
      </c>
      <c r="D3177" s="19" t="s">
        <v>762</v>
      </c>
      <c r="E3177" s="51" t="str">
        <f>IF(ISBLANK(LeaveTracker[[#This Row],[Employee Name]]),"-----",VLOOKUP(LeaveTracker[[#This Row],[Employee Name]],Employees[[Employee Name]:[Office]],7))</f>
        <v>CTO</v>
      </c>
      <c r="F3177" s="51" t="str">
        <f>IF(ISBLANK(LeaveTracker[[#This Row],[Employee Name]]),"-----",VLOOKUP(LeaveTracker[[#This Row],[Employee Name]],Employees[[Employee Name]:[Office]],6))</f>
        <v>REGULAR</v>
      </c>
      <c r="G3177" s="24">
        <v>44893</v>
      </c>
      <c r="H3177" s="24">
        <v>44893</v>
      </c>
      <c r="I3177" s="19" t="s">
        <v>81</v>
      </c>
      <c r="K3177" s="51" t="str">
        <f ca="1">LeaveTracker[[#This Row],[Days]]&amp;" "&amp;LeaveTracker[[#This Row],[Type of Leave]]</f>
        <v>1 SL</v>
      </c>
      <c r="L3177" s="23">
        <f ca="1">NETWORKDAYS(LeaveTracker[[#This Row],[Start Date]],LeaveTracker[[#This Row],[End Date]],lstHolidays)</f>
        <v>1</v>
      </c>
      <c r="M3177" s="27"/>
    </row>
    <row r="3178" spans="1:13" ht="30" customHeight="1" x14ac:dyDescent="0.3">
      <c r="A3178" s="27">
        <f t="shared" si="23"/>
        <v>1527</v>
      </c>
      <c r="B3178" s="31">
        <v>44922</v>
      </c>
      <c r="C3178" s="31">
        <v>44908</v>
      </c>
      <c r="D3178" s="19" t="s">
        <v>711</v>
      </c>
      <c r="E3178" s="51" t="str">
        <f>IF(ISBLANK(LeaveTracker[[#This Row],[Employee Name]]),"-----",VLOOKUP(LeaveTracker[[#This Row],[Employee Name]],Employees[[Employee Name]:[Office]],7))</f>
        <v>CBO</v>
      </c>
      <c r="F3178" s="51" t="str">
        <f>IF(ISBLANK(LeaveTracker[[#This Row],[Employee Name]]),"-----",VLOOKUP(LeaveTracker[[#This Row],[Employee Name]],Employees[[Employee Name]:[Office]],6))</f>
        <v>REGULAR</v>
      </c>
      <c r="G3178" s="24">
        <v>44909</v>
      </c>
      <c r="H3178" s="24">
        <v>44909</v>
      </c>
      <c r="I3178" s="19" t="s">
        <v>298</v>
      </c>
      <c r="J3178" s="43" t="s">
        <v>1003</v>
      </c>
      <c r="K3178" s="51" t="str">
        <f ca="1">LeaveTracker[[#This Row],[Days]]&amp;" "&amp;LeaveTracker[[#This Row],[Type of Leave]]</f>
        <v>1 OTHER</v>
      </c>
      <c r="L3178" s="23">
        <f ca="1">NETWORKDAYS(LeaveTracker[[#This Row],[Start Date]],LeaveTracker[[#This Row],[End Date]],lstHolidays)</f>
        <v>1</v>
      </c>
      <c r="M3178" s="27"/>
    </row>
    <row r="3179" spans="1:13" ht="30" customHeight="1" x14ac:dyDescent="0.3">
      <c r="A3179" s="27">
        <f t="shared" si="23"/>
        <v>1528</v>
      </c>
      <c r="B3179" s="31">
        <v>44922</v>
      </c>
      <c r="C3179" s="31">
        <v>44902</v>
      </c>
      <c r="D3179" s="35" t="s">
        <v>714</v>
      </c>
      <c r="E3179" s="51" t="str">
        <f>IF(ISBLANK(LeaveTracker[[#This Row],[Employee Name]]),"-----",VLOOKUP(LeaveTracker[[#This Row],[Employee Name]],Employees[[Employee Name]:[Office]],7))</f>
        <v>CBO</v>
      </c>
      <c r="F3179" s="51" t="str">
        <f>IF(ISBLANK(LeaveTracker[[#This Row],[Employee Name]]),"-----",VLOOKUP(LeaveTracker[[#This Row],[Employee Name]],Employees[[Employee Name]:[Office]],6))</f>
        <v>REGULAR</v>
      </c>
      <c r="G3179" s="24">
        <v>44910</v>
      </c>
      <c r="H3179" s="24">
        <v>44910</v>
      </c>
      <c r="I3179" s="19" t="s">
        <v>82</v>
      </c>
      <c r="J3179" s="43" t="s">
        <v>1004</v>
      </c>
      <c r="K3179" s="51" t="str">
        <f ca="1">LeaveTracker[[#This Row],[Days]]&amp;" "&amp;LeaveTracker[[#This Row],[Type of Leave]]</f>
        <v>1 VL</v>
      </c>
      <c r="L3179" s="23">
        <f ca="1">NETWORKDAYS(LeaveTracker[[#This Row],[Start Date]],LeaveTracker[[#This Row],[End Date]],lstHolidays)</f>
        <v>1</v>
      </c>
      <c r="M3179" s="27"/>
    </row>
    <row r="3180" spans="1:13" ht="30" customHeight="1" x14ac:dyDescent="0.3">
      <c r="A3180" s="27">
        <f t="shared" si="23"/>
        <v>1529</v>
      </c>
      <c r="B3180" s="31">
        <v>44922</v>
      </c>
      <c r="C3180" s="31">
        <v>44890</v>
      </c>
      <c r="D3180" s="35" t="s">
        <v>714</v>
      </c>
      <c r="E3180" s="51" t="str">
        <f>IF(ISBLANK(LeaveTracker[[#This Row],[Employee Name]]),"-----",VLOOKUP(LeaveTracker[[#This Row],[Employee Name]],Employees[[Employee Name]:[Office]],7))</f>
        <v>CBO</v>
      </c>
      <c r="F3180" s="51" t="str">
        <f>IF(ISBLANK(LeaveTracker[[#This Row],[Employee Name]]),"-----",VLOOKUP(LeaveTracker[[#This Row],[Employee Name]],Employees[[Employee Name]:[Office]],6))</f>
        <v>REGULAR</v>
      </c>
      <c r="G3180" s="24">
        <v>44896</v>
      </c>
      <c r="H3180" s="24">
        <v>44896</v>
      </c>
      <c r="I3180" s="19" t="s">
        <v>82</v>
      </c>
      <c r="J3180" s="43" t="s">
        <v>1004</v>
      </c>
      <c r="K3180" s="51" t="str">
        <f ca="1">LeaveTracker[[#This Row],[Days]]&amp;" "&amp;LeaveTracker[[#This Row],[Type of Leave]]</f>
        <v>1 VL</v>
      </c>
      <c r="L3180" s="23">
        <f ca="1">NETWORKDAYS(LeaveTracker[[#This Row],[Start Date]],LeaveTracker[[#This Row],[End Date]],lstHolidays)</f>
        <v>1</v>
      </c>
      <c r="M3180" s="27"/>
    </row>
    <row r="3181" spans="1:13" ht="30" customHeight="1" x14ac:dyDescent="0.3">
      <c r="A3181" s="27">
        <f t="shared" si="23"/>
        <v>1530</v>
      </c>
      <c r="B3181" s="31">
        <v>44922</v>
      </c>
      <c r="C3181" s="31">
        <v>44890</v>
      </c>
      <c r="D3181" s="19" t="s">
        <v>186</v>
      </c>
      <c r="E3181" s="51" t="str">
        <f>IF(ISBLANK(LeaveTracker[[#This Row],[Employee Name]]),"-----",VLOOKUP(LeaveTracker[[#This Row],[Employee Name]],Employees[[Employee Name]:[Office]],7))</f>
        <v>CBO</v>
      </c>
      <c r="F3181" s="51" t="str">
        <f>IF(ISBLANK(LeaveTracker[[#This Row],[Employee Name]]),"-----",VLOOKUP(LeaveTracker[[#This Row],[Employee Name]],Employees[[Employee Name]:[Office]],6))</f>
        <v>REGULAR</v>
      </c>
      <c r="G3181" s="24">
        <v>44904</v>
      </c>
      <c r="H3181" s="24">
        <v>44904</v>
      </c>
      <c r="I3181" s="19" t="s">
        <v>82</v>
      </c>
      <c r="J3181" s="43" t="s">
        <v>1004</v>
      </c>
      <c r="K3181" s="51" t="str">
        <f ca="1">LeaveTracker[[#This Row],[Days]]&amp;" "&amp;LeaveTracker[[#This Row],[Type of Leave]]</f>
        <v>1 VL</v>
      </c>
      <c r="L3181" s="23">
        <f ca="1">NETWORKDAYS(LeaveTracker[[#This Row],[Start Date]],LeaveTracker[[#This Row],[End Date]],lstHolidays)</f>
        <v>1</v>
      </c>
      <c r="M3181" s="27"/>
    </row>
    <row r="3182" spans="1:13" ht="30" customHeight="1" x14ac:dyDescent="0.3">
      <c r="A3182" s="27">
        <v>1530</v>
      </c>
      <c r="B3182" s="31">
        <v>44922</v>
      </c>
      <c r="C3182" s="31">
        <v>44890</v>
      </c>
      <c r="D3182" s="19" t="s">
        <v>186</v>
      </c>
      <c r="E3182" s="51" t="str">
        <f>IF(ISBLANK(LeaveTracker[[#This Row],[Employee Name]]),"-----",VLOOKUP(LeaveTracker[[#This Row],[Employee Name]],Employees[[Employee Name]:[Office]],7))</f>
        <v>CBO</v>
      </c>
      <c r="F3182" s="51" t="str">
        <f>IF(ISBLANK(LeaveTracker[[#This Row],[Employee Name]]),"-----",VLOOKUP(LeaveTracker[[#This Row],[Employee Name]],Employees[[Employee Name]:[Office]],6))</f>
        <v>REGULAR</v>
      </c>
      <c r="G3182" s="24">
        <v>44911</v>
      </c>
      <c r="H3182" s="24">
        <v>44911</v>
      </c>
      <c r="I3182" s="19" t="s">
        <v>82</v>
      </c>
      <c r="J3182" s="43" t="s">
        <v>1004</v>
      </c>
      <c r="K3182" s="51" t="str">
        <f ca="1">LeaveTracker[[#This Row],[Days]]&amp;" "&amp;LeaveTracker[[#This Row],[Type of Leave]]</f>
        <v>1 VL</v>
      </c>
      <c r="L3182" s="23">
        <f ca="1">NETWORKDAYS(LeaveTracker[[#This Row],[Start Date]],LeaveTracker[[#This Row],[End Date]],lstHolidays)</f>
        <v>1</v>
      </c>
      <c r="M3182" s="27"/>
    </row>
    <row r="3183" spans="1:13" ht="30" customHeight="1" x14ac:dyDescent="0.3">
      <c r="A3183" s="27">
        <v>1530</v>
      </c>
      <c r="B3183" s="31">
        <v>44922</v>
      </c>
      <c r="C3183" s="31">
        <v>44890</v>
      </c>
      <c r="D3183" s="19" t="s">
        <v>186</v>
      </c>
      <c r="E3183" s="51" t="str">
        <f>IF(ISBLANK(LeaveTracker[[#This Row],[Employee Name]]),"-----",VLOOKUP(LeaveTracker[[#This Row],[Employee Name]],Employees[[Employee Name]:[Office]],7))</f>
        <v>CBO</v>
      </c>
      <c r="F3183" s="51" t="str">
        <f>IF(ISBLANK(LeaveTracker[[#This Row],[Employee Name]]),"-----",VLOOKUP(LeaveTracker[[#This Row],[Employee Name]],Employees[[Employee Name]:[Office]],6))</f>
        <v>REGULAR</v>
      </c>
      <c r="G3183" s="24">
        <v>44916</v>
      </c>
      <c r="H3183" s="24">
        <v>44916</v>
      </c>
      <c r="I3183" s="19" t="s">
        <v>82</v>
      </c>
      <c r="J3183" s="43" t="s">
        <v>1004</v>
      </c>
      <c r="K3183" s="51" t="str">
        <f ca="1">LeaveTracker[[#This Row],[Days]]&amp;" "&amp;LeaveTracker[[#This Row],[Type of Leave]]</f>
        <v>1 VL</v>
      </c>
      <c r="L3183" s="23">
        <f ca="1">NETWORKDAYS(LeaveTracker[[#This Row],[Start Date]],LeaveTracker[[#This Row],[End Date]],lstHolidays)</f>
        <v>1</v>
      </c>
      <c r="M3183" s="27"/>
    </row>
    <row r="3184" spans="1:13" ht="30" customHeight="1" x14ac:dyDescent="0.3">
      <c r="A3184" s="27">
        <v>1530</v>
      </c>
      <c r="B3184" s="31">
        <v>44922</v>
      </c>
      <c r="C3184" s="31">
        <v>44890</v>
      </c>
      <c r="D3184" s="19" t="s">
        <v>186</v>
      </c>
      <c r="E3184" s="51" t="str">
        <f>IF(ISBLANK(LeaveTracker[[#This Row],[Employee Name]]),"-----",VLOOKUP(LeaveTracker[[#This Row],[Employee Name]],Employees[[Employee Name]:[Office]],7))</f>
        <v>CBO</v>
      </c>
      <c r="F3184" s="51" t="str">
        <f>IF(ISBLANK(LeaveTracker[[#This Row],[Employee Name]]),"-----",VLOOKUP(LeaveTracker[[#This Row],[Employee Name]],Employees[[Employee Name]:[Office]],6))</f>
        <v>REGULAR</v>
      </c>
      <c r="G3184" s="24">
        <v>44921</v>
      </c>
      <c r="H3184" s="24">
        <v>44921</v>
      </c>
      <c r="I3184" s="19" t="s">
        <v>82</v>
      </c>
      <c r="J3184" s="43" t="s">
        <v>1004</v>
      </c>
      <c r="K3184" s="51" t="str">
        <f ca="1">LeaveTracker[[#This Row],[Days]]&amp;" "&amp;LeaveTracker[[#This Row],[Type of Leave]]</f>
        <v>0 VL</v>
      </c>
      <c r="L3184" s="23">
        <f ca="1">NETWORKDAYS(LeaveTracker[[#This Row],[Start Date]],LeaveTracker[[#This Row],[End Date]],lstHolidays)</f>
        <v>0</v>
      </c>
      <c r="M3184" s="27"/>
    </row>
    <row r="3185" spans="1:13" ht="30" customHeight="1" x14ac:dyDescent="0.3">
      <c r="A3185" s="27">
        <f t="shared" si="23"/>
        <v>1531</v>
      </c>
      <c r="B3185" s="31">
        <v>44922</v>
      </c>
      <c r="C3185" s="31">
        <v>44890</v>
      </c>
      <c r="D3185" s="19" t="s">
        <v>1265</v>
      </c>
      <c r="E3185" s="51" t="str">
        <f>IF(ISBLANK(LeaveTracker[[#This Row],[Employee Name]]),"-----",VLOOKUP(LeaveTracker[[#This Row],[Employee Name]],Employees[[Employee Name]:[Office]],7))</f>
        <v>BUDGET</v>
      </c>
      <c r="F3185" s="51" t="str">
        <f>IF(ISBLANK(LeaveTracker[[#This Row],[Employee Name]]),"-----",VLOOKUP(LeaveTracker[[#This Row],[Employee Name]],Employees[[Employee Name]:[Office]],6))</f>
        <v>REGULAR</v>
      </c>
      <c r="G3185" s="24">
        <v>44893</v>
      </c>
      <c r="H3185" s="24">
        <v>44893</v>
      </c>
      <c r="I3185" s="19" t="s">
        <v>82</v>
      </c>
      <c r="J3185" s="43" t="s">
        <v>1004</v>
      </c>
      <c r="K3185" s="51" t="str">
        <f ca="1">LeaveTracker[[#This Row],[Days]]&amp;" "&amp;LeaveTracker[[#This Row],[Type of Leave]]</f>
        <v>1 VL</v>
      </c>
      <c r="L3185" s="23">
        <f ca="1">NETWORKDAYS(LeaveTracker[[#This Row],[Start Date]],LeaveTracker[[#This Row],[End Date]],lstHolidays)</f>
        <v>1</v>
      </c>
      <c r="M3185" s="27"/>
    </row>
    <row r="3186" spans="1:13" ht="30" customHeight="1" x14ac:dyDescent="0.3">
      <c r="A3186" s="27">
        <v>1531</v>
      </c>
      <c r="B3186" s="31">
        <v>44922</v>
      </c>
      <c r="C3186" s="31">
        <v>44890</v>
      </c>
      <c r="D3186" s="19" t="s">
        <v>1265</v>
      </c>
      <c r="E3186" s="51" t="str">
        <f>IF(ISBLANK(LeaveTracker[[#This Row],[Employee Name]]),"-----",VLOOKUP(LeaveTracker[[#This Row],[Employee Name]],Employees[[Employee Name]:[Office]],7))</f>
        <v>BUDGET</v>
      </c>
      <c r="F3186" s="51" t="str">
        <f>IF(ISBLANK(LeaveTracker[[#This Row],[Employee Name]]),"-----",VLOOKUP(LeaveTracker[[#This Row],[Employee Name]],Employees[[Employee Name]:[Office]],6))</f>
        <v>REGULAR</v>
      </c>
      <c r="G3186" s="24">
        <v>44907</v>
      </c>
      <c r="H3186" s="24">
        <v>44907</v>
      </c>
      <c r="I3186" s="19" t="s">
        <v>82</v>
      </c>
      <c r="J3186" s="43" t="s">
        <v>1004</v>
      </c>
      <c r="K3186" s="51" t="str">
        <f ca="1">LeaveTracker[[#This Row],[Days]]&amp;" "&amp;LeaveTracker[[#This Row],[Type of Leave]]</f>
        <v>1 VL</v>
      </c>
      <c r="L3186" s="23">
        <f ca="1">NETWORKDAYS(LeaveTracker[[#This Row],[Start Date]],LeaveTracker[[#This Row],[End Date]],lstHolidays)</f>
        <v>1</v>
      </c>
      <c r="M3186" s="27"/>
    </row>
    <row r="3187" spans="1:13" ht="30" customHeight="1" x14ac:dyDescent="0.3">
      <c r="A3187" s="27">
        <v>1531</v>
      </c>
      <c r="B3187" s="31">
        <v>44922</v>
      </c>
      <c r="C3187" s="31">
        <v>44890</v>
      </c>
      <c r="D3187" s="19" t="s">
        <v>1265</v>
      </c>
      <c r="E3187" s="51" t="str">
        <f>IF(ISBLANK(LeaveTracker[[#This Row],[Employee Name]]),"-----",VLOOKUP(LeaveTracker[[#This Row],[Employee Name]],Employees[[Employee Name]:[Office]],7))</f>
        <v>BUDGET</v>
      </c>
      <c r="F3187" s="51" t="str">
        <f>IF(ISBLANK(LeaveTracker[[#This Row],[Employee Name]]),"-----",VLOOKUP(LeaveTracker[[#This Row],[Employee Name]],Employees[[Employee Name]:[Office]],6))</f>
        <v>REGULAR</v>
      </c>
      <c r="G3187" s="24">
        <v>44917</v>
      </c>
      <c r="H3187" s="24">
        <v>44917</v>
      </c>
      <c r="I3187" s="19" t="s">
        <v>82</v>
      </c>
      <c r="J3187" s="43" t="s">
        <v>1004</v>
      </c>
      <c r="K3187" s="51" t="str">
        <f ca="1">LeaveTracker[[#This Row],[Days]]&amp;" "&amp;LeaveTracker[[#This Row],[Type of Leave]]</f>
        <v>1 VL</v>
      </c>
      <c r="L3187" s="23">
        <f ca="1">NETWORKDAYS(LeaveTracker[[#This Row],[Start Date]],LeaveTracker[[#This Row],[End Date]],lstHolidays)</f>
        <v>1</v>
      </c>
      <c r="M3187" s="27"/>
    </row>
    <row r="3188" spans="1:13" ht="30" customHeight="1" x14ac:dyDescent="0.3">
      <c r="A3188" s="27">
        <v>1531</v>
      </c>
      <c r="B3188" s="31">
        <v>44922</v>
      </c>
      <c r="C3188" s="31">
        <v>44890</v>
      </c>
      <c r="D3188" s="19" t="s">
        <v>1265</v>
      </c>
      <c r="E3188" s="51" t="str">
        <f>IF(ISBLANK(LeaveTracker[[#This Row],[Employee Name]]),"-----",VLOOKUP(LeaveTracker[[#This Row],[Employee Name]],Employees[[Employee Name]:[Office]],7))</f>
        <v>BUDGET</v>
      </c>
      <c r="F3188" s="51" t="str">
        <f>IF(ISBLANK(LeaveTracker[[#This Row],[Employee Name]]),"-----",VLOOKUP(LeaveTracker[[#This Row],[Employee Name]],Employees[[Employee Name]:[Office]],6))</f>
        <v>REGULAR</v>
      </c>
      <c r="G3188" s="24">
        <v>44914</v>
      </c>
      <c r="H3188" s="24">
        <v>44914</v>
      </c>
      <c r="I3188" s="19" t="s">
        <v>82</v>
      </c>
      <c r="J3188" s="43" t="s">
        <v>1004</v>
      </c>
      <c r="K3188" s="51" t="str">
        <f ca="1">LeaveTracker[[#This Row],[Days]]&amp;" "&amp;LeaveTracker[[#This Row],[Type of Leave]]</f>
        <v>1 VL</v>
      </c>
      <c r="L3188" s="23">
        <f ca="1">NETWORKDAYS(LeaveTracker[[#This Row],[Start Date]],LeaveTracker[[#This Row],[End Date]],lstHolidays)</f>
        <v>1</v>
      </c>
      <c r="M3188" s="27"/>
    </row>
    <row r="3189" spans="1:13" ht="30" customHeight="1" x14ac:dyDescent="0.3">
      <c r="A3189" s="27">
        <v>1531</v>
      </c>
      <c r="B3189" s="31">
        <v>44922</v>
      </c>
      <c r="C3189" s="31">
        <v>44890</v>
      </c>
      <c r="D3189" s="19" t="s">
        <v>1265</v>
      </c>
      <c r="E3189" s="51" t="str">
        <f>IF(ISBLANK(LeaveTracker[[#This Row],[Employee Name]]),"-----",VLOOKUP(LeaveTracker[[#This Row],[Employee Name]],Employees[[Employee Name]:[Office]],7))</f>
        <v>BUDGET</v>
      </c>
      <c r="F3189" s="51" t="str">
        <f>IF(ISBLANK(LeaveTracker[[#This Row],[Employee Name]]),"-----",VLOOKUP(LeaveTracker[[#This Row],[Employee Name]],Employees[[Employee Name]:[Office]],6))</f>
        <v>REGULAR</v>
      </c>
      <c r="G3189" s="24">
        <v>44924</v>
      </c>
      <c r="H3189" s="24">
        <v>44924</v>
      </c>
      <c r="I3189" s="19" t="s">
        <v>82</v>
      </c>
      <c r="J3189" s="43" t="s">
        <v>1004</v>
      </c>
      <c r="K3189" s="51" t="str">
        <f ca="1">LeaveTracker[[#This Row],[Days]]&amp;" "&amp;LeaveTracker[[#This Row],[Type of Leave]]</f>
        <v>1 VL</v>
      </c>
      <c r="L3189" s="23">
        <f ca="1">NETWORKDAYS(LeaveTracker[[#This Row],[Start Date]],LeaveTracker[[#This Row],[End Date]],lstHolidays)</f>
        <v>1</v>
      </c>
      <c r="M3189" s="27"/>
    </row>
    <row r="3190" spans="1:13" ht="30" customHeight="1" x14ac:dyDescent="0.3">
      <c r="A3190" s="27">
        <f t="shared" si="23"/>
        <v>1532</v>
      </c>
      <c r="B3190" s="31">
        <v>44922</v>
      </c>
      <c r="C3190" s="31">
        <v>44890</v>
      </c>
      <c r="D3190" s="19" t="s">
        <v>612</v>
      </c>
      <c r="E3190" s="51" t="str">
        <f>IF(ISBLANK(LeaveTracker[[#This Row],[Employee Name]]),"-----",VLOOKUP(LeaveTracker[[#This Row],[Employee Name]],Employees[[Employee Name]:[Office]],7))</f>
        <v>CBO</v>
      </c>
      <c r="F3190" s="51" t="str">
        <f>IF(ISBLANK(LeaveTracker[[#This Row],[Employee Name]]),"-----",VLOOKUP(LeaveTracker[[#This Row],[Employee Name]],Employees[[Employee Name]:[Office]],6))</f>
        <v>REGULAR</v>
      </c>
      <c r="G3190" s="24">
        <v>44901</v>
      </c>
      <c r="H3190" s="24">
        <v>44901</v>
      </c>
      <c r="I3190" s="19" t="s">
        <v>82</v>
      </c>
      <c r="K3190" s="51" t="str">
        <f ca="1">LeaveTracker[[#This Row],[Days]]&amp;" "&amp;LeaveTracker[[#This Row],[Type of Leave]]</f>
        <v>1 VL</v>
      </c>
      <c r="L3190" s="23">
        <f ca="1">NETWORKDAYS(LeaveTracker[[#This Row],[Start Date]],LeaveTracker[[#This Row],[End Date]],lstHolidays)</f>
        <v>1</v>
      </c>
      <c r="M3190" s="27"/>
    </row>
    <row r="3191" spans="1:13" ht="30" customHeight="1" x14ac:dyDescent="0.3">
      <c r="A3191" s="27">
        <v>1532</v>
      </c>
      <c r="B3191" s="31">
        <v>44922</v>
      </c>
      <c r="C3191" s="31">
        <v>44890</v>
      </c>
      <c r="D3191" s="19" t="s">
        <v>612</v>
      </c>
      <c r="E3191" s="51" t="str">
        <f>IF(ISBLANK(LeaveTracker[[#This Row],[Employee Name]]),"-----",VLOOKUP(LeaveTracker[[#This Row],[Employee Name]],Employees[[Employee Name]:[Office]],7))</f>
        <v>CBO</v>
      </c>
      <c r="F3191" s="51" t="str">
        <f>IF(ISBLANK(LeaveTracker[[#This Row],[Employee Name]]),"-----",VLOOKUP(LeaveTracker[[#This Row],[Employee Name]],Employees[[Employee Name]:[Office]],6))</f>
        <v>REGULAR</v>
      </c>
      <c r="G3191" s="24">
        <v>44915</v>
      </c>
      <c r="H3191" s="24">
        <v>44915</v>
      </c>
      <c r="I3191" s="19" t="s">
        <v>82</v>
      </c>
      <c r="K3191" s="51" t="str">
        <f ca="1">LeaveTracker[[#This Row],[Days]]&amp;" "&amp;LeaveTracker[[#This Row],[Type of Leave]]</f>
        <v>1 VL</v>
      </c>
      <c r="L3191" s="23">
        <f ca="1">NETWORKDAYS(LeaveTracker[[#This Row],[Start Date]],LeaveTracker[[#This Row],[End Date]],lstHolidays)</f>
        <v>1</v>
      </c>
      <c r="M3191" s="27"/>
    </row>
    <row r="3192" spans="1:13" ht="30" customHeight="1" x14ac:dyDescent="0.3">
      <c r="A3192" s="27">
        <v>1532</v>
      </c>
      <c r="B3192" s="31">
        <v>44922</v>
      </c>
      <c r="C3192" s="31">
        <v>44890</v>
      </c>
      <c r="D3192" s="19" t="s">
        <v>612</v>
      </c>
      <c r="E3192" s="51" t="str">
        <f>IF(ISBLANK(LeaveTracker[[#This Row],[Employee Name]]),"-----",VLOOKUP(LeaveTracker[[#This Row],[Employee Name]],Employees[[Employee Name]:[Office]],7))</f>
        <v>CBO</v>
      </c>
      <c r="F3192" s="51" t="str">
        <f>IF(ISBLANK(LeaveTracker[[#This Row],[Employee Name]]),"-----",VLOOKUP(LeaveTracker[[#This Row],[Employee Name]],Employees[[Employee Name]:[Office]],6))</f>
        <v>REGULAR</v>
      </c>
      <c r="G3192" s="24">
        <v>44922</v>
      </c>
      <c r="H3192" s="24">
        <v>44922</v>
      </c>
      <c r="I3192" s="19" t="s">
        <v>82</v>
      </c>
      <c r="K3192" s="51" t="str">
        <f ca="1">LeaveTracker[[#This Row],[Days]]&amp;" "&amp;LeaveTracker[[#This Row],[Type of Leave]]</f>
        <v>1 VL</v>
      </c>
      <c r="L3192" s="23">
        <f ca="1">NETWORKDAYS(LeaveTracker[[#This Row],[Start Date]],LeaveTracker[[#This Row],[End Date]],lstHolidays)</f>
        <v>1</v>
      </c>
      <c r="M3192" s="27"/>
    </row>
    <row r="3193" spans="1:13" ht="30" customHeight="1" x14ac:dyDescent="0.3">
      <c r="A3193" s="27">
        <f t="shared" si="23"/>
        <v>1533</v>
      </c>
      <c r="B3193" s="31">
        <v>44922</v>
      </c>
      <c r="C3193" s="31">
        <v>44901</v>
      </c>
      <c r="D3193" s="19" t="s">
        <v>382</v>
      </c>
      <c r="E3193" s="51" t="str">
        <f>IF(ISBLANK(LeaveTracker[[#This Row],[Employee Name]]),"-----",VLOOKUP(LeaveTracker[[#This Row],[Employee Name]],Employees[[Employee Name]:[Office]],7))</f>
        <v>ONT</v>
      </c>
      <c r="F3193" s="51" t="str">
        <f>IF(ISBLANK(LeaveTracker[[#This Row],[Employee Name]]),"-----",VLOOKUP(LeaveTracker[[#This Row],[Employee Name]],Employees[[Employee Name]:[Office]],6))</f>
        <v>REGULAR</v>
      </c>
      <c r="G3193" s="24">
        <v>44921</v>
      </c>
      <c r="H3193" s="24">
        <v>44925</v>
      </c>
      <c r="I3193" s="19" t="s">
        <v>82</v>
      </c>
      <c r="K3193" s="51" t="str">
        <f ca="1">LeaveTracker[[#This Row],[Days]]&amp;" "&amp;LeaveTracker[[#This Row],[Type of Leave]]</f>
        <v>3 VL</v>
      </c>
      <c r="L3193" s="23">
        <f ca="1">NETWORKDAYS(LeaveTracker[[#This Row],[Start Date]],LeaveTracker[[#This Row],[End Date]],lstHolidays)</f>
        <v>3</v>
      </c>
      <c r="M3193" s="27"/>
    </row>
    <row r="3194" spans="1:13" ht="30" customHeight="1" x14ac:dyDescent="0.3">
      <c r="A3194" s="27">
        <f t="shared" si="23"/>
        <v>1534</v>
      </c>
      <c r="B3194" s="31">
        <v>44922</v>
      </c>
      <c r="C3194" s="31">
        <v>44922</v>
      </c>
      <c r="D3194" s="19" t="s">
        <v>1991</v>
      </c>
      <c r="E3194" s="51" t="str">
        <f>IF(ISBLANK(LeaveTracker[[#This Row],[Employee Name]]),"-----",VLOOKUP(LeaveTracker[[#This Row],[Employee Name]],Employees[[Employee Name]:[Office]],7))</f>
        <v>ONT</v>
      </c>
      <c r="F3194" s="51" t="str">
        <f>IF(ISBLANK(LeaveTracker[[#This Row],[Employee Name]]),"-----",VLOOKUP(LeaveTracker[[#This Row],[Employee Name]],Employees[[Employee Name]:[Office]],6))</f>
        <v>REGULAR</v>
      </c>
      <c r="G3194" s="24">
        <v>44918</v>
      </c>
      <c r="H3194" s="24">
        <v>44924</v>
      </c>
      <c r="I3194" s="19" t="s">
        <v>82</v>
      </c>
      <c r="K3194" s="51" t="str">
        <f ca="1">LeaveTracker[[#This Row],[Days]]&amp;" "&amp;LeaveTracker[[#This Row],[Type of Leave]]</f>
        <v>4 VL</v>
      </c>
      <c r="L3194" s="23">
        <f ca="1">NETWORKDAYS(LeaveTracker[[#This Row],[Start Date]],LeaveTracker[[#This Row],[End Date]],lstHolidays)</f>
        <v>4</v>
      </c>
      <c r="M3194" s="27"/>
    </row>
    <row r="3195" spans="1:13" ht="30" customHeight="1" x14ac:dyDescent="0.3">
      <c r="A3195" s="27">
        <f t="shared" ref="A3195:A3257" si="24">A3194+1</f>
        <v>1535</v>
      </c>
      <c r="B3195" s="31">
        <v>44922</v>
      </c>
      <c r="C3195" s="31">
        <v>44895</v>
      </c>
      <c r="D3195" s="19" t="s">
        <v>896</v>
      </c>
      <c r="E3195" s="51" t="str">
        <f>IF(ISBLANK(LeaveTracker[[#This Row],[Employee Name]]),"-----",VLOOKUP(LeaveTracker[[#This Row],[Employee Name]],Employees[[Employee Name]:[Office]],7))</f>
        <v>NUTRITION OFFICE</v>
      </c>
      <c r="F3195" s="51" t="str">
        <f>IF(ISBLANK(LeaveTracker[[#This Row],[Employee Name]]),"-----",VLOOKUP(LeaveTracker[[#This Row],[Employee Name]],Employees[[Employee Name]:[Office]],6))</f>
        <v>REGULAR</v>
      </c>
      <c r="G3195" s="24">
        <v>44894</v>
      </c>
      <c r="H3195" s="24">
        <v>44894</v>
      </c>
      <c r="I3195" s="19" t="s">
        <v>298</v>
      </c>
      <c r="J3195" s="43" t="s">
        <v>1003</v>
      </c>
      <c r="K3195" s="51" t="str">
        <f ca="1">LeaveTracker[[#This Row],[Days]]&amp;" "&amp;LeaveTracker[[#This Row],[Type of Leave]]</f>
        <v>1 OTHER</v>
      </c>
      <c r="L3195" s="23">
        <f ca="1">NETWORKDAYS(LeaveTracker[[#This Row],[Start Date]],LeaveTracker[[#This Row],[End Date]],lstHolidays)</f>
        <v>1</v>
      </c>
      <c r="M3195" s="27"/>
    </row>
    <row r="3196" spans="1:13" ht="30" customHeight="1" x14ac:dyDescent="0.3">
      <c r="A3196" s="27">
        <f t="shared" si="24"/>
        <v>1536</v>
      </c>
      <c r="B3196" s="31">
        <v>44922</v>
      </c>
      <c r="C3196" s="31">
        <v>44895</v>
      </c>
      <c r="D3196" s="19" t="s">
        <v>896</v>
      </c>
      <c r="E3196" s="51" t="str">
        <f>IF(ISBLANK(LeaveTracker[[#This Row],[Employee Name]]),"-----",VLOOKUP(LeaveTracker[[#This Row],[Employee Name]],Employees[[Employee Name]:[Office]],7))</f>
        <v>NUTRITION OFFICE</v>
      </c>
      <c r="F3196" s="51" t="str">
        <f>IF(ISBLANK(LeaveTracker[[#This Row],[Employee Name]]),"-----",VLOOKUP(LeaveTracker[[#This Row],[Employee Name]],Employees[[Employee Name]:[Office]],6))</f>
        <v>REGULAR</v>
      </c>
      <c r="G3196" s="24">
        <v>44881</v>
      </c>
      <c r="H3196" s="24">
        <v>44882</v>
      </c>
      <c r="I3196" s="19" t="s">
        <v>81</v>
      </c>
      <c r="K3196" s="51" t="str">
        <f ca="1">LeaveTracker[[#This Row],[Days]]&amp;" "&amp;LeaveTracker[[#This Row],[Type of Leave]]</f>
        <v>2 SL</v>
      </c>
      <c r="L3196" s="23">
        <f ca="1">NETWORKDAYS(LeaveTracker[[#This Row],[Start Date]],LeaveTracker[[#This Row],[End Date]],lstHolidays)</f>
        <v>2</v>
      </c>
      <c r="M3196" s="27"/>
    </row>
    <row r="3197" spans="1:13" ht="30" customHeight="1" x14ac:dyDescent="0.3">
      <c r="A3197" s="27">
        <f t="shared" si="24"/>
        <v>1537</v>
      </c>
      <c r="B3197" s="31">
        <v>44922</v>
      </c>
      <c r="C3197" s="31">
        <v>44896</v>
      </c>
      <c r="D3197" s="19" t="s">
        <v>189</v>
      </c>
      <c r="E3197" s="51" t="str">
        <f>IF(ISBLANK(LeaveTracker[[#This Row],[Employee Name]]),"-----",VLOOKUP(LeaveTracker[[#This Row],[Employee Name]],Employees[[Employee Name]:[Office]],7))</f>
        <v>ONT</v>
      </c>
      <c r="F3197" s="51" t="str">
        <f>IF(ISBLANK(LeaveTracker[[#This Row],[Employee Name]]),"-----",VLOOKUP(LeaveTracker[[#This Row],[Employee Name]],Employees[[Employee Name]:[Office]],6))</f>
        <v>REGULAR</v>
      </c>
      <c r="G3197" s="24">
        <v>44923</v>
      </c>
      <c r="H3197" s="24">
        <v>44923</v>
      </c>
      <c r="I3197" s="19" t="s">
        <v>298</v>
      </c>
      <c r="J3197" s="43" t="s">
        <v>1003</v>
      </c>
      <c r="K3197" s="51" t="str">
        <f ca="1">LeaveTracker[[#This Row],[Days]]&amp;" "&amp;LeaveTracker[[#This Row],[Type of Leave]]</f>
        <v>1 OTHER</v>
      </c>
      <c r="L3197" s="23">
        <f ca="1">NETWORKDAYS(LeaveTracker[[#This Row],[Start Date]],LeaveTracker[[#This Row],[End Date]],lstHolidays)</f>
        <v>1</v>
      </c>
      <c r="M3197" s="27"/>
    </row>
    <row r="3198" spans="1:13" ht="30" customHeight="1" x14ac:dyDescent="0.3">
      <c r="A3198" s="27">
        <f t="shared" si="24"/>
        <v>1538</v>
      </c>
      <c r="B3198" s="31">
        <v>44922</v>
      </c>
      <c r="C3198" s="31">
        <v>44896</v>
      </c>
      <c r="D3198" s="19" t="s">
        <v>189</v>
      </c>
      <c r="E3198" s="51" t="str">
        <f>IF(ISBLANK(LeaveTracker[[#This Row],[Employee Name]]),"-----",VLOOKUP(LeaveTracker[[#This Row],[Employee Name]],Employees[[Employee Name]:[Office]],7))</f>
        <v>ONT</v>
      </c>
      <c r="F3198" s="51" t="str">
        <f>IF(ISBLANK(LeaveTracker[[#This Row],[Employee Name]]),"-----",VLOOKUP(LeaveTracker[[#This Row],[Employee Name]],Employees[[Employee Name]:[Office]],6))</f>
        <v>REGULAR</v>
      </c>
      <c r="G3198" s="24">
        <v>44903</v>
      </c>
      <c r="H3198" s="24">
        <v>44903</v>
      </c>
      <c r="I3198" s="19" t="s">
        <v>82</v>
      </c>
      <c r="K3198" s="51" t="str">
        <f ca="1">LeaveTracker[[#This Row],[Days]]&amp;" "&amp;LeaveTracker[[#This Row],[Type of Leave]]</f>
        <v>0 VL</v>
      </c>
      <c r="L3198" s="23">
        <f ca="1">NETWORKDAYS(LeaveTracker[[#This Row],[Start Date]],LeaveTracker[[#This Row],[End Date]],lstHolidays)</f>
        <v>0</v>
      </c>
      <c r="M3198" s="27"/>
    </row>
    <row r="3199" spans="1:13" ht="30" customHeight="1" x14ac:dyDescent="0.3">
      <c r="A3199" s="27">
        <v>1538</v>
      </c>
      <c r="B3199" s="31">
        <v>44922</v>
      </c>
      <c r="C3199" s="31">
        <v>44896</v>
      </c>
      <c r="D3199" s="19" t="s">
        <v>189</v>
      </c>
      <c r="E3199" s="51" t="str">
        <f>IF(ISBLANK(LeaveTracker[[#This Row],[Employee Name]]),"-----",VLOOKUP(LeaveTracker[[#This Row],[Employee Name]],Employees[[Employee Name]:[Office]],7))</f>
        <v>ONT</v>
      </c>
      <c r="F3199" s="51" t="str">
        <f>IF(ISBLANK(LeaveTracker[[#This Row],[Employee Name]]),"-----",VLOOKUP(LeaveTracker[[#This Row],[Employee Name]],Employees[[Employee Name]:[Office]],6))</f>
        <v>REGULAR</v>
      </c>
      <c r="G3199" s="24">
        <v>44910</v>
      </c>
      <c r="H3199" s="24">
        <v>44910</v>
      </c>
      <c r="I3199" s="19" t="s">
        <v>82</v>
      </c>
      <c r="K3199" s="51" t="str">
        <f ca="1">LeaveTracker[[#This Row],[Days]]&amp;" "&amp;LeaveTracker[[#This Row],[Type of Leave]]</f>
        <v>1 VL</v>
      </c>
      <c r="L3199" s="23">
        <f ca="1">NETWORKDAYS(LeaveTracker[[#This Row],[Start Date]],LeaveTracker[[#This Row],[End Date]],lstHolidays)</f>
        <v>1</v>
      </c>
      <c r="M3199" s="27"/>
    </row>
    <row r="3200" spans="1:13" ht="30" customHeight="1" x14ac:dyDescent="0.3">
      <c r="A3200" s="27">
        <v>1538</v>
      </c>
      <c r="B3200" s="31">
        <v>44922</v>
      </c>
      <c r="C3200" s="31">
        <v>44896</v>
      </c>
      <c r="D3200" s="19" t="s">
        <v>189</v>
      </c>
      <c r="E3200" s="51" t="str">
        <f>IF(ISBLANK(LeaveTracker[[#This Row],[Employee Name]]),"-----",VLOOKUP(LeaveTracker[[#This Row],[Employee Name]],Employees[[Employee Name]:[Office]],7))</f>
        <v>ONT</v>
      </c>
      <c r="F3200" s="51" t="str">
        <f>IF(ISBLANK(LeaveTracker[[#This Row],[Employee Name]]),"-----",VLOOKUP(LeaveTracker[[#This Row],[Employee Name]],Employees[[Employee Name]:[Office]],6))</f>
        <v>REGULAR</v>
      </c>
      <c r="G3200" s="24">
        <v>44918</v>
      </c>
      <c r="H3200" s="24">
        <v>44918</v>
      </c>
      <c r="I3200" s="19" t="s">
        <v>82</v>
      </c>
      <c r="K3200" s="51" t="str">
        <f ca="1">LeaveTracker[[#This Row],[Days]]&amp;" "&amp;LeaveTracker[[#This Row],[Type of Leave]]</f>
        <v>1 VL</v>
      </c>
      <c r="L3200" s="23">
        <f ca="1">NETWORKDAYS(LeaveTracker[[#This Row],[Start Date]],LeaveTracker[[#This Row],[End Date]],lstHolidays)</f>
        <v>1</v>
      </c>
      <c r="M3200" s="27"/>
    </row>
    <row r="3201" spans="1:13" ht="30" customHeight="1" x14ac:dyDescent="0.3">
      <c r="A3201" s="27">
        <v>1538</v>
      </c>
      <c r="B3201" s="31">
        <v>44922</v>
      </c>
      <c r="C3201" s="31">
        <v>44896</v>
      </c>
      <c r="D3201" s="19" t="s">
        <v>189</v>
      </c>
      <c r="E3201" s="51" t="str">
        <f>IF(ISBLANK(LeaveTracker[[#This Row],[Employee Name]]),"-----",VLOOKUP(LeaveTracker[[#This Row],[Employee Name]],Employees[[Employee Name]:[Office]],7))</f>
        <v>ONT</v>
      </c>
      <c r="F3201" s="51" t="str">
        <f>IF(ISBLANK(LeaveTracker[[#This Row],[Employee Name]]),"-----",VLOOKUP(LeaveTracker[[#This Row],[Employee Name]],Employees[[Employee Name]:[Office]],6))</f>
        <v>REGULAR</v>
      </c>
      <c r="G3201" s="24">
        <v>44924</v>
      </c>
      <c r="H3201" s="24">
        <v>44924</v>
      </c>
      <c r="I3201" s="19" t="s">
        <v>82</v>
      </c>
      <c r="K3201" s="51" t="str">
        <f ca="1">LeaveTracker[[#This Row],[Days]]&amp;" "&amp;LeaveTracker[[#This Row],[Type of Leave]]</f>
        <v>1 VL</v>
      </c>
      <c r="L3201" s="23">
        <f ca="1">NETWORKDAYS(LeaveTracker[[#This Row],[Start Date]],LeaveTracker[[#This Row],[End Date]],lstHolidays)</f>
        <v>1</v>
      </c>
      <c r="M3201" s="27"/>
    </row>
    <row r="3202" spans="1:13" ht="30" customHeight="1" x14ac:dyDescent="0.3">
      <c r="A3202" s="27">
        <f t="shared" si="24"/>
        <v>1539</v>
      </c>
      <c r="B3202" s="31">
        <v>44922</v>
      </c>
      <c r="C3202" s="31">
        <v>44897</v>
      </c>
      <c r="D3202" s="19" t="s">
        <v>676</v>
      </c>
      <c r="E3202" s="51" t="str">
        <f>IF(ISBLANK(LeaveTracker[[#This Row],[Employee Name]]),"-----",VLOOKUP(LeaveTracker[[#This Row],[Employee Name]],Employees[[Employee Name]:[Office]],7))</f>
        <v>PICNIC GROVE</v>
      </c>
      <c r="F3202" s="51" t="str">
        <f>IF(ISBLANK(LeaveTracker[[#This Row],[Employee Name]]),"-----",VLOOKUP(LeaveTracker[[#This Row],[Employee Name]],Employees[[Employee Name]:[Office]],6))</f>
        <v>REGULAR</v>
      </c>
      <c r="G3202" s="24">
        <v>44904</v>
      </c>
      <c r="H3202" s="24">
        <v>44905</v>
      </c>
      <c r="I3202" s="19" t="s">
        <v>298</v>
      </c>
      <c r="J3202" s="43" t="s">
        <v>1003</v>
      </c>
      <c r="K3202" s="51" t="str">
        <f ca="1">LeaveTracker[[#This Row],[Days]]&amp;" "&amp;LeaveTracker[[#This Row],[Type of Leave]]</f>
        <v>1 OTHER</v>
      </c>
      <c r="L3202" s="23">
        <f ca="1">NETWORKDAYS(LeaveTracker[[#This Row],[Start Date]],LeaveTracker[[#This Row],[End Date]],lstHolidays)</f>
        <v>1</v>
      </c>
      <c r="M3202" s="27"/>
    </row>
    <row r="3203" spans="1:13" ht="30" customHeight="1" x14ac:dyDescent="0.3">
      <c r="A3203" s="27">
        <f t="shared" si="24"/>
        <v>1540</v>
      </c>
      <c r="B3203" s="31">
        <v>44922</v>
      </c>
      <c r="C3203" s="31">
        <v>44898</v>
      </c>
      <c r="D3203" s="19" t="s">
        <v>587</v>
      </c>
      <c r="E3203" s="51" t="str">
        <f>IF(ISBLANK(LeaveTracker[[#This Row],[Employee Name]]),"-----",VLOOKUP(LeaveTracker[[#This Row],[Employee Name]],Employees[[Employee Name]:[Office]],7))</f>
        <v>PICNIC GROVE</v>
      </c>
      <c r="F3203" s="51" t="str">
        <f>IF(ISBLANK(LeaveTracker[[#This Row],[Employee Name]]),"-----",VLOOKUP(LeaveTracker[[#This Row],[Employee Name]],Employees[[Employee Name]:[Office]],6))</f>
        <v>REGULAR</v>
      </c>
      <c r="G3203" s="24">
        <v>44921</v>
      </c>
      <c r="H3203" s="24">
        <v>44922</v>
      </c>
      <c r="I3203" s="19" t="s">
        <v>81</v>
      </c>
      <c r="K3203" s="51" t="str">
        <f ca="1">LeaveTracker[[#This Row],[Days]]&amp;" "&amp;LeaveTracker[[#This Row],[Type of Leave]]</f>
        <v>1 SL</v>
      </c>
      <c r="L3203" s="23">
        <f ca="1">NETWORKDAYS(LeaveTracker[[#This Row],[Start Date]],LeaveTracker[[#This Row],[End Date]],lstHolidays)</f>
        <v>1</v>
      </c>
      <c r="M3203" s="27"/>
    </row>
    <row r="3204" spans="1:13" ht="30" customHeight="1" x14ac:dyDescent="0.3">
      <c r="A3204" s="27">
        <f t="shared" si="24"/>
        <v>1541</v>
      </c>
      <c r="B3204" s="31">
        <v>44922</v>
      </c>
      <c r="C3204" s="31">
        <v>44895</v>
      </c>
      <c r="D3204" s="19" t="s">
        <v>280</v>
      </c>
      <c r="E3204" s="51" t="str">
        <f>IF(ISBLANK(LeaveTracker[[#This Row],[Employee Name]]),"-----",VLOOKUP(LeaveTracker[[#This Row],[Employee Name]],Employees[[Employee Name]:[Office]],7))</f>
        <v>PICNIC GROVE</v>
      </c>
      <c r="F3204" s="51" t="str">
        <f>IF(ISBLANK(LeaveTracker[[#This Row],[Employee Name]]),"-----",VLOOKUP(LeaveTracker[[#This Row],[Employee Name]],Employees[[Employee Name]:[Office]],6))</f>
        <v>REGULAR</v>
      </c>
      <c r="G3204" s="24">
        <v>44900</v>
      </c>
      <c r="H3204" s="24">
        <v>44901</v>
      </c>
      <c r="I3204" s="19" t="s">
        <v>82</v>
      </c>
      <c r="K3204" s="51" t="str">
        <f ca="1">LeaveTracker[[#This Row],[Days]]&amp;" "&amp;LeaveTracker[[#This Row],[Type of Leave]]</f>
        <v>2 VL</v>
      </c>
      <c r="L3204" s="23">
        <f ca="1">NETWORKDAYS(LeaveTracker[[#This Row],[Start Date]],LeaveTracker[[#This Row],[End Date]],lstHolidays)</f>
        <v>2</v>
      </c>
      <c r="M3204" s="27"/>
    </row>
    <row r="3205" spans="1:13" ht="30" customHeight="1" x14ac:dyDescent="0.3">
      <c r="A3205" s="27">
        <f t="shared" si="24"/>
        <v>1542</v>
      </c>
      <c r="B3205" s="31">
        <v>44922</v>
      </c>
      <c r="C3205" s="31">
        <v>44882</v>
      </c>
      <c r="D3205" s="19" t="s">
        <v>680</v>
      </c>
      <c r="E3205" s="51" t="str">
        <f>IF(ISBLANK(LeaveTracker[[#This Row],[Employee Name]]),"-----",VLOOKUP(LeaveTracker[[#This Row],[Employee Name]],Employees[[Employee Name]:[Office]],7))</f>
        <v>PICNIC GROVE</v>
      </c>
      <c r="F3205" s="51" t="str">
        <f>IF(ISBLANK(LeaveTracker[[#This Row],[Employee Name]]),"-----",VLOOKUP(LeaveTracker[[#This Row],[Employee Name]],Employees[[Employee Name]:[Office]],6))</f>
        <v>REGULAR</v>
      </c>
      <c r="G3205" s="24">
        <v>44888</v>
      </c>
      <c r="H3205" s="24">
        <v>44894</v>
      </c>
      <c r="I3205" s="19" t="s">
        <v>82</v>
      </c>
      <c r="J3205" s="43" t="s">
        <v>1004</v>
      </c>
      <c r="K3205" s="51" t="str">
        <f ca="1">LeaveTracker[[#This Row],[Days]]&amp;" "&amp;LeaveTracker[[#This Row],[Type of Leave]]</f>
        <v>5 VL</v>
      </c>
      <c r="L3205" s="23">
        <f ca="1">NETWORKDAYS(LeaveTracker[[#This Row],[Start Date]],LeaveTracker[[#This Row],[End Date]],lstHolidays)</f>
        <v>5</v>
      </c>
      <c r="M3205" s="27"/>
    </row>
    <row r="3206" spans="1:13" ht="30" customHeight="1" x14ac:dyDescent="0.3">
      <c r="A3206" s="27">
        <f t="shared" si="24"/>
        <v>1543</v>
      </c>
      <c r="B3206" s="31">
        <v>44922</v>
      </c>
      <c r="C3206" s="31">
        <v>44875</v>
      </c>
      <c r="D3206" s="19" t="s">
        <v>680</v>
      </c>
      <c r="E3206" s="51" t="str">
        <f>IF(ISBLANK(LeaveTracker[[#This Row],[Employee Name]]),"-----",VLOOKUP(LeaveTracker[[#This Row],[Employee Name]],Employees[[Employee Name]:[Office]],7))</f>
        <v>PICNIC GROVE</v>
      </c>
      <c r="F3206" s="51" t="str">
        <f>IF(ISBLANK(LeaveTracker[[#This Row],[Employee Name]]),"-----",VLOOKUP(LeaveTracker[[#This Row],[Employee Name]],Employees[[Employee Name]:[Office]],6))</f>
        <v>REGULAR</v>
      </c>
      <c r="G3206" s="24">
        <v>44881</v>
      </c>
      <c r="H3206" s="24">
        <v>44887</v>
      </c>
      <c r="I3206" s="19" t="s">
        <v>82</v>
      </c>
      <c r="K3206" s="51" t="str">
        <f ca="1">LeaveTracker[[#This Row],[Days]]&amp;" "&amp;LeaveTracker[[#This Row],[Type of Leave]]</f>
        <v>5 VL</v>
      </c>
      <c r="L3206" s="23">
        <f ca="1">NETWORKDAYS(LeaveTracker[[#This Row],[Start Date]],LeaveTracker[[#This Row],[End Date]],lstHolidays)</f>
        <v>5</v>
      </c>
      <c r="M3206" s="27"/>
    </row>
    <row r="3207" spans="1:13" ht="30" customHeight="1" x14ac:dyDescent="0.3">
      <c r="A3207" s="27">
        <f t="shared" si="24"/>
        <v>1544</v>
      </c>
      <c r="B3207" s="31">
        <v>44922</v>
      </c>
      <c r="C3207" s="31">
        <v>44873</v>
      </c>
      <c r="D3207" s="19" t="s">
        <v>680</v>
      </c>
      <c r="E3207" s="51" t="str">
        <f>IF(ISBLANK(LeaveTracker[[#This Row],[Employee Name]]),"-----",VLOOKUP(LeaveTracker[[#This Row],[Employee Name]],Employees[[Employee Name]:[Office]],7))</f>
        <v>PICNIC GROVE</v>
      </c>
      <c r="F3207" s="51" t="str">
        <f>IF(ISBLANK(LeaveTracker[[#This Row],[Employee Name]]),"-----",VLOOKUP(LeaveTracker[[#This Row],[Employee Name]],Employees[[Employee Name]:[Office]],6))</f>
        <v>REGULAR</v>
      </c>
      <c r="G3207" s="24">
        <v>44878</v>
      </c>
      <c r="H3207" s="24">
        <v>44880</v>
      </c>
      <c r="I3207" s="19" t="s">
        <v>298</v>
      </c>
      <c r="J3207" s="43" t="s">
        <v>1003</v>
      </c>
      <c r="K3207" s="51" t="str">
        <f ca="1">LeaveTracker[[#This Row],[Days]]&amp;" "&amp;LeaveTracker[[#This Row],[Type of Leave]]</f>
        <v>2 OTHER</v>
      </c>
      <c r="L3207" s="23">
        <f ca="1">NETWORKDAYS(LeaveTracker[[#This Row],[Start Date]],LeaveTracker[[#This Row],[End Date]],lstHolidays)</f>
        <v>2</v>
      </c>
      <c r="M3207" s="27"/>
    </row>
    <row r="3208" spans="1:13" ht="30" customHeight="1" x14ac:dyDescent="0.3">
      <c r="A3208" s="27">
        <f t="shared" si="24"/>
        <v>1545</v>
      </c>
      <c r="B3208" s="31">
        <v>44922</v>
      </c>
      <c r="C3208" s="31">
        <v>44910</v>
      </c>
      <c r="D3208" s="19" t="s">
        <v>583</v>
      </c>
      <c r="E3208" s="51" t="str">
        <f>IF(ISBLANK(LeaveTracker[[#This Row],[Employee Name]]),"-----",VLOOKUP(LeaveTracker[[#This Row],[Employee Name]],Employees[[Employee Name]:[Office]],7))</f>
        <v>CCT</v>
      </c>
      <c r="F3208" s="51" t="str">
        <f>IF(ISBLANK(LeaveTracker[[#This Row],[Employee Name]]),"-----",VLOOKUP(LeaveTracker[[#This Row],[Employee Name]],Employees[[Employee Name]:[Office]],6))</f>
        <v>REGULAR</v>
      </c>
      <c r="G3208" s="24">
        <v>44914</v>
      </c>
      <c r="H3208" s="24">
        <v>44914</v>
      </c>
      <c r="I3208" s="19" t="s">
        <v>82</v>
      </c>
      <c r="J3208" s="43" t="s">
        <v>1004</v>
      </c>
      <c r="K3208" s="51" t="str">
        <f ca="1">LeaveTracker[[#This Row],[Days]]&amp;" "&amp;LeaveTracker[[#This Row],[Type of Leave]]</f>
        <v>1 VL</v>
      </c>
      <c r="L3208" s="23">
        <f ca="1">NETWORKDAYS(LeaveTracker[[#This Row],[Start Date]],LeaveTracker[[#This Row],[End Date]],lstHolidays)</f>
        <v>1</v>
      </c>
      <c r="M3208" s="27"/>
    </row>
    <row r="3209" spans="1:13" ht="30" customHeight="1" x14ac:dyDescent="0.3">
      <c r="A3209" s="27">
        <v>1545</v>
      </c>
      <c r="B3209" s="31">
        <v>44922</v>
      </c>
      <c r="C3209" s="31">
        <v>44910</v>
      </c>
      <c r="D3209" s="19" t="s">
        <v>583</v>
      </c>
      <c r="E3209" s="51" t="str">
        <f>IF(ISBLANK(LeaveTracker[[#This Row],[Employee Name]]),"-----",VLOOKUP(LeaveTracker[[#This Row],[Employee Name]],Employees[[Employee Name]:[Office]],7))</f>
        <v>CCT</v>
      </c>
      <c r="F3209" s="51" t="str">
        <f>IF(ISBLANK(LeaveTracker[[#This Row],[Employee Name]]),"-----",VLOOKUP(LeaveTracker[[#This Row],[Employee Name]],Employees[[Employee Name]:[Office]],6))</f>
        <v>REGULAR</v>
      </c>
      <c r="G3209" s="24">
        <v>44916</v>
      </c>
      <c r="H3209" s="24">
        <v>44916</v>
      </c>
      <c r="I3209" s="19" t="s">
        <v>82</v>
      </c>
      <c r="J3209" s="43" t="s">
        <v>1004</v>
      </c>
      <c r="K3209" s="51" t="str">
        <f ca="1">LeaveTracker[[#This Row],[Days]]&amp;" "&amp;LeaveTracker[[#This Row],[Type of Leave]]</f>
        <v>1 VL</v>
      </c>
      <c r="L3209" s="23">
        <f ca="1">NETWORKDAYS(LeaveTracker[[#This Row],[Start Date]],LeaveTracker[[#This Row],[End Date]],lstHolidays)</f>
        <v>1</v>
      </c>
      <c r="M3209" s="27"/>
    </row>
    <row r="3210" spans="1:13" ht="30" customHeight="1" x14ac:dyDescent="0.3">
      <c r="A3210" s="27">
        <v>1545</v>
      </c>
      <c r="B3210" s="31">
        <v>44922</v>
      </c>
      <c r="C3210" s="31">
        <v>44910</v>
      </c>
      <c r="D3210" s="19" t="s">
        <v>583</v>
      </c>
      <c r="E3210" s="51" t="str">
        <f>IF(ISBLANK(LeaveTracker[[#This Row],[Employee Name]]),"-----",VLOOKUP(LeaveTracker[[#This Row],[Employee Name]],Employees[[Employee Name]:[Office]],7))</f>
        <v>CCT</v>
      </c>
      <c r="F3210" s="51" t="str">
        <f>IF(ISBLANK(LeaveTracker[[#This Row],[Employee Name]]),"-----",VLOOKUP(LeaveTracker[[#This Row],[Employee Name]],Employees[[Employee Name]:[Office]],6))</f>
        <v>REGULAR</v>
      </c>
      <c r="G3210" s="24">
        <v>44918</v>
      </c>
      <c r="H3210" s="24">
        <v>44918</v>
      </c>
      <c r="I3210" s="19" t="s">
        <v>82</v>
      </c>
      <c r="J3210" s="43" t="s">
        <v>1004</v>
      </c>
      <c r="K3210" s="51" t="str">
        <f ca="1">LeaveTracker[[#This Row],[Days]]&amp;" "&amp;LeaveTracker[[#This Row],[Type of Leave]]</f>
        <v>1 VL</v>
      </c>
      <c r="L3210" s="23">
        <f ca="1">NETWORKDAYS(LeaveTracker[[#This Row],[Start Date]],LeaveTracker[[#This Row],[End Date]],lstHolidays)</f>
        <v>1</v>
      </c>
      <c r="M3210" s="27"/>
    </row>
    <row r="3211" spans="1:13" ht="30" customHeight="1" x14ac:dyDescent="0.3">
      <c r="A3211" s="27">
        <v>1545</v>
      </c>
      <c r="B3211" s="31">
        <v>44922</v>
      </c>
      <c r="C3211" s="31">
        <v>44910</v>
      </c>
      <c r="D3211" s="19" t="s">
        <v>583</v>
      </c>
      <c r="E3211" s="51" t="str">
        <f>IF(ISBLANK(LeaveTracker[[#This Row],[Employee Name]]),"-----",VLOOKUP(LeaveTracker[[#This Row],[Employee Name]],Employees[[Employee Name]:[Office]],7))</f>
        <v>CCT</v>
      </c>
      <c r="F3211" s="51" t="str">
        <f>IF(ISBLANK(LeaveTracker[[#This Row],[Employee Name]]),"-----",VLOOKUP(LeaveTracker[[#This Row],[Employee Name]],Employees[[Employee Name]:[Office]],6))</f>
        <v>REGULAR</v>
      </c>
      <c r="G3211" s="24">
        <v>44922</v>
      </c>
      <c r="H3211" s="24">
        <v>44922</v>
      </c>
      <c r="I3211" s="19" t="s">
        <v>82</v>
      </c>
      <c r="J3211" s="43" t="s">
        <v>1004</v>
      </c>
      <c r="K3211" s="51" t="str">
        <f ca="1">LeaveTracker[[#This Row],[Days]]&amp;" "&amp;LeaveTracker[[#This Row],[Type of Leave]]</f>
        <v>1 VL</v>
      </c>
      <c r="L3211" s="23">
        <f ca="1">NETWORKDAYS(LeaveTracker[[#This Row],[Start Date]],LeaveTracker[[#This Row],[End Date]],lstHolidays)</f>
        <v>1</v>
      </c>
      <c r="M3211" s="27"/>
    </row>
    <row r="3212" spans="1:13" ht="30" customHeight="1" x14ac:dyDescent="0.3">
      <c r="A3212" s="27">
        <v>1545</v>
      </c>
      <c r="B3212" s="31">
        <v>44922</v>
      </c>
      <c r="C3212" s="31">
        <v>44910</v>
      </c>
      <c r="D3212" s="19" t="s">
        <v>583</v>
      </c>
      <c r="E3212" s="51" t="str">
        <f>IF(ISBLANK(LeaveTracker[[#This Row],[Employee Name]]),"-----",VLOOKUP(LeaveTracker[[#This Row],[Employee Name]],Employees[[Employee Name]:[Office]],7))</f>
        <v>CCT</v>
      </c>
      <c r="F3212" s="51" t="str">
        <f>IF(ISBLANK(LeaveTracker[[#This Row],[Employee Name]]),"-----",VLOOKUP(LeaveTracker[[#This Row],[Employee Name]],Employees[[Employee Name]:[Office]],6))</f>
        <v>REGULAR</v>
      </c>
      <c r="G3212" s="24">
        <v>44923</v>
      </c>
      <c r="H3212" s="24">
        <v>44923</v>
      </c>
      <c r="I3212" s="19" t="s">
        <v>82</v>
      </c>
      <c r="J3212" s="43" t="s">
        <v>1004</v>
      </c>
      <c r="K3212" s="51" t="str">
        <f ca="1">LeaveTracker[[#This Row],[Days]]&amp;" "&amp;LeaveTracker[[#This Row],[Type of Leave]]</f>
        <v>1 VL</v>
      </c>
      <c r="L3212" s="23">
        <f ca="1">NETWORKDAYS(LeaveTracker[[#This Row],[Start Date]],LeaveTracker[[#This Row],[End Date]],lstHolidays)</f>
        <v>1</v>
      </c>
      <c r="M3212" s="27"/>
    </row>
    <row r="3213" spans="1:13" ht="30" customHeight="1" x14ac:dyDescent="0.3">
      <c r="A3213" s="27">
        <f t="shared" si="24"/>
        <v>1546</v>
      </c>
      <c r="B3213" s="31">
        <v>44922</v>
      </c>
      <c r="C3213" s="31">
        <v>44902</v>
      </c>
      <c r="D3213" s="19" t="s">
        <v>578</v>
      </c>
      <c r="E3213" s="51" t="str">
        <f>IF(ISBLANK(LeaveTracker[[#This Row],[Employee Name]]),"-----",VLOOKUP(LeaveTracker[[#This Row],[Employee Name]],Employees[[Employee Name]:[Office]],7))</f>
        <v>CCT</v>
      </c>
      <c r="F3213" s="51" t="str">
        <f>IF(ISBLANK(LeaveTracker[[#This Row],[Employee Name]]),"-----",VLOOKUP(LeaveTracker[[#This Row],[Employee Name]],Employees[[Employee Name]:[Office]],6))</f>
        <v>REGULAR</v>
      </c>
      <c r="G3213" s="24">
        <v>44908</v>
      </c>
      <c r="H3213" s="24">
        <v>44908</v>
      </c>
      <c r="I3213" s="19" t="s">
        <v>82</v>
      </c>
      <c r="J3213" s="43" t="s">
        <v>1004</v>
      </c>
      <c r="K3213" s="51" t="str">
        <f ca="1">LeaveTracker[[#This Row],[Days]]&amp;" "&amp;LeaveTracker[[#This Row],[Type of Leave]]</f>
        <v>1 VL</v>
      </c>
      <c r="L3213" s="23">
        <f ca="1">NETWORKDAYS(LeaveTracker[[#This Row],[Start Date]],LeaveTracker[[#This Row],[End Date]],lstHolidays)</f>
        <v>1</v>
      </c>
      <c r="M3213" s="27"/>
    </row>
    <row r="3214" spans="1:13" ht="30" customHeight="1" x14ac:dyDescent="0.3">
      <c r="A3214" s="27">
        <v>1546</v>
      </c>
      <c r="B3214" s="31">
        <v>44922</v>
      </c>
      <c r="C3214" s="31">
        <v>44902</v>
      </c>
      <c r="D3214" s="19" t="s">
        <v>578</v>
      </c>
      <c r="E3214" s="51" t="str">
        <f>IF(ISBLANK(LeaveTracker[[#This Row],[Employee Name]]),"-----",VLOOKUP(LeaveTracker[[#This Row],[Employee Name]],Employees[[Employee Name]:[Office]],7))</f>
        <v>CCT</v>
      </c>
      <c r="F3214" s="51" t="str">
        <f>IF(ISBLANK(LeaveTracker[[#This Row],[Employee Name]]),"-----",VLOOKUP(LeaveTracker[[#This Row],[Employee Name]],Employees[[Employee Name]:[Office]],6))</f>
        <v>REGULAR</v>
      </c>
      <c r="G3214" s="24">
        <v>44921</v>
      </c>
      <c r="H3214" s="24">
        <v>44924</v>
      </c>
      <c r="I3214" s="19" t="s">
        <v>82</v>
      </c>
      <c r="J3214" s="43" t="s">
        <v>1004</v>
      </c>
      <c r="K3214" s="51" t="str">
        <f ca="1">LeaveTracker[[#This Row],[Days]]&amp;" "&amp;LeaveTracker[[#This Row],[Type of Leave]]</f>
        <v>3 VL</v>
      </c>
      <c r="L3214" s="23">
        <f ca="1">NETWORKDAYS(LeaveTracker[[#This Row],[Start Date]],LeaveTracker[[#This Row],[End Date]],lstHolidays)</f>
        <v>3</v>
      </c>
      <c r="M3214" s="27"/>
    </row>
    <row r="3215" spans="1:13" ht="30" customHeight="1" x14ac:dyDescent="0.3">
      <c r="A3215" s="27">
        <f t="shared" si="24"/>
        <v>1547</v>
      </c>
      <c r="B3215" s="31">
        <v>44922</v>
      </c>
      <c r="C3215" s="31">
        <v>44909</v>
      </c>
      <c r="D3215" s="19" t="s">
        <v>578</v>
      </c>
      <c r="E3215" s="51" t="str">
        <f>IF(ISBLANK(LeaveTracker[[#This Row],[Employee Name]]),"-----",VLOOKUP(LeaveTracker[[#This Row],[Employee Name]],Employees[[Employee Name]:[Office]],7))</f>
        <v>CCT</v>
      </c>
      <c r="F3215" s="51" t="str">
        <f>IF(ISBLANK(LeaveTracker[[#This Row],[Employee Name]]),"-----",VLOOKUP(LeaveTracker[[#This Row],[Employee Name]],Employees[[Employee Name]:[Office]],6))</f>
        <v>REGULAR</v>
      </c>
      <c r="G3215" s="24">
        <v>44904</v>
      </c>
      <c r="H3215" s="24">
        <v>44904</v>
      </c>
      <c r="I3215" s="19" t="s">
        <v>81</v>
      </c>
      <c r="K3215" s="51" t="str">
        <f ca="1">LeaveTracker[[#This Row],[Days]]&amp;" "&amp;LeaveTracker[[#This Row],[Type of Leave]]</f>
        <v>1 SL</v>
      </c>
      <c r="L3215" s="23">
        <f ca="1">NETWORKDAYS(LeaveTracker[[#This Row],[Start Date]],LeaveTracker[[#This Row],[End Date]],lstHolidays)</f>
        <v>1</v>
      </c>
      <c r="M3215" s="27"/>
    </row>
    <row r="3216" spans="1:13" ht="30" customHeight="1" x14ac:dyDescent="0.3">
      <c r="A3216" s="27">
        <v>1547</v>
      </c>
      <c r="B3216" s="31">
        <v>44922</v>
      </c>
      <c r="C3216" s="31">
        <v>44909</v>
      </c>
      <c r="D3216" s="19" t="s">
        <v>578</v>
      </c>
      <c r="E3216" s="51" t="str">
        <f>IF(ISBLANK(LeaveTracker[[#This Row],[Employee Name]]),"-----",VLOOKUP(LeaveTracker[[#This Row],[Employee Name]],Employees[[Employee Name]:[Office]],7))</f>
        <v>CCT</v>
      </c>
      <c r="F3216" s="51" t="str">
        <f>IF(ISBLANK(LeaveTracker[[#This Row],[Employee Name]]),"-----",VLOOKUP(LeaveTracker[[#This Row],[Employee Name]],Employees[[Employee Name]:[Office]],6))</f>
        <v>REGULAR</v>
      </c>
      <c r="G3216" s="24">
        <v>44907</v>
      </c>
      <c r="H3216" s="24">
        <v>44907</v>
      </c>
      <c r="I3216" s="19" t="s">
        <v>81</v>
      </c>
      <c r="K3216" s="51" t="str">
        <f ca="1">LeaveTracker[[#This Row],[Days]]&amp;" "&amp;LeaveTracker[[#This Row],[Type of Leave]]</f>
        <v>1 SL</v>
      </c>
      <c r="L3216" s="23">
        <f ca="1">NETWORKDAYS(LeaveTracker[[#This Row],[Start Date]],LeaveTracker[[#This Row],[End Date]],lstHolidays)</f>
        <v>1</v>
      </c>
      <c r="M3216" s="27"/>
    </row>
    <row r="3217" spans="1:13" ht="30" customHeight="1" x14ac:dyDescent="0.3">
      <c r="A3217" s="27">
        <f t="shared" si="24"/>
        <v>1548</v>
      </c>
      <c r="B3217" s="31">
        <v>44922</v>
      </c>
      <c r="C3217" s="31">
        <v>44909</v>
      </c>
      <c r="D3217" s="19" t="s">
        <v>375</v>
      </c>
      <c r="E3217" s="51" t="str">
        <f>IF(ISBLANK(LeaveTracker[[#This Row],[Employee Name]]),"-----",VLOOKUP(LeaveTracker[[#This Row],[Employee Name]],Employees[[Employee Name]:[Office]],7))</f>
        <v>CCT</v>
      </c>
      <c r="F3217" s="51" t="str">
        <f>IF(ISBLANK(LeaveTracker[[#This Row],[Employee Name]]),"-----",VLOOKUP(LeaveTracker[[#This Row],[Employee Name]],Employees[[Employee Name]:[Office]],6))</f>
        <v>REGULAR</v>
      </c>
      <c r="G3217" s="24">
        <v>44921</v>
      </c>
      <c r="H3217" s="24">
        <v>44924</v>
      </c>
      <c r="I3217" s="19" t="s">
        <v>82</v>
      </c>
      <c r="K3217" s="51" t="str">
        <f ca="1">LeaveTracker[[#This Row],[Days]]&amp;" "&amp;LeaveTracker[[#This Row],[Type of Leave]]</f>
        <v>3 VL</v>
      </c>
      <c r="L3217" s="23">
        <f ca="1">NETWORKDAYS(LeaveTracker[[#This Row],[Start Date]],LeaveTracker[[#This Row],[End Date]],lstHolidays)</f>
        <v>3</v>
      </c>
      <c r="M3217" s="27"/>
    </row>
    <row r="3218" spans="1:13" ht="30" customHeight="1" x14ac:dyDescent="0.3">
      <c r="A3218" s="27">
        <f t="shared" si="24"/>
        <v>1549</v>
      </c>
      <c r="B3218" s="31">
        <v>44922</v>
      </c>
      <c r="C3218" s="31">
        <v>44908</v>
      </c>
      <c r="D3218" s="19" t="s">
        <v>367</v>
      </c>
      <c r="E3218" s="51" t="str">
        <f>IF(ISBLANK(LeaveTracker[[#This Row],[Employee Name]]),"-----",VLOOKUP(LeaveTracker[[#This Row],[Employee Name]],Employees[[Employee Name]:[Office]],7))</f>
        <v>CCT</v>
      </c>
      <c r="F3218" s="51" t="str">
        <f>IF(ISBLANK(LeaveTracker[[#This Row],[Employee Name]]),"-----",VLOOKUP(LeaveTracker[[#This Row],[Employee Name]],Employees[[Employee Name]:[Office]],6))</f>
        <v>REGULAR</v>
      </c>
      <c r="G3218" s="24">
        <v>44907</v>
      </c>
      <c r="H3218" s="24">
        <v>44907</v>
      </c>
      <c r="I3218" s="19" t="s">
        <v>81</v>
      </c>
      <c r="K3218" s="51" t="str">
        <f ca="1">LeaveTracker[[#This Row],[Days]]&amp;" "&amp;LeaveTracker[[#This Row],[Type of Leave]]</f>
        <v>1 SL</v>
      </c>
      <c r="L3218" s="23">
        <f ca="1">NETWORKDAYS(LeaveTracker[[#This Row],[Start Date]],LeaveTracker[[#This Row],[End Date]],lstHolidays)</f>
        <v>1</v>
      </c>
      <c r="M3218" s="27"/>
    </row>
    <row r="3219" spans="1:13" ht="30" customHeight="1" x14ac:dyDescent="0.3">
      <c r="A3219" s="27">
        <f t="shared" si="24"/>
        <v>1550</v>
      </c>
      <c r="B3219" s="31">
        <v>44922</v>
      </c>
      <c r="C3219" s="31">
        <v>44901</v>
      </c>
      <c r="D3219" s="19" t="s">
        <v>380</v>
      </c>
      <c r="E3219" s="51" t="str">
        <f>IF(ISBLANK(LeaveTracker[[#This Row],[Employee Name]]),"-----",VLOOKUP(LeaveTracker[[#This Row],[Employee Name]],Employees[[Employee Name]:[Office]],7))</f>
        <v>CCT</v>
      </c>
      <c r="F3219" s="51" t="str">
        <f>IF(ISBLANK(LeaveTracker[[#This Row],[Employee Name]]),"-----",VLOOKUP(LeaveTracker[[#This Row],[Employee Name]],Employees[[Employee Name]:[Office]],6))</f>
        <v>REGULAR</v>
      </c>
      <c r="G3219" s="24">
        <v>44897</v>
      </c>
      <c r="H3219" s="24">
        <v>44897</v>
      </c>
      <c r="I3219" s="19" t="s">
        <v>81</v>
      </c>
      <c r="K3219" s="51" t="str">
        <f ca="1">LeaveTracker[[#This Row],[Days]]&amp;" "&amp;LeaveTracker[[#This Row],[Type of Leave]]</f>
        <v>1 SL</v>
      </c>
      <c r="L3219" s="23">
        <f ca="1">NETWORKDAYS(LeaveTracker[[#This Row],[Start Date]],LeaveTracker[[#This Row],[End Date]],lstHolidays)</f>
        <v>1</v>
      </c>
      <c r="M3219" s="27"/>
    </row>
    <row r="3220" spans="1:13" ht="30" customHeight="1" x14ac:dyDescent="0.3">
      <c r="A3220" s="27">
        <f t="shared" si="24"/>
        <v>1551</v>
      </c>
      <c r="B3220" s="31">
        <v>44922</v>
      </c>
      <c r="C3220" s="31">
        <v>44901</v>
      </c>
      <c r="D3220" s="19" t="s">
        <v>572</v>
      </c>
      <c r="E3220" s="51" t="str">
        <f>IF(ISBLANK(LeaveTracker[[#This Row],[Employee Name]]),"-----",VLOOKUP(LeaveTracker[[#This Row],[Employee Name]],Employees[[Employee Name]:[Office]],7))</f>
        <v>CCT</v>
      </c>
      <c r="F3220" s="51" t="str">
        <f>IF(ISBLANK(LeaveTracker[[#This Row],[Employee Name]]),"-----",VLOOKUP(LeaveTracker[[#This Row],[Employee Name]],Employees[[Employee Name]:[Office]],6))</f>
        <v>REGULAR</v>
      </c>
      <c r="G3220" s="24">
        <v>44922</v>
      </c>
      <c r="H3220" s="24">
        <v>44922</v>
      </c>
      <c r="I3220" s="19" t="s">
        <v>298</v>
      </c>
      <c r="J3220" s="43" t="s">
        <v>1003</v>
      </c>
      <c r="K3220" s="51" t="str">
        <f ca="1">LeaveTracker[[#This Row],[Days]]&amp;" "&amp;LeaveTracker[[#This Row],[Type of Leave]]</f>
        <v>1 OTHER</v>
      </c>
      <c r="L3220" s="23">
        <f ca="1">NETWORKDAYS(LeaveTracker[[#This Row],[Start Date]],LeaveTracker[[#This Row],[End Date]],lstHolidays)</f>
        <v>1</v>
      </c>
      <c r="M3220" s="27"/>
    </row>
    <row r="3221" spans="1:13" ht="30" customHeight="1" x14ac:dyDescent="0.3">
      <c r="A3221" s="27">
        <f t="shared" si="24"/>
        <v>1552</v>
      </c>
      <c r="B3221" s="31">
        <v>44922</v>
      </c>
      <c r="C3221" s="31">
        <v>44840</v>
      </c>
      <c r="D3221" s="19" t="s">
        <v>572</v>
      </c>
      <c r="E3221" s="51" t="str">
        <f>IF(ISBLANK(LeaveTracker[[#This Row],[Employee Name]]),"-----",VLOOKUP(LeaveTracker[[#This Row],[Employee Name]],Employees[[Employee Name]:[Office]],7))</f>
        <v>CCT</v>
      </c>
      <c r="F3221" s="51" t="str">
        <f>IF(ISBLANK(LeaveTracker[[#This Row],[Employee Name]]),"-----",VLOOKUP(LeaveTracker[[#This Row],[Employee Name]],Employees[[Employee Name]:[Office]],6))</f>
        <v>REGULAR</v>
      </c>
      <c r="G3221" s="24">
        <v>44923</v>
      </c>
      <c r="H3221" s="24">
        <v>44924</v>
      </c>
      <c r="I3221" s="19" t="s">
        <v>82</v>
      </c>
      <c r="J3221" s="43" t="s">
        <v>1004</v>
      </c>
      <c r="K3221" s="51" t="str">
        <f ca="1">LeaveTracker[[#This Row],[Days]]&amp;" "&amp;LeaveTracker[[#This Row],[Type of Leave]]</f>
        <v>2 VL</v>
      </c>
      <c r="L3221" s="23">
        <f ca="1">NETWORKDAYS(LeaveTracker[[#This Row],[Start Date]],LeaveTracker[[#This Row],[End Date]],lstHolidays)</f>
        <v>2</v>
      </c>
      <c r="M3221" s="27"/>
    </row>
    <row r="3222" spans="1:13" ht="30" customHeight="1" x14ac:dyDescent="0.3">
      <c r="A3222" s="27">
        <f t="shared" si="24"/>
        <v>1553</v>
      </c>
      <c r="B3222" s="31">
        <v>44922</v>
      </c>
      <c r="C3222" s="31">
        <v>44881</v>
      </c>
      <c r="D3222" s="19" t="s">
        <v>367</v>
      </c>
      <c r="E3222" s="51" t="str">
        <f>IF(ISBLANK(LeaveTracker[[#This Row],[Employee Name]]),"-----",VLOOKUP(LeaveTracker[[#This Row],[Employee Name]],Employees[[Employee Name]:[Office]],7))</f>
        <v>CCT</v>
      </c>
      <c r="F3222" s="51" t="str">
        <f>IF(ISBLANK(LeaveTracker[[#This Row],[Employee Name]]),"-----",VLOOKUP(LeaveTracker[[#This Row],[Employee Name]],Employees[[Employee Name]:[Office]],6))</f>
        <v>REGULAR</v>
      </c>
      <c r="G3222" s="24">
        <v>44880</v>
      </c>
      <c r="H3222" s="24">
        <v>44880</v>
      </c>
      <c r="I3222" s="19" t="s">
        <v>81</v>
      </c>
      <c r="K3222" s="51" t="str">
        <f ca="1">LeaveTracker[[#This Row],[Days]]&amp;" "&amp;LeaveTracker[[#This Row],[Type of Leave]]</f>
        <v>1 SL</v>
      </c>
      <c r="L3222" s="23">
        <f ca="1">NETWORKDAYS(LeaveTracker[[#This Row],[Start Date]],LeaveTracker[[#This Row],[End Date]],lstHolidays)</f>
        <v>1</v>
      </c>
      <c r="M3222" s="27"/>
    </row>
    <row r="3223" spans="1:13" ht="30" customHeight="1" x14ac:dyDescent="0.3">
      <c r="A3223" s="27">
        <f t="shared" si="24"/>
        <v>1554</v>
      </c>
      <c r="B3223" s="31">
        <v>44922</v>
      </c>
      <c r="C3223" s="31">
        <v>44900</v>
      </c>
      <c r="D3223" s="19" t="s">
        <v>367</v>
      </c>
      <c r="E3223" s="51" t="str">
        <f>IF(ISBLANK(LeaveTracker[[#This Row],[Employee Name]]),"-----",VLOOKUP(LeaveTracker[[#This Row],[Employee Name]],Employees[[Employee Name]:[Office]],7))</f>
        <v>CCT</v>
      </c>
      <c r="F3223" s="51" t="str">
        <f>IF(ISBLANK(LeaveTracker[[#This Row],[Employee Name]]),"-----",VLOOKUP(LeaveTracker[[#This Row],[Employee Name]],Employees[[Employee Name]:[Office]],6))</f>
        <v>REGULAR</v>
      </c>
      <c r="G3223" s="24">
        <v>44887</v>
      </c>
      <c r="H3223" s="24">
        <v>44887</v>
      </c>
      <c r="I3223" s="19" t="s">
        <v>81</v>
      </c>
      <c r="K3223" s="51" t="str">
        <f ca="1">LeaveTracker[[#This Row],[Days]]&amp;" "&amp;LeaveTracker[[#This Row],[Type of Leave]]</f>
        <v>1 SL</v>
      </c>
      <c r="L3223" s="23">
        <f ca="1">NETWORKDAYS(LeaveTracker[[#This Row],[Start Date]],LeaveTracker[[#This Row],[End Date]],lstHolidays)</f>
        <v>1</v>
      </c>
      <c r="M3223" s="27"/>
    </row>
    <row r="3224" spans="1:13" ht="30" customHeight="1" x14ac:dyDescent="0.3">
      <c r="A3224" s="27">
        <v>1554</v>
      </c>
      <c r="B3224" s="31">
        <v>44922</v>
      </c>
      <c r="C3224" s="31">
        <v>44900</v>
      </c>
      <c r="D3224" s="19" t="s">
        <v>367</v>
      </c>
      <c r="E3224" s="51" t="str">
        <f>IF(ISBLANK(LeaveTracker[[#This Row],[Employee Name]]),"-----",VLOOKUP(LeaveTracker[[#This Row],[Employee Name]],Employees[[Employee Name]:[Office]],7))</f>
        <v>CCT</v>
      </c>
      <c r="F3224" s="51" t="str">
        <f>IF(ISBLANK(LeaveTracker[[#This Row],[Employee Name]]),"-----",VLOOKUP(LeaveTracker[[#This Row],[Employee Name]],Employees[[Employee Name]:[Office]],6))</f>
        <v>REGULAR</v>
      </c>
      <c r="G3224" s="24">
        <v>44897</v>
      </c>
      <c r="H3224" s="24">
        <v>44897</v>
      </c>
      <c r="I3224" s="19" t="s">
        <v>81</v>
      </c>
      <c r="K3224" s="51" t="str">
        <f ca="1">LeaveTracker[[#This Row],[Days]]&amp;" "&amp;LeaveTracker[[#This Row],[Type of Leave]]</f>
        <v>1 SL</v>
      </c>
      <c r="L3224" s="23">
        <f ca="1">NETWORKDAYS(LeaveTracker[[#This Row],[Start Date]],LeaveTracker[[#This Row],[End Date]],lstHolidays)</f>
        <v>1</v>
      </c>
      <c r="M3224" s="27"/>
    </row>
    <row r="3225" spans="1:13" ht="30" customHeight="1" x14ac:dyDescent="0.3">
      <c r="A3225" s="27">
        <f t="shared" si="24"/>
        <v>1555</v>
      </c>
      <c r="B3225" s="31">
        <v>44922</v>
      </c>
      <c r="C3225" s="31">
        <v>44893</v>
      </c>
      <c r="D3225" s="19" t="s">
        <v>583</v>
      </c>
      <c r="E3225" s="51" t="str">
        <f>IF(ISBLANK(LeaveTracker[[#This Row],[Employee Name]]),"-----",VLOOKUP(LeaveTracker[[#This Row],[Employee Name]],Employees[[Employee Name]:[Office]],7))</f>
        <v>CCT</v>
      </c>
      <c r="F3225" s="51" t="str">
        <f>IF(ISBLANK(LeaveTracker[[#This Row],[Employee Name]]),"-----",VLOOKUP(LeaveTracker[[#This Row],[Employee Name]],Employees[[Employee Name]:[Office]],6))</f>
        <v>REGULAR</v>
      </c>
      <c r="G3225" s="24">
        <v>44893</v>
      </c>
      <c r="H3225" s="24">
        <v>44893</v>
      </c>
      <c r="I3225" s="19" t="s">
        <v>298</v>
      </c>
      <c r="J3225" s="43" t="s">
        <v>274</v>
      </c>
      <c r="K3225" s="51" t="str">
        <f ca="1">LeaveTracker[[#This Row],[Days]]&amp;" "&amp;LeaveTracker[[#This Row],[Type of Leave]]</f>
        <v>1 OTHER</v>
      </c>
      <c r="L3225" s="23">
        <f ca="1">NETWORKDAYS(LeaveTracker[[#This Row],[Start Date]],LeaveTracker[[#This Row],[End Date]],lstHolidays)</f>
        <v>1</v>
      </c>
      <c r="M3225" s="27"/>
    </row>
    <row r="3226" spans="1:13" ht="30" customHeight="1" x14ac:dyDescent="0.3">
      <c r="A3226" s="27">
        <f t="shared" si="24"/>
        <v>1556</v>
      </c>
      <c r="B3226" s="31">
        <v>44922</v>
      </c>
      <c r="C3226" s="31">
        <v>44893</v>
      </c>
      <c r="D3226" s="19" t="s">
        <v>466</v>
      </c>
      <c r="E3226" s="51" t="str">
        <f>IF(ISBLANK(LeaveTracker[[#This Row],[Employee Name]]),"-----",VLOOKUP(LeaveTracker[[#This Row],[Employee Name]],Employees[[Employee Name]:[Office]],7))</f>
        <v>ASSESSORS OFFICE</v>
      </c>
      <c r="F3226" s="51" t="str">
        <f>IF(ISBLANK(LeaveTracker[[#This Row],[Employee Name]]),"-----",VLOOKUP(LeaveTracker[[#This Row],[Employee Name]],Employees[[Employee Name]:[Office]],6))</f>
        <v>REGULAR</v>
      </c>
      <c r="G3226" s="24">
        <v>44890</v>
      </c>
      <c r="H3226" s="24">
        <v>44890</v>
      </c>
      <c r="I3226" s="19" t="s">
        <v>298</v>
      </c>
      <c r="J3226" s="43" t="s">
        <v>1003</v>
      </c>
      <c r="K3226" s="51" t="str">
        <f ca="1">LeaveTracker[[#This Row],[Days]]&amp;" "&amp;LeaveTracker[[#This Row],[Type of Leave]]</f>
        <v>1 OTHER</v>
      </c>
      <c r="L3226" s="23">
        <f ca="1">NETWORKDAYS(LeaveTracker[[#This Row],[Start Date]],LeaveTracker[[#This Row],[End Date]],lstHolidays)</f>
        <v>1</v>
      </c>
      <c r="M3226" s="27"/>
    </row>
    <row r="3227" spans="1:13" ht="30" customHeight="1" x14ac:dyDescent="0.3">
      <c r="A3227" s="27">
        <f t="shared" si="24"/>
        <v>1557</v>
      </c>
      <c r="B3227" s="31">
        <v>44922</v>
      </c>
      <c r="C3227" s="31">
        <v>44890</v>
      </c>
      <c r="D3227" s="19" t="s">
        <v>657</v>
      </c>
      <c r="E3227" s="51" t="str">
        <f>IF(ISBLANK(LeaveTracker[[#This Row],[Employee Name]]),"-----",VLOOKUP(LeaveTracker[[#This Row],[Employee Name]],Employees[[Employee Name]:[Office]],7))</f>
        <v>ASSESSORS OFFICE</v>
      </c>
      <c r="F3227" s="51" t="str">
        <f>IF(ISBLANK(LeaveTracker[[#This Row],[Employee Name]]),"-----",VLOOKUP(LeaveTracker[[#This Row],[Employee Name]],Employees[[Employee Name]:[Office]],6))</f>
        <v>REGULAR</v>
      </c>
      <c r="G3227" s="24">
        <v>44889</v>
      </c>
      <c r="H3227" s="24">
        <v>44889</v>
      </c>
      <c r="I3227" s="19" t="s">
        <v>82</v>
      </c>
      <c r="K3227" s="51" t="str">
        <f ca="1">LeaveTracker[[#This Row],[Days]]&amp;" "&amp;LeaveTracker[[#This Row],[Type of Leave]]</f>
        <v>1 VL</v>
      </c>
      <c r="L3227" s="23">
        <f ca="1">NETWORKDAYS(LeaveTracker[[#This Row],[Start Date]],LeaveTracker[[#This Row],[End Date]],lstHolidays)</f>
        <v>1</v>
      </c>
      <c r="M3227" s="27"/>
    </row>
    <row r="3228" spans="1:13" ht="30" customHeight="1" x14ac:dyDescent="0.3">
      <c r="A3228" s="27">
        <f t="shared" si="24"/>
        <v>1558</v>
      </c>
      <c r="B3228" s="31">
        <v>44922</v>
      </c>
      <c r="C3228" s="31">
        <v>44907</v>
      </c>
      <c r="D3228" s="19" t="s">
        <v>470</v>
      </c>
      <c r="E3228" s="51" t="str">
        <f>IF(ISBLANK(LeaveTracker[[#This Row],[Employee Name]]),"-----",VLOOKUP(LeaveTracker[[#This Row],[Employee Name]],Employees[[Employee Name]:[Office]],7))</f>
        <v>ASSESSORS OFFICE</v>
      </c>
      <c r="F3228" s="51" t="str">
        <f>IF(ISBLANK(LeaveTracker[[#This Row],[Employee Name]]),"-----",VLOOKUP(LeaveTracker[[#This Row],[Employee Name]],Employees[[Employee Name]:[Office]],6))</f>
        <v>REGULAR</v>
      </c>
      <c r="G3228" s="24">
        <v>44904</v>
      </c>
      <c r="H3228" s="24">
        <v>44904</v>
      </c>
      <c r="I3228" s="19" t="s">
        <v>81</v>
      </c>
      <c r="K3228" s="51" t="str">
        <f ca="1">LeaveTracker[[#This Row],[Days]]&amp;" "&amp;LeaveTracker[[#This Row],[Type of Leave]]</f>
        <v>1 SL</v>
      </c>
      <c r="L3228" s="23">
        <f ca="1">NETWORKDAYS(LeaveTracker[[#This Row],[Start Date]],LeaveTracker[[#This Row],[End Date]],lstHolidays)</f>
        <v>1</v>
      </c>
      <c r="M3228" s="27"/>
    </row>
    <row r="3229" spans="1:13" ht="30" customHeight="1" x14ac:dyDescent="0.3">
      <c r="A3229" s="27">
        <f t="shared" si="24"/>
        <v>1559</v>
      </c>
      <c r="B3229" s="31">
        <v>44922</v>
      </c>
      <c r="C3229" s="31">
        <v>44818</v>
      </c>
      <c r="D3229" s="19" t="s">
        <v>443</v>
      </c>
      <c r="E3229" s="51" t="str">
        <f>IF(ISBLANK(LeaveTracker[[#This Row],[Employee Name]]),"-----",VLOOKUP(LeaveTracker[[#This Row],[Employee Name]],Employees[[Employee Name]:[Office]],7))</f>
        <v>GSO</v>
      </c>
      <c r="F3229" s="51" t="str">
        <f>IF(ISBLANK(LeaveTracker[[#This Row],[Employee Name]]),"-----",VLOOKUP(LeaveTracker[[#This Row],[Employee Name]],Employees[[Employee Name]:[Office]],6))</f>
        <v>REGULAR</v>
      </c>
      <c r="G3229" s="24">
        <v>44817</v>
      </c>
      <c r="H3229" s="24">
        <v>44817</v>
      </c>
      <c r="I3229" s="19" t="s">
        <v>81</v>
      </c>
      <c r="K3229" s="51" t="str">
        <f ca="1">LeaveTracker[[#This Row],[Days]]&amp;" "&amp;LeaveTracker[[#This Row],[Type of Leave]]</f>
        <v>1 SL</v>
      </c>
      <c r="L3229" s="23">
        <f ca="1">NETWORKDAYS(LeaveTracker[[#This Row],[Start Date]],LeaveTracker[[#This Row],[End Date]],lstHolidays)</f>
        <v>1</v>
      </c>
      <c r="M3229" s="27"/>
    </row>
    <row r="3230" spans="1:13" ht="30" customHeight="1" x14ac:dyDescent="0.3">
      <c r="A3230" s="27">
        <f t="shared" si="24"/>
        <v>1560</v>
      </c>
      <c r="B3230" s="31">
        <v>44922</v>
      </c>
      <c r="C3230" s="31">
        <v>44817</v>
      </c>
      <c r="D3230" s="19" t="s">
        <v>530</v>
      </c>
      <c r="E3230" s="51" t="str">
        <f>IF(ISBLANK(LeaveTracker[[#This Row],[Employee Name]]),"-----",VLOOKUP(LeaveTracker[[#This Row],[Employee Name]],Employees[[Employee Name]:[Office]],7))</f>
        <v>GSO</v>
      </c>
      <c r="F3230" s="51" t="str">
        <f>IF(ISBLANK(LeaveTracker[[#This Row],[Employee Name]]),"-----",VLOOKUP(LeaveTracker[[#This Row],[Employee Name]],Employees[[Employee Name]:[Office]],6))</f>
        <v>REGULAR</v>
      </c>
      <c r="G3230" s="24">
        <v>44812</v>
      </c>
      <c r="H3230" s="24">
        <v>44816</v>
      </c>
      <c r="I3230" s="19" t="s">
        <v>81</v>
      </c>
      <c r="K3230" s="51" t="str">
        <f ca="1">LeaveTracker[[#This Row],[Days]]&amp;" "&amp;LeaveTracker[[#This Row],[Type of Leave]]</f>
        <v>3 SL</v>
      </c>
      <c r="L3230" s="23">
        <f ca="1">NETWORKDAYS(LeaveTracker[[#This Row],[Start Date]],LeaveTracker[[#This Row],[End Date]],lstHolidays)</f>
        <v>3</v>
      </c>
      <c r="M3230" s="27"/>
    </row>
    <row r="3231" spans="1:13" ht="30" customHeight="1" x14ac:dyDescent="0.3">
      <c r="A3231" s="27">
        <f t="shared" si="24"/>
        <v>1561</v>
      </c>
      <c r="B3231" s="31">
        <v>44922</v>
      </c>
      <c r="C3231" s="31">
        <v>44816</v>
      </c>
      <c r="D3231" s="19" t="s">
        <v>878</v>
      </c>
      <c r="E3231" s="51" t="str">
        <f>IF(ISBLANK(LeaveTracker[[#This Row],[Employee Name]]),"-----",VLOOKUP(LeaveTracker[[#This Row],[Employee Name]],Employees[[Employee Name]:[Office]],7))</f>
        <v>GSO</v>
      </c>
      <c r="F3231" s="51" t="str">
        <f>IF(ISBLANK(LeaveTracker[[#This Row],[Employee Name]]),"-----",VLOOKUP(LeaveTracker[[#This Row],[Employee Name]],Employees[[Employee Name]:[Office]],6))</f>
        <v>REGULAR</v>
      </c>
      <c r="G3231" s="24">
        <v>44812</v>
      </c>
      <c r="H3231" s="24">
        <v>44813</v>
      </c>
      <c r="I3231" s="19" t="s">
        <v>81</v>
      </c>
      <c r="K3231" s="51" t="str">
        <f ca="1">LeaveTracker[[#This Row],[Days]]&amp;" "&amp;LeaveTracker[[#This Row],[Type of Leave]]</f>
        <v>2 SL</v>
      </c>
      <c r="L3231" s="23">
        <f ca="1">NETWORKDAYS(LeaveTracker[[#This Row],[Start Date]],LeaveTracker[[#This Row],[End Date]],lstHolidays)</f>
        <v>2</v>
      </c>
      <c r="M3231" s="27"/>
    </row>
    <row r="3232" spans="1:13" ht="30" customHeight="1" x14ac:dyDescent="0.3">
      <c r="A3232" s="27">
        <f t="shared" si="24"/>
        <v>1562</v>
      </c>
      <c r="B3232" s="31">
        <v>44922</v>
      </c>
      <c r="C3232" s="31">
        <v>44812</v>
      </c>
      <c r="D3232" s="19" t="s">
        <v>875</v>
      </c>
      <c r="E3232" s="51" t="str">
        <f>IF(ISBLANK(LeaveTracker[[#This Row],[Employee Name]]),"-----",VLOOKUP(LeaveTracker[[#This Row],[Employee Name]],Employees[[Employee Name]:[Office]],7))</f>
        <v>GSO</v>
      </c>
      <c r="F3232" s="51" t="str">
        <f>IF(ISBLANK(LeaveTracker[[#This Row],[Employee Name]]),"-----",VLOOKUP(LeaveTracker[[#This Row],[Employee Name]],Employees[[Employee Name]:[Office]],6))</f>
        <v>REGULAR</v>
      </c>
      <c r="G3232" s="24">
        <v>44811</v>
      </c>
      <c r="H3232" s="24">
        <v>44811</v>
      </c>
      <c r="I3232" s="19" t="s">
        <v>81</v>
      </c>
      <c r="K3232" s="51" t="str">
        <f ca="1">LeaveTracker[[#This Row],[Days]]&amp;" "&amp;LeaveTracker[[#This Row],[Type of Leave]]</f>
        <v>1 SL</v>
      </c>
      <c r="L3232" s="23">
        <f ca="1">NETWORKDAYS(LeaveTracker[[#This Row],[Start Date]],LeaveTracker[[#This Row],[End Date]],lstHolidays)</f>
        <v>1</v>
      </c>
      <c r="M3232" s="27"/>
    </row>
    <row r="3233" spans="1:13" ht="30" customHeight="1" x14ac:dyDescent="0.3">
      <c r="A3233" s="27">
        <f t="shared" si="24"/>
        <v>1563</v>
      </c>
      <c r="B3233" s="31">
        <v>44922</v>
      </c>
      <c r="C3233" s="31">
        <v>44909</v>
      </c>
      <c r="D3233" s="19" t="s">
        <v>1832</v>
      </c>
      <c r="E3233" s="51" t="str">
        <f>IF(ISBLANK(LeaveTracker[[#This Row],[Employee Name]]),"-----",VLOOKUP(LeaveTracker[[#This Row],[Employee Name]],Employees[[Employee Name]:[Office]],7))</f>
        <v>CCT</v>
      </c>
      <c r="F3233" s="51" t="str">
        <f>IF(ISBLANK(LeaveTracker[[#This Row],[Employee Name]]),"-----",VLOOKUP(LeaveTracker[[#This Row],[Employee Name]],Employees[[Employee Name]:[Office]],6))</f>
        <v>CASUAL</v>
      </c>
      <c r="G3233" s="24">
        <v>44921</v>
      </c>
      <c r="H3233" s="24">
        <v>44924</v>
      </c>
      <c r="I3233" s="19" t="s">
        <v>82</v>
      </c>
      <c r="K3233" s="51" t="str">
        <f ca="1">LeaveTracker[[#This Row],[Days]]&amp;" "&amp;LeaveTracker[[#This Row],[Type of Leave]]</f>
        <v>3 VL</v>
      </c>
      <c r="L3233" s="23">
        <f ca="1">NETWORKDAYS(LeaveTracker[[#This Row],[Start Date]],LeaveTracker[[#This Row],[End Date]],lstHolidays)</f>
        <v>3</v>
      </c>
      <c r="M3233" s="27"/>
    </row>
    <row r="3234" spans="1:13" ht="30" customHeight="1" x14ac:dyDescent="0.3">
      <c r="A3234" s="27">
        <f t="shared" si="24"/>
        <v>1564</v>
      </c>
      <c r="B3234" s="31">
        <v>44922</v>
      </c>
      <c r="C3234" s="31">
        <v>44911</v>
      </c>
      <c r="D3234" s="19" t="s">
        <v>1831</v>
      </c>
      <c r="E3234" s="51" t="str">
        <f>IF(ISBLANK(LeaveTracker[[#This Row],[Employee Name]]),"-----",VLOOKUP(LeaveTracker[[#This Row],[Employee Name]],Employees[[Employee Name]:[Office]],7))</f>
        <v>CENRO</v>
      </c>
      <c r="F3234" s="51" t="str">
        <f>IF(ISBLANK(LeaveTracker[[#This Row],[Employee Name]]),"-----",VLOOKUP(LeaveTracker[[#This Row],[Employee Name]],Employees[[Employee Name]:[Office]],6))</f>
        <v>CASUAL</v>
      </c>
      <c r="G3234" s="24">
        <v>44910</v>
      </c>
      <c r="H3234" s="24">
        <v>44910</v>
      </c>
      <c r="I3234" s="19" t="s">
        <v>81</v>
      </c>
      <c r="K3234" s="51" t="str">
        <f ca="1">LeaveTracker[[#This Row],[Days]]&amp;" "&amp;LeaveTracker[[#This Row],[Type of Leave]]</f>
        <v>1 SL</v>
      </c>
      <c r="L3234" s="23">
        <f ca="1">NETWORKDAYS(LeaveTracker[[#This Row],[Start Date]],LeaveTracker[[#This Row],[End Date]],lstHolidays)</f>
        <v>1</v>
      </c>
      <c r="M3234" s="27"/>
    </row>
    <row r="3235" spans="1:13" ht="30" customHeight="1" x14ac:dyDescent="0.3">
      <c r="A3235" s="27">
        <f t="shared" si="24"/>
        <v>1565</v>
      </c>
      <c r="B3235" s="31">
        <v>44922</v>
      </c>
      <c r="C3235" s="31">
        <v>44911</v>
      </c>
      <c r="D3235" s="19" t="s">
        <v>1744</v>
      </c>
      <c r="E3235" s="51" t="str">
        <f>IF(ISBLANK(LeaveTracker[[#This Row],[Employee Name]]),"-----",VLOOKUP(LeaveTracker[[#This Row],[Employee Name]],Employees[[Employee Name]:[Office]],7))</f>
        <v>LCR</v>
      </c>
      <c r="F3235" s="51" t="str">
        <f>IF(ISBLANK(LeaveTracker[[#This Row],[Employee Name]]),"-----",VLOOKUP(LeaveTracker[[#This Row],[Employee Name]],Employees[[Employee Name]:[Office]],6))</f>
        <v>CASUAL</v>
      </c>
      <c r="G3235" s="24">
        <v>44908</v>
      </c>
      <c r="H3235" s="24">
        <v>44910</v>
      </c>
      <c r="I3235" s="19" t="s">
        <v>81</v>
      </c>
      <c r="K3235" s="51" t="str">
        <f ca="1">LeaveTracker[[#This Row],[Days]]&amp;" "&amp;LeaveTracker[[#This Row],[Type of Leave]]</f>
        <v>3 SL</v>
      </c>
      <c r="L3235" s="23">
        <f ca="1">NETWORKDAYS(LeaveTracker[[#This Row],[Start Date]],LeaveTracker[[#This Row],[End Date]],lstHolidays)</f>
        <v>3</v>
      </c>
      <c r="M3235" s="27"/>
    </row>
    <row r="3236" spans="1:13" ht="30" customHeight="1" x14ac:dyDescent="0.3">
      <c r="A3236" s="27">
        <f t="shared" si="24"/>
        <v>1566</v>
      </c>
      <c r="B3236" s="31">
        <v>44922</v>
      </c>
      <c r="C3236" s="31">
        <v>44894</v>
      </c>
      <c r="D3236" s="19" t="s">
        <v>1836</v>
      </c>
      <c r="E3236" s="51" t="str">
        <f>IF(ISBLANK(LeaveTracker[[#This Row],[Employee Name]]),"-----",VLOOKUP(LeaveTracker[[#This Row],[Employee Name]],Employees[[Employee Name]:[Office]],7))</f>
        <v>GSO</v>
      </c>
      <c r="F3236" s="51" t="str">
        <f>IF(ISBLANK(LeaveTracker[[#This Row],[Employee Name]]),"-----",VLOOKUP(LeaveTracker[[#This Row],[Employee Name]],Employees[[Employee Name]:[Office]],6))</f>
        <v>CASUAL</v>
      </c>
      <c r="G3236" s="24">
        <v>44893</v>
      </c>
      <c r="H3236" s="24">
        <v>44893</v>
      </c>
      <c r="I3236" s="19" t="s">
        <v>81</v>
      </c>
      <c r="K3236" s="51" t="str">
        <f ca="1">LeaveTracker[[#This Row],[Days]]&amp;" "&amp;LeaveTracker[[#This Row],[Type of Leave]]</f>
        <v>1 SL</v>
      </c>
      <c r="L3236" s="23">
        <f ca="1">NETWORKDAYS(LeaveTracker[[#This Row],[Start Date]],LeaveTracker[[#This Row],[End Date]],lstHolidays)</f>
        <v>1</v>
      </c>
      <c r="M3236" s="27"/>
    </row>
    <row r="3237" spans="1:13" ht="30" customHeight="1" x14ac:dyDescent="0.3">
      <c r="A3237" s="27">
        <f t="shared" si="24"/>
        <v>1567</v>
      </c>
      <c r="B3237" s="31">
        <v>44922</v>
      </c>
      <c r="C3237" s="31">
        <v>44907</v>
      </c>
      <c r="D3237" s="19" t="s">
        <v>1916</v>
      </c>
      <c r="E3237" s="51" t="str">
        <f>IF(ISBLANK(LeaveTracker[[#This Row],[Employee Name]]),"-----",VLOOKUP(LeaveTracker[[#This Row],[Employee Name]],Employees[[Employee Name]:[Office]],7))</f>
        <v>MAHOGANY MARKET</v>
      </c>
      <c r="F3237" s="51" t="str">
        <f>IF(ISBLANK(LeaveTracker[[#This Row],[Employee Name]]),"-----",VLOOKUP(LeaveTracker[[#This Row],[Employee Name]],Employees[[Employee Name]:[Office]],6))</f>
        <v>CASUAL</v>
      </c>
      <c r="G3237" s="24">
        <v>44904</v>
      </c>
      <c r="H3237" s="24">
        <v>44906</v>
      </c>
      <c r="I3237" s="19" t="s">
        <v>81</v>
      </c>
      <c r="K3237" s="51" t="str">
        <f ca="1">LeaveTracker[[#This Row],[Days]]&amp;" "&amp;LeaveTracker[[#This Row],[Type of Leave]]</f>
        <v>1 SL</v>
      </c>
      <c r="L3237" s="23">
        <f ca="1">NETWORKDAYS(LeaveTracker[[#This Row],[Start Date]],LeaveTracker[[#This Row],[End Date]],lstHolidays)</f>
        <v>1</v>
      </c>
      <c r="M3237" s="27"/>
    </row>
    <row r="3238" spans="1:13" ht="30" customHeight="1" x14ac:dyDescent="0.3">
      <c r="A3238" s="27">
        <f t="shared" si="24"/>
        <v>1568</v>
      </c>
      <c r="B3238" s="31">
        <v>44922</v>
      </c>
      <c r="C3238" s="31">
        <v>44907</v>
      </c>
      <c r="D3238" s="19" t="s">
        <v>1799</v>
      </c>
      <c r="E3238" s="51" t="str">
        <f>IF(ISBLANK(LeaveTracker[[#This Row],[Employee Name]]),"-----",VLOOKUP(LeaveTracker[[#This Row],[Employee Name]],Employees[[Employee Name]:[Office]],7))</f>
        <v>CENRO</v>
      </c>
      <c r="F3238" s="51" t="str">
        <f>IF(ISBLANK(LeaveTracker[[#This Row],[Employee Name]]),"-----",VLOOKUP(LeaveTracker[[#This Row],[Employee Name]],Employees[[Employee Name]:[Office]],6))</f>
        <v>CASUAL</v>
      </c>
      <c r="G3238" s="24">
        <v>44901</v>
      </c>
      <c r="H3238" s="24">
        <v>44901</v>
      </c>
      <c r="I3238" s="19" t="s">
        <v>81</v>
      </c>
      <c r="K3238" s="51" t="str">
        <f ca="1">LeaveTracker[[#This Row],[Days]]&amp;" "&amp;LeaveTracker[[#This Row],[Type of Leave]]</f>
        <v>1 SL</v>
      </c>
      <c r="L3238" s="23">
        <f ca="1">NETWORKDAYS(LeaveTracker[[#This Row],[Start Date]],LeaveTracker[[#This Row],[End Date]],lstHolidays)</f>
        <v>1</v>
      </c>
      <c r="M3238" s="27"/>
    </row>
    <row r="3239" spans="1:13" ht="30" customHeight="1" x14ac:dyDescent="0.3">
      <c r="A3239" s="27">
        <f t="shared" si="24"/>
        <v>1569</v>
      </c>
      <c r="B3239" s="31">
        <v>44922</v>
      </c>
      <c r="C3239" s="31">
        <v>44893</v>
      </c>
      <c r="D3239" s="19" t="s">
        <v>1826</v>
      </c>
      <c r="E3239" s="51" t="str">
        <f>IF(ISBLANK(LeaveTracker[[#This Row],[Employee Name]]),"-----",VLOOKUP(LeaveTracker[[#This Row],[Employee Name]],Employees[[Employee Name]:[Office]],7))</f>
        <v>CHO</v>
      </c>
      <c r="F3239" s="51" t="str">
        <f>IF(ISBLANK(LeaveTracker[[#This Row],[Employee Name]]),"-----",VLOOKUP(LeaveTracker[[#This Row],[Employee Name]],Employees[[Employee Name]:[Office]],6))</f>
        <v>CASUAL</v>
      </c>
      <c r="G3239" s="24">
        <v>44910</v>
      </c>
      <c r="H3239" s="24">
        <v>44910</v>
      </c>
      <c r="I3239" s="19" t="s">
        <v>82</v>
      </c>
      <c r="K3239" s="51" t="str">
        <f ca="1">LeaveTracker[[#This Row],[Days]]&amp;" "&amp;LeaveTracker[[#This Row],[Type of Leave]]</f>
        <v>1 VL</v>
      </c>
      <c r="L3239" s="23">
        <f ca="1">NETWORKDAYS(LeaveTracker[[#This Row],[Start Date]],LeaveTracker[[#This Row],[End Date]],lstHolidays)</f>
        <v>1</v>
      </c>
      <c r="M3239" s="27"/>
    </row>
    <row r="3240" spans="1:13" ht="30" customHeight="1" x14ac:dyDescent="0.3">
      <c r="A3240" s="27">
        <v>1569</v>
      </c>
      <c r="B3240" s="31">
        <v>44922</v>
      </c>
      <c r="C3240" s="31">
        <v>44893</v>
      </c>
      <c r="D3240" s="19" t="s">
        <v>1826</v>
      </c>
      <c r="E3240" s="51" t="str">
        <f>IF(ISBLANK(LeaveTracker[[#This Row],[Employee Name]]),"-----",VLOOKUP(LeaveTracker[[#This Row],[Employee Name]],Employees[[Employee Name]:[Office]],7))</f>
        <v>CHO</v>
      </c>
      <c r="F3240" s="51" t="str">
        <f>IF(ISBLANK(LeaveTracker[[#This Row],[Employee Name]]),"-----",VLOOKUP(LeaveTracker[[#This Row],[Employee Name]],Employees[[Employee Name]:[Office]],6))</f>
        <v>CASUAL</v>
      </c>
      <c r="G3240" s="24">
        <v>44922</v>
      </c>
      <c r="H3240" s="24">
        <v>44924</v>
      </c>
      <c r="I3240" s="19" t="s">
        <v>82</v>
      </c>
      <c r="K3240" s="51" t="str">
        <f ca="1">LeaveTracker[[#This Row],[Days]]&amp;" "&amp;LeaveTracker[[#This Row],[Type of Leave]]</f>
        <v>3 VL</v>
      </c>
      <c r="L3240" s="23">
        <f ca="1">NETWORKDAYS(LeaveTracker[[#This Row],[Start Date]],LeaveTracker[[#This Row],[End Date]],lstHolidays)</f>
        <v>3</v>
      </c>
      <c r="M3240" s="27"/>
    </row>
    <row r="3241" spans="1:13" ht="30" customHeight="1" x14ac:dyDescent="0.3">
      <c r="A3241" s="27">
        <f t="shared" si="24"/>
        <v>1570</v>
      </c>
      <c r="B3241" s="31">
        <v>44922</v>
      </c>
      <c r="C3241" s="31">
        <v>44905</v>
      </c>
      <c r="D3241" s="19" t="s">
        <v>626</v>
      </c>
      <c r="E3241" s="51" t="str">
        <f>IF(ISBLANK(LeaveTracker[[#This Row],[Employee Name]]),"-----",VLOOKUP(LeaveTracker[[#This Row],[Employee Name]],Employees[[Employee Name]:[Office]],7))</f>
        <v>EEO/ CITY MARKET</v>
      </c>
      <c r="F3241" s="51" t="str">
        <f>IF(ISBLANK(LeaveTracker[[#This Row],[Employee Name]]),"-----",VLOOKUP(LeaveTracker[[#This Row],[Employee Name]],Employees[[Employee Name]:[Office]],6))</f>
        <v>REGULAR</v>
      </c>
      <c r="G3241" s="24">
        <v>44902</v>
      </c>
      <c r="H3241" s="24">
        <v>44902</v>
      </c>
      <c r="I3241" s="19" t="s">
        <v>81</v>
      </c>
      <c r="K3241" s="51" t="str">
        <f ca="1">LeaveTracker[[#This Row],[Days]]&amp;" "&amp;LeaveTracker[[#This Row],[Type of Leave]]</f>
        <v>1 SL</v>
      </c>
      <c r="L3241" s="23">
        <f ca="1">NETWORKDAYS(LeaveTracker[[#This Row],[Start Date]],LeaveTracker[[#This Row],[End Date]],lstHolidays)</f>
        <v>1</v>
      </c>
      <c r="M3241" s="27"/>
    </row>
    <row r="3242" spans="1:13" ht="30" customHeight="1" x14ac:dyDescent="0.3">
      <c r="A3242" s="27">
        <f t="shared" si="24"/>
        <v>1571</v>
      </c>
      <c r="B3242" s="31">
        <v>44922</v>
      </c>
      <c r="C3242" s="31">
        <v>44904</v>
      </c>
      <c r="D3242" s="19" t="s">
        <v>574</v>
      </c>
      <c r="E3242" s="51" t="str">
        <f>IF(ISBLANK(LeaveTracker[[#This Row],[Employee Name]]),"-----",VLOOKUP(LeaveTracker[[#This Row],[Employee Name]],Employees[[Employee Name]:[Office]],7))</f>
        <v>CCT</v>
      </c>
      <c r="F3242" s="51" t="str">
        <f>IF(ISBLANK(LeaveTracker[[#This Row],[Employee Name]]),"-----",VLOOKUP(LeaveTracker[[#This Row],[Employee Name]],Employees[[Employee Name]:[Office]],6))</f>
        <v>REGULAR</v>
      </c>
      <c r="G3242" s="24">
        <v>44911</v>
      </c>
      <c r="H3242" s="24">
        <v>44911</v>
      </c>
      <c r="I3242" s="19" t="s">
        <v>82</v>
      </c>
      <c r="J3242" s="43" t="s">
        <v>1004</v>
      </c>
      <c r="K3242" s="51" t="str">
        <f ca="1">LeaveTracker[[#This Row],[Days]]&amp;" "&amp;LeaveTracker[[#This Row],[Type of Leave]]</f>
        <v>1 VL</v>
      </c>
      <c r="L3242" s="23">
        <f ca="1">NETWORKDAYS(LeaveTracker[[#This Row],[Start Date]],LeaveTracker[[#This Row],[End Date]],lstHolidays)</f>
        <v>1</v>
      </c>
      <c r="M3242" s="27"/>
    </row>
    <row r="3243" spans="1:13" ht="30" customHeight="1" x14ac:dyDescent="0.3">
      <c r="A3243" s="27">
        <v>1571</v>
      </c>
      <c r="B3243" s="31">
        <v>44922</v>
      </c>
      <c r="C3243" s="31">
        <v>44904</v>
      </c>
      <c r="D3243" s="19" t="s">
        <v>574</v>
      </c>
      <c r="E3243" s="51" t="str">
        <f>IF(ISBLANK(LeaveTracker[[#This Row],[Employee Name]]),"-----",VLOOKUP(LeaveTracker[[#This Row],[Employee Name]],Employees[[Employee Name]:[Office]],7))</f>
        <v>CCT</v>
      </c>
      <c r="F3243" s="51" t="str">
        <f>IF(ISBLANK(LeaveTracker[[#This Row],[Employee Name]]),"-----",VLOOKUP(LeaveTracker[[#This Row],[Employee Name]],Employees[[Employee Name]:[Office]],6))</f>
        <v>REGULAR</v>
      </c>
      <c r="G3243" s="24">
        <v>44916</v>
      </c>
      <c r="H3243" s="24">
        <v>44916</v>
      </c>
      <c r="I3243" s="19" t="s">
        <v>82</v>
      </c>
      <c r="J3243" s="43" t="s">
        <v>1004</v>
      </c>
      <c r="K3243" s="51" t="str">
        <f ca="1">LeaveTracker[[#This Row],[Days]]&amp;" "&amp;LeaveTracker[[#This Row],[Type of Leave]]</f>
        <v>1 VL</v>
      </c>
      <c r="L3243" s="23">
        <f ca="1">NETWORKDAYS(LeaveTracker[[#This Row],[Start Date]],LeaveTracker[[#This Row],[End Date]],lstHolidays)</f>
        <v>1</v>
      </c>
      <c r="M3243" s="27"/>
    </row>
    <row r="3244" spans="1:13" ht="30" customHeight="1" x14ac:dyDescent="0.3">
      <c r="A3244" s="27">
        <v>1571</v>
      </c>
      <c r="B3244" s="31">
        <v>44922</v>
      </c>
      <c r="C3244" s="31">
        <v>44904</v>
      </c>
      <c r="D3244" s="19" t="s">
        <v>574</v>
      </c>
      <c r="E3244" s="51" t="str">
        <f>IF(ISBLANK(LeaveTracker[[#This Row],[Employee Name]]),"-----",VLOOKUP(LeaveTracker[[#This Row],[Employee Name]],Employees[[Employee Name]:[Office]],7))</f>
        <v>CCT</v>
      </c>
      <c r="F3244" s="51" t="str">
        <f>IF(ISBLANK(LeaveTracker[[#This Row],[Employee Name]]),"-----",VLOOKUP(LeaveTracker[[#This Row],[Employee Name]],Employees[[Employee Name]:[Office]],6))</f>
        <v>REGULAR</v>
      </c>
      <c r="G3244" s="24">
        <v>44918</v>
      </c>
      <c r="H3244" s="24">
        <v>44918</v>
      </c>
      <c r="I3244" s="19" t="s">
        <v>82</v>
      </c>
      <c r="J3244" s="43" t="s">
        <v>1004</v>
      </c>
      <c r="K3244" s="51" t="str">
        <f ca="1">LeaveTracker[[#This Row],[Days]]&amp;" "&amp;LeaveTracker[[#This Row],[Type of Leave]]</f>
        <v>1 VL</v>
      </c>
      <c r="L3244" s="23">
        <f ca="1">NETWORKDAYS(LeaveTracker[[#This Row],[Start Date]],LeaveTracker[[#This Row],[End Date]],lstHolidays)</f>
        <v>1</v>
      </c>
      <c r="M3244" s="27"/>
    </row>
    <row r="3245" spans="1:13" ht="30" customHeight="1" x14ac:dyDescent="0.3">
      <c r="A3245" s="27">
        <v>1571</v>
      </c>
      <c r="B3245" s="31">
        <v>44922</v>
      </c>
      <c r="C3245" s="31">
        <v>44904</v>
      </c>
      <c r="D3245" s="19" t="s">
        <v>574</v>
      </c>
      <c r="E3245" s="51" t="str">
        <f>IF(ISBLANK(LeaveTracker[[#This Row],[Employee Name]]),"-----",VLOOKUP(LeaveTracker[[#This Row],[Employee Name]],Employees[[Employee Name]:[Office]],7))</f>
        <v>CCT</v>
      </c>
      <c r="F3245" s="51" t="str">
        <f>IF(ISBLANK(LeaveTracker[[#This Row],[Employee Name]]),"-----",VLOOKUP(LeaveTracker[[#This Row],[Employee Name]],Employees[[Employee Name]:[Office]],6))</f>
        <v>REGULAR</v>
      </c>
      <c r="G3245" s="24">
        <v>44923</v>
      </c>
      <c r="H3245" s="24">
        <v>44924</v>
      </c>
      <c r="I3245" s="19" t="s">
        <v>82</v>
      </c>
      <c r="J3245" s="43" t="s">
        <v>1004</v>
      </c>
      <c r="K3245" s="51" t="str">
        <f ca="1">LeaveTracker[[#This Row],[Days]]&amp;" "&amp;LeaveTracker[[#This Row],[Type of Leave]]</f>
        <v>2 VL</v>
      </c>
      <c r="L3245" s="23">
        <f ca="1">NETWORKDAYS(LeaveTracker[[#This Row],[Start Date]],LeaveTracker[[#This Row],[End Date]],lstHolidays)</f>
        <v>2</v>
      </c>
      <c r="M3245" s="27"/>
    </row>
    <row r="3246" spans="1:13" ht="30" customHeight="1" x14ac:dyDescent="0.3">
      <c r="A3246" s="27">
        <f t="shared" si="24"/>
        <v>1572</v>
      </c>
      <c r="B3246" s="31">
        <v>44922</v>
      </c>
      <c r="C3246" s="31">
        <v>44904</v>
      </c>
      <c r="D3246" s="19" t="s">
        <v>574</v>
      </c>
      <c r="E3246" s="51" t="str">
        <f>IF(ISBLANK(LeaveTracker[[#This Row],[Employee Name]]),"-----",VLOOKUP(LeaveTracker[[#This Row],[Employee Name]],Employees[[Employee Name]:[Office]],7))</f>
        <v>CCT</v>
      </c>
      <c r="F3246" s="51" t="str">
        <f>IF(ISBLANK(LeaveTracker[[#This Row],[Employee Name]]),"-----",VLOOKUP(LeaveTracker[[#This Row],[Employee Name]],Employees[[Employee Name]:[Office]],6))</f>
        <v>REGULAR</v>
      </c>
      <c r="G3246" s="24">
        <v>44902</v>
      </c>
      <c r="H3246" s="24">
        <v>44902</v>
      </c>
      <c r="I3246" s="19" t="s">
        <v>81</v>
      </c>
      <c r="K3246" s="51" t="str">
        <f ca="1">LeaveTracker[[#This Row],[Days]]&amp;" "&amp;LeaveTracker[[#This Row],[Type of Leave]]</f>
        <v>1 SL</v>
      </c>
      <c r="L3246" s="23">
        <f ca="1">NETWORKDAYS(LeaveTracker[[#This Row],[Start Date]],LeaveTracker[[#This Row],[End Date]],lstHolidays)</f>
        <v>1</v>
      </c>
      <c r="M3246" s="27"/>
    </row>
    <row r="3247" spans="1:13" ht="30" customHeight="1" x14ac:dyDescent="0.3">
      <c r="A3247" s="27">
        <f t="shared" si="24"/>
        <v>1573</v>
      </c>
      <c r="B3247" s="31">
        <v>44922</v>
      </c>
      <c r="C3247" s="31">
        <v>44901</v>
      </c>
      <c r="D3247" s="19" t="s">
        <v>776</v>
      </c>
      <c r="E3247" s="51" t="str">
        <f>IF(ISBLANK(LeaveTracker[[#This Row],[Employee Name]]),"-----",VLOOKUP(LeaveTracker[[#This Row],[Employee Name]],Employees[[Employee Name]:[Office]],7))</f>
        <v>GSO</v>
      </c>
      <c r="F3247" s="51" t="str">
        <f>IF(ISBLANK(LeaveTracker[[#This Row],[Employee Name]]),"-----",VLOOKUP(LeaveTracker[[#This Row],[Employee Name]],Employees[[Employee Name]:[Office]],6))</f>
        <v>REGULAR</v>
      </c>
      <c r="G3247" s="24">
        <v>44900</v>
      </c>
      <c r="H3247" s="24">
        <v>44900</v>
      </c>
      <c r="I3247" s="19" t="s">
        <v>81</v>
      </c>
      <c r="K3247" s="51" t="str">
        <f ca="1">LeaveTracker[[#This Row],[Days]]&amp;" "&amp;LeaveTracker[[#This Row],[Type of Leave]]</f>
        <v>1 SL</v>
      </c>
      <c r="L3247" s="23">
        <f ca="1">NETWORKDAYS(LeaveTracker[[#This Row],[Start Date]],LeaveTracker[[#This Row],[End Date]],lstHolidays)</f>
        <v>1</v>
      </c>
      <c r="M3247" s="27"/>
    </row>
    <row r="3248" spans="1:13" ht="30" customHeight="1" x14ac:dyDescent="0.3">
      <c r="A3248" s="27">
        <f t="shared" si="24"/>
        <v>1574</v>
      </c>
      <c r="B3248" s="31">
        <v>44922</v>
      </c>
      <c r="C3248" s="31">
        <v>44897</v>
      </c>
      <c r="D3248" s="19" t="s">
        <v>530</v>
      </c>
      <c r="E3248" s="51" t="str">
        <f>IF(ISBLANK(LeaveTracker[[#This Row],[Employee Name]]),"-----",VLOOKUP(LeaveTracker[[#This Row],[Employee Name]],Employees[[Employee Name]:[Office]],7))</f>
        <v>GSO</v>
      </c>
      <c r="F3248" s="51" t="str">
        <f>IF(ISBLANK(LeaveTracker[[#This Row],[Employee Name]]),"-----",VLOOKUP(LeaveTracker[[#This Row],[Employee Name]],Employees[[Employee Name]:[Office]],6))</f>
        <v>REGULAR</v>
      </c>
      <c r="G3248" s="24">
        <v>44896</v>
      </c>
      <c r="H3248" s="24">
        <v>44896</v>
      </c>
      <c r="I3248" s="19" t="s">
        <v>81</v>
      </c>
      <c r="K3248" s="51" t="str">
        <f ca="1">LeaveTracker[[#This Row],[Days]]&amp;" "&amp;LeaveTracker[[#This Row],[Type of Leave]]</f>
        <v>1 SL</v>
      </c>
      <c r="L3248" s="23">
        <f ca="1">NETWORKDAYS(LeaveTracker[[#This Row],[Start Date]],LeaveTracker[[#This Row],[End Date]],lstHolidays)</f>
        <v>1</v>
      </c>
      <c r="M3248" s="27"/>
    </row>
    <row r="3249" spans="1:13" ht="30" customHeight="1" x14ac:dyDescent="0.3">
      <c r="A3249" s="27">
        <f t="shared" si="24"/>
        <v>1575</v>
      </c>
      <c r="B3249" s="31">
        <v>44922</v>
      </c>
      <c r="C3249" s="31">
        <v>44897</v>
      </c>
      <c r="D3249" s="19" t="s">
        <v>875</v>
      </c>
      <c r="E3249" s="51" t="str">
        <f>IF(ISBLANK(LeaveTracker[[#This Row],[Employee Name]]),"-----",VLOOKUP(LeaveTracker[[#This Row],[Employee Name]],Employees[[Employee Name]:[Office]],7))</f>
        <v>GSO</v>
      </c>
      <c r="F3249" s="51" t="str">
        <f>IF(ISBLANK(LeaveTracker[[#This Row],[Employee Name]]),"-----",VLOOKUP(LeaveTracker[[#This Row],[Employee Name]],Employees[[Employee Name]:[Office]],6))</f>
        <v>REGULAR</v>
      </c>
      <c r="G3249" s="24">
        <v>44896</v>
      </c>
      <c r="H3249" s="24">
        <v>44896</v>
      </c>
      <c r="I3249" s="19" t="s">
        <v>81</v>
      </c>
      <c r="K3249" s="51" t="str">
        <f ca="1">LeaveTracker[[#This Row],[Days]]&amp;" "&amp;LeaveTracker[[#This Row],[Type of Leave]]</f>
        <v>1 SL</v>
      </c>
      <c r="L3249" s="23">
        <f ca="1">NETWORKDAYS(LeaveTracker[[#This Row],[Start Date]],LeaveTracker[[#This Row],[End Date]],lstHolidays)</f>
        <v>1</v>
      </c>
      <c r="M3249" s="27"/>
    </row>
    <row r="3250" spans="1:13" ht="30" customHeight="1" x14ac:dyDescent="0.3">
      <c r="A3250" s="27">
        <f t="shared" si="24"/>
        <v>1576</v>
      </c>
      <c r="B3250" s="31">
        <v>44922</v>
      </c>
      <c r="C3250" s="31">
        <v>44896</v>
      </c>
      <c r="D3250" s="19" t="s">
        <v>776</v>
      </c>
      <c r="E3250" s="51" t="str">
        <f>IF(ISBLANK(LeaveTracker[[#This Row],[Employee Name]]),"-----",VLOOKUP(LeaveTracker[[#This Row],[Employee Name]],Employees[[Employee Name]:[Office]],7))</f>
        <v>GSO</v>
      </c>
      <c r="F3250" s="51" t="str">
        <f>IF(ISBLANK(LeaveTracker[[#This Row],[Employee Name]]),"-----",VLOOKUP(LeaveTracker[[#This Row],[Employee Name]],Employees[[Employee Name]:[Office]],6))</f>
        <v>REGULAR</v>
      </c>
      <c r="G3250" s="24">
        <v>44920</v>
      </c>
      <c r="H3250" s="24">
        <v>44920</v>
      </c>
      <c r="I3250" s="19" t="s">
        <v>81</v>
      </c>
      <c r="K3250" s="51" t="str">
        <f ca="1">LeaveTracker[[#This Row],[Days]]&amp;" "&amp;LeaveTracker[[#This Row],[Type of Leave]]</f>
        <v>0 SL</v>
      </c>
      <c r="L3250" s="23">
        <f ca="1">NETWORKDAYS(LeaveTracker[[#This Row],[Start Date]],LeaveTracker[[#This Row],[End Date]],lstHolidays)</f>
        <v>0</v>
      </c>
      <c r="M3250" s="27"/>
    </row>
    <row r="3251" spans="1:13" ht="30" customHeight="1" x14ac:dyDescent="0.3">
      <c r="A3251" s="27">
        <v>1576</v>
      </c>
      <c r="B3251" s="31">
        <v>44922</v>
      </c>
      <c r="C3251" s="31">
        <v>44896</v>
      </c>
      <c r="D3251" s="19" t="s">
        <v>776</v>
      </c>
      <c r="E3251" s="51" t="str">
        <f>IF(ISBLANK(LeaveTracker[[#This Row],[Employee Name]]),"-----",VLOOKUP(LeaveTracker[[#This Row],[Employee Name]],Employees[[Employee Name]:[Office]],7))</f>
        <v>GSO</v>
      </c>
      <c r="F3251" s="51" t="str">
        <f>IF(ISBLANK(LeaveTracker[[#This Row],[Employee Name]]),"-----",VLOOKUP(LeaveTracker[[#This Row],[Employee Name]],Employees[[Employee Name]:[Office]],6))</f>
        <v>REGULAR</v>
      </c>
      <c r="G3251" s="24">
        <v>44923</v>
      </c>
      <c r="H3251" s="24">
        <v>44923</v>
      </c>
      <c r="I3251" s="19" t="s">
        <v>81</v>
      </c>
      <c r="K3251" s="51" t="str">
        <f ca="1">LeaveTracker[[#This Row],[Days]]&amp;" "&amp;LeaveTracker[[#This Row],[Type of Leave]]</f>
        <v>1 SL</v>
      </c>
      <c r="L3251" s="23">
        <f ca="1">NETWORKDAYS(LeaveTracker[[#This Row],[Start Date]],LeaveTracker[[#This Row],[End Date]],lstHolidays)</f>
        <v>1</v>
      </c>
      <c r="M3251" s="27"/>
    </row>
    <row r="3252" spans="1:13" ht="30" customHeight="1" x14ac:dyDescent="0.3">
      <c r="A3252" s="27">
        <f t="shared" si="24"/>
        <v>1577</v>
      </c>
      <c r="B3252" s="31">
        <v>44922</v>
      </c>
      <c r="C3252" s="31">
        <v>44894</v>
      </c>
      <c r="D3252" s="19" t="s">
        <v>443</v>
      </c>
      <c r="E3252" s="51" t="str">
        <f>IF(ISBLANK(LeaveTracker[[#This Row],[Employee Name]]),"-----",VLOOKUP(LeaveTracker[[#This Row],[Employee Name]],Employees[[Employee Name]:[Office]],7))</f>
        <v>GSO</v>
      </c>
      <c r="F3252" s="51" t="str">
        <f>IF(ISBLANK(LeaveTracker[[#This Row],[Employee Name]]),"-----",VLOOKUP(LeaveTracker[[#This Row],[Employee Name]],Employees[[Employee Name]:[Office]],6))</f>
        <v>REGULAR</v>
      </c>
      <c r="G3252" s="24">
        <v>44901</v>
      </c>
      <c r="H3252" s="24">
        <v>44901</v>
      </c>
      <c r="I3252" s="19" t="s">
        <v>82</v>
      </c>
      <c r="J3252" s="43" t="s">
        <v>1004</v>
      </c>
      <c r="K3252" s="51" t="str">
        <f ca="1">LeaveTracker[[#This Row],[Days]]&amp;" "&amp;LeaveTracker[[#This Row],[Type of Leave]]</f>
        <v>1 VL</v>
      </c>
      <c r="L3252" s="23">
        <f ca="1">NETWORKDAYS(LeaveTracker[[#This Row],[Start Date]],LeaveTracker[[#This Row],[End Date]],lstHolidays)</f>
        <v>1</v>
      </c>
      <c r="M3252" s="27"/>
    </row>
    <row r="3253" spans="1:13" ht="30" customHeight="1" x14ac:dyDescent="0.3">
      <c r="A3253" s="27">
        <f t="shared" si="24"/>
        <v>1578</v>
      </c>
      <c r="B3253" s="31">
        <v>44922</v>
      </c>
      <c r="C3253" s="31">
        <v>44888</v>
      </c>
      <c r="D3253" s="19" t="s">
        <v>776</v>
      </c>
      <c r="E3253" s="51" t="str">
        <f>IF(ISBLANK(LeaveTracker[[#This Row],[Employee Name]]),"-----",VLOOKUP(LeaveTracker[[#This Row],[Employee Name]],Employees[[Employee Name]:[Office]],7))</f>
        <v>GSO</v>
      </c>
      <c r="F3253" s="51" t="str">
        <f>IF(ISBLANK(LeaveTracker[[#This Row],[Employee Name]]),"-----",VLOOKUP(LeaveTracker[[#This Row],[Employee Name]],Employees[[Employee Name]:[Office]],6))</f>
        <v>REGULAR</v>
      </c>
      <c r="G3253" s="24">
        <v>44883</v>
      </c>
      <c r="H3253" s="24">
        <v>44883</v>
      </c>
      <c r="I3253" s="19" t="s">
        <v>81</v>
      </c>
      <c r="K3253" s="51" t="str">
        <f ca="1">LeaveTracker[[#This Row],[Days]]&amp;" "&amp;LeaveTracker[[#This Row],[Type of Leave]]</f>
        <v>1 SL</v>
      </c>
      <c r="L3253" s="23">
        <f ca="1">NETWORKDAYS(LeaveTracker[[#This Row],[Start Date]],LeaveTracker[[#This Row],[End Date]],lstHolidays)</f>
        <v>1</v>
      </c>
      <c r="M3253" s="27"/>
    </row>
    <row r="3254" spans="1:13" ht="30" customHeight="1" x14ac:dyDescent="0.3">
      <c r="A3254" s="27">
        <v>1578</v>
      </c>
      <c r="B3254" s="31">
        <v>44922</v>
      </c>
      <c r="C3254" s="31">
        <v>44888</v>
      </c>
      <c r="D3254" s="19" t="s">
        <v>776</v>
      </c>
      <c r="E3254" s="51" t="str">
        <f>IF(ISBLANK(LeaveTracker[[#This Row],[Employee Name]]),"-----",VLOOKUP(LeaveTracker[[#This Row],[Employee Name]],Employees[[Employee Name]:[Office]],7))</f>
        <v>GSO</v>
      </c>
      <c r="F3254" s="51" t="str">
        <f>IF(ISBLANK(LeaveTracker[[#This Row],[Employee Name]]),"-----",VLOOKUP(LeaveTracker[[#This Row],[Employee Name]],Employees[[Employee Name]:[Office]],6))</f>
        <v>REGULAR</v>
      </c>
      <c r="G3254" s="24">
        <v>44886</v>
      </c>
      <c r="H3254" s="24">
        <v>44887</v>
      </c>
      <c r="I3254" s="19" t="s">
        <v>81</v>
      </c>
      <c r="K3254" s="51" t="str">
        <f ca="1">LeaveTracker[[#This Row],[Days]]&amp;" "&amp;LeaveTracker[[#This Row],[Type of Leave]]</f>
        <v>2 SL</v>
      </c>
      <c r="L3254" s="23">
        <f ca="1">NETWORKDAYS(LeaveTracker[[#This Row],[Start Date]],LeaveTracker[[#This Row],[End Date]],lstHolidays)</f>
        <v>2</v>
      </c>
      <c r="M3254" s="27"/>
    </row>
    <row r="3255" spans="1:13" ht="30" customHeight="1" x14ac:dyDescent="0.3">
      <c r="A3255" s="27">
        <f t="shared" si="24"/>
        <v>1579</v>
      </c>
      <c r="B3255" s="31">
        <v>44922</v>
      </c>
      <c r="C3255" s="31">
        <v>44888</v>
      </c>
      <c r="D3255" s="19" t="s">
        <v>530</v>
      </c>
      <c r="E3255" s="51" t="str">
        <f>IF(ISBLANK(LeaveTracker[[#This Row],[Employee Name]]),"-----",VLOOKUP(LeaveTracker[[#This Row],[Employee Name]],Employees[[Employee Name]:[Office]],7))</f>
        <v>GSO</v>
      </c>
      <c r="F3255" s="51" t="str">
        <f>IF(ISBLANK(LeaveTracker[[#This Row],[Employee Name]]),"-----",VLOOKUP(LeaveTracker[[#This Row],[Employee Name]],Employees[[Employee Name]:[Office]],6))</f>
        <v>REGULAR</v>
      </c>
      <c r="G3255" s="24">
        <v>44887</v>
      </c>
      <c r="H3255" s="24">
        <v>44887</v>
      </c>
      <c r="I3255" s="19" t="s">
        <v>81</v>
      </c>
      <c r="K3255" s="51" t="str">
        <f ca="1">LeaveTracker[[#This Row],[Days]]&amp;" "&amp;LeaveTracker[[#This Row],[Type of Leave]]</f>
        <v>1 SL</v>
      </c>
      <c r="L3255" s="23">
        <f ca="1">NETWORKDAYS(LeaveTracker[[#This Row],[Start Date]],LeaveTracker[[#This Row],[End Date]],lstHolidays)</f>
        <v>1</v>
      </c>
      <c r="M3255" s="27"/>
    </row>
    <row r="3256" spans="1:13" ht="30" customHeight="1" x14ac:dyDescent="0.3">
      <c r="A3256" s="27">
        <f t="shared" si="24"/>
        <v>1580</v>
      </c>
      <c r="B3256" s="31">
        <v>44922</v>
      </c>
      <c r="C3256" s="31">
        <v>44909</v>
      </c>
      <c r="D3256" s="19" t="s">
        <v>776</v>
      </c>
      <c r="E3256" s="51" t="str">
        <f>IF(ISBLANK(LeaveTracker[[#This Row],[Employee Name]]),"-----",VLOOKUP(LeaveTracker[[#This Row],[Employee Name]],Employees[[Employee Name]:[Office]],7))</f>
        <v>GSO</v>
      </c>
      <c r="F3256" s="51" t="str">
        <f>IF(ISBLANK(LeaveTracker[[#This Row],[Employee Name]]),"-----",VLOOKUP(LeaveTracker[[#This Row],[Employee Name]],Employees[[Employee Name]:[Office]],6))</f>
        <v>REGULAR</v>
      </c>
      <c r="G3256" s="24">
        <v>44907</v>
      </c>
      <c r="H3256" s="24">
        <v>44908</v>
      </c>
      <c r="I3256" s="19" t="s">
        <v>81</v>
      </c>
      <c r="K3256" s="51" t="str">
        <f ca="1">LeaveTracker[[#This Row],[Days]]&amp;" "&amp;LeaveTracker[[#This Row],[Type of Leave]]</f>
        <v>2 SL</v>
      </c>
      <c r="L3256" s="23">
        <f ca="1">NETWORKDAYS(LeaveTracker[[#This Row],[Start Date]],LeaveTracker[[#This Row],[End Date]],lstHolidays)</f>
        <v>2</v>
      </c>
      <c r="M3256" s="27"/>
    </row>
    <row r="3257" spans="1:13" ht="30" customHeight="1" x14ac:dyDescent="0.3">
      <c r="A3257" s="27">
        <f t="shared" si="24"/>
        <v>1581</v>
      </c>
      <c r="B3257" s="31">
        <v>44922</v>
      </c>
      <c r="C3257" s="31">
        <v>44896</v>
      </c>
      <c r="D3257" s="19" t="s">
        <v>626</v>
      </c>
      <c r="E3257" s="51" t="str">
        <f>IF(ISBLANK(LeaveTracker[[#This Row],[Employee Name]]),"-----",VLOOKUP(LeaveTracker[[#This Row],[Employee Name]],Employees[[Employee Name]:[Office]],7))</f>
        <v>EEO/ CITY MARKET</v>
      </c>
      <c r="F3257" s="51" t="str">
        <f>IF(ISBLANK(LeaveTracker[[#This Row],[Employee Name]]),"-----",VLOOKUP(LeaveTracker[[#This Row],[Employee Name]],Employees[[Employee Name]:[Office]],6))</f>
        <v>REGULAR</v>
      </c>
      <c r="G3257" s="24">
        <v>44884</v>
      </c>
      <c r="H3257" s="24">
        <v>44884</v>
      </c>
      <c r="I3257" s="19" t="s">
        <v>81</v>
      </c>
      <c r="K3257" s="51" t="str">
        <f ca="1">LeaveTracker[[#This Row],[Days]]&amp;" "&amp;LeaveTracker[[#This Row],[Type of Leave]]</f>
        <v>0 SL</v>
      </c>
      <c r="L3257" s="23">
        <f ca="1">NETWORKDAYS(LeaveTracker[[#This Row],[Start Date]],LeaveTracker[[#This Row],[End Date]],lstHolidays)</f>
        <v>0</v>
      </c>
      <c r="M3257" s="27"/>
    </row>
    <row r="3258" spans="1:13" ht="30" customHeight="1" x14ac:dyDescent="0.3">
      <c r="A3258" s="27">
        <v>1581</v>
      </c>
      <c r="B3258" s="31">
        <v>44922</v>
      </c>
      <c r="C3258" s="31">
        <v>44896</v>
      </c>
      <c r="D3258" s="19" t="s">
        <v>626</v>
      </c>
      <c r="E3258" s="51" t="str">
        <f>IF(ISBLANK(LeaveTracker[[#This Row],[Employee Name]]),"-----",VLOOKUP(LeaveTracker[[#This Row],[Employee Name]],Employees[[Employee Name]:[Office]],7))</f>
        <v>EEO/ CITY MARKET</v>
      </c>
      <c r="F3258" s="51" t="str">
        <f>IF(ISBLANK(LeaveTracker[[#This Row],[Employee Name]]),"-----",VLOOKUP(LeaveTracker[[#This Row],[Employee Name]],Employees[[Employee Name]:[Office]],6))</f>
        <v>REGULAR</v>
      </c>
      <c r="G3258" s="24">
        <v>44885</v>
      </c>
      <c r="H3258" s="24">
        <v>44885</v>
      </c>
      <c r="I3258" s="19" t="s">
        <v>81</v>
      </c>
      <c r="K3258" s="51" t="str">
        <f ca="1">LeaveTracker[[#This Row],[Days]]&amp;" "&amp;LeaveTracker[[#This Row],[Type of Leave]]</f>
        <v>0 SL</v>
      </c>
      <c r="L3258" s="23">
        <f ca="1">NETWORKDAYS(LeaveTracker[[#This Row],[Start Date]],LeaveTracker[[#This Row],[End Date]],lstHolidays)</f>
        <v>0</v>
      </c>
      <c r="M3258" s="27"/>
    </row>
    <row r="3259" spans="1:13" ht="30" customHeight="1" x14ac:dyDescent="0.3">
      <c r="A3259" s="27">
        <f t="shared" ref="A3259:A3322" si="25">A3258+1</f>
        <v>1582</v>
      </c>
      <c r="B3259" s="31">
        <v>44922</v>
      </c>
      <c r="C3259" s="31">
        <v>44883</v>
      </c>
      <c r="D3259" s="19" t="s">
        <v>618</v>
      </c>
      <c r="E3259" s="51" t="str">
        <f>IF(ISBLANK(LeaveTracker[[#This Row],[Employee Name]]),"-----",VLOOKUP(LeaveTracker[[#This Row],[Employee Name]],Employees[[Employee Name]:[Office]],7))</f>
        <v>EEO/ CITY MARKET</v>
      </c>
      <c r="F3259" s="51" t="str">
        <f>IF(ISBLANK(LeaveTracker[[#This Row],[Employee Name]]),"-----",VLOOKUP(LeaveTracker[[#This Row],[Employee Name]],Employees[[Employee Name]:[Office]],6))</f>
        <v>REGULAR</v>
      </c>
      <c r="G3259" s="24">
        <v>44889</v>
      </c>
      <c r="H3259" s="24">
        <v>44890</v>
      </c>
      <c r="I3259" s="19" t="s">
        <v>82</v>
      </c>
      <c r="J3259" s="43" t="s">
        <v>1004</v>
      </c>
      <c r="K3259" s="51" t="str">
        <f ca="1">LeaveTracker[[#This Row],[Days]]&amp;" "&amp;LeaveTracker[[#This Row],[Type of Leave]]</f>
        <v>2 VL</v>
      </c>
      <c r="L3259" s="23">
        <f ca="1">NETWORKDAYS(LeaveTracker[[#This Row],[Start Date]],LeaveTracker[[#This Row],[End Date]],lstHolidays)</f>
        <v>2</v>
      </c>
      <c r="M3259" s="27"/>
    </row>
    <row r="3260" spans="1:13" ht="30" customHeight="1" x14ac:dyDescent="0.3">
      <c r="A3260" s="27">
        <f t="shared" si="25"/>
        <v>1583</v>
      </c>
      <c r="B3260" s="31">
        <v>44922</v>
      </c>
      <c r="C3260" s="31">
        <v>44893</v>
      </c>
      <c r="D3260" s="19" t="s">
        <v>597</v>
      </c>
      <c r="E3260" s="51" t="str">
        <f>IF(ISBLANK(LeaveTracker[[#This Row],[Employee Name]]),"-----",VLOOKUP(LeaveTracker[[#This Row],[Employee Name]],Employees[[Employee Name]:[Office]],7))</f>
        <v>MAHOGANY MARKET</v>
      </c>
      <c r="F3260" s="51" t="str">
        <f>IF(ISBLANK(LeaveTracker[[#This Row],[Employee Name]]),"-----",VLOOKUP(LeaveTracker[[#This Row],[Employee Name]],Employees[[Employee Name]:[Office]],6))</f>
        <v>REGULAR</v>
      </c>
      <c r="G3260" s="24">
        <v>44892</v>
      </c>
      <c r="H3260" s="24">
        <v>44892</v>
      </c>
      <c r="I3260" s="19" t="s">
        <v>81</v>
      </c>
      <c r="K3260" s="51" t="str">
        <f ca="1">LeaveTracker[[#This Row],[Days]]&amp;" "&amp;LeaveTracker[[#This Row],[Type of Leave]]</f>
        <v>0 SL</v>
      </c>
      <c r="L3260" s="23">
        <f ca="1">NETWORKDAYS(LeaveTracker[[#This Row],[Start Date]],LeaveTracker[[#This Row],[End Date]],lstHolidays)</f>
        <v>0</v>
      </c>
      <c r="M3260" s="27"/>
    </row>
    <row r="3261" spans="1:13" ht="30" customHeight="1" x14ac:dyDescent="0.3">
      <c r="A3261" s="27">
        <f t="shared" si="25"/>
        <v>1584</v>
      </c>
      <c r="B3261" s="31">
        <v>44922</v>
      </c>
      <c r="C3261" s="31">
        <v>44900</v>
      </c>
      <c r="D3261" s="19" t="s">
        <v>550</v>
      </c>
      <c r="E3261" s="51" t="str">
        <f>IF(ISBLANK(LeaveTracker[[#This Row],[Employee Name]]),"-----",VLOOKUP(LeaveTracker[[#This Row],[Employee Name]],Employees[[Employee Name]:[Office]],7))</f>
        <v>EEO/ CITY MARKET</v>
      </c>
      <c r="F3261" s="51" t="str">
        <f>IF(ISBLANK(LeaveTracker[[#This Row],[Employee Name]]),"-----",VLOOKUP(LeaveTracker[[#This Row],[Employee Name]],Employees[[Employee Name]:[Office]],6))</f>
        <v>REGULAR</v>
      </c>
      <c r="G3261" s="24">
        <v>44918</v>
      </c>
      <c r="H3261" s="24">
        <v>44924</v>
      </c>
      <c r="I3261" s="19" t="s">
        <v>82</v>
      </c>
      <c r="J3261" s="43" t="s">
        <v>1004</v>
      </c>
      <c r="K3261" s="51" t="str">
        <f ca="1">LeaveTracker[[#This Row],[Days]]&amp;" "&amp;LeaveTracker[[#This Row],[Type of Leave]]</f>
        <v>4 VL</v>
      </c>
      <c r="L3261" s="23">
        <f ca="1">NETWORKDAYS(LeaveTracker[[#This Row],[Start Date]],LeaveTracker[[#This Row],[End Date]],lstHolidays)</f>
        <v>4</v>
      </c>
      <c r="M3261" s="27"/>
    </row>
    <row r="3262" spans="1:13" ht="30" customHeight="1" x14ac:dyDescent="0.3">
      <c r="A3262" s="27">
        <f t="shared" si="25"/>
        <v>1585</v>
      </c>
      <c r="B3262" s="31">
        <v>44922</v>
      </c>
      <c r="C3262" s="31">
        <v>44896</v>
      </c>
      <c r="D3262" s="19" t="s">
        <v>626</v>
      </c>
      <c r="E3262" s="51" t="str">
        <f>IF(ISBLANK(LeaveTracker[[#This Row],[Employee Name]]),"-----",VLOOKUP(LeaveTracker[[#This Row],[Employee Name]],Employees[[Employee Name]:[Office]],7))</f>
        <v>EEO/ CITY MARKET</v>
      </c>
      <c r="F3262" s="51" t="str">
        <f>IF(ISBLANK(LeaveTracker[[#This Row],[Employee Name]]),"-----",VLOOKUP(LeaveTracker[[#This Row],[Employee Name]],Employees[[Employee Name]:[Office]],6))</f>
        <v>REGULAR</v>
      </c>
      <c r="G3262" s="24">
        <v>44886</v>
      </c>
      <c r="H3262" s="24">
        <v>44888</v>
      </c>
      <c r="I3262" s="19" t="s">
        <v>298</v>
      </c>
      <c r="J3262" s="43" t="s">
        <v>1003</v>
      </c>
      <c r="K3262" s="51" t="str">
        <f ca="1">LeaveTracker[[#This Row],[Days]]&amp;" "&amp;LeaveTracker[[#This Row],[Type of Leave]]</f>
        <v>3 OTHER</v>
      </c>
      <c r="L3262" s="23">
        <f ca="1">NETWORKDAYS(LeaveTracker[[#This Row],[Start Date]],LeaveTracker[[#This Row],[End Date]],lstHolidays)</f>
        <v>3</v>
      </c>
      <c r="M3262" s="27"/>
    </row>
    <row r="3263" spans="1:13" ht="30" customHeight="1" x14ac:dyDescent="0.3">
      <c r="A3263" s="27">
        <v>1585</v>
      </c>
      <c r="B3263" s="31">
        <v>44922</v>
      </c>
      <c r="C3263" s="31">
        <v>44896</v>
      </c>
      <c r="D3263" s="19" t="s">
        <v>626</v>
      </c>
      <c r="E3263" s="51" t="str">
        <f>IF(ISBLANK(LeaveTracker[[#This Row],[Employee Name]]),"-----",VLOOKUP(LeaveTracker[[#This Row],[Employee Name]],Employees[[Employee Name]:[Office]],7))</f>
        <v>EEO/ CITY MARKET</v>
      </c>
      <c r="F3263" s="51" t="str">
        <f>IF(ISBLANK(LeaveTracker[[#This Row],[Employee Name]]),"-----",VLOOKUP(LeaveTracker[[#This Row],[Employee Name]],Employees[[Employee Name]:[Office]],6))</f>
        <v>REGULAR</v>
      </c>
      <c r="G3263" s="24">
        <v>44889</v>
      </c>
      <c r="H3263" s="24">
        <v>44894</v>
      </c>
      <c r="I3263" s="19" t="s">
        <v>82</v>
      </c>
      <c r="J3263" s="43" t="s">
        <v>1004</v>
      </c>
      <c r="K3263" s="51" t="str">
        <f ca="1">LeaveTracker[[#This Row],[Days]]&amp;" "&amp;LeaveTracker[[#This Row],[Type of Leave]]</f>
        <v>4 VL</v>
      </c>
      <c r="L3263" s="23">
        <f ca="1">NETWORKDAYS(LeaveTracker[[#This Row],[Start Date]],LeaveTracker[[#This Row],[End Date]],lstHolidays)</f>
        <v>4</v>
      </c>
      <c r="M3263" s="27"/>
    </row>
    <row r="3264" spans="1:13" ht="30" customHeight="1" x14ac:dyDescent="0.3">
      <c r="A3264" s="27">
        <f t="shared" si="25"/>
        <v>1586</v>
      </c>
      <c r="B3264" s="31">
        <v>44922</v>
      </c>
      <c r="C3264" s="31">
        <v>44908</v>
      </c>
      <c r="D3264" s="19" t="s">
        <v>553</v>
      </c>
      <c r="E3264" s="51" t="str">
        <f>IF(ISBLANK(LeaveTracker[[#This Row],[Employee Name]]),"-----",VLOOKUP(LeaveTracker[[#This Row],[Employee Name]],Employees[[Employee Name]:[Office]],7))</f>
        <v>CENRO</v>
      </c>
      <c r="F3264" s="51" t="str">
        <f>IF(ISBLANK(LeaveTracker[[#This Row],[Employee Name]]),"-----",VLOOKUP(LeaveTracker[[#This Row],[Employee Name]],Employees[[Employee Name]:[Office]],6))</f>
        <v>REGULAR</v>
      </c>
      <c r="G3264" s="24">
        <v>44904</v>
      </c>
      <c r="H3264" s="24">
        <v>44907</v>
      </c>
      <c r="I3264" s="19" t="s">
        <v>81</v>
      </c>
      <c r="K3264" s="51" t="str">
        <f ca="1">LeaveTracker[[#This Row],[Days]]&amp;" "&amp;LeaveTracker[[#This Row],[Type of Leave]]</f>
        <v>2 SL</v>
      </c>
      <c r="L3264" s="23">
        <f ca="1">NETWORKDAYS(LeaveTracker[[#This Row],[Start Date]],LeaveTracker[[#This Row],[End Date]],lstHolidays)</f>
        <v>2</v>
      </c>
      <c r="M3264" s="27"/>
    </row>
    <row r="3265" spans="1:13" ht="30" customHeight="1" x14ac:dyDescent="0.3">
      <c r="A3265" s="27">
        <f t="shared" si="25"/>
        <v>1587</v>
      </c>
      <c r="B3265" s="31">
        <v>44922</v>
      </c>
      <c r="C3265" s="31">
        <v>44904</v>
      </c>
      <c r="D3265" s="19" t="s">
        <v>569</v>
      </c>
      <c r="E3265" s="51" t="str">
        <f>IF(ISBLANK(LeaveTracker[[#This Row],[Employee Name]]),"-----",VLOOKUP(LeaveTracker[[#This Row],[Employee Name]],Employees[[Employee Name]:[Office]],7))</f>
        <v>CTO</v>
      </c>
      <c r="F3265" s="51" t="str">
        <f>IF(ISBLANK(LeaveTracker[[#This Row],[Employee Name]]),"-----",VLOOKUP(LeaveTracker[[#This Row],[Employee Name]],Employees[[Employee Name]:[Office]],6))</f>
        <v>REGULAR</v>
      </c>
      <c r="G3265" s="24">
        <v>44901</v>
      </c>
      <c r="H3265" s="24">
        <v>44902</v>
      </c>
      <c r="I3265" s="19" t="s">
        <v>81</v>
      </c>
      <c r="K3265" s="51" t="str">
        <f ca="1">LeaveTracker[[#This Row],[Days]]&amp;" "&amp;LeaveTracker[[#This Row],[Type of Leave]]</f>
        <v>2 SL</v>
      </c>
      <c r="L3265" s="23">
        <f ca="1">NETWORKDAYS(LeaveTracker[[#This Row],[Start Date]],LeaveTracker[[#This Row],[End Date]],lstHolidays)</f>
        <v>2</v>
      </c>
      <c r="M3265" s="27"/>
    </row>
    <row r="3266" spans="1:13" ht="30" customHeight="1" x14ac:dyDescent="0.3">
      <c r="A3266" s="27">
        <f t="shared" si="25"/>
        <v>1588</v>
      </c>
      <c r="B3266" s="31">
        <v>44922</v>
      </c>
      <c r="C3266" s="31">
        <v>44910</v>
      </c>
      <c r="D3266" s="19" t="s">
        <v>632</v>
      </c>
      <c r="E3266" s="51" t="str">
        <f>IF(ISBLANK(LeaveTracker[[#This Row],[Employee Name]]),"-----",VLOOKUP(LeaveTracker[[#This Row],[Employee Name]],Employees[[Employee Name]:[Office]],7))</f>
        <v>LIBRARY</v>
      </c>
      <c r="F3266" s="51" t="str">
        <f>IF(ISBLANK(LeaveTracker[[#This Row],[Employee Name]]),"-----",VLOOKUP(LeaveTracker[[#This Row],[Employee Name]],Employees[[Employee Name]:[Office]],6))</f>
        <v>REGULAR</v>
      </c>
      <c r="G3266" s="24">
        <v>44910</v>
      </c>
      <c r="H3266" s="24">
        <v>44916</v>
      </c>
      <c r="I3266" s="19" t="s">
        <v>82</v>
      </c>
      <c r="K3266" s="51" t="str">
        <f ca="1">LeaveTracker[[#This Row],[Days]]&amp;" "&amp;LeaveTracker[[#This Row],[Type of Leave]]</f>
        <v>5 VL</v>
      </c>
      <c r="L3266" s="23">
        <f ca="1">NETWORKDAYS(LeaveTracker[[#This Row],[Start Date]],LeaveTracker[[#This Row],[End Date]],lstHolidays)</f>
        <v>5</v>
      </c>
      <c r="M3266" s="27"/>
    </row>
    <row r="3267" spans="1:13" ht="30" customHeight="1" x14ac:dyDescent="0.3">
      <c r="A3267" s="27">
        <f t="shared" si="25"/>
        <v>1589</v>
      </c>
      <c r="B3267" s="31">
        <v>44922</v>
      </c>
      <c r="C3267" s="31">
        <v>44896</v>
      </c>
      <c r="D3267" s="19" t="s">
        <v>391</v>
      </c>
      <c r="E3267" s="51" t="str">
        <f>IF(ISBLANK(LeaveTracker[[#This Row],[Employee Name]]),"-----",VLOOKUP(LeaveTracker[[#This Row],[Employee Name]],Employees[[Employee Name]:[Office]],7))</f>
        <v>CTO</v>
      </c>
      <c r="F3267" s="51" t="str">
        <f>IF(ISBLANK(LeaveTracker[[#This Row],[Employee Name]]),"-----",VLOOKUP(LeaveTracker[[#This Row],[Employee Name]],Employees[[Employee Name]:[Office]],6))</f>
        <v>REGULAR</v>
      </c>
      <c r="G3267" s="24">
        <v>44921</v>
      </c>
      <c r="H3267" s="24">
        <v>44924</v>
      </c>
      <c r="I3267" s="19" t="s">
        <v>82</v>
      </c>
      <c r="J3267" s="43" t="s">
        <v>1004</v>
      </c>
      <c r="K3267" s="51" t="str">
        <f ca="1">LeaveTracker[[#This Row],[Days]]&amp;" "&amp;LeaveTracker[[#This Row],[Type of Leave]]</f>
        <v>3 VL</v>
      </c>
      <c r="L3267" s="23">
        <f ca="1">NETWORKDAYS(LeaveTracker[[#This Row],[Start Date]],LeaveTracker[[#This Row],[End Date]],lstHolidays)</f>
        <v>3</v>
      </c>
      <c r="M3267" s="27"/>
    </row>
    <row r="3268" spans="1:13" ht="30" customHeight="1" x14ac:dyDescent="0.3">
      <c r="A3268" s="27">
        <f t="shared" si="25"/>
        <v>1590</v>
      </c>
      <c r="B3268" s="31">
        <v>44922</v>
      </c>
      <c r="C3268" s="31">
        <v>44893</v>
      </c>
      <c r="D3268" s="19" t="s">
        <v>624</v>
      </c>
      <c r="E3268" s="51" t="str">
        <f>IF(ISBLANK(LeaveTracker[[#This Row],[Employee Name]]),"-----",VLOOKUP(LeaveTracker[[#This Row],[Employee Name]],Employees[[Employee Name]:[Office]],7))</f>
        <v>CTO</v>
      </c>
      <c r="F3268" s="51" t="str">
        <f>IF(ISBLANK(LeaveTracker[[#This Row],[Employee Name]]),"-----",VLOOKUP(LeaveTracker[[#This Row],[Employee Name]],Employees[[Employee Name]:[Office]],6))</f>
        <v>REGULAR</v>
      </c>
      <c r="G3268" s="24">
        <v>44886</v>
      </c>
      <c r="H3268" s="24">
        <v>44890</v>
      </c>
      <c r="I3268" s="19" t="s">
        <v>81</v>
      </c>
      <c r="K3268" s="51" t="str">
        <f ca="1">LeaveTracker[[#This Row],[Days]]&amp;" "&amp;LeaveTracker[[#This Row],[Type of Leave]]</f>
        <v>5 SL</v>
      </c>
      <c r="L3268" s="23">
        <f ca="1">NETWORKDAYS(LeaveTracker[[#This Row],[Start Date]],LeaveTracker[[#This Row],[End Date]],lstHolidays)</f>
        <v>5</v>
      </c>
      <c r="M3268" s="27"/>
    </row>
    <row r="3269" spans="1:13" ht="30" customHeight="1" x14ac:dyDescent="0.3">
      <c r="A3269" s="27">
        <f t="shared" si="25"/>
        <v>1591</v>
      </c>
      <c r="B3269" s="31">
        <v>44922</v>
      </c>
      <c r="C3269" s="31">
        <v>44893</v>
      </c>
      <c r="D3269" s="19" t="s">
        <v>394</v>
      </c>
      <c r="E3269" s="51" t="str">
        <f>IF(ISBLANK(LeaveTracker[[#This Row],[Employee Name]]),"-----",VLOOKUP(LeaveTracker[[#This Row],[Employee Name]],Employees[[Employee Name]:[Office]],7))</f>
        <v>CTO</v>
      </c>
      <c r="F3269" s="51" t="str">
        <f>IF(ISBLANK(LeaveTracker[[#This Row],[Employee Name]]),"-----",VLOOKUP(LeaveTracker[[#This Row],[Employee Name]],Employees[[Employee Name]:[Office]],6))</f>
        <v>REGULAR</v>
      </c>
      <c r="G3269" s="24">
        <v>44897</v>
      </c>
      <c r="H3269" s="24">
        <v>44897</v>
      </c>
      <c r="I3269" s="19" t="s">
        <v>82</v>
      </c>
      <c r="K3269" s="51" t="str">
        <f ca="1">LeaveTracker[[#This Row],[Days]]&amp;" "&amp;LeaveTracker[[#This Row],[Type of Leave]]</f>
        <v>1 VL</v>
      </c>
      <c r="L3269" s="23">
        <f ca="1">NETWORKDAYS(LeaveTracker[[#This Row],[Start Date]],LeaveTracker[[#This Row],[End Date]],lstHolidays)</f>
        <v>1</v>
      </c>
      <c r="M3269" s="27"/>
    </row>
    <row r="3270" spans="1:13" ht="30" customHeight="1" x14ac:dyDescent="0.3">
      <c r="A3270" s="27">
        <v>1591</v>
      </c>
      <c r="B3270" s="31">
        <v>44922</v>
      </c>
      <c r="C3270" s="31">
        <v>44893</v>
      </c>
      <c r="D3270" s="19" t="s">
        <v>394</v>
      </c>
      <c r="E3270" s="51" t="str">
        <f>IF(ISBLANK(LeaveTracker[[#This Row],[Employee Name]]),"-----",VLOOKUP(LeaveTracker[[#This Row],[Employee Name]],Employees[[Employee Name]:[Office]],7))</f>
        <v>CTO</v>
      </c>
      <c r="F3270" s="51" t="str">
        <f>IF(ISBLANK(LeaveTracker[[#This Row],[Employee Name]]),"-----",VLOOKUP(LeaveTracker[[#This Row],[Employee Name]],Employees[[Employee Name]:[Office]],6))</f>
        <v>REGULAR</v>
      </c>
      <c r="G3270" s="24">
        <v>44902</v>
      </c>
      <c r="H3270" s="24">
        <v>44902</v>
      </c>
      <c r="I3270" s="19" t="s">
        <v>82</v>
      </c>
      <c r="K3270" s="51" t="str">
        <f ca="1">LeaveTracker[[#This Row],[Days]]&amp;" "&amp;LeaveTracker[[#This Row],[Type of Leave]]</f>
        <v>1 VL</v>
      </c>
      <c r="L3270" s="23">
        <f ca="1">NETWORKDAYS(LeaveTracker[[#This Row],[Start Date]],LeaveTracker[[#This Row],[End Date]],lstHolidays)</f>
        <v>1</v>
      </c>
      <c r="M3270" s="27"/>
    </row>
    <row r="3271" spans="1:13" ht="30" customHeight="1" x14ac:dyDescent="0.3">
      <c r="A3271" s="27">
        <f t="shared" si="25"/>
        <v>1592</v>
      </c>
      <c r="B3271" s="31">
        <v>44922</v>
      </c>
      <c r="C3271" s="31">
        <v>44908</v>
      </c>
      <c r="D3271" s="19" t="s">
        <v>1297</v>
      </c>
      <c r="E3271" s="51" t="str">
        <f>IF(ISBLANK(LeaveTracker[[#This Row],[Employee Name]]),"-----",VLOOKUP(LeaveTracker[[#This Row],[Employee Name]],Employees[[Employee Name]:[Office]],7))</f>
        <v>CTO</v>
      </c>
      <c r="F3271" s="51" t="str">
        <f>IF(ISBLANK(LeaveTracker[[#This Row],[Employee Name]]),"-----",VLOOKUP(LeaveTracker[[#This Row],[Employee Name]],Employees[[Employee Name]:[Office]],6))</f>
        <v>REGULAR</v>
      </c>
      <c r="G3271" s="24">
        <v>44907</v>
      </c>
      <c r="H3271" s="24">
        <v>44907</v>
      </c>
      <c r="I3271" s="19" t="s">
        <v>81</v>
      </c>
      <c r="K3271" s="51" t="str">
        <f ca="1">LeaveTracker[[#This Row],[Days]]&amp;" "&amp;LeaveTracker[[#This Row],[Type of Leave]]</f>
        <v>1 SL</v>
      </c>
      <c r="L3271" s="23">
        <f ca="1">NETWORKDAYS(LeaveTracker[[#This Row],[Start Date]],LeaveTracker[[#This Row],[End Date]],lstHolidays)</f>
        <v>1</v>
      </c>
      <c r="M3271" s="27"/>
    </row>
    <row r="3272" spans="1:13" ht="30" customHeight="1" x14ac:dyDescent="0.3">
      <c r="A3272" s="27">
        <f t="shared" si="25"/>
        <v>1593</v>
      </c>
      <c r="B3272" s="31">
        <v>44922</v>
      </c>
      <c r="C3272" s="31">
        <v>44907</v>
      </c>
      <c r="D3272" s="19" t="s">
        <v>402</v>
      </c>
      <c r="E3272" s="51" t="str">
        <f>IF(ISBLANK(LeaveTracker[[#This Row],[Employee Name]]),"-----",VLOOKUP(LeaveTracker[[#This Row],[Employee Name]],Employees[[Employee Name]:[Office]],7))</f>
        <v>CTO</v>
      </c>
      <c r="F3272" s="51" t="str">
        <f>IF(ISBLANK(LeaveTracker[[#This Row],[Employee Name]]),"-----",VLOOKUP(LeaveTracker[[#This Row],[Employee Name]],Employees[[Employee Name]:[Office]],6))</f>
        <v>REGULAR</v>
      </c>
      <c r="G3272" s="24">
        <v>44921</v>
      </c>
      <c r="H3272" s="24">
        <v>44924</v>
      </c>
      <c r="I3272" s="19" t="s">
        <v>82</v>
      </c>
      <c r="K3272" s="51" t="str">
        <f ca="1">LeaveTracker[[#This Row],[Days]]&amp;" "&amp;LeaveTracker[[#This Row],[Type of Leave]]</f>
        <v>3 VL</v>
      </c>
      <c r="L3272" s="23">
        <f ca="1">NETWORKDAYS(LeaveTracker[[#This Row],[Start Date]],LeaveTracker[[#This Row],[End Date]],lstHolidays)</f>
        <v>3</v>
      </c>
      <c r="M3272" s="27"/>
    </row>
    <row r="3273" spans="1:13" ht="30" customHeight="1" x14ac:dyDescent="0.3">
      <c r="A3273" s="27">
        <f t="shared" si="25"/>
        <v>1594</v>
      </c>
      <c r="B3273" s="31">
        <v>44922</v>
      </c>
      <c r="C3273" s="31">
        <v>44923</v>
      </c>
      <c r="D3273" s="19" t="s">
        <v>1017</v>
      </c>
      <c r="E3273" s="51" t="str">
        <f>IF(ISBLANK(LeaveTracker[[#This Row],[Employee Name]]),"-----",VLOOKUP(LeaveTracker[[#This Row],[Employee Name]],Employees[[Employee Name]:[Office]],7))</f>
        <v>LANDTAX</v>
      </c>
      <c r="F3273" s="51" t="str">
        <f>IF(ISBLANK(LeaveTracker[[#This Row],[Employee Name]]),"-----",VLOOKUP(LeaveTracker[[#This Row],[Employee Name]],Employees[[Employee Name]:[Office]],6))</f>
        <v>REGULAR</v>
      </c>
      <c r="G3273" s="24">
        <v>44896</v>
      </c>
      <c r="H3273" s="24">
        <v>44897</v>
      </c>
      <c r="I3273" s="19" t="s">
        <v>82</v>
      </c>
      <c r="K3273" s="51" t="str">
        <f ca="1">LeaveTracker[[#This Row],[Days]]&amp;" "&amp;LeaveTracker[[#This Row],[Type of Leave]]</f>
        <v>2 VL</v>
      </c>
      <c r="L3273" s="23">
        <f ca="1">NETWORKDAYS(LeaveTracker[[#This Row],[Start Date]],LeaveTracker[[#This Row],[End Date]],lstHolidays)</f>
        <v>2</v>
      </c>
      <c r="M3273" s="27"/>
    </row>
    <row r="3274" spans="1:13" ht="30" customHeight="1" x14ac:dyDescent="0.3">
      <c r="A3274" s="27">
        <v>1594</v>
      </c>
      <c r="B3274" s="31">
        <v>44922</v>
      </c>
      <c r="C3274" s="31">
        <v>44923</v>
      </c>
      <c r="D3274" s="19" t="s">
        <v>1017</v>
      </c>
      <c r="E3274" s="51" t="str">
        <f>IF(ISBLANK(LeaveTracker[[#This Row],[Employee Name]]),"-----",VLOOKUP(LeaveTracker[[#This Row],[Employee Name]],Employees[[Employee Name]:[Office]],7))</f>
        <v>LANDTAX</v>
      </c>
      <c r="F3274" s="51" t="str">
        <f>IF(ISBLANK(LeaveTracker[[#This Row],[Employee Name]]),"-----",VLOOKUP(LeaveTracker[[#This Row],[Employee Name]],Employees[[Employee Name]:[Office]],6))</f>
        <v>REGULAR</v>
      </c>
      <c r="G3274" s="24">
        <v>44900</v>
      </c>
      <c r="H3274" s="24">
        <v>44900</v>
      </c>
      <c r="I3274" s="19" t="s">
        <v>82</v>
      </c>
      <c r="K3274" s="51" t="str">
        <f ca="1">LeaveTracker[[#This Row],[Days]]&amp;" "&amp;LeaveTracker[[#This Row],[Type of Leave]]</f>
        <v>1 VL</v>
      </c>
      <c r="L3274" s="23">
        <f ca="1">NETWORKDAYS(LeaveTracker[[#This Row],[Start Date]],LeaveTracker[[#This Row],[End Date]],lstHolidays)</f>
        <v>1</v>
      </c>
      <c r="M3274" s="27"/>
    </row>
    <row r="3275" spans="1:13" ht="30" customHeight="1" x14ac:dyDescent="0.3">
      <c r="A3275" s="27">
        <v>1594</v>
      </c>
      <c r="B3275" s="31">
        <v>44922</v>
      </c>
      <c r="C3275" s="31">
        <v>44923</v>
      </c>
      <c r="D3275" s="19" t="s">
        <v>1017</v>
      </c>
      <c r="E3275" s="51" t="str">
        <f>IF(ISBLANK(LeaveTracker[[#This Row],[Employee Name]]),"-----",VLOOKUP(LeaveTracker[[#This Row],[Employee Name]],Employees[[Employee Name]:[Office]],7))</f>
        <v>LANDTAX</v>
      </c>
      <c r="F3275" s="51" t="str">
        <f>IF(ISBLANK(LeaveTracker[[#This Row],[Employee Name]]),"-----",VLOOKUP(LeaveTracker[[#This Row],[Employee Name]],Employees[[Employee Name]:[Office]],6))</f>
        <v>REGULAR</v>
      </c>
      <c r="G3275" s="24">
        <v>44889</v>
      </c>
      <c r="H3275" s="24">
        <v>44889</v>
      </c>
      <c r="I3275" s="19" t="s">
        <v>82</v>
      </c>
      <c r="K3275" s="51" t="str">
        <f ca="1">LeaveTracker[[#This Row],[Days]]&amp;" "&amp;LeaveTracker[[#This Row],[Type of Leave]]</f>
        <v>1 VL</v>
      </c>
      <c r="L3275" s="23">
        <f ca="1">NETWORKDAYS(LeaveTracker[[#This Row],[Start Date]],LeaveTracker[[#This Row],[End Date]],lstHolidays)</f>
        <v>1</v>
      </c>
      <c r="M3275" s="27"/>
    </row>
    <row r="3276" spans="1:13" ht="30" customHeight="1" x14ac:dyDescent="0.3">
      <c r="A3276" s="27">
        <f t="shared" si="25"/>
        <v>1595</v>
      </c>
      <c r="B3276" s="31">
        <v>44922</v>
      </c>
      <c r="C3276" s="31">
        <v>44887</v>
      </c>
      <c r="D3276" s="19" t="s">
        <v>1017</v>
      </c>
      <c r="E3276" s="51" t="str">
        <f>IF(ISBLANK(LeaveTracker[[#This Row],[Employee Name]]),"-----",VLOOKUP(LeaveTracker[[#This Row],[Employee Name]],Employees[[Employee Name]:[Office]],7))</f>
        <v>LANDTAX</v>
      </c>
      <c r="F3276" s="51" t="str">
        <f>IF(ISBLANK(LeaveTracker[[#This Row],[Employee Name]]),"-----",VLOOKUP(LeaveTracker[[#This Row],[Employee Name]],Employees[[Employee Name]:[Office]],6))</f>
        <v>REGULAR</v>
      </c>
      <c r="G3276" s="24">
        <v>44891</v>
      </c>
      <c r="H3276" s="24">
        <v>44894</v>
      </c>
      <c r="I3276" s="19" t="s">
        <v>81</v>
      </c>
      <c r="K3276" s="51" t="str">
        <f ca="1">LeaveTracker[[#This Row],[Days]]&amp;" "&amp;LeaveTracker[[#This Row],[Type of Leave]]</f>
        <v>2 SL</v>
      </c>
      <c r="L3276" s="23">
        <f ca="1">NETWORKDAYS(LeaveTracker[[#This Row],[Start Date]],LeaveTracker[[#This Row],[End Date]],lstHolidays)</f>
        <v>2</v>
      </c>
      <c r="M3276" s="27"/>
    </row>
    <row r="3277" spans="1:13" ht="30" customHeight="1" x14ac:dyDescent="0.3">
      <c r="A3277" s="27">
        <f t="shared" si="25"/>
        <v>1596</v>
      </c>
      <c r="B3277" s="31">
        <v>44922</v>
      </c>
      <c r="C3277" s="31">
        <v>44883</v>
      </c>
      <c r="D3277" s="19" t="s">
        <v>1297</v>
      </c>
      <c r="E3277" s="51" t="str">
        <f>IF(ISBLANK(LeaveTracker[[#This Row],[Employee Name]]),"-----",VLOOKUP(LeaveTracker[[#This Row],[Employee Name]],Employees[[Employee Name]:[Office]],7))</f>
        <v>CTO</v>
      </c>
      <c r="F3277" s="51" t="str">
        <f>IF(ISBLANK(LeaveTracker[[#This Row],[Employee Name]]),"-----",VLOOKUP(LeaveTracker[[#This Row],[Employee Name]],Employees[[Employee Name]:[Office]],6))</f>
        <v>REGULAR</v>
      </c>
      <c r="G3277" s="24">
        <v>44890</v>
      </c>
      <c r="H3277" s="24">
        <v>44890</v>
      </c>
      <c r="I3277" s="19" t="s">
        <v>82</v>
      </c>
      <c r="K3277" s="51" t="str">
        <f ca="1">LeaveTracker[[#This Row],[Days]]&amp;" "&amp;LeaveTracker[[#This Row],[Type of Leave]]</f>
        <v>1 VL</v>
      </c>
      <c r="L3277" s="23">
        <f ca="1">NETWORKDAYS(LeaveTracker[[#This Row],[Start Date]],LeaveTracker[[#This Row],[End Date]],lstHolidays)</f>
        <v>1</v>
      </c>
      <c r="M3277" s="27"/>
    </row>
    <row r="3278" spans="1:13" ht="30" customHeight="1" x14ac:dyDescent="0.3">
      <c r="A3278" s="27">
        <f t="shared" si="25"/>
        <v>1597</v>
      </c>
      <c r="B3278" s="31">
        <v>44922</v>
      </c>
      <c r="C3278" s="31">
        <v>44886</v>
      </c>
      <c r="D3278" s="19" t="s">
        <v>1286</v>
      </c>
      <c r="E3278" s="51" t="str">
        <f>IF(ISBLANK(LeaveTracker[[#This Row],[Employee Name]]),"-----",VLOOKUP(LeaveTracker[[#This Row],[Employee Name]],Employees[[Employee Name]:[Office]],7))</f>
        <v>CTO</v>
      </c>
      <c r="F3278" s="51" t="str">
        <f>IF(ISBLANK(LeaveTracker[[#This Row],[Employee Name]]),"-----",VLOOKUP(LeaveTracker[[#This Row],[Employee Name]],Employees[[Employee Name]:[Office]],6))</f>
        <v>REGULAR</v>
      </c>
      <c r="G3278" s="24">
        <v>44888</v>
      </c>
      <c r="H3278" s="24">
        <v>44888</v>
      </c>
      <c r="I3278" s="19" t="s">
        <v>82</v>
      </c>
      <c r="K3278" s="51" t="str">
        <f ca="1">LeaveTracker[[#This Row],[Days]]&amp;" "&amp;LeaveTracker[[#This Row],[Type of Leave]]</f>
        <v>1 VL</v>
      </c>
      <c r="L3278" s="23">
        <f ca="1">NETWORKDAYS(LeaveTracker[[#This Row],[Start Date]],LeaveTracker[[#This Row],[End Date]],lstHolidays)</f>
        <v>1</v>
      </c>
      <c r="M3278" s="27"/>
    </row>
    <row r="3279" spans="1:13" ht="30" customHeight="1" x14ac:dyDescent="0.3">
      <c r="A3279" s="27">
        <f t="shared" si="25"/>
        <v>1598</v>
      </c>
      <c r="B3279" s="31">
        <v>44922</v>
      </c>
      <c r="C3279" s="31">
        <v>44902</v>
      </c>
      <c r="D3279" s="19" t="s">
        <v>1308</v>
      </c>
      <c r="E3279" s="51" t="str">
        <f>IF(ISBLANK(LeaveTracker[[#This Row],[Employee Name]]),"-----",VLOOKUP(LeaveTracker[[#This Row],[Employee Name]],Employees[[Employee Name]:[Office]],7))</f>
        <v>CTO</v>
      </c>
      <c r="F3279" s="51" t="str">
        <f>IF(ISBLANK(LeaveTracker[[#This Row],[Employee Name]]),"-----",VLOOKUP(LeaveTracker[[#This Row],[Employee Name]],Employees[[Employee Name]:[Office]],6))</f>
        <v>REGULAR</v>
      </c>
      <c r="G3279" s="24">
        <v>44904</v>
      </c>
      <c r="H3279" s="24">
        <v>44904</v>
      </c>
      <c r="I3279" s="19" t="s">
        <v>82</v>
      </c>
      <c r="K3279" s="51" t="str">
        <f ca="1">LeaveTracker[[#This Row],[Days]]&amp;" "&amp;LeaveTracker[[#This Row],[Type of Leave]]</f>
        <v>1 VL</v>
      </c>
      <c r="L3279" s="23">
        <f ca="1">NETWORKDAYS(LeaveTracker[[#This Row],[Start Date]],LeaveTracker[[#This Row],[End Date]],lstHolidays)</f>
        <v>1</v>
      </c>
      <c r="M3279" s="27"/>
    </row>
    <row r="3280" spans="1:13" ht="30" customHeight="1" x14ac:dyDescent="0.3">
      <c r="A3280" s="27">
        <f t="shared" si="25"/>
        <v>1599</v>
      </c>
      <c r="B3280" s="31">
        <v>44922</v>
      </c>
      <c r="C3280" s="31">
        <v>44893</v>
      </c>
      <c r="D3280" s="19" t="s">
        <v>834</v>
      </c>
      <c r="E3280" s="51" t="str">
        <f>IF(ISBLANK(LeaveTracker[[#This Row],[Employee Name]]),"-----",VLOOKUP(LeaveTracker[[#This Row],[Employee Name]],Employees[[Employee Name]:[Office]],7))</f>
        <v>CTO</v>
      </c>
      <c r="F3280" s="51" t="str">
        <f>IF(ISBLANK(LeaveTracker[[#This Row],[Employee Name]]),"-----",VLOOKUP(LeaveTracker[[#This Row],[Employee Name]],Employees[[Employee Name]:[Office]],6))</f>
        <v>REGULAR</v>
      </c>
      <c r="G3280" s="24">
        <v>44890</v>
      </c>
      <c r="H3280" s="24">
        <v>44890</v>
      </c>
      <c r="I3280" s="19" t="s">
        <v>81</v>
      </c>
      <c r="K3280" s="51" t="str">
        <f ca="1">LeaveTracker[[#This Row],[Days]]&amp;" "&amp;LeaveTracker[[#This Row],[Type of Leave]]</f>
        <v>1 SL</v>
      </c>
      <c r="L3280" s="23">
        <f ca="1">NETWORKDAYS(LeaveTracker[[#This Row],[Start Date]],LeaveTracker[[#This Row],[End Date]],lstHolidays)</f>
        <v>1</v>
      </c>
      <c r="M3280" s="27"/>
    </row>
    <row r="3281" spans="1:13" ht="30" customHeight="1" x14ac:dyDescent="0.3">
      <c r="A3281" s="27">
        <f t="shared" si="25"/>
        <v>1600</v>
      </c>
      <c r="B3281" s="31">
        <v>44922</v>
      </c>
      <c r="C3281" s="31">
        <v>44910</v>
      </c>
      <c r="D3281" s="19" t="s">
        <v>711</v>
      </c>
      <c r="E3281" s="51" t="str">
        <f>IF(ISBLANK(LeaveTracker[[#This Row],[Employee Name]]),"-----",VLOOKUP(LeaveTracker[[#This Row],[Employee Name]],Employees[[Employee Name]:[Office]],7))</f>
        <v>CBO</v>
      </c>
      <c r="F3281" s="51" t="str">
        <f>IF(ISBLANK(LeaveTracker[[#This Row],[Employee Name]]),"-----",VLOOKUP(LeaveTracker[[#This Row],[Employee Name]],Employees[[Employee Name]:[Office]],6))</f>
        <v>REGULAR</v>
      </c>
      <c r="G3281" s="24">
        <v>44918</v>
      </c>
      <c r="H3281" s="24">
        <v>44918</v>
      </c>
      <c r="I3281" s="19" t="s">
        <v>82</v>
      </c>
      <c r="K3281" s="51" t="str">
        <f ca="1">LeaveTracker[[#This Row],[Days]]&amp;" "&amp;LeaveTracker[[#This Row],[Type of Leave]]</f>
        <v>1 VL</v>
      </c>
      <c r="L3281" s="23">
        <f ca="1">NETWORKDAYS(LeaveTracker[[#This Row],[Start Date]],LeaveTracker[[#This Row],[End Date]],lstHolidays)</f>
        <v>1</v>
      </c>
      <c r="M3281" s="27"/>
    </row>
    <row r="3282" spans="1:13" ht="30" customHeight="1" x14ac:dyDescent="0.3">
      <c r="A3282" s="27">
        <v>1600</v>
      </c>
      <c r="B3282" s="31">
        <v>44922</v>
      </c>
      <c r="C3282" s="31">
        <v>44910</v>
      </c>
      <c r="D3282" s="19" t="s">
        <v>711</v>
      </c>
      <c r="E3282" s="51" t="str">
        <f>IF(ISBLANK(LeaveTracker[[#This Row],[Employee Name]]),"-----",VLOOKUP(LeaveTracker[[#This Row],[Employee Name]],Employees[[Employee Name]:[Office]],7))</f>
        <v>CBO</v>
      </c>
      <c r="F3282" s="51" t="str">
        <f>IF(ISBLANK(LeaveTracker[[#This Row],[Employee Name]]),"-----",VLOOKUP(LeaveTracker[[#This Row],[Employee Name]],Employees[[Employee Name]:[Office]],6))</f>
        <v>REGULAR</v>
      </c>
      <c r="G3282" s="24">
        <v>44924</v>
      </c>
      <c r="H3282" s="24">
        <v>44924</v>
      </c>
      <c r="I3282" s="19" t="s">
        <v>82</v>
      </c>
      <c r="K3282" s="51" t="str">
        <f ca="1">LeaveTracker[[#This Row],[Days]]&amp;" "&amp;LeaveTracker[[#This Row],[Type of Leave]]</f>
        <v>1 VL</v>
      </c>
      <c r="L3282" s="23">
        <f ca="1">NETWORKDAYS(LeaveTracker[[#This Row],[Start Date]],LeaveTracker[[#This Row],[End Date]],lstHolidays)</f>
        <v>1</v>
      </c>
      <c r="M3282" s="27"/>
    </row>
    <row r="3283" spans="1:13" ht="30" customHeight="1" x14ac:dyDescent="0.3">
      <c r="A3283" s="27">
        <f t="shared" si="25"/>
        <v>1601</v>
      </c>
      <c r="B3283" s="31">
        <v>44922</v>
      </c>
      <c r="C3283" s="31">
        <v>44890</v>
      </c>
      <c r="D3283" s="19" t="s">
        <v>624</v>
      </c>
      <c r="E3283" s="51" t="str">
        <f>IF(ISBLANK(LeaveTracker[[#This Row],[Employee Name]]),"-----",VLOOKUP(LeaveTracker[[#This Row],[Employee Name]],Employees[[Employee Name]:[Office]],7))</f>
        <v>CTO</v>
      </c>
      <c r="F3283" s="51" t="str">
        <f>IF(ISBLANK(LeaveTracker[[#This Row],[Employee Name]]),"-----",VLOOKUP(LeaveTracker[[#This Row],[Employee Name]],Employees[[Employee Name]:[Office]],6))</f>
        <v>REGULAR</v>
      </c>
      <c r="G3283" s="24">
        <v>44904</v>
      </c>
      <c r="H3283" s="24">
        <v>44904</v>
      </c>
      <c r="I3283" s="19" t="s">
        <v>82</v>
      </c>
      <c r="K3283" s="51" t="str">
        <f ca="1">LeaveTracker[[#This Row],[Days]]&amp;" "&amp;LeaveTracker[[#This Row],[Type of Leave]]</f>
        <v>1 VL</v>
      </c>
      <c r="L3283" s="23">
        <f ca="1">NETWORKDAYS(LeaveTracker[[#This Row],[Start Date]],LeaveTracker[[#This Row],[End Date]],lstHolidays)</f>
        <v>1</v>
      </c>
      <c r="M3283" s="27"/>
    </row>
    <row r="3284" spans="1:13" ht="30" customHeight="1" x14ac:dyDescent="0.3">
      <c r="A3284" s="27">
        <f t="shared" si="25"/>
        <v>1602</v>
      </c>
      <c r="B3284" s="31">
        <v>44922</v>
      </c>
      <c r="C3284" s="31">
        <v>44902</v>
      </c>
      <c r="D3284" s="19" t="s">
        <v>759</v>
      </c>
      <c r="E3284" s="51" t="str">
        <f>IF(ISBLANK(LeaveTracker[[#This Row],[Employee Name]]),"-----",VLOOKUP(LeaveTracker[[#This Row],[Employee Name]],Employees[[Employee Name]:[Office]],7))</f>
        <v>CTO</v>
      </c>
      <c r="F3284" s="51" t="str">
        <f>IF(ISBLANK(LeaveTracker[[#This Row],[Employee Name]]),"-----",VLOOKUP(LeaveTracker[[#This Row],[Employee Name]],Employees[[Employee Name]:[Office]],6))</f>
        <v>REGULAR</v>
      </c>
      <c r="G3284" s="24">
        <v>44921</v>
      </c>
      <c r="H3284" s="24">
        <v>44923</v>
      </c>
      <c r="I3284" s="19" t="s">
        <v>82</v>
      </c>
      <c r="K3284" s="51" t="str">
        <f ca="1">LeaveTracker[[#This Row],[Days]]&amp;" "&amp;LeaveTracker[[#This Row],[Type of Leave]]</f>
        <v>2 VL</v>
      </c>
      <c r="L3284" s="23">
        <f ca="1">NETWORKDAYS(LeaveTracker[[#This Row],[Start Date]],LeaveTracker[[#This Row],[End Date]],lstHolidays)</f>
        <v>2</v>
      </c>
      <c r="M3284" s="27"/>
    </row>
    <row r="3285" spans="1:13" ht="30" customHeight="1" x14ac:dyDescent="0.3">
      <c r="A3285" s="27">
        <f t="shared" si="25"/>
        <v>1603</v>
      </c>
      <c r="B3285" s="31">
        <v>44922</v>
      </c>
      <c r="C3285" s="31">
        <v>44901</v>
      </c>
      <c r="D3285" s="19" t="s">
        <v>415</v>
      </c>
      <c r="E3285" s="51" t="str">
        <f>IF(ISBLANK(LeaveTracker[[#This Row],[Employee Name]]),"-----",VLOOKUP(LeaveTracker[[#This Row],[Employee Name]],Employees[[Employee Name]:[Office]],7))</f>
        <v>CTO</v>
      </c>
      <c r="F3285" s="51" t="str">
        <f>IF(ISBLANK(LeaveTracker[[#This Row],[Employee Name]]),"-----",VLOOKUP(LeaveTracker[[#This Row],[Employee Name]],Employees[[Employee Name]:[Office]],6))</f>
        <v>REGULAR</v>
      </c>
      <c r="G3285" s="24">
        <v>44911</v>
      </c>
      <c r="H3285" s="24">
        <v>44911</v>
      </c>
      <c r="I3285" s="19" t="s">
        <v>82</v>
      </c>
      <c r="K3285" s="51" t="str">
        <f ca="1">LeaveTracker[[#This Row],[Days]]&amp;" "&amp;LeaveTracker[[#This Row],[Type of Leave]]</f>
        <v>1 VL</v>
      </c>
      <c r="L3285" s="23">
        <f ca="1">NETWORKDAYS(LeaveTracker[[#This Row],[Start Date]],LeaveTracker[[#This Row],[End Date]],lstHolidays)</f>
        <v>1</v>
      </c>
      <c r="M3285" s="27"/>
    </row>
    <row r="3286" spans="1:13" ht="30" customHeight="1" x14ac:dyDescent="0.3">
      <c r="A3286" s="27">
        <v>1603</v>
      </c>
      <c r="B3286" s="31">
        <v>44922</v>
      </c>
      <c r="C3286" s="31">
        <v>44901</v>
      </c>
      <c r="D3286" s="19" t="s">
        <v>415</v>
      </c>
      <c r="E3286" s="51" t="str">
        <f>IF(ISBLANK(LeaveTracker[[#This Row],[Employee Name]]),"-----",VLOOKUP(LeaveTracker[[#This Row],[Employee Name]],Employees[[Employee Name]:[Office]],7))</f>
        <v>CTO</v>
      </c>
      <c r="F3286" s="51" t="str">
        <f>IF(ISBLANK(LeaveTracker[[#This Row],[Employee Name]]),"-----",VLOOKUP(LeaveTracker[[#This Row],[Employee Name]],Employees[[Employee Name]:[Office]],6))</f>
        <v>REGULAR</v>
      </c>
      <c r="G3286" s="24">
        <v>44917</v>
      </c>
      <c r="H3286" s="24">
        <v>44918</v>
      </c>
      <c r="I3286" s="19" t="s">
        <v>82</v>
      </c>
      <c r="K3286" s="51" t="str">
        <f ca="1">LeaveTracker[[#This Row],[Days]]&amp;" "&amp;LeaveTracker[[#This Row],[Type of Leave]]</f>
        <v>2 VL</v>
      </c>
      <c r="L3286" s="23">
        <f ca="1">NETWORKDAYS(LeaveTracker[[#This Row],[Start Date]],LeaveTracker[[#This Row],[End Date]],lstHolidays)</f>
        <v>2</v>
      </c>
      <c r="M3286" s="27"/>
    </row>
    <row r="3287" spans="1:13" ht="30" customHeight="1" x14ac:dyDescent="0.3">
      <c r="A3287" s="27">
        <f t="shared" si="25"/>
        <v>1604</v>
      </c>
      <c r="B3287" s="31">
        <v>44922</v>
      </c>
      <c r="C3287" s="31">
        <v>44897</v>
      </c>
      <c r="D3287" s="19" t="s">
        <v>415</v>
      </c>
      <c r="E3287" s="51" t="str">
        <f>IF(ISBLANK(LeaveTracker[[#This Row],[Employee Name]]),"-----",VLOOKUP(LeaveTracker[[#This Row],[Employee Name]],Employees[[Employee Name]:[Office]],7))</f>
        <v>CTO</v>
      </c>
      <c r="F3287" s="51" t="str">
        <f>IF(ISBLANK(LeaveTracker[[#This Row],[Employee Name]]),"-----",VLOOKUP(LeaveTracker[[#This Row],[Employee Name]],Employees[[Employee Name]:[Office]],6))</f>
        <v>REGULAR</v>
      </c>
      <c r="G3287" s="24">
        <v>44904</v>
      </c>
      <c r="H3287" s="24">
        <v>44904</v>
      </c>
      <c r="I3287" s="19" t="s">
        <v>298</v>
      </c>
      <c r="J3287" s="43" t="s">
        <v>1003</v>
      </c>
      <c r="K3287" s="51" t="str">
        <f ca="1">LeaveTracker[[#This Row],[Days]]&amp;" "&amp;LeaveTracker[[#This Row],[Type of Leave]]</f>
        <v>1 OTHER</v>
      </c>
      <c r="L3287" s="23">
        <f ca="1">NETWORKDAYS(LeaveTracker[[#This Row],[Start Date]],LeaveTracker[[#This Row],[End Date]],lstHolidays)</f>
        <v>1</v>
      </c>
      <c r="M3287" s="27"/>
    </row>
    <row r="3288" spans="1:13" ht="30" customHeight="1" x14ac:dyDescent="0.3">
      <c r="A3288" s="27">
        <f t="shared" si="25"/>
        <v>1605</v>
      </c>
      <c r="B3288" s="31">
        <v>44922</v>
      </c>
      <c r="C3288" s="31">
        <v>44900</v>
      </c>
      <c r="D3288" s="19" t="s">
        <v>1060</v>
      </c>
      <c r="E3288" s="51" t="str">
        <f>IF(ISBLANK(LeaveTracker[[#This Row],[Employee Name]]),"-----",VLOOKUP(LeaveTracker[[#This Row],[Employee Name]],Employees[[Employee Name]:[Office]],7))</f>
        <v>CTO</v>
      </c>
      <c r="F3288" s="51" t="str">
        <f>IF(ISBLANK(LeaveTracker[[#This Row],[Employee Name]]),"-----",VLOOKUP(LeaveTracker[[#This Row],[Employee Name]],Employees[[Employee Name]:[Office]],6))</f>
        <v>REGULAR</v>
      </c>
      <c r="G3288" s="24">
        <v>44909</v>
      </c>
      <c r="H3288" s="24">
        <v>44899</v>
      </c>
      <c r="I3288" s="19" t="s">
        <v>81</v>
      </c>
      <c r="K3288" s="51" t="str">
        <f ca="1">LeaveTracker[[#This Row],[Days]]&amp;" "&amp;LeaveTracker[[#This Row],[Type of Leave]]</f>
        <v>-7 SL</v>
      </c>
      <c r="L3288" s="23">
        <f ca="1">NETWORKDAYS(LeaveTracker[[#This Row],[Start Date]],LeaveTracker[[#This Row],[End Date]],lstHolidays)</f>
        <v>-7</v>
      </c>
      <c r="M3288" s="27"/>
    </row>
    <row r="3289" spans="1:13" ht="30" customHeight="1" x14ac:dyDescent="0.3">
      <c r="A3289" s="27">
        <v>1605</v>
      </c>
      <c r="B3289" s="31">
        <v>44922</v>
      </c>
      <c r="C3289" s="31">
        <v>44900</v>
      </c>
      <c r="D3289" s="19" t="s">
        <v>1060</v>
      </c>
      <c r="E3289" s="51" t="str">
        <f>IF(ISBLANK(LeaveTracker[[#This Row],[Employee Name]]),"-----",VLOOKUP(LeaveTracker[[#This Row],[Employee Name]],Employees[[Employee Name]:[Office]],7))</f>
        <v>CTO</v>
      </c>
      <c r="F3289" s="51" t="str">
        <f>IF(ISBLANK(LeaveTracker[[#This Row],[Employee Name]]),"-----",VLOOKUP(LeaveTracker[[#This Row],[Employee Name]],Employees[[Employee Name]:[Office]],6))</f>
        <v>REGULAR</v>
      </c>
      <c r="G3289" s="24">
        <v>44898</v>
      </c>
      <c r="H3289" s="24">
        <v>44898</v>
      </c>
      <c r="I3289" s="19" t="s">
        <v>81</v>
      </c>
      <c r="K3289" s="51" t="str">
        <f ca="1">LeaveTracker[[#This Row],[Days]]&amp;" "&amp;LeaveTracker[[#This Row],[Type of Leave]]</f>
        <v>0 SL</v>
      </c>
      <c r="L3289" s="23">
        <f ca="1">NETWORKDAYS(LeaveTracker[[#This Row],[Start Date]],LeaveTracker[[#This Row],[End Date]],lstHolidays)</f>
        <v>0</v>
      </c>
      <c r="M3289" s="27"/>
    </row>
    <row r="3290" spans="1:13" ht="30" customHeight="1" x14ac:dyDescent="0.3">
      <c r="A3290" s="27">
        <f t="shared" si="25"/>
        <v>1606</v>
      </c>
      <c r="B3290" s="31">
        <v>44922</v>
      </c>
      <c r="C3290" s="31">
        <v>44923</v>
      </c>
      <c r="D3290" s="19" t="s">
        <v>398</v>
      </c>
      <c r="E3290" s="51" t="str">
        <f>IF(ISBLANK(LeaveTracker[[#This Row],[Employee Name]]),"-----",VLOOKUP(LeaveTracker[[#This Row],[Employee Name]],Employees[[Employee Name]:[Office]],7))</f>
        <v>NUTRITION OFFICE</v>
      </c>
      <c r="F3290" s="51" t="str">
        <f>IF(ISBLANK(LeaveTracker[[#This Row],[Employee Name]]),"-----",VLOOKUP(LeaveTracker[[#This Row],[Employee Name]],Employees[[Employee Name]:[Office]],6))</f>
        <v>REGULAR</v>
      </c>
      <c r="G3290" s="24">
        <v>44911</v>
      </c>
      <c r="H3290" s="24">
        <v>44911</v>
      </c>
      <c r="I3290" s="19" t="s">
        <v>82</v>
      </c>
      <c r="K3290" s="51" t="str">
        <f ca="1">LeaveTracker[[#This Row],[Days]]&amp;" "&amp;LeaveTracker[[#This Row],[Type of Leave]]</f>
        <v>1 VL</v>
      </c>
      <c r="L3290" s="23">
        <f ca="1">NETWORKDAYS(LeaveTracker[[#This Row],[Start Date]],LeaveTracker[[#This Row],[End Date]],lstHolidays)</f>
        <v>1</v>
      </c>
      <c r="M3290" s="27"/>
    </row>
    <row r="3291" spans="1:13" ht="30" customHeight="1" x14ac:dyDescent="0.3">
      <c r="A3291" s="27">
        <f t="shared" si="25"/>
        <v>1607</v>
      </c>
      <c r="B3291" s="31">
        <v>44922</v>
      </c>
      <c r="C3291" s="31">
        <v>44923</v>
      </c>
      <c r="D3291" s="19" t="s">
        <v>398</v>
      </c>
      <c r="E3291" s="51" t="str">
        <f>IF(ISBLANK(LeaveTracker[[#This Row],[Employee Name]]),"-----",VLOOKUP(LeaveTracker[[#This Row],[Employee Name]],Employees[[Employee Name]:[Office]],7))</f>
        <v>NUTRITION OFFICE</v>
      </c>
      <c r="F3291" s="51" t="str">
        <f>IF(ISBLANK(LeaveTracker[[#This Row],[Employee Name]]),"-----",VLOOKUP(LeaveTracker[[#This Row],[Employee Name]],Employees[[Employee Name]:[Office]],6))</f>
        <v>REGULAR</v>
      </c>
      <c r="G3291" s="24">
        <v>44896</v>
      </c>
      <c r="H3291" s="24">
        <v>44896</v>
      </c>
      <c r="I3291" s="19" t="s">
        <v>81</v>
      </c>
      <c r="K3291" s="51" t="str">
        <f ca="1">LeaveTracker[[#This Row],[Days]]&amp;" "&amp;LeaveTracker[[#This Row],[Type of Leave]]</f>
        <v>1 SL</v>
      </c>
      <c r="L3291" s="23">
        <f ca="1">NETWORKDAYS(LeaveTracker[[#This Row],[Start Date]],LeaveTracker[[#This Row],[End Date]],lstHolidays)</f>
        <v>1</v>
      </c>
      <c r="M3291" s="27"/>
    </row>
    <row r="3292" spans="1:13" ht="30" customHeight="1" x14ac:dyDescent="0.3">
      <c r="A3292" s="27">
        <f t="shared" si="25"/>
        <v>1608</v>
      </c>
      <c r="B3292" s="31">
        <v>44922</v>
      </c>
      <c r="C3292" s="31">
        <v>44888</v>
      </c>
      <c r="D3292" s="19" t="s">
        <v>1854</v>
      </c>
      <c r="E3292" s="51" t="str">
        <f>IF(ISBLANK(LeaveTracker[[#This Row],[Employee Name]]),"-----",VLOOKUP(LeaveTracker[[#This Row],[Employee Name]],Employees[[Employee Name]:[Office]],7))</f>
        <v>EEO/CITY MARKET</v>
      </c>
      <c r="F3292" s="51" t="str">
        <f>IF(ISBLANK(LeaveTracker[[#This Row],[Employee Name]]),"-----",VLOOKUP(LeaveTracker[[#This Row],[Employee Name]],Employees[[Employee Name]:[Office]],6))</f>
        <v>CASUAL</v>
      </c>
      <c r="G3292" s="24">
        <v>44898</v>
      </c>
      <c r="H3292" s="24">
        <v>44898</v>
      </c>
      <c r="I3292" s="19" t="s">
        <v>82</v>
      </c>
      <c r="J3292" s="43" t="s">
        <v>1004</v>
      </c>
      <c r="K3292" s="51" t="str">
        <f ca="1">LeaveTracker[[#This Row],[Days]]&amp;" "&amp;LeaveTracker[[#This Row],[Type of Leave]]</f>
        <v>0 VL</v>
      </c>
      <c r="L3292" s="23">
        <f ca="1">NETWORKDAYS(LeaveTracker[[#This Row],[Start Date]],LeaveTracker[[#This Row],[End Date]],lstHolidays)</f>
        <v>0</v>
      </c>
      <c r="M3292" s="27"/>
    </row>
    <row r="3293" spans="1:13" ht="30" customHeight="1" x14ac:dyDescent="0.3">
      <c r="A3293" s="27">
        <v>1608</v>
      </c>
      <c r="B3293" s="31">
        <v>44922</v>
      </c>
      <c r="C3293" s="31">
        <v>44889</v>
      </c>
      <c r="D3293" s="19" t="s">
        <v>1854</v>
      </c>
      <c r="E3293" s="51" t="str">
        <f>IF(ISBLANK(LeaveTracker[[#This Row],[Employee Name]]),"-----",VLOOKUP(LeaveTracker[[#This Row],[Employee Name]],Employees[[Employee Name]:[Office]],7))</f>
        <v>EEO/CITY MARKET</v>
      </c>
      <c r="F3293" s="51" t="str">
        <f>IF(ISBLANK(LeaveTracker[[#This Row],[Employee Name]]),"-----",VLOOKUP(LeaveTracker[[#This Row],[Employee Name]],Employees[[Employee Name]:[Office]],6))</f>
        <v>CASUAL</v>
      </c>
      <c r="G3293" s="24">
        <v>44902</v>
      </c>
      <c r="H3293" s="24">
        <v>44902</v>
      </c>
      <c r="I3293" s="19" t="s">
        <v>82</v>
      </c>
      <c r="J3293" s="43" t="s">
        <v>1004</v>
      </c>
      <c r="K3293" s="51" t="str">
        <f ca="1">LeaveTracker[[#This Row],[Days]]&amp;" "&amp;LeaveTracker[[#This Row],[Type of Leave]]</f>
        <v>1 VL</v>
      </c>
      <c r="L3293" s="23">
        <f ca="1">NETWORKDAYS(LeaveTracker[[#This Row],[Start Date]],LeaveTracker[[#This Row],[End Date]],lstHolidays)</f>
        <v>1</v>
      </c>
      <c r="M3293" s="27"/>
    </row>
    <row r="3294" spans="1:13" ht="30" customHeight="1" x14ac:dyDescent="0.3">
      <c r="A3294" s="27">
        <v>1608</v>
      </c>
      <c r="B3294" s="31">
        <v>44922</v>
      </c>
      <c r="C3294" s="31">
        <v>44890</v>
      </c>
      <c r="D3294" s="19" t="s">
        <v>1854</v>
      </c>
      <c r="E3294" s="51" t="str">
        <f>IF(ISBLANK(LeaveTracker[[#This Row],[Employee Name]]),"-----",VLOOKUP(LeaveTracker[[#This Row],[Employee Name]],Employees[[Employee Name]:[Office]],7))</f>
        <v>EEO/CITY MARKET</v>
      </c>
      <c r="F3294" s="51" t="str">
        <f>IF(ISBLANK(LeaveTracker[[#This Row],[Employee Name]]),"-----",VLOOKUP(LeaveTracker[[#This Row],[Employee Name]],Employees[[Employee Name]:[Office]],6))</f>
        <v>CASUAL</v>
      </c>
      <c r="G3294" s="24">
        <v>44904</v>
      </c>
      <c r="H3294" s="24">
        <v>44904</v>
      </c>
      <c r="I3294" s="19" t="s">
        <v>82</v>
      </c>
      <c r="J3294" s="43" t="s">
        <v>1004</v>
      </c>
      <c r="K3294" s="51" t="str">
        <f ca="1">LeaveTracker[[#This Row],[Days]]&amp;" "&amp;LeaveTracker[[#This Row],[Type of Leave]]</f>
        <v>1 VL</v>
      </c>
      <c r="L3294" s="23">
        <f ca="1">NETWORKDAYS(LeaveTracker[[#This Row],[Start Date]],LeaveTracker[[#This Row],[End Date]],lstHolidays)</f>
        <v>1</v>
      </c>
      <c r="M3294" s="27"/>
    </row>
    <row r="3295" spans="1:13" ht="30" customHeight="1" x14ac:dyDescent="0.3">
      <c r="A3295" s="27">
        <v>1608</v>
      </c>
      <c r="B3295" s="31">
        <v>44922</v>
      </c>
      <c r="C3295" s="31">
        <v>44891</v>
      </c>
      <c r="D3295" s="19" t="s">
        <v>1854</v>
      </c>
      <c r="E3295" s="51" t="str">
        <f>IF(ISBLANK(LeaveTracker[[#This Row],[Employee Name]]),"-----",VLOOKUP(LeaveTracker[[#This Row],[Employee Name]],Employees[[Employee Name]:[Office]],7))</f>
        <v>EEO/CITY MARKET</v>
      </c>
      <c r="F3295" s="51" t="str">
        <f>IF(ISBLANK(LeaveTracker[[#This Row],[Employee Name]]),"-----",VLOOKUP(LeaveTracker[[#This Row],[Employee Name]],Employees[[Employee Name]:[Office]],6))</f>
        <v>CASUAL</v>
      </c>
      <c r="G3295" s="24">
        <v>44907</v>
      </c>
      <c r="H3295" s="24">
        <v>44908</v>
      </c>
      <c r="I3295" s="19" t="s">
        <v>82</v>
      </c>
      <c r="J3295" s="43" t="s">
        <v>1004</v>
      </c>
      <c r="K3295" s="51" t="str">
        <f ca="1">LeaveTracker[[#This Row],[Days]]&amp;" "&amp;LeaveTracker[[#This Row],[Type of Leave]]</f>
        <v>2 VL</v>
      </c>
      <c r="L3295" s="23">
        <f ca="1">NETWORKDAYS(LeaveTracker[[#This Row],[Start Date]],LeaveTracker[[#This Row],[End Date]],lstHolidays)</f>
        <v>2</v>
      </c>
      <c r="M3295" s="27"/>
    </row>
    <row r="3296" spans="1:13" ht="30" customHeight="1" x14ac:dyDescent="0.3">
      <c r="A3296" s="27">
        <f t="shared" si="25"/>
        <v>1609</v>
      </c>
      <c r="B3296" s="31">
        <v>44922</v>
      </c>
      <c r="C3296" s="31">
        <v>44894</v>
      </c>
      <c r="D3296" s="19" t="s">
        <v>1854</v>
      </c>
      <c r="E3296" s="51" t="str">
        <f>IF(ISBLANK(LeaveTracker[[#This Row],[Employee Name]]),"-----",VLOOKUP(LeaveTracker[[#This Row],[Employee Name]],Employees[[Employee Name]:[Office]],7))</f>
        <v>EEO/CITY MARKET</v>
      </c>
      <c r="F3296" s="51" t="str">
        <f>IF(ISBLANK(LeaveTracker[[#This Row],[Employee Name]]),"-----",VLOOKUP(LeaveTracker[[#This Row],[Employee Name]],Employees[[Employee Name]:[Office]],6))</f>
        <v>CASUAL</v>
      </c>
      <c r="G3296" s="24">
        <v>44893</v>
      </c>
      <c r="H3296" s="24">
        <v>44893</v>
      </c>
      <c r="I3296" s="19" t="s">
        <v>81</v>
      </c>
      <c r="K3296" s="51" t="str">
        <f ca="1">LeaveTracker[[#This Row],[Days]]&amp;" "&amp;LeaveTracker[[#This Row],[Type of Leave]]</f>
        <v>1 SL</v>
      </c>
      <c r="L3296" s="23">
        <f ca="1">NETWORKDAYS(LeaveTracker[[#This Row],[Start Date]],LeaveTracker[[#This Row],[End Date]],lstHolidays)</f>
        <v>1</v>
      </c>
      <c r="M3296" s="27"/>
    </row>
    <row r="3297" spans="1:13" ht="30" customHeight="1" x14ac:dyDescent="0.3">
      <c r="A3297" s="27">
        <f t="shared" si="25"/>
        <v>1610</v>
      </c>
      <c r="B3297" s="31">
        <v>44922</v>
      </c>
      <c r="C3297" s="31">
        <v>44893</v>
      </c>
      <c r="D3297" s="19" t="s">
        <v>1765</v>
      </c>
      <c r="E3297" s="51" t="str">
        <f>IF(ISBLANK(LeaveTracker[[#This Row],[Employee Name]]),"-----",VLOOKUP(LeaveTracker[[#This Row],[Employee Name]],Employees[[Employee Name]:[Office]],7))</f>
        <v>EEO/CITY MARKET</v>
      </c>
      <c r="F3297" s="51" t="str">
        <f>IF(ISBLANK(LeaveTracker[[#This Row],[Employee Name]]),"-----",VLOOKUP(LeaveTracker[[#This Row],[Employee Name]],Employees[[Employee Name]:[Office]],6))</f>
        <v>CASUAL</v>
      </c>
      <c r="G3297" s="24">
        <v>44903</v>
      </c>
      <c r="H3297" s="24">
        <v>44903</v>
      </c>
      <c r="I3297" s="19" t="s">
        <v>82</v>
      </c>
      <c r="J3297" s="43" t="s">
        <v>1004</v>
      </c>
      <c r="K3297" s="51" t="str">
        <f ca="1">LeaveTracker[[#This Row],[Days]]&amp;" "&amp;LeaveTracker[[#This Row],[Type of Leave]]</f>
        <v>0 VL</v>
      </c>
      <c r="L3297" s="23">
        <f ca="1">NETWORKDAYS(LeaveTracker[[#This Row],[Start Date]],LeaveTracker[[#This Row],[End Date]],lstHolidays)</f>
        <v>0</v>
      </c>
      <c r="M3297" s="27"/>
    </row>
    <row r="3298" spans="1:13" ht="30" customHeight="1" x14ac:dyDescent="0.3">
      <c r="A3298" s="27">
        <v>1610</v>
      </c>
      <c r="B3298" s="31">
        <v>44922</v>
      </c>
      <c r="C3298" s="31">
        <v>44893</v>
      </c>
      <c r="D3298" s="19" t="s">
        <v>1765</v>
      </c>
      <c r="E3298" s="51" t="str">
        <f>IF(ISBLANK(LeaveTracker[[#This Row],[Employee Name]]),"-----",VLOOKUP(LeaveTracker[[#This Row],[Employee Name]],Employees[[Employee Name]:[Office]],7))</f>
        <v>EEO/CITY MARKET</v>
      </c>
      <c r="F3298" s="51" t="str">
        <f>IF(ISBLANK(LeaveTracker[[#This Row],[Employee Name]]),"-----",VLOOKUP(LeaveTracker[[#This Row],[Employee Name]],Employees[[Employee Name]:[Office]],6))</f>
        <v>CASUAL</v>
      </c>
      <c r="G3298" s="24">
        <v>44915</v>
      </c>
      <c r="H3298" s="24">
        <v>44915</v>
      </c>
      <c r="I3298" s="19" t="s">
        <v>82</v>
      </c>
      <c r="J3298" s="43" t="s">
        <v>1004</v>
      </c>
      <c r="K3298" s="51" t="str">
        <f ca="1">LeaveTracker[[#This Row],[Days]]&amp;" "&amp;LeaveTracker[[#This Row],[Type of Leave]]</f>
        <v>1 VL</v>
      </c>
      <c r="L3298" s="23">
        <f ca="1">NETWORKDAYS(LeaveTracker[[#This Row],[Start Date]],LeaveTracker[[#This Row],[End Date]],lstHolidays)</f>
        <v>1</v>
      </c>
      <c r="M3298" s="27"/>
    </row>
    <row r="3299" spans="1:13" ht="30" customHeight="1" x14ac:dyDescent="0.3">
      <c r="A3299" s="27">
        <f t="shared" si="25"/>
        <v>1611</v>
      </c>
      <c r="B3299" s="31">
        <v>44922</v>
      </c>
      <c r="C3299" s="31">
        <v>44890</v>
      </c>
      <c r="D3299" s="19" t="s">
        <v>1765</v>
      </c>
      <c r="E3299" s="51" t="str">
        <f>IF(ISBLANK(LeaveTracker[[#This Row],[Employee Name]]),"-----",VLOOKUP(LeaveTracker[[#This Row],[Employee Name]],Employees[[Employee Name]:[Office]],7))</f>
        <v>EEO/CITY MARKET</v>
      </c>
      <c r="F3299" s="51" t="str">
        <f>IF(ISBLANK(LeaveTracker[[#This Row],[Employee Name]]),"-----",VLOOKUP(LeaveTracker[[#This Row],[Employee Name]],Employees[[Employee Name]:[Office]],6))</f>
        <v>CASUAL</v>
      </c>
      <c r="G3299" s="24">
        <v>44889</v>
      </c>
      <c r="H3299" s="24">
        <v>44889</v>
      </c>
      <c r="I3299" s="19" t="s">
        <v>81</v>
      </c>
      <c r="K3299" s="51" t="str">
        <f ca="1">LeaveTracker[[#This Row],[Days]]&amp;" "&amp;LeaveTracker[[#This Row],[Type of Leave]]</f>
        <v>1 SL</v>
      </c>
      <c r="L3299" s="23">
        <f ca="1">NETWORKDAYS(LeaveTracker[[#This Row],[Start Date]],LeaveTracker[[#This Row],[End Date]],lstHolidays)</f>
        <v>1</v>
      </c>
      <c r="M3299" s="27"/>
    </row>
    <row r="3300" spans="1:13" ht="30" customHeight="1" x14ac:dyDescent="0.3">
      <c r="A3300" s="27">
        <f t="shared" si="25"/>
        <v>1612</v>
      </c>
      <c r="B3300" s="31">
        <v>44922</v>
      </c>
      <c r="C3300" s="31">
        <v>44907</v>
      </c>
      <c r="D3300" s="19" t="s">
        <v>1821</v>
      </c>
      <c r="E3300" s="51" t="str">
        <f>IF(ISBLANK(LeaveTracker[[#This Row],[Employee Name]]),"-----",VLOOKUP(LeaveTracker[[#This Row],[Employee Name]],Employees[[Employee Name]:[Office]],7))</f>
        <v>TICC/TCCH</v>
      </c>
      <c r="F3300" s="51" t="str">
        <f>IF(ISBLANK(LeaveTracker[[#This Row],[Employee Name]]),"-----",VLOOKUP(LeaveTracker[[#This Row],[Employee Name]],Employees[[Employee Name]:[Office]],6))</f>
        <v>CASUAL</v>
      </c>
      <c r="G3300" s="24">
        <v>44896</v>
      </c>
      <c r="H3300" s="24">
        <v>44896</v>
      </c>
      <c r="I3300" s="19" t="s">
        <v>81</v>
      </c>
      <c r="K3300" s="51" t="str">
        <f ca="1">LeaveTracker[[#This Row],[Days]]&amp;" "&amp;LeaveTracker[[#This Row],[Type of Leave]]</f>
        <v>1 SL</v>
      </c>
      <c r="L3300" s="23">
        <f ca="1">NETWORKDAYS(LeaveTracker[[#This Row],[Start Date]],LeaveTracker[[#This Row],[End Date]],lstHolidays)</f>
        <v>1</v>
      </c>
      <c r="M3300" s="27"/>
    </row>
    <row r="3301" spans="1:13" ht="30" customHeight="1" x14ac:dyDescent="0.3">
      <c r="A3301" s="27">
        <v>1612</v>
      </c>
      <c r="B3301" s="31">
        <v>44922</v>
      </c>
      <c r="C3301" s="31">
        <v>44907</v>
      </c>
      <c r="D3301" s="19" t="s">
        <v>1821</v>
      </c>
      <c r="E3301" s="51" t="str">
        <f>IF(ISBLANK(LeaveTracker[[#This Row],[Employee Name]]),"-----",VLOOKUP(LeaveTracker[[#This Row],[Employee Name]],Employees[[Employee Name]:[Office]],7))</f>
        <v>TICC/TCCH</v>
      </c>
      <c r="F3301" s="51" t="str">
        <f>IF(ISBLANK(LeaveTracker[[#This Row],[Employee Name]]),"-----",VLOOKUP(LeaveTracker[[#This Row],[Employee Name]],Employees[[Employee Name]:[Office]],6))</f>
        <v>CASUAL</v>
      </c>
      <c r="G3301" s="24">
        <v>44901</v>
      </c>
      <c r="H3301" s="24">
        <v>44902</v>
      </c>
      <c r="I3301" s="19" t="s">
        <v>81</v>
      </c>
      <c r="K3301" s="51" t="str">
        <f ca="1">LeaveTracker[[#This Row],[Days]]&amp;" "&amp;LeaveTracker[[#This Row],[Type of Leave]]</f>
        <v>2 SL</v>
      </c>
      <c r="L3301" s="23">
        <f ca="1">NETWORKDAYS(LeaveTracker[[#This Row],[Start Date]],LeaveTracker[[#This Row],[End Date]],lstHolidays)</f>
        <v>2</v>
      </c>
      <c r="M3301" s="27"/>
    </row>
    <row r="3302" spans="1:13" ht="30" customHeight="1" x14ac:dyDescent="0.3">
      <c r="A3302" s="27">
        <v>1612</v>
      </c>
      <c r="B3302" s="31">
        <v>44922</v>
      </c>
      <c r="C3302" s="31">
        <v>44907</v>
      </c>
      <c r="D3302" s="19" t="s">
        <v>1821</v>
      </c>
      <c r="E3302" s="51" t="str">
        <f>IF(ISBLANK(LeaveTracker[[#This Row],[Employee Name]]),"-----",VLOOKUP(LeaveTracker[[#This Row],[Employee Name]],Employees[[Employee Name]:[Office]],7))</f>
        <v>TICC/TCCH</v>
      </c>
      <c r="F3302" s="51" t="str">
        <f>IF(ISBLANK(LeaveTracker[[#This Row],[Employee Name]]),"-----",VLOOKUP(LeaveTracker[[#This Row],[Employee Name]],Employees[[Employee Name]:[Office]],6))</f>
        <v>CASUAL</v>
      </c>
      <c r="G3302" s="24">
        <v>44904</v>
      </c>
      <c r="H3302" s="24">
        <v>44904</v>
      </c>
      <c r="I3302" s="19" t="s">
        <v>81</v>
      </c>
      <c r="K3302" s="51" t="str">
        <f ca="1">LeaveTracker[[#This Row],[Days]]&amp;" "&amp;LeaveTracker[[#This Row],[Type of Leave]]</f>
        <v>1 SL</v>
      </c>
      <c r="L3302" s="23">
        <f ca="1">NETWORKDAYS(LeaveTracker[[#This Row],[Start Date]],LeaveTracker[[#This Row],[End Date]],lstHolidays)</f>
        <v>1</v>
      </c>
      <c r="M3302" s="27"/>
    </row>
    <row r="3303" spans="1:13" ht="30" customHeight="1" x14ac:dyDescent="0.3">
      <c r="A3303" s="27">
        <f t="shared" si="25"/>
        <v>1613</v>
      </c>
      <c r="B3303" s="31">
        <v>44922</v>
      </c>
      <c r="C3303" s="31">
        <v>44902</v>
      </c>
      <c r="D3303" s="19" t="s">
        <v>1821</v>
      </c>
      <c r="E3303" s="51" t="str">
        <f>IF(ISBLANK(LeaveTracker[[#This Row],[Employee Name]]),"-----",VLOOKUP(LeaveTracker[[#This Row],[Employee Name]],Employees[[Employee Name]:[Office]],7))</f>
        <v>TICC/TCCH</v>
      </c>
      <c r="F3303" s="51" t="str">
        <f>IF(ISBLANK(LeaveTracker[[#This Row],[Employee Name]]),"-----",VLOOKUP(LeaveTracker[[#This Row],[Employee Name]],Employees[[Employee Name]:[Office]],6))</f>
        <v>CASUAL</v>
      </c>
      <c r="G3303" s="24">
        <v>44892</v>
      </c>
      <c r="H3303" s="24">
        <v>44892</v>
      </c>
      <c r="I3303" s="19" t="s">
        <v>81</v>
      </c>
      <c r="K3303" s="51" t="str">
        <f ca="1">LeaveTracker[[#This Row],[Days]]&amp;" "&amp;LeaveTracker[[#This Row],[Type of Leave]]</f>
        <v>0 SL</v>
      </c>
      <c r="L3303" s="23">
        <f ca="1">NETWORKDAYS(LeaveTracker[[#This Row],[Start Date]],LeaveTracker[[#This Row],[End Date]],lstHolidays)</f>
        <v>0</v>
      </c>
      <c r="M3303" s="27"/>
    </row>
    <row r="3304" spans="1:13" ht="30" customHeight="1" x14ac:dyDescent="0.3">
      <c r="A3304" s="27">
        <f t="shared" si="25"/>
        <v>1614</v>
      </c>
      <c r="B3304" s="31">
        <v>44922</v>
      </c>
      <c r="C3304" s="31">
        <v>44907</v>
      </c>
      <c r="D3304" s="19" t="s">
        <v>1877</v>
      </c>
      <c r="E3304" s="51" t="str">
        <f>IF(ISBLANK(LeaveTracker[[#This Row],[Employee Name]]),"-----",VLOOKUP(LeaveTracker[[#This Row],[Employee Name]],Employees[[Employee Name]:[Office]],7))</f>
        <v>TICC</v>
      </c>
      <c r="F3304" s="51" t="str">
        <f>IF(ISBLANK(LeaveTracker[[#This Row],[Employee Name]]),"-----",VLOOKUP(LeaveTracker[[#This Row],[Employee Name]],Employees[[Employee Name]:[Office]],6))</f>
        <v>CASUAL</v>
      </c>
      <c r="G3304" s="24">
        <v>44904</v>
      </c>
      <c r="H3304" s="24">
        <v>44904</v>
      </c>
      <c r="I3304" s="19" t="s">
        <v>81</v>
      </c>
      <c r="K3304" s="51" t="str">
        <f ca="1">LeaveTracker[[#This Row],[Days]]&amp;" "&amp;LeaveTracker[[#This Row],[Type of Leave]]</f>
        <v>1 SL</v>
      </c>
      <c r="L3304" s="23">
        <f ca="1">NETWORKDAYS(LeaveTracker[[#This Row],[Start Date]],LeaveTracker[[#This Row],[End Date]],lstHolidays)</f>
        <v>1</v>
      </c>
      <c r="M3304" s="27"/>
    </row>
    <row r="3305" spans="1:13" ht="30" customHeight="1" x14ac:dyDescent="0.3">
      <c r="A3305" s="27">
        <f t="shared" si="25"/>
        <v>1615</v>
      </c>
      <c r="B3305" s="31">
        <v>44922</v>
      </c>
      <c r="C3305" s="31">
        <v>44915</v>
      </c>
      <c r="D3305" s="19" t="s">
        <v>1879</v>
      </c>
      <c r="E3305" s="51" t="str">
        <f>IF(ISBLANK(LeaveTracker[[#This Row],[Employee Name]]),"-----",VLOOKUP(LeaveTracker[[#This Row],[Employee Name]],Employees[[Employee Name]:[Office]],7))</f>
        <v>TICC</v>
      </c>
      <c r="F3305" s="51" t="str">
        <f>IF(ISBLANK(LeaveTracker[[#This Row],[Employee Name]]),"-----",VLOOKUP(LeaveTracker[[#This Row],[Employee Name]],Employees[[Employee Name]:[Office]],6))</f>
        <v>CASUAL</v>
      </c>
      <c r="G3305" s="24">
        <v>44912</v>
      </c>
      <c r="H3305" s="24">
        <v>44912</v>
      </c>
      <c r="I3305" s="19" t="s">
        <v>81</v>
      </c>
      <c r="K3305" s="51" t="str">
        <f ca="1">LeaveTracker[[#This Row],[Days]]&amp;" "&amp;LeaveTracker[[#This Row],[Type of Leave]]</f>
        <v>0 SL</v>
      </c>
      <c r="L3305" s="23">
        <f ca="1">NETWORKDAYS(LeaveTracker[[#This Row],[Start Date]],LeaveTracker[[#This Row],[End Date]],lstHolidays)</f>
        <v>0</v>
      </c>
      <c r="M3305" s="27"/>
    </row>
    <row r="3306" spans="1:13" ht="30" customHeight="1" x14ac:dyDescent="0.3">
      <c r="A3306" s="27">
        <v>1615</v>
      </c>
      <c r="B3306" s="31">
        <v>44922</v>
      </c>
      <c r="C3306" s="31">
        <v>44915</v>
      </c>
      <c r="D3306" s="19" t="s">
        <v>1879</v>
      </c>
      <c r="E3306" s="51" t="str">
        <f>IF(ISBLANK(LeaveTracker[[#This Row],[Employee Name]]),"-----",VLOOKUP(LeaveTracker[[#This Row],[Employee Name]],Employees[[Employee Name]:[Office]],7))</f>
        <v>TICC</v>
      </c>
      <c r="F3306" s="51" t="str">
        <f>IF(ISBLANK(LeaveTracker[[#This Row],[Employee Name]]),"-----",VLOOKUP(LeaveTracker[[#This Row],[Employee Name]],Employees[[Employee Name]:[Office]],6))</f>
        <v>CASUAL</v>
      </c>
      <c r="G3306" s="24">
        <v>44914</v>
      </c>
      <c r="H3306" s="24">
        <v>44914</v>
      </c>
      <c r="I3306" s="19" t="s">
        <v>81</v>
      </c>
      <c r="K3306" s="51" t="str">
        <f ca="1">LeaveTracker[[#This Row],[Days]]&amp;" "&amp;LeaveTracker[[#This Row],[Type of Leave]]</f>
        <v>1 SL</v>
      </c>
      <c r="L3306" s="23">
        <f ca="1">NETWORKDAYS(LeaveTracker[[#This Row],[Start Date]],LeaveTracker[[#This Row],[End Date]],lstHolidays)</f>
        <v>1</v>
      </c>
      <c r="M3306" s="27"/>
    </row>
    <row r="3307" spans="1:13" ht="30" customHeight="1" x14ac:dyDescent="0.3">
      <c r="A3307" s="27">
        <f t="shared" si="25"/>
        <v>1616</v>
      </c>
      <c r="B3307" s="31">
        <v>44922</v>
      </c>
      <c r="C3307" s="31">
        <v>44915</v>
      </c>
      <c r="D3307" s="19" t="s">
        <v>1823</v>
      </c>
      <c r="E3307" s="51" t="str">
        <f>IF(ISBLANK(LeaveTracker[[#This Row],[Employee Name]]),"-----",VLOOKUP(LeaveTracker[[#This Row],[Employee Name]],Employees[[Employee Name]:[Office]],7))</f>
        <v>TICC</v>
      </c>
      <c r="F3307" s="51" t="str">
        <f>IF(ISBLANK(LeaveTracker[[#This Row],[Employee Name]]),"-----",VLOOKUP(LeaveTracker[[#This Row],[Employee Name]],Employees[[Employee Name]:[Office]],6))</f>
        <v>CASUAL</v>
      </c>
      <c r="G3307" s="24">
        <v>44909</v>
      </c>
      <c r="H3307" s="24">
        <v>44909</v>
      </c>
      <c r="I3307" s="19" t="s">
        <v>81</v>
      </c>
      <c r="K3307" s="51" t="str">
        <f ca="1">LeaveTracker[[#This Row],[Days]]&amp;" "&amp;LeaveTracker[[#This Row],[Type of Leave]]</f>
        <v>1 SL</v>
      </c>
      <c r="L3307" s="23">
        <f ca="1">NETWORKDAYS(LeaveTracker[[#This Row],[Start Date]],LeaveTracker[[#This Row],[End Date]],lstHolidays)</f>
        <v>1</v>
      </c>
      <c r="M3307" s="27"/>
    </row>
    <row r="3308" spans="1:13" ht="30" customHeight="1" x14ac:dyDescent="0.3">
      <c r="A3308" s="27">
        <f t="shared" si="25"/>
        <v>1617</v>
      </c>
      <c r="B3308" s="31">
        <v>44922</v>
      </c>
      <c r="C3308" s="31">
        <v>44907</v>
      </c>
      <c r="D3308" s="19" t="s">
        <v>1864</v>
      </c>
      <c r="E3308" s="51" t="str">
        <f>IF(ISBLANK(LeaveTracker[[#This Row],[Employee Name]]),"-----",VLOOKUP(LeaveTracker[[#This Row],[Employee Name]],Employees[[Employee Name]:[Office]],7))</f>
        <v>TICC</v>
      </c>
      <c r="F3308" s="51" t="str">
        <f>IF(ISBLANK(LeaveTracker[[#This Row],[Employee Name]]),"-----",VLOOKUP(LeaveTracker[[#This Row],[Employee Name]],Employees[[Employee Name]:[Office]],6))</f>
        <v>CASUAL</v>
      </c>
      <c r="G3308" s="24">
        <v>44914</v>
      </c>
      <c r="H3308" s="24">
        <v>44915</v>
      </c>
      <c r="I3308" s="19" t="s">
        <v>82</v>
      </c>
      <c r="K3308" s="51" t="str">
        <f ca="1">LeaveTracker[[#This Row],[Days]]&amp;" "&amp;LeaveTracker[[#This Row],[Type of Leave]]</f>
        <v>2 VL</v>
      </c>
      <c r="L3308" s="23">
        <f ca="1">NETWORKDAYS(LeaveTracker[[#This Row],[Start Date]],LeaveTracker[[#This Row],[End Date]],lstHolidays)</f>
        <v>2</v>
      </c>
      <c r="M3308" s="27"/>
    </row>
    <row r="3309" spans="1:13" ht="30" customHeight="1" x14ac:dyDescent="0.3">
      <c r="A3309" s="27">
        <f t="shared" si="25"/>
        <v>1618</v>
      </c>
      <c r="B3309" s="31">
        <v>44922</v>
      </c>
      <c r="C3309" s="31">
        <v>44900</v>
      </c>
      <c r="D3309" s="19" t="s">
        <v>1862</v>
      </c>
      <c r="E3309" s="51" t="str">
        <f>IF(ISBLANK(LeaveTracker[[#This Row],[Employee Name]]),"-----",VLOOKUP(LeaveTracker[[#This Row],[Employee Name]],Employees[[Employee Name]:[Office]],7))</f>
        <v>ONT</v>
      </c>
      <c r="F3309" s="51" t="str">
        <f>IF(ISBLANK(LeaveTracker[[#This Row],[Employee Name]]),"-----",VLOOKUP(LeaveTracker[[#This Row],[Employee Name]],Employees[[Employee Name]:[Office]],6))</f>
        <v>CASUAL</v>
      </c>
      <c r="G3309" s="24">
        <v>44895</v>
      </c>
      <c r="H3309" s="24">
        <v>44896</v>
      </c>
      <c r="I3309" s="19" t="s">
        <v>81</v>
      </c>
      <c r="K3309" s="51" t="str">
        <f ca="1">LeaveTracker[[#This Row],[Days]]&amp;" "&amp;LeaveTracker[[#This Row],[Type of Leave]]</f>
        <v>2 SL</v>
      </c>
      <c r="L3309" s="23">
        <f ca="1">NETWORKDAYS(LeaveTracker[[#This Row],[Start Date]],LeaveTracker[[#This Row],[End Date]],lstHolidays)</f>
        <v>2</v>
      </c>
      <c r="M3309" s="27"/>
    </row>
    <row r="3310" spans="1:13" ht="30" customHeight="1" x14ac:dyDescent="0.3">
      <c r="A3310" s="27">
        <v>1618</v>
      </c>
      <c r="B3310" s="31">
        <v>44922</v>
      </c>
      <c r="C3310" s="31">
        <v>44900</v>
      </c>
      <c r="D3310" s="19" t="s">
        <v>1862</v>
      </c>
      <c r="E3310" s="51" t="str">
        <f>IF(ISBLANK(LeaveTracker[[#This Row],[Employee Name]]),"-----",VLOOKUP(LeaveTracker[[#This Row],[Employee Name]],Employees[[Employee Name]:[Office]],7))</f>
        <v>ONT</v>
      </c>
      <c r="F3310" s="51" t="str">
        <f>IF(ISBLANK(LeaveTracker[[#This Row],[Employee Name]]),"-----",VLOOKUP(LeaveTracker[[#This Row],[Employee Name]],Employees[[Employee Name]:[Office]],6))</f>
        <v>CASUAL</v>
      </c>
      <c r="G3310" s="24">
        <v>44899</v>
      </c>
      <c r="H3310" s="24">
        <v>44899</v>
      </c>
      <c r="I3310" s="19" t="s">
        <v>81</v>
      </c>
      <c r="K3310" s="51" t="str">
        <f ca="1">LeaveTracker[[#This Row],[Days]]&amp;" "&amp;LeaveTracker[[#This Row],[Type of Leave]]</f>
        <v>0 SL</v>
      </c>
      <c r="L3310" s="23">
        <f ca="1">NETWORKDAYS(LeaveTracker[[#This Row],[Start Date]],LeaveTracker[[#This Row],[End Date]],lstHolidays)</f>
        <v>0</v>
      </c>
      <c r="M3310" s="27"/>
    </row>
    <row r="3311" spans="1:13" ht="30" customHeight="1" x14ac:dyDescent="0.3">
      <c r="A3311" s="27">
        <f t="shared" si="25"/>
        <v>1619</v>
      </c>
      <c r="B3311" s="31">
        <v>44922</v>
      </c>
      <c r="C3311" s="31">
        <v>44900</v>
      </c>
      <c r="D3311" s="19" t="s">
        <v>1934</v>
      </c>
      <c r="E3311" s="51" t="str">
        <f>IF(ISBLANK(LeaveTracker[[#This Row],[Employee Name]]),"-----",VLOOKUP(LeaveTracker[[#This Row],[Employee Name]],Employees[[Employee Name]:[Office]],7))</f>
        <v>ONT</v>
      </c>
      <c r="F3311" s="51" t="str">
        <f>IF(ISBLANK(LeaveTracker[[#This Row],[Employee Name]]),"-----",VLOOKUP(LeaveTracker[[#This Row],[Employee Name]],Employees[[Employee Name]:[Office]],6))</f>
        <v>CASUAL</v>
      </c>
      <c r="G3311" s="24">
        <v>44889</v>
      </c>
      <c r="H3311" s="24">
        <v>44894</v>
      </c>
      <c r="I3311" s="19" t="s">
        <v>81</v>
      </c>
      <c r="K3311" s="51" t="str">
        <f ca="1">LeaveTracker[[#This Row],[Days]]&amp;" "&amp;LeaveTracker[[#This Row],[Type of Leave]]</f>
        <v>4 SL</v>
      </c>
      <c r="L3311" s="23">
        <f ca="1">NETWORKDAYS(LeaveTracker[[#This Row],[Start Date]],LeaveTracker[[#This Row],[End Date]],lstHolidays)</f>
        <v>4</v>
      </c>
      <c r="M3311" s="27"/>
    </row>
    <row r="3312" spans="1:13" ht="30" customHeight="1" x14ac:dyDescent="0.3">
      <c r="A3312" s="27">
        <f t="shared" si="25"/>
        <v>1620</v>
      </c>
      <c r="B3312" s="31">
        <v>44922</v>
      </c>
      <c r="C3312" s="31">
        <v>44900</v>
      </c>
      <c r="D3312" s="19" t="s">
        <v>1934</v>
      </c>
      <c r="E3312" s="51" t="str">
        <f>IF(ISBLANK(LeaveTracker[[#This Row],[Employee Name]]),"-----",VLOOKUP(LeaveTracker[[#This Row],[Employee Name]],Employees[[Employee Name]:[Office]],7))</f>
        <v>ONT</v>
      </c>
      <c r="F3312" s="51" t="str">
        <f>IF(ISBLANK(LeaveTracker[[#This Row],[Employee Name]]),"-----",VLOOKUP(LeaveTracker[[#This Row],[Employee Name]],Employees[[Employee Name]:[Office]],6))</f>
        <v>CASUAL</v>
      </c>
      <c r="G3312" s="24">
        <v>44888</v>
      </c>
      <c r="H3312" s="24">
        <v>44888</v>
      </c>
      <c r="I3312" s="19" t="s">
        <v>81</v>
      </c>
      <c r="K3312" s="51" t="str">
        <f ca="1">LeaveTracker[[#This Row],[Days]]&amp;" "&amp;LeaveTracker[[#This Row],[Type of Leave]]</f>
        <v>1 SL</v>
      </c>
      <c r="L3312" s="23">
        <f ca="1">NETWORKDAYS(LeaveTracker[[#This Row],[Start Date]],LeaveTracker[[#This Row],[End Date]],lstHolidays)</f>
        <v>1</v>
      </c>
      <c r="M3312" s="27"/>
    </row>
    <row r="3313" spans="1:13" ht="30" customHeight="1" x14ac:dyDescent="0.3">
      <c r="A3313" s="27">
        <f t="shared" si="25"/>
        <v>1621</v>
      </c>
      <c r="B3313" s="31">
        <v>44922</v>
      </c>
      <c r="C3313" s="31">
        <v>44901</v>
      </c>
      <c r="D3313" s="19" t="s">
        <v>1902</v>
      </c>
      <c r="E3313" s="51" t="str">
        <f>IF(ISBLANK(LeaveTracker[[#This Row],[Employee Name]]),"-----",VLOOKUP(LeaveTracker[[#This Row],[Employee Name]],Employees[[Employee Name]:[Office]],7))</f>
        <v>ONT</v>
      </c>
      <c r="F3313" s="51" t="str">
        <f>IF(ISBLANK(LeaveTracker[[#This Row],[Employee Name]]),"-----",VLOOKUP(LeaveTracker[[#This Row],[Employee Name]],Employees[[Employee Name]:[Office]],6))</f>
        <v>REGULAR</v>
      </c>
      <c r="G3313" s="24">
        <v>44914</v>
      </c>
      <c r="H3313" s="24">
        <v>44914</v>
      </c>
      <c r="I3313" s="19" t="s">
        <v>82</v>
      </c>
      <c r="K3313" s="51" t="str">
        <f ca="1">LeaveTracker[[#This Row],[Days]]&amp;" "&amp;LeaveTracker[[#This Row],[Type of Leave]]</f>
        <v>1 VL</v>
      </c>
      <c r="L3313" s="23">
        <f ca="1">NETWORKDAYS(LeaveTracker[[#This Row],[Start Date]],LeaveTracker[[#This Row],[End Date]],lstHolidays)</f>
        <v>1</v>
      </c>
      <c r="M3313" s="27"/>
    </row>
    <row r="3314" spans="1:13" ht="30" customHeight="1" x14ac:dyDescent="0.3">
      <c r="A3314" s="27">
        <f t="shared" si="25"/>
        <v>1622</v>
      </c>
      <c r="B3314" s="31">
        <v>44922</v>
      </c>
      <c r="C3314" s="31">
        <v>44895</v>
      </c>
      <c r="D3314" s="19" t="s">
        <v>1920</v>
      </c>
      <c r="E3314" s="51" t="str">
        <f>IF(ISBLANK(LeaveTracker[[#This Row],[Employee Name]]),"-----",VLOOKUP(LeaveTracker[[#This Row],[Employee Name]],Employees[[Employee Name]:[Office]],7))</f>
        <v>ONT</v>
      </c>
      <c r="F3314" s="51" t="str">
        <f>IF(ISBLANK(LeaveTracker[[#This Row],[Employee Name]]),"-----",VLOOKUP(LeaveTracker[[#This Row],[Employee Name]],Employees[[Employee Name]:[Office]],6))</f>
        <v>CASUAL</v>
      </c>
      <c r="G3314" s="24">
        <v>44892</v>
      </c>
      <c r="H3314" s="24">
        <v>44892</v>
      </c>
      <c r="I3314" s="19" t="s">
        <v>81</v>
      </c>
      <c r="K3314" s="51" t="str">
        <f ca="1">LeaveTracker[[#This Row],[Days]]&amp;" "&amp;LeaveTracker[[#This Row],[Type of Leave]]</f>
        <v>0 SL</v>
      </c>
      <c r="L3314" s="23">
        <f ca="1">NETWORKDAYS(LeaveTracker[[#This Row],[Start Date]],LeaveTracker[[#This Row],[End Date]],lstHolidays)</f>
        <v>0</v>
      </c>
      <c r="M3314" s="27"/>
    </row>
    <row r="3315" spans="1:13" ht="30" customHeight="1" x14ac:dyDescent="0.3">
      <c r="A3315" s="27">
        <f t="shared" si="25"/>
        <v>1623</v>
      </c>
      <c r="B3315" s="31">
        <v>44922</v>
      </c>
      <c r="C3315" s="31">
        <v>44888</v>
      </c>
      <c r="D3315" s="19" t="s">
        <v>1937</v>
      </c>
      <c r="E3315" s="51" t="str">
        <f>IF(ISBLANK(LeaveTracker[[#This Row],[Employee Name]]),"-----",VLOOKUP(LeaveTracker[[#This Row],[Employee Name]],Employees[[Employee Name]:[Office]],7))</f>
        <v>ONT</v>
      </c>
      <c r="F3315" s="51" t="str">
        <f>IF(ISBLANK(LeaveTracker[[#This Row],[Employee Name]]),"-----",VLOOKUP(LeaveTracker[[#This Row],[Employee Name]],Employees[[Employee Name]:[Office]],6))</f>
        <v>CASUAL</v>
      </c>
      <c r="G3315" s="24">
        <v>44896</v>
      </c>
      <c r="H3315" s="24">
        <v>44925</v>
      </c>
      <c r="I3315" s="19" t="s">
        <v>82</v>
      </c>
      <c r="K3315" s="51" t="str">
        <f ca="1">LeaveTracker[[#This Row],[Days]]&amp;" "&amp;LeaveTracker[[#This Row],[Type of Leave]]</f>
        <v>19 VL</v>
      </c>
      <c r="L3315" s="23">
        <f ca="1">NETWORKDAYS(LeaveTracker[[#This Row],[Start Date]],LeaveTracker[[#This Row],[End Date]],lstHolidays)</f>
        <v>19</v>
      </c>
      <c r="M3315" s="27"/>
    </row>
    <row r="3316" spans="1:13" ht="30" customHeight="1" x14ac:dyDescent="0.3">
      <c r="A3316" s="27">
        <f t="shared" si="25"/>
        <v>1624</v>
      </c>
      <c r="B3316" s="31">
        <v>44922</v>
      </c>
      <c r="C3316" s="31">
        <v>44896</v>
      </c>
      <c r="D3316" s="19" t="s">
        <v>1772</v>
      </c>
      <c r="E3316" s="51" t="str">
        <f>IF(ISBLANK(LeaveTracker[[#This Row],[Employee Name]]),"-----",VLOOKUP(LeaveTracker[[#This Row],[Employee Name]],Employees[[Employee Name]:[Office]],7))</f>
        <v>LIBRARY</v>
      </c>
      <c r="F3316" s="51" t="str">
        <f>IF(ISBLANK(LeaveTracker[[#This Row],[Employee Name]]),"-----",VLOOKUP(LeaveTracker[[#This Row],[Employee Name]],Employees[[Employee Name]:[Office]],6))</f>
        <v>CASUAL</v>
      </c>
      <c r="G3316" s="24">
        <v>44921</v>
      </c>
      <c r="H3316" s="24">
        <v>44924</v>
      </c>
      <c r="I3316" s="19" t="s">
        <v>82</v>
      </c>
      <c r="K3316" s="51" t="str">
        <f ca="1">LeaveTracker[[#This Row],[Days]]&amp;" "&amp;LeaveTracker[[#This Row],[Type of Leave]]</f>
        <v>3 VL</v>
      </c>
      <c r="L3316" s="23">
        <f ca="1">NETWORKDAYS(LeaveTracker[[#This Row],[Start Date]],LeaveTracker[[#This Row],[End Date]],lstHolidays)</f>
        <v>3</v>
      </c>
      <c r="M3316" s="27"/>
    </row>
    <row r="3317" spans="1:13" ht="30" customHeight="1" x14ac:dyDescent="0.3">
      <c r="A3317" s="27">
        <f t="shared" si="25"/>
        <v>1625</v>
      </c>
      <c r="B3317" s="31">
        <v>44922</v>
      </c>
      <c r="C3317" s="31">
        <v>44900</v>
      </c>
      <c r="D3317" s="19" t="s">
        <v>1877</v>
      </c>
      <c r="E3317" s="51" t="str">
        <f>IF(ISBLANK(LeaveTracker[[#This Row],[Employee Name]]),"-----",VLOOKUP(LeaveTracker[[#This Row],[Employee Name]],Employees[[Employee Name]:[Office]],7))</f>
        <v>TICC</v>
      </c>
      <c r="F3317" s="51" t="str">
        <f>IF(ISBLANK(LeaveTracker[[#This Row],[Employee Name]]),"-----",VLOOKUP(LeaveTracker[[#This Row],[Employee Name]],Employees[[Employee Name]:[Office]],6))</f>
        <v>CASUAL</v>
      </c>
      <c r="G3317" s="24">
        <v>44907</v>
      </c>
      <c r="H3317" s="24">
        <v>44908</v>
      </c>
      <c r="I3317" s="19" t="s">
        <v>82</v>
      </c>
      <c r="K3317" s="51" t="str">
        <f ca="1">LeaveTracker[[#This Row],[Days]]&amp;" "&amp;LeaveTracker[[#This Row],[Type of Leave]]</f>
        <v>2 VL</v>
      </c>
      <c r="L3317" s="23">
        <f ca="1">NETWORKDAYS(LeaveTracker[[#This Row],[Start Date]],LeaveTracker[[#This Row],[End Date]],lstHolidays)</f>
        <v>2</v>
      </c>
      <c r="M3317" s="27"/>
    </row>
    <row r="3318" spans="1:13" ht="30" customHeight="1" x14ac:dyDescent="0.3">
      <c r="A3318" s="27">
        <f t="shared" si="25"/>
        <v>1626</v>
      </c>
      <c r="B3318" s="31">
        <v>44922</v>
      </c>
      <c r="C3318" s="31">
        <v>44900</v>
      </c>
      <c r="D3318" s="19" t="s">
        <v>1878</v>
      </c>
      <c r="E3318" s="51" t="str">
        <f>IF(ISBLANK(LeaveTracker[[#This Row],[Employee Name]]),"-----",VLOOKUP(LeaveTracker[[#This Row],[Employee Name]],Employees[[Employee Name]:[Office]],7))</f>
        <v>TICC</v>
      </c>
      <c r="F3318" s="51" t="str">
        <f>IF(ISBLANK(LeaveTracker[[#This Row],[Employee Name]]),"-----",VLOOKUP(LeaveTracker[[#This Row],[Employee Name]],Employees[[Employee Name]:[Office]],6))</f>
        <v>CASUAL</v>
      </c>
      <c r="G3318" s="24">
        <v>44897</v>
      </c>
      <c r="H3318" s="24">
        <v>44897</v>
      </c>
      <c r="I3318" s="19" t="s">
        <v>81</v>
      </c>
      <c r="K3318" s="51" t="str">
        <f ca="1">LeaveTracker[[#This Row],[Days]]&amp;" "&amp;LeaveTracker[[#This Row],[Type of Leave]]</f>
        <v>1 SL</v>
      </c>
      <c r="L3318" s="23">
        <f ca="1">NETWORKDAYS(LeaveTracker[[#This Row],[Start Date]],LeaveTracker[[#This Row],[End Date]],lstHolidays)</f>
        <v>1</v>
      </c>
      <c r="M3318" s="27"/>
    </row>
    <row r="3319" spans="1:13" ht="30" customHeight="1" x14ac:dyDescent="0.3">
      <c r="A3319" s="27">
        <f t="shared" si="25"/>
        <v>1627</v>
      </c>
      <c r="B3319" s="31">
        <v>44922</v>
      </c>
      <c r="C3319" s="31">
        <v>44893</v>
      </c>
      <c r="D3319" s="19" t="s">
        <v>1878</v>
      </c>
      <c r="E3319" s="51" t="str">
        <f>IF(ISBLANK(LeaveTracker[[#This Row],[Employee Name]]),"-----",VLOOKUP(LeaveTracker[[#This Row],[Employee Name]],Employees[[Employee Name]:[Office]],7))</f>
        <v>TICC</v>
      </c>
      <c r="F3319" s="51" t="str">
        <f>IF(ISBLANK(LeaveTracker[[#This Row],[Employee Name]]),"-----",VLOOKUP(LeaveTracker[[#This Row],[Employee Name]],Employees[[Employee Name]:[Office]],6))</f>
        <v>CASUAL</v>
      </c>
      <c r="G3319" s="24">
        <v>44918</v>
      </c>
      <c r="H3319" s="24">
        <v>44918</v>
      </c>
      <c r="I3319" s="19" t="s">
        <v>82</v>
      </c>
      <c r="K3319" s="51" t="str">
        <f ca="1">LeaveTracker[[#This Row],[Days]]&amp;" "&amp;LeaveTracker[[#This Row],[Type of Leave]]</f>
        <v>1 VL</v>
      </c>
      <c r="L3319" s="23">
        <f ca="1">NETWORKDAYS(LeaveTracker[[#This Row],[Start Date]],LeaveTracker[[#This Row],[End Date]],lstHolidays)</f>
        <v>1</v>
      </c>
      <c r="M3319" s="27"/>
    </row>
    <row r="3320" spans="1:13" ht="30" customHeight="1" x14ac:dyDescent="0.3">
      <c r="A3320" s="27">
        <v>1627</v>
      </c>
      <c r="B3320" s="31">
        <v>44922</v>
      </c>
      <c r="C3320" s="31">
        <v>44893</v>
      </c>
      <c r="D3320" s="19" t="s">
        <v>1878</v>
      </c>
      <c r="E3320" s="51" t="str">
        <f>IF(ISBLANK(LeaveTracker[[#This Row],[Employee Name]]),"-----",VLOOKUP(LeaveTracker[[#This Row],[Employee Name]],Employees[[Employee Name]:[Office]],7))</f>
        <v>TICC</v>
      </c>
      <c r="F3320" s="51" t="str">
        <f>IF(ISBLANK(LeaveTracker[[#This Row],[Employee Name]]),"-----",VLOOKUP(LeaveTracker[[#This Row],[Employee Name]],Employees[[Employee Name]:[Office]],6))</f>
        <v>CASUAL</v>
      </c>
      <c r="G3320" s="24">
        <v>44922</v>
      </c>
      <c r="H3320" s="24">
        <v>44922</v>
      </c>
      <c r="I3320" s="19" t="s">
        <v>82</v>
      </c>
      <c r="K3320" s="51" t="str">
        <f ca="1">LeaveTracker[[#This Row],[Days]]&amp;" "&amp;LeaveTracker[[#This Row],[Type of Leave]]</f>
        <v>1 VL</v>
      </c>
      <c r="L3320" s="23">
        <f ca="1">NETWORKDAYS(LeaveTracker[[#This Row],[Start Date]],LeaveTracker[[#This Row],[End Date]],lstHolidays)</f>
        <v>1</v>
      </c>
      <c r="M3320" s="27"/>
    </row>
    <row r="3321" spans="1:13" ht="30" customHeight="1" x14ac:dyDescent="0.3">
      <c r="A3321" s="27">
        <f t="shared" si="25"/>
        <v>1628</v>
      </c>
      <c r="B3321" s="31">
        <v>44922</v>
      </c>
      <c r="C3321" s="31">
        <v>44904</v>
      </c>
      <c r="D3321" s="19" t="s">
        <v>1741</v>
      </c>
      <c r="E3321" s="51" t="str">
        <f>IF(ISBLANK(LeaveTracker[[#This Row],[Employee Name]]),"-----",VLOOKUP(LeaveTracker[[#This Row],[Employee Name]],Employees[[Employee Name]:[Office]],7))</f>
        <v>ASSESSOR</v>
      </c>
      <c r="F3321" s="51" t="str">
        <f>IF(ISBLANK(LeaveTracker[[#This Row],[Employee Name]]),"-----",VLOOKUP(LeaveTracker[[#This Row],[Employee Name]],Employees[[Employee Name]:[Office]],6))</f>
        <v>CASUAL</v>
      </c>
      <c r="G3321" s="24">
        <v>44902</v>
      </c>
      <c r="H3321" s="24">
        <v>44902</v>
      </c>
      <c r="I3321" s="19" t="s">
        <v>81</v>
      </c>
      <c r="K3321" s="51" t="str">
        <f ca="1">LeaveTracker[[#This Row],[Days]]&amp;" "&amp;LeaveTracker[[#This Row],[Type of Leave]]</f>
        <v>1 SL</v>
      </c>
      <c r="L3321" s="23">
        <f ca="1">NETWORKDAYS(LeaveTracker[[#This Row],[Start Date]],LeaveTracker[[#This Row],[End Date]],lstHolidays)</f>
        <v>1</v>
      </c>
      <c r="M3321" s="27"/>
    </row>
    <row r="3322" spans="1:13" ht="30" customHeight="1" x14ac:dyDescent="0.3">
      <c r="A3322" s="27">
        <f t="shared" si="25"/>
        <v>1629</v>
      </c>
      <c r="B3322" s="31">
        <v>44922</v>
      </c>
      <c r="C3322" s="31">
        <v>44893</v>
      </c>
      <c r="D3322" s="19" t="s">
        <v>1741</v>
      </c>
      <c r="E3322" s="51" t="str">
        <f>IF(ISBLANK(LeaveTracker[[#This Row],[Employee Name]]),"-----",VLOOKUP(LeaveTracker[[#This Row],[Employee Name]],Employees[[Employee Name]:[Office]],7))</f>
        <v>ASSESSOR</v>
      </c>
      <c r="F3322" s="51" t="str">
        <f>IF(ISBLANK(LeaveTracker[[#This Row],[Employee Name]]),"-----",VLOOKUP(LeaveTracker[[#This Row],[Employee Name]],Employees[[Employee Name]:[Office]],6))</f>
        <v>CASUAL</v>
      </c>
      <c r="G3322" s="24">
        <v>44888</v>
      </c>
      <c r="H3322" s="24">
        <v>44888</v>
      </c>
      <c r="I3322" s="19" t="s">
        <v>81</v>
      </c>
      <c r="K3322" s="51" t="str">
        <f ca="1">LeaveTracker[[#This Row],[Days]]&amp;" "&amp;LeaveTracker[[#This Row],[Type of Leave]]</f>
        <v>1 SL</v>
      </c>
      <c r="L3322" s="23">
        <f ca="1">NETWORKDAYS(LeaveTracker[[#This Row],[Start Date]],LeaveTracker[[#This Row],[End Date]],lstHolidays)</f>
        <v>1</v>
      </c>
      <c r="M3322" s="27"/>
    </row>
    <row r="3323" spans="1:13" ht="30" customHeight="1" x14ac:dyDescent="0.3">
      <c r="A3323" s="27">
        <f t="shared" ref="A3323:A3386" si="26">A3322+1</f>
        <v>1630</v>
      </c>
      <c r="B3323" s="31">
        <v>44922</v>
      </c>
      <c r="C3323" s="31">
        <v>44893</v>
      </c>
      <c r="D3323" s="19" t="s">
        <v>1741</v>
      </c>
      <c r="E3323" s="51" t="str">
        <f>IF(ISBLANK(LeaveTracker[[#This Row],[Employee Name]]),"-----",VLOOKUP(LeaveTracker[[#This Row],[Employee Name]],Employees[[Employee Name]:[Office]],7))</f>
        <v>ASSESSOR</v>
      </c>
      <c r="F3323" s="51" t="str">
        <f>IF(ISBLANK(LeaveTracker[[#This Row],[Employee Name]]),"-----",VLOOKUP(LeaveTracker[[#This Row],[Employee Name]],Employees[[Employee Name]:[Office]],6))</f>
        <v>CASUAL</v>
      </c>
      <c r="G3323" s="24">
        <v>44890</v>
      </c>
      <c r="H3323" s="24">
        <v>44890</v>
      </c>
      <c r="I3323" s="19" t="s">
        <v>81</v>
      </c>
      <c r="K3323" s="51" t="str">
        <f ca="1">LeaveTracker[[#This Row],[Days]]&amp;" "&amp;LeaveTracker[[#This Row],[Type of Leave]]</f>
        <v>1 SL</v>
      </c>
      <c r="L3323" s="23">
        <f ca="1">NETWORKDAYS(LeaveTracker[[#This Row],[Start Date]],LeaveTracker[[#This Row],[End Date]],lstHolidays)</f>
        <v>1</v>
      </c>
      <c r="M3323" s="27"/>
    </row>
    <row r="3324" spans="1:13" ht="30" customHeight="1" x14ac:dyDescent="0.3">
      <c r="A3324" s="27">
        <f t="shared" si="26"/>
        <v>1631</v>
      </c>
      <c r="B3324" s="31">
        <v>44922</v>
      </c>
      <c r="C3324" s="31">
        <v>44894</v>
      </c>
      <c r="D3324" s="19" t="s">
        <v>1775</v>
      </c>
      <c r="E3324" s="51" t="str">
        <f>IF(ISBLANK(LeaveTracker[[#This Row],[Employee Name]]),"-----",VLOOKUP(LeaveTracker[[#This Row],[Employee Name]],Employees[[Employee Name]:[Office]],7))</f>
        <v>GSO</v>
      </c>
      <c r="F3324" s="51" t="str">
        <f>IF(ISBLANK(LeaveTracker[[#This Row],[Employee Name]]),"-----",VLOOKUP(LeaveTracker[[#This Row],[Employee Name]],Employees[[Employee Name]:[Office]],6))</f>
        <v>CASUAL</v>
      </c>
      <c r="G3324" s="24">
        <v>44893</v>
      </c>
      <c r="H3324" s="24">
        <v>44893</v>
      </c>
      <c r="I3324" s="19" t="s">
        <v>81</v>
      </c>
      <c r="K3324" s="51" t="str">
        <f ca="1">LeaveTracker[[#This Row],[Days]]&amp;" "&amp;LeaveTracker[[#This Row],[Type of Leave]]</f>
        <v>1 SL</v>
      </c>
      <c r="L3324" s="23">
        <f ca="1">NETWORKDAYS(LeaveTracker[[#This Row],[Start Date]],LeaveTracker[[#This Row],[End Date]],lstHolidays)</f>
        <v>1</v>
      </c>
      <c r="M3324" s="27"/>
    </row>
    <row r="3325" spans="1:13" ht="30" customHeight="1" x14ac:dyDescent="0.3">
      <c r="A3325" s="27">
        <f t="shared" si="26"/>
        <v>1632</v>
      </c>
      <c r="B3325" s="31">
        <v>44922</v>
      </c>
      <c r="C3325" s="31">
        <v>44911</v>
      </c>
      <c r="D3325" s="19" t="s">
        <v>1931</v>
      </c>
      <c r="E3325" s="51" t="str">
        <f>IF(ISBLANK(LeaveTracker[[#This Row],[Employee Name]]),"-----",VLOOKUP(LeaveTracker[[#This Row],[Employee Name]],Employees[[Employee Name]:[Office]],7))</f>
        <v>TICC</v>
      </c>
      <c r="F3325" s="51" t="str">
        <f>IF(ISBLANK(LeaveTracker[[#This Row],[Employee Name]]),"-----",VLOOKUP(LeaveTracker[[#This Row],[Employee Name]],Employees[[Employee Name]:[Office]],6))</f>
        <v>CASUAL</v>
      </c>
      <c r="G3325" s="24">
        <v>44918</v>
      </c>
      <c r="H3325" s="24">
        <v>44918</v>
      </c>
      <c r="I3325" s="19" t="s">
        <v>298</v>
      </c>
      <c r="J3325" s="43" t="s">
        <v>1003</v>
      </c>
      <c r="K3325" s="51" t="str">
        <f ca="1">LeaveTracker[[#This Row],[Days]]&amp;" "&amp;LeaveTracker[[#This Row],[Type of Leave]]</f>
        <v>1 OTHER</v>
      </c>
      <c r="L3325" s="23">
        <f ca="1">NETWORKDAYS(LeaveTracker[[#This Row],[Start Date]],LeaveTracker[[#This Row],[End Date]],lstHolidays)</f>
        <v>1</v>
      </c>
      <c r="M3325" s="27"/>
    </row>
    <row r="3326" spans="1:13" ht="30" customHeight="1" x14ac:dyDescent="0.3">
      <c r="A3326" s="27">
        <f t="shared" si="26"/>
        <v>1633</v>
      </c>
      <c r="B3326" s="31">
        <v>44922</v>
      </c>
      <c r="C3326" s="31">
        <v>44900</v>
      </c>
      <c r="D3326" s="19" t="s">
        <v>1775</v>
      </c>
      <c r="E3326" s="51" t="str">
        <f>IF(ISBLANK(LeaveTracker[[#This Row],[Employee Name]]),"-----",VLOOKUP(LeaveTracker[[#This Row],[Employee Name]],Employees[[Employee Name]:[Office]],7))</f>
        <v>GSO</v>
      </c>
      <c r="F3326" s="51" t="str">
        <f>IF(ISBLANK(LeaveTracker[[#This Row],[Employee Name]]),"-----",VLOOKUP(LeaveTracker[[#This Row],[Employee Name]],Employees[[Employee Name]:[Office]],6))</f>
        <v>CASUAL</v>
      </c>
      <c r="G3326" s="24">
        <v>44896</v>
      </c>
      <c r="H3326" s="24">
        <v>44897</v>
      </c>
      <c r="I3326" s="19" t="s">
        <v>81</v>
      </c>
      <c r="K3326" s="51" t="str">
        <f ca="1">LeaveTracker[[#This Row],[Days]]&amp;" "&amp;LeaveTracker[[#This Row],[Type of Leave]]</f>
        <v>2 SL</v>
      </c>
      <c r="L3326" s="23">
        <f ca="1">NETWORKDAYS(LeaveTracker[[#This Row],[Start Date]],LeaveTracker[[#This Row],[End Date]],lstHolidays)</f>
        <v>2</v>
      </c>
      <c r="M3326" s="27"/>
    </row>
    <row r="3327" spans="1:13" ht="30" customHeight="1" x14ac:dyDescent="0.3">
      <c r="A3327" s="27">
        <f t="shared" si="26"/>
        <v>1634</v>
      </c>
      <c r="B3327" s="31">
        <v>44922</v>
      </c>
      <c r="C3327" s="31">
        <v>44900</v>
      </c>
      <c r="D3327" s="19" t="s">
        <v>1753</v>
      </c>
      <c r="E3327" s="51" t="str">
        <f>IF(ISBLANK(LeaveTracker[[#This Row],[Employee Name]]),"-----",VLOOKUP(LeaveTracker[[#This Row],[Employee Name]],Employees[[Employee Name]:[Office]],7))</f>
        <v>ACCOUNTING</v>
      </c>
      <c r="F3327" s="51" t="str">
        <f>IF(ISBLANK(LeaveTracker[[#This Row],[Employee Name]]),"-----",VLOOKUP(LeaveTracker[[#This Row],[Employee Name]],Employees[[Employee Name]:[Office]],6))</f>
        <v>CASUAL</v>
      </c>
      <c r="G3327" s="24">
        <v>44896</v>
      </c>
      <c r="H3327" s="24">
        <v>44897</v>
      </c>
      <c r="I3327" s="19" t="s">
        <v>81</v>
      </c>
      <c r="K3327" s="51" t="str">
        <f ca="1">LeaveTracker[[#This Row],[Days]]&amp;" "&amp;LeaveTracker[[#This Row],[Type of Leave]]</f>
        <v>2 SL</v>
      </c>
      <c r="L3327" s="23">
        <f ca="1">NETWORKDAYS(LeaveTracker[[#This Row],[Start Date]],LeaveTracker[[#This Row],[End Date]],lstHolidays)</f>
        <v>2</v>
      </c>
      <c r="M3327" s="27"/>
    </row>
    <row r="3328" spans="1:13" ht="30" customHeight="1" x14ac:dyDescent="0.3">
      <c r="A3328" s="27">
        <f t="shared" si="26"/>
        <v>1635</v>
      </c>
      <c r="B3328" s="31">
        <v>44922</v>
      </c>
      <c r="C3328" s="31">
        <v>44900</v>
      </c>
      <c r="D3328" s="19" t="s">
        <v>1753</v>
      </c>
      <c r="E3328" s="51" t="str">
        <f>IF(ISBLANK(LeaveTracker[[#This Row],[Employee Name]]),"-----",VLOOKUP(LeaveTracker[[#This Row],[Employee Name]],Employees[[Employee Name]:[Office]],7))</f>
        <v>ACCOUNTING</v>
      </c>
      <c r="F3328" s="51" t="str">
        <f>IF(ISBLANK(LeaveTracker[[#This Row],[Employee Name]]),"-----",VLOOKUP(LeaveTracker[[#This Row],[Employee Name]],Employees[[Employee Name]:[Office]],6))</f>
        <v>CASUAL</v>
      </c>
      <c r="G3328" s="24">
        <v>44887</v>
      </c>
      <c r="H3328" s="24">
        <v>44887</v>
      </c>
      <c r="I3328" s="19" t="s">
        <v>81</v>
      </c>
      <c r="K3328" s="51" t="str">
        <f ca="1">LeaveTracker[[#This Row],[Days]]&amp;" "&amp;LeaveTracker[[#This Row],[Type of Leave]]</f>
        <v>1 SL</v>
      </c>
      <c r="L3328" s="23">
        <f ca="1">NETWORKDAYS(LeaveTracker[[#This Row],[Start Date]],LeaveTracker[[#This Row],[End Date]],lstHolidays)</f>
        <v>1</v>
      </c>
      <c r="M3328" s="27"/>
    </row>
    <row r="3329" spans="1:13" ht="30" customHeight="1" x14ac:dyDescent="0.3">
      <c r="A3329" s="27">
        <f t="shared" si="26"/>
        <v>1636</v>
      </c>
      <c r="B3329" s="31">
        <v>44922</v>
      </c>
      <c r="C3329" s="31">
        <v>44897</v>
      </c>
      <c r="D3329" s="19" t="s">
        <v>1846</v>
      </c>
      <c r="E3329" s="51" t="str">
        <f>IF(ISBLANK(LeaveTracker[[#This Row],[Employee Name]]),"-----",VLOOKUP(LeaveTracker[[#This Row],[Employee Name]],Employees[[Employee Name]:[Office]],7))</f>
        <v>ACCOUNTING</v>
      </c>
      <c r="F3329" s="51" t="str">
        <f>IF(ISBLANK(LeaveTracker[[#This Row],[Employee Name]]),"-----",VLOOKUP(LeaveTracker[[#This Row],[Employee Name]],Employees[[Employee Name]:[Office]],6))</f>
        <v>CASUAL</v>
      </c>
      <c r="G3329" s="24">
        <v>44904</v>
      </c>
      <c r="H3329" s="24">
        <v>44904</v>
      </c>
      <c r="I3329" s="19" t="s">
        <v>82</v>
      </c>
      <c r="K3329" s="51" t="str">
        <f ca="1">LeaveTracker[[#This Row],[Days]]&amp;" "&amp;LeaveTracker[[#This Row],[Type of Leave]]</f>
        <v>1 VL</v>
      </c>
      <c r="L3329" s="23">
        <f ca="1">NETWORKDAYS(LeaveTracker[[#This Row],[Start Date]],LeaveTracker[[#This Row],[End Date]],lstHolidays)</f>
        <v>1</v>
      </c>
      <c r="M3329" s="27"/>
    </row>
    <row r="3330" spans="1:13" ht="30" customHeight="1" x14ac:dyDescent="0.3">
      <c r="A3330" s="27">
        <v>1636</v>
      </c>
      <c r="B3330" s="31">
        <v>44922</v>
      </c>
      <c r="C3330" s="31">
        <v>44897</v>
      </c>
      <c r="D3330" s="19" t="s">
        <v>1846</v>
      </c>
      <c r="E3330" s="51" t="str">
        <f>IF(ISBLANK(LeaveTracker[[#This Row],[Employee Name]]),"-----",VLOOKUP(LeaveTracker[[#This Row],[Employee Name]],Employees[[Employee Name]:[Office]],7))</f>
        <v>ACCOUNTING</v>
      </c>
      <c r="F3330" s="51" t="str">
        <f>IF(ISBLANK(LeaveTracker[[#This Row],[Employee Name]]),"-----",VLOOKUP(LeaveTracker[[#This Row],[Employee Name]],Employees[[Employee Name]:[Office]],6))</f>
        <v>CASUAL</v>
      </c>
      <c r="G3330" s="24">
        <v>44914</v>
      </c>
      <c r="H3330" s="24">
        <v>44914</v>
      </c>
      <c r="I3330" s="19" t="s">
        <v>82</v>
      </c>
      <c r="K3330" s="51" t="str">
        <f ca="1">LeaveTracker[[#This Row],[Days]]&amp;" "&amp;LeaveTracker[[#This Row],[Type of Leave]]</f>
        <v>1 VL</v>
      </c>
      <c r="L3330" s="23">
        <f ca="1">NETWORKDAYS(LeaveTracker[[#This Row],[Start Date]],LeaveTracker[[#This Row],[End Date]],lstHolidays)</f>
        <v>1</v>
      </c>
      <c r="M3330" s="27"/>
    </row>
    <row r="3331" spans="1:13" ht="30" customHeight="1" x14ac:dyDescent="0.3">
      <c r="A3331" s="27">
        <f t="shared" si="26"/>
        <v>1637</v>
      </c>
      <c r="B3331" s="31">
        <v>44922</v>
      </c>
      <c r="C3331" s="31">
        <v>44889</v>
      </c>
      <c r="D3331" s="19" t="s">
        <v>1846</v>
      </c>
      <c r="E3331" s="51" t="str">
        <f>IF(ISBLANK(LeaveTracker[[#This Row],[Employee Name]]),"-----",VLOOKUP(LeaveTracker[[#This Row],[Employee Name]],Employees[[Employee Name]:[Office]],7))</f>
        <v>ACCOUNTING</v>
      </c>
      <c r="F3331" s="51" t="str">
        <f>IF(ISBLANK(LeaveTracker[[#This Row],[Employee Name]]),"-----",VLOOKUP(LeaveTracker[[#This Row],[Employee Name]],Employees[[Employee Name]:[Office]],6))</f>
        <v>CASUAL</v>
      </c>
      <c r="G3331" s="24">
        <v>44886</v>
      </c>
      <c r="H3331" s="24">
        <v>44886</v>
      </c>
      <c r="I3331" s="19" t="s">
        <v>81</v>
      </c>
      <c r="K3331" s="51" t="str">
        <f ca="1">LeaveTracker[[#This Row],[Days]]&amp;" "&amp;LeaveTracker[[#This Row],[Type of Leave]]</f>
        <v>1 SL</v>
      </c>
      <c r="L3331" s="23">
        <f ca="1">NETWORKDAYS(LeaveTracker[[#This Row],[Start Date]],LeaveTracker[[#This Row],[End Date]],lstHolidays)</f>
        <v>1</v>
      </c>
      <c r="M3331" s="27"/>
    </row>
    <row r="3332" spans="1:13" ht="30" customHeight="1" x14ac:dyDescent="0.3">
      <c r="A3332" s="27">
        <v>1637</v>
      </c>
      <c r="B3332" s="31">
        <v>44922</v>
      </c>
      <c r="C3332" s="31">
        <v>44889</v>
      </c>
      <c r="D3332" s="19" t="s">
        <v>1846</v>
      </c>
      <c r="E3332" s="51" t="str">
        <f>IF(ISBLANK(LeaveTracker[[#This Row],[Employee Name]]),"-----",VLOOKUP(LeaveTracker[[#This Row],[Employee Name]],Employees[[Employee Name]:[Office]],7))</f>
        <v>ACCOUNTING</v>
      </c>
      <c r="F3332" s="51" t="str">
        <f>IF(ISBLANK(LeaveTracker[[#This Row],[Employee Name]]),"-----",VLOOKUP(LeaveTracker[[#This Row],[Employee Name]],Employees[[Employee Name]:[Office]],6))</f>
        <v>CASUAL</v>
      </c>
      <c r="G3332" s="24">
        <v>44888</v>
      </c>
      <c r="H3332" s="24">
        <v>44888</v>
      </c>
      <c r="I3332" s="19" t="s">
        <v>81</v>
      </c>
      <c r="K3332" s="51" t="str">
        <f ca="1">LeaveTracker[[#This Row],[Days]]&amp;" "&amp;LeaveTracker[[#This Row],[Type of Leave]]</f>
        <v>1 SL</v>
      </c>
      <c r="L3332" s="23">
        <f ca="1">NETWORKDAYS(LeaveTracker[[#This Row],[Start Date]],LeaveTracker[[#This Row],[End Date]],lstHolidays)</f>
        <v>1</v>
      </c>
      <c r="M3332" s="27"/>
    </row>
    <row r="3333" spans="1:13" ht="30" customHeight="1" x14ac:dyDescent="0.3">
      <c r="A3333" s="27">
        <f t="shared" si="26"/>
        <v>1638</v>
      </c>
      <c r="B3333" s="31">
        <v>44922</v>
      </c>
      <c r="C3333" s="31">
        <v>44909</v>
      </c>
      <c r="D3333" s="19" t="s">
        <v>1993</v>
      </c>
      <c r="E3333" s="51" t="str">
        <f>IF(ISBLANK(LeaveTracker[[#This Row],[Employee Name]]),"-----",VLOOKUP(LeaveTracker[[#This Row],[Employee Name]],Employees[[Employee Name]:[Office]],7))</f>
        <v>CHO</v>
      </c>
      <c r="F3333" s="51" t="str">
        <f>IF(ISBLANK(LeaveTracker[[#This Row],[Employee Name]]),"-----",VLOOKUP(LeaveTracker[[#This Row],[Employee Name]],Employees[[Employee Name]:[Office]],6))</f>
        <v>CASUAL</v>
      </c>
      <c r="G3333" s="24">
        <v>44908</v>
      </c>
      <c r="H3333" s="24">
        <v>44908</v>
      </c>
      <c r="I3333" s="19" t="s">
        <v>81</v>
      </c>
      <c r="K3333" s="51" t="str">
        <f ca="1">LeaveTracker[[#This Row],[Days]]&amp;" "&amp;LeaveTracker[[#This Row],[Type of Leave]]</f>
        <v>1 SL</v>
      </c>
      <c r="L3333" s="23">
        <f ca="1">NETWORKDAYS(LeaveTracker[[#This Row],[Start Date]],LeaveTracker[[#This Row],[End Date]],lstHolidays)</f>
        <v>1</v>
      </c>
      <c r="M3333" s="27"/>
    </row>
    <row r="3334" spans="1:13" ht="30" customHeight="1" x14ac:dyDescent="0.3">
      <c r="A3334" s="27">
        <f t="shared" si="26"/>
        <v>1639</v>
      </c>
      <c r="B3334" s="31">
        <v>44922</v>
      </c>
      <c r="C3334" s="31">
        <v>44914</v>
      </c>
      <c r="D3334" s="19" t="s">
        <v>1893</v>
      </c>
      <c r="E3334" s="51" t="str">
        <f>IF(ISBLANK(LeaveTracker[[#This Row],[Employee Name]]),"-----",VLOOKUP(LeaveTracker[[#This Row],[Employee Name]],Employees[[Employee Name]:[Office]],7))</f>
        <v>CHO</v>
      </c>
      <c r="F3334" s="51" t="str">
        <f>IF(ISBLANK(LeaveTracker[[#This Row],[Employee Name]]),"-----",VLOOKUP(LeaveTracker[[#This Row],[Employee Name]],Employees[[Employee Name]:[Office]],6))</f>
        <v>CASUAL</v>
      </c>
      <c r="G3334" s="24">
        <v>44923</v>
      </c>
      <c r="H3334" s="24">
        <v>44924</v>
      </c>
      <c r="I3334" s="19" t="s">
        <v>298</v>
      </c>
      <c r="J3334" s="43" t="s">
        <v>1003</v>
      </c>
      <c r="K3334" s="51" t="str">
        <f ca="1">LeaveTracker[[#This Row],[Days]]&amp;" "&amp;LeaveTracker[[#This Row],[Type of Leave]]</f>
        <v>2 OTHER</v>
      </c>
      <c r="L3334" s="23">
        <f ca="1">NETWORKDAYS(LeaveTracker[[#This Row],[Start Date]],LeaveTracker[[#This Row],[End Date]],lstHolidays)</f>
        <v>2</v>
      </c>
      <c r="M3334" s="27"/>
    </row>
    <row r="3335" spans="1:13" ht="30" customHeight="1" x14ac:dyDescent="0.3">
      <c r="A3335" s="27">
        <f t="shared" si="26"/>
        <v>1640</v>
      </c>
      <c r="B3335" s="31">
        <v>44922</v>
      </c>
      <c r="C3335" s="31">
        <v>44914</v>
      </c>
      <c r="D3335" s="19" t="s">
        <v>1819</v>
      </c>
      <c r="E3335" s="51" t="str">
        <f>IF(ISBLANK(LeaveTracker[[#This Row],[Employee Name]]),"-----",VLOOKUP(LeaveTracker[[#This Row],[Employee Name]],Employees[[Employee Name]:[Office]],7))</f>
        <v>TICC</v>
      </c>
      <c r="F3335" s="51" t="str">
        <f>IF(ISBLANK(LeaveTracker[[#This Row],[Employee Name]]),"-----",VLOOKUP(LeaveTracker[[#This Row],[Employee Name]],Employees[[Employee Name]:[Office]],6))</f>
        <v>CASUAL</v>
      </c>
      <c r="G3335" s="24">
        <v>44921</v>
      </c>
      <c r="H3335" s="24">
        <v>44924</v>
      </c>
      <c r="I3335" s="19" t="s">
        <v>82</v>
      </c>
      <c r="J3335" s="43" t="s">
        <v>1004</v>
      </c>
      <c r="K3335" s="51" t="str">
        <f ca="1">LeaveTracker[[#This Row],[Days]]&amp;" "&amp;LeaveTracker[[#This Row],[Type of Leave]]</f>
        <v>3 VL</v>
      </c>
      <c r="L3335" s="23">
        <f ca="1">NETWORKDAYS(LeaveTracker[[#This Row],[Start Date]],LeaveTracker[[#This Row],[End Date]],lstHolidays)</f>
        <v>3</v>
      </c>
      <c r="M3335" s="27"/>
    </row>
    <row r="3336" spans="1:13" ht="30" customHeight="1" x14ac:dyDescent="0.3">
      <c r="A3336" s="27">
        <f t="shared" si="26"/>
        <v>1641</v>
      </c>
      <c r="B3336" s="31">
        <v>44922</v>
      </c>
      <c r="C3336" s="31">
        <v>44909</v>
      </c>
      <c r="D3336" s="19" t="s">
        <v>1901</v>
      </c>
      <c r="E3336" s="51" t="str">
        <f>IF(ISBLANK(LeaveTracker[[#This Row],[Employee Name]]),"-----",VLOOKUP(LeaveTracker[[#This Row],[Employee Name]],Employees[[Employee Name]:[Office]],7))</f>
        <v>TICC</v>
      </c>
      <c r="F3336" s="51" t="str">
        <f>IF(ISBLANK(LeaveTracker[[#This Row],[Employee Name]]),"-----",VLOOKUP(LeaveTracker[[#This Row],[Employee Name]],Employees[[Employee Name]:[Office]],6))</f>
        <v>CASUAL</v>
      </c>
      <c r="G3336" s="24">
        <v>44911</v>
      </c>
      <c r="H3336" s="24">
        <v>44911</v>
      </c>
      <c r="I3336" s="19" t="s">
        <v>298</v>
      </c>
      <c r="J3336" s="43" t="s">
        <v>1003</v>
      </c>
      <c r="K3336" s="51" t="str">
        <f ca="1">LeaveTracker[[#This Row],[Days]]&amp;" "&amp;LeaveTracker[[#This Row],[Type of Leave]]</f>
        <v>1 OTHER</v>
      </c>
      <c r="L3336" s="23">
        <f ca="1">NETWORKDAYS(LeaveTracker[[#This Row],[Start Date]],LeaveTracker[[#This Row],[End Date]],lstHolidays)</f>
        <v>1</v>
      </c>
      <c r="M3336" s="27"/>
    </row>
    <row r="3337" spans="1:13" ht="30" customHeight="1" x14ac:dyDescent="0.3">
      <c r="A3337" s="27">
        <f t="shared" si="26"/>
        <v>1642</v>
      </c>
      <c r="B3337" s="31">
        <v>44922</v>
      </c>
      <c r="C3337" s="31">
        <v>44907</v>
      </c>
      <c r="D3337" s="19" t="s">
        <v>1901</v>
      </c>
      <c r="E3337" s="51" t="str">
        <f>IF(ISBLANK(LeaveTracker[[#This Row],[Employee Name]]),"-----",VLOOKUP(LeaveTracker[[#This Row],[Employee Name]],Employees[[Employee Name]:[Office]],7))</f>
        <v>TICC</v>
      </c>
      <c r="F3337" s="51" t="str">
        <f>IF(ISBLANK(LeaveTracker[[#This Row],[Employee Name]]),"-----",VLOOKUP(LeaveTracker[[#This Row],[Employee Name]],Employees[[Employee Name]:[Office]],6))</f>
        <v>CASUAL</v>
      </c>
      <c r="G3337" s="24">
        <v>44918</v>
      </c>
      <c r="H3337" s="24">
        <v>44924</v>
      </c>
      <c r="I3337" s="19" t="s">
        <v>82</v>
      </c>
      <c r="J3337" s="43" t="s">
        <v>1004</v>
      </c>
      <c r="K3337" s="51" t="str">
        <f ca="1">LeaveTracker[[#This Row],[Days]]&amp;" "&amp;LeaveTracker[[#This Row],[Type of Leave]]</f>
        <v>4 VL</v>
      </c>
      <c r="L3337" s="23">
        <f ca="1">NETWORKDAYS(LeaveTracker[[#This Row],[Start Date]],LeaveTracker[[#This Row],[End Date]],lstHolidays)</f>
        <v>4</v>
      </c>
      <c r="M3337" s="27"/>
    </row>
    <row r="3338" spans="1:13" ht="30" customHeight="1" x14ac:dyDescent="0.3">
      <c r="A3338" s="27">
        <f t="shared" si="26"/>
        <v>1643</v>
      </c>
      <c r="B3338" s="31">
        <v>44922</v>
      </c>
      <c r="C3338" s="31">
        <v>44909</v>
      </c>
      <c r="D3338" s="19" t="s">
        <v>1829</v>
      </c>
      <c r="E3338" s="51" t="str">
        <f>IF(ISBLANK(LeaveTracker[[#This Row],[Employee Name]]),"-----",VLOOKUP(LeaveTracker[[#This Row],[Employee Name]],Employees[[Employee Name]:[Office]],7))</f>
        <v>CSWDO</v>
      </c>
      <c r="F3338" s="51" t="str">
        <f>IF(ISBLANK(LeaveTracker[[#This Row],[Employee Name]]),"-----",VLOOKUP(LeaveTracker[[#This Row],[Employee Name]],Employees[[Employee Name]:[Office]],6))</f>
        <v>CASUAL</v>
      </c>
      <c r="G3338" s="24">
        <v>44908</v>
      </c>
      <c r="H3338" s="24">
        <v>44908</v>
      </c>
      <c r="I3338" s="19" t="s">
        <v>81</v>
      </c>
      <c r="K3338" s="51" t="str">
        <f ca="1">LeaveTracker[[#This Row],[Days]]&amp;" "&amp;LeaveTracker[[#This Row],[Type of Leave]]</f>
        <v>1 SL</v>
      </c>
      <c r="L3338" s="23">
        <f ca="1">NETWORKDAYS(LeaveTracker[[#This Row],[Start Date]],LeaveTracker[[#This Row],[End Date]],lstHolidays)</f>
        <v>1</v>
      </c>
      <c r="M3338" s="27"/>
    </row>
    <row r="3339" spans="1:13" ht="30" customHeight="1" x14ac:dyDescent="0.3">
      <c r="A3339" s="27">
        <f t="shared" si="26"/>
        <v>1644</v>
      </c>
      <c r="B3339" s="31">
        <v>44922</v>
      </c>
      <c r="C3339" s="31">
        <v>44904</v>
      </c>
      <c r="D3339" s="19" t="s">
        <v>1832</v>
      </c>
      <c r="E3339" s="51" t="str">
        <f>IF(ISBLANK(LeaveTracker[[#This Row],[Employee Name]]),"-----",VLOOKUP(LeaveTracker[[#This Row],[Employee Name]],Employees[[Employee Name]:[Office]],7))</f>
        <v>CCT</v>
      </c>
      <c r="F3339" s="51" t="str">
        <f>IF(ISBLANK(LeaveTracker[[#This Row],[Employee Name]]),"-----",VLOOKUP(LeaveTracker[[#This Row],[Employee Name]],Employees[[Employee Name]:[Office]],6))</f>
        <v>CASUAL</v>
      </c>
      <c r="G3339" s="24">
        <v>44901</v>
      </c>
      <c r="H3339" s="24">
        <v>44902</v>
      </c>
      <c r="I3339" s="19" t="s">
        <v>81</v>
      </c>
      <c r="K3339" s="51" t="str">
        <f ca="1">LeaveTracker[[#This Row],[Days]]&amp;" "&amp;LeaveTracker[[#This Row],[Type of Leave]]</f>
        <v>2 SL</v>
      </c>
      <c r="L3339" s="23">
        <f ca="1">NETWORKDAYS(LeaveTracker[[#This Row],[Start Date]],LeaveTracker[[#This Row],[End Date]],lstHolidays)</f>
        <v>2</v>
      </c>
      <c r="M3339" s="27"/>
    </row>
    <row r="3340" spans="1:13" ht="30" customHeight="1" x14ac:dyDescent="0.3">
      <c r="A3340" s="27">
        <f t="shared" si="26"/>
        <v>1645</v>
      </c>
      <c r="B3340" s="31">
        <v>44922</v>
      </c>
      <c r="C3340" s="31">
        <v>44908</v>
      </c>
      <c r="D3340" s="19" t="s">
        <v>1880</v>
      </c>
      <c r="E3340" s="51" t="str">
        <f>IF(ISBLANK(LeaveTracker[[#This Row],[Employee Name]]),"-----",VLOOKUP(LeaveTracker[[#This Row],[Employee Name]],Employees[[Employee Name]:[Office]],7))</f>
        <v>TICC</v>
      </c>
      <c r="F3340" s="51" t="str">
        <f>IF(ISBLANK(LeaveTracker[[#This Row],[Employee Name]]),"-----",VLOOKUP(LeaveTracker[[#This Row],[Employee Name]],Employees[[Employee Name]:[Office]],6))</f>
        <v>CASUAL</v>
      </c>
      <c r="G3340" s="24">
        <v>44914</v>
      </c>
      <c r="H3340" s="24">
        <v>44914</v>
      </c>
      <c r="I3340" s="19" t="s">
        <v>82</v>
      </c>
      <c r="K3340" s="51" t="str">
        <f ca="1">LeaveTracker[[#This Row],[Days]]&amp;" "&amp;LeaveTracker[[#This Row],[Type of Leave]]</f>
        <v>1 VL</v>
      </c>
      <c r="L3340" s="23">
        <f ca="1">NETWORKDAYS(LeaveTracker[[#This Row],[Start Date]],LeaveTracker[[#This Row],[End Date]],lstHolidays)</f>
        <v>1</v>
      </c>
      <c r="M3340" s="27"/>
    </row>
    <row r="3341" spans="1:13" ht="30" customHeight="1" x14ac:dyDescent="0.3">
      <c r="A3341" s="27">
        <v>1645</v>
      </c>
      <c r="B3341" s="31">
        <v>44922</v>
      </c>
      <c r="C3341" s="31">
        <v>44908</v>
      </c>
      <c r="D3341" s="19" t="s">
        <v>1880</v>
      </c>
      <c r="E3341" s="51" t="str">
        <f>IF(ISBLANK(LeaveTracker[[#This Row],[Employee Name]]),"-----",VLOOKUP(LeaveTracker[[#This Row],[Employee Name]],Employees[[Employee Name]:[Office]],7))</f>
        <v>TICC</v>
      </c>
      <c r="F3341" s="51" t="str">
        <f>IF(ISBLANK(LeaveTracker[[#This Row],[Employee Name]]),"-----",VLOOKUP(LeaveTracker[[#This Row],[Employee Name]],Employees[[Employee Name]:[Office]],6))</f>
        <v>CASUAL</v>
      </c>
      <c r="G3341" s="24">
        <v>44923</v>
      </c>
      <c r="H3341" s="24">
        <v>44923</v>
      </c>
      <c r="I3341" s="19" t="s">
        <v>82</v>
      </c>
      <c r="K3341" s="51" t="str">
        <f ca="1">LeaveTracker[[#This Row],[Days]]&amp;" "&amp;LeaveTracker[[#This Row],[Type of Leave]]</f>
        <v>1 VL</v>
      </c>
      <c r="L3341" s="23">
        <f ca="1">NETWORKDAYS(LeaveTracker[[#This Row],[Start Date]],LeaveTracker[[#This Row],[End Date]],lstHolidays)</f>
        <v>1</v>
      </c>
      <c r="M3341" s="27"/>
    </row>
    <row r="3342" spans="1:13" ht="30" customHeight="1" x14ac:dyDescent="0.3">
      <c r="A3342" s="27">
        <f t="shared" si="26"/>
        <v>1646</v>
      </c>
      <c r="B3342" s="31">
        <v>44922</v>
      </c>
      <c r="C3342" s="31">
        <v>44893</v>
      </c>
      <c r="D3342" s="19" t="s">
        <v>1821</v>
      </c>
      <c r="E3342" s="51" t="str">
        <f>IF(ISBLANK(LeaveTracker[[#This Row],[Employee Name]]),"-----",VLOOKUP(LeaveTracker[[#This Row],[Employee Name]],Employees[[Employee Name]:[Office]],7))</f>
        <v>TICC/TCCH</v>
      </c>
      <c r="F3342" s="51" t="str">
        <f>IF(ISBLANK(LeaveTracker[[#This Row],[Employee Name]]),"-----",VLOOKUP(LeaveTracker[[#This Row],[Employee Name]],Employees[[Employee Name]:[Office]],6))</f>
        <v>CASUAL</v>
      </c>
      <c r="G3342" s="24">
        <v>44897</v>
      </c>
      <c r="H3342" s="24">
        <v>44897</v>
      </c>
      <c r="I3342" s="19" t="s">
        <v>82</v>
      </c>
      <c r="K3342" s="51" t="str">
        <f ca="1">LeaveTracker[[#This Row],[Days]]&amp;" "&amp;LeaveTracker[[#This Row],[Type of Leave]]</f>
        <v>1 VL</v>
      </c>
      <c r="L3342" s="23">
        <f ca="1">NETWORKDAYS(LeaveTracker[[#This Row],[Start Date]],LeaveTracker[[#This Row],[End Date]],lstHolidays)</f>
        <v>1</v>
      </c>
      <c r="M3342" s="27"/>
    </row>
    <row r="3343" spans="1:13" ht="30" customHeight="1" x14ac:dyDescent="0.3">
      <c r="A3343" s="27">
        <f t="shared" si="26"/>
        <v>1647</v>
      </c>
      <c r="B3343" s="31">
        <v>44922</v>
      </c>
      <c r="C3343" s="31">
        <v>44888</v>
      </c>
      <c r="D3343" s="19" t="s">
        <v>1821</v>
      </c>
      <c r="E3343" s="51" t="str">
        <f>IF(ISBLANK(LeaveTracker[[#This Row],[Employee Name]]),"-----",VLOOKUP(LeaveTracker[[#This Row],[Employee Name]],Employees[[Employee Name]:[Office]],7))</f>
        <v>TICC/TCCH</v>
      </c>
      <c r="F3343" s="51" t="str">
        <f>IF(ISBLANK(LeaveTracker[[#This Row],[Employee Name]]),"-----",VLOOKUP(LeaveTracker[[#This Row],[Employee Name]],Employees[[Employee Name]:[Office]],6))</f>
        <v>CASUAL</v>
      </c>
      <c r="G3343" s="24">
        <v>44916</v>
      </c>
      <c r="H3343" s="24">
        <v>44917</v>
      </c>
      <c r="I3343" s="19" t="s">
        <v>81</v>
      </c>
      <c r="K3343" s="51" t="str">
        <f ca="1">LeaveTracker[[#This Row],[Days]]&amp;" "&amp;LeaveTracker[[#This Row],[Type of Leave]]</f>
        <v>2 SL</v>
      </c>
      <c r="L3343" s="23">
        <f ca="1">NETWORKDAYS(LeaveTracker[[#This Row],[Start Date]],LeaveTracker[[#This Row],[End Date]],lstHolidays)</f>
        <v>2</v>
      </c>
      <c r="M3343" s="27"/>
    </row>
    <row r="3344" spans="1:13" ht="30" customHeight="1" x14ac:dyDescent="0.3">
      <c r="A3344" s="27">
        <f t="shared" si="26"/>
        <v>1648</v>
      </c>
      <c r="B3344" s="31">
        <v>44922</v>
      </c>
      <c r="C3344" s="31">
        <v>44893</v>
      </c>
      <c r="D3344" s="19" t="s">
        <v>1819</v>
      </c>
      <c r="E3344" s="51" t="str">
        <f>IF(ISBLANK(LeaveTracker[[#This Row],[Employee Name]]),"-----",VLOOKUP(LeaveTracker[[#This Row],[Employee Name]],Employees[[Employee Name]:[Office]],7))</f>
        <v>TICC</v>
      </c>
      <c r="F3344" s="51" t="str">
        <f>IF(ISBLANK(LeaveTracker[[#This Row],[Employee Name]]),"-----",VLOOKUP(LeaveTracker[[#This Row],[Employee Name]],Employees[[Employee Name]:[Office]],6))</f>
        <v>CASUAL</v>
      </c>
      <c r="G3344" s="24">
        <v>44889</v>
      </c>
      <c r="H3344" s="24">
        <v>44890</v>
      </c>
      <c r="I3344" s="19" t="s">
        <v>81</v>
      </c>
      <c r="K3344" s="51" t="str">
        <f ca="1">LeaveTracker[[#This Row],[Days]]&amp;" "&amp;LeaveTracker[[#This Row],[Type of Leave]]</f>
        <v>2 SL</v>
      </c>
      <c r="L3344" s="23">
        <f ca="1">NETWORKDAYS(LeaveTracker[[#This Row],[Start Date]],LeaveTracker[[#This Row],[End Date]],lstHolidays)</f>
        <v>2</v>
      </c>
      <c r="M3344" s="27"/>
    </row>
    <row r="3345" spans="1:13" ht="30" customHeight="1" x14ac:dyDescent="0.3">
      <c r="A3345" s="27">
        <f t="shared" si="26"/>
        <v>1649</v>
      </c>
      <c r="B3345" s="31">
        <v>44922</v>
      </c>
      <c r="C3345" s="31">
        <v>44907</v>
      </c>
      <c r="D3345" s="19" t="s">
        <v>1774</v>
      </c>
      <c r="E3345" s="51" t="str">
        <f>IF(ISBLANK(LeaveTracker[[#This Row],[Employee Name]]),"-----",VLOOKUP(LeaveTracker[[#This Row],[Employee Name]],Employees[[Employee Name]:[Office]],7))</f>
        <v>EEO/CITY MARKET</v>
      </c>
      <c r="F3345" s="51" t="str">
        <f>IF(ISBLANK(LeaveTracker[[#This Row],[Employee Name]]),"-----",VLOOKUP(LeaveTracker[[#This Row],[Employee Name]],Employees[[Employee Name]:[Office]],6))</f>
        <v>CASUAL</v>
      </c>
      <c r="G3345" s="24">
        <v>44914</v>
      </c>
      <c r="H3345" s="24">
        <v>44917</v>
      </c>
      <c r="I3345" s="19" t="s">
        <v>82</v>
      </c>
      <c r="J3345" s="43" t="s">
        <v>1004</v>
      </c>
      <c r="K3345" s="51" t="str">
        <f ca="1">LeaveTracker[[#This Row],[Days]]&amp;" "&amp;LeaveTracker[[#This Row],[Type of Leave]]</f>
        <v>4 VL</v>
      </c>
      <c r="L3345" s="23">
        <f ca="1">NETWORKDAYS(LeaveTracker[[#This Row],[Start Date]],LeaveTracker[[#This Row],[End Date]],lstHolidays)</f>
        <v>4</v>
      </c>
      <c r="M3345" s="27"/>
    </row>
    <row r="3346" spans="1:13" ht="30" customHeight="1" x14ac:dyDescent="0.3">
      <c r="A3346" s="27">
        <v>1649</v>
      </c>
      <c r="B3346" s="31">
        <v>44922</v>
      </c>
      <c r="C3346" s="31">
        <v>44907</v>
      </c>
      <c r="D3346" s="19" t="s">
        <v>1774</v>
      </c>
      <c r="E3346" s="51" t="str">
        <f>IF(ISBLANK(LeaveTracker[[#This Row],[Employee Name]]),"-----",VLOOKUP(LeaveTracker[[#This Row],[Employee Name]],Employees[[Employee Name]:[Office]],7))</f>
        <v>EEO/CITY MARKET</v>
      </c>
      <c r="F3346" s="51" t="str">
        <f>IF(ISBLANK(LeaveTracker[[#This Row],[Employee Name]]),"-----",VLOOKUP(LeaveTracker[[#This Row],[Employee Name]],Employees[[Employee Name]:[Office]],6))</f>
        <v>CASUAL</v>
      </c>
      <c r="G3346" s="24">
        <v>44921</v>
      </c>
      <c r="H3346" s="24">
        <v>44922</v>
      </c>
      <c r="I3346" s="19" t="s">
        <v>82</v>
      </c>
      <c r="J3346" s="43" t="s">
        <v>1004</v>
      </c>
      <c r="K3346" s="51" t="str">
        <f ca="1">LeaveTracker[[#This Row],[Days]]&amp;" "&amp;LeaveTracker[[#This Row],[Type of Leave]]</f>
        <v>1 VL</v>
      </c>
      <c r="L3346" s="23">
        <f ca="1">NETWORKDAYS(LeaveTracker[[#This Row],[Start Date]],LeaveTracker[[#This Row],[End Date]],lstHolidays)</f>
        <v>1</v>
      </c>
      <c r="M3346" s="27"/>
    </row>
    <row r="3347" spans="1:13" ht="30" customHeight="1" x14ac:dyDescent="0.3">
      <c r="A3347" s="27">
        <f t="shared" si="26"/>
        <v>1650</v>
      </c>
      <c r="B3347" s="31">
        <v>44922</v>
      </c>
      <c r="C3347" s="31">
        <v>44911</v>
      </c>
      <c r="D3347" s="19" t="s">
        <v>1854</v>
      </c>
      <c r="E3347" s="51" t="str">
        <f>IF(ISBLANK(LeaveTracker[[#This Row],[Employee Name]]),"-----",VLOOKUP(LeaveTracker[[#This Row],[Employee Name]],Employees[[Employee Name]:[Office]],7))</f>
        <v>EEO/CITY MARKET</v>
      </c>
      <c r="F3347" s="51" t="str">
        <f>IF(ISBLANK(LeaveTracker[[#This Row],[Employee Name]]),"-----",VLOOKUP(LeaveTracker[[#This Row],[Employee Name]],Employees[[Employee Name]:[Office]],6))</f>
        <v>CASUAL</v>
      </c>
      <c r="G3347" s="24">
        <v>44918</v>
      </c>
      <c r="H3347" s="24">
        <v>44926</v>
      </c>
      <c r="I3347" s="19" t="s">
        <v>298</v>
      </c>
      <c r="J3347" s="43" t="s">
        <v>274</v>
      </c>
      <c r="K3347" s="51" t="str">
        <f ca="1">LeaveTracker[[#This Row],[Days]]&amp;" "&amp;LeaveTracker[[#This Row],[Type of Leave]]</f>
        <v>4 OTHER</v>
      </c>
      <c r="L3347" s="23">
        <f ca="1">NETWORKDAYS(LeaveTracker[[#This Row],[Start Date]],LeaveTracker[[#This Row],[End Date]],lstHolidays)</f>
        <v>4</v>
      </c>
      <c r="M3347" s="27"/>
    </row>
    <row r="3348" spans="1:13" ht="30" customHeight="1" x14ac:dyDescent="0.3">
      <c r="A3348" s="27">
        <f t="shared" si="26"/>
        <v>1651</v>
      </c>
      <c r="B3348" s="31">
        <v>44922</v>
      </c>
      <c r="C3348" s="31">
        <v>44908</v>
      </c>
      <c r="D3348" s="19" t="s">
        <v>1909</v>
      </c>
      <c r="E3348" s="51" t="str">
        <f>IF(ISBLANK(LeaveTracker[[#This Row],[Employee Name]]),"-----",VLOOKUP(LeaveTracker[[#This Row],[Employee Name]],Employees[[Employee Name]:[Office]],7))</f>
        <v>EEO/CITY MARKET</v>
      </c>
      <c r="F3348" s="51" t="str">
        <f>IF(ISBLANK(LeaveTracker[[#This Row],[Employee Name]]),"-----",VLOOKUP(LeaveTracker[[#This Row],[Employee Name]],Employees[[Employee Name]:[Office]],6))</f>
        <v>JOBCON</v>
      </c>
      <c r="G3348" s="24">
        <v>44914</v>
      </c>
      <c r="H3348" s="24">
        <v>44914</v>
      </c>
      <c r="I3348" s="19" t="s">
        <v>82</v>
      </c>
      <c r="K3348" s="51" t="str">
        <f ca="1">LeaveTracker[[#This Row],[Days]]&amp;" "&amp;LeaveTracker[[#This Row],[Type of Leave]]</f>
        <v>1 VL</v>
      </c>
      <c r="L3348" s="23">
        <f ca="1">NETWORKDAYS(LeaveTracker[[#This Row],[Start Date]],LeaveTracker[[#This Row],[End Date]],lstHolidays)</f>
        <v>1</v>
      </c>
      <c r="M3348" s="27"/>
    </row>
    <row r="3349" spans="1:13" ht="30" customHeight="1" x14ac:dyDescent="0.3">
      <c r="A3349" s="27">
        <f t="shared" si="26"/>
        <v>1652</v>
      </c>
      <c r="B3349" s="31">
        <v>44922</v>
      </c>
      <c r="C3349" s="31">
        <v>44907</v>
      </c>
      <c r="D3349" s="19" t="s">
        <v>1835</v>
      </c>
      <c r="E3349" s="51" t="str">
        <f>IF(ISBLANK(LeaveTracker[[#This Row],[Employee Name]]),"-----",VLOOKUP(LeaveTracker[[#This Row],[Employee Name]],Employees[[Employee Name]:[Office]],7))</f>
        <v>EEO/CITY MARKET</v>
      </c>
      <c r="F3349" s="51" t="str">
        <f>IF(ISBLANK(LeaveTracker[[#This Row],[Employee Name]]),"-----",VLOOKUP(LeaveTracker[[#This Row],[Employee Name]],Employees[[Employee Name]:[Office]],6))</f>
        <v>CASUAL</v>
      </c>
      <c r="G3349" s="24">
        <v>44913</v>
      </c>
      <c r="H3349" s="24">
        <v>44913</v>
      </c>
      <c r="I3349" s="19" t="s">
        <v>298</v>
      </c>
      <c r="J3349" s="43" t="s">
        <v>1003</v>
      </c>
      <c r="K3349" s="51" t="str">
        <f ca="1">LeaveTracker[[#This Row],[Days]]&amp;" "&amp;LeaveTracker[[#This Row],[Type of Leave]]</f>
        <v>0 OTHER</v>
      </c>
      <c r="L3349" s="23">
        <f ca="1">NETWORKDAYS(LeaveTracker[[#This Row],[Start Date]],LeaveTracker[[#This Row],[End Date]],lstHolidays)</f>
        <v>0</v>
      </c>
      <c r="M3349" s="27"/>
    </row>
    <row r="3350" spans="1:13" ht="30" customHeight="1" x14ac:dyDescent="0.3">
      <c r="A3350" s="27">
        <f t="shared" si="26"/>
        <v>1653</v>
      </c>
      <c r="B3350" s="31">
        <v>44922</v>
      </c>
      <c r="C3350" s="31">
        <v>44909</v>
      </c>
      <c r="D3350" s="19" t="s">
        <v>1765</v>
      </c>
      <c r="E3350" s="51" t="str">
        <f>IF(ISBLANK(LeaveTracker[[#This Row],[Employee Name]]),"-----",VLOOKUP(LeaveTracker[[#This Row],[Employee Name]],Employees[[Employee Name]:[Office]],7))</f>
        <v>EEO/CITY MARKET</v>
      </c>
      <c r="F3350" s="51" t="str">
        <f>IF(ISBLANK(LeaveTracker[[#This Row],[Employee Name]]),"-----",VLOOKUP(LeaveTracker[[#This Row],[Employee Name]],Employees[[Employee Name]:[Office]],6))</f>
        <v>CASUAL</v>
      </c>
      <c r="G3350" s="24">
        <v>44917</v>
      </c>
      <c r="H3350" s="24">
        <v>44918</v>
      </c>
      <c r="I3350" s="19" t="s">
        <v>298</v>
      </c>
      <c r="J3350" s="43" t="s">
        <v>1003</v>
      </c>
      <c r="K3350" s="51" t="str">
        <f ca="1">LeaveTracker[[#This Row],[Days]]&amp;" "&amp;LeaveTracker[[#This Row],[Type of Leave]]</f>
        <v>2 OTHER</v>
      </c>
      <c r="L3350" s="23">
        <f ca="1">NETWORKDAYS(LeaveTracker[[#This Row],[Start Date]],LeaveTracker[[#This Row],[End Date]],lstHolidays)</f>
        <v>2</v>
      </c>
      <c r="M3350" s="27"/>
    </row>
    <row r="3351" spans="1:13" ht="30" customHeight="1" x14ac:dyDescent="0.3">
      <c r="A3351" s="27">
        <f t="shared" si="26"/>
        <v>1654</v>
      </c>
      <c r="B3351" s="31">
        <v>44922</v>
      </c>
      <c r="C3351" s="31">
        <v>44909</v>
      </c>
      <c r="D3351" s="19" t="s">
        <v>1800</v>
      </c>
      <c r="E3351" s="51" t="str">
        <f>IF(ISBLANK(LeaveTracker[[#This Row],[Employee Name]]),"-----",VLOOKUP(LeaveTracker[[#This Row],[Employee Name]],Employees[[Employee Name]:[Office]],7))</f>
        <v>GSO</v>
      </c>
      <c r="F3351" s="51" t="str">
        <f>IF(ISBLANK(LeaveTracker[[#This Row],[Employee Name]]),"-----",VLOOKUP(LeaveTracker[[#This Row],[Employee Name]],Employees[[Employee Name]:[Office]],6))</f>
        <v>CASUAL</v>
      </c>
      <c r="G3351" s="24">
        <v>44923</v>
      </c>
      <c r="H3351" s="24">
        <v>44924</v>
      </c>
      <c r="I3351" s="19" t="s">
        <v>82</v>
      </c>
      <c r="J3351" s="43" t="s">
        <v>1004</v>
      </c>
      <c r="K3351" s="51" t="str">
        <f ca="1">LeaveTracker[[#This Row],[Days]]&amp;" "&amp;LeaveTracker[[#This Row],[Type of Leave]]</f>
        <v>2 VL</v>
      </c>
      <c r="L3351" s="23">
        <f ca="1">NETWORKDAYS(LeaveTracker[[#This Row],[Start Date]],LeaveTracker[[#This Row],[End Date]],lstHolidays)</f>
        <v>2</v>
      </c>
      <c r="M3351" s="27"/>
    </row>
    <row r="3352" spans="1:13" ht="30" customHeight="1" x14ac:dyDescent="0.3">
      <c r="A3352" s="27">
        <f t="shared" si="26"/>
        <v>1655</v>
      </c>
      <c r="B3352" s="31">
        <v>44922</v>
      </c>
      <c r="C3352" s="31">
        <v>44904</v>
      </c>
      <c r="D3352" s="19" t="s">
        <v>1883</v>
      </c>
      <c r="E3352" s="51" t="str">
        <f>IF(ISBLANK(LeaveTracker[[#This Row],[Employee Name]]),"-----",VLOOKUP(LeaveTracker[[#This Row],[Employee Name]],Employees[[Employee Name]:[Office]],7))</f>
        <v>CENRO</v>
      </c>
      <c r="F3352" s="51" t="str">
        <f>IF(ISBLANK(LeaveTracker[[#This Row],[Employee Name]]),"-----",VLOOKUP(LeaveTracker[[#This Row],[Employee Name]],Employees[[Employee Name]:[Office]],6))</f>
        <v>CASUAL</v>
      </c>
      <c r="G3352" s="24">
        <v>44900</v>
      </c>
      <c r="H3352" s="24">
        <v>44901</v>
      </c>
      <c r="I3352" s="19" t="s">
        <v>81</v>
      </c>
      <c r="K3352" s="51" t="str">
        <f ca="1">LeaveTracker[[#This Row],[Days]]&amp;" "&amp;LeaveTracker[[#This Row],[Type of Leave]]</f>
        <v>2 SL</v>
      </c>
      <c r="L3352" s="23">
        <f ca="1">NETWORKDAYS(LeaveTracker[[#This Row],[Start Date]],LeaveTracker[[#This Row],[End Date]],lstHolidays)</f>
        <v>2</v>
      </c>
      <c r="M3352" s="27"/>
    </row>
    <row r="3353" spans="1:13" ht="30" customHeight="1" x14ac:dyDescent="0.3">
      <c r="A3353" s="27">
        <f t="shared" si="26"/>
        <v>1656</v>
      </c>
      <c r="B3353" s="31">
        <v>44922</v>
      </c>
      <c r="C3353" s="31">
        <v>44908</v>
      </c>
      <c r="D3353" s="19" t="s">
        <v>1876</v>
      </c>
      <c r="E3353" s="51" t="str">
        <f>IF(ISBLANK(LeaveTracker[[#This Row],[Employee Name]]),"-----",VLOOKUP(LeaveTracker[[#This Row],[Employee Name]],Employees[[Employee Name]:[Office]],7))</f>
        <v>CENRO</v>
      </c>
      <c r="F3353" s="51" t="str">
        <f>IF(ISBLANK(LeaveTracker[[#This Row],[Employee Name]]),"-----",VLOOKUP(LeaveTracker[[#This Row],[Employee Name]],Employees[[Employee Name]:[Office]],6))</f>
        <v>CASUAL</v>
      </c>
      <c r="G3353" s="24">
        <v>44907</v>
      </c>
      <c r="H3353" s="24">
        <v>44907</v>
      </c>
      <c r="I3353" s="19" t="s">
        <v>298</v>
      </c>
      <c r="J3353" s="43" t="s">
        <v>1003</v>
      </c>
      <c r="K3353" s="51" t="str">
        <f ca="1">LeaveTracker[[#This Row],[Days]]&amp;" "&amp;LeaveTracker[[#This Row],[Type of Leave]]</f>
        <v>1 OTHER</v>
      </c>
      <c r="L3353" s="23">
        <f ca="1">NETWORKDAYS(LeaveTracker[[#This Row],[Start Date]],LeaveTracker[[#This Row],[End Date]],lstHolidays)</f>
        <v>1</v>
      </c>
      <c r="M3353" s="27"/>
    </row>
    <row r="3354" spans="1:13" ht="30" customHeight="1" x14ac:dyDescent="0.3">
      <c r="A3354" s="27">
        <f t="shared" si="26"/>
        <v>1657</v>
      </c>
      <c r="B3354" s="31">
        <v>44922</v>
      </c>
      <c r="C3354" s="31">
        <v>44894</v>
      </c>
      <c r="D3354" s="19" t="s">
        <v>1850</v>
      </c>
      <c r="E3354" s="51" t="str">
        <f>IF(ISBLANK(LeaveTracker[[#This Row],[Employee Name]]),"-----",VLOOKUP(LeaveTracker[[#This Row],[Employee Name]],Employees[[Employee Name]:[Office]],7))</f>
        <v>CENRO</v>
      </c>
      <c r="F3354" s="51" t="str">
        <f>IF(ISBLANK(LeaveTracker[[#This Row],[Employee Name]]),"-----",VLOOKUP(LeaveTracker[[#This Row],[Employee Name]],Employees[[Employee Name]:[Office]],6))</f>
        <v>CASUAL</v>
      </c>
      <c r="G3354" s="24">
        <v>44893</v>
      </c>
      <c r="H3354" s="24">
        <v>44893</v>
      </c>
      <c r="I3354" s="19"/>
      <c r="K3354" s="51" t="str">
        <f ca="1">LeaveTracker[[#This Row],[Days]]&amp;" "&amp;LeaveTracker[[#This Row],[Type of Leave]]</f>
        <v xml:space="preserve">1 </v>
      </c>
      <c r="L3354" s="23">
        <f ca="1">NETWORKDAYS(LeaveTracker[[#This Row],[Start Date]],LeaveTracker[[#This Row],[End Date]],lstHolidays)</f>
        <v>1</v>
      </c>
      <c r="M3354" s="27"/>
    </row>
    <row r="3355" spans="1:13" ht="30" customHeight="1" x14ac:dyDescent="0.3">
      <c r="A3355" s="27">
        <f t="shared" si="26"/>
        <v>1658</v>
      </c>
      <c r="B3355" s="31">
        <v>44922</v>
      </c>
      <c r="C3355" s="31">
        <v>44896</v>
      </c>
      <c r="D3355" s="19" t="s">
        <v>1850</v>
      </c>
      <c r="E3355" s="51" t="str">
        <f>IF(ISBLANK(LeaveTracker[[#This Row],[Employee Name]]),"-----",VLOOKUP(LeaveTracker[[#This Row],[Employee Name]],Employees[[Employee Name]:[Office]],7))</f>
        <v>CENRO</v>
      </c>
      <c r="F3355" s="51" t="str">
        <f>IF(ISBLANK(LeaveTracker[[#This Row],[Employee Name]]),"-----",VLOOKUP(LeaveTracker[[#This Row],[Employee Name]],Employees[[Employee Name]:[Office]],6))</f>
        <v>CASUAL</v>
      </c>
      <c r="G3355" s="24">
        <v>44903</v>
      </c>
      <c r="H3355" s="24">
        <v>44905</v>
      </c>
      <c r="I3355" s="19" t="s">
        <v>82</v>
      </c>
      <c r="K3355" s="51" t="str">
        <f ca="1">LeaveTracker[[#This Row],[Days]]&amp;" "&amp;LeaveTracker[[#This Row],[Type of Leave]]</f>
        <v>1 VL</v>
      </c>
      <c r="L3355" s="23">
        <f ca="1">NETWORKDAYS(LeaveTracker[[#This Row],[Start Date]],LeaveTracker[[#This Row],[End Date]],lstHolidays)</f>
        <v>1</v>
      </c>
      <c r="M3355" s="27"/>
    </row>
    <row r="3356" spans="1:13" ht="30" customHeight="1" x14ac:dyDescent="0.3">
      <c r="A3356" s="27">
        <f t="shared" si="26"/>
        <v>1659</v>
      </c>
      <c r="B3356" s="31">
        <v>44922</v>
      </c>
      <c r="C3356" s="31">
        <v>44896</v>
      </c>
      <c r="D3356" s="19" t="s">
        <v>1801</v>
      </c>
      <c r="E3356" s="51" t="str">
        <f>IF(ISBLANK(LeaveTracker[[#This Row],[Employee Name]]),"-----",VLOOKUP(LeaveTracker[[#This Row],[Employee Name]],Employees[[Employee Name]:[Office]],7))</f>
        <v>CENRO</v>
      </c>
      <c r="F3356" s="51" t="str">
        <f>IF(ISBLANK(LeaveTracker[[#This Row],[Employee Name]]),"-----",VLOOKUP(LeaveTracker[[#This Row],[Employee Name]],Employees[[Employee Name]:[Office]],6))</f>
        <v>CASUAL</v>
      </c>
      <c r="G3356" s="24">
        <v>44894</v>
      </c>
      <c r="H3356" s="24">
        <v>44895</v>
      </c>
      <c r="I3356" s="19" t="s">
        <v>81</v>
      </c>
      <c r="K3356" s="51" t="str">
        <f ca="1">LeaveTracker[[#This Row],[Days]]&amp;" "&amp;LeaveTracker[[#This Row],[Type of Leave]]</f>
        <v>2 SL</v>
      </c>
      <c r="L3356" s="23">
        <f ca="1">NETWORKDAYS(LeaveTracker[[#This Row],[Start Date]],LeaveTracker[[#This Row],[End Date]],lstHolidays)</f>
        <v>2</v>
      </c>
      <c r="M3356" s="27"/>
    </row>
    <row r="3357" spans="1:13" ht="30" customHeight="1" x14ac:dyDescent="0.3">
      <c r="A3357" s="27">
        <f t="shared" si="26"/>
        <v>1660</v>
      </c>
      <c r="B3357" s="31">
        <v>44922</v>
      </c>
      <c r="C3357" s="31">
        <v>44845</v>
      </c>
      <c r="D3357" s="19" t="s">
        <v>1970</v>
      </c>
      <c r="E3357" s="51" t="str">
        <f>IF(ISBLANK(LeaveTracker[[#This Row],[Employee Name]]),"-----",VLOOKUP(LeaveTracker[[#This Row],[Employee Name]],Employees[[Employee Name]:[Office]],7))</f>
        <v>TICC</v>
      </c>
      <c r="F3357" s="51" t="str">
        <f>IF(ISBLANK(LeaveTracker[[#This Row],[Employee Name]]),"-----",VLOOKUP(LeaveTracker[[#This Row],[Employee Name]],Employees[[Employee Name]:[Office]],6))</f>
        <v>CASUAL</v>
      </c>
      <c r="G3357" s="24">
        <v>44844</v>
      </c>
      <c r="H3357" s="24">
        <v>44844</v>
      </c>
      <c r="I3357" s="19" t="s">
        <v>81</v>
      </c>
      <c r="K3357" s="51" t="str">
        <f ca="1">LeaveTracker[[#This Row],[Days]]&amp;" "&amp;LeaveTracker[[#This Row],[Type of Leave]]</f>
        <v>1 SL</v>
      </c>
      <c r="L3357" s="23">
        <f ca="1">NETWORKDAYS(LeaveTracker[[#This Row],[Start Date]],LeaveTracker[[#This Row],[End Date]],lstHolidays)</f>
        <v>1</v>
      </c>
      <c r="M3357" s="27"/>
    </row>
    <row r="3358" spans="1:13" ht="30" customHeight="1" x14ac:dyDescent="0.3">
      <c r="A3358" s="27">
        <f t="shared" si="26"/>
        <v>1661</v>
      </c>
      <c r="B3358" s="31">
        <v>44922</v>
      </c>
      <c r="C3358" s="31">
        <v>44907</v>
      </c>
      <c r="D3358" s="19" t="s">
        <v>1777</v>
      </c>
      <c r="E3358" s="51" t="str">
        <f>IF(ISBLANK(LeaveTracker[[#This Row],[Employee Name]]),"-----",VLOOKUP(LeaveTracker[[#This Row],[Employee Name]],Employees[[Employee Name]:[Office]],7))</f>
        <v>CENRO</v>
      </c>
      <c r="F3358" s="51" t="str">
        <f>IF(ISBLANK(LeaveTracker[[#This Row],[Employee Name]]),"-----",VLOOKUP(LeaveTracker[[#This Row],[Employee Name]],Employees[[Employee Name]:[Office]],6))</f>
        <v>CASUAL</v>
      </c>
      <c r="G3358" s="24">
        <v>44905</v>
      </c>
      <c r="H3358" s="24">
        <v>44905</v>
      </c>
      <c r="I3358" s="19" t="s">
        <v>81</v>
      </c>
      <c r="K3358" s="51" t="str">
        <f ca="1">LeaveTracker[[#This Row],[Days]]&amp;" "&amp;LeaveTracker[[#This Row],[Type of Leave]]</f>
        <v>0 SL</v>
      </c>
      <c r="L3358" s="23">
        <f ca="1">NETWORKDAYS(LeaveTracker[[#This Row],[Start Date]],LeaveTracker[[#This Row],[End Date]],lstHolidays)</f>
        <v>0</v>
      </c>
      <c r="M3358" s="27"/>
    </row>
    <row r="3359" spans="1:13" ht="30" customHeight="1" x14ac:dyDescent="0.3">
      <c r="A3359" s="27">
        <f t="shared" si="26"/>
        <v>1662</v>
      </c>
      <c r="B3359" s="31">
        <v>44922</v>
      </c>
      <c r="C3359" s="31">
        <v>44909</v>
      </c>
      <c r="D3359" s="19" t="s">
        <v>1994</v>
      </c>
      <c r="E3359" s="51" t="str">
        <f>IF(ISBLANK(LeaveTracker[[#This Row],[Employee Name]]),"-----",VLOOKUP(LeaveTracker[[#This Row],[Employee Name]],Employees[[Employee Name]:[Office]],7))</f>
        <v>CENRO</v>
      </c>
      <c r="F3359" s="51" t="str">
        <f>IF(ISBLANK(LeaveTracker[[#This Row],[Employee Name]]),"-----",VLOOKUP(LeaveTracker[[#This Row],[Employee Name]],Employees[[Employee Name]:[Office]],6))</f>
        <v>CASUAL</v>
      </c>
      <c r="G3359" s="24">
        <v>44907</v>
      </c>
      <c r="H3359" s="24">
        <v>44907</v>
      </c>
      <c r="I3359" s="19" t="s">
        <v>81</v>
      </c>
      <c r="K3359" s="51" t="str">
        <f ca="1">LeaveTracker[[#This Row],[Days]]&amp;" "&amp;LeaveTracker[[#This Row],[Type of Leave]]</f>
        <v>1 SL</v>
      </c>
      <c r="L3359" s="23">
        <f ca="1">NETWORKDAYS(LeaveTracker[[#This Row],[Start Date]],LeaveTracker[[#This Row],[End Date]],lstHolidays)</f>
        <v>1</v>
      </c>
      <c r="M3359" s="27"/>
    </row>
    <row r="3360" spans="1:13" ht="30" customHeight="1" x14ac:dyDescent="0.3">
      <c r="A3360" s="27">
        <f t="shared" si="26"/>
        <v>1663</v>
      </c>
      <c r="B3360" s="31">
        <v>44922</v>
      </c>
      <c r="C3360" s="31">
        <v>44909</v>
      </c>
      <c r="D3360" s="19" t="s">
        <v>1046</v>
      </c>
      <c r="E3360" s="51" t="str">
        <f>IF(ISBLANK(LeaveTracker[[#This Row],[Employee Name]]),"-----",VLOOKUP(LeaveTracker[[#This Row],[Employee Name]],Employees[[Employee Name]:[Office]],7))</f>
        <v>CENRO</v>
      </c>
      <c r="F3360" s="51" t="str">
        <f>IF(ISBLANK(LeaveTracker[[#This Row],[Employee Name]]),"-----",VLOOKUP(LeaveTracker[[#This Row],[Employee Name]],Employees[[Employee Name]:[Office]],6))</f>
        <v>REGULAR</v>
      </c>
      <c r="G3360" s="24">
        <v>44906</v>
      </c>
      <c r="H3360" s="24">
        <v>44907</v>
      </c>
      <c r="I3360" s="19" t="s">
        <v>81</v>
      </c>
      <c r="K3360" s="51" t="str">
        <f ca="1">LeaveTracker[[#This Row],[Days]]&amp;" "&amp;LeaveTracker[[#This Row],[Type of Leave]]</f>
        <v>1 SL</v>
      </c>
      <c r="L3360" s="23">
        <f ca="1">NETWORKDAYS(LeaveTracker[[#This Row],[Start Date]],LeaveTracker[[#This Row],[End Date]],lstHolidays)</f>
        <v>1</v>
      </c>
      <c r="M3360" s="27"/>
    </row>
    <row r="3361" spans="1:13" ht="30" customHeight="1" x14ac:dyDescent="0.3">
      <c r="A3361" s="27">
        <f t="shared" si="26"/>
        <v>1664</v>
      </c>
      <c r="B3361" s="31">
        <v>44922</v>
      </c>
      <c r="C3361" s="31">
        <v>44896</v>
      </c>
      <c r="D3361" s="19" t="s">
        <v>1867</v>
      </c>
      <c r="E3361" s="51" t="str">
        <f>IF(ISBLANK(LeaveTracker[[#This Row],[Employee Name]]),"-----",VLOOKUP(LeaveTracker[[#This Row],[Employee Name]],Employees[[Employee Name]:[Office]],7))</f>
        <v>TCSNHS-ISHS</v>
      </c>
      <c r="F3361" s="51" t="str">
        <f>IF(ISBLANK(LeaveTracker[[#This Row],[Employee Name]]),"-----",VLOOKUP(LeaveTracker[[#This Row],[Employee Name]],Employees[[Employee Name]:[Office]],6))</f>
        <v>CASUAL</v>
      </c>
      <c r="G3361" s="24">
        <v>44918</v>
      </c>
      <c r="H3361" s="24">
        <v>44924</v>
      </c>
      <c r="I3361" s="19" t="s">
        <v>82</v>
      </c>
      <c r="J3361" s="43" t="s">
        <v>1004</v>
      </c>
      <c r="K3361" s="51" t="str">
        <f ca="1">LeaveTracker[[#This Row],[Days]]&amp;" "&amp;LeaveTracker[[#This Row],[Type of Leave]]</f>
        <v>4 VL</v>
      </c>
      <c r="L3361" s="23">
        <f ca="1">NETWORKDAYS(LeaveTracker[[#This Row],[Start Date]],LeaveTracker[[#This Row],[End Date]],lstHolidays)</f>
        <v>4</v>
      </c>
      <c r="M3361" s="27"/>
    </row>
    <row r="3362" spans="1:13" ht="30" customHeight="1" x14ac:dyDescent="0.3">
      <c r="A3362" s="27">
        <f t="shared" si="26"/>
        <v>1665</v>
      </c>
      <c r="B3362" s="31">
        <v>44922</v>
      </c>
      <c r="C3362" s="31">
        <v>44908</v>
      </c>
      <c r="D3362" s="19" t="s">
        <v>1769</v>
      </c>
      <c r="E3362" s="51" t="str">
        <f>IF(ISBLANK(LeaveTracker[[#This Row],[Employee Name]]),"-----",VLOOKUP(LeaveTracker[[#This Row],[Employee Name]],Employees[[Employee Name]:[Office]],7))</f>
        <v>CEO</v>
      </c>
      <c r="F3362" s="51" t="str">
        <f>IF(ISBLANK(LeaveTracker[[#This Row],[Employee Name]]),"-----",VLOOKUP(LeaveTracker[[#This Row],[Employee Name]],Employees[[Employee Name]:[Office]],6))</f>
        <v>CASUAL</v>
      </c>
      <c r="G3362" s="24">
        <v>44914</v>
      </c>
      <c r="H3362" s="24">
        <v>44914</v>
      </c>
      <c r="I3362" s="19" t="s">
        <v>82</v>
      </c>
      <c r="J3362" s="43" t="s">
        <v>1004</v>
      </c>
      <c r="K3362" s="51" t="str">
        <f ca="1">LeaveTracker[[#This Row],[Days]]&amp;" "&amp;LeaveTracker[[#This Row],[Type of Leave]]</f>
        <v>1 VL</v>
      </c>
      <c r="L3362" s="23">
        <f ca="1">NETWORKDAYS(LeaveTracker[[#This Row],[Start Date]],LeaveTracker[[#This Row],[End Date]],lstHolidays)</f>
        <v>1</v>
      </c>
      <c r="M3362" s="27"/>
    </row>
    <row r="3363" spans="1:13" ht="30" customHeight="1" x14ac:dyDescent="0.3">
      <c r="A3363" s="27">
        <f t="shared" si="26"/>
        <v>1666</v>
      </c>
      <c r="B3363" s="31">
        <v>44922</v>
      </c>
      <c r="C3363" s="31">
        <v>44907</v>
      </c>
      <c r="D3363" s="19" t="s">
        <v>1932</v>
      </c>
      <c r="E3363" s="51" t="str">
        <f>IF(ISBLANK(LeaveTracker[[#This Row],[Employee Name]]),"-----",VLOOKUP(LeaveTracker[[#This Row],[Employee Name]],Employees[[Employee Name]:[Office]],7))</f>
        <v>PICNIC GROVE</v>
      </c>
      <c r="F3363" s="51" t="str">
        <f>IF(ISBLANK(LeaveTracker[[#This Row],[Employee Name]]),"-----",VLOOKUP(LeaveTracker[[#This Row],[Employee Name]],Employees[[Employee Name]:[Office]],6))</f>
        <v>CASUAL</v>
      </c>
      <c r="G3363" s="24">
        <v>44874</v>
      </c>
      <c r="H3363" s="24">
        <v>44895</v>
      </c>
      <c r="I3363" s="19" t="s">
        <v>298</v>
      </c>
      <c r="J3363" s="43" t="s">
        <v>1995</v>
      </c>
      <c r="K3363" s="51" t="str">
        <f ca="1">LeaveTracker[[#This Row],[Days]]&amp;" "&amp;LeaveTracker[[#This Row],[Type of Leave]]</f>
        <v>16 OTHER</v>
      </c>
      <c r="L3363" s="23">
        <f ca="1">NETWORKDAYS(LeaveTracker[[#This Row],[Start Date]],LeaveTracker[[#This Row],[End Date]],lstHolidays)</f>
        <v>16</v>
      </c>
      <c r="M3363" s="27"/>
    </row>
    <row r="3364" spans="1:13" ht="30" customHeight="1" x14ac:dyDescent="0.3">
      <c r="A3364" s="27">
        <f t="shared" si="26"/>
        <v>1667</v>
      </c>
      <c r="B3364" s="31">
        <v>44922</v>
      </c>
      <c r="C3364" s="31">
        <v>44916</v>
      </c>
      <c r="D3364" s="19" t="s">
        <v>1052</v>
      </c>
      <c r="E3364" s="51" t="str">
        <f>IF(ISBLANK(LeaveTracker[[#This Row],[Employee Name]]),"-----",VLOOKUP(LeaveTracker[[#This Row],[Employee Name]],Employees[[Employee Name]:[Office]],7))</f>
        <v>CHO</v>
      </c>
      <c r="F3364" s="51" t="str">
        <f>IF(ISBLANK(LeaveTracker[[#This Row],[Employee Name]]),"-----",VLOOKUP(LeaveTracker[[#This Row],[Employee Name]],Employees[[Employee Name]:[Office]],6))</f>
        <v>CASUAL</v>
      </c>
      <c r="G3364" s="24">
        <v>44922</v>
      </c>
      <c r="H3364" s="24">
        <v>44924</v>
      </c>
      <c r="I3364" s="19" t="s">
        <v>82</v>
      </c>
      <c r="K3364" s="51" t="str">
        <f ca="1">LeaveTracker[[#This Row],[Days]]&amp;" "&amp;LeaveTracker[[#This Row],[Type of Leave]]</f>
        <v>3 VL</v>
      </c>
      <c r="L3364" s="23">
        <f ca="1">NETWORKDAYS(LeaveTracker[[#This Row],[Start Date]],LeaveTracker[[#This Row],[End Date]],lstHolidays)</f>
        <v>3</v>
      </c>
      <c r="M3364" s="27"/>
    </row>
    <row r="3365" spans="1:13" ht="30" customHeight="1" x14ac:dyDescent="0.3">
      <c r="A3365" s="27">
        <f t="shared" si="26"/>
        <v>1668</v>
      </c>
      <c r="B3365" s="31">
        <v>44922</v>
      </c>
      <c r="C3365" s="31">
        <v>44896</v>
      </c>
      <c r="D3365" s="19" t="s">
        <v>1321</v>
      </c>
      <c r="E3365" s="51" t="str">
        <f>IF(ISBLANK(LeaveTracker[[#This Row],[Employee Name]]),"-----",VLOOKUP(LeaveTracker[[#This Row],[Employee Name]],Employees[[Employee Name]:[Office]],7))</f>
        <v>CHO</v>
      </c>
      <c r="F3365" s="51" t="str">
        <f>IF(ISBLANK(LeaveTracker[[#This Row],[Employee Name]]),"-----",VLOOKUP(LeaveTracker[[#This Row],[Employee Name]],Employees[[Employee Name]:[Office]],6))</f>
        <v>REGULAR</v>
      </c>
      <c r="G3365" s="24">
        <v>44921</v>
      </c>
      <c r="H3365" s="24">
        <v>44923</v>
      </c>
      <c r="I3365" s="19" t="s">
        <v>82</v>
      </c>
      <c r="J3365" s="43" t="s">
        <v>1004</v>
      </c>
      <c r="K3365" s="51" t="str">
        <f ca="1">LeaveTracker[[#This Row],[Days]]&amp;" "&amp;LeaveTracker[[#This Row],[Type of Leave]]</f>
        <v>2 VL</v>
      </c>
      <c r="L3365" s="23">
        <f ca="1">NETWORKDAYS(LeaveTracker[[#This Row],[Start Date]],LeaveTracker[[#This Row],[End Date]],lstHolidays)</f>
        <v>2</v>
      </c>
      <c r="M3365" s="27"/>
    </row>
    <row r="3366" spans="1:13" ht="30" customHeight="1" x14ac:dyDescent="0.3">
      <c r="A3366" s="27">
        <f t="shared" si="26"/>
        <v>1669</v>
      </c>
      <c r="B3366" s="31">
        <v>44922</v>
      </c>
      <c r="C3366" s="31">
        <v>44900</v>
      </c>
      <c r="D3366" s="19" t="s">
        <v>1782</v>
      </c>
      <c r="E3366" s="51" t="str">
        <f>IF(ISBLANK(LeaveTracker[[#This Row],[Employee Name]]),"-----",VLOOKUP(LeaveTracker[[#This Row],[Employee Name]],Employees[[Employee Name]:[Office]],7))</f>
        <v>CHO</v>
      </c>
      <c r="F3366" s="51" t="str">
        <f>IF(ISBLANK(LeaveTracker[[#This Row],[Employee Name]]),"-----",VLOOKUP(LeaveTracker[[#This Row],[Employee Name]],Employees[[Employee Name]:[Office]],6))</f>
        <v>CASUAL</v>
      </c>
      <c r="G3366" s="24">
        <v>44910</v>
      </c>
      <c r="H3366" s="24">
        <v>44911</v>
      </c>
      <c r="I3366" s="19" t="s">
        <v>82</v>
      </c>
      <c r="J3366" s="43" t="s">
        <v>1004</v>
      </c>
      <c r="K3366" s="51" t="str">
        <f ca="1">LeaveTracker[[#This Row],[Days]]&amp;" "&amp;LeaveTracker[[#This Row],[Type of Leave]]</f>
        <v>2 VL</v>
      </c>
      <c r="L3366" s="23">
        <f ca="1">NETWORKDAYS(LeaveTracker[[#This Row],[Start Date]],LeaveTracker[[#This Row],[End Date]],lstHolidays)</f>
        <v>2</v>
      </c>
      <c r="M3366" s="27"/>
    </row>
    <row r="3367" spans="1:13" ht="30" customHeight="1" x14ac:dyDescent="0.3">
      <c r="A3367" s="27">
        <v>1669</v>
      </c>
      <c r="B3367" s="31">
        <v>44922</v>
      </c>
      <c r="C3367" s="31">
        <v>44900</v>
      </c>
      <c r="D3367" s="19" t="s">
        <v>1782</v>
      </c>
      <c r="E3367" s="51" t="str">
        <f>IF(ISBLANK(LeaveTracker[[#This Row],[Employee Name]]),"-----",VLOOKUP(LeaveTracker[[#This Row],[Employee Name]],Employees[[Employee Name]:[Office]],7))</f>
        <v>CHO</v>
      </c>
      <c r="F3367" s="51" t="str">
        <f>IF(ISBLANK(LeaveTracker[[#This Row],[Employee Name]]),"-----",VLOOKUP(LeaveTracker[[#This Row],[Employee Name]],Employees[[Employee Name]:[Office]],6))</f>
        <v>CASUAL</v>
      </c>
      <c r="G3367" s="24">
        <v>44922</v>
      </c>
      <c r="H3367" s="24">
        <v>44924</v>
      </c>
      <c r="I3367" s="19" t="s">
        <v>82</v>
      </c>
      <c r="J3367" s="43" t="s">
        <v>1004</v>
      </c>
      <c r="K3367" s="51" t="str">
        <f ca="1">LeaveTracker[[#This Row],[Days]]&amp;" "&amp;LeaveTracker[[#This Row],[Type of Leave]]</f>
        <v>3 VL</v>
      </c>
      <c r="L3367" s="23">
        <f ca="1">NETWORKDAYS(LeaveTracker[[#This Row],[Start Date]],LeaveTracker[[#This Row],[End Date]],lstHolidays)</f>
        <v>3</v>
      </c>
      <c r="M3367" s="27"/>
    </row>
    <row r="3368" spans="1:13" ht="30" customHeight="1" x14ac:dyDescent="0.3">
      <c r="A3368" s="27">
        <f t="shared" si="26"/>
        <v>1670</v>
      </c>
      <c r="B3368" s="31">
        <v>44922</v>
      </c>
      <c r="C3368" s="31">
        <v>44900</v>
      </c>
      <c r="D3368" s="19" t="s">
        <v>1849</v>
      </c>
      <c r="E3368" s="51" t="str">
        <f>IF(ISBLANK(LeaveTracker[[#This Row],[Employee Name]]),"-----",VLOOKUP(LeaveTracker[[#This Row],[Employee Name]],Employees[[Employee Name]:[Office]],7))</f>
        <v>CCR</v>
      </c>
      <c r="F3368" s="51" t="str">
        <f>IF(ISBLANK(LeaveTracker[[#This Row],[Employee Name]]),"-----",VLOOKUP(LeaveTracker[[#This Row],[Employee Name]],Employees[[Employee Name]:[Office]],6))</f>
        <v>CASUAL</v>
      </c>
      <c r="G3368" s="24">
        <v>44918</v>
      </c>
      <c r="H3368" s="24">
        <v>44924</v>
      </c>
      <c r="I3368" s="19" t="s">
        <v>82</v>
      </c>
      <c r="J3368" s="43" t="s">
        <v>1004</v>
      </c>
      <c r="K3368" s="51" t="str">
        <f ca="1">LeaveTracker[[#This Row],[Days]]&amp;" "&amp;LeaveTracker[[#This Row],[Type of Leave]]</f>
        <v>4 VL</v>
      </c>
      <c r="L3368" s="23">
        <f ca="1">NETWORKDAYS(LeaveTracker[[#This Row],[Start Date]],LeaveTracker[[#This Row],[End Date]],lstHolidays)</f>
        <v>4</v>
      </c>
      <c r="M3368" s="27"/>
    </row>
    <row r="3369" spans="1:13" ht="30" customHeight="1" x14ac:dyDescent="0.3">
      <c r="A3369" s="27">
        <f t="shared" si="26"/>
        <v>1671</v>
      </c>
      <c r="B3369" s="31">
        <v>44922</v>
      </c>
      <c r="C3369" s="31">
        <v>44900</v>
      </c>
      <c r="D3369" s="19" t="s">
        <v>1849</v>
      </c>
      <c r="E3369" s="51" t="str">
        <f>IF(ISBLANK(LeaveTracker[[#This Row],[Employee Name]]),"-----",VLOOKUP(LeaveTracker[[#This Row],[Employee Name]],Employees[[Employee Name]:[Office]],7))</f>
        <v>CCR</v>
      </c>
      <c r="F3369" s="51" t="str">
        <f>IF(ISBLANK(LeaveTracker[[#This Row],[Employee Name]]),"-----",VLOOKUP(LeaveTracker[[#This Row],[Employee Name]],Employees[[Employee Name]:[Office]],6))</f>
        <v>CASUAL</v>
      </c>
      <c r="G3369" s="24">
        <v>44904</v>
      </c>
      <c r="H3369" s="24">
        <v>44904</v>
      </c>
      <c r="I3369" s="19" t="s">
        <v>298</v>
      </c>
      <c r="J3369" s="43" t="s">
        <v>1003</v>
      </c>
      <c r="K3369" s="51" t="str">
        <f ca="1">LeaveTracker[[#This Row],[Days]]&amp;" "&amp;LeaveTracker[[#This Row],[Type of Leave]]</f>
        <v>1 OTHER</v>
      </c>
      <c r="L3369" s="23">
        <f ca="1">NETWORKDAYS(LeaveTracker[[#This Row],[Start Date]],LeaveTracker[[#This Row],[End Date]],lstHolidays)</f>
        <v>1</v>
      </c>
      <c r="M3369" s="27"/>
    </row>
    <row r="3370" spans="1:13" ht="30" customHeight="1" x14ac:dyDescent="0.3">
      <c r="A3370" s="27">
        <f t="shared" si="26"/>
        <v>1672</v>
      </c>
      <c r="B3370" s="31">
        <v>44922</v>
      </c>
      <c r="C3370" s="31">
        <v>44923</v>
      </c>
      <c r="D3370" s="19" t="s">
        <v>1871</v>
      </c>
      <c r="E3370" s="51" t="str">
        <f>IF(ISBLANK(LeaveTracker[[#This Row],[Employee Name]]),"-----",VLOOKUP(LeaveTracker[[#This Row],[Employee Name]],Employees[[Employee Name]:[Office]],7))</f>
        <v>CTO</v>
      </c>
      <c r="F3370" s="51" t="str">
        <f>IF(ISBLANK(LeaveTracker[[#This Row],[Employee Name]]),"-----",VLOOKUP(LeaveTracker[[#This Row],[Employee Name]],Employees[[Employee Name]:[Office]],6))</f>
        <v>CASUAL</v>
      </c>
      <c r="G3370" s="24">
        <v>44915</v>
      </c>
      <c r="H3370" s="24">
        <v>44917</v>
      </c>
      <c r="I3370" s="19" t="s">
        <v>298</v>
      </c>
      <c r="J3370" s="43" t="s">
        <v>1003</v>
      </c>
      <c r="K3370" s="51" t="str">
        <f ca="1">LeaveTracker[[#This Row],[Days]]&amp;" "&amp;LeaveTracker[[#This Row],[Type of Leave]]</f>
        <v>3 OTHER</v>
      </c>
      <c r="L3370" s="23">
        <f ca="1">NETWORKDAYS(LeaveTracker[[#This Row],[Start Date]],LeaveTracker[[#This Row],[End Date]],lstHolidays)</f>
        <v>3</v>
      </c>
      <c r="M3370" s="27"/>
    </row>
    <row r="3371" spans="1:13" ht="30" customHeight="1" x14ac:dyDescent="0.3">
      <c r="A3371" s="27">
        <f t="shared" si="26"/>
        <v>1673</v>
      </c>
      <c r="B3371" s="31">
        <v>44922</v>
      </c>
      <c r="C3371" s="31">
        <v>44923</v>
      </c>
      <c r="D3371" s="19" t="s">
        <v>1871</v>
      </c>
      <c r="E3371" s="51" t="str">
        <f>IF(ISBLANK(LeaveTracker[[#This Row],[Employee Name]]),"-----",VLOOKUP(LeaveTracker[[#This Row],[Employee Name]],Employees[[Employee Name]:[Office]],7))</f>
        <v>CTO</v>
      </c>
      <c r="F3371" s="51" t="str">
        <f>IF(ISBLANK(LeaveTracker[[#This Row],[Employee Name]]),"-----",VLOOKUP(LeaveTracker[[#This Row],[Employee Name]],Employees[[Employee Name]:[Office]],6))</f>
        <v>CASUAL</v>
      </c>
      <c r="G3371" s="24">
        <v>44918</v>
      </c>
      <c r="H3371" s="24">
        <v>44924</v>
      </c>
      <c r="I3371" s="19" t="s">
        <v>82</v>
      </c>
      <c r="J3371" s="43" t="s">
        <v>1004</v>
      </c>
      <c r="K3371" s="51" t="str">
        <f ca="1">LeaveTracker[[#This Row],[Days]]&amp;" "&amp;LeaveTracker[[#This Row],[Type of Leave]]</f>
        <v>4 VL</v>
      </c>
      <c r="L3371" s="23">
        <f ca="1">NETWORKDAYS(LeaveTracker[[#This Row],[Start Date]],LeaveTracker[[#This Row],[End Date]],lstHolidays)</f>
        <v>4</v>
      </c>
      <c r="M3371" s="27"/>
    </row>
    <row r="3372" spans="1:13" ht="30" customHeight="1" x14ac:dyDescent="0.3">
      <c r="A3372" s="27">
        <f t="shared" si="26"/>
        <v>1674</v>
      </c>
      <c r="B3372" s="31">
        <v>44922</v>
      </c>
      <c r="C3372" s="31">
        <v>44897</v>
      </c>
      <c r="D3372" s="19" t="s">
        <v>1798</v>
      </c>
      <c r="E3372" s="51" t="str">
        <f>IF(ISBLANK(LeaveTracker[[#This Row],[Employee Name]]),"-----",VLOOKUP(LeaveTracker[[#This Row],[Employee Name]],Employees[[Employee Name]:[Office]],7))</f>
        <v>CTO-LICENSE</v>
      </c>
      <c r="F3372" s="51" t="str">
        <f>IF(ISBLANK(LeaveTracker[[#This Row],[Employee Name]]),"-----",VLOOKUP(LeaveTracker[[#This Row],[Employee Name]],Employees[[Employee Name]:[Office]],6))</f>
        <v>CASUAL</v>
      </c>
      <c r="G3372" s="24">
        <v>44910</v>
      </c>
      <c r="H3372" s="24">
        <v>44910</v>
      </c>
      <c r="I3372" s="19" t="s">
        <v>82</v>
      </c>
      <c r="J3372" s="43" t="s">
        <v>1004</v>
      </c>
      <c r="K3372" s="51" t="str">
        <f ca="1">LeaveTracker[[#This Row],[Days]]&amp;" "&amp;LeaveTracker[[#This Row],[Type of Leave]]</f>
        <v>1 VL</v>
      </c>
      <c r="L3372" s="23">
        <f ca="1">NETWORKDAYS(LeaveTracker[[#This Row],[Start Date]],LeaveTracker[[#This Row],[End Date]],lstHolidays)</f>
        <v>1</v>
      </c>
      <c r="M3372" s="27"/>
    </row>
    <row r="3373" spans="1:13" ht="30" customHeight="1" x14ac:dyDescent="0.3">
      <c r="A3373" s="27">
        <v>1674</v>
      </c>
      <c r="B3373" s="31">
        <v>44922</v>
      </c>
      <c r="C3373" s="31">
        <v>44897</v>
      </c>
      <c r="D3373" s="19" t="s">
        <v>1798</v>
      </c>
      <c r="E3373" s="51" t="str">
        <f>IF(ISBLANK(LeaveTracker[[#This Row],[Employee Name]]),"-----",VLOOKUP(LeaveTracker[[#This Row],[Employee Name]],Employees[[Employee Name]:[Office]],7))</f>
        <v>CTO-LICENSE</v>
      </c>
      <c r="F3373" s="51" t="str">
        <f>IF(ISBLANK(LeaveTracker[[#This Row],[Employee Name]]),"-----",VLOOKUP(LeaveTracker[[#This Row],[Employee Name]],Employees[[Employee Name]:[Office]],6))</f>
        <v>CASUAL</v>
      </c>
      <c r="G3373" s="24">
        <v>44916</v>
      </c>
      <c r="H3373" s="24">
        <v>44916</v>
      </c>
      <c r="I3373" s="19" t="s">
        <v>82</v>
      </c>
      <c r="J3373" s="43" t="s">
        <v>1004</v>
      </c>
      <c r="K3373" s="51" t="str">
        <f ca="1">LeaveTracker[[#This Row],[Days]]&amp;" "&amp;LeaveTracker[[#This Row],[Type of Leave]]</f>
        <v>1 VL</v>
      </c>
      <c r="L3373" s="23">
        <f ca="1">NETWORKDAYS(LeaveTracker[[#This Row],[Start Date]],LeaveTracker[[#This Row],[End Date]],lstHolidays)</f>
        <v>1</v>
      </c>
      <c r="M3373" s="27"/>
    </row>
    <row r="3374" spans="1:13" ht="30" customHeight="1" x14ac:dyDescent="0.3">
      <c r="A3374" s="27">
        <v>1674</v>
      </c>
      <c r="B3374" s="31">
        <v>44922</v>
      </c>
      <c r="C3374" s="31">
        <v>44897</v>
      </c>
      <c r="D3374" s="19" t="s">
        <v>1798</v>
      </c>
      <c r="E3374" s="51" t="str">
        <f>IF(ISBLANK(LeaveTracker[[#This Row],[Employee Name]]),"-----",VLOOKUP(LeaveTracker[[#This Row],[Employee Name]],Employees[[Employee Name]:[Office]],7))</f>
        <v>CTO-LICENSE</v>
      </c>
      <c r="F3374" s="51" t="str">
        <f>IF(ISBLANK(LeaveTracker[[#This Row],[Employee Name]]),"-----",VLOOKUP(LeaveTracker[[#This Row],[Employee Name]],Employees[[Employee Name]:[Office]],6))</f>
        <v>CASUAL</v>
      </c>
      <c r="G3374" s="24">
        <v>44922</v>
      </c>
      <c r="H3374" s="24">
        <v>44922</v>
      </c>
      <c r="I3374" s="19" t="s">
        <v>82</v>
      </c>
      <c r="J3374" s="43" t="s">
        <v>1004</v>
      </c>
      <c r="K3374" s="51" t="str">
        <f ca="1">LeaveTracker[[#This Row],[Days]]&amp;" "&amp;LeaveTracker[[#This Row],[Type of Leave]]</f>
        <v>1 VL</v>
      </c>
      <c r="L3374" s="23">
        <f ca="1">NETWORKDAYS(LeaveTracker[[#This Row],[Start Date]],LeaveTracker[[#This Row],[End Date]],lstHolidays)</f>
        <v>1</v>
      </c>
      <c r="M3374" s="27"/>
    </row>
    <row r="3375" spans="1:13" ht="30" customHeight="1" x14ac:dyDescent="0.3">
      <c r="A3375" s="27">
        <f t="shared" si="26"/>
        <v>1675</v>
      </c>
      <c r="B3375" s="31">
        <v>44922</v>
      </c>
      <c r="C3375" s="31">
        <v>44898</v>
      </c>
      <c r="D3375" s="19" t="s">
        <v>1971</v>
      </c>
      <c r="E3375" s="51" t="str">
        <f>IF(ISBLANK(LeaveTracker[[#This Row],[Employee Name]]),"-----",VLOOKUP(LeaveTracker[[#This Row],[Employee Name]],Employees[[Employee Name]:[Office]],7))</f>
        <v>EEO/CITY MARKET</v>
      </c>
      <c r="F3375" s="51" t="str">
        <f>IF(ISBLANK(LeaveTracker[[#This Row],[Employee Name]]),"-----",VLOOKUP(LeaveTracker[[#This Row],[Employee Name]],Employees[[Employee Name]:[Office]],6))</f>
        <v>CASUAL</v>
      </c>
      <c r="G3375" s="24">
        <v>44908</v>
      </c>
      <c r="H3375" s="24">
        <v>44909</v>
      </c>
      <c r="I3375" s="19" t="s">
        <v>82</v>
      </c>
      <c r="J3375" s="43" t="s">
        <v>1004</v>
      </c>
      <c r="K3375" s="51" t="str">
        <f ca="1">LeaveTracker[[#This Row],[Days]]&amp;" "&amp;LeaveTracker[[#This Row],[Type of Leave]]</f>
        <v>2 VL</v>
      </c>
      <c r="L3375" s="23">
        <f ca="1">NETWORKDAYS(LeaveTracker[[#This Row],[Start Date]],LeaveTracker[[#This Row],[End Date]],lstHolidays)</f>
        <v>2</v>
      </c>
      <c r="M3375" s="27"/>
    </row>
    <row r="3376" spans="1:13" ht="30" customHeight="1" x14ac:dyDescent="0.3">
      <c r="A3376" s="27">
        <v>1675</v>
      </c>
      <c r="B3376" s="31">
        <v>44922</v>
      </c>
      <c r="C3376" s="31">
        <v>44898</v>
      </c>
      <c r="D3376" s="19" t="s">
        <v>1971</v>
      </c>
      <c r="E3376" s="51" t="str">
        <f>IF(ISBLANK(LeaveTracker[[#This Row],[Employee Name]]),"-----",VLOOKUP(LeaveTracker[[#This Row],[Employee Name]],Employees[[Employee Name]:[Office]],7))</f>
        <v>EEO/CITY MARKET</v>
      </c>
      <c r="F3376" s="51" t="str">
        <f>IF(ISBLANK(LeaveTracker[[#This Row],[Employee Name]]),"-----",VLOOKUP(LeaveTracker[[#This Row],[Employee Name]],Employees[[Employee Name]:[Office]],6))</f>
        <v>CASUAL</v>
      </c>
      <c r="G3376" s="24">
        <v>44917</v>
      </c>
      <c r="H3376" s="24">
        <v>44917</v>
      </c>
      <c r="I3376" s="19" t="s">
        <v>82</v>
      </c>
      <c r="J3376" s="43" t="s">
        <v>1004</v>
      </c>
      <c r="K3376" s="51" t="str">
        <f ca="1">LeaveTracker[[#This Row],[Days]]&amp;" "&amp;LeaveTracker[[#This Row],[Type of Leave]]</f>
        <v>1 VL</v>
      </c>
      <c r="L3376" s="23">
        <f ca="1">NETWORKDAYS(LeaveTracker[[#This Row],[Start Date]],LeaveTracker[[#This Row],[End Date]],lstHolidays)</f>
        <v>1</v>
      </c>
      <c r="M3376" s="27"/>
    </row>
    <row r="3377" spans="1:13" ht="30" customHeight="1" x14ac:dyDescent="0.3">
      <c r="A3377" s="27">
        <v>1675</v>
      </c>
      <c r="B3377" s="31">
        <v>44922</v>
      </c>
      <c r="C3377" s="31">
        <v>44898</v>
      </c>
      <c r="D3377" s="19" t="s">
        <v>1971</v>
      </c>
      <c r="E3377" s="51" t="str">
        <f>IF(ISBLANK(LeaveTracker[[#This Row],[Employee Name]]),"-----",VLOOKUP(LeaveTracker[[#This Row],[Employee Name]],Employees[[Employee Name]:[Office]],7))</f>
        <v>EEO/CITY MARKET</v>
      </c>
      <c r="F3377" s="51" t="str">
        <f>IF(ISBLANK(LeaveTracker[[#This Row],[Employee Name]]),"-----",VLOOKUP(LeaveTracker[[#This Row],[Employee Name]],Employees[[Employee Name]:[Office]],6))</f>
        <v>CASUAL</v>
      </c>
      <c r="G3377" s="24">
        <v>44922</v>
      </c>
      <c r="H3377" s="24">
        <v>44922</v>
      </c>
      <c r="I3377" s="19" t="s">
        <v>82</v>
      </c>
      <c r="J3377" s="43" t="s">
        <v>1004</v>
      </c>
      <c r="K3377" s="51" t="str">
        <f ca="1">LeaveTracker[[#This Row],[Days]]&amp;" "&amp;LeaveTracker[[#This Row],[Type of Leave]]</f>
        <v>1 VL</v>
      </c>
      <c r="L3377" s="23">
        <f ca="1">NETWORKDAYS(LeaveTracker[[#This Row],[Start Date]],LeaveTracker[[#This Row],[End Date]],lstHolidays)</f>
        <v>1</v>
      </c>
      <c r="M3377" s="27"/>
    </row>
    <row r="3378" spans="1:13" ht="30" customHeight="1" x14ac:dyDescent="0.3">
      <c r="A3378" s="27">
        <v>1675</v>
      </c>
      <c r="B3378" s="31">
        <v>44922</v>
      </c>
      <c r="C3378" s="31">
        <v>44898</v>
      </c>
      <c r="D3378" s="19" t="s">
        <v>1971</v>
      </c>
      <c r="E3378" s="51" t="str">
        <f>IF(ISBLANK(LeaveTracker[[#This Row],[Employee Name]]),"-----",VLOOKUP(LeaveTracker[[#This Row],[Employee Name]],Employees[[Employee Name]:[Office]],7))</f>
        <v>EEO/CITY MARKET</v>
      </c>
      <c r="F3378" s="51" t="str">
        <f>IF(ISBLANK(LeaveTracker[[#This Row],[Employee Name]]),"-----",VLOOKUP(LeaveTracker[[#This Row],[Employee Name]],Employees[[Employee Name]:[Office]],6))</f>
        <v>CASUAL</v>
      </c>
      <c r="G3378" s="24">
        <v>44924</v>
      </c>
      <c r="H3378" s="24">
        <v>44924</v>
      </c>
      <c r="I3378" s="19" t="s">
        <v>82</v>
      </c>
      <c r="J3378" s="43" t="s">
        <v>1004</v>
      </c>
      <c r="K3378" s="51" t="str">
        <f ca="1">LeaveTracker[[#This Row],[Days]]&amp;" "&amp;LeaveTracker[[#This Row],[Type of Leave]]</f>
        <v>1 VL</v>
      </c>
      <c r="L3378" s="23">
        <f ca="1">NETWORKDAYS(LeaveTracker[[#This Row],[Start Date]],LeaveTracker[[#This Row],[End Date]],lstHolidays)</f>
        <v>1</v>
      </c>
      <c r="M3378" s="27"/>
    </row>
    <row r="3379" spans="1:13" ht="30" customHeight="1" x14ac:dyDescent="0.3">
      <c r="A3379" s="27">
        <f t="shared" si="26"/>
        <v>1676</v>
      </c>
      <c r="B3379" s="31">
        <v>44922</v>
      </c>
      <c r="C3379" s="31">
        <v>44897</v>
      </c>
      <c r="D3379" s="19" t="s">
        <v>1757</v>
      </c>
      <c r="E3379" s="51" t="str">
        <f>IF(ISBLANK(LeaveTracker[[#This Row],[Employee Name]]),"-----",VLOOKUP(LeaveTracker[[#This Row],[Employee Name]],Employees[[Employee Name]:[Office]],7))</f>
        <v>MAHOGANY MARKET</v>
      </c>
      <c r="F3379" s="51" t="str">
        <f>IF(ISBLANK(LeaveTracker[[#This Row],[Employee Name]]),"-----",VLOOKUP(LeaveTracker[[#This Row],[Employee Name]],Employees[[Employee Name]:[Office]],6))</f>
        <v>CASUAL</v>
      </c>
      <c r="G3379" s="24">
        <v>44910</v>
      </c>
      <c r="H3379" s="24">
        <v>44911</v>
      </c>
      <c r="I3379" s="19" t="s">
        <v>82</v>
      </c>
      <c r="J3379" s="43" t="s">
        <v>1004</v>
      </c>
      <c r="K3379" s="51" t="str">
        <f ca="1">LeaveTracker[[#This Row],[Days]]&amp;" "&amp;LeaveTracker[[#This Row],[Type of Leave]]</f>
        <v>2 VL</v>
      </c>
      <c r="L3379" s="23">
        <f ca="1">NETWORKDAYS(LeaveTracker[[#This Row],[Start Date]],LeaveTracker[[#This Row],[End Date]],lstHolidays)</f>
        <v>2</v>
      </c>
      <c r="M3379" s="27"/>
    </row>
    <row r="3380" spans="1:13" ht="30" customHeight="1" x14ac:dyDescent="0.3">
      <c r="A3380" s="27">
        <f t="shared" si="26"/>
        <v>1677</v>
      </c>
      <c r="B3380" s="31">
        <v>44922</v>
      </c>
      <c r="C3380" s="31">
        <v>44897</v>
      </c>
      <c r="D3380" s="19" t="s">
        <v>1916</v>
      </c>
      <c r="E3380" s="51" t="str">
        <f>IF(ISBLANK(LeaveTracker[[#This Row],[Employee Name]]),"-----",VLOOKUP(LeaveTracker[[#This Row],[Employee Name]],Employees[[Employee Name]:[Office]],7))</f>
        <v>MAHOGANY MARKET</v>
      </c>
      <c r="F3380" s="51" t="str">
        <f>IF(ISBLANK(LeaveTracker[[#This Row],[Employee Name]]),"-----",VLOOKUP(LeaveTracker[[#This Row],[Employee Name]],Employees[[Employee Name]:[Office]],6))</f>
        <v>CASUAL</v>
      </c>
      <c r="G3380" s="24">
        <v>44911</v>
      </c>
      <c r="H3380" s="24">
        <v>44915</v>
      </c>
      <c r="I3380" s="19" t="s">
        <v>82</v>
      </c>
      <c r="J3380" s="43" t="s">
        <v>1004</v>
      </c>
      <c r="K3380" s="51" t="str">
        <f ca="1">LeaveTracker[[#This Row],[Days]]&amp;" "&amp;LeaveTracker[[#This Row],[Type of Leave]]</f>
        <v>3 VL</v>
      </c>
      <c r="L3380" s="23">
        <f ca="1">NETWORKDAYS(LeaveTracker[[#This Row],[Start Date]],LeaveTracker[[#This Row],[End Date]],lstHolidays)</f>
        <v>3</v>
      </c>
      <c r="M3380" s="27"/>
    </row>
    <row r="3381" spans="1:13" ht="30" customHeight="1" x14ac:dyDescent="0.3">
      <c r="A3381" s="27">
        <v>1677</v>
      </c>
      <c r="B3381" s="31">
        <v>44922</v>
      </c>
      <c r="C3381" s="31">
        <v>44897</v>
      </c>
      <c r="D3381" s="19" t="s">
        <v>1916</v>
      </c>
      <c r="E3381" s="51" t="str">
        <f>IF(ISBLANK(LeaveTracker[[#This Row],[Employee Name]]),"-----",VLOOKUP(LeaveTracker[[#This Row],[Employee Name]],Employees[[Employee Name]:[Office]],7))</f>
        <v>MAHOGANY MARKET</v>
      </c>
      <c r="F3381" s="51" t="str">
        <f>IF(ISBLANK(LeaveTracker[[#This Row],[Employee Name]]),"-----",VLOOKUP(LeaveTracker[[#This Row],[Employee Name]],Employees[[Employee Name]:[Office]],6))</f>
        <v>CASUAL</v>
      </c>
      <c r="G3381" s="24">
        <v>44918</v>
      </c>
      <c r="H3381" s="24">
        <v>44922</v>
      </c>
      <c r="I3381" s="19" t="s">
        <v>82</v>
      </c>
      <c r="J3381" s="43" t="s">
        <v>1004</v>
      </c>
      <c r="K3381" s="51" t="str">
        <f ca="1">LeaveTracker[[#This Row],[Days]]&amp;" "&amp;LeaveTracker[[#This Row],[Type of Leave]]</f>
        <v>2 VL</v>
      </c>
      <c r="L3381" s="23">
        <f ca="1">NETWORKDAYS(LeaveTracker[[#This Row],[Start Date]],LeaveTracker[[#This Row],[End Date]],lstHolidays)</f>
        <v>2</v>
      </c>
      <c r="M3381" s="27"/>
    </row>
    <row r="3382" spans="1:13" ht="30" customHeight="1" x14ac:dyDescent="0.3">
      <c r="A3382" s="27">
        <f t="shared" si="26"/>
        <v>1678</v>
      </c>
      <c r="B3382" s="31">
        <v>44922</v>
      </c>
      <c r="C3382" s="31">
        <v>44887</v>
      </c>
      <c r="D3382" s="19" t="s">
        <v>1775</v>
      </c>
      <c r="E3382" s="51" t="str">
        <f>IF(ISBLANK(LeaveTracker[[#This Row],[Employee Name]]),"-----",VLOOKUP(LeaveTracker[[#This Row],[Employee Name]],Employees[[Employee Name]:[Office]],7))</f>
        <v>GSO</v>
      </c>
      <c r="F3382" s="51" t="str">
        <f>IF(ISBLANK(LeaveTracker[[#This Row],[Employee Name]]),"-----",VLOOKUP(LeaveTracker[[#This Row],[Employee Name]],Employees[[Employee Name]:[Office]],6))</f>
        <v>CASUAL</v>
      </c>
      <c r="G3382" s="24">
        <v>44886</v>
      </c>
      <c r="H3382" s="24">
        <v>44886</v>
      </c>
      <c r="I3382" s="19" t="s">
        <v>81</v>
      </c>
      <c r="K3382" s="51" t="str">
        <f ca="1">LeaveTracker[[#This Row],[Days]]&amp;" "&amp;LeaveTracker[[#This Row],[Type of Leave]]</f>
        <v>1 SL</v>
      </c>
      <c r="L3382" s="23">
        <f ca="1">NETWORKDAYS(LeaveTracker[[#This Row],[Start Date]],LeaveTracker[[#This Row],[End Date]],lstHolidays)</f>
        <v>1</v>
      </c>
      <c r="M3382" s="27"/>
    </row>
    <row r="3383" spans="1:13" ht="30" customHeight="1" x14ac:dyDescent="0.3">
      <c r="A3383" s="27">
        <f t="shared" si="26"/>
        <v>1679</v>
      </c>
      <c r="B3383" s="31">
        <v>44922</v>
      </c>
      <c r="C3383" s="31">
        <v>44879</v>
      </c>
      <c r="D3383" s="19" t="s">
        <v>1836</v>
      </c>
      <c r="E3383" s="51" t="str">
        <f>IF(ISBLANK(LeaveTracker[[#This Row],[Employee Name]]),"-----",VLOOKUP(LeaveTracker[[#This Row],[Employee Name]],Employees[[Employee Name]:[Office]],7))</f>
        <v>GSO</v>
      </c>
      <c r="F3383" s="51" t="str">
        <f>IF(ISBLANK(LeaveTracker[[#This Row],[Employee Name]]),"-----",VLOOKUP(LeaveTracker[[#This Row],[Employee Name]],Employees[[Employee Name]:[Office]],6))</f>
        <v>CASUAL</v>
      </c>
      <c r="G3383" s="24">
        <v>44875</v>
      </c>
      <c r="H3383" s="24">
        <v>44876</v>
      </c>
      <c r="I3383" s="19" t="s">
        <v>81</v>
      </c>
      <c r="K3383" s="51" t="str">
        <f ca="1">LeaveTracker[[#This Row],[Days]]&amp;" "&amp;LeaveTracker[[#This Row],[Type of Leave]]</f>
        <v>2 SL</v>
      </c>
      <c r="L3383" s="23">
        <f ca="1">NETWORKDAYS(LeaveTracker[[#This Row],[Start Date]],LeaveTracker[[#This Row],[End Date]],lstHolidays)</f>
        <v>2</v>
      </c>
      <c r="M3383" s="27"/>
    </row>
    <row r="3384" spans="1:13" ht="30" customHeight="1" x14ac:dyDescent="0.3">
      <c r="A3384" s="27">
        <f t="shared" si="26"/>
        <v>1680</v>
      </c>
      <c r="B3384" s="31">
        <v>44922</v>
      </c>
      <c r="C3384" s="31">
        <v>44577</v>
      </c>
      <c r="D3384" s="19" t="s">
        <v>1843</v>
      </c>
      <c r="E3384" s="51" t="str">
        <f>IF(ISBLANK(LeaveTracker[[#This Row],[Employee Name]]),"-----",VLOOKUP(LeaveTracker[[#This Row],[Employee Name]],Employees[[Employee Name]:[Office]],7))</f>
        <v>CSWDO</v>
      </c>
      <c r="F3384" s="51" t="str">
        <f>IF(ISBLANK(LeaveTracker[[#This Row],[Employee Name]]),"-----",VLOOKUP(LeaveTracker[[#This Row],[Employee Name]],Employees[[Employee Name]:[Office]],6))</f>
        <v>CASUAL</v>
      </c>
      <c r="G3384" s="24">
        <v>44917</v>
      </c>
      <c r="H3384" s="24">
        <v>44917</v>
      </c>
      <c r="I3384" s="19" t="s">
        <v>82</v>
      </c>
      <c r="J3384" s="43" t="s">
        <v>1004</v>
      </c>
      <c r="K3384" s="51" t="str">
        <f ca="1">LeaveTracker[[#This Row],[Days]]&amp;" "&amp;LeaveTracker[[#This Row],[Type of Leave]]</f>
        <v>1 VL</v>
      </c>
      <c r="L3384" s="23">
        <f ca="1">NETWORKDAYS(LeaveTracker[[#This Row],[Start Date]],LeaveTracker[[#This Row],[End Date]],lstHolidays)</f>
        <v>1</v>
      </c>
      <c r="M3384" s="27"/>
    </row>
    <row r="3385" spans="1:13" ht="30" customHeight="1" x14ac:dyDescent="0.3">
      <c r="A3385" s="27">
        <f t="shared" si="26"/>
        <v>1681</v>
      </c>
      <c r="B3385" s="31">
        <v>44922</v>
      </c>
      <c r="C3385" s="31">
        <v>44879</v>
      </c>
      <c r="D3385" s="19" t="s">
        <v>1775</v>
      </c>
      <c r="E3385" s="51" t="str">
        <f>IF(ISBLANK(LeaveTracker[[#This Row],[Employee Name]]),"-----",VLOOKUP(LeaveTracker[[#This Row],[Employee Name]],Employees[[Employee Name]:[Office]],7))</f>
        <v>GSO</v>
      </c>
      <c r="F3385" s="51" t="str">
        <f>IF(ISBLANK(LeaveTracker[[#This Row],[Employee Name]]),"-----",VLOOKUP(LeaveTracker[[#This Row],[Employee Name]],Employees[[Employee Name]:[Office]],6))</f>
        <v>CASUAL</v>
      </c>
      <c r="G3385" s="24">
        <v>44889</v>
      </c>
      <c r="H3385" s="24">
        <v>44890</v>
      </c>
      <c r="I3385" s="19" t="s">
        <v>82</v>
      </c>
      <c r="K3385" s="51" t="str">
        <f ca="1">LeaveTracker[[#This Row],[Days]]&amp;" "&amp;LeaveTracker[[#This Row],[Type of Leave]]</f>
        <v>2 VL</v>
      </c>
      <c r="L3385" s="23">
        <f ca="1">NETWORKDAYS(LeaveTracker[[#This Row],[Start Date]],LeaveTracker[[#This Row],[End Date]],lstHolidays)</f>
        <v>2</v>
      </c>
      <c r="M3385" s="27"/>
    </row>
    <row r="3386" spans="1:13" ht="30" customHeight="1" x14ac:dyDescent="0.3">
      <c r="A3386" s="27">
        <f t="shared" si="26"/>
        <v>1682</v>
      </c>
      <c r="B3386" s="31">
        <v>44922</v>
      </c>
      <c r="C3386" s="31">
        <v>44880</v>
      </c>
      <c r="D3386" s="19" t="s">
        <v>1971</v>
      </c>
      <c r="E3386" s="51" t="str">
        <f>IF(ISBLANK(LeaveTracker[[#This Row],[Employee Name]]),"-----",VLOOKUP(LeaveTracker[[#This Row],[Employee Name]],Employees[[Employee Name]:[Office]],7))</f>
        <v>EEO/CITY MARKET</v>
      </c>
      <c r="F3386" s="51" t="str">
        <f>IF(ISBLANK(LeaveTracker[[#This Row],[Employee Name]]),"-----",VLOOKUP(LeaveTracker[[#This Row],[Employee Name]],Employees[[Employee Name]:[Office]],6))</f>
        <v>CASUAL</v>
      </c>
      <c r="G3386" s="24">
        <v>44887</v>
      </c>
      <c r="H3386" s="24">
        <v>44887</v>
      </c>
      <c r="I3386" s="19" t="s">
        <v>298</v>
      </c>
      <c r="J3386" s="43" t="s">
        <v>1003</v>
      </c>
      <c r="K3386" s="51" t="str">
        <f ca="1">LeaveTracker[[#This Row],[Days]]&amp;" "&amp;LeaveTracker[[#This Row],[Type of Leave]]</f>
        <v>1 OTHER</v>
      </c>
      <c r="L3386" s="23">
        <f ca="1">NETWORKDAYS(LeaveTracker[[#This Row],[Start Date]],LeaveTracker[[#This Row],[End Date]],lstHolidays)</f>
        <v>1</v>
      </c>
      <c r="M3386" s="27"/>
    </row>
    <row r="3387" spans="1:13" ht="30" customHeight="1" x14ac:dyDescent="0.3">
      <c r="A3387" s="27">
        <f t="shared" ref="A3387:A3406" si="27">A3386+1</f>
        <v>1683</v>
      </c>
      <c r="B3387" s="31">
        <v>44922</v>
      </c>
      <c r="C3387" s="31">
        <v>44870</v>
      </c>
      <c r="D3387" s="19" t="s">
        <v>1994</v>
      </c>
      <c r="E3387" s="51" t="str">
        <f>IF(ISBLANK(LeaveTracker[[#This Row],[Employee Name]]),"-----",VLOOKUP(LeaveTracker[[#This Row],[Employee Name]],Employees[[Employee Name]:[Office]],7))</f>
        <v>CENRO</v>
      </c>
      <c r="F3387" s="51" t="str">
        <f>IF(ISBLANK(LeaveTracker[[#This Row],[Employee Name]]),"-----",VLOOKUP(LeaveTracker[[#This Row],[Employee Name]],Employees[[Employee Name]:[Office]],6))</f>
        <v>CASUAL</v>
      </c>
      <c r="G3387" s="24">
        <v>1126</v>
      </c>
      <c r="H3387" s="24">
        <v>44895</v>
      </c>
      <c r="I3387" s="19" t="s">
        <v>82</v>
      </c>
      <c r="J3387" s="43" t="s">
        <v>1004</v>
      </c>
      <c r="K3387" s="51" t="str">
        <f ca="1">LeaveTracker[[#This Row],[Days]]&amp;" "&amp;LeaveTracker[[#This Row],[Type of Leave]]</f>
        <v>31260 VL</v>
      </c>
      <c r="L3387" s="23">
        <f ca="1">NETWORKDAYS(LeaveTracker[[#This Row],[Start Date]],LeaveTracker[[#This Row],[End Date]],lstHolidays)</f>
        <v>31260</v>
      </c>
      <c r="M3387" s="27"/>
    </row>
    <row r="3388" spans="1:13" ht="30" customHeight="1" x14ac:dyDescent="0.3">
      <c r="A3388" s="27">
        <f t="shared" si="27"/>
        <v>1684</v>
      </c>
      <c r="B3388" s="31">
        <v>44922</v>
      </c>
      <c r="C3388" s="31">
        <v>44881</v>
      </c>
      <c r="D3388" s="19" t="s">
        <v>1804</v>
      </c>
      <c r="E3388" s="51" t="str">
        <f>IF(ISBLANK(LeaveTracker[[#This Row],[Employee Name]]),"-----",VLOOKUP(LeaveTracker[[#This Row],[Employee Name]],Employees[[Employee Name]:[Office]],7))</f>
        <v>CENRO</v>
      </c>
      <c r="F3388" s="51" t="str">
        <f>IF(ISBLANK(LeaveTracker[[#This Row],[Employee Name]]),"-----",VLOOKUP(LeaveTracker[[#This Row],[Employee Name]],Employees[[Employee Name]:[Office]],6))</f>
        <v>CASUAL</v>
      </c>
      <c r="G3388" s="24">
        <v>44888</v>
      </c>
      <c r="H3388" s="24">
        <v>44890</v>
      </c>
      <c r="I3388" s="19" t="s">
        <v>82</v>
      </c>
      <c r="J3388" s="43" t="s">
        <v>1004</v>
      </c>
      <c r="K3388" s="51" t="str">
        <f ca="1">LeaveTracker[[#This Row],[Days]]&amp;" "&amp;LeaveTracker[[#This Row],[Type of Leave]]</f>
        <v>3 VL</v>
      </c>
      <c r="L3388" s="23">
        <f ca="1">NETWORKDAYS(LeaveTracker[[#This Row],[Start Date]],LeaveTracker[[#This Row],[End Date]],lstHolidays)</f>
        <v>3</v>
      </c>
      <c r="M3388" s="27"/>
    </row>
    <row r="3389" spans="1:13" ht="30" customHeight="1" x14ac:dyDescent="0.3">
      <c r="A3389" s="27">
        <f t="shared" si="27"/>
        <v>1685</v>
      </c>
      <c r="B3389" s="31">
        <v>44922</v>
      </c>
      <c r="C3389" s="31">
        <v>44886</v>
      </c>
      <c r="D3389" s="19" t="s">
        <v>1968</v>
      </c>
      <c r="E3389" s="51" t="str">
        <f>IF(ISBLANK(LeaveTracker[[#This Row],[Employee Name]]),"-----",VLOOKUP(LeaveTracker[[#This Row],[Employee Name]],Employees[[Employee Name]:[Office]],7))</f>
        <v>CENRO</v>
      </c>
      <c r="F3389" s="51" t="str">
        <f>IF(ISBLANK(LeaveTracker[[#This Row],[Employee Name]]),"-----",VLOOKUP(LeaveTracker[[#This Row],[Employee Name]],Employees[[Employee Name]:[Office]],6))</f>
        <v>CASUAL</v>
      </c>
      <c r="G3389" s="24">
        <v>44893</v>
      </c>
      <c r="H3389" s="24">
        <v>44895</v>
      </c>
      <c r="I3389" s="19" t="s">
        <v>82</v>
      </c>
      <c r="J3389" s="43" t="s">
        <v>1004</v>
      </c>
      <c r="K3389" s="51" t="str">
        <f ca="1">LeaveTracker[[#This Row],[Days]]&amp;" "&amp;LeaveTracker[[#This Row],[Type of Leave]]</f>
        <v>3 VL</v>
      </c>
      <c r="L3389" s="23">
        <f ca="1">NETWORKDAYS(LeaveTracker[[#This Row],[Start Date]],LeaveTracker[[#This Row],[End Date]],lstHolidays)</f>
        <v>3</v>
      </c>
      <c r="M3389" s="27"/>
    </row>
    <row r="3390" spans="1:13" ht="30" customHeight="1" x14ac:dyDescent="0.3">
      <c r="A3390" s="27">
        <f t="shared" si="27"/>
        <v>1686</v>
      </c>
      <c r="B3390" s="31">
        <v>44922</v>
      </c>
      <c r="C3390" s="31">
        <v>44881</v>
      </c>
      <c r="D3390" s="19" t="s">
        <v>1800</v>
      </c>
      <c r="E3390" s="51" t="str">
        <f>IF(ISBLANK(LeaveTracker[[#This Row],[Employee Name]]),"-----",VLOOKUP(LeaveTracker[[#This Row],[Employee Name]],Employees[[Employee Name]:[Office]],7))</f>
        <v>GSO</v>
      </c>
      <c r="F3390" s="51" t="str">
        <f>IF(ISBLANK(LeaveTracker[[#This Row],[Employee Name]]),"-----",VLOOKUP(LeaveTracker[[#This Row],[Employee Name]],Employees[[Employee Name]:[Office]],6))</f>
        <v>CASUAL</v>
      </c>
      <c r="G3390" s="24">
        <v>44889</v>
      </c>
      <c r="H3390" s="24">
        <v>44890</v>
      </c>
      <c r="I3390" s="19" t="s">
        <v>82</v>
      </c>
      <c r="J3390" s="43" t="s">
        <v>1004</v>
      </c>
      <c r="K3390" s="51" t="str">
        <f ca="1">LeaveTracker[[#This Row],[Days]]&amp;" "&amp;LeaveTracker[[#This Row],[Type of Leave]]</f>
        <v>2 VL</v>
      </c>
      <c r="L3390" s="23">
        <f ca="1">NETWORKDAYS(LeaveTracker[[#This Row],[Start Date]],LeaveTracker[[#This Row],[End Date]],lstHolidays)</f>
        <v>2</v>
      </c>
      <c r="M3390" s="27"/>
    </row>
    <row r="3391" spans="1:13" ht="30" customHeight="1" x14ac:dyDescent="0.3">
      <c r="A3391" s="27">
        <f t="shared" si="27"/>
        <v>1687</v>
      </c>
      <c r="B3391" s="31">
        <v>44922</v>
      </c>
      <c r="C3391" s="31">
        <v>44876</v>
      </c>
      <c r="D3391" s="19" t="s">
        <v>1974</v>
      </c>
      <c r="E3391" s="51" t="str">
        <f>IF(ISBLANK(LeaveTracker[[#This Row],[Employee Name]]),"-----",VLOOKUP(LeaveTracker[[#This Row],[Employee Name]],Employees[[Employee Name]:[Office]],7))</f>
        <v>CENRO</v>
      </c>
      <c r="F3391" s="51">
        <f>IF(ISBLANK(LeaveTracker[[#This Row],[Employee Name]]),"-----",VLOOKUP(LeaveTracker[[#This Row],[Employee Name]],Employees[[Employee Name]:[Office]],6))</f>
        <v>0</v>
      </c>
      <c r="G3391" s="24">
        <v>44882</v>
      </c>
      <c r="H3391" s="24">
        <v>44883</v>
      </c>
      <c r="I3391" s="19" t="s">
        <v>82</v>
      </c>
      <c r="J3391" s="43" t="s">
        <v>1004</v>
      </c>
      <c r="K3391" s="51" t="str">
        <f ca="1">LeaveTracker[[#This Row],[Days]]&amp;" "&amp;LeaveTracker[[#This Row],[Type of Leave]]</f>
        <v>2 VL</v>
      </c>
      <c r="L3391" s="23">
        <f ca="1">NETWORKDAYS(LeaveTracker[[#This Row],[Start Date]],LeaveTracker[[#This Row],[End Date]],lstHolidays)</f>
        <v>2</v>
      </c>
      <c r="M3391" s="27"/>
    </row>
    <row r="3392" spans="1:13" ht="30" customHeight="1" x14ac:dyDescent="0.3">
      <c r="A3392" s="27">
        <v>1687</v>
      </c>
      <c r="B3392" s="31">
        <v>44922</v>
      </c>
      <c r="C3392" s="31">
        <v>44876</v>
      </c>
      <c r="D3392" s="19" t="s">
        <v>1974</v>
      </c>
      <c r="E3392" s="51" t="str">
        <f>IF(ISBLANK(LeaveTracker[[#This Row],[Employee Name]]),"-----",VLOOKUP(LeaveTracker[[#This Row],[Employee Name]],Employees[[Employee Name]:[Office]],7))</f>
        <v>CENRO</v>
      </c>
      <c r="F3392" s="51">
        <f>IF(ISBLANK(LeaveTracker[[#This Row],[Employee Name]]),"-----",VLOOKUP(LeaveTracker[[#This Row],[Employee Name]],Employees[[Employee Name]:[Office]],6))</f>
        <v>0</v>
      </c>
      <c r="G3392" s="24">
        <v>44889</v>
      </c>
      <c r="H3392" s="24">
        <v>44889</v>
      </c>
      <c r="I3392" s="19" t="s">
        <v>82</v>
      </c>
      <c r="J3392" s="43" t="s">
        <v>1004</v>
      </c>
      <c r="K3392" s="51" t="str">
        <f ca="1">LeaveTracker[[#This Row],[Days]]&amp;" "&amp;LeaveTracker[[#This Row],[Type of Leave]]</f>
        <v>1 VL</v>
      </c>
      <c r="L3392" s="23">
        <f ca="1">NETWORKDAYS(LeaveTracker[[#This Row],[Start Date]],LeaveTracker[[#This Row],[End Date]],lstHolidays)</f>
        <v>1</v>
      </c>
      <c r="M3392" s="27"/>
    </row>
    <row r="3393" spans="1:13" ht="30" customHeight="1" x14ac:dyDescent="0.3">
      <c r="A3393" s="27">
        <f t="shared" si="27"/>
        <v>1688</v>
      </c>
      <c r="B3393" s="31">
        <v>44922</v>
      </c>
      <c r="C3393" s="31">
        <v>44896</v>
      </c>
      <c r="D3393" s="19" t="s">
        <v>1927</v>
      </c>
      <c r="E3393" s="51" t="str">
        <f>IF(ISBLANK(LeaveTracker[[#This Row],[Employee Name]]),"-----",VLOOKUP(LeaveTracker[[#This Row],[Employee Name]],Employees[[Employee Name]:[Office]],7))</f>
        <v>INTERNAL</v>
      </c>
      <c r="F3393" s="51" t="str">
        <f>IF(ISBLANK(LeaveTracker[[#This Row],[Employee Name]]),"-----",VLOOKUP(LeaveTracker[[#This Row],[Employee Name]],Employees[[Employee Name]:[Office]],6))</f>
        <v>CASUAL</v>
      </c>
      <c r="G3393" s="24">
        <v>44904</v>
      </c>
      <c r="H3393" s="24">
        <v>44904</v>
      </c>
      <c r="I3393" s="19" t="s">
        <v>82</v>
      </c>
      <c r="J3393" s="43" t="s">
        <v>1004</v>
      </c>
      <c r="K3393" s="51" t="str">
        <f ca="1">LeaveTracker[[#This Row],[Days]]&amp;" "&amp;LeaveTracker[[#This Row],[Type of Leave]]</f>
        <v>1 VL</v>
      </c>
      <c r="L3393" s="23">
        <f ca="1">NETWORKDAYS(LeaveTracker[[#This Row],[Start Date]],LeaveTracker[[#This Row],[End Date]],lstHolidays)</f>
        <v>1</v>
      </c>
      <c r="M3393" s="27"/>
    </row>
    <row r="3394" spans="1:13" ht="30" customHeight="1" x14ac:dyDescent="0.3">
      <c r="A3394" s="27">
        <v>1688</v>
      </c>
      <c r="B3394" s="31">
        <v>44922</v>
      </c>
      <c r="C3394" s="31">
        <v>44896</v>
      </c>
      <c r="D3394" s="19" t="s">
        <v>1927</v>
      </c>
      <c r="E3394" s="51" t="str">
        <f>IF(ISBLANK(LeaveTracker[[#This Row],[Employee Name]]),"-----",VLOOKUP(LeaveTracker[[#This Row],[Employee Name]],Employees[[Employee Name]:[Office]],7))</f>
        <v>INTERNAL</v>
      </c>
      <c r="F3394" s="51" t="str">
        <f>IF(ISBLANK(LeaveTracker[[#This Row],[Employee Name]]),"-----",VLOOKUP(LeaveTracker[[#This Row],[Employee Name]],Employees[[Employee Name]:[Office]],6))</f>
        <v>CASUAL</v>
      </c>
      <c r="G3394" s="24">
        <v>44911</v>
      </c>
      <c r="H3394" s="24">
        <v>44911</v>
      </c>
      <c r="I3394" s="19" t="s">
        <v>82</v>
      </c>
      <c r="J3394" s="43" t="s">
        <v>1004</v>
      </c>
      <c r="K3394" s="51" t="str">
        <f ca="1">LeaveTracker[[#This Row],[Days]]&amp;" "&amp;LeaveTracker[[#This Row],[Type of Leave]]</f>
        <v>1 VL</v>
      </c>
      <c r="L3394" s="23">
        <f ca="1">NETWORKDAYS(LeaveTracker[[#This Row],[Start Date]],LeaveTracker[[#This Row],[End Date]],lstHolidays)</f>
        <v>1</v>
      </c>
      <c r="M3394" s="27"/>
    </row>
    <row r="3395" spans="1:13" ht="30" customHeight="1" x14ac:dyDescent="0.3">
      <c r="A3395" s="27">
        <v>1688</v>
      </c>
      <c r="B3395" s="31">
        <v>44922</v>
      </c>
      <c r="C3395" s="31">
        <v>44896</v>
      </c>
      <c r="D3395" s="19" t="s">
        <v>1927</v>
      </c>
      <c r="E3395" s="51" t="str">
        <f>IF(ISBLANK(LeaveTracker[[#This Row],[Employee Name]]),"-----",VLOOKUP(LeaveTracker[[#This Row],[Employee Name]],Employees[[Employee Name]:[Office]],7))</f>
        <v>INTERNAL</v>
      </c>
      <c r="F3395" s="51" t="str">
        <f>IF(ISBLANK(LeaveTracker[[#This Row],[Employee Name]]),"-----",VLOOKUP(LeaveTracker[[#This Row],[Employee Name]],Employees[[Employee Name]:[Office]],6))</f>
        <v>CASUAL</v>
      </c>
      <c r="G3395" s="24">
        <v>44918</v>
      </c>
      <c r="H3395" s="24">
        <v>44918</v>
      </c>
      <c r="I3395" s="19" t="s">
        <v>82</v>
      </c>
      <c r="J3395" s="43" t="s">
        <v>1004</v>
      </c>
      <c r="K3395" s="51" t="str">
        <f ca="1">LeaveTracker[[#This Row],[Days]]&amp;" "&amp;LeaveTracker[[#This Row],[Type of Leave]]</f>
        <v>1 VL</v>
      </c>
      <c r="L3395" s="23">
        <f ca="1">NETWORKDAYS(LeaveTracker[[#This Row],[Start Date]],LeaveTracker[[#This Row],[End Date]],lstHolidays)</f>
        <v>1</v>
      </c>
      <c r="M3395" s="27"/>
    </row>
    <row r="3396" spans="1:13" ht="30" customHeight="1" x14ac:dyDescent="0.3">
      <c r="A3396" s="27">
        <v>1688</v>
      </c>
      <c r="B3396" s="31">
        <v>44922</v>
      </c>
      <c r="C3396" s="31">
        <v>44896</v>
      </c>
      <c r="D3396" s="19" t="s">
        <v>1927</v>
      </c>
      <c r="E3396" s="51" t="str">
        <f>IF(ISBLANK(LeaveTracker[[#This Row],[Employee Name]]),"-----",VLOOKUP(LeaveTracker[[#This Row],[Employee Name]],Employees[[Employee Name]:[Office]],7))</f>
        <v>INTERNAL</v>
      </c>
      <c r="F3396" s="51" t="str">
        <f>IF(ISBLANK(LeaveTracker[[#This Row],[Employee Name]]),"-----",VLOOKUP(LeaveTracker[[#This Row],[Employee Name]],Employees[[Employee Name]:[Office]],6))</f>
        <v>CASUAL</v>
      </c>
      <c r="G3396" s="24">
        <v>44923</v>
      </c>
      <c r="H3396" s="24">
        <v>44924</v>
      </c>
      <c r="I3396" s="19" t="s">
        <v>82</v>
      </c>
      <c r="J3396" s="43" t="s">
        <v>1004</v>
      </c>
      <c r="K3396" s="51" t="str">
        <f ca="1">LeaveTracker[[#This Row],[Days]]&amp;" "&amp;LeaveTracker[[#This Row],[Type of Leave]]</f>
        <v>2 VL</v>
      </c>
      <c r="L3396" s="23">
        <f ca="1">NETWORKDAYS(LeaveTracker[[#This Row],[Start Date]],LeaveTracker[[#This Row],[End Date]],lstHolidays)</f>
        <v>2</v>
      </c>
      <c r="M3396" s="27"/>
    </row>
    <row r="3397" spans="1:13" ht="30" customHeight="1" x14ac:dyDescent="0.3">
      <c r="A3397" s="27">
        <f t="shared" si="27"/>
        <v>1689</v>
      </c>
      <c r="B3397" s="31">
        <v>44922</v>
      </c>
      <c r="C3397" s="31">
        <v>44900</v>
      </c>
      <c r="D3397" s="19" t="s">
        <v>1851</v>
      </c>
      <c r="E3397" s="51" t="str">
        <f>IF(ISBLANK(LeaveTracker[[#This Row],[Employee Name]]),"-----",VLOOKUP(LeaveTracker[[#This Row],[Employee Name]],Employees[[Employee Name]:[Office]],7))</f>
        <v>BIR</v>
      </c>
      <c r="F3397" s="51" t="str">
        <f>IF(ISBLANK(LeaveTracker[[#This Row],[Employee Name]]),"-----",VLOOKUP(LeaveTracker[[#This Row],[Employee Name]],Employees[[Employee Name]:[Office]],6))</f>
        <v>CASUAL</v>
      </c>
      <c r="G3397" s="24">
        <v>44893</v>
      </c>
      <c r="H3397" s="24">
        <v>44894</v>
      </c>
      <c r="I3397" s="19" t="s">
        <v>81</v>
      </c>
      <c r="K3397" s="51" t="str">
        <f ca="1">LeaveTracker[[#This Row],[Days]]&amp;" "&amp;LeaveTracker[[#This Row],[Type of Leave]]</f>
        <v>2 SL</v>
      </c>
      <c r="L3397" s="23">
        <f ca="1">NETWORKDAYS(LeaveTracker[[#This Row],[Start Date]],LeaveTracker[[#This Row],[End Date]],lstHolidays)</f>
        <v>2</v>
      </c>
      <c r="M3397" s="27"/>
    </row>
    <row r="3398" spans="1:13" ht="30" customHeight="1" x14ac:dyDescent="0.3">
      <c r="A3398" s="27">
        <f t="shared" si="27"/>
        <v>1690</v>
      </c>
      <c r="B3398" s="31">
        <v>44922</v>
      </c>
      <c r="C3398" s="31">
        <v>44900</v>
      </c>
      <c r="D3398" s="19" t="s">
        <v>1865</v>
      </c>
      <c r="E3398" s="51" t="str">
        <f>IF(ISBLANK(LeaveTracker[[#This Row],[Employee Name]]),"-----",VLOOKUP(LeaveTracker[[#This Row],[Employee Name]],Employees[[Employee Name]:[Office]],7))</f>
        <v>TICC</v>
      </c>
      <c r="F3398" s="51" t="str">
        <f>IF(ISBLANK(LeaveTracker[[#This Row],[Employee Name]]),"-----",VLOOKUP(LeaveTracker[[#This Row],[Employee Name]],Employees[[Employee Name]:[Office]],6))</f>
        <v>CASUAL</v>
      </c>
      <c r="G3398" s="24">
        <v>44895</v>
      </c>
      <c r="H3398" s="24">
        <v>44895</v>
      </c>
      <c r="I3398" s="19" t="s">
        <v>81</v>
      </c>
      <c r="K3398" s="51" t="str">
        <f ca="1">LeaveTracker[[#This Row],[Days]]&amp;" "&amp;LeaveTracker[[#This Row],[Type of Leave]]</f>
        <v>1 SL</v>
      </c>
      <c r="L3398" s="23">
        <f ca="1">NETWORKDAYS(LeaveTracker[[#This Row],[Start Date]],LeaveTracker[[#This Row],[End Date]],lstHolidays)</f>
        <v>1</v>
      </c>
      <c r="M3398" s="27"/>
    </row>
    <row r="3399" spans="1:13" ht="30" customHeight="1" x14ac:dyDescent="0.3">
      <c r="A3399" s="27">
        <f t="shared" si="27"/>
        <v>1691</v>
      </c>
      <c r="B3399" s="31">
        <v>44922</v>
      </c>
      <c r="C3399" s="31">
        <v>44907</v>
      </c>
      <c r="D3399" s="19" t="s">
        <v>1969</v>
      </c>
      <c r="E3399" s="51" t="str">
        <f>IF(ISBLANK(LeaveTracker[[#This Row],[Employee Name]]),"-----",VLOOKUP(LeaveTracker[[#This Row],[Employee Name]],Employees[[Employee Name]:[Office]],7))</f>
        <v>CCT</v>
      </c>
      <c r="F3399" s="51" t="str">
        <f>IF(ISBLANK(LeaveTracker[[#This Row],[Employee Name]]),"-----",VLOOKUP(LeaveTracker[[#This Row],[Employee Name]],Employees[[Employee Name]:[Office]],6))</f>
        <v>CASUAL</v>
      </c>
      <c r="G3399" s="24">
        <v>44921</v>
      </c>
      <c r="H3399" s="24">
        <v>44924</v>
      </c>
      <c r="I3399" s="19" t="s">
        <v>82</v>
      </c>
      <c r="J3399" s="43" t="s">
        <v>1004</v>
      </c>
      <c r="K3399" s="51" t="str">
        <f ca="1">LeaveTracker[[#This Row],[Days]]&amp;" "&amp;LeaveTracker[[#This Row],[Type of Leave]]</f>
        <v>3 VL</v>
      </c>
      <c r="L3399" s="23">
        <f ca="1">NETWORKDAYS(LeaveTracker[[#This Row],[Start Date]],LeaveTracker[[#This Row],[End Date]],lstHolidays)</f>
        <v>3</v>
      </c>
      <c r="M3399" s="27"/>
    </row>
    <row r="3400" spans="1:13" ht="30" customHeight="1" x14ac:dyDescent="0.3">
      <c r="A3400" s="27">
        <f t="shared" si="27"/>
        <v>1692</v>
      </c>
      <c r="B3400" s="31">
        <v>44922</v>
      </c>
      <c r="C3400" s="31">
        <v>44913</v>
      </c>
      <c r="D3400" s="19" t="s">
        <v>1814</v>
      </c>
      <c r="E3400" s="51" t="str">
        <f>IF(ISBLANK(LeaveTracker[[#This Row],[Employee Name]]),"-----",VLOOKUP(LeaveTracker[[#This Row],[Employee Name]],Employees[[Employee Name]:[Office]],7))</f>
        <v>HOUSING</v>
      </c>
      <c r="F3400" s="51" t="str">
        <f>IF(ISBLANK(LeaveTracker[[#This Row],[Employee Name]]),"-----",VLOOKUP(LeaveTracker[[#This Row],[Employee Name]],Employees[[Employee Name]:[Office]],6))</f>
        <v>CASUAL</v>
      </c>
      <c r="G3400" s="24">
        <v>44910</v>
      </c>
      <c r="H3400" s="24">
        <v>44910</v>
      </c>
      <c r="I3400" s="19" t="s">
        <v>82</v>
      </c>
      <c r="J3400" s="43" t="s">
        <v>1004</v>
      </c>
      <c r="K3400" s="51" t="str">
        <f ca="1">LeaveTracker[[#This Row],[Days]]&amp;" "&amp;LeaveTracker[[#This Row],[Type of Leave]]</f>
        <v>1 VL</v>
      </c>
      <c r="L3400" s="23">
        <f ca="1">NETWORKDAYS(LeaveTracker[[#This Row],[Start Date]],LeaveTracker[[#This Row],[End Date]],lstHolidays)</f>
        <v>1</v>
      </c>
      <c r="M3400" s="27"/>
    </row>
    <row r="3401" spans="1:13" ht="30" customHeight="1" x14ac:dyDescent="0.3">
      <c r="A3401" s="27">
        <v>1692</v>
      </c>
      <c r="B3401" s="31">
        <v>44922</v>
      </c>
      <c r="C3401" s="31">
        <v>44913</v>
      </c>
      <c r="D3401" s="19" t="s">
        <v>1814</v>
      </c>
      <c r="E3401" s="51" t="str">
        <f>IF(ISBLANK(LeaveTracker[[#This Row],[Employee Name]]),"-----",VLOOKUP(LeaveTracker[[#This Row],[Employee Name]],Employees[[Employee Name]:[Office]],7))</f>
        <v>HOUSING</v>
      </c>
      <c r="F3401" s="51" t="str">
        <f>IF(ISBLANK(LeaveTracker[[#This Row],[Employee Name]]),"-----",VLOOKUP(LeaveTracker[[#This Row],[Employee Name]],Employees[[Employee Name]:[Office]],6))</f>
        <v>CASUAL</v>
      </c>
      <c r="G3401" s="24">
        <v>44914</v>
      </c>
      <c r="H3401" s="24">
        <v>44915</v>
      </c>
      <c r="I3401" s="19" t="s">
        <v>82</v>
      </c>
      <c r="J3401" s="43" t="s">
        <v>1004</v>
      </c>
      <c r="K3401" s="51" t="str">
        <f ca="1">LeaveTracker[[#This Row],[Days]]&amp;" "&amp;LeaveTracker[[#This Row],[Type of Leave]]</f>
        <v>2 VL</v>
      </c>
      <c r="L3401" s="23">
        <f ca="1">NETWORKDAYS(LeaveTracker[[#This Row],[Start Date]],LeaveTracker[[#This Row],[End Date]],lstHolidays)</f>
        <v>2</v>
      </c>
      <c r="M3401" s="27"/>
    </row>
    <row r="3402" spans="1:13" ht="30" customHeight="1" x14ac:dyDescent="0.3">
      <c r="A3402" s="27">
        <f t="shared" si="27"/>
        <v>1693</v>
      </c>
      <c r="B3402" s="31">
        <v>44922</v>
      </c>
      <c r="C3402" s="31">
        <v>44913</v>
      </c>
      <c r="D3402" s="19" t="s">
        <v>1814</v>
      </c>
      <c r="E3402" s="51" t="str">
        <f>IF(ISBLANK(LeaveTracker[[#This Row],[Employee Name]]),"-----",VLOOKUP(LeaveTracker[[#This Row],[Employee Name]],Employees[[Employee Name]:[Office]],7))</f>
        <v>HOUSING</v>
      </c>
      <c r="F3402" s="51" t="str">
        <f>IF(ISBLANK(LeaveTracker[[#This Row],[Employee Name]]),"-----",VLOOKUP(LeaveTracker[[#This Row],[Employee Name]],Employees[[Employee Name]:[Office]],6))</f>
        <v>CASUAL</v>
      </c>
      <c r="G3402" s="24">
        <v>44923</v>
      </c>
      <c r="H3402" s="24">
        <v>44924</v>
      </c>
      <c r="I3402" s="19" t="s">
        <v>82</v>
      </c>
      <c r="J3402" s="43" t="s">
        <v>1004</v>
      </c>
      <c r="K3402" s="51" t="str">
        <f ca="1">LeaveTracker[[#This Row],[Days]]&amp;" "&amp;LeaveTracker[[#This Row],[Type of Leave]]</f>
        <v>2 VL</v>
      </c>
      <c r="L3402" s="23">
        <f ca="1">NETWORKDAYS(LeaveTracker[[#This Row],[Start Date]],LeaveTracker[[#This Row],[End Date]],lstHolidays)</f>
        <v>2</v>
      </c>
      <c r="M3402" s="27"/>
    </row>
    <row r="3403" spans="1:13" ht="30" customHeight="1" x14ac:dyDescent="0.3">
      <c r="A3403" s="27">
        <f t="shared" si="27"/>
        <v>1694</v>
      </c>
      <c r="B3403" s="31">
        <v>44922</v>
      </c>
      <c r="C3403" s="31">
        <v>44907</v>
      </c>
      <c r="D3403" s="19" t="s">
        <v>1938</v>
      </c>
      <c r="E3403" s="51" t="str">
        <f>IF(ISBLANK(LeaveTracker[[#This Row],[Employee Name]]),"-----",VLOOKUP(LeaveTracker[[#This Row],[Employee Name]],Employees[[Employee Name]:[Office]],7))</f>
        <v>HOUSING</v>
      </c>
      <c r="F3403" s="51" t="str">
        <f>IF(ISBLANK(LeaveTracker[[#This Row],[Employee Name]]),"-----",VLOOKUP(LeaveTracker[[#This Row],[Employee Name]],Employees[[Employee Name]:[Office]],6))</f>
        <v>CASUAL</v>
      </c>
      <c r="G3403" s="24">
        <v>44911</v>
      </c>
      <c r="H3403" s="24">
        <v>44911</v>
      </c>
      <c r="I3403" s="19" t="s">
        <v>82</v>
      </c>
      <c r="J3403" s="43" t="s">
        <v>1004</v>
      </c>
      <c r="K3403" s="51" t="str">
        <f ca="1">LeaveTracker[[#This Row],[Days]]&amp;" "&amp;LeaveTracker[[#This Row],[Type of Leave]]</f>
        <v>1 VL</v>
      </c>
      <c r="L3403" s="23">
        <f ca="1">NETWORKDAYS(LeaveTracker[[#This Row],[Start Date]],LeaveTracker[[#This Row],[End Date]],lstHolidays)</f>
        <v>1</v>
      </c>
      <c r="M3403" s="27"/>
    </row>
    <row r="3404" spans="1:13" ht="30" customHeight="1" x14ac:dyDescent="0.3">
      <c r="A3404" s="27">
        <v>1694</v>
      </c>
      <c r="B3404" s="31">
        <v>44922</v>
      </c>
      <c r="C3404" s="31">
        <v>44907</v>
      </c>
      <c r="D3404" s="20" t="s">
        <v>1938</v>
      </c>
      <c r="E3404" s="51" t="str">
        <f>IF(ISBLANK(LeaveTracker[[#This Row],[Employee Name]]),"-----",VLOOKUP(LeaveTracker[[#This Row],[Employee Name]],Employees[[Employee Name]:[Office]],7))</f>
        <v>HOUSING</v>
      </c>
      <c r="F3404" s="51" t="str">
        <f>IF(ISBLANK(LeaveTracker[[#This Row],[Employee Name]]),"-----",VLOOKUP(LeaveTracker[[#This Row],[Employee Name]],Employees[[Employee Name]:[Office]],6))</f>
        <v>CASUAL</v>
      </c>
      <c r="G3404" s="24">
        <v>44917</v>
      </c>
      <c r="H3404" s="24">
        <v>44918</v>
      </c>
      <c r="I3404" s="19" t="s">
        <v>82</v>
      </c>
      <c r="J3404" s="43" t="s">
        <v>1004</v>
      </c>
      <c r="K3404" s="51" t="str">
        <f ca="1">LeaveTracker[[#This Row],[Days]]&amp;" "&amp;LeaveTracker[[#This Row],[Type of Leave]]</f>
        <v>2 VL</v>
      </c>
      <c r="L3404" s="23">
        <f ca="1">NETWORKDAYS(LeaveTracker[[#This Row],[Start Date]],LeaveTracker[[#This Row],[End Date]],lstHolidays)</f>
        <v>2</v>
      </c>
      <c r="M3404" s="27"/>
    </row>
    <row r="3405" spans="1:13" ht="30" customHeight="1" x14ac:dyDescent="0.3">
      <c r="A3405" s="27">
        <v>1694</v>
      </c>
      <c r="B3405" s="31">
        <v>44922</v>
      </c>
      <c r="C3405" s="31">
        <v>44907</v>
      </c>
      <c r="D3405" s="19" t="s">
        <v>1938</v>
      </c>
      <c r="E3405" s="51" t="str">
        <f>IF(ISBLANK(LeaveTracker[[#This Row],[Employee Name]]),"-----",VLOOKUP(LeaveTracker[[#This Row],[Employee Name]],Employees[[Employee Name]:[Office]],7))</f>
        <v>HOUSING</v>
      </c>
      <c r="F3405" s="51" t="str">
        <f>IF(ISBLANK(LeaveTracker[[#This Row],[Employee Name]]),"-----",VLOOKUP(LeaveTracker[[#This Row],[Employee Name]],Employees[[Employee Name]:[Office]],6))</f>
        <v>CASUAL</v>
      </c>
      <c r="G3405" s="24">
        <v>44921</v>
      </c>
      <c r="H3405" s="24">
        <v>44922</v>
      </c>
      <c r="I3405" s="19" t="s">
        <v>82</v>
      </c>
      <c r="J3405" s="43" t="s">
        <v>1004</v>
      </c>
      <c r="K3405" s="51" t="str">
        <f ca="1">LeaveTracker[[#This Row],[Days]]&amp;" "&amp;LeaveTracker[[#This Row],[Type of Leave]]</f>
        <v>1 VL</v>
      </c>
      <c r="L3405" s="23">
        <f ca="1">NETWORKDAYS(LeaveTracker[[#This Row],[Start Date]],LeaveTracker[[#This Row],[End Date]],lstHolidays)</f>
        <v>1</v>
      </c>
      <c r="M3405" s="27"/>
    </row>
    <row r="3406" spans="1:13" ht="30" customHeight="1" x14ac:dyDescent="0.3">
      <c r="A3406" s="27">
        <f t="shared" si="27"/>
        <v>1695</v>
      </c>
      <c r="B3406" s="31">
        <v>44922</v>
      </c>
      <c r="C3406" s="31">
        <v>44896</v>
      </c>
      <c r="D3406" s="19" t="s">
        <v>1769</v>
      </c>
      <c r="E3406" s="51" t="str">
        <f>IF(ISBLANK(LeaveTracker[[#This Row],[Employee Name]]),"-----",VLOOKUP(LeaveTracker[[#This Row],[Employee Name]],Employees[[Employee Name]:[Office]],7))</f>
        <v>CEO</v>
      </c>
      <c r="F3406" s="51" t="str">
        <f>IF(ISBLANK(LeaveTracker[[#This Row],[Employee Name]]),"-----",VLOOKUP(LeaveTracker[[#This Row],[Employee Name]],Employees[[Employee Name]:[Office]],6))</f>
        <v>CASUAL</v>
      </c>
      <c r="G3406" s="24">
        <v>44901</v>
      </c>
      <c r="H3406" s="24">
        <v>44902</v>
      </c>
      <c r="I3406" s="19" t="s">
        <v>82</v>
      </c>
      <c r="J3406" s="43" t="s">
        <v>1004</v>
      </c>
      <c r="K3406" s="51" t="str">
        <f ca="1">LeaveTracker[[#This Row],[Days]]&amp;" "&amp;LeaveTracker[[#This Row],[Type of Leave]]</f>
        <v>2 VL</v>
      </c>
      <c r="L3406" s="23">
        <f ca="1">NETWORKDAYS(LeaveTracker[[#This Row],[Start Date]],LeaveTracker[[#This Row],[End Date]],lstHolidays)</f>
        <v>2</v>
      </c>
      <c r="M3406" s="27"/>
    </row>
    <row r="3407" spans="1:13" ht="30" customHeight="1" x14ac:dyDescent="0.3">
      <c r="A3407" s="27">
        <f>A3406+1</f>
        <v>1696</v>
      </c>
      <c r="B3407" s="31">
        <v>44966</v>
      </c>
      <c r="C3407" s="31">
        <v>44932</v>
      </c>
      <c r="D3407" s="19" t="s">
        <v>1261</v>
      </c>
      <c r="E3407" s="51" t="str">
        <f>IF(ISBLANK(LeaveTracker[[#This Row],[Employee Name]]),"-----",VLOOKUP(LeaveTracker[[#This Row],[Employee Name]],Employees[[Employee Name]:[Office]],7))</f>
        <v>CHO</v>
      </c>
      <c r="F3407" s="51" t="str">
        <f>IF(ISBLANK(LeaveTracker[[#This Row],[Employee Name]]),"-----",VLOOKUP(LeaveTracker[[#This Row],[Employee Name]],Employees[[Employee Name]:[Office]],6))</f>
        <v>REGULAR</v>
      </c>
      <c r="G3407" s="24">
        <v>44942</v>
      </c>
      <c r="H3407" s="24">
        <v>44943</v>
      </c>
      <c r="I3407" s="20" t="s">
        <v>82</v>
      </c>
      <c r="K3407" s="51" t="str">
        <f ca="1">LeaveTracker[[#This Row],[Days]]&amp;" "&amp;LeaveTracker[[#This Row],[Type of Leave]]</f>
        <v>2 VL</v>
      </c>
      <c r="L3407" s="23">
        <f ca="1">NETWORKDAYS(LeaveTracker[[#This Row],[Start Date]],LeaveTracker[[#This Row],[End Date]],lstHolidays)</f>
        <v>2</v>
      </c>
      <c r="M3407" s="27"/>
    </row>
    <row r="3408" spans="1:13" ht="30" customHeight="1" x14ac:dyDescent="0.3">
      <c r="A3408" s="27">
        <v>1</v>
      </c>
      <c r="B3408" s="31">
        <v>44966</v>
      </c>
      <c r="D3408" s="19" t="s">
        <v>1021</v>
      </c>
      <c r="E3408" s="51" t="str">
        <f>IF(ISBLANK(LeaveTracker[[#This Row],[Employee Name]]),"-----",VLOOKUP(LeaveTracker[[#This Row],[Employee Name]],Employees[[Employee Name]:[Office]],7))</f>
        <v>CTO</v>
      </c>
      <c r="F3408" s="51" t="str">
        <f>IF(ISBLANK(LeaveTracker[[#This Row],[Employee Name]]),"-----",VLOOKUP(LeaveTracker[[#This Row],[Employee Name]],Employees[[Employee Name]:[Office]],6))</f>
        <v>REGULAR</v>
      </c>
      <c r="G3408" s="24"/>
      <c r="H3408" s="24"/>
      <c r="I3408" s="20" t="s">
        <v>298</v>
      </c>
      <c r="J3408" s="43" t="s">
        <v>691</v>
      </c>
      <c r="K3408" s="51" t="str">
        <f ca="1">LeaveTracker[[#This Row],[Days]]&amp;" "&amp;LeaveTracker[[#This Row],[Type of Leave]]</f>
        <v>0 OTHER</v>
      </c>
      <c r="L3408" s="23">
        <f ca="1">NETWORKDAYS(LeaveTracker[[#This Row],[Start Date]],LeaveTracker[[#This Row],[End Date]],lstHolidays)</f>
        <v>0</v>
      </c>
      <c r="M3408" s="27"/>
    </row>
    <row r="3409" spans="1:13" ht="30" customHeight="1" x14ac:dyDescent="0.3">
      <c r="A3409" s="27">
        <f>A3408+1</f>
        <v>2</v>
      </c>
      <c r="B3409" s="31">
        <v>44966</v>
      </c>
      <c r="C3409" s="31">
        <v>44774</v>
      </c>
      <c r="D3409" s="19" t="s">
        <v>2014</v>
      </c>
      <c r="E3409" s="51" t="str">
        <f>IF(ISBLANK(LeaveTracker[[#This Row],[Employee Name]]),"-----",VLOOKUP(LeaveTracker[[#This Row],[Employee Name]],Employees[[Employee Name]:[Office]],7))</f>
        <v>NUTRITION OFFICE</v>
      </c>
      <c r="F3409" s="51" t="str">
        <f>IF(ISBLANK(LeaveTracker[[#This Row],[Employee Name]]),"-----",VLOOKUP(LeaveTracker[[#This Row],[Employee Name]],Employees[[Employee Name]:[Office]],6))</f>
        <v>REGULAR</v>
      </c>
      <c r="G3409" s="24">
        <v>44770</v>
      </c>
      <c r="H3409" s="24">
        <v>44771</v>
      </c>
      <c r="I3409" s="20" t="s">
        <v>81</v>
      </c>
      <c r="K3409" s="51" t="str">
        <f ca="1">LeaveTracker[[#This Row],[Days]]&amp;" "&amp;LeaveTracker[[#This Row],[Type of Leave]]</f>
        <v>2 SL</v>
      </c>
      <c r="L3409" s="23">
        <f ca="1">NETWORKDAYS(LeaveTracker[[#This Row],[Start Date]],LeaveTracker[[#This Row],[End Date]],lstHolidays)</f>
        <v>2</v>
      </c>
      <c r="M3409" s="27"/>
    </row>
    <row r="3410" spans="1:13" ht="30" customHeight="1" x14ac:dyDescent="0.3">
      <c r="A3410" s="27">
        <f t="shared" ref="A3410:A3473" si="28">A3409+1</f>
        <v>3</v>
      </c>
      <c r="B3410" s="31">
        <v>44966</v>
      </c>
      <c r="C3410" s="31">
        <v>44855</v>
      </c>
      <c r="D3410" s="19" t="s">
        <v>175</v>
      </c>
      <c r="E3410" s="51" t="str">
        <f>IF(ISBLANK(LeaveTracker[[#This Row],[Employee Name]]),"-----",VLOOKUP(LeaveTracker[[#This Row],[Employee Name]],Employees[[Employee Name]:[Office]],7))</f>
        <v>HRMO</v>
      </c>
      <c r="F3410" s="51" t="str">
        <f>IF(ISBLANK(LeaveTracker[[#This Row],[Employee Name]]),"-----",VLOOKUP(LeaveTracker[[#This Row],[Employee Name]],Employees[[Employee Name]:[Office]],6))</f>
        <v>REGULAR</v>
      </c>
      <c r="G3410" s="24">
        <v>44858</v>
      </c>
      <c r="H3410" s="24">
        <v>44858</v>
      </c>
      <c r="I3410" s="20" t="s">
        <v>82</v>
      </c>
      <c r="K3410" s="51" t="str">
        <f ca="1">LeaveTracker[[#This Row],[Days]]&amp;" "&amp;LeaveTracker[[#This Row],[Type of Leave]]</f>
        <v>1 VL</v>
      </c>
      <c r="L3410" s="23">
        <f ca="1">NETWORKDAYS(LeaveTracker[[#This Row],[Start Date]],LeaveTracker[[#This Row],[End Date]],lstHolidays)</f>
        <v>1</v>
      </c>
      <c r="M3410" s="27"/>
    </row>
    <row r="3411" spans="1:13" ht="30" customHeight="1" x14ac:dyDescent="0.3">
      <c r="A3411" s="27">
        <v>3</v>
      </c>
      <c r="B3411" s="31">
        <v>44966</v>
      </c>
      <c r="C3411" s="31">
        <v>44855</v>
      </c>
      <c r="D3411" s="19" t="s">
        <v>175</v>
      </c>
      <c r="E3411" s="51" t="str">
        <f>IF(ISBLANK(LeaveTracker[[#This Row],[Employee Name]]),"-----",VLOOKUP(LeaveTracker[[#This Row],[Employee Name]],Employees[[Employee Name]:[Office]],7))</f>
        <v>HRMO</v>
      </c>
      <c r="F3411" s="51" t="str">
        <f>IF(ISBLANK(LeaveTracker[[#This Row],[Employee Name]]),"-----",VLOOKUP(LeaveTracker[[#This Row],[Employee Name]],Employees[[Employee Name]:[Office]],6))</f>
        <v>REGULAR</v>
      </c>
      <c r="G3411" s="24">
        <v>44862</v>
      </c>
      <c r="H3411" s="24">
        <v>44862</v>
      </c>
      <c r="I3411" s="20" t="s">
        <v>82</v>
      </c>
      <c r="K3411" s="51" t="str">
        <f ca="1">LeaveTracker[[#This Row],[Days]]&amp;" "&amp;LeaveTracker[[#This Row],[Type of Leave]]</f>
        <v>1 VL</v>
      </c>
      <c r="L3411" s="23">
        <f ca="1">NETWORKDAYS(LeaveTracker[[#This Row],[Start Date]],LeaveTracker[[#This Row],[End Date]],lstHolidays)</f>
        <v>1</v>
      </c>
      <c r="M3411" s="27"/>
    </row>
    <row r="3412" spans="1:13" ht="30" customHeight="1" x14ac:dyDescent="0.3">
      <c r="A3412" s="27">
        <f t="shared" si="28"/>
        <v>4</v>
      </c>
      <c r="B3412" s="31">
        <v>44966</v>
      </c>
      <c r="C3412" s="31">
        <v>44837</v>
      </c>
      <c r="D3412" s="20" t="s">
        <v>2017</v>
      </c>
      <c r="E3412" s="51" t="str">
        <f>IF(ISBLANK(LeaveTracker[[#This Row],[Employee Name]]),"-----",VLOOKUP(LeaveTracker[[#This Row],[Employee Name]],Employees[[Employee Name]:[Office]],7))</f>
        <v>HRMO</v>
      </c>
      <c r="F3412" s="51" t="str">
        <f>IF(ISBLANK(LeaveTracker[[#This Row],[Employee Name]]),"-----",VLOOKUP(LeaveTracker[[#This Row],[Employee Name]],Employees[[Employee Name]:[Office]],6))</f>
        <v>REGULAR</v>
      </c>
      <c r="G3412" s="24">
        <v>44831</v>
      </c>
      <c r="H3412" s="24">
        <v>44834</v>
      </c>
      <c r="I3412" s="20" t="s">
        <v>81</v>
      </c>
      <c r="K3412" s="51" t="str">
        <f ca="1">LeaveTracker[[#This Row],[Days]]&amp;" "&amp;LeaveTracker[[#This Row],[Type of Leave]]</f>
        <v>4 SL</v>
      </c>
      <c r="L3412" s="23">
        <f ca="1">NETWORKDAYS(LeaveTracker[[#This Row],[Start Date]],LeaveTracker[[#This Row],[End Date]],lstHolidays)</f>
        <v>4</v>
      </c>
      <c r="M3412" s="27"/>
    </row>
    <row r="3413" spans="1:13" ht="30" customHeight="1" x14ac:dyDescent="0.3">
      <c r="A3413" s="27">
        <f t="shared" si="28"/>
        <v>5</v>
      </c>
      <c r="B3413" s="31">
        <v>44966</v>
      </c>
      <c r="C3413" s="31">
        <v>44848</v>
      </c>
      <c r="D3413" s="19" t="s">
        <v>2020</v>
      </c>
      <c r="E3413" s="51" t="str">
        <f>IF(ISBLANK(LeaveTracker[[#This Row],[Employee Name]]),"-----",VLOOKUP(LeaveTracker[[#This Row],[Employee Name]],Employees[[Employee Name]:[Office]],7))</f>
        <v>HRMO</v>
      </c>
      <c r="F3413" s="51" t="str">
        <f>IF(ISBLANK(LeaveTracker[[#This Row],[Employee Name]]),"-----",VLOOKUP(LeaveTracker[[#This Row],[Employee Name]],Employees[[Employee Name]:[Office]],6))</f>
        <v>REGULAR</v>
      </c>
      <c r="G3413" s="24">
        <v>44855</v>
      </c>
      <c r="H3413" s="24">
        <v>44855</v>
      </c>
      <c r="I3413" s="20" t="s">
        <v>82</v>
      </c>
      <c r="K3413" s="51" t="str">
        <f ca="1">LeaveTracker[[#This Row],[Days]]&amp;" "&amp;LeaveTracker[[#This Row],[Type of Leave]]</f>
        <v>1 VL</v>
      </c>
      <c r="L3413" s="23">
        <f ca="1">NETWORKDAYS(LeaveTracker[[#This Row],[Start Date]],LeaveTracker[[#This Row],[End Date]],lstHolidays)</f>
        <v>1</v>
      </c>
      <c r="M3413" s="27"/>
    </row>
    <row r="3414" spans="1:13" ht="30" customHeight="1" x14ac:dyDescent="0.3">
      <c r="A3414" s="27">
        <v>5</v>
      </c>
      <c r="B3414" s="31">
        <v>44966</v>
      </c>
      <c r="C3414" s="31">
        <v>44848</v>
      </c>
      <c r="D3414" s="19" t="s">
        <v>2020</v>
      </c>
      <c r="E3414" s="51" t="str">
        <f>IF(ISBLANK(LeaveTracker[[#This Row],[Employee Name]]),"-----",VLOOKUP(LeaveTracker[[#This Row],[Employee Name]],Employees[[Employee Name]:[Office]],7))</f>
        <v>HRMO</v>
      </c>
      <c r="F3414" s="51" t="str">
        <f>IF(ISBLANK(LeaveTracker[[#This Row],[Employee Name]]),"-----",VLOOKUP(LeaveTracker[[#This Row],[Employee Name]],Employees[[Employee Name]:[Office]],6))</f>
        <v>REGULAR</v>
      </c>
      <c r="G3414" s="24">
        <v>44858</v>
      </c>
      <c r="H3414" s="24">
        <v>44859</v>
      </c>
      <c r="I3414" s="20" t="s">
        <v>82</v>
      </c>
      <c r="K3414" s="51" t="str">
        <f ca="1">LeaveTracker[[#This Row],[Days]]&amp;" "&amp;LeaveTracker[[#This Row],[Type of Leave]]</f>
        <v>2 VL</v>
      </c>
      <c r="L3414" s="23">
        <f ca="1">NETWORKDAYS(LeaveTracker[[#This Row],[Start Date]],LeaveTracker[[#This Row],[End Date]],lstHolidays)</f>
        <v>2</v>
      </c>
      <c r="M3414" s="27"/>
    </row>
    <row r="3415" spans="1:13" ht="30" customHeight="1" x14ac:dyDescent="0.3">
      <c r="A3415" s="27">
        <f t="shared" si="28"/>
        <v>6</v>
      </c>
      <c r="B3415" s="31">
        <v>44966</v>
      </c>
      <c r="C3415" s="31">
        <v>44798</v>
      </c>
      <c r="D3415" s="20" t="s">
        <v>2017</v>
      </c>
      <c r="E3415" s="51" t="str">
        <f>IF(ISBLANK(LeaveTracker[[#This Row],[Employee Name]]),"-----",VLOOKUP(LeaveTracker[[#This Row],[Employee Name]],Employees[[Employee Name]:[Office]],7))</f>
        <v>HRMO</v>
      </c>
      <c r="F3415" s="51" t="str">
        <f>IF(ISBLANK(LeaveTracker[[#This Row],[Employee Name]]),"-----",VLOOKUP(LeaveTracker[[#This Row],[Employee Name]],Employees[[Employee Name]:[Office]],6))</f>
        <v>REGULAR</v>
      </c>
      <c r="G3415" s="24">
        <v>44795</v>
      </c>
      <c r="H3415" s="24">
        <v>44795</v>
      </c>
      <c r="I3415" s="20" t="s">
        <v>81</v>
      </c>
      <c r="K3415" s="51" t="str">
        <f ca="1">LeaveTracker[[#This Row],[Days]]&amp;" "&amp;LeaveTracker[[#This Row],[Type of Leave]]</f>
        <v>1 SL</v>
      </c>
      <c r="L3415" s="23">
        <f ca="1">NETWORKDAYS(LeaveTracker[[#This Row],[Start Date]],LeaveTracker[[#This Row],[End Date]],lstHolidays)</f>
        <v>1</v>
      </c>
      <c r="M3415" s="27"/>
    </row>
    <row r="3416" spans="1:13" ht="30" customHeight="1" x14ac:dyDescent="0.3">
      <c r="A3416" s="27">
        <f t="shared" si="28"/>
        <v>7</v>
      </c>
      <c r="B3416" s="31">
        <v>44966</v>
      </c>
      <c r="C3416" s="31">
        <v>44826</v>
      </c>
      <c r="D3416" s="20" t="s">
        <v>2017</v>
      </c>
      <c r="E3416" s="51" t="str">
        <f>IF(ISBLANK(LeaveTracker[[#This Row],[Employee Name]]),"-----",VLOOKUP(LeaveTracker[[#This Row],[Employee Name]],Employees[[Employee Name]:[Office]],7))</f>
        <v>HRMO</v>
      </c>
      <c r="F3416" s="51" t="str">
        <f>IF(ISBLANK(LeaveTracker[[#This Row],[Employee Name]]),"-----",VLOOKUP(LeaveTracker[[#This Row],[Employee Name]],Employees[[Employee Name]:[Office]],6))</f>
        <v>REGULAR</v>
      </c>
      <c r="G3416" s="24">
        <v>44838</v>
      </c>
      <c r="H3416" s="24">
        <v>44838</v>
      </c>
      <c r="I3416" s="20" t="s">
        <v>82</v>
      </c>
      <c r="K3416" s="51" t="str">
        <f ca="1">LeaveTracker[[#This Row],[Days]]&amp;" "&amp;LeaveTracker[[#This Row],[Type of Leave]]</f>
        <v>1 VL</v>
      </c>
      <c r="L3416" s="23">
        <f ca="1">NETWORKDAYS(LeaveTracker[[#This Row],[Start Date]],LeaveTracker[[#This Row],[End Date]],lstHolidays)</f>
        <v>1</v>
      </c>
      <c r="M3416" s="27"/>
    </row>
    <row r="3417" spans="1:13" ht="30" customHeight="1" x14ac:dyDescent="0.3">
      <c r="A3417" s="27">
        <f t="shared" si="28"/>
        <v>8</v>
      </c>
      <c r="B3417" s="31">
        <v>44966</v>
      </c>
      <c r="C3417" s="31">
        <v>44826</v>
      </c>
      <c r="D3417" s="20" t="s">
        <v>2017</v>
      </c>
      <c r="E3417" s="51" t="str">
        <f>IF(ISBLANK(LeaveTracker[[#This Row],[Employee Name]]),"-----",VLOOKUP(LeaveTracker[[#This Row],[Employee Name]],Employees[[Employee Name]:[Office]],7))</f>
        <v>HRMO</v>
      </c>
      <c r="F3417" s="51" t="str">
        <f>IF(ISBLANK(LeaveTracker[[#This Row],[Employee Name]]),"-----",VLOOKUP(LeaveTracker[[#This Row],[Employee Name]],Employees[[Employee Name]:[Office]],6))</f>
        <v>REGULAR</v>
      </c>
      <c r="G3417" s="24">
        <v>44852</v>
      </c>
      <c r="H3417" s="24">
        <v>44852</v>
      </c>
      <c r="I3417" s="20" t="s">
        <v>82</v>
      </c>
      <c r="K3417" s="51" t="str">
        <f ca="1">LeaveTracker[[#This Row],[Days]]&amp;" "&amp;LeaveTracker[[#This Row],[Type of Leave]]</f>
        <v>1 VL</v>
      </c>
      <c r="L3417" s="23">
        <f ca="1">NETWORKDAYS(LeaveTracker[[#This Row],[Start Date]],LeaveTracker[[#This Row],[End Date]],lstHolidays)</f>
        <v>1</v>
      </c>
      <c r="M3417" s="27"/>
    </row>
    <row r="3418" spans="1:13" ht="30" customHeight="1" x14ac:dyDescent="0.3">
      <c r="A3418" s="27">
        <f t="shared" si="28"/>
        <v>9</v>
      </c>
      <c r="B3418" s="31">
        <v>44966</v>
      </c>
      <c r="C3418" s="31">
        <v>44876</v>
      </c>
      <c r="D3418" s="20" t="s">
        <v>2017</v>
      </c>
      <c r="E3418" s="51" t="str">
        <f>IF(ISBLANK(LeaveTracker[[#This Row],[Employee Name]]),"-----",VLOOKUP(LeaveTracker[[#This Row],[Employee Name]],Employees[[Employee Name]:[Office]],7))</f>
        <v>HRMO</v>
      </c>
      <c r="F3418" s="51" t="str">
        <f>IF(ISBLANK(LeaveTracker[[#This Row],[Employee Name]]),"-----",VLOOKUP(LeaveTracker[[#This Row],[Employee Name]],Employees[[Employee Name]:[Office]],6))</f>
        <v>REGULAR</v>
      </c>
      <c r="G3418" s="24">
        <v>44910</v>
      </c>
      <c r="H3418" s="24">
        <v>44910</v>
      </c>
      <c r="I3418" s="20" t="s">
        <v>82</v>
      </c>
      <c r="K3418" s="51" t="str">
        <f ca="1">LeaveTracker[[#This Row],[Days]]&amp;" "&amp;LeaveTracker[[#This Row],[Type of Leave]]</f>
        <v>1 VL</v>
      </c>
      <c r="L3418" s="23">
        <f ca="1">NETWORKDAYS(LeaveTracker[[#This Row],[Start Date]],LeaveTracker[[#This Row],[End Date]],lstHolidays)</f>
        <v>1</v>
      </c>
      <c r="M3418" s="27"/>
    </row>
    <row r="3419" spans="1:13" ht="30" customHeight="1" x14ac:dyDescent="0.3">
      <c r="A3419" s="27">
        <v>9</v>
      </c>
      <c r="B3419" s="31">
        <v>44966</v>
      </c>
      <c r="C3419" s="31">
        <v>44876</v>
      </c>
      <c r="D3419" s="20" t="s">
        <v>2017</v>
      </c>
      <c r="E3419" s="51" t="str">
        <f>IF(ISBLANK(LeaveTracker[[#This Row],[Employee Name]]),"-----",VLOOKUP(LeaveTracker[[#This Row],[Employee Name]],Employees[[Employee Name]:[Office]],7))</f>
        <v>HRMO</v>
      </c>
      <c r="F3419" s="51" t="str">
        <f>IF(ISBLANK(LeaveTracker[[#This Row],[Employee Name]]),"-----",VLOOKUP(LeaveTracker[[#This Row],[Employee Name]],Employees[[Employee Name]:[Office]],6))</f>
        <v>REGULAR</v>
      </c>
      <c r="G3419" s="24">
        <v>44924</v>
      </c>
      <c r="H3419" s="24">
        <v>44924</v>
      </c>
      <c r="I3419" s="20" t="s">
        <v>82</v>
      </c>
      <c r="K3419" s="51" t="str">
        <f ca="1">LeaveTracker[[#This Row],[Days]]&amp;" "&amp;LeaveTracker[[#This Row],[Type of Leave]]</f>
        <v>1 VL</v>
      </c>
      <c r="L3419" s="23">
        <f ca="1">NETWORKDAYS(LeaveTracker[[#This Row],[Start Date]],LeaveTracker[[#This Row],[End Date]],lstHolidays)</f>
        <v>1</v>
      </c>
      <c r="M3419" s="27"/>
    </row>
    <row r="3420" spans="1:13" ht="30" customHeight="1" x14ac:dyDescent="0.3">
      <c r="A3420" s="27">
        <f t="shared" si="28"/>
        <v>10</v>
      </c>
      <c r="B3420" s="31">
        <v>44966</v>
      </c>
      <c r="C3420" s="31">
        <v>44862</v>
      </c>
      <c r="D3420" s="19" t="s">
        <v>1282</v>
      </c>
      <c r="E3420" s="51" t="str">
        <f>IF(ISBLANK(LeaveTracker[[#This Row],[Employee Name]]),"-----",VLOOKUP(LeaveTracker[[#This Row],[Employee Name]],Employees[[Employee Name]:[Office]],7))</f>
        <v>HRMO</v>
      </c>
      <c r="F3420" s="51" t="str">
        <f>IF(ISBLANK(LeaveTracker[[#This Row],[Employee Name]]),"-----",VLOOKUP(LeaveTracker[[#This Row],[Employee Name]],Employees[[Employee Name]:[Office]],6))</f>
        <v>REGULAR</v>
      </c>
      <c r="G3420" s="24">
        <v>44867</v>
      </c>
      <c r="H3420" s="24">
        <v>44883</v>
      </c>
      <c r="I3420" s="20" t="s">
        <v>82</v>
      </c>
      <c r="K3420" s="51" t="str">
        <f ca="1">LeaveTracker[[#This Row],[Days]]&amp;" "&amp;LeaveTracker[[#This Row],[Type of Leave]]</f>
        <v>12 VL</v>
      </c>
      <c r="L3420" s="23">
        <f ca="1">NETWORKDAYS(LeaveTracker[[#This Row],[Start Date]],LeaveTracker[[#This Row],[End Date]],lstHolidays)</f>
        <v>12</v>
      </c>
      <c r="M3420" s="27"/>
    </row>
    <row r="3421" spans="1:13" ht="30" customHeight="1" x14ac:dyDescent="0.3">
      <c r="A3421" s="27">
        <f t="shared" si="28"/>
        <v>11</v>
      </c>
      <c r="B3421" s="31">
        <v>44966</v>
      </c>
      <c r="C3421" s="31">
        <v>44886</v>
      </c>
      <c r="D3421" s="19" t="s">
        <v>1282</v>
      </c>
      <c r="E3421" s="51" t="str">
        <f>IF(ISBLANK(LeaveTracker[[#This Row],[Employee Name]]),"-----",VLOOKUP(LeaveTracker[[#This Row],[Employee Name]],Employees[[Employee Name]:[Office]],7))</f>
        <v>HRMO</v>
      </c>
      <c r="F3421" s="51" t="str">
        <f>IF(ISBLANK(LeaveTracker[[#This Row],[Employee Name]]),"-----",VLOOKUP(LeaveTracker[[#This Row],[Employee Name]],Employees[[Employee Name]:[Office]],6))</f>
        <v>REGULAR</v>
      </c>
      <c r="G3421" s="24">
        <v>44841</v>
      </c>
      <c r="H3421" s="24">
        <v>44852</v>
      </c>
      <c r="I3421" s="20" t="s">
        <v>82</v>
      </c>
      <c r="K3421" s="51" t="str">
        <f ca="1">LeaveTracker[[#This Row],[Days]]&amp;" "&amp;LeaveTracker[[#This Row],[Type of Leave]]</f>
        <v>8 VL</v>
      </c>
      <c r="L3421" s="23">
        <f ca="1">NETWORKDAYS(LeaveTracker[[#This Row],[Start Date]],LeaveTracker[[#This Row],[End Date]],lstHolidays)</f>
        <v>8</v>
      </c>
      <c r="M3421" s="27"/>
    </row>
    <row r="3422" spans="1:13" ht="30" customHeight="1" x14ac:dyDescent="0.3">
      <c r="A3422" s="27">
        <v>11</v>
      </c>
      <c r="B3422" s="31">
        <v>44966</v>
      </c>
      <c r="C3422" s="31">
        <v>44886</v>
      </c>
      <c r="D3422" s="19" t="s">
        <v>1282</v>
      </c>
      <c r="E3422" s="51" t="str">
        <f>IF(ISBLANK(LeaveTracker[[#This Row],[Employee Name]]),"-----",VLOOKUP(LeaveTracker[[#This Row],[Employee Name]],Employees[[Employee Name]:[Office]],7))</f>
        <v>HRMO</v>
      </c>
      <c r="F3422" s="51" t="str">
        <f>IF(ISBLANK(LeaveTracker[[#This Row],[Employee Name]]),"-----",VLOOKUP(LeaveTracker[[#This Row],[Employee Name]],Employees[[Employee Name]:[Office]],6))</f>
        <v>REGULAR</v>
      </c>
      <c r="G3422" s="24">
        <v>44858</v>
      </c>
      <c r="H3422" s="24">
        <v>44862</v>
      </c>
      <c r="I3422" s="20" t="s">
        <v>82</v>
      </c>
      <c r="K3422" s="51" t="str">
        <f ca="1">LeaveTracker[[#This Row],[Days]]&amp;" "&amp;LeaveTracker[[#This Row],[Type of Leave]]</f>
        <v>5 VL</v>
      </c>
      <c r="L3422" s="23">
        <f ca="1">NETWORKDAYS(LeaveTracker[[#This Row],[Start Date]],LeaveTracker[[#This Row],[End Date]],lstHolidays)</f>
        <v>5</v>
      </c>
      <c r="M3422" s="27"/>
    </row>
    <row r="3423" spans="1:13" ht="30" customHeight="1" x14ac:dyDescent="0.3">
      <c r="A3423" s="27">
        <f t="shared" si="28"/>
        <v>12</v>
      </c>
      <c r="B3423" s="31">
        <v>44966</v>
      </c>
      <c r="C3423" s="31">
        <v>44901</v>
      </c>
      <c r="D3423" s="19" t="s">
        <v>171</v>
      </c>
      <c r="E3423" s="51" t="str">
        <f>IF(ISBLANK(LeaveTracker[[#This Row],[Employee Name]]),"-----",VLOOKUP(LeaveTracker[[#This Row],[Employee Name]],Employees[[Employee Name]:[Office]],7))</f>
        <v>HRMO</v>
      </c>
      <c r="F3423" s="51" t="str">
        <f>IF(ISBLANK(LeaveTracker[[#This Row],[Employee Name]]),"-----",VLOOKUP(LeaveTracker[[#This Row],[Employee Name]],Employees[[Employee Name]:[Office]],6))</f>
        <v>REGULAR</v>
      </c>
      <c r="G3423" s="24">
        <v>44924</v>
      </c>
      <c r="H3423" s="24">
        <v>44924</v>
      </c>
      <c r="I3423" s="20" t="s">
        <v>298</v>
      </c>
      <c r="J3423" s="43" t="s">
        <v>1003</v>
      </c>
      <c r="K3423" s="51" t="str">
        <f ca="1">LeaveTracker[[#This Row],[Days]]&amp;" "&amp;LeaveTracker[[#This Row],[Type of Leave]]</f>
        <v>1 OTHER</v>
      </c>
      <c r="L3423" s="23">
        <f ca="1">NETWORKDAYS(LeaveTracker[[#This Row],[Start Date]],LeaveTracker[[#This Row],[End Date]],lstHolidays)</f>
        <v>1</v>
      </c>
      <c r="M3423" s="27"/>
    </row>
    <row r="3424" spans="1:13" ht="30" customHeight="1" x14ac:dyDescent="0.3">
      <c r="A3424" s="27">
        <f t="shared" si="28"/>
        <v>13</v>
      </c>
      <c r="B3424" s="31">
        <v>44966</v>
      </c>
      <c r="C3424" s="31">
        <v>44873</v>
      </c>
      <c r="D3424" s="19" t="s">
        <v>171</v>
      </c>
      <c r="E3424" s="51" t="str">
        <f>IF(ISBLANK(LeaveTracker[[#This Row],[Employee Name]]),"-----",VLOOKUP(LeaveTracker[[#This Row],[Employee Name]],Employees[[Employee Name]:[Office]],7))</f>
        <v>HRMO</v>
      </c>
      <c r="F3424" s="51" t="str">
        <f>IF(ISBLANK(LeaveTracker[[#This Row],[Employee Name]]),"-----",VLOOKUP(LeaveTracker[[#This Row],[Employee Name]],Employees[[Employee Name]:[Office]],6))</f>
        <v>REGULAR</v>
      </c>
      <c r="G3424" s="24">
        <v>44876</v>
      </c>
      <c r="H3424" s="24">
        <v>44876</v>
      </c>
      <c r="I3424" s="20" t="s">
        <v>298</v>
      </c>
      <c r="J3424" s="43" t="s">
        <v>1003</v>
      </c>
      <c r="K3424" s="51" t="str">
        <f ca="1">LeaveTracker[[#This Row],[Days]]&amp;" "&amp;LeaveTracker[[#This Row],[Type of Leave]]</f>
        <v>1 OTHER</v>
      </c>
      <c r="L3424" s="23">
        <f ca="1">NETWORKDAYS(LeaveTracker[[#This Row],[Start Date]],LeaveTracker[[#This Row],[End Date]],lstHolidays)</f>
        <v>1</v>
      </c>
      <c r="M3424" s="27"/>
    </row>
    <row r="3425" spans="1:13" ht="30" customHeight="1" x14ac:dyDescent="0.3">
      <c r="A3425" s="27">
        <f t="shared" si="28"/>
        <v>14</v>
      </c>
      <c r="B3425" s="31">
        <v>44966</v>
      </c>
      <c r="C3425" s="31">
        <v>44809</v>
      </c>
      <c r="D3425" s="19" t="s">
        <v>171</v>
      </c>
      <c r="E3425" s="51" t="str">
        <f>IF(ISBLANK(LeaveTracker[[#This Row],[Employee Name]]),"-----",VLOOKUP(LeaveTracker[[#This Row],[Employee Name]],Employees[[Employee Name]:[Office]],7))</f>
        <v>HRMO</v>
      </c>
      <c r="F3425" s="51" t="str">
        <f>IF(ISBLANK(LeaveTracker[[#This Row],[Employee Name]]),"-----",VLOOKUP(LeaveTracker[[#This Row],[Employee Name]],Employees[[Employee Name]:[Office]],6))</f>
        <v>REGULAR</v>
      </c>
      <c r="G3425" s="24">
        <v>44837</v>
      </c>
      <c r="H3425" s="24">
        <v>44839</v>
      </c>
      <c r="I3425" s="20" t="s">
        <v>82</v>
      </c>
      <c r="K3425" s="51" t="str">
        <f ca="1">LeaveTracker[[#This Row],[Days]]&amp;" "&amp;LeaveTracker[[#This Row],[Type of Leave]]</f>
        <v>3 VL</v>
      </c>
      <c r="L3425" s="23">
        <f ca="1">NETWORKDAYS(LeaveTracker[[#This Row],[Start Date]],LeaveTracker[[#This Row],[End Date]],lstHolidays)</f>
        <v>3</v>
      </c>
      <c r="M3425" s="27"/>
    </row>
    <row r="3426" spans="1:13" ht="30" customHeight="1" x14ac:dyDescent="0.3">
      <c r="A3426" s="27">
        <f t="shared" si="28"/>
        <v>15</v>
      </c>
      <c r="B3426" s="31">
        <v>44966</v>
      </c>
      <c r="C3426" s="31">
        <v>44810</v>
      </c>
      <c r="D3426" s="19" t="s">
        <v>171</v>
      </c>
      <c r="E3426" s="51" t="str">
        <f>IF(ISBLANK(LeaveTracker[[#This Row],[Employee Name]]),"-----",VLOOKUP(LeaveTracker[[#This Row],[Employee Name]],Employees[[Employee Name]:[Office]],7))</f>
        <v>HRMO</v>
      </c>
      <c r="F3426" s="51" t="str">
        <f>IF(ISBLANK(LeaveTracker[[#This Row],[Employee Name]]),"-----",VLOOKUP(LeaveTracker[[#This Row],[Employee Name]],Employees[[Employee Name]:[Office]],6))</f>
        <v>REGULAR</v>
      </c>
      <c r="G3426" s="24">
        <v>44806</v>
      </c>
      <c r="H3426" s="24">
        <v>44806</v>
      </c>
      <c r="I3426" s="20" t="s">
        <v>81</v>
      </c>
      <c r="K3426" s="51" t="str">
        <f ca="1">LeaveTracker[[#This Row],[Days]]&amp;" "&amp;LeaveTracker[[#This Row],[Type of Leave]]</f>
        <v>1 SL</v>
      </c>
      <c r="L3426" s="23">
        <f ca="1">NETWORKDAYS(LeaveTracker[[#This Row],[Start Date]],LeaveTracker[[#This Row],[End Date]],lstHolidays)</f>
        <v>1</v>
      </c>
      <c r="M3426" s="27"/>
    </row>
    <row r="3427" spans="1:13" ht="30" customHeight="1" x14ac:dyDescent="0.3">
      <c r="A3427" s="27">
        <v>15</v>
      </c>
      <c r="B3427" s="31">
        <v>44966</v>
      </c>
      <c r="C3427" s="31">
        <v>44810</v>
      </c>
      <c r="D3427" s="20" t="s">
        <v>171</v>
      </c>
      <c r="E3427" s="51" t="str">
        <f>IF(ISBLANK(LeaveTracker[[#This Row],[Employee Name]]),"-----",VLOOKUP(LeaveTracker[[#This Row],[Employee Name]],Employees[[Employee Name]:[Office]],7))</f>
        <v>HRMO</v>
      </c>
      <c r="F3427" s="51" t="str">
        <f>IF(ISBLANK(LeaveTracker[[#This Row],[Employee Name]]),"-----",VLOOKUP(LeaveTracker[[#This Row],[Employee Name]],Employees[[Employee Name]:[Office]],6))</f>
        <v>REGULAR</v>
      </c>
      <c r="G3427" s="24">
        <v>44809</v>
      </c>
      <c r="H3427" s="24">
        <v>44809</v>
      </c>
      <c r="I3427" s="20" t="s">
        <v>81</v>
      </c>
      <c r="K3427" s="51" t="str">
        <f ca="1">LeaveTracker[[#This Row],[Days]]&amp;" "&amp;LeaveTracker[[#This Row],[Type of Leave]]</f>
        <v>1 SL</v>
      </c>
      <c r="L3427" s="23">
        <f ca="1">NETWORKDAYS(LeaveTracker[[#This Row],[Start Date]],LeaveTracker[[#This Row],[End Date]],lstHolidays)</f>
        <v>1</v>
      </c>
      <c r="M3427" s="27"/>
    </row>
    <row r="3428" spans="1:13" ht="30" customHeight="1" x14ac:dyDescent="0.3">
      <c r="A3428" s="27">
        <f t="shared" si="28"/>
        <v>16</v>
      </c>
      <c r="B3428" s="31">
        <v>44966</v>
      </c>
      <c r="C3428" s="31">
        <v>44867</v>
      </c>
      <c r="D3428" s="20" t="s">
        <v>171</v>
      </c>
      <c r="E3428" s="51" t="str">
        <f>IF(ISBLANK(LeaveTracker[[#This Row],[Employee Name]]),"-----",VLOOKUP(LeaveTracker[[#This Row],[Employee Name]],Employees[[Employee Name]:[Office]],7))</f>
        <v>HRMO</v>
      </c>
      <c r="F3428" s="51" t="str">
        <f>IF(ISBLANK(LeaveTracker[[#This Row],[Employee Name]]),"-----",VLOOKUP(LeaveTracker[[#This Row],[Employee Name]],Employees[[Employee Name]:[Office]],6))</f>
        <v>REGULAR</v>
      </c>
      <c r="G3428" s="24">
        <v>44862</v>
      </c>
      <c r="H3428" s="24">
        <v>44862</v>
      </c>
      <c r="I3428" s="20" t="s">
        <v>82</v>
      </c>
      <c r="K3428" s="51" t="str">
        <f ca="1">LeaveTracker[[#This Row],[Days]]&amp;" "&amp;LeaveTracker[[#This Row],[Type of Leave]]</f>
        <v>1 VL</v>
      </c>
      <c r="L3428" s="23">
        <f ca="1">NETWORKDAYS(LeaveTracker[[#This Row],[Start Date]],LeaveTracker[[#This Row],[End Date]],lstHolidays)</f>
        <v>1</v>
      </c>
      <c r="M3428" s="27"/>
    </row>
    <row r="3429" spans="1:13" ht="30" customHeight="1" x14ac:dyDescent="0.3">
      <c r="A3429" s="27">
        <f t="shared" si="28"/>
        <v>17</v>
      </c>
      <c r="B3429" s="31">
        <v>44966</v>
      </c>
      <c r="C3429" s="31">
        <v>44930</v>
      </c>
      <c r="D3429" s="19" t="s">
        <v>1837</v>
      </c>
      <c r="E3429" s="51" t="str">
        <f>IF(ISBLANK(LeaveTracker[[#This Row],[Employee Name]]),"-----",VLOOKUP(LeaveTracker[[#This Row],[Employee Name]],Employees[[Employee Name]:[Office]],7))</f>
        <v>SP</v>
      </c>
      <c r="F3429" s="51" t="str">
        <f>IF(ISBLANK(LeaveTracker[[#This Row],[Employee Name]]),"-----",VLOOKUP(LeaveTracker[[#This Row],[Employee Name]],Employees[[Employee Name]:[Office]],6))</f>
        <v>CASUAL</v>
      </c>
      <c r="G3429" s="24">
        <v>44932</v>
      </c>
      <c r="H3429" s="24">
        <v>44932</v>
      </c>
      <c r="I3429" s="20" t="s">
        <v>82</v>
      </c>
      <c r="K3429" s="51" t="str">
        <f ca="1">LeaveTracker[[#This Row],[Days]]&amp;" "&amp;LeaveTracker[[#This Row],[Type of Leave]]</f>
        <v>1 VL</v>
      </c>
      <c r="L3429" s="23">
        <f ca="1">NETWORKDAYS(LeaveTracker[[#This Row],[Start Date]],LeaveTracker[[#This Row],[End Date]],lstHolidays)</f>
        <v>1</v>
      </c>
      <c r="M3429" s="27"/>
    </row>
    <row r="3430" spans="1:13" ht="30" customHeight="1" x14ac:dyDescent="0.3">
      <c r="A3430" s="27">
        <v>17</v>
      </c>
      <c r="B3430" s="31">
        <v>44966</v>
      </c>
      <c r="C3430" s="31">
        <v>44930</v>
      </c>
      <c r="D3430" s="19" t="s">
        <v>1837</v>
      </c>
      <c r="E3430" s="51" t="str">
        <f>IF(ISBLANK(LeaveTracker[[#This Row],[Employee Name]]),"-----",VLOOKUP(LeaveTracker[[#This Row],[Employee Name]],Employees[[Employee Name]:[Office]],7))</f>
        <v>SP</v>
      </c>
      <c r="F3430" s="51" t="str">
        <f>IF(ISBLANK(LeaveTracker[[#This Row],[Employee Name]]),"-----",VLOOKUP(LeaveTracker[[#This Row],[Employee Name]],Employees[[Employee Name]:[Office]],6))</f>
        <v>CASUAL</v>
      </c>
      <c r="G3430" s="24">
        <v>44937</v>
      </c>
      <c r="H3430" s="24">
        <v>44937</v>
      </c>
      <c r="I3430" s="20" t="s">
        <v>82</v>
      </c>
      <c r="K3430" s="51" t="str">
        <f ca="1">LeaveTracker[[#This Row],[Days]]&amp;" "&amp;LeaveTracker[[#This Row],[Type of Leave]]</f>
        <v>1 VL</v>
      </c>
      <c r="L3430" s="23">
        <f ca="1">NETWORKDAYS(LeaveTracker[[#This Row],[Start Date]],LeaveTracker[[#This Row],[End Date]],lstHolidays)</f>
        <v>1</v>
      </c>
      <c r="M3430" s="27"/>
    </row>
    <row r="3431" spans="1:13" ht="30" customHeight="1" x14ac:dyDescent="0.3">
      <c r="A3431" s="27">
        <v>17</v>
      </c>
      <c r="B3431" s="31">
        <v>44966</v>
      </c>
      <c r="C3431" s="31">
        <v>44930</v>
      </c>
      <c r="D3431" s="19" t="s">
        <v>1837</v>
      </c>
      <c r="E3431" s="51" t="str">
        <f>IF(ISBLANK(LeaveTracker[[#This Row],[Employee Name]]),"-----",VLOOKUP(LeaveTracker[[#This Row],[Employee Name]],Employees[[Employee Name]:[Office]],7))</f>
        <v>SP</v>
      </c>
      <c r="F3431" s="51" t="str">
        <f>IF(ISBLANK(LeaveTracker[[#This Row],[Employee Name]]),"-----",VLOOKUP(LeaveTracker[[#This Row],[Employee Name]],Employees[[Employee Name]:[Office]],6))</f>
        <v>CASUAL</v>
      </c>
      <c r="G3431" s="24">
        <v>44939</v>
      </c>
      <c r="H3431" s="24">
        <v>44939</v>
      </c>
      <c r="I3431" s="20" t="s">
        <v>82</v>
      </c>
      <c r="K3431" s="51" t="str">
        <f ca="1">LeaveTracker[[#This Row],[Days]]&amp;" "&amp;LeaveTracker[[#This Row],[Type of Leave]]</f>
        <v>1 VL</v>
      </c>
      <c r="L3431" s="23">
        <f ca="1">NETWORKDAYS(LeaveTracker[[#This Row],[Start Date]],LeaveTracker[[#This Row],[End Date]],lstHolidays)</f>
        <v>1</v>
      </c>
      <c r="M3431" s="27"/>
    </row>
    <row r="3432" spans="1:13" ht="30" customHeight="1" x14ac:dyDescent="0.3">
      <c r="A3432" s="27">
        <v>17</v>
      </c>
      <c r="B3432" s="31">
        <v>44966</v>
      </c>
      <c r="C3432" s="31">
        <v>44930</v>
      </c>
      <c r="D3432" s="19" t="s">
        <v>1837</v>
      </c>
      <c r="E3432" s="51" t="str">
        <f>IF(ISBLANK(LeaveTracker[[#This Row],[Employee Name]]),"-----",VLOOKUP(LeaveTracker[[#This Row],[Employee Name]],Employees[[Employee Name]:[Office]],7))</f>
        <v>SP</v>
      </c>
      <c r="F3432" s="51" t="str">
        <f>IF(ISBLANK(LeaveTracker[[#This Row],[Employee Name]]),"-----",VLOOKUP(LeaveTracker[[#This Row],[Employee Name]],Employees[[Employee Name]:[Office]],6))</f>
        <v>CASUAL</v>
      </c>
      <c r="G3432" s="24">
        <v>44944</v>
      </c>
      <c r="H3432" s="24">
        <v>44944</v>
      </c>
      <c r="I3432" s="20" t="s">
        <v>82</v>
      </c>
      <c r="K3432" s="51" t="str">
        <f ca="1">LeaveTracker[[#This Row],[Days]]&amp;" "&amp;LeaveTracker[[#This Row],[Type of Leave]]</f>
        <v>1 VL</v>
      </c>
      <c r="L3432" s="23">
        <f ca="1">NETWORKDAYS(LeaveTracker[[#This Row],[Start Date]],LeaveTracker[[#This Row],[End Date]],lstHolidays)</f>
        <v>1</v>
      </c>
      <c r="M3432" s="27"/>
    </row>
    <row r="3433" spans="1:13" ht="30" customHeight="1" x14ac:dyDescent="0.3">
      <c r="A3433" s="27">
        <v>17</v>
      </c>
      <c r="B3433" s="31">
        <v>44966</v>
      </c>
      <c r="C3433" s="31">
        <v>44930</v>
      </c>
      <c r="D3433" s="19" t="s">
        <v>1837</v>
      </c>
      <c r="E3433" s="51" t="str">
        <f>IF(ISBLANK(LeaveTracker[[#This Row],[Employee Name]]),"-----",VLOOKUP(LeaveTracker[[#This Row],[Employee Name]],Employees[[Employee Name]:[Office]],7))</f>
        <v>SP</v>
      </c>
      <c r="F3433" s="51" t="str">
        <f>IF(ISBLANK(LeaveTracker[[#This Row],[Employee Name]]),"-----",VLOOKUP(LeaveTracker[[#This Row],[Employee Name]],Employees[[Employee Name]:[Office]],6))</f>
        <v>CASUAL</v>
      </c>
      <c r="G3433" s="24">
        <v>44951</v>
      </c>
      <c r="H3433" s="24">
        <v>44951</v>
      </c>
      <c r="I3433" s="20" t="s">
        <v>82</v>
      </c>
      <c r="K3433" s="51" t="str">
        <f ca="1">LeaveTracker[[#This Row],[Days]]&amp;" "&amp;LeaveTracker[[#This Row],[Type of Leave]]</f>
        <v>1 VL</v>
      </c>
      <c r="L3433" s="23">
        <f ca="1">NETWORKDAYS(LeaveTracker[[#This Row],[Start Date]],LeaveTracker[[#This Row],[End Date]],lstHolidays)</f>
        <v>1</v>
      </c>
      <c r="M3433" s="27"/>
    </row>
    <row r="3434" spans="1:13" ht="30" customHeight="1" x14ac:dyDescent="0.3">
      <c r="A3434" s="27">
        <f t="shared" si="28"/>
        <v>18</v>
      </c>
      <c r="B3434" s="31">
        <v>44966</v>
      </c>
      <c r="C3434" s="31">
        <v>44820</v>
      </c>
      <c r="D3434" s="19" t="s">
        <v>735</v>
      </c>
      <c r="E3434" s="51" t="str">
        <f>IF(ISBLANK(LeaveTracker[[#This Row],[Employee Name]]),"-----",VLOOKUP(LeaveTracker[[#This Row],[Employee Name]],Employees[[Employee Name]:[Office]],7))</f>
        <v>SP</v>
      </c>
      <c r="F3434" s="51" t="str">
        <f>IF(ISBLANK(LeaveTracker[[#This Row],[Employee Name]]),"-----",VLOOKUP(LeaveTracker[[#This Row],[Employee Name]],Employees[[Employee Name]:[Office]],6))</f>
        <v>REGULAR</v>
      </c>
      <c r="G3434" s="24">
        <v>44918</v>
      </c>
      <c r="H3434" s="24">
        <v>44918</v>
      </c>
      <c r="I3434" s="20" t="s">
        <v>82</v>
      </c>
      <c r="K3434" s="51" t="str">
        <f ca="1">LeaveTracker[[#This Row],[Days]]&amp;" "&amp;LeaveTracker[[#This Row],[Type of Leave]]</f>
        <v>1 VL</v>
      </c>
      <c r="L3434" s="23">
        <f ca="1">NETWORKDAYS(LeaveTracker[[#This Row],[Start Date]],LeaveTracker[[#This Row],[End Date]],lstHolidays)</f>
        <v>1</v>
      </c>
      <c r="M3434" s="27"/>
    </row>
    <row r="3435" spans="1:13" ht="30" customHeight="1" x14ac:dyDescent="0.3">
      <c r="A3435" s="27">
        <v>18</v>
      </c>
      <c r="B3435" s="31">
        <v>44966</v>
      </c>
      <c r="C3435" s="31">
        <v>44820</v>
      </c>
      <c r="D3435" s="19" t="s">
        <v>735</v>
      </c>
      <c r="E3435" s="51" t="str">
        <f>IF(ISBLANK(LeaveTracker[[#This Row],[Employee Name]]),"-----",VLOOKUP(LeaveTracker[[#This Row],[Employee Name]],Employees[[Employee Name]:[Office]],7))</f>
        <v>SP</v>
      </c>
      <c r="F3435" s="51" t="str">
        <f>IF(ISBLANK(LeaveTracker[[#This Row],[Employee Name]]),"-----",VLOOKUP(LeaveTracker[[#This Row],[Employee Name]],Employees[[Employee Name]:[Office]],6))</f>
        <v>REGULAR</v>
      </c>
      <c r="G3435" s="24">
        <v>44922</v>
      </c>
      <c r="H3435" s="24">
        <v>44922</v>
      </c>
      <c r="I3435" s="20" t="s">
        <v>82</v>
      </c>
      <c r="K3435" s="51" t="str">
        <f ca="1">LeaveTracker[[#This Row],[Days]]&amp;" "&amp;LeaveTracker[[#This Row],[Type of Leave]]</f>
        <v>1 VL</v>
      </c>
      <c r="L3435" s="23">
        <f ca="1">NETWORKDAYS(LeaveTracker[[#This Row],[Start Date]],LeaveTracker[[#This Row],[End Date]],lstHolidays)</f>
        <v>1</v>
      </c>
      <c r="M3435" s="27"/>
    </row>
    <row r="3436" spans="1:13" ht="30" customHeight="1" x14ac:dyDescent="0.3">
      <c r="A3436" s="27">
        <v>18</v>
      </c>
      <c r="B3436" s="31">
        <v>44966</v>
      </c>
      <c r="C3436" s="31">
        <v>44820</v>
      </c>
      <c r="D3436" s="19" t="s">
        <v>735</v>
      </c>
      <c r="E3436" s="51" t="str">
        <f>IF(ISBLANK(LeaveTracker[[#This Row],[Employee Name]]),"-----",VLOOKUP(LeaveTracker[[#This Row],[Employee Name]],Employees[[Employee Name]:[Office]],7))</f>
        <v>SP</v>
      </c>
      <c r="F3436" s="51" t="str">
        <f>IF(ISBLANK(LeaveTracker[[#This Row],[Employee Name]]),"-----",VLOOKUP(LeaveTracker[[#This Row],[Employee Name]],Employees[[Employee Name]:[Office]],6))</f>
        <v>REGULAR</v>
      </c>
      <c r="G3436" s="24">
        <v>44924</v>
      </c>
      <c r="H3436" s="24">
        <v>44924</v>
      </c>
      <c r="I3436" s="20" t="s">
        <v>82</v>
      </c>
      <c r="K3436" s="51" t="str">
        <f ca="1">LeaveTracker[[#This Row],[Days]]&amp;" "&amp;LeaveTracker[[#This Row],[Type of Leave]]</f>
        <v>1 VL</v>
      </c>
      <c r="L3436" s="23">
        <f ca="1">NETWORKDAYS(LeaveTracker[[#This Row],[Start Date]],LeaveTracker[[#This Row],[End Date]],lstHolidays)</f>
        <v>1</v>
      </c>
      <c r="M3436" s="27"/>
    </row>
    <row r="3437" spans="1:13" ht="30" customHeight="1" x14ac:dyDescent="0.3">
      <c r="A3437" s="27">
        <f t="shared" si="28"/>
        <v>19</v>
      </c>
      <c r="B3437" s="31">
        <v>44966</v>
      </c>
      <c r="C3437" s="31">
        <v>44837</v>
      </c>
      <c r="D3437" s="19" t="s">
        <v>459</v>
      </c>
      <c r="E3437" s="51" t="str">
        <f>IF(ISBLANK(LeaveTracker[[#This Row],[Employee Name]]),"-----",VLOOKUP(LeaveTracker[[#This Row],[Employee Name]],Employees[[Employee Name]:[Office]],7))</f>
        <v>HRMO</v>
      </c>
      <c r="F3437" s="51" t="str">
        <f>IF(ISBLANK(LeaveTracker[[#This Row],[Employee Name]]),"-----",VLOOKUP(LeaveTracker[[#This Row],[Employee Name]],Employees[[Employee Name]:[Office]],6))</f>
        <v>REGULAR</v>
      </c>
      <c r="G3437" s="24">
        <v>44837</v>
      </c>
      <c r="H3437" s="24">
        <v>44838</v>
      </c>
      <c r="I3437" s="20" t="s">
        <v>82</v>
      </c>
      <c r="K3437" s="51" t="str">
        <f ca="1">LeaveTracker[[#This Row],[Days]]&amp;" "&amp;LeaveTracker[[#This Row],[Type of Leave]]</f>
        <v>2 VL</v>
      </c>
      <c r="L3437" s="23">
        <f ca="1">NETWORKDAYS(LeaveTracker[[#This Row],[Start Date]],LeaveTracker[[#This Row],[End Date]],lstHolidays)</f>
        <v>2</v>
      </c>
      <c r="M3437" s="27"/>
    </row>
    <row r="3438" spans="1:13" ht="30" customHeight="1" x14ac:dyDescent="0.3">
      <c r="A3438" s="27">
        <f t="shared" si="28"/>
        <v>20</v>
      </c>
      <c r="B3438" s="31">
        <v>44966</v>
      </c>
      <c r="C3438" s="31">
        <v>44855</v>
      </c>
      <c r="D3438" s="19" t="s">
        <v>428</v>
      </c>
      <c r="E3438" s="51" t="str">
        <f>IF(ISBLANK(LeaveTracker[[#This Row],[Employee Name]]),"-----",VLOOKUP(LeaveTracker[[#This Row],[Employee Name]],Employees[[Employee Name]:[Office]],7))</f>
        <v>HRMO</v>
      </c>
      <c r="F3438" s="51" t="str">
        <f>IF(ISBLANK(LeaveTracker[[#This Row],[Employee Name]]),"-----",VLOOKUP(LeaveTracker[[#This Row],[Employee Name]],Employees[[Employee Name]:[Office]],6))</f>
        <v>REGULAR</v>
      </c>
      <c r="G3438" s="24">
        <v>44853</v>
      </c>
      <c r="H3438" s="24">
        <v>44855</v>
      </c>
      <c r="I3438" s="20" t="s">
        <v>81</v>
      </c>
      <c r="K3438" s="51" t="str">
        <f ca="1">LeaveTracker[[#This Row],[Days]]&amp;" "&amp;LeaveTracker[[#This Row],[Type of Leave]]</f>
        <v>3 SL</v>
      </c>
      <c r="L3438" s="23">
        <f ca="1">NETWORKDAYS(LeaveTracker[[#This Row],[Start Date]],LeaveTracker[[#This Row],[End Date]],lstHolidays)</f>
        <v>3</v>
      </c>
      <c r="M3438" s="27"/>
    </row>
    <row r="3439" spans="1:13" ht="30" customHeight="1" x14ac:dyDescent="0.3">
      <c r="A3439" s="27">
        <f t="shared" si="28"/>
        <v>21</v>
      </c>
      <c r="B3439" s="31">
        <v>44966</v>
      </c>
      <c r="C3439" s="31">
        <v>44855</v>
      </c>
      <c r="D3439" s="19" t="s">
        <v>428</v>
      </c>
      <c r="E3439" s="51" t="str">
        <f>IF(ISBLANK(LeaveTracker[[#This Row],[Employee Name]]),"-----",VLOOKUP(LeaveTracker[[#This Row],[Employee Name]],Employees[[Employee Name]:[Office]],7))</f>
        <v>HRMO</v>
      </c>
      <c r="F3439" s="51" t="str">
        <f>IF(ISBLANK(LeaveTracker[[#This Row],[Employee Name]]),"-----",VLOOKUP(LeaveTracker[[#This Row],[Employee Name]],Employees[[Employee Name]:[Office]],6))</f>
        <v>REGULAR</v>
      </c>
      <c r="G3439" s="24">
        <v>44846</v>
      </c>
      <c r="H3439" s="24">
        <v>44848</v>
      </c>
      <c r="I3439" s="20" t="s">
        <v>81</v>
      </c>
      <c r="K3439" s="51" t="str">
        <f ca="1">LeaveTracker[[#This Row],[Days]]&amp;" "&amp;LeaveTracker[[#This Row],[Type of Leave]]</f>
        <v>3 SL</v>
      </c>
      <c r="L3439" s="23">
        <f ca="1">NETWORKDAYS(LeaveTracker[[#This Row],[Start Date]],LeaveTracker[[#This Row],[End Date]],lstHolidays)</f>
        <v>3</v>
      </c>
      <c r="M3439" s="27"/>
    </row>
    <row r="3440" spans="1:13" ht="30" customHeight="1" x14ac:dyDescent="0.3">
      <c r="A3440" s="27">
        <f t="shared" si="28"/>
        <v>22</v>
      </c>
      <c r="B3440" s="31">
        <v>44966</v>
      </c>
      <c r="C3440" s="31">
        <v>44889</v>
      </c>
      <c r="D3440" s="19" t="s">
        <v>1008</v>
      </c>
      <c r="E3440" s="51" t="str">
        <f>IF(ISBLANK(LeaveTracker[[#This Row],[Employee Name]]),"-----",VLOOKUP(LeaveTracker[[#This Row],[Employee Name]],Employees[[Employee Name]:[Office]],7))</f>
        <v>ACCOUNTING</v>
      </c>
      <c r="F3440" s="51" t="str">
        <f>IF(ISBLANK(LeaveTracker[[#This Row],[Employee Name]]),"-----",VLOOKUP(LeaveTracker[[#This Row],[Employee Name]],Employees[[Employee Name]:[Office]],6))</f>
        <v>REGULAR</v>
      </c>
      <c r="G3440" s="24">
        <v>44888</v>
      </c>
      <c r="H3440" s="24">
        <v>44904</v>
      </c>
      <c r="I3440" s="20" t="s">
        <v>298</v>
      </c>
      <c r="J3440" s="43" t="s">
        <v>2021</v>
      </c>
      <c r="K3440" s="51" t="str">
        <f ca="1">LeaveTracker[[#This Row],[Days]]&amp;" "&amp;LeaveTracker[[#This Row],[Type of Leave]]</f>
        <v>12 OTHER</v>
      </c>
      <c r="L3440" s="23">
        <f ca="1">NETWORKDAYS(LeaveTracker[[#This Row],[Start Date]],LeaveTracker[[#This Row],[End Date]],lstHolidays)</f>
        <v>12</v>
      </c>
      <c r="M3440" s="27"/>
    </row>
    <row r="3441" spans="1:13" ht="30" customHeight="1" x14ac:dyDescent="0.3">
      <c r="A3441" s="27">
        <f t="shared" si="28"/>
        <v>23</v>
      </c>
      <c r="B3441" s="31">
        <v>44966</v>
      </c>
      <c r="C3441" s="31">
        <v>44853</v>
      </c>
      <c r="D3441" s="19" t="s">
        <v>1008</v>
      </c>
      <c r="E3441" s="51" t="str">
        <f>IF(ISBLANK(LeaveTracker[[#This Row],[Employee Name]]),"-----",VLOOKUP(LeaveTracker[[#This Row],[Employee Name]],Employees[[Employee Name]:[Office]],7))</f>
        <v>ACCOUNTING</v>
      </c>
      <c r="F3441" s="51" t="str">
        <f>IF(ISBLANK(LeaveTracker[[#This Row],[Employee Name]]),"-----",VLOOKUP(LeaveTracker[[#This Row],[Employee Name]],Employees[[Employee Name]:[Office]],6))</f>
        <v>REGULAR</v>
      </c>
      <c r="G3441" s="24">
        <v>44851</v>
      </c>
      <c r="H3441" s="24">
        <v>44851</v>
      </c>
      <c r="I3441" s="20" t="s">
        <v>81</v>
      </c>
      <c r="K3441" s="51" t="str">
        <f ca="1">LeaveTracker[[#This Row],[Days]]&amp;" "&amp;LeaveTracker[[#This Row],[Type of Leave]]</f>
        <v>1 SL</v>
      </c>
      <c r="L3441" s="23">
        <f ca="1">NETWORKDAYS(LeaveTracker[[#This Row],[Start Date]],LeaveTracker[[#This Row],[End Date]],lstHolidays)</f>
        <v>1</v>
      </c>
      <c r="M3441" s="27"/>
    </row>
    <row r="3442" spans="1:13" ht="30" customHeight="1" x14ac:dyDescent="0.3">
      <c r="A3442" s="27">
        <f t="shared" si="28"/>
        <v>24</v>
      </c>
      <c r="B3442" s="31">
        <v>44966</v>
      </c>
      <c r="C3442" s="31">
        <v>44951</v>
      </c>
      <c r="D3442" s="19" t="s">
        <v>459</v>
      </c>
      <c r="E3442" s="51" t="str">
        <f>IF(ISBLANK(LeaveTracker[[#This Row],[Employee Name]]),"-----",VLOOKUP(LeaveTracker[[#This Row],[Employee Name]],Employees[[Employee Name]:[Office]],7))</f>
        <v>HRMO</v>
      </c>
      <c r="F3442" s="51" t="str">
        <f>IF(ISBLANK(LeaveTracker[[#This Row],[Employee Name]]),"-----",VLOOKUP(LeaveTracker[[#This Row],[Employee Name]],Employees[[Employee Name]:[Office]],6))</f>
        <v>REGULAR</v>
      </c>
      <c r="G3442" s="24">
        <v>44949</v>
      </c>
      <c r="H3442" s="24">
        <v>44950</v>
      </c>
      <c r="I3442" s="20" t="s">
        <v>81</v>
      </c>
      <c r="K3442" s="51" t="str">
        <f ca="1">LeaveTracker[[#This Row],[Days]]&amp;" "&amp;LeaveTracker[[#This Row],[Type of Leave]]</f>
        <v>2 SL</v>
      </c>
      <c r="L3442" s="23">
        <f ca="1">NETWORKDAYS(LeaveTracker[[#This Row],[Start Date]],LeaveTracker[[#This Row],[End Date]],lstHolidays)</f>
        <v>2</v>
      </c>
      <c r="M3442" s="27"/>
    </row>
    <row r="3443" spans="1:13" ht="30" customHeight="1" x14ac:dyDescent="0.3">
      <c r="A3443" s="27">
        <f t="shared" si="28"/>
        <v>25</v>
      </c>
      <c r="B3443" s="31">
        <v>44966</v>
      </c>
      <c r="C3443" s="31">
        <v>44872</v>
      </c>
      <c r="D3443" s="19" t="s">
        <v>375</v>
      </c>
      <c r="E3443" s="51" t="str">
        <f>IF(ISBLANK(LeaveTracker[[#This Row],[Employee Name]]),"-----",VLOOKUP(LeaveTracker[[#This Row],[Employee Name]],Employees[[Employee Name]:[Office]],7))</f>
        <v>CCT</v>
      </c>
      <c r="F3443" s="51" t="str">
        <f>IF(ISBLANK(LeaveTracker[[#This Row],[Employee Name]]),"-----",VLOOKUP(LeaveTracker[[#This Row],[Employee Name]],Employees[[Employee Name]:[Office]],6))</f>
        <v>REGULAR</v>
      </c>
      <c r="G3443" s="24">
        <v>44890</v>
      </c>
      <c r="H3443" s="24">
        <v>44890</v>
      </c>
      <c r="I3443" s="20" t="s">
        <v>82</v>
      </c>
      <c r="K3443" s="51" t="str">
        <f ca="1">LeaveTracker[[#This Row],[Days]]&amp;" "&amp;LeaveTracker[[#This Row],[Type of Leave]]</f>
        <v>1 VL</v>
      </c>
      <c r="L3443" s="23">
        <f ca="1">NETWORKDAYS(LeaveTracker[[#This Row],[Start Date]],LeaveTracker[[#This Row],[End Date]],lstHolidays)</f>
        <v>1</v>
      </c>
      <c r="M3443" s="27"/>
    </row>
    <row r="3444" spans="1:13" ht="30" customHeight="1" x14ac:dyDescent="0.3">
      <c r="A3444" s="27">
        <f t="shared" si="28"/>
        <v>26</v>
      </c>
      <c r="B3444" s="31">
        <v>44966</v>
      </c>
      <c r="C3444" s="31">
        <v>44809</v>
      </c>
      <c r="D3444" s="19" t="s">
        <v>1010</v>
      </c>
      <c r="E3444" s="51" t="str">
        <f>IF(ISBLANK(LeaveTracker[[#This Row],[Employee Name]]),"-----",VLOOKUP(LeaveTracker[[#This Row],[Employee Name]],Employees[[Employee Name]:[Office]],7))</f>
        <v>NUTRITION OFFICE</v>
      </c>
      <c r="F3444" s="51" t="str">
        <f>IF(ISBLANK(LeaveTracker[[#This Row],[Employee Name]]),"-----",VLOOKUP(LeaveTracker[[#This Row],[Employee Name]],Employees[[Employee Name]:[Office]],6))</f>
        <v>REGULAR</v>
      </c>
      <c r="G3444" s="24">
        <v>44805</v>
      </c>
      <c r="H3444" s="24">
        <v>44805</v>
      </c>
      <c r="I3444" s="20" t="s">
        <v>81</v>
      </c>
      <c r="K3444" s="51" t="str">
        <f ca="1">LeaveTracker[[#This Row],[Days]]&amp;" "&amp;LeaveTracker[[#This Row],[Type of Leave]]</f>
        <v>1 SL</v>
      </c>
      <c r="L3444" s="23">
        <f ca="1">NETWORKDAYS(LeaveTracker[[#This Row],[Start Date]],LeaveTracker[[#This Row],[End Date]],lstHolidays)</f>
        <v>1</v>
      </c>
      <c r="M3444" s="27"/>
    </row>
    <row r="3445" spans="1:13" ht="30" customHeight="1" x14ac:dyDescent="0.3">
      <c r="A3445" s="27">
        <f t="shared" si="28"/>
        <v>27</v>
      </c>
      <c r="B3445" s="31">
        <v>44966</v>
      </c>
      <c r="C3445" s="31">
        <v>44816</v>
      </c>
      <c r="D3445" s="19" t="s">
        <v>1010</v>
      </c>
      <c r="E3445" s="51" t="str">
        <f>IF(ISBLANK(LeaveTracker[[#This Row],[Employee Name]]),"-----",VLOOKUP(LeaveTracker[[#This Row],[Employee Name]],Employees[[Employee Name]:[Office]],7))</f>
        <v>NUTRITION OFFICE</v>
      </c>
      <c r="F3445" s="51" t="str">
        <f>IF(ISBLANK(LeaveTracker[[#This Row],[Employee Name]]),"-----",VLOOKUP(LeaveTracker[[#This Row],[Employee Name]],Employees[[Employee Name]:[Office]],6))</f>
        <v>REGULAR</v>
      </c>
      <c r="G3445" s="24">
        <v>44820</v>
      </c>
      <c r="H3445" s="24">
        <v>44820</v>
      </c>
      <c r="I3445" s="20" t="s">
        <v>82</v>
      </c>
      <c r="K3445" s="51" t="str">
        <f ca="1">LeaveTracker[[#This Row],[Days]]&amp;" "&amp;LeaveTracker[[#This Row],[Type of Leave]]</f>
        <v>1 VL</v>
      </c>
      <c r="L3445" s="23">
        <f ca="1">NETWORKDAYS(LeaveTracker[[#This Row],[Start Date]],LeaveTracker[[#This Row],[End Date]],lstHolidays)</f>
        <v>1</v>
      </c>
      <c r="M3445" s="27"/>
    </row>
    <row r="3446" spans="1:13" ht="30" customHeight="1" x14ac:dyDescent="0.3">
      <c r="A3446" s="27">
        <f t="shared" si="28"/>
        <v>28</v>
      </c>
      <c r="B3446" s="31">
        <v>44966</v>
      </c>
      <c r="C3446" s="31">
        <v>44826</v>
      </c>
      <c r="D3446" s="19" t="s">
        <v>1010</v>
      </c>
      <c r="E3446" s="51" t="str">
        <f>IF(ISBLANK(LeaveTracker[[#This Row],[Employee Name]]),"-----",VLOOKUP(LeaveTracker[[#This Row],[Employee Name]],Employees[[Employee Name]:[Office]],7))</f>
        <v>NUTRITION OFFICE</v>
      </c>
      <c r="F3446" s="51" t="str">
        <f>IF(ISBLANK(LeaveTracker[[#This Row],[Employee Name]]),"-----",VLOOKUP(LeaveTracker[[#This Row],[Employee Name]],Employees[[Employee Name]:[Office]],6))</f>
        <v>REGULAR</v>
      </c>
      <c r="G3446" s="24">
        <v>44824</v>
      </c>
      <c r="H3446" s="24">
        <v>44824</v>
      </c>
      <c r="I3446" s="20" t="s">
        <v>81</v>
      </c>
      <c r="K3446" s="51" t="str">
        <f ca="1">LeaveTracker[[#This Row],[Days]]&amp;" "&amp;LeaveTracker[[#This Row],[Type of Leave]]</f>
        <v>1 SL</v>
      </c>
      <c r="L3446" s="23">
        <f ca="1">NETWORKDAYS(LeaveTracker[[#This Row],[Start Date]],LeaveTracker[[#This Row],[End Date]],lstHolidays)</f>
        <v>1</v>
      </c>
      <c r="M3446" s="27"/>
    </row>
    <row r="3447" spans="1:13" ht="30" customHeight="1" x14ac:dyDescent="0.3">
      <c r="A3447" s="27">
        <f t="shared" si="28"/>
        <v>29</v>
      </c>
      <c r="B3447" s="31">
        <v>44966</v>
      </c>
      <c r="C3447" s="31">
        <v>44840</v>
      </c>
      <c r="D3447" s="19" t="s">
        <v>1010</v>
      </c>
      <c r="E3447" s="51" t="str">
        <f>IF(ISBLANK(LeaveTracker[[#This Row],[Employee Name]]),"-----",VLOOKUP(LeaveTracker[[#This Row],[Employee Name]],Employees[[Employee Name]:[Office]],7))</f>
        <v>NUTRITION OFFICE</v>
      </c>
      <c r="F3447" s="51" t="str">
        <f>IF(ISBLANK(LeaveTracker[[#This Row],[Employee Name]]),"-----",VLOOKUP(LeaveTracker[[#This Row],[Employee Name]],Employees[[Employee Name]:[Office]],6))</f>
        <v>REGULAR</v>
      </c>
      <c r="G3447" s="24">
        <v>44831</v>
      </c>
      <c r="H3447" s="24">
        <v>44838</v>
      </c>
      <c r="I3447" s="20" t="s">
        <v>81</v>
      </c>
      <c r="K3447" s="51" t="str">
        <f ca="1">LeaveTracker[[#This Row],[Days]]&amp;" "&amp;LeaveTracker[[#This Row],[Type of Leave]]</f>
        <v>6 SL</v>
      </c>
      <c r="L3447" s="23">
        <f ca="1">NETWORKDAYS(LeaveTracker[[#This Row],[Start Date]],LeaveTracker[[#This Row],[End Date]],lstHolidays)</f>
        <v>6</v>
      </c>
      <c r="M3447" s="27"/>
    </row>
    <row r="3448" spans="1:13" ht="30" customHeight="1" x14ac:dyDescent="0.3">
      <c r="A3448" s="27">
        <f t="shared" si="28"/>
        <v>30</v>
      </c>
      <c r="B3448" s="31">
        <v>44966</v>
      </c>
      <c r="C3448" s="31">
        <v>44846</v>
      </c>
      <c r="D3448" s="19" t="s">
        <v>1010</v>
      </c>
      <c r="E3448" s="51" t="str">
        <f>IF(ISBLANK(LeaveTracker[[#This Row],[Employee Name]]),"-----",VLOOKUP(LeaveTracker[[#This Row],[Employee Name]],Employees[[Employee Name]:[Office]],7))</f>
        <v>NUTRITION OFFICE</v>
      </c>
      <c r="F3448" s="51" t="str">
        <f>IF(ISBLANK(LeaveTracker[[#This Row],[Employee Name]]),"-----",VLOOKUP(LeaveTracker[[#This Row],[Employee Name]],Employees[[Employee Name]:[Office]],6))</f>
        <v>REGULAR</v>
      </c>
      <c r="G3448" s="24">
        <v>44852</v>
      </c>
      <c r="H3448" s="24">
        <v>44852</v>
      </c>
      <c r="I3448" s="20" t="s">
        <v>82</v>
      </c>
      <c r="K3448" s="51" t="str">
        <f ca="1">LeaveTracker[[#This Row],[Days]]&amp;" "&amp;LeaveTracker[[#This Row],[Type of Leave]]</f>
        <v>1 VL</v>
      </c>
      <c r="L3448" s="23">
        <f ca="1">NETWORKDAYS(LeaveTracker[[#This Row],[Start Date]],LeaveTracker[[#This Row],[End Date]],lstHolidays)</f>
        <v>1</v>
      </c>
      <c r="M3448" s="27"/>
    </row>
    <row r="3449" spans="1:13" ht="30" customHeight="1" x14ac:dyDescent="0.3">
      <c r="A3449" s="27">
        <f t="shared" si="28"/>
        <v>31</v>
      </c>
      <c r="B3449" s="31">
        <v>44966</v>
      </c>
      <c r="C3449" s="31">
        <v>44861</v>
      </c>
      <c r="D3449" s="19" t="s">
        <v>1010</v>
      </c>
      <c r="E3449" s="51" t="str">
        <f>IF(ISBLANK(LeaveTracker[[#This Row],[Employee Name]]),"-----",VLOOKUP(LeaveTracker[[#This Row],[Employee Name]],Employees[[Employee Name]:[Office]],7))</f>
        <v>NUTRITION OFFICE</v>
      </c>
      <c r="F3449" s="51" t="str">
        <f>IF(ISBLANK(LeaveTracker[[#This Row],[Employee Name]]),"-----",VLOOKUP(LeaveTracker[[#This Row],[Employee Name]],Employees[[Employee Name]:[Office]],6))</f>
        <v>REGULAR</v>
      </c>
      <c r="G3449" s="24">
        <v>44867</v>
      </c>
      <c r="H3449" s="24">
        <v>44867</v>
      </c>
      <c r="I3449" s="20" t="s">
        <v>82</v>
      </c>
      <c r="K3449" s="51" t="str">
        <f ca="1">LeaveTracker[[#This Row],[Days]]&amp;" "&amp;LeaveTracker[[#This Row],[Type of Leave]]</f>
        <v>0 VL</v>
      </c>
      <c r="L3449" s="23">
        <f ca="1">NETWORKDAYS(LeaveTracker[[#This Row],[Start Date]],LeaveTracker[[#This Row],[End Date]],lstHolidays)</f>
        <v>0</v>
      </c>
      <c r="M3449" s="27"/>
    </row>
    <row r="3450" spans="1:13" ht="30" customHeight="1" x14ac:dyDescent="0.3">
      <c r="A3450" s="27">
        <f t="shared" si="28"/>
        <v>32</v>
      </c>
      <c r="B3450" s="31">
        <v>44966</v>
      </c>
      <c r="C3450" s="31">
        <v>44900</v>
      </c>
      <c r="D3450" s="19" t="s">
        <v>1010</v>
      </c>
      <c r="E3450" s="51" t="str">
        <f>IF(ISBLANK(LeaveTracker[[#This Row],[Employee Name]]),"-----",VLOOKUP(LeaveTracker[[#This Row],[Employee Name]],Employees[[Employee Name]:[Office]],7))</f>
        <v>NUTRITION OFFICE</v>
      </c>
      <c r="F3450" s="51" t="str">
        <f>IF(ISBLANK(LeaveTracker[[#This Row],[Employee Name]]),"-----",VLOOKUP(LeaveTracker[[#This Row],[Employee Name]],Employees[[Employee Name]:[Office]],6))</f>
        <v>REGULAR</v>
      </c>
      <c r="G3450" s="24">
        <v>44897</v>
      </c>
      <c r="H3450" s="24">
        <v>44897</v>
      </c>
      <c r="I3450" s="20" t="s">
        <v>81</v>
      </c>
      <c r="K3450" s="51" t="str">
        <f ca="1">LeaveTracker[[#This Row],[Days]]&amp;" "&amp;LeaveTracker[[#This Row],[Type of Leave]]</f>
        <v>1 SL</v>
      </c>
      <c r="L3450" s="23">
        <f ca="1">NETWORKDAYS(LeaveTracker[[#This Row],[Start Date]],LeaveTracker[[#This Row],[End Date]],lstHolidays)</f>
        <v>1</v>
      </c>
      <c r="M3450" s="27"/>
    </row>
    <row r="3451" spans="1:13" ht="30" customHeight="1" x14ac:dyDescent="0.3">
      <c r="A3451" s="27">
        <f t="shared" si="28"/>
        <v>33</v>
      </c>
      <c r="B3451" s="31">
        <v>44966</v>
      </c>
      <c r="C3451" s="31">
        <v>44900</v>
      </c>
      <c r="D3451" s="20" t="s">
        <v>1010</v>
      </c>
      <c r="E3451" s="51" t="str">
        <f>IF(ISBLANK(LeaveTracker[[#This Row],[Employee Name]]),"-----",VLOOKUP(LeaveTracker[[#This Row],[Employee Name]],Employees[[Employee Name]:[Office]],7))</f>
        <v>NUTRITION OFFICE</v>
      </c>
      <c r="F3451" s="51" t="str">
        <f>IF(ISBLANK(LeaveTracker[[#This Row],[Employee Name]]),"-----",VLOOKUP(LeaveTracker[[#This Row],[Employee Name]],Employees[[Employee Name]:[Office]],6))</f>
        <v>REGULAR</v>
      </c>
      <c r="G3451" s="24">
        <v>44923</v>
      </c>
      <c r="H3451" s="24">
        <v>44924</v>
      </c>
      <c r="I3451" s="20" t="s">
        <v>82</v>
      </c>
      <c r="K3451" s="51" t="str">
        <f ca="1">LeaveTracker[[#This Row],[Days]]&amp;" "&amp;LeaveTracker[[#This Row],[Type of Leave]]</f>
        <v>2 VL</v>
      </c>
      <c r="L3451" s="23">
        <f ca="1">NETWORKDAYS(LeaveTracker[[#This Row],[Start Date]],LeaveTracker[[#This Row],[End Date]],lstHolidays)</f>
        <v>2</v>
      </c>
      <c r="M3451" s="27"/>
    </row>
    <row r="3452" spans="1:13" ht="30" customHeight="1" x14ac:dyDescent="0.3">
      <c r="A3452" s="27">
        <f t="shared" si="28"/>
        <v>34</v>
      </c>
      <c r="B3452" s="31">
        <v>44966</v>
      </c>
      <c r="C3452" s="31">
        <v>44914</v>
      </c>
      <c r="D3452" s="20" t="s">
        <v>1010</v>
      </c>
      <c r="E3452" s="51" t="str">
        <f>IF(ISBLANK(LeaveTracker[[#This Row],[Employee Name]]),"-----",VLOOKUP(LeaveTracker[[#This Row],[Employee Name]],Employees[[Employee Name]:[Office]],7))</f>
        <v>NUTRITION OFFICE</v>
      </c>
      <c r="F3452" s="51" t="str">
        <f>IF(ISBLANK(LeaveTracker[[#This Row],[Employee Name]]),"-----",VLOOKUP(LeaveTracker[[#This Row],[Employee Name]],Employees[[Employee Name]:[Office]],6))</f>
        <v>REGULAR</v>
      </c>
      <c r="G3452" s="24">
        <v>44910</v>
      </c>
      <c r="H3452" s="24">
        <v>44910</v>
      </c>
      <c r="I3452" s="20" t="s">
        <v>81</v>
      </c>
      <c r="K3452" s="51" t="str">
        <f ca="1">LeaveTracker[[#This Row],[Days]]&amp;" "&amp;LeaveTracker[[#This Row],[Type of Leave]]</f>
        <v>1 SL</v>
      </c>
      <c r="L3452" s="23">
        <f ca="1">NETWORKDAYS(LeaveTracker[[#This Row],[Start Date]],LeaveTracker[[#This Row],[End Date]],lstHolidays)</f>
        <v>1</v>
      </c>
      <c r="M3452" s="27"/>
    </row>
    <row r="3453" spans="1:13" ht="30" customHeight="1" x14ac:dyDescent="0.3">
      <c r="A3453" s="27">
        <f t="shared" si="28"/>
        <v>35</v>
      </c>
      <c r="B3453" s="31">
        <v>44966</v>
      </c>
      <c r="C3453" s="31">
        <v>44847</v>
      </c>
      <c r="D3453" s="19" t="s">
        <v>519</v>
      </c>
      <c r="E3453" s="51" t="str">
        <f>IF(ISBLANK(LeaveTracker[[#This Row],[Employee Name]]),"-----",VLOOKUP(LeaveTracker[[#This Row],[Employee Name]],Employees[[Employee Name]:[Office]],7))</f>
        <v>ACCOUNTING</v>
      </c>
      <c r="F3453" s="51" t="str">
        <f>IF(ISBLANK(LeaveTracker[[#This Row],[Employee Name]]),"-----",VLOOKUP(LeaveTracker[[#This Row],[Employee Name]],Employees[[Employee Name]:[Office]],6))</f>
        <v>REGULAR</v>
      </c>
      <c r="G3453" s="24">
        <v>44868</v>
      </c>
      <c r="H3453" s="24">
        <v>44868</v>
      </c>
      <c r="I3453" s="20" t="s">
        <v>81</v>
      </c>
      <c r="K3453" s="51" t="str">
        <f ca="1">LeaveTracker[[#This Row],[Days]]&amp;" "&amp;LeaveTracker[[#This Row],[Type of Leave]]</f>
        <v>1 SL</v>
      </c>
      <c r="L3453" s="23">
        <f ca="1">NETWORKDAYS(LeaveTracker[[#This Row],[Start Date]],LeaveTracker[[#This Row],[End Date]],lstHolidays)</f>
        <v>1</v>
      </c>
      <c r="M3453" s="27"/>
    </row>
    <row r="3454" spans="1:13" ht="30" customHeight="1" x14ac:dyDescent="0.3">
      <c r="A3454" s="27">
        <f t="shared" si="28"/>
        <v>36</v>
      </c>
      <c r="B3454" s="31">
        <v>44966</v>
      </c>
      <c r="C3454" s="31">
        <v>44868</v>
      </c>
      <c r="D3454" s="19" t="s">
        <v>519</v>
      </c>
      <c r="E3454" s="51" t="str">
        <f>IF(ISBLANK(LeaveTracker[[#This Row],[Employee Name]]),"-----",VLOOKUP(LeaveTracker[[#This Row],[Employee Name]],Employees[[Employee Name]:[Office]],7))</f>
        <v>ACCOUNTING</v>
      </c>
      <c r="F3454" s="51" t="str">
        <f>IF(ISBLANK(LeaveTracker[[#This Row],[Employee Name]]),"-----",VLOOKUP(LeaveTracker[[#This Row],[Employee Name]],Employees[[Employee Name]:[Office]],6))</f>
        <v>REGULAR</v>
      </c>
      <c r="G3454" s="24">
        <v>44887</v>
      </c>
      <c r="H3454" s="24">
        <v>44887</v>
      </c>
      <c r="I3454" s="20" t="s">
        <v>298</v>
      </c>
      <c r="J3454" s="43" t="s">
        <v>1003</v>
      </c>
      <c r="K3454" s="51" t="str">
        <f ca="1">LeaveTracker[[#This Row],[Days]]&amp;" "&amp;LeaveTracker[[#This Row],[Type of Leave]]</f>
        <v>1 OTHER</v>
      </c>
      <c r="L3454" s="23">
        <f ca="1">NETWORKDAYS(LeaveTracker[[#This Row],[Start Date]],LeaveTracker[[#This Row],[End Date]],lstHolidays)</f>
        <v>1</v>
      </c>
      <c r="M3454" s="27"/>
    </row>
    <row r="3455" spans="1:13" ht="30" customHeight="1" x14ac:dyDescent="0.3">
      <c r="A3455" s="27">
        <f t="shared" si="28"/>
        <v>37</v>
      </c>
      <c r="B3455" s="31">
        <v>44966</v>
      </c>
      <c r="C3455" s="31">
        <v>44837</v>
      </c>
      <c r="D3455" s="19" t="s">
        <v>519</v>
      </c>
      <c r="E3455" s="51" t="str">
        <f>IF(ISBLANK(LeaveTracker[[#This Row],[Employee Name]]),"-----",VLOOKUP(LeaveTracker[[#This Row],[Employee Name]],Employees[[Employee Name]:[Office]],7))</f>
        <v>ACCOUNTING</v>
      </c>
      <c r="F3455" s="51" t="str">
        <f>IF(ISBLANK(LeaveTracker[[#This Row],[Employee Name]]),"-----",VLOOKUP(LeaveTracker[[#This Row],[Employee Name]],Employees[[Employee Name]:[Office]],6))</f>
        <v>REGULAR</v>
      </c>
      <c r="G3455" s="24">
        <v>44858</v>
      </c>
      <c r="H3455" s="24">
        <v>44859</v>
      </c>
      <c r="I3455" s="20" t="s">
        <v>82</v>
      </c>
      <c r="K3455" s="51" t="str">
        <f ca="1">LeaveTracker[[#This Row],[Days]]&amp;" "&amp;LeaveTracker[[#This Row],[Type of Leave]]</f>
        <v>2 VL</v>
      </c>
      <c r="L3455" s="23">
        <f ca="1">NETWORKDAYS(LeaveTracker[[#This Row],[Start Date]],LeaveTracker[[#This Row],[End Date]],lstHolidays)</f>
        <v>2</v>
      </c>
      <c r="M3455" s="27"/>
    </row>
    <row r="3456" spans="1:13" ht="30" customHeight="1" x14ac:dyDescent="0.3">
      <c r="A3456" s="27">
        <f t="shared" si="28"/>
        <v>38</v>
      </c>
      <c r="B3456" s="31">
        <v>44966</v>
      </c>
      <c r="C3456" s="31">
        <v>44847</v>
      </c>
      <c r="D3456" s="19" t="s">
        <v>519</v>
      </c>
      <c r="E3456" s="51" t="str">
        <f>IF(ISBLANK(LeaveTracker[[#This Row],[Employee Name]]),"-----",VLOOKUP(LeaveTracker[[#This Row],[Employee Name]],Employees[[Employee Name]:[Office]],7))</f>
        <v>ACCOUNTING</v>
      </c>
      <c r="F3456" s="51" t="str">
        <f>IF(ISBLANK(LeaveTracker[[#This Row],[Employee Name]]),"-----",VLOOKUP(LeaveTracker[[#This Row],[Employee Name]],Employees[[Employee Name]:[Office]],6))</f>
        <v>REGULAR</v>
      </c>
      <c r="G3456" s="24">
        <v>44846</v>
      </c>
      <c r="H3456" s="24">
        <v>44846</v>
      </c>
      <c r="I3456" s="20" t="s">
        <v>81</v>
      </c>
      <c r="K3456" s="51" t="str">
        <f ca="1">LeaveTracker[[#This Row],[Days]]&amp;" "&amp;LeaveTracker[[#This Row],[Type of Leave]]</f>
        <v>1 SL</v>
      </c>
      <c r="L3456" s="23">
        <f ca="1">NETWORKDAYS(LeaveTracker[[#This Row],[Start Date]],LeaveTracker[[#This Row],[End Date]],lstHolidays)</f>
        <v>1</v>
      </c>
      <c r="M3456" s="27"/>
    </row>
    <row r="3457" spans="1:13" ht="30" customHeight="1" x14ac:dyDescent="0.3">
      <c r="A3457" s="27">
        <f t="shared" si="28"/>
        <v>39</v>
      </c>
      <c r="B3457" s="31">
        <v>44966</v>
      </c>
      <c r="C3457" s="31">
        <v>44862</v>
      </c>
      <c r="D3457" s="19" t="s">
        <v>520</v>
      </c>
      <c r="E3457" s="51" t="str">
        <f>IF(ISBLANK(LeaveTracker[[#This Row],[Employee Name]]),"-----",VLOOKUP(LeaveTracker[[#This Row],[Employee Name]],Employees[[Employee Name]:[Office]],7))</f>
        <v>ACCOUNTING</v>
      </c>
      <c r="F3457" s="51" t="str">
        <f>IF(ISBLANK(LeaveTracker[[#This Row],[Employee Name]]),"-----",VLOOKUP(LeaveTracker[[#This Row],[Employee Name]],Employees[[Employee Name]:[Office]],6))</f>
        <v>REGULAR</v>
      </c>
      <c r="G3457" s="24">
        <v>44852</v>
      </c>
      <c r="H3457" s="24">
        <v>44852</v>
      </c>
      <c r="I3457" s="20" t="s">
        <v>81</v>
      </c>
      <c r="K3457" s="51" t="str">
        <f ca="1">LeaveTracker[[#This Row],[Days]]&amp;" "&amp;LeaveTracker[[#This Row],[Type of Leave]]</f>
        <v>1 SL</v>
      </c>
      <c r="L3457" s="23">
        <f ca="1">NETWORKDAYS(LeaveTracker[[#This Row],[Start Date]],LeaveTracker[[#This Row],[End Date]],lstHolidays)</f>
        <v>1</v>
      </c>
      <c r="M3457" s="27"/>
    </row>
    <row r="3458" spans="1:13" ht="30" customHeight="1" x14ac:dyDescent="0.3">
      <c r="A3458" s="27">
        <v>39</v>
      </c>
      <c r="B3458" s="31">
        <v>44966</v>
      </c>
      <c r="C3458" s="31">
        <v>44862</v>
      </c>
      <c r="D3458" s="19" t="s">
        <v>520</v>
      </c>
      <c r="E3458" s="51" t="str">
        <f>IF(ISBLANK(LeaveTracker[[#This Row],[Employee Name]]),"-----",VLOOKUP(LeaveTracker[[#This Row],[Employee Name]],Employees[[Employee Name]:[Office]],7))</f>
        <v>ACCOUNTING</v>
      </c>
      <c r="F3458" s="51" t="str">
        <f>IF(ISBLANK(LeaveTracker[[#This Row],[Employee Name]]),"-----",VLOOKUP(LeaveTracker[[#This Row],[Employee Name]],Employees[[Employee Name]:[Office]],6))</f>
        <v>REGULAR</v>
      </c>
      <c r="G3458" s="24">
        <v>44855</v>
      </c>
      <c r="H3458" s="24">
        <v>44855</v>
      </c>
      <c r="I3458" s="20" t="s">
        <v>81</v>
      </c>
      <c r="K3458" s="51" t="str">
        <f ca="1">LeaveTracker[[#This Row],[Days]]&amp;" "&amp;LeaveTracker[[#This Row],[Type of Leave]]</f>
        <v>1 SL</v>
      </c>
      <c r="L3458" s="23">
        <f ca="1">NETWORKDAYS(LeaveTracker[[#This Row],[Start Date]],LeaveTracker[[#This Row],[End Date]],lstHolidays)</f>
        <v>1</v>
      </c>
      <c r="M3458" s="27"/>
    </row>
    <row r="3459" spans="1:13" ht="30" customHeight="1" x14ac:dyDescent="0.3">
      <c r="A3459" s="27">
        <f t="shared" si="28"/>
        <v>40</v>
      </c>
      <c r="B3459" s="31">
        <v>44966</v>
      </c>
      <c r="C3459" s="31">
        <v>44804</v>
      </c>
      <c r="D3459" s="20" t="s">
        <v>520</v>
      </c>
      <c r="E3459" s="51" t="str">
        <f>IF(ISBLANK(LeaveTracker[[#This Row],[Employee Name]]),"-----",VLOOKUP(LeaveTracker[[#This Row],[Employee Name]],Employees[[Employee Name]:[Office]],7))</f>
        <v>ACCOUNTING</v>
      </c>
      <c r="F3459" s="51" t="str">
        <f>IF(ISBLANK(LeaveTracker[[#This Row],[Employee Name]]),"-----",VLOOKUP(LeaveTracker[[#This Row],[Employee Name]],Employees[[Employee Name]:[Office]],6))</f>
        <v>REGULAR</v>
      </c>
      <c r="G3459" s="24">
        <v>44795</v>
      </c>
      <c r="H3459" s="24">
        <v>44795</v>
      </c>
      <c r="I3459" s="20" t="s">
        <v>81</v>
      </c>
      <c r="K3459" s="51" t="str">
        <f ca="1">LeaveTracker[[#This Row],[Days]]&amp;" "&amp;LeaveTracker[[#This Row],[Type of Leave]]</f>
        <v>1 SL</v>
      </c>
      <c r="L3459" s="23">
        <f ca="1">NETWORKDAYS(LeaveTracker[[#This Row],[Start Date]],LeaveTracker[[#This Row],[End Date]],lstHolidays)</f>
        <v>1</v>
      </c>
      <c r="M3459" s="27"/>
    </row>
    <row r="3460" spans="1:13" ht="30" customHeight="1" x14ac:dyDescent="0.3">
      <c r="A3460" s="27">
        <f t="shared" si="28"/>
        <v>41</v>
      </c>
      <c r="B3460" s="31">
        <v>44966</v>
      </c>
      <c r="C3460" s="31">
        <v>44834</v>
      </c>
      <c r="D3460" s="20" t="s">
        <v>520</v>
      </c>
      <c r="E3460" s="51" t="str">
        <f>IF(ISBLANK(LeaveTracker[[#This Row],[Employee Name]]),"-----",VLOOKUP(LeaveTracker[[#This Row],[Employee Name]],Employees[[Employee Name]:[Office]],7))</f>
        <v>ACCOUNTING</v>
      </c>
      <c r="F3460" s="51" t="str">
        <f>IF(ISBLANK(LeaveTracker[[#This Row],[Employee Name]]),"-----",VLOOKUP(LeaveTracker[[#This Row],[Employee Name]],Employees[[Employee Name]:[Office]],6))</f>
        <v>REGULAR</v>
      </c>
      <c r="G3460" s="24">
        <v>44809</v>
      </c>
      <c r="H3460" s="24">
        <v>44810</v>
      </c>
      <c r="I3460" s="20" t="s">
        <v>81</v>
      </c>
      <c r="K3460" s="51" t="str">
        <f ca="1">LeaveTracker[[#This Row],[Days]]&amp;" "&amp;LeaveTracker[[#This Row],[Type of Leave]]</f>
        <v>2 SL</v>
      </c>
      <c r="L3460" s="23">
        <f ca="1">NETWORKDAYS(LeaveTracker[[#This Row],[Start Date]],LeaveTracker[[#This Row],[End Date]],lstHolidays)</f>
        <v>2</v>
      </c>
      <c r="M3460" s="27"/>
    </row>
    <row r="3461" spans="1:13" ht="30" customHeight="1" x14ac:dyDescent="0.3">
      <c r="A3461" s="27">
        <v>41</v>
      </c>
      <c r="B3461" s="31">
        <v>44966</v>
      </c>
      <c r="C3461" s="31">
        <v>44834</v>
      </c>
      <c r="D3461" s="20" t="s">
        <v>520</v>
      </c>
      <c r="E3461" s="51" t="str">
        <f>IF(ISBLANK(LeaveTracker[[#This Row],[Employee Name]]),"-----",VLOOKUP(LeaveTracker[[#This Row],[Employee Name]],Employees[[Employee Name]:[Office]],7))</f>
        <v>ACCOUNTING</v>
      </c>
      <c r="F3461" s="51" t="str">
        <f>IF(ISBLANK(LeaveTracker[[#This Row],[Employee Name]]),"-----",VLOOKUP(LeaveTracker[[#This Row],[Employee Name]],Employees[[Employee Name]:[Office]],6))</f>
        <v>REGULAR</v>
      </c>
      <c r="G3461" s="24">
        <v>44831</v>
      </c>
      <c r="H3461" s="24">
        <v>44832</v>
      </c>
      <c r="I3461" s="20" t="s">
        <v>81</v>
      </c>
      <c r="K3461" s="51" t="str">
        <f ca="1">LeaveTracker[[#This Row],[Days]]&amp;" "&amp;LeaveTracker[[#This Row],[Type of Leave]]</f>
        <v>2 SL</v>
      </c>
      <c r="L3461" s="23">
        <f ca="1">NETWORKDAYS(LeaveTracker[[#This Row],[Start Date]],LeaveTracker[[#This Row],[End Date]],lstHolidays)</f>
        <v>2</v>
      </c>
      <c r="M3461" s="27"/>
    </row>
    <row r="3462" spans="1:13" ht="30" customHeight="1" x14ac:dyDescent="0.3">
      <c r="A3462" s="27">
        <f t="shared" si="28"/>
        <v>42</v>
      </c>
      <c r="B3462" s="31">
        <v>44966</v>
      </c>
      <c r="C3462" s="31">
        <v>44894</v>
      </c>
      <c r="D3462" s="20" t="s">
        <v>520</v>
      </c>
      <c r="E3462" s="51" t="str">
        <f>IF(ISBLANK(LeaveTracker[[#This Row],[Employee Name]]),"-----",VLOOKUP(LeaveTracker[[#This Row],[Employee Name]],Employees[[Employee Name]:[Office]],7))</f>
        <v>ACCOUNTING</v>
      </c>
      <c r="F3462" s="51" t="str">
        <f>IF(ISBLANK(LeaveTracker[[#This Row],[Employee Name]]),"-----",VLOOKUP(LeaveTracker[[#This Row],[Employee Name]],Employees[[Employee Name]:[Office]],6))</f>
        <v>REGULAR</v>
      </c>
      <c r="G3462" s="24">
        <v>44888</v>
      </c>
      <c r="H3462" s="24">
        <v>44888</v>
      </c>
      <c r="I3462" s="20" t="s">
        <v>81</v>
      </c>
      <c r="K3462" s="51" t="str">
        <f ca="1">LeaveTracker[[#This Row],[Days]]&amp;" "&amp;LeaveTracker[[#This Row],[Type of Leave]]</f>
        <v>1 SL</v>
      </c>
      <c r="L3462" s="23">
        <f ca="1">NETWORKDAYS(LeaveTracker[[#This Row],[Start Date]],LeaveTracker[[#This Row],[End Date]],lstHolidays)</f>
        <v>1</v>
      </c>
      <c r="M3462" s="27"/>
    </row>
    <row r="3463" spans="1:13" ht="30" customHeight="1" x14ac:dyDescent="0.3">
      <c r="A3463" s="27">
        <v>42</v>
      </c>
      <c r="B3463" s="31">
        <v>44966</v>
      </c>
      <c r="C3463" s="31">
        <v>44894</v>
      </c>
      <c r="D3463" s="20" t="s">
        <v>520</v>
      </c>
      <c r="E3463" s="51" t="str">
        <f>IF(ISBLANK(LeaveTracker[[#This Row],[Employee Name]]),"-----",VLOOKUP(LeaveTracker[[#This Row],[Employee Name]],Employees[[Employee Name]:[Office]],7))</f>
        <v>ACCOUNTING</v>
      </c>
      <c r="F3463" s="51" t="str">
        <f>IF(ISBLANK(LeaveTracker[[#This Row],[Employee Name]]),"-----",VLOOKUP(LeaveTracker[[#This Row],[Employee Name]],Employees[[Employee Name]:[Office]],6))</f>
        <v>REGULAR</v>
      </c>
      <c r="G3463" s="24">
        <v>44893</v>
      </c>
      <c r="H3463" s="24">
        <v>44893</v>
      </c>
      <c r="I3463" s="20" t="s">
        <v>81</v>
      </c>
      <c r="K3463" s="51" t="str">
        <f ca="1">LeaveTracker[[#This Row],[Days]]&amp;" "&amp;LeaveTracker[[#This Row],[Type of Leave]]</f>
        <v>1 SL</v>
      </c>
      <c r="L3463" s="23">
        <f ca="1">NETWORKDAYS(LeaveTracker[[#This Row],[Start Date]],LeaveTracker[[#This Row],[End Date]],lstHolidays)</f>
        <v>1</v>
      </c>
      <c r="M3463" s="27"/>
    </row>
    <row r="3464" spans="1:13" ht="30" customHeight="1" x14ac:dyDescent="0.3">
      <c r="A3464" s="27">
        <f t="shared" si="28"/>
        <v>43</v>
      </c>
      <c r="B3464" s="31">
        <v>44966</v>
      </c>
      <c r="C3464" s="31">
        <v>44894</v>
      </c>
      <c r="D3464" s="20" t="s">
        <v>520</v>
      </c>
      <c r="E3464" s="51" t="str">
        <f>IF(ISBLANK(LeaveTracker[[#This Row],[Employee Name]]),"-----",VLOOKUP(LeaveTracker[[#This Row],[Employee Name]],Employees[[Employee Name]:[Office]],7))</f>
        <v>ACCOUNTING</v>
      </c>
      <c r="F3464" s="51" t="str">
        <f>IF(ISBLANK(LeaveTracker[[#This Row],[Employee Name]]),"-----",VLOOKUP(LeaveTracker[[#This Row],[Employee Name]],Employees[[Employee Name]:[Office]],6))</f>
        <v>REGULAR</v>
      </c>
      <c r="G3464" s="24">
        <v>44916</v>
      </c>
      <c r="H3464" s="24">
        <v>44916</v>
      </c>
      <c r="I3464" s="20" t="s">
        <v>82</v>
      </c>
      <c r="K3464" s="51" t="str">
        <f ca="1">LeaveTracker[[#This Row],[Days]]&amp;" "&amp;LeaveTracker[[#This Row],[Type of Leave]]</f>
        <v>1 VL</v>
      </c>
      <c r="L3464" s="23">
        <f ca="1">NETWORKDAYS(LeaveTracker[[#This Row],[Start Date]],LeaveTracker[[#This Row],[End Date]],lstHolidays)</f>
        <v>1</v>
      </c>
      <c r="M3464" s="27"/>
    </row>
    <row r="3465" spans="1:13" ht="30" customHeight="1" x14ac:dyDescent="0.3">
      <c r="A3465" s="27">
        <f t="shared" si="28"/>
        <v>44</v>
      </c>
      <c r="B3465" s="31">
        <v>44966</v>
      </c>
      <c r="C3465" s="31">
        <v>44872</v>
      </c>
      <c r="D3465" s="19" t="s">
        <v>863</v>
      </c>
      <c r="E3465" s="51" t="str">
        <f>IF(ISBLANK(LeaveTracker[[#This Row],[Employee Name]]),"-----",VLOOKUP(LeaveTracker[[#This Row],[Employee Name]],Employees[[Employee Name]:[Office]],7))</f>
        <v>ACCOUNTING</v>
      </c>
      <c r="F3465" s="51" t="str">
        <f>IF(ISBLANK(LeaveTracker[[#This Row],[Employee Name]]),"-----",VLOOKUP(LeaveTracker[[#This Row],[Employee Name]],Employees[[Employee Name]:[Office]],6))</f>
        <v>REGULAR</v>
      </c>
      <c r="G3465" s="24">
        <v>44869</v>
      </c>
      <c r="H3465" s="24">
        <v>44869</v>
      </c>
      <c r="I3465" s="20" t="s">
        <v>81</v>
      </c>
      <c r="K3465" s="51" t="str">
        <f ca="1">LeaveTracker[[#This Row],[Days]]&amp;" "&amp;LeaveTracker[[#This Row],[Type of Leave]]</f>
        <v>1 SL</v>
      </c>
      <c r="L3465" s="23">
        <f ca="1">NETWORKDAYS(LeaveTracker[[#This Row],[Start Date]],LeaveTracker[[#This Row],[End Date]],lstHolidays)</f>
        <v>1</v>
      </c>
      <c r="M3465" s="27"/>
    </row>
    <row r="3466" spans="1:13" ht="30" customHeight="1" x14ac:dyDescent="0.3">
      <c r="A3466" s="27">
        <f t="shared" si="28"/>
        <v>45</v>
      </c>
      <c r="B3466" s="31">
        <v>44966</v>
      </c>
      <c r="C3466" s="31">
        <v>44880</v>
      </c>
      <c r="D3466" s="19" t="s">
        <v>863</v>
      </c>
      <c r="E3466" s="51" t="str">
        <f>IF(ISBLANK(LeaveTracker[[#This Row],[Employee Name]]),"-----",VLOOKUP(LeaveTracker[[#This Row],[Employee Name]],Employees[[Employee Name]:[Office]],7))</f>
        <v>ACCOUNTING</v>
      </c>
      <c r="F3466" s="51" t="str">
        <f>IF(ISBLANK(LeaveTracker[[#This Row],[Employee Name]]),"-----",VLOOKUP(LeaveTracker[[#This Row],[Employee Name]],Employees[[Employee Name]:[Office]],6))</f>
        <v>REGULAR</v>
      </c>
      <c r="G3466" s="24">
        <v>44874</v>
      </c>
      <c r="H3466" s="24">
        <v>44874</v>
      </c>
      <c r="I3466" s="20" t="s">
        <v>81</v>
      </c>
      <c r="K3466" s="51" t="str">
        <f ca="1">LeaveTracker[[#This Row],[Days]]&amp;" "&amp;LeaveTracker[[#This Row],[Type of Leave]]</f>
        <v>1 SL</v>
      </c>
      <c r="L3466" s="23">
        <f ca="1">NETWORKDAYS(LeaveTracker[[#This Row],[Start Date]],LeaveTracker[[#This Row],[End Date]],lstHolidays)</f>
        <v>1</v>
      </c>
      <c r="M3466" s="27"/>
    </row>
    <row r="3467" spans="1:13" ht="30" customHeight="1" x14ac:dyDescent="0.3">
      <c r="A3467" s="27">
        <v>45</v>
      </c>
      <c r="B3467" s="31">
        <v>44966</v>
      </c>
      <c r="C3467" s="31">
        <v>44880</v>
      </c>
      <c r="D3467" s="19" t="s">
        <v>863</v>
      </c>
      <c r="E3467" s="51" t="str">
        <f>IF(ISBLANK(LeaveTracker[[#This Row],[Employee Name]]),"-----",VLOOKUP(LeaveTracker[[#This Row],[Employee Name]],Employees[[Employee Name]:[Office]],7))</f>
        <v>ACCOUNTING</v>
      </c>
      <c r="F3467" s="51" t="str">
        <f>IF(ISBLANK(LeaveTracker[[#This Row],[Employee Name]]),"-----",VLOOKUP(LeaveTracker[[#This Row],[Employee Name]],Employees[[Employee Name]:[Office]],6))</f>
        <v>REGULAR</v>
      </c>
      <c r="G3467" s="24">
        <v>44879</v>
      </c>
      <c r="H3467" s="24">
        <v>44879</v>
      </c>
      <c r="I3467" s="20" t="s">
        <v>81</v>
      </c>
      <c r="K3467" s="51" t="str">
        <f ca="1">LeaveTracker[[#This Row],[Days]]&amp;" "&amp;LeaveTracker[[#This Row],[Type of Leave]]</f>
        <v>1 SL</v>
      </c>
      <c r="L3467" s="23">
        <f ca="1">NETWORKDAYS(LeaveTracker[[#This Row],[Start Date]],LeaveTracker[[#This Row],[End Date]],lstHolidays)</f>
        <v>1</v>
      </c>
      <c r="M3467" s="27"/>
    </row>
    <row r="3468" spans="1:13" ht="30" customHeight="1" x14ac:dyDescent="0.3">
      <c r="A3468" s="27">
        <f t="shared" si="28"/>
        <v>46</v>
      </c>
      <c r="B3468" s="31">
        <v>44966</v>
      </c>
      <c r="C3468" s="31">
        <v>44883</v>
      </c>
      <c r="D3468" s="19" t="s">
        <v>863</v>
      </c>
      <c r="E3468" s="51" t="str">
        <f>IF(ISBLANK(LeaveTracker[[#This Row],[Employee Name]]),"-----",VLOOKUP(LeaveTracker[[#This Row],[Employee Name]],Employees[[Employee Name]:[Office]],7))</f>
        <v>ACCOUNTING</v>
      </c>
      <c r="F3468" s="51" t="str">
        <f>IF(ISBLANK(LeaveTracker[[#This Row],[Employee Name]]),"-----",VLOOKUP(LeaveTracker[[#This Row],[Employee Name]],Employees[[Employee Name]:[Office]],6))</f>
        <v>REGULAR</v>
      </c>
      <c r="G3468" s="24">
        <v>44900</v>
      </c>
      <c r="H3468" s="24">
        <v>44901</v>
      </c>
      <c r="I3468" s="20" t="s">
        <v>82</v>
      </c>
      <c r="K3468" s="51" t="str">
        <f ca="1">LeaveTracker[[#This Row],[Days]]&amp;" "&amp;LeaveTracker[[#This Row],[Type of Leave]]</f>
        <v>2 VL</v>
      </c>
      <c r="L3468" s="23">
        <f ca="1">NETWORKDAYS(LeaveTracker[[#This Row],[Start Date]],LeaveTracker[[#This Row],[End Date]],lstHolidays)</f>
        <v>2</v>
      </c>
      <c r="M3468" s="27"/>
    </row>
    <row r="3469" spans="1:13" ht="30" customHeight="1" x14ac:dyDescent="0.3">
      <c r="A3469" s="27">
        <v>46</v>
      </c>
      <c r="B3469" s="31">
        <v>44966</v>
      </c>
      <c r="C3469" s="31">
        <v>44883</v>
      </c>
      <c r="D3469" s="19" t="s">
        <v>863</v>
      </c>
      <c r="E3469" s="51" t="str">
        <f>IF(ISBLANK(LeaveTracker[[#This Row],[Employee Name]]),"-----",VLOOKUP(LeaveTracker[[#This Row],[Employee Name]],Employees[[Employee Name]:[Office]],7))</f>
        <v>ACCOUNTING</v>
      </c>
      <c r="F3469" s="51" t="str">
        <f>IF(ISBLANK(LeaveTracker[[#This Row],[Employee Name]]),"-----",VLOOKUP(LeaveTracker[[#This Row],[Employee Name]],Employees[[Employee Name]:[Office]],6))</f>
        <v>REGULAR</v>
      </c>
      <c r="G3469" s="24">
        <v>44923</v>
      </c>
      <c r="H3469" s="24">
        <v>44924</v>
      </c>
      <c r="I3469" s="20" t="s">
        <v>82</v>
      </c>
      <c r="K3469" s="51" t="str">
        <f ca="1">LeaveTracker[[#This Row],[Days]]&amp;" "&amp;LeaveTracker[[#This Row],[Type of Leave]]</f>
        <v>2 VL</v>
      </c>
      <c r="L3469" s="23">
        <f ca="1">NETWORKDAYS(LeaveTracker[[#This Row],[Start Date]],LeaveTracker[[#This Row],[End Date]],lstHolidays)</f>
        <v>2</v>
      </c>
      <c r="M3469" s="27"/>
    </row>
    <row r="3470" spans="1:13" ht="30" customHeight="1" x14ac:dyDescent="0.3">
      <c r="A3470" s="27">
        <f t="shared" si="28"/>
        <v>47</v>
      </c>
      <c r="B3470" s="31">
        <v>44966</v>
      </c>
      <c r="C3470" s="31">
        <v>44867</v>
      </c>
      <c r="D3470" s="19" t="s">
        <v>863</v>
      </c>
      <c r="E3470" s="51" t="str">
        <f>IF(ISBLANK(LeaveTracker[[#This Row],[Employee Name]]),"-----",VLOOKUP(LeaveTracker[[#This Row],[Employee Name]],Employees[[Employee Name]:[Office]],7))</f>
        <v>ACCOUNTING</v>
      </c>
      <c r="F3470" s="51" t="str">
        <f>IF(ISBLANK(LeaveTracker[[#This Row],[Employee Name]]),"-----",VLOOKUP(LeaveTracker[[#This Row],[Employee Name]],Employees[[Employee Name]:[Office]],6))</f>
        <v>REGULAR</v>
      </c>
      <c r="G3470" s="24">
        <v>44875</v>
      </c>
      <c r="H3470" s="24">
        <v>44876</v>
      </c>
      <c r="I3470" s="20" t="s">
        <v>82</v>
      </c>
      <c r="K3470" s="51" t="str">
        <f ca="1">LeaveTracker[[#This Row],[Days]]&amp;" "&amp;LeaveTracker[[#This Row],[Type of Leave]]</f>
        <v>2 VL</v>
      </c>
      <c r="L3470" s="23">
        <f ca="1">NETWORKDAYS(LeaveTracker[[#This Row],[Start Date]],LeaveTracker[[#This Row],[End Date]],lstHolidays)</f>
        <v>2</v>
      </c>
      <c r="M3470" s="27"/>
    </row>
    <row r="3471" spans="1:13" ht="30" customHeight="1" x14ac:dyDescent="0.3">
      <c r="A3471" s="27">
        <f t="shared" si="28"/>
        <v>48</v>
      </c>
      <c r="B3471" s="31">
        <v>44966</v>
      </c>
      <c r="C3471" s="31">
        <v>44867</v>
      </c>
      <c r="D3471" s="19" t="s">
        <v>863</v>
      </c>
      <c r="E3471" s="51" t="str">
        <f>IF(ISBLANK(LeaveTracker[[#This Row],[Employee Name]]),"-----",VLOOKUP(LeaveTracker[[#This Row],[Employee Name]],Employees[[Employee Name]:[Office]],7))</f>
        <v>ACCOUNTING</v>
      </c>
      <c r="F3471" s="51" t="str">
        <f>IF(ISBLANK(LeaveTracker[[#This Row],[Employee Name]]),"-----",VLOOKUP(LeaveTracker[[#This Row],[Employee Name]],Employees[[Employee Name]:[Office]],6))</f>
        <v>REGULAR</v>
      </c>
      <c r="G3471" s="24">
        <v>44862</v>
      </c>
      <c r="H3471" s="24">
        <v>44862</v>
      </c>
      <c r="I3471" s="20" t="s">
        <v>81</v>
      </c>
      <c r="K3471" s="51" t="str">
        <f ca="1">LeaveTracker[[#This Row],[Days]]&amp;" "&amp;LeaveTracker[[#This Row],[Type of Leave]]</f>
        <v>1 SL</v>
      </c>
      <c r="L3471" s="23">
        <f ca="1">NETWORKDAYS(LeaveTracker[[#This Row],[Start Date]],LeaveTracker[[#This Row],[End Date]],lstHolidays)</f>
        <v>1</v>
      </c>
      <c r="M3471" s="27"/>
    </row>
    <row r="3472" spans="1:13" ht="30" customHeight="1" x14ac:dyDescent="0.3">
      <c r="A3472" s="27">
        <f t="shared" si="28"/>
        <v>49</v>
      </c>
      <c r="B3472" s="31">
        <v>44966</v>
      </c>
      <c r="C3472" s="31">
        <v>44860</v>
      </c>
      <c r="D3472" s="19" t="s">
        <v>863</v>
      </c>
      <c r="E3472" s="51" t="str">
        <f>IF(ISBLANK(LeaveTracker[[#This Row],[Employee Name]]),"-----",VLOOKUP(LeaveTracker[[#This Row],[Employee Name]],Employees[[Employee Name]:[Office]],7))</f>
        <v>ACCOUNTING</v>
      </c>
      <c r="F3472" s="51" t="str">
        <f>IF(ISBLANK(LeaveTracker[[#This Row],[Employee Name]]),"-----",VLOOKUP(LeaveTracker[[#This Row],[Employee Name]],Employees[[Employee Name]:[Office]],6))</f>
        <v>REGULAR</v>
      </c>
      <c r="G3472" s="24">
        <v>44860</v>
      </c>
      <c r="H3472" s="24">
        <v>44860</v>
      </c>
      <c r="I3472" s="20" t="s">
        <v>81</v>
      </c>
      <c r="K3472" s="51" t="str">
        <f ca="1">LeaveTracker[[#This Row],[Days]]&amp;" "&amp;LeaveTracker[[#This Row],[Type of Leave]]</f>
        <v>1 SL</v>
      </c>
      <c r="L3472" s="23">
        <f ca="1">NETWORKDAYS(LeaveTracker[[#This Row],[Start Date]],LeaveTracker[[#This Row],[End Date]],lstHolidays)</f>
        <v>1</v>
      </c>
      <c r="M3472" s="27"/>
    </row>
    <row r="3473" spans="1:13" ht="30" customHeight="1" x14ac:dyDescent="0.3">
      <c r="A3473" s="27">
        <f t="shared" si="28"/>
        <v>50</v>
      </c>
      <c r="B3473" s="31">
        <v>44966</v>
      </c>
      <c r="C3473" s="31">
        <v>44847</v>
      </c>
      <c r="D3473" s="19" t="s">
        <v>863</v>
      </c>
      <c r="E3473" s="51" t="str">
        <f>IF(ISBLANK(LeaveTracker[[#This Row],[Employee Name]]),"-----",VLOOKUP(LeaveTracker[[#This Row],[Employee Name]],Employees[[Employee Name]:[Office]],7))</f>
        <v>ACCOUNTING</v>
      </c>
      <c r="F3473" s="51" t="str">
        <f>IF(ISBLANK(LeaveTracker[[#This Row],[Employee Name]]),"-----",VLOOKUP(LeaveTracker[[#This Row],[Employee Name]],Employees[[Employee Name]:[Office]],6))</f>
        <v>REGULAR</v>
      </c>
      <c r="G3473" s="24">
        <v>44853</v>
      </c>
      <c r="H3473" s="24">
        <v>44853</v>
      </c>
      <c r="I3473" s="20" t="s">
        <v>298</v>
      </c>
      <c r="J3473" s="43" t="s">
        <v>1003</v>
      </c>
      <c r="K3473" s="51" t="str">
        <f ca="1">LeaveTracker[[#This Row],[Days]]&amp;" "&amp;LeaveTracker[[#This Row],[Type of Leave]]</f>
        <v>1 OTHER</v>
      </c>
      <c r="L3473" s="23">
        <f ca="1">NETWORKDAYS(LeaveTracker[[#This Row],[Start Date]],LeaveTracker[[#This Row],[End Date]],lstHolidays)</f>
        <v>1</v>
      </c>
      <c r="M3473" s="27"/>
    </row>
    <row r="3474" spans="1:13" ht="30" customHeight="1" x14ac:dyDescent="0.3">
      <c r="A3474" s="27">
        <f t="shared" ref="A3474:A3536" si="29">A3473+1</f>
        <v>51</v>
      </c>
      <c r="B3474" s="31">
        <v>44966</v>
      </c>
      <c r="C3474" s="31">
        <v>44826</v>
      </c>
      <c r="D3474" s="19" t="s">
        <v>863</v>
      </c>
      <c r="E3474" s="51" t="str">
        <f>IF(ISBLANK(LeaveTracker[[#This Row],[Employee Name]]),"-----",VLOOKUP(LeaveTracker[[#This Row],[Employee Name]],Employees[[Employee Name]:[Office]],7))</f>
        <v>ACCOUNTING</v>
      </c>
      <c r="F3474" s="51" t="str">
        <f>IF(ISBLANK(LeaveTracker[[#This Row],[Employee Name]]),"-----",VLOOKUP(LeaveTracker[[#This Row],[Employee Name]],Employees[[Employee Name]:[Office]],6))</f>
        <v>REGULAR</v>
      </c>
      <c r="G3474" s="24">
        <v>44825</v>
      </c>
      <c r="H3474" s="24">
        <v>44825</v>
      </c>
      <c r="I3474" s="20" t="s">
        <v>298</v>
      </c>
      <c r="J3474" s="43" t="s">
        <v>1003</v>
      </c>
      <c r="K3474" s="51" t="str">
        <f ca="1">LeaveTracker[[#This Row],[Days]]&amp;" "&amp;LeaveTracker[[#This Row],[Type of Leave]]</f>
        <v>1 OTHER</v>
      </c>
      <c r="L3474" s="23">
        <f ca="1">NETWORKDAYS(LeaveTracker[[#This Row],[Start Date]],LeaveTracker[[#This Row],[End Date]],lstHolidays)</f>
        <v>1</v>
      </c>
      <c r="M3474" s="27"/>
    </row>
    <row r="3475" spans="1:13" ht="30" customHeight="1" x14ac:dyDescent="0.3">
      <c r="A3475" s="27">
        <f t="shared" si="29"/>
        <v>52</v>
      </c>
      <c r="B3475" s="31">
        <v>44966</v>
      </c>
      <c r="C3475" s="31">
        <v>44893</v>
      </c>
      <c r="D3475" s="19" t="s">
        <v>863</v>
      </c>
      <c r="E3475" s="51" t="str">
        <f>IF(ISBLANK(LeaveTracker[[#This Row],[Employee Name]]),"-----",VLOOKUP(LeaveTracker[[#This Row],[Employee Name]],Employees[[Employee Name]:[Office]],7))</f>
        <v>ACCOUNTING</v>
      </c>
      <c r="F3475" s="51" t="str">
        <f>IF(ISBLANK(LeaveTracker[[#This Row],[Employee Name]]),"-----",VLOOKUP(LeaveTracker[[#This Row],[Employee Name]],Employees[[Employee Name]:[Office]],6))</f>
        <v>REGULAR</v>
      </c>
      <c r="G3475" s="24">
        <v>44890</v>
      </c>
      <c r="H3475" s="24">
        <v>44890</v>
      </c>
      <c r="I3475" s="20" t="s">
        <v>81</v>
      </c>
      <c r="K3475" s="51" t="str">
        <f ca="1">LeaveTracker[[#This Row],[Days]]&amp;" "&amp;LeaveTracker[[#This Row],[Type of Leave]]</f>
        <v>1 SL</v>
      </c>
      <c r="L3475" s="23">
        <f ca="1">NETWORKDAYS(LeaveTracker[[#This Row],[Start Date]],LeaveTracker[[#This Row],[End Date]],lstHolidays)</f>
        <v>1</v>
      </c>
      <c r="M3475" s="27"/>
    </row>
    <row r="3476" spans="1:13" ht="30" customHeight="1" x14ac:dyDescent="0.3">
      <c r="A3476" s="27">
        <f t="shared" si="29"/>
        <v>53</v>
      </c>
      <c r="B3476" s="31">
        <v>44966</v>
      </c>
      <c r="C3476" s="31">
        <v>44901</v>
      </c>
      <c r="D3476" s="19" t="s">
        <v>863</v>
      </c>
      <c r="E3476" s="51" t="str">
        <f>IF(ISBLANK(LeaveTracker[[#This Row],[Employee Name]]),"-----",VLOOKUP(LeaveTracker[[#This Row],[Employee Name]],Employees[[Employee Name]:[Office]],7))</f>
        <v>ACCOUNTING</v>
      </c>
      <c r="F3476" s="51" t="str">
        <f>IF(ISBLANK(LeaveTracker[[#This Row],[Employee Name]]),"-----",VLOOKUP(LeaveTracker[[#This Row],[Employee Name]],Employees[[Employee Name]:[Office]],6))</f>
        <v>REGULAR</v>
      </c>
      <c r="G3476" s="24">
        <v>44897</v>
      </c>
      <c r="H3476" s="24">
        <v>44897</v>
      </c>
      <c r="I3476" s="20" t="s">
        <v>81</v>
      </c>
      <c r="K3476" s="51" t="str">
        <f ca="1">LeaveTracker[[#This Row],[Days]]&amp;" "&amp;LeaveTracker[[#This Row],[Type of Leave]]</f>
        <v>1 SL</v>
      </c>
      <c r="L3476" s="23">
        <f ca="1">NETWORKDAYS(LeaveTracker[[#This Row],[Start Date]],LeaveTracker[[#This Row],[End Date]],lstHolidays)</f>
        <v>1</v>
      </c>
      <c r="M3476" s="27"/>
    </row>
    <row r="3477" spans="1:13" ht="30" customHeight="1" x14ac:dyDescent="0.3">
      <c r="A3477" s="27">
        <v>53</v>
      </c>
      <c r="B3477" s="31">
        <v>44966</v>
      </c>
      <c r="C3477" s="31">
        <v>44901</v>
      </c>
      <c r="D3477" s="19" t="s">
        <v>863</v>
      </c>
      <c r="E3477" s="51" t="str">
        <f>IF(ISBLANK(LeaveTracker[[#This Row],[Employee Name]]),"-----",VLOOKUP(LeaveTracker[[#This Row],[Employee Name]],Employees[[Employee Name]:[Office]],7))</f>
        <v>ACCOUNTING</v>
      </c>
      <c r="F3477" s="51" t="str">
        <f>IF(ISBLANK(LeaveTracker[[#This Row],[Employee Name]]),"-----",VLOOKUP(LeaveTracker[[#This Row],[Employee Name]],Employees[[Employee Name]:[Office]],6))</f>
        <v>REGULAR</v>
      </c>
      <c r="G3477" s="21">
        <v>44902</v>
      </c>
      <c r="H3477" s="24">
        <v>44904</v>
      </c>
      <c r="I3477" s="20" t="s">
        <v>81</v>
      </c>
      <c r="K3477" s="51" t="str">
        <f ca="1">LeaveTracker[[#This Row],[Days]]&amp;" "&amp;LeaveTracker[[#This Row],[Type of Leave]]</f>
        <v>2 SL</v>
      </c>
      <c r="L3477" s="23">
        <f ca="1">NETWORKDAYS(LeaveTracker[[#This Row],[Start Date]],LeaveTracker[[#This Row],[End Date]],lstHolidays)</f>
        <v>2</v>
      </c>
      <c r="M3477" s="27"/>
    </row>
    <row r="3478" spans="1:13" ht="30" customHeight="1" x14ac:dyDescent="0.3">
      <c r="A3478" s="27">
        <v>53</v>
      </c>
      <c r="B3478" s="31">
        <v>44966</v>
      </c>
      <c r="C3478" s="31">
        <v>44901</v>
      </c>
      <c r="D3478" s="19" t="s">
        <v>863</v>
      </c>
      <c r="E3478" s="51" t="str">
        <f>IF(ISBLANK(LeaveTracker[[#This Row],[Employee Name]]),"-----",VLOOKUP(LeaveTracker[[#This Row],[Employee Name]],Employees[[Employee Name]:[Office]],7))</f>
        <v>ACCOUNTING</v>
      </c>
      <c r="F3478" s="51" t="str">
        <f>IF(ISBLANK(LeaveTracker[[#This Row],[Employee Name]]),"-----",VLOOKUP(LeaveTracker[[#This Row],[Employee Name]],Employees[[Employee Name]:[Office]],6))</f>
        <v>REGULAR</v>
      </c>
      <c r="G3478" s="24">
        <v>44907</v>
      </c>
      <c r="H3478" s="24">
        <v>44911</v>
      </c>
      <c r="I3478" s="20" t="s">
        <v>81</v>
      </c>
      <c r="K3478" s="51" t="str">
        <f ca="1">LeaveTracker[[#This Row],[Days]]&amp;" "&amp;LeaveTracker[[#This Row],[Type of Leave]]</f>
        <v>5 SL</v>
      </c>
      <c r="L3478" s="23">
        <f ca="1">NETWORKDAYS(LeaveTracker[[#This Row],[Start Date]],LeaveTracker[[#This Row],[End Date]],lstHolidays)</f>
        <v>5</v>
      </c>
      <c r="M3478" s="27"/>
    </row>
    <row r="3479" spans="1:13" ht="30" customHeight="1" x14ac:dyDescent="0.3">
      <c r="A3479" s="27">
        <f t="shared" si="29"/>
        <v>54</v>
      </c>
      <c r="B3479" s="31">
        <v>44966</v>
      </c>
      <c r="C3479" s="31">
        <v>44837</v>
      </c>
      <c r="D3479" s="19" t="s">
        <v>860</v>
      </c>
      <c r="E3479" s="51" t="str">
        <f>IF(ISBLANK(LeaveTracker[[#This Row],[Employee Name]]),"-----",VLOOKUP(LeaveTracker[[#This Row],[Employee Name]],Employees[[Employee Name]:[Office]],7))</f>
        <v>ACCOUNTING</v>
      </c>
      <c r="F3479" s="51" t="str">
        <f>IF(ISBLANK(LeaveTracker[[#This Row],[Employee Name]]),"-----",VLOOKUP(LeaveTracker[[#This Row],[Employee Name]],Employees[[Employee Name]:[Office]],6))</f>
        <v>REGULAR</v>
      </c>
      <c r="G3479" s="24">
        <v>44879</v>
      </c>
      <c r="H3479" s="24">
        <v>44881</v>
      </c>
      <c r="I3479" s="20" t="s">
        <v>82</v>
      </c>
      <c r="K3479" s="51" t="str">
        <f ca="1">LeaveTracker[[#This Row],[Days]]&amp;" "&amp;LeaveTracker[[#This Row],[Type of Leave]]</f>
        <v>3 VL</v>
      </c>
      <c r="L3479" s="23">
        <f ca="1">NETWORKDAYS(LeaveTracker[[#This Row],[Start Date]],LeaveTracker[[#This Row],[End Date]],lstHolidays)</f>
        <v>3</v>
      </c>
      <c r="M3479" s="27"/>
    </row>
    <row r="3480" spans="1:13" ht="30" customHeight="1" x14ac:dyDescent="0.3">
      <c r="A3480" s="27">
        <f t="shared" si="29"/>
        <v>55</v>
      </c>
      <c r="B3480" s="31">
        <v>44966</v>
      </c>
      <c r="C3480" s="31">
        <v>44837</v>
      </c>
      <c r="D3480" s="19" t="s">
        <v>860</v>
      </c>
      <c r="E3480" s="51" t="str">
        <f>IF(ISBLANK(LeaveTracker[[#This Row],[Employee Name]]),"-----",VLOOKUP(LeaveTracker[[#This Row],[Employee Name]],Employees[[Employee Name]:[Office]],7))</f>
        <v>ACCOUNTING</v>
      </c>
      <c r="F3480" s="51" t="str">
        <f>IF(ISBLANK(LeaveTracker[[#This Row],[Employee Name]]),"-----",VLOOKUP(LeaveTracker[[#This Row],[Employee Name]],Employees[[Employee Name]:[Office]],6))</f>
        <v>REGULAR</v>
      </c>
      <c r="G3480" s="24">
        <v>44858</v>
      </c>
      <c r="H3480" s="24">
        <v>44859</v>
      </c>
      <c r="I3480" s="20" t="s">
        <v>82</v>
      </c>
      <c r="K3480" s="51" t="str">
        <f ca="1">LeaveTracker[[#This Row],[Days]]&amp;" "&amp;LeaveTracker[[#This Row],[Type of Leave]]</f>
        <v>2 VL</v>
      </c>
      <c r="L3480" s="23">
        <f ca="1">NETWORKDAYS(LeaveTracker[[#This Row],[Start Date]],LeaveTracker[[#This Row],[End Date]],lstHolidays)</f>
        <v>2</v>
      </c>
      <c r="M3480" s="27"/>
    </row>
    <row r="3481" spans="1:13" ht="30" customHeight="1" x14ac:dyDescent="0.3">
      <c r="A3481" s="27">
        <f t="shared" si="29"/>
        <v>56</v>
      </c>
      <c r="B3481" s="31">
        <v>44966</v>
      </c>
      <c r="C3481" s="31">
        <v>44837</v>
      </c>
      <c r="D3481" s="19" t="s">
        <v>860</v>
      </c>
      <c r="E3481" s="51" t="str">
        <f>IF(ISBLANK(LeaveTracker[[#This Row],[Employee Name]]),"-----",VLOOKUP(LeaveTracker[[#This Row],[Employee Name]],Employees[[Employee Name]:[Office]],7))</f>
        <v>ACCOUNTING</v>
      </c>
      <c r="F3481" s="51" t="str">
        <f>IF(ISBLANK(LeaveTracker[[#This Row],[Employee Name]]),"-----",VLOOKUP(LeaveTracker[[#This Row],[Employee Name]],Employees[[Employee Name]:[Office]],6))</f>
        <v>REGULAR</v>
      </c>
      <c r="G3481" s="24">
        <v>44845</v>
      </c>
      <c r="H3481" s="24">
        <v>44845</v>
      </c>
      <c r="I3481" s="20" t="s">
        <v>81</v>
      </c>
      <c r="K3481" s="51" t="str">
        <f ca="1">LeaveTracker[[#This Row],[Days]]&amp;" "&amp;LeaveTracker[[#This Row],[Type of Leave]]</f>
        <v>1 SL</v>
      </c>
      <c r="L3481" s="23">
        <f ca="1">NETWORKDAYS(LeaveTracker[[#This Row],[Start Date]],LeaveTracker[[#This Row],[End Date]],lstHolidays)</f>
        <v>1</v>
      </c>
      <c r="M3481" s="27"/>
    </row>
    <row r="3482" spans="1:13" ht="30" customHeight="1" x14ac:dyDescent="0.3">
      <c r="A3482" s="27">
        <f t="shared" si="29"/>
        <v>57</v>
      </c>
      <c r="B3482" s="31">
        <v>44966</v>
      </c>
      <c r="C3482" s="31">
        <v>44825</v>
      </c>
      <c r="D3482" s="19" t="s">
        <v>860</v>
      </c>
      <c r="E3482" s="51" t="str">
        <f>IF(ISBLANK(LeaveTracker[[#This Row],[Employee Name]]),"-----",VLOOKUP(LeaveTracker[[#This Row],[Employee Name]],Employees[[Employee Name]:[Office]],7))</f>
        <v>ACCOUNTING</v>
      </c>
      <c r="F3482" s="51" t="str">
        <f>IF(ISBLANK(LeaveTracker[[#This Row],[Employee Name]]),"-----",VLOOKUP(LeaveTracker[[#This Row],[Employee Name]],Employees[[Employee Name]:[Office]],6))</f>
        <v>REGULAR</v>
      </c>
      <c r="G3482" s="24">
        <v>44818</v>
      </c>
      <c r="H3482" s="24">
        <v>44819</v>
      </c>
      <c r="I3482" s="20" t="s">
        <v>81</v>
      </c>
      <c r="K3482" s="51" t="str">
        <f ca="1">LeaveTracker[[#This Row],[Days]]&amp;" "&amp;LeaveTracker[[#This Row],[Type of Leave]]</f>
        <v>2 SL</v>
      </c>
      <c r="L3482" s="23">
        <f ca="1">NETWORKDAYS(LeaveTracker[[#This Row],[Start Date]],LeaveTracker[[#This Row],[End Date]],lstHolidays)</f>
        <v>2</v>
      </c>
      <c r="M3482" s="27"/>
    </row>
    <row r="3483" spans="1:13" ht="30" customHeight="1" x14ac:dyDescent="0.3">
      <c r="A3483" s="27">
        <f t="shared" si="29"/>
        <v>58</v>
      </c>
      <c r="B3483" s="31">
        <v>44966</v>
      </c>
      <c r="C3483" s="31">
        <v>44872</v>
      </c>
      <c r="D3483" s="19" t="s">
        <v>871</v>
      </c>
      <c r="E3483" s="51" t="str">
        <f>IF(ISBLANK(LeaveTracker[[#This Row],[Employee Name]]),"-----",VLOOKUP(LeaveTracker[[#This Row],[Employee Name]],Employees[[Employee Name]:[Office]],7))</f>
        <v>ACCOUNTING</v>
      </c>
      <c r="F3483" s="51" t="str">
        <f>IF(ISBLANK(LeaveTracker[[#This Row],[Employee Name]]),"-----",VLOOKUP(LeaveTracker[[#This Row],[Employee Name]],Employees[[Employee Name]:[Office]],6))</f>
        <v>REGULAR</v>
      </c>
      <c r="G3483" s="24">
        <v>44868</v>
      </c>
      <c r="H3483" s="24">
        <v>44869</v>
      </c>
      <c r="I3483" s="20" t="s">
        <v>81</v>
      </c>
      <c r="K3483" s="51" t="str">
        <f ca="1">LeaveTracker[[#This Row],[Days]]&amp;" "&amp;LeaveTracker[[#This Row],[Type of Leave]]</f>
        <v>2 SL</v>
      </c>
      <c r="L3483" s="23">
        <f ca="1">NETWORKDAYS(LeaveTracker[[#This Row],[Start Date]],LeaveTracker[[#This Row],[End Date]],lstHolidays)</f>
        <v>2</v>
      </c>
      <c r="M3483" s="27"/>
    </row>
    <row r="3484" spans="1:13" ht="30" customHeight="1" x14ac:dyDescent="0.3">
      <c r="A3484" s="27">
        <f t="shared" si="29"/>
        <v>59</v>
      </c>
      <c r="B3484" s="31">
        <v>44966</v>
      </c>
      <c r="C3484" s="31">
        <v>44827</v>
      </c>
      <c r="D3484" s="19" t="s">
        <v>871</v>
      </c>
      <c r="E3484" s="51" t="str">
        <f>IF(ISBLANK(LeaveTracker[[#This Row],[Employee Name]]),"-----",VLOOKUP(LeaveTracker[[#This Row],[Employee Name]],Employees[[Employee Name]:[Office]],7))</f>
        <v>ACCOUNTING</v>
      </c>
      <c r="F3484" s="51" t="str">
        <f>IF(ISBLANK(LeaveTracker[[#This Row],[Employee Name]]),"-----",VLOOKUP(LeaveTracker[[#This Row],[Employee Name]],Employees[[Employee Name]:[Office]],6))</f>
        <v>REGULAR</v>
      </c>
      <c r="G3484" s="24">
        <v>44826</v>
      </c>
      <c r="H3484" s="24">
        <v>44826</v>
      </c>
      <c r="I3484" s="20" t="s">
        <v>81</v>
      </c>
      <c r="K3484" s="51" t="str">
        <f ca="1">LeaveTracker[[#This Row],[Days]]&amp;" "&amp;LeaveTracker[[#This Row],[Type of Leave]]</f>
        <v>1 SL</v>
      </c>
      <c r="L3484" s="23">
        <f ca="1">NETWORKDAYS(LeaveTracker[[#This Row],[Start Date]],LeaveTracker[[#This Row],[End Date]],lstHolidays)</f>
        <v>1</v>
      </c>
      <c r="M3484" s="27"/>
    </row>
    <row r="3485" spans="1:13" ht="30" customHeight="1" x14ac:dyDescent="0.3">
      <c r="A3485" s="27">
        <f t="shared" si="29"/>
        <v>60</v>
      </c>
      <c r="B3485" s="31">
        <v>44966</v>
      </c>
      <c r="C3485" s="31">
        <v>44883</v>
      </c>
      <c r="D3485" s="19" t="s">
        <v>1092</v>
      </c>
      <c r="E3485" s="51" t="str">
        <f>IF(ISBLANK(LeaveTracker[[#This Row],[Employee Name]]),"-----",VLOOKUP(LeaveTracker[[#This Row],[Employee Name]],Employees[[Employee Name]:[Office]],7))</f>
        <v>ACCOUNTING</v>
      </c>
      <c r="F3485" s="51" t="str">
        <f>IF(ISBLANK(LeaveTracker[[#This Row],[Employee Name]]),"-----",VLOOKUP(LeaveTracker[[#This Row],[Employee Name]],Employees[[Employee Name]:[Office]],6))</f>
        <v>REGULAR</v>
      </c>
      <c r="G3485" s="24">
        <v>44890</v>
      </c>
      <c r="H3485" s="24">
        <v>44890</v>
      </c>
      <c r="I3485" s="20" t="s">
        <v>82</v>
      </c>
      <c r="K3485" s="51" t="str">
        <f ca="1">LeaveTracker[[#This Row],[Days]]&amp;" "&amp;LeaveTracker[[#This Row],[Type of Leave]]</f>
        <v>1 VL</v>
      </c>
      <c r="L3485" s="23">
        <f ca="1">NETWORKDAYS(LeaveTracker[[#This Row],[Start Date]],LeaveTracker[[#This Row],[End Date]],lstHolidays)</f>
        <v>1</v>
      </c>
      <c r="M3485" s="27"/>
    </row>
    <row r="3486" spans="1:13" ht="30" customHeight="1" x14ac:dyDescent="0.3">
      <c r="A3486" s="27">
        <f t="shared" si="29"/>
        <v>61</v>
      </c>
      <c r="B3486" s="31">
        <v>44966</v>
      </c>
      <c r="C3486" s="31">
        <v>44893</v>
      </c>
      <c r="D3486" s="19" t="s">
        <v>868</v>
      </c>
      <c r="E3486" s="51" t="str">
        <f>IF(ISBLANK(LeaveTracker[[#This Row],[Employee Name]]),"-----",VLOOKUP(LeaveTracker[[#This Row],[Employee Name]],Employees[[Employee Name]:[Office]],7))</f>
        <v>ACCOUNTING</v>
      </c>
      <c r="F3486" s="51" t="str">
        <f>IF(ISBLANK(LeaveTracker[[#This Row],[Employee Name]]),"-----",VLOOKUP(LeaveTracker[[#This Row],[Employee Name]],Employees[[Employee Name]:[Office]],6))</f>
        <v>REGULAR</v>
      </c>
      <c r="G3486" s="24">
        <v>44890</v>
      </c>
      <c r="H3486" s="24">
        <v>44890</v>
      </c>
      <c r="I3486" s="19" t="s">
        <v>298</v>
      </c>
      <c r="J3486" s="43" t="s">
        <v>1003</v>
      </c>
      <c r="K3486" s="51" t="str">
        <f ca="1">LeaveTracker[[#This Row],[Days]]&amp;" "&amp;LeaveTracker[[#This Row],[Type of Leave]]</f>
        <v>1 OTHER</v>
      </c>
      <c r="L3486" s="23">
        <f ca="1">NETWORKDAYS(LeaveTracker[[#This Row],[Start Date]],LeaveTracker[[#This Row],[End Date]],lstHolidays)</f>
        <v>1</v>
      </c>
      <c r="M3486" s="27"/>
    </row>
    <row r="3487" spans="1:13" ht="30" customHeight="1" x14ac:dyDescent="0.3">
      <c r="A3487" s="27">
        <f t="shared" si="29"/>
        <v>62</v>
      </c>
      <c r="B3487" s="31">
        <v>44966</v>
      </c>
      <c r="C3487" s="31">
        <v>44872</v>
      </c>
      <c r="D3487" s="19" t="s">
        <v>868</v>
      </c>
      <c r="E3487" s="51" t="str">
        <f>IF(ISBLANK(LeaveTracker[[#This Row],[Employee Name]]),"-----",VLOOKUP(LeaveTracker[[#This Row],[Employee Name]],Employees[[Employee Name]:[Office]],7))</f>
        <v>ACCOUNTING</v>
      </c>
      <c r="F3487" s="51" t="str">
        <f>IF(ISBLANK(LeaveTracker[[#This Row],[Employee Name]]),"-----",VLOOKUP(LeaveTracker[[#This Row],[Employee Name]],Employees[[Employee Name]:[Office]],6))</f>
        <v>REGULAR</v>
      </c>
      <c r="G3487" s="24">
        <v>44904</v>
      </c>
      <c r="H3487" s="24">
        <v>44904</v>
      </c>
      <c r="I3487" s="19" t="s">
        <v>82</v>
      </c>
      <c r="K3487" s="51" t="str">
        <f ca="1">LeaveTracker[[#This Row],[Days]]&amp;" "&amp;LeaveTracker[[#This Row],[Type of Leave]]</f>
        <v>1 VL</v>
      </c>
      <c r="L3487" s="23">
        <f ca="1">NETWORKDAYS(LeaveTracker[[#This Row],[Start Date]],LeaveTracker[[#This Row],[End Date]],lstHolidays)</f>
        <v>1</v>
      </c>
      <c r="M3487" s="27"/>
    </row>
    <row r="3488" spans="1:13" ht="30" customHeight="1" x14ac:dyDescent="0.3">
      <c r="A3488" s="27">
        <f t="shared" si="29"/>
        <v>63</v>
      </c>
      <c r="B3488" s="31">
        <v>44966</v>
      </c>
      <c r="C3488" s="31">
        <v>44872</v>
      </c>
      <c r="D3488" s="19" t="s">
        <v>375</v>
      </c>
      <c r="E3488" s="51" t="str">
        <f>IF(ISBLANK(LeaveTracker[[#This Row],[Employee Name]]),"-----",VLOOKUP(LeaveTracker[[#This Row],[Employee Name]],Employees[[Employee Name]:[Office]],7))</f>
        <v>CCT</v>
      </c>
      <c r="F3488" s="51" t="str">
        <f>IF(ISBLANK(LeaveTracker[[#This Row],[Employee Name]]),"-----",VLOOKUP(LeaveTracker[[#This Row],[Employee Name]],Employees[[Employee Name]:[Office]],6))</f>
        <v>REGULAR</v>
      </c>
      <c r="G3488" s="24">
        <v>44880</v>
      </c>
      <c r="H3488" s="24">
        <v>44880</v>
      </c>
      <c r="I3488" s="19" t="s">
        <v>82</v>
      </c>
      <c r="K3488" s="51" t="str">
        <f ca="1">LeaveTracker[[#This Row],[Days]]&amp;" "&amp;LeaveTracker[[#This Row],[Type of Leave]]</f>
        <v>1 VL</v>
      </c>
      <c r="L3488" s="23">
        <f ca="1">NETWORKDAYS(LeaveTracker[[#This Row],[Start Date]],LeaveTracker[[#This Row],[End Date]],lstHolidays)</f>
        <v>1</v>
      </c>
      <c r="M3488" s="27"/>
    </row>
    <row r="3489" spans="1:13" ht="30" customHeight="1" x14ac:dyDescent="0.3">
      <c r="A3489" s="27">
        <f t="shared" si="29"/>
        <v>64</v>
      </c>
      <c r="B3489" s="31">
        <v>44966</v>
      </c>
      <c r="C3489" s="31">
        <v>44873</v>
      </c>
      <c r="D3489" s="19" t="s">
        <v>868</v>
      </c>
      <c r="E3489" s="51" t="str">
        <f>IF(ISBLANK(LeaveTracker[[#This Row],[Employee Name]]),"-----",VLOOKUP(LeaveTracker[[#This Row],[Employee Name]],Employees[[Employee Name]:[Office]],7))</f>
        <v>ACCOUNTING</v>
      </c>
      <c r="F3489" s="51" t="str">
        <f>IF(ISBLANK(LeaveTracker[[#This Row],[Employee Name]]),"-----",VLOOKUP(LeaveTracker[[#This Row],[Employee Name]],Employees[[Employee Name]:[Office]],6))</f>
        <v>REGULAR</v>
      </c>
      <c r="G3489" s="24">
        <v>44882</v>
      </c>
      <c r="H3489" s="24">
        <v>44883</v>
      </c>
      <c r="I3489" s="19" t="s">
        <v>82</v>
      </c>
      <c r="K3489" s="51" t="str">
        <f ca="1">LeaveTracker[[#This Row],[Days]]&amp;" "&amp;LeaveTracker[[#This Row],[Type of Leave]]</f>
        <v>2 VL</v>
      </c>
      <c r="L3489" s="23">
        <f ca="1">NETWORKDAYS(LeaveTracker[[#This Row],[Start Date]],LeaveTracker[[#This Row],[End Date]],lstHolidays)</f>
        <v>2</v>
      </c>
      <c r="M3489" s="27"/>
    </row>
    <row r="3490" spans="1:13" ht="30" customHeight="1" x14ac:dyDescent="0.3">
      <c r="A3490" s="27">
        <f t="shared" si="29"/>
        <v>65</v>
      </c>
      <c r="B3490" s="31">
        <v>44966</v>
      </c>
      <c r="C3490" s="31">
        <v>44848</v>
      </c>
      <c r="D3490" s="19" t="s">
        <v>857</v>
      </c>
      <c r="E3490" s="51" t="str">
        <f>IF(ISBLANK(LeaveTracker[[#This Row],[Employee Name]]),"-----",VLOOKUP(LeaveTracker[[#This Row],[Employee Name]],Employees[[Employee Name]:[Office]],7))</f>
        <v>ACCOUNTING</v>
      </c>
      <c r="F3490" s="51" t="str">
        <f>IF(ISBLANK(LeaveTracker[[#This Row],[Employee Name]]),"-----",VLOOKUP(LeaveTracker[[#This Row],[Employee Name]],Employees[[Employee Name]:[Office]],6))</f>
        <v>REGULAR</v>
      </c>
      <c r="G3490" s="24">
        <v>44847</v>
      </c>
      <c r="H3490" s="24">
        <v>44847</v>
      </c>
      <c r="I3490" s="19" t="s">
        <v>81</v>
      </c>
      <c r="K3490" s="51" t="str">
        <f ca="1">LeaveTracker[[#This Row],[Days]]&amp;" "&amp;LeaveTracker[[#This Row],[Type of Leave]]</f>
        <v>1 SL</v>
      </c>
      <c r="L3490" s="23">
        <f ca="1">NETWORKDAYS(LeaveTracker[[#This Row],[Start Date]],LeaveTracker[[#This Row],[End Date]],lstHolidays)</f>
        <v>1</v>
      </c>
      <c r="M3490" s="27"/>
    </row>
    <row r="3491" spans="1:13" ht="30" customHeight="1" x14ac:dyDescent="0.3">
      <c r="A3491" s="27">
        <f t="shared" si="29"/>
        <v>66</v>
      </c>
      <c r="B3491" s="31">
        <v>44966</v>
      </c>
      <c r="C3491" s="31">
        <v>44806</v>
      </c>
      <c r="D3491" s="19" t="s">
        <v>857</v>
      </c>
      <c r="E3491" s="51" t="str">
        <f>IF(ISBLANK(LeaveTracker[[#This Row],[Employee Name]]),"-----",VLOOKUP(LeaveTracker[[#This Row],[Employee Name]],Employees[[Employee Name]:[Office]],7))</f>
        <v>ACCOUNTING</v>
      </c>
      <c r="F3491" s="51" t="str">
        <f>IF(ISBLANK(LeaveTracker[[#This Row],[Employee Name]]),"-----",VLOOKUP(LeaveTracker[[#This Row],[Employee Name]],Employees[[Employee Name]:[Office]],6))</f>
        <v>REGULAR</v>
      </c>
      <c r="G3491" s="24">
        <v>44824</v>
      </c>
      <c r="H3491" s="24">
        <v>44826</v>
      </c>
      <c r="I3491" s="19" t="s">
        <v>298</v>
      </c>
      <c r="J3491" s="43" t="s">
        <v>1003</v>
      </c>
      <c r="K3491" s="51" t="str">
        <f ca="1">LeaveTracker[[#This Row],[Days]]&amp;" "&amp;LeaveTracker[[#This Row],[Type of Leave]]</f>
        <v>3 OTHER</v>
      </c>
      <c r="L3491" s="23">
        <f ca="1">NETWORKDAYS(LeaveTracker[[#This Row],[Start Date]],LeaveTracker[[#This Row],[End Date]],lstHolidays)</f>
        <v>3</v>
      </c>
      <c r="M3491" s="27"/>
    </row>
    <row r="3492" spans="1:13" ht="30" customHeight="1" x14ac:dyDescent="0.3">
      <c r="A3492" s="27">
        <v>66</v>
      </c>
      <c r="B3492" s="31">
        <v>44966</v>
      </c>
      <c r="C3492" s="31">
        <v>44806</v>
      </c>
      <c r="D3492" s="19" t="s">
        <v>857</v>
      </c>
      <c r="E3492" s="51" t="str">
        <f>IF(ISBLANK(LeaveTracker[[#This Row],[Employee Name]]),"-----",VLOOKUP(LeaveTracker[[#This Row],[Employee Name]],Employees[[Employee Name]:[Office]],7))</f>
        <v>ACCOUNTING</v>
      </c>
      <c r="F3492" s="51" t="str">
        <f>IF(ISBLANK(LeaveTracker[[#This Row],[Employee Name]]),"-----",VLOOKUP(LeaveTracker[[#This Row],[Employee Name]],Employees[[Employee Name]:[Office]],6))</f>
        <v>REGULAR</v>
      </c>
      <c r="G3492" s="24">
        <v>44827</v>
      </c>
      <c r="H3492" s="24">
        <v>44830</v>
      </c>
      <c r="I3492" s="19" t="s">
        <v>82</v>
      </c>
      <c r="K3492" s="51" t="str">
        <f ca="1">LeaveTracker[[#This Row],[Days]]&amp;" "&amp;LeaveTracker[[#This Row],[Type of Leave]]</f>
        <v>2 VL</v>
      </c>
      <c r="L3492" s="23">
        <f ca="1">NETWORKDAYS(LeaveTracker[[#This Row],[Start Date]],LeaveTracker[[#This Row],[End Date]],lstHolidays)</f>
        <v>2</v>
      </c>
      <c r="M3492" s="27"/>
    </row>
    <row r="3493" spans="1:13" ht="30" customHeight="1" x14ac:dyDescent="0.3">
      <c r="A3493" s="27">
        <f t="shared" si="29"/>
        <v>67</v>
      </c>
      <c r="B3493" s="31">
        <v>44966</v>
      </c>
      <c r="C3493" s="31">
        <v>44840</v>
      </c>
      <c r="D3493" s="19" t="s">
        <v>1091</v>
      </c>
      <c r="E3493" s="51" t="str">
        <f>IF(ISBLANK(LeaveTracker[[#This Row],[Employee Name]]),"-----",VLOOKUP(LeaveTracker[[#This Row],[Employee Name]],Employees[[Employee Name]:[Office]],7))</f>
        <v>ACCOUNTING</v>
      </c>
      <c r="F3493" s="51" t="str">
        <f>IF(ISBLANK(LeaveTracker[[#This Row],[Employee Name]]),"-----",VLOOKUP(LeaveTracker[[#This Row],[Employee Name]],Employees[[Employee Name]:[Office]],6))</f>
        <v>REGULAR</v>
      </c>
      <c r="G3493" s="24">
        <v>44876</v>
      </c>
      <c r="H3493" s="24">
        <v>44876</v>
      </c>
      <c r="I3493" s="19" t="s">
        <v>298</v>
      </c>
      <c r="J3493" s="43" t="s">
        <v>1003</v>
      </c>
      <c r="K3493" s="51" t="str">
        <f ca="1">LeaveTracker[[#This Row],[Days]]&amp;" "&amp;LeaveTracker[[#This Row],[Type of Leave]]</f>
        <v>1 OTHER</v>
      </c>
      <c r="L3493" s="23">
        <f ca="1">NETWORKDAYS(LeaveTracker[[#This Row],[Start Date]],LeaveTracker[[#This Row],[End Date]],lstHolidays)</f>
        <v>1</v>
      </c>
      <c r="M3493" s="27"/>
    </row>
    <row r="3494" spans="1:13" ht="30" customHeight="1" x14ac:dyDescent="0.3">
      <c r="A3494" s="27">
        <v>67</v>
      </c>
      <c r="B3494" s="31">
        <v>44966</v>
      </c>
      <c r="C3494" s="31">
        <v>44840</v>
      </c>
      <c r="D3494" s="19" t="s">
        <v>1091</v>
      </c>
      <c r="E3494" s="51" t="str">
        <f>IF(ISBLANK(LeaveTracker[[#This Row],[Employee Name]]),"-----",VLOOKUP(LeaveTracker[[#This Row],[Employee Name]],Employees[[Employee Name]:[Office]],7))</f>
        <v>ACCOUNTING</v>
      </c>
      <c r="F3494" s="51" t="str">
        <f>IF(ISBLANK(LeaveTracker[[#This Row],[Employee Name]]),"-----",VLOOKUP(LeaveTracker[[#This Row],[Employee Name]],Employees[[Employee Name]:[Office]],6))</f>
        <v>REGULAR</v>
      </c>
      <c r="G3494" s="24">
        <v>44882</v>
      </c>
      <c r="H3494" s="24">
        <v>44882</v>
      </c>
      <c r="I3494" s="19" t="s">
        <v>298</v>
      </c>
      <c r="J3494" s="43" t="s">
        <v>1003</v>
      </c>
      <c r="K3494" s="51" t="str">
        <f ca="1">LeaveTracker[[#This Row],[Days]]&amp;" "&amp;LeaveTracker[[#This Row],[Type of Leave]]</f>
        <v>1 OTHER</v>
      </c>
      <c r="L3494" s="23">
        <f ca="1">NETWORKDAYS(LeaveTracker[[#This Row],[Start Date]],LeaveTracker[[#This Row],[End Date]],lstHolidays)</f>
        <v>1</v>
      </c>
      <c r="M3494" s="27"/>
    </row>
    <row r="3495" spans="1:13" ht="30" customHeight="1" x14ac:dyDescent="0.3">
      <c r="A3495" s="27">
        <f t="shared" si="29"/>
        <v>68</v>
      </c>
      <c r="B3495" s="31">
        <v>44966</v>
      </c>
      <c r="C3495" s="31">
        <v>44869</v>
      </c>
      <c r="D3495" s="19" t="s">
        <v>1083</v>
      </c>
      <c r="E3495" s="51" t="str">
        <f>IF(ISBLANK(LeaveTracker[[#This Row],[Employee Name]]),"-----",VLOOKUP(LeaveTracker[[#This Row],[Employee Name]],Employees[[Employee Name]:[Office]],7))</f>
        <v>ACCOUNTING</v>
      </c>
      <c r="F3495" s="51" t="str">
        <f>IF(ISBLANK(LeaveTracker[[#This Row],[Employee Name]]),"-----",VLOOKUP(LeaveTracker[[#This Row],[Employee Name]],Employees[[Employee Name]:[Office]],6))</f>
        <v>REGULAR</v>
      </c>
      <c r="G3495" s="24">
        <v>44922</v>
      </c>
      <c r="H3495" s="24">
        <v>44924</v>
      </c>
      <c r="I3495" s="19" t="s">
        <v>82</v>
      </c>
      <c r="K3495" s="51" t="str">
        <f ca="1">LeaveTracker[[#This Row],[Days]]&amp;" "&amp;LeaveTracker[[#This Row],[Type of Leave]]</f>
        <v>3 VL</v>
      </c>
      <c r="L3495" s="23">
        <f ca="1">NETWORKDAYS(LeaveTracker[[#This Row],[Start Date]],LeaveTracker[[#This Row],[End Date]],lstHolidays)</f>
        <v>3</v>
      </c>
      <c r="M3495" s="27"/>
    </row>
    <row r="3496" spans="1:13" ht="30" customHeight="1" x14ac:dyDescent="0.3">
      <c r="A3496" s="27">
        <f t="shared" si="29"/>
        <v>69</v>
      </c>
      <c r="B3496" s="31">
        <v>44966</v>
      </c>
      <c r="C3496" s="31">
        <v>44872</v>
      </c>
      <c r="D3496" s="19" t="s">
        <v>868</v>
      </c>
      <c r="E3496" s="51" t="str">
        <f>IF(ISBLANK(LeaveTracker[[#This Row],[Employee Name]]),"-----",VLOOKUP(LeaveTracker[[#This Row],[Employee Name]],Employees[[Employee Name]:[Office]],7))</f>
        <v>ACCOUNTING</v>
      </c>
      <c r="F3496" s="51" t="str">
        <f>IF(ISBLANK(LeaveTracker[[#This Row],[Employee Name]]),"-----",VLOOKUP(LeaveTracker[[#This Row],[Employee Name]],Employees[[Employee Name]:[Office]],6))</f>
        <v>REGULAR</v>
      </c>
      <c r="G3496" s="24">
        <v>44902</v>
      </c>
      <c r="H3496" s="24">
        <v>44902</v>
      </c>
      <c r="I3496" s="19" t="s">
        <v>82</v>
      </c>
      <c r="K3496" s="51" t="str">
        <f ca="1">LeaveTracker[[#This Row],[Days]]&amp;" "&amp;LeaveTracker[[#This Row],[Type of Leave]]</f>
        <v>1 VL</v>
      </c>
      <c r="L3496" s="23">
        <f ca="1">NETWORKDAYS(LeaveTracker[[#This Row],[Start Date]],LeaveTracker[[#This Row],[End Date]],lstHolidays)</f>
        <v>1</v>
      </c>
      <c r="M3496" s="27"/>
    </row>
    <row r="3497" spans="1:13" ht="30" customHeight="1" x14ac:dyDescent="0.3">
      <c r="A3497" s="27">
        <f t="shared" si="29"/>
        <v>70</v>
      </c>
      <c r="B3497" s="31">
        <v>44966</v>
      </c>
      <c r="C3497" s="31">
        <v>44873</v>
      </c>
      <c r="D3497" s="19" t="s">
        <v>2025</v>
      </c>
      <c r="E3497" s="51" t="str">
        <f>IF(ISBLANK(LeaveTracker[[#This Row],[Employee Name]]),"-----",VLOOKUP(LeaveTracker[[#This Row],[Employee Name]],Employees[[Employee Name]:[Office]],7))</f>
        <v>ACCOUNTING</v>
      </c>
      <c r="F3497" s="51" t="str">
        <f>IF(ISBLANK(LeaveTracker[[#This Row],[Employee Name]]),"-----",VLOOKUP(LeaveTracker[[#This Row],[Employee Name]],Employees[[Employee Name]:[Office]],6))</f>
        <v>REGULAR</v>
      </c>
      <c r="G3497" s="24">
        <v>44872</v>
      </c>
      <c r="H3497" s="24">
        <v>44872</v>
      </c>
      <c r="I3497" s="19" t="s">
        <v>298</v>
      </c>
      <c r="J3497" s="43" t="s">
        <v>1003</v>
      </c>
      <c r="K3497" s="51" t="str">
        <f ca="1">LeaveTracker[[#This Row],[Days]]&amp;" "&amp;LeaveTracker[[#This Row],[Type of Leave]]</f>
        <v>1 OTHER</v>
      </c>
      <c r="L3497" s="23">
        <f ca="1">NETWORKDAYS(LeaveTracker[[#This Row],[Start Date]],LeaveTracker[[#This Row],[End Date]],lstHolidays)</f>
        <v>1</v>
      </c>
      <c r="M3497" s="27"/>
    </row>
    <row r="3498" spans="1:13" ht="30" customHeight="1" x14ac:dyDescent="0.3">
      <c r="A3498" s="27">
        <f t="shared" si="29"/>
        <v>71</v>
      </c>
      <c r="B3498" s="31">
        <v>44966</v>
      </c>
      <c r="C3498" s="31">
        <v>44861</v>
      </c>
      <c r="D3498" s="19" t="s">
        <v>509</v>
      </c>
      <c r="E3498" s="51" t="str">
        <f>IF(ISBLANK(LeaveTracker[[#This Row],[Employee Name]]),"-----",VLOOKUP(LeaveTracker[[#This Row],[Employee Name]],Employees[[Employee Name]:[Office]],7))</f>
        <v>ACCOUNTING</v>
      </c>
      <c r="F3498" s="51" t="str">
        <f>IF(ISBLANK(LeaveTracker[[#This Row],[Employee Name]]),"-----",VLOOKUP(LeaveTracker[[#This Row],[Employee Name]],Employees[[Employee Name]:[Office]],6))</f>
        <v>REGULAR</v>
      </c>
      <c r="G3498" s="24">
        <v>44859</v>
      </c>
      <c r="H3498" s="24">
        <v>44859</v>
      </c>
      <c r="I3498" s="19" t="s">
        <v>298</v>
      </c>
      <c r="J3498" s="43" t="s">
        <v>1003</v>
      </c>
      <c r="K3498" s="51" t="str">
        <f ca="1">LeaveTracker[[#This Row],[Days]]&amp;" "&amp;LeaveTracker[[#This Row],[Type of Leave]]</f>
        <v>1 OTHER</v>
      </c>
      <c r="L3498" s="23">
        <f ca="1">NETWORKDAYS(LeaveTracker[[#This Row],[Start Date]],LeaveTracker[[#This Row],[End Date]],lstHolidays)</f>
        <v>1</v>
      </c>
      <c r="M3498" s="27"/>
    </row>
    <row r="3499" spans="1:13" ht="30" customHeight="1" x14ac:dyDescent="0.3">
      <c r="A3499" s="27">
        <f t="shared" si="29"/>
        <v>72</v>
      </c>
      <c r="B3499" s="31">
        <v>44966</v>
      </c>
      <c r="C3499" s="31">
        <v>44855</v>
      </c>
      <c r="D3499" s="19" t="s">
        <v>509</v>
      </c>
      <c r="E3499" s="51" t="str">
        <f>IF(ISBLANK(LeaveTracker[[#This Row],[Employee Name]]),"-----",VLOOKUP(LeaveTracker[[#This Row],[Employee Name]],Employees[[Employee Name]:[Office]],7))</f>
        <v>ACCOUNTING</v>
      </c>
      <c r="F3499" s="51" t="str">
        <f>IF(ISBLANK(LeaveTracker[[#This Row],[Employee Name]]),"-----",VLOOKUP(LeaveTracker[[#This Row],[Employee Name]],Employees[[Employee Name]:[Office]],6))</f>
        <v>REGULAR</v>
      </c>
      <c r="G3499" s="24">
        <v>44862</v>
      </c>
      <c r="H3499" s="24">
        <v>44862</v>
      </c>
      <c r="I3499" s="19" t="s">
        <v>82</v>
      </c>
      <c r="K3499" s="51" t="str">
        <f ca="1">LeaveTracker[[#This Row],[Days]]&amp;" "&amp;LeaveTracker[[#This Row],[Type of Leave]]</f>
        <v>1 VL</v>
      </c>
      <c r="L3499" s="23">
        <f ca="1">NETWORKDAYS(LeaveTracker[[#This Row],[Start Date]],LeaveTracker[[#This Row],[End Date]],lstHolidays)</f>
        <v>1</v>
      </c>
      <c r="M3499" s="27"/>
    </row>
    <row r="3500" spans="1:13" ht="30" customHeight="1" x14ac:dyDescent="0.3">
      <c r="A3500" s="27">
        <f t="shared" si="29"/>
        <v>73</v>
      </c>
      <c r="B3500" s="31">
        <v>44966</v>
      </c>
      <c r="C3500" s="31">
        <v>44902</v>
      </c>
      <c r="D3500" s="19" t="s">
        <v>509</v>
      </c>
      <c r="E3500" s="51" t="str">
        <f>IF(ISBLANK(LeaveTracker[[#This Row],[Employee Name]]),"-----",VLOOKUP(LeaveTracker[[#This Row],[Employee Name]],Employees[[Employee Name]:[Office]],7))</f>
        <v>ACCOUNTING</v>
      </c>
      <c r="F3500" s="51" t="str">
        <f>IF(ISBLANK(LeaveTracker[[#This Row],[Employee Name]]),"-----",VLOOKUP(LeaveTracker[[#This Row],[Employee Name]],Employees[[Employee Name]:[Office]],6))</f>
        <v>REGULAR</v>
      </c>
      <c r="G3500" s="24">
        <v>44911</v>
      </c>
      <c r="H3500" s="24">
        <v>44911</v>
      </c>
      <c r="I3500" s="20" t="s">
        <v>82</v>
      </c>
      <c r="K3500" s="51" t="str">
        <f ca="1">LeaveTracker[[#This Row],[Days]]&amp;" "&amp;LeaveTracker[[#This Row],[Type of Leave]]</f>
        <v>1 VL</v>
      </c>
      <c r="L3500" s="23">
        <f ca="1">NETWORKDAYS(LeaveTracker[[#This Row],[Start Date]],LeaveTracker[[#This Row],[End Date]],lstHolidays)</f>
        <v>1</v>
      </c>
      <c r="M3500" s="27"/>
    </row>
    <row r="3501" spans="1:13" ht="30" customHeight="1" x14ac:dyDescent="0.3">
      <c r="A3501" s="27">
        <f t="shared" si="29"/>
        <v>74</v>
      </c>
      <c r="B3501" s="31">
        <v>44966</v>
      </c>
      <c r="C3501" s="31">
        <v>44956</v>
      </c>
      <c r="D3501" s="19" t="s">
        <v>520</v>
      </c>
      <c r="E3501" s="51" t="str">
        <f>IF(ISBLANK(LeaveTracker[[#This Row],[Employee Name]]),"-----",VLOOKUP(LeaveTracker[[#This Row],[Employee Name]],Employees[[Employee Name]:[Office]],7))</f>
        <v>ACCOUNTING</v>
      </c>
      <c r="F3501" s="51" t="str">
        <f>IF(ISBLANK(LeaveTracker[[#This Row],[Employee Name]]),"-----",VLOOKUP(LeaveTracker[[#This Row],[Employee Name]],Employees[[Employee Name]:[Office]],6))</f>
        <v>REGULAR</v>
      </c>
      <c r="G3501" s="24">
        <v>44929</v>
      </c>
      <c r="H3501" s="24">
        <v>44930</v>
      </c>
      <c r="I3501" s="20" t="s">
        <v>298</v>
      </c>
      <c r="J3501" s="43" t="s">
        <v>1003</v>
      </c>
      <c r="K3501" s="51" t="str">
        <f ca="1">LeaveTracker[[#This Row],[Days]]&amp;" "&amp;LeaveTracker[[#This Row],[Type of Leave]]</f>
        <v>2 OTHER</v>
      </c>
      <c r="L3501" s="23">
        <f ca="1">NETWORKDAYS(LeaveTracker[[#This Row],[Start Date]],LeaveTracker[[#This Row],[End Date]],lstHolidays)</f>
        <v>2</v>
      </c>
      <c r="M3501" s="27"/>
    </row>
    <row r="3502" spans="1:13" ht="30" customHeight="1" x14ac:dyDescent="0.3">
      <c r="A3502" s="27">
        <f t="shared" si="29"/>
        <v>75</v>
      </c>
      <c r="B3502" s="31">
        <v>44966</v>
      </c>
      <c r="C3502" s="31">
        <v>44946</v>
      </c>
      <c r="D3502" s="19" t="s">
        <v>2030</v>
      </c>
      <c r="E3502" s="51" t="str">
        <f>IF(ISBLANK(LeaveTracker[[#This Row],[Employee Name]]),"-----",VLOOKUP(LeaveTracker[[#This Row],[Employee Name]],Employees[[Employee Name]:[Office]],7))</f>
        <v>EDP</v>
      </c>
      <c r="F3502" s="51" t="str">
        <f>IF(ISBLANK(LeaveTracker[[#This Row],[Employee Name]]),"-----",VLOOKUP(LeaveTracker[[#This Row],[Employee Name]],Employees[[Employee Name]:[Office]],6))</f>
        <v>CASUAL</v>
      </c>
      <c r="G3502" s="24">
        <v>44956</v>
      </c>
      <c r="H3502" s="24">
        <v>44956</v>
      </c>
      <c r="I3502" s="20" t="s">
        <v>298</v>
      </c>
      <c r="J3502" s="43" t="s">
        <v>1003</v>
      </c>
      <c r="K3502" s="51" t="str">
        <f ca="1">LeaveTracker[[#This Row],[Days]]&amp;" "&amp;LeaveTracker[[#This Row],[Type of Leave]]</f>
        <v>1 OTHER</v>
      </c>
      <c r="L3502" s="23">
        <f ca="1">NETWORKDAYS(LeaveTracker[[#This Row],[Start Date]],LeaveTracker[[#This Row],[End Date]],lstHolidays)</f>
        <v>1</v>
      </c>
      <c r="M3502" s="27"/>
    </row>
    <row r="3503" spans="1:13" ht="30" customHeight="1" x14ac:dyDescent="0.3">
      <c r="A3503" s="27">
        <f t="shared" si="29"/>
        <v>76</v>
      </c>
      <c r="B3503" s="31">
        <v>44966</v>
      </c>
      <c r="C3503" s="31">
        <v>44867</v>
      </c>
      <c r="D3503" s="19" t="s">
        <v>513</v>
      </c>
      <c r="E3503" s="51" t="str">
        <f>IF(ISBLANK(LeaveTracker[[#This Row],[Employee Name]]),"-----",VLOOKUP(LeaveTracker[[#This Row],[Employee Name]],Employees[[Employee Name]:[Office]],7))</f>
        <v>ACCOUNTING</v>
      </c>
      <c r="F3503" s="51" t="str">
        <f>IF(ISBLANK(LeaveTracker[[#This Row],[Employee Name]]),"-----",VLOOKUP(LeaveTracker[[#This Row],[Employee Name]],Employees[[Employee Name]:[Office]],6))</f>
        <v>REGULAR</v>
      </c>
      <c r="G3503" s="24">
        <v>44846</v>
      </c>
      <c r="H3503" s="21">
        <v>44846</v>
      </c>
      <c r="I3503" s="20" t="s">
        <v>81</v>
      </c>
      <c r="K3503" s="51" t="str">
        <f ca="1">LeaveTracker[[#This Row],[Days]]&amp;" "&amp;LeaveTracker[[#This Row],[Type of Leave]]</f>
        <v>1 SL</v>
      </c>
      <c r="L3503" s="23">
        <f ca="1">NETWORKDAYS(LeaveTracker[[#This Row],[Start Date]],LeaveTracker[[#This Row],[End Date]],lstHolidays)</f>
        <v>1</v>
      </c>
      <c r="M3503" s="27"/>
    </row>
    <row r="3504" spans="1:13" ht="30" customHeight="1" x14ac:dyDescent="0.3">
      <c r="A3504" s="27">
        <v>76</v>
      </c>
      <c r="B3504" s="31">
        <v>44966</v>
      </c>
      <c r="C3504" s="31">
        <v>44867</v>
      </c>
      <c r="D3504" s="19" t="s">
        <v>513</v>
      </c>
      <c r="E3504" s="51" t="str">
        <f>IF(ISBLANK(LeaveTracker[[#This Row],[Employee Name]]),"-----",VLOOKUP(LeaveTracker[[#This Row],[Employee Name]],Employees[[Employee Name]:[Office]],7))</f>
        <v>ACCOUNTING</v>
      </c>
      <c r="F3504" s="51" t="str">
        <f>IF(ISBLANK(LeaveTracker[[#This Row],[Employee Name]]),"-----",VLOOKUP(LeaveTracker[[#This Row],[Employee Name]],Employees[[Employee Name]:[Office]],6))</f>
        <v>REGULAR</v>
      </c>
      <c r="G3504" s="24">
        <v>44848</v>
      </c>
      <c r="H3504" s="24">
        <v>44848</v>
      </c>
      <c r="I3504" s="20" t="s">
        <v>81</v>
      </c>
      <c r="K3504" s="51" t="str">
        <f ca="1">LeaveTracker[[#This Row],[Days]]&amp;" "&amp;LeaveTracker[[#This Row],[Type of Leave]]</f>
        <v>1 SL</v>
      </c>
      <c r="L3504" s="23">
        <f ca="1">NETWORKDAYS(LeaveTracker[[#This Row],[Start Date]],LeaveTracker[[#This Row],[End Date]],lstHolidays)</f>
        <v>1</v>
      </c>
      <c r="M3504" s="27"/>
    </row>
    <row r="3505" spans="1:13" ht="30" customHeight="1" x14ac:dyDescent="0.3">
      <c r="A3505" s="27">
        <f t="shared" si="29"/>
        <v>77</v>
      </c>
      <c r="B3505" s="31">
        <v>44966</v>
      </c>
      <c r="C3505" s="31">
        <v>44892</v>
      </c>
      <c r="D3505" s="20" t="s">
        <v>513</v>
      </c>
      <c r="E3505" s="51" t="str">
        <f>IF(ISBLANK(LeaveTracker[[#This Row],[Employee Name]]),"-----",VLOOKUP(LeaveTracker[[#This Row],[Employee Name]],Employees[[Employee Name]:[Office]],7))</f>
        <v>ACCOUNTING</v>
      </c>
      <c r="F3505" s="51" t="str">
        <f>IF(ISBLANK(LeaveTracker[[#This Row],[Employee Name]]),"-----",VLOOKUP(LeaveTracker[[#This Row],[Employee Name]],Employees[[Employee Name]:[Office]],6))</f>
        <v>REGULAR</v>
      </c>
      <c r="G3505" s="24">
        <v>44886</v>
      </c>
      <c r="H3505" s="24">
        <v>44886</v>
      </c>
      <c r="I3505" s="20" t="s">
        <v>81</v>
      </c>
      <c r="K3505" s="51" t="str">
        <f ca="1">LeaveTracker[[#This Row],[Days]]&amp;" "&amp;LeaveTracker[[#This Row],[Type of Leave]]</f>
        <v>1 SL</v>
      </c>
      <c r="L3505" s="23">
        <f ca="1">NETWORKDAYS(LeaveTracker[[#This Row],[Start Date]],LeaveTracker[[#This Row],[End Date]],lstHolidays)</f>
        <v>1</v>
      </c>
      <c r="M3505" s="27"/>
    </row>
    <row r="3506" spans="1:13" ht="30" customHeight="1" x14ac:dyDescent="0.3">
      <c r="A3506" s="27">
        <f t="shared" si="29"/>
        <v>78</v>
      </c>
      <c r="B3506" s="31">
        <v>44966</v>
      </c>
      <c r="C3506" s="31">
        <v>44892</v>
      </c>
      <c r="D3506" s="20" t="s">
        <v>513</v>
      </c>
      <c r="E3506" s="51" t="str">
        <f>IF(ISBLANK(LeaveTracker[[#This Row],[Employee Name]]),"-----",VLOOKUP(LeaveTracker[[#This Row],[Employee Name]],Employees[[Employee Name]:[Office]],7))</f>
        <v>ACCOUNTING</v>
      </c>
      <c r="F3506" s="51" t="str">
        <f>IF(ISBLANK(LeaveTracker[[#This Row],[Employee Name]]),"-----",VLOOKUP(LeaveTracker[[#This Row],[Employee Name]],Employees[[Employee Name]:[Office]],6))</f>
        <v>REGULAR</v>
      </c>
      <c r="G3506" s="24">
        <v>44893</v>
      </c>
      <c r="H3506" s="24">
        <v>44894</v>
      </c>
      <c r="I3506" s="20" t="s">
        <v>81</v>
      </c>
      <c r="K3506" s="51" t="str">
        <f ca="1">LeaveTracker[[#This Row],[Days]]&amp;" "&amp;LeaveTracker[[#This Row],[Type of Leave]]</f>
        <v>2 SL</v>
      </c>
      <c r="L3506" s="23">
        <f ca="1">NETWORKDAYS(LeaveTracker[[#This Row],[Start Date]],LeaveTracker[[#This Row],[End Date]],lstHolidays)</f>
        <v>2</v>
      </c>
      <c r="M3506" s="27"/>
    </row>
    <row r="3507" spans="1:13" ht="30" customHeight="1" x14ac:dyDescent="0.3">
      <c r="A3507" s="27">
        <f t="shared" si="29"/>
        <v>79</v>
      </c>
      <c r="B3507" s="31">
        <v>44966</v>
      </c>
      <c r="C3507" s="31">
        <v>44833</v>
      </c>
      <c r="D3507" s="20" t="s">
        <v>513</v>
      </c>
      <c r="E3507" s="51" t="str">
        <f>IF(ISBLANK(LeaveTracker[[#This Row],[Employee Name]]),"-----",VLOOKUP(LeaveTracker[[#This Row],[Employee Name]],Employees[[Employee Name]:[Office]],7))</f>
        <v>ACCOUNTING</v>
      </c>
      <c r="F3507" s="51" t="str">
        <f>IF(ISBLANK(LeaveTracker[[#This Row],[Employee Name]]),"-----",VLOOKUP(LeaveTracker[[#This Row],[Employee Name]],Employees[[Employee Name]:[Office]],6))</f>
        <v>REGULAR</v>
      </c>
      <c r="G3507" s="24">
        <v>44810</v>
      </c>
      <c r="H3507" s="24">
        <v>44810</v>
      </c>
      <c r="I3507" s="20" t="s">
        <v>81</v>
      </c>
      <c r="K3507" s="51" t="str">
        <f ca="1">LeaveTracker[[#This Row],[Days]]&amp;" "&amp;LeaveTracker[[#This Row],[Type of Leave]]</f>
        <v>1 SL</v>
      </c>
      <c r="L3507" s="23">
        <f ca="1">NETWORKDAYS(LeaveTracker[[#This Row],[Start Date]],LeaveTracker[[#This Row],[End Date]],lstHolidays)</f>
        <v>1</v>
      </c>
      <c r="M3507" s="27"/>
    </row>
    <row r="3508" spans="1:13" ht="30" customHeight="1" x14ac:dyDescent="0.3">
      <c r="A3508" s="27">
        <v>79</v>
      </c>
      <c r="B3508" s="31">
        <v>44966</v>
      </c>
      <c r="C3508" s="31">
        <v>44833</v>
      </c>
      <c r="D3508" s="20" t="s">
        <v>513</v>
      </c>
      <c r="E3508" s="51" t="str">
        <f>IF(ISBLANK(LeaveTracker[[#This Row],[Employee Name]]),"-----",VLOOKUP(LeaveTracker[[#This Row],[Employee Name]],Employees[[Employee Name]:[Office]],7))</f>
        <v>ACCOUNTING</v>
      </c>
      <c r="F3508" s="51" t="str">
        <f>IF(ISBLANK(LeaveTracker[[#This Row],[Employee Name]]),"-----",VLOOKUP(LeaveTracker[[#This Row],[Employee Name]],Employees[[Employee Name]:[Office]],6))</f>
        <v>REGULAR</v>
      </c>
      <c r="G3508" s="24">
        <v>44817</v>
      </c>
      <c r="H3508" s="24">
        <v>44817</v>
      </c>
      <c r="I3508" s="20" t="s">
        <v>81</v>
      </c>
      <c r="K3508" s="51" t="str">
        <f ca="1">LeaveTracker[[#This Row],[Days]]&amp;" "&amp;LeaveTracker[[#This Row],[Type of Leave]]</f>
        <v>1 SL</v>
      </c>
      <c r="L3508" s="23">
        <f ca="1">NETWORKDAYS(LeaveTracker[[#This Row],[Start Date]],LeaveTracker[[#This Row],[End Date]],lstHolidays)</f>
        <v>1</v>
      </c>
      <c r="M3508" s="27"/>
    </row>
    <row r="3509" spans="1:13" ht="30" customHeight="1" x14ac:dyDescent="0.3">
      <c r="A3509" s="27">
        <v>79</v>
      </c>
      <c r="B3509" s="31">
        <v>44966</v>
      </c>
      <c r="C3509" s="31">
        <v>44833</v>
      </c>
      <c r="D3509" s="20" t="s">
        <v>513</v>
      </c>
      <c r="E3509" s="51" t="str">
        <f>IF(ISBLANK(LeaveTracker[[#This Row],[Employee Name]]),"-----",VLOOKUP(LeaveTracker[[#This Row],[Employee Name]],Employees[[Employee Name]:[Office]],7))</f>
        <v>ACCOUNTING</v>
      </c>
      <c r="F3509" s="51" t="str">
        <f>IF(ISBLANK(LeaveTracker[[#This Row],[Employee Name]]),"-----",VLOOKUP(LeaveTracker[[#This Row],[Employee Name]],Employees[[Employee Name]:[Office]],6))</f>
        <v>REGULAR</v>
      </c>
      <c r="G3509" s="24">
        <v>44827</v>
      </c>
      <c r="H3509" s="24">
        <v>44827</v>
      </c>
      <c r="I3509" s="20" t="s">
        <v>81</v>
      </c>
      <c r="K3509" s="51" t="str">
        <f ca="1">LeaveTracker[[#This Row],[Days]]&amp;" "&amp;LeaveTracker[[#This Row],[Type of Leave]]</f>
        <v>1 SL</v>
      </c>
      <c r="L3509" s="23">
        <f ca="1">NETWORKDAYS(LeaveTracker[[#This Row],[Start Date]],LeaveTracker[[#This Row],[End Date]],lstHolidays)</f>
        <v>1</v>
      </c>
      <c r="M3509" s="27"/>
    </row>
    <row r="3510" spans="1:13" ht="30" customHeight="1" x14ac:dyDescent="0.3">
      <c r="A3510" s="27">
        <f t="shared" si="29"/>
        <v>80</v>
      </c>
      <c r="B3510" s="31">
        <v>44966</v>
      </c>
      <c r="C3510" s="31">
        <v>44817</v>
      </c>
      <c r="D3510" s="19" t="s">
        <v>506</v>
      </c>
      <c r="E3510" s="51" t="str">
        <f>IF(ISBLANK(LeaveTracker[[#This Row],[Employee Name]]),"-----",VLOOKUP(LeaveTracker[[#This Row],[Employee Name]],Employees[[Employee Name]:[Office]],7))</f>
        <v>ACCOUNTING</v>
      </c>
      <c r="F3510" s="51" t="str">
        <f>IF(ISBLANK(LeaveTracker[[#This Row],[Employee Name]]),"-----",VLOOKUP(LeaveTracker[[#This Row],[Employee Name]],Employees[[Employee Name]:[Office]],6))</f>
        <v>REGULAR</v>
      </c>
      <c r="G3510" s="24">
        <v>44832</v>
      </c>
      <c r="H3510" s="24">
        <v>44833</v>
      </c>
      <c r="I3510" s="20" t="s">
        <v>81</v>
      </c>
      <c r="K3510" s="51" t="str">
        <f ca="1">LeaveTracker[[#This Row],[Days]]&amp;" "&amp;LeaveTracker[[#This Row],[Type of Leave]]</f>
        <v>2 SL</v>
      </c>
      <c r="L3510" s="23">
        <f ca="1">NETWORKDAYS(LeaveTracker[[#This Row],[Start Date]],LeaveTracker[[#This Row],[End Date]],lstHolidays)</f>
        <v>2</v>
      </c>
      <c r="M3510" s="27"/>
    </row>
    <row r="3511" spans="1:13" ht="30" customHeight="1" x14ac:dyDescent="0.3">
      <c r="A3511" s="27">
        <f t="shared" si="29"/>
        <v>81</v>
      </c>
      <c r="B3511" s="31">
        <v>44966</v>
      </c>
      <c r="C3511" s="31">
        <v>44879</v>
      </c>
      <c r="D3511" s="19" t="s">
        <v>506</v>
      </c>
      <c r="E3511" s="51" t="str">
        <f>IF(ISBLANK(LeaveTracker[[#This Row],[Employee Name]]),"-----",VLOOKUP(LeaveTracker[[#This Row],[Employee Name]],Employees[[Employee Name]:[Office]],7))</f>
        <v>ACCOUNTING</v>
      </c>
      <c r="F3511" s="51" t="str">
        <f>IF(ISBLANK(LeaveTracker[[#This Row],[Employee Name]]),"-----",VLOOKUP(LeaveTracker[[#This Row],[Employee Name]],Employees[[Employee Name]:[Office]],6))</f>
        <v>REGULAR</v>
      </c>
      <c r="G3511" s="24">
        <v>44890</v>
      </c>
      <c r="H3511" s="24">
        <v>44890</v>
      </c>
      <c r="I3511" s="20" t="s">
        <v>81</v>
      </c>
      <c r="K3511" s="51" t="str">
        <f ca="1">LeaveTracker[[#This Row],[Days]]&amp;" "&amp;LeaveTracker[[#This Row],[Type of Leave]]</f>
        <v>1 SL</v>
      </c>
      <c r="L3511" s="23">
        <f ca="1">NETWORKDAYS(LeaveTracker[[#This Row],[Start Date]],LeaveTracker[[#This Row],[End Date]],lstHolidays)</f>
        <v>1</v>
      </c>
      <c r="M3511" s="27"/>
    </row>
    <row r="3512" spans="1:13" ht="30" customHeight="1" x14ac:dyDescent="0.3">
      <c r="A3512" s="27">
        <f t="shared" si="29"/>
        <v>82</v>
      </c>
      <c r="B3512" s="31">
        <v>44966</v>
      </c>
      <c r="C3512" s="31">
        <v>44872</v>
      </c>
      <c r="D3512" s="19" t="s">
        <v>506</v>
      </c>
      <c r="E3512" s="51" t="str">
        <f>IF(ISBLANK(LeaveTracker[[#This Row],[Employee Name]]),"-----",VLOOKUP(LeaveTracker[[#This Row],[Employee Name]],Employees[[Employee Name]:[Office]],7))</f>
        <v>ACCOUNTING</v>
      </c>
      <c r="F3512" s="51" t="str">
        <f>IF(ISBLANK(LeaveTracker[[#This Row],[Employee Name]]),"-----",VLOOKUP(LeaveTracker[[#This Row],[Employee Name]],Employees[[Employee Name]:[Office]],6))</f>
        <v>REGULAR</v>
      </c>
      <c r="G3512" s="24">
        <v>44883</v>
      </c>
      <c r="H3512" s="24">
        <v>44883</v>
      </c>
      <c r="I3512" s="20" t="s">
        <v>81</v>
      </c>
      <c r="K3512" s="51" t="str">
        <f ca="1">LeaveTracker[[#This Row],[Days]]&amp;" "&amp;LeaveTracker[[#This Row],[Type of Leave]]</f>
        <v>1 SL</v>
      </c>
      <c r="L3512" s="23">
        <f ca="1">NETWORKDAYS(LeaveTracker[[#This Row],[Start Date]],LeaveTracker[[#This Row],[End Date]],lstHolidays)</f>
        <v>1</v>
      </c>
      <c r="M3512" s="27"/>
    </row>
    <row r="3513" spans="1:13" ht="30" customHeight="1" x14ac:dyDescent="0.3">
      <c r="A3513" s="27">
        <v>82</v>
      </c>
      <c r="B3513" s="31">
        <v>44966</v>
      </c>
      <c r="C3513" s="31">
        <v>44872</v>
      </c>
      <c r="D3513" s="19" t="s">
        <v>506</v>
      </c>
      <c r="E3513" s="51" t="str">
        <f>IF(ISBLANK(LeaveTracker[[#This Row],[Employee Name]]),"-----",VLOOKUP(LeaveTracker[[#This Row],[Employee Name]],Employees[[Employee Name]:[Office]],7))</f>
        <v>ACCOUNTING</v>
      </c>
      <c r="F3513" s="51" t="str">
        <f>IF(ISBLANK(LeaveTracker[[#This Row],[Employee Name]]),"-----",VLOOKUP(LeaveTracker[[#This Row],[Employee Name]],Employees[[Employee Name]:[Office]],6))</f>
        <v>REGULAR</v>
      </c>
      <c r="G3513" s="24">
        <v>44894</v>
      </c>
      <c r="H3513" s="24">
        <v>44894</v>
      </c>
      <c r="I3513" s="20" t="s">
        <v>81</v>
      </c>
      <c r="K3513" s="51" t="str">
        <f ca="1">LeaveTracker[[#This Row],[Days]]&amp;" "&amp;LeaveTracker[[#This Row],[Type of Leave]]</f>
        <v>1 SL</v>
      </c>
      <c r="L3513" s="23">
        <f ca="1">NETWORKDAYS(LeaveTracker[[#This Row],[Start Date]],LeaveTracker[[#This Row],[End Date]],lstHolidays)</f>
        <v>1</v>
      </c>
      <c r="M3513" s="27"/>
    </row>
    <row r="3514" spans="1:13" ht="30" customHeight="1" x14ac:dyDescent="0.3">
      <c r="A3514" s="27">
        <f t="shared" si="29"/>
        <v>83</v>
      </c>
      <c r="B3514" s="31">
        <v>44966</v>
      </c>
      <c r="C3514" s="31">
        <v>44905</v>
      </c>
      <c r="D3514" s="19" t="s">
        <v>1092</v>
      </c>
      <c r="E3514" s="51" t="str">
        <f>IF(ISBLANK(LeaveTracker[[#This Row],[Employee Name]]),"-----",VLOOKUP(LeaveTracker[[#This Row],[Employee Name]],Employees[[Employee Name]:[Office]],7))</f>
        <v>ACCOUNTING</v>
      </c>
      <c r="F3514" s="51" t="str">
        <f>IF(ISBLANK(LeaveTracker[[#This Row],[Employee Name]]),"-----",VLOOKUP(LeaveTracker[[#This Row],[Employee Name]],Employees[[Employee Name]:[Office]],6))</f>
        <v>REGULAR</v>
      </c>
      <c r="G3514" s="24">
        <v>44904</v>
      </c>
      <c r="H3514" s="24">
        <v>44904</v>
      </c>
      <c r="I3514" s="20" t="s">
        <v>298</v>
      </c>
      <c r="J3514" s="43" t="s">
        <v>1003</v>
      </c>
      <c r="K3514" s="51" t="str">
        <f ca="1">LeaveTracker[[#This Row],[Days]]&amp;" "&amp;LeaveTracker[[#This Row],[Type of Leave]]</f>
        <v>1 OTHER</v>
      </c>
      <c r="L3514" s="23">
        <f ca="1">NETWORKDAYS(LeaveTracker[[#This Row],[Start Date]],LeaveTracker[[#This Row],[End Date]],lstHolidays)</f>
        <v>1</v>
      </c>
      <c r="M3514" s="27"/>
    </row>
    <row r="3515" spans="1:13" ht="30" customHeight="1" x14ac:dyDescent="0.3">
      <c r="A3515" s="27">
        <f t="shared" si="29"/>
        <v>84</v>
      </c>
      <c r="B3515" s="31">
        <v>44966</v>
      </c>
      <c r="C3515" s="31">
        <v>44918</v>
      </c>
      <c r="D3515" s="19" t="s">
        <v>1092</v>
      </c>
      <c r="E3515" s="51" t="str">
        <f>IF(ISBLANK(LeaveTracker[[#This Row],[Employee Name]]),"-----",VLOOKUP(LeaveTracker[[#This Row],[Employee Name]],Employees[[Employee Name]:[Office]],7))</f>
        <v>ACCOUNTING</v>
      </c>
      <c r="F3515" s="51" t="str">
        <f>IF(ISBLANK(LeaveTracker[[#This Row],[Employee Name]]),"-----",VLOOKUP(LeaveTracker[[#This Row],[Employee Name]],Employees[[Employee Name]:[Office]],6))</f>
        <v>REGULAR</v>
      </c>
      <c r="G3515" s="24">
        <v>44923</v>
      </c>
      <c r="H3515" s="24">
        <v>44924</v>
      </c>
      <c r="I3515" s="20" t="s">
        <v>82</v>
      </c>
      <c r="K3515" s="51" t="str">
        <f ca="1">LeaveTracker[[#This Row],[Days]]&amp;" "&amp;LeaveTracker[[#This Row],[Type of Leave]]</f>
        <v>2 VL</v>
      </c>
      <c r="L3515" s="23">
        <f ca="1">NETWORKDAYS(LeaveTracker[[#This Row],[Start Date]],LeaveTracker[[#This Row],[End Date]],lstHolidays)</f>
        <v>2</v>
      </c>
      <c r="M3515" s="27"/>
    </row>
    <row r="3516" spans="1:13" ht="30" customHeight="1" x14ac:dyDescent="0.3">
      <c r="A3516" s="27">
        <f t="shared" si="29"/>
        <v>85</v>
      </c>
      <c r="B3516" s="31">
        <v>44966</v>
      </c>
      <c r="C3516" s="31">
        <v>44823</v>
      </c>
      <c r="D3516" s="20" t="s">
        <v>1092</v>
      </c>
      <c r="E3516" s="51" t="str">
        <f>IF(ISBLANK(LeaveTracker[[#This Row],[Employee Name]]),"-----",VLOOKUP(LeaveTracker[[#This Row],[Employee Name]],Employees[[Employee Name]:[Office]],7))</f>
        <v>ACCOUNTING</v>
      </c>
      <c r="F3516" s="51" t="str">
        <f>IF(ISBLANK(LeaveTracker[[#This Row],[Employee Name]]),"-----",VLOOKUP(LeaveTracker[[#This Row],[Employee Name]],Employees[[Employee Name]:[Office]],6))</f>
        <v>REGULAR</v>
      </c>
      <c r="G3516" s="24">
        <v>44833</v>
      </c>
      <c r="H3516" s="24">
        <v>44833</v>
      </c>
      <c r="I3516" s="20" t="s">
        <v>298</v>
      </c>
      <c r="J3516" s="43" t="s">
        <v>1003</v>
      </c>
      <c r="K3516" s="51" t="str">
        <f ca="1">LeaveTracker[[#This Row],[Days]]&amp;" "&amp;LeaveTracker[[#This Row],[Type of Leave]]</f>
        <v>1 OTHER</v>
      </c>
      <c r="L3516" s="23">
        <f ca="1">NETWORKDAYS(LeaveTracker[[#This Row],[Start Date]],LeaveTracker[[#This Row],[End Date]],lstHolidays)</f>
        <v>1</v>
      </c>
      <c r="M3516" s="27"/>
    </row>
    <row r="3517" spans="1:13" ht="30" customHeight="1" x14ac:dyDescent="0.3">
      <c r="A3517" s="27">
        <f t="shared" si="29"/>
        <v>86</v>
      </c>
      <c r="B3517" s="31">
        <v>44972</v>
      </c>
      <c r="C3517" s="31">
        <v>44956</v>
      </c>
      <c r="D3517" s="19" t="s">
        <v>2035</v>
      </c>
      <c r="E3517" s="51" t="str">
        <f>IF(ISBLANK(LeaveTracker[[#This Row],[Employee Name]]),"-----",VLOOKUP(LeaveTracker[[#This Row],[Employee Name]],Employees[[Employee Name]:[Office]],7))</f>
        <v>CITY MARKET</v>
      </c>
      <c r="F3517" s="51" t="str">
        <f>IF(ISBLANK(LeaveTracker[[#This Row],[Employee Name]]),"-----",VLOOKUP(LeaveTracker[[#This Row],[Employee Name]],Employees[[Employee Name]:[Office]],6))</f>
        <v>CASUAL</v>
      </c>
      <c r="G3517" s="24"/>
      <c r="H3517" s="24"/>
      <c r="I3517" s="19" t="s">
        <v>298</v>
      </c>
      <c r="J3517" s="43" t="s">
        <v>691</v>
      </c>
      <c r="K3517" s="51" t="str">
        <f ca="1">LeaveTracker[[#This Row],[Days]]&amp;" "&amp;LeaveTracker[[#This Row],[Type of Leave]]</f>
        <v>0 OTHER</v>
      </c>
      <c r="L3517" s="23">
        <f ca="1">NETWORKDAYS(LeaveTracker[[#This Row],[Start Date]],LeaveTracker[[#This Row],[End Date]],lstHolidays)</f>
        <v>0</v>
      </c>
      <c r="M3517" s="27"/>
    </row>
    <row r="3518" spans="1:13" ht="30" customHeight="1" x14ac:dyDescent="0.3">
      <c r="A3518" s="27">
        <f t="shared" si="29"/>
        <v>87</v>
      </c>
      <c r="B3518" s="31">
        <v>44972</v>
      </c>
      <c r="C3518" s="31">
        <v>44957</v>
      </c>
      <c r="D3518" s="19" t="s">
        <v>1938</v>
      </c>
      <c r="E3518" s="51" t="str">
        <f>IF(ISBLANK(LeaveTracker[[#This Row],[Employee Name]]),"-----",VLOOKUP(LeaveTracker[[#This Row],[Employee Name]],Employees[[Employee Name]:[Office]],7))</f>
        <v>HOUSING</v>
      </c>
      <c r="F3518" s="51" t="str">
        <f>IF(ISBLANK(LeaveTracker[[#This Row],[Employee Name]]),"-----",VLOOKUP(LeaveTracker[[#This Row],[Employee Name]],Employees[[Employee Name]:[Office]],6))</f>
        <v>CASUAL</v>
      </c>
      <c r="G3518" s="24">
        <v>44942</v>
      </c>
      <c r="H3518" s="24">
        <v>44946</v>
      </c>
      <c r="I3518" s="19" t="s">
        <v>82</v>
      </c>
      <c r="K3518" s="51" t="str">
        <f ca="1">LeaveTracker[[#This Row],[Days]]&amp;" "&amp;LeaveTracker[[#This Row],[Type of Leave]]</f>
        <v>5 VL</v>
      </c>
      <c r="L3518" s="23">
        <f ca="1">NETWORKDAYS(LeaveTracker[[#This Row],[Start Date]],LeaveTracker[[#This Row],[End Date]],lstHolidays)</f>
        <v>5</v>
      </c>
      <c r="M3518" s="27"/>
    </row>
    <row r="3519" spans="1:13" ht="30" customHeight="1" x14ac:dyDescent="0.3">
      <c r="A3519" s="27">
        <f>A3518+1</f>
        <v>88</v>
      </c>
      <c r="B3519" s="31">
        <v>44972</v>
      </c>
      <c r="C3519" s="31">
        <v>44988</v>
      </c>
      <c r="D3519" s="19" t="s">
        <v>1837</v>
      </c>
      <c r="E3519" s="51" t="str">
        <f>IF(ISBLANK(LeaveTracker[[#This Row],[Employee Name]]),"-----",VLOOKUP(LeaveTracker[[#This Row],[Employee Name]],Employees[[Employee Name]:[Office]],7))</f>
        <v>SP</v>
      </c>
      <c r="F3519" s="51" t="str">
        <f>IF(ISBLANK(LeaveTracker[[#This Row],[Employee Name]]),"-----",VLOOKUP(LeaveTracker[[#This Row],[Employee Name]],Employees[[Employee Name]:[Office]],6))</f>
        <v>CASUAL</v>
      </c>
      <c r="G3519" s="24">
        <v>44966</v>
      </c>
      <c r="H3519" s="24">
        <v>44966</v>
      </c>
      <c r="I3519" s="19" t="s">
        <v>82</v>
      </c>
      <c r="K3519" s="51" t="str">
        <f ca="1">LeaveTracker[[#This Row],[Days]]&amp;" "&amp;LeaveTracker[[#This Row],[Type of Leave]]</f>
        <v>1 VL</v>
      </c>
      <c r="L3519" s="23">
        <f ca="1">NETWORKDAYS(LeaveTracker[[#This Row],[Start Date]],LeaveTracker[[#This Row],[End Date]],lstHolidays)</f>
        <v>1</v>
      </c>
      <c r="M3519" s="27"/>
    </row>
    <row r="3520" spans="1:13" ht="30" customHeight="1" x14ac:dyDescent="0.3">
      <c r="A3520" s="27">
        <v>88</v>
      </c>
      <c r="B3520" s="31">
        <v>44972</v>
      </c>
      <c r="C3520" s="31">
        <v>44988</v>
      </c>
      <c r="D3520" s="19" t="s">
        <v>1837</v>
      </c>
      <c r="E3520" s="51" t="str">
        <f>IF(ISBLANK(LeaveTracker[[#This Row],[Employee Name]]),"-----",VLOOKUP(LeaveTracker[[#This Row],[Employee Name]],Employees[[Employee Name]:[Office]],7))</f>
        <v>SP</v>
      </c>
      <c r="F3520" s="51" t="str">
        <f>IF(ISBLANK(LeaveTracker[[#This Row],[Employee Name]]),"-----",VLOOKUP(LeaveTracker[[#This Row],[Employee Name]],Employees[[Employee Name]:[Office]],6))</f>
        <v>CASUAL</v>
      </c>
      <c r="G3520" s="24">
        <v>44974</v>
      </c>
      <c r="H3520" s="24">
        <v>44974</v>
      </c>
      <c r="I3520" s="19" t="s">
        <v>82</v>
      </c>
      <c r="K3520" s="51" t="str">
        <f ca="1">LeaveTracker[[#This Row],[Days]]&amp;" "&amp;LeaveTracker[[#This Row],[Type of Leave]]</f>
        <v>1 VL</v>
      </c>
      <c r="L3520" s="23">
        <f ca="1">NETWORKDAYS(LeaveTracker[[#This Row],[Start Date]],LeaveTracker[[#This Row],[End Date]],lstHolidays)</f>
        <v>1</v>
      </c>
      <c r="M3520" s="27"/>
    </row>
    <row r="3521" spans="1:13" ht="30" customHeight="1" x14ac:dyDescent="0.3">
      <c r="A3521" s="27">
        <v>88</v>
      </c>
      <c r="B3521" s="31">
        <v>44972</v>
      </c>
      <c r="C3521" s="31">
        <v>44988</v>
      </c>
      <c r="D3521" s="19" t="s">
        <v>1837</v>
      </c>
      <c r="E3521" s="51" t="str">
        <f>IF(ISBLANK(LeaveTracker[[#This Row],[Employee Name]]),"-----",VLOOKUP(LeaveTracker[[#This Row],[Employee Name]],Employees[[Employee Name]:[Office]],7))</f>
        <v>SP</v>
      </c>
      <c r="F3521" s="51" t="str">
        <f>IF(ISBLANK(LeaveTracker[[#This Row],[Employee Name]]),"-----",VLOOKUP(LeaveTracker[[#This Row],[Employee Name]],Employees[[Employee Name]:[Office]],6))</f>
        <v>CASUAL</v>
      </c>
      <c r="G3521" s="24">
        <v>44985</v>
      </c>
      <c r="H3521" s="24">
        <v>44985</v>
      </c>
      <c r="I3521" s="19" t="s">
        <v>82</v>
      </c>
      <c r="K3521" s="51" t="str">
        <f ca="1">LeaveTracker[[#This Row],[Days]]&amp;" "&amp;LeaveTracker[[#This Row],[Type of Leave]]</f>
        <v>1 VL</v>
      </c>
      <c r="L3521" s="23">
        <f ca="1">NETWORKDAYS(LeaveTracker[[#This Row],[Start Date]],LeaveTracker[[#This Row],[End Date]],lstHolidays)</f>
        <v>1</v>
      </c>
      <c r="M3521" s="27"/>
    </row>
    <row r="3522" spans="1:13" ht="30" customHeight="1" x14ac:dyDescent="0.3">
      <c r="A3522" s="27">
        <f t="shared" si="29"/>
        <v>89</v>
      </c>
      <c r="B3522" s="31">
        <v>44972</v>
      </c>
      <c r="C3522" s="31">
        <v>44957</v>
      </c>
      <c r="D3522" s="19" t="s">
        <v>1938</v>
      </c>
      <c r="E3522" s="51" t="str">
        <f>IF(ISBLANK(LeaveTracker[[#This Row],[Employee Name]]),"-----",VLOOKUP(LeaveTracker[[#This Row],[Employee Name]],Employees[[Employee Name]:[Office]],7))</f>
        <v>HOUSING</v>
      </c>
      <c r="F3522" s="51" t="str">
        <f>IF(ISBLANK(LeaveTracker[[#This Row],[Employee Name]]),"-----",VLOOKUP(LeaveTracker[[#This Row],[Employee Name]],Employees[[Employee Name]:[Office]],6))</f>
        <v>CASUAL</v>
      </c>
      <c r="G3522" s="24">
        <v>44942</v>
      </c>
      <c r="H3522" s="24">
        <v>44946</v>
      </c>
      <c r="I3522" s="19" t="s">
        <v>82</v>
      </c>
      <c r="K3522" s="51" t="str">
        <f ca="1">LeaveTracker[[#This Row],[Days]]&amp;" "&amp;LeaveTracker[[#This Row],[Type of Leave]]</f>
        <v>5 VL</v>
      </c>
      <c r="L3522" s="23">
        <f ca="1">NETWORKDAYS(LeaveTracker[[#This Row],[Start Date]],LeaveTracker[[#This Row],[End Date]],lstHolidays)</f>
        <v>5</v>
      </c>
      <c r="M3522" s="27"/>
    </row>
    <row r="3523" spans="1:13" ht="30" customHeight="1" x14ac:dyDescent="0.3">
      <c r="A3523" s="27">
        <f t="shared" si="29"/>
        <v>90</v>
      </c>
      <c r="B3523" s="31">
        <v>44972</v>
      </c>
      <c r="C3523" s="31">
        <v>44957</v>
      </c>
      <c r="D3523" s="19" t="s">
        <v>1938</v>
      </c>
      <c r="E3523" s="51" t="str">
        <f>IF(ISBLANK(LeaveTracker[[#This Row],[Employee Name]]),"-----",VLOOKUP(LeaveTracker[[#This Row],[Employee Name]],Employees[[Employee Name]:[Office]],7))</f>
        <v>HOUSING</v>
      </c>
      <c r="F3523" s="51" t="str">
        <f>IF(ISBLANK(LeaveTracker[[#This Row],[Employee Name]]),"-----",VLOOKUP(LeaveTracker[[#This Row],[Employee Name]],Employees[[Employee Name]:[Office]],6))</f>
        <v>CASUAL</v>
      </c>
      <c r="G3523" s="24">
        <v>44953</v>
      </c>
      <c r="H3523" s="21">
        <v>44956</v>
      </c>
      <c r="I3523" s="19" t="s">
        <v>81</v>
      </c>
      <c r="K3523" s="51" t="str">
        <f ca="1">LeaveTracker[[#This Row],[Days]]&amp;" "&amp;LeaveTracker[[#This Row],[Type of Leave]]</f>
        <v>2 SL</v>
      </c>
      <c r="L3523" s="23">
        <f ca="1">NETWORKDAYS(LeaveTracker[[#This Row],[Start Date]],LeaveTracker[[#This Row],[End Date]],lstHolidays)</f>
        <v>2</v>
      </c>
      <c r="M3523" s="27"/>
    </row>
    <row r="3524" spans="1:13" ht="30" customHeight="1" x14ac:dyDescent="0.3">
      <c r="A3524" s="27">
        <f t="shared" si="29"/>
        <v>91</v>
      </c>
      <c r="B3524" s="31">
        <v>44972</v>
      </c>
      <c r="C3524" s="31">
        <v>44897</v>
      </c>
      <c r="D3524" s="19" t="s">
        <v>265</v>
      </c>
      <c r="E3524" s="51" t="str">
        <f>IF(ISBLANK(LeaveTracker[[#This Row],[Employee Name]]),"-----",VLOOKUP(LeaveTracker[[#This Row],[Employee Name]],Employees[[Employee Name]:[Office]],7))</f>
        <v>MO</v>
      </c>
      <c r="F3524" s="51" t="str">
        <f>IF(ISBLANK(LeaveTracker[[#This Row],[Employee Name]]),"-----",VLOOKUP(LeaveTracker[[#This Row],[Employee Name]],Employees[[Employee Name]:[Office]],6))</f>
        <v>REGULAR</v>
      </c>
      <c r="G3524" s="24">
        <v>44907</v>
      </c>
      <c r="H3524" s="24">
        <v>44907</v>
      </c>
      <c r="I3524" s="19" t="s">
        <v>82</v>
      </c>
      <c r="J3524" s="43" t="s">
        <v>1004</v>
      </c>
      <c r="K3524" s="51" t="str">
        <f ca="1">LeaveTracker[[#This Row],[Days]]&amp;" "&amp;LeaveTracker[[#This Row],[Type of Leave]]</f>
        <v>1 VL</v>
      </c>
      <c r="L3524" s="23">
        <f ca="1">NETWORKDAYS(LeaveTracker[[#This Row],[Start Date]],LeaveTracker[[#This Row],[End Date]],lstHolidays)</f>
        <v>1</v>
      </c>
      <c r="M3524" s="27"/>
    </row>
    <row r="3525" spans="1:13" ht="30" customHeight="1" x14ac:dyDescent="0.3">
      <c r="A3525" s="27">
        <v>91</v>
      </c>
      <c r="B3525" s="31">
        <v>44972</v>
      </c>
      <c r="C3525" s="31">
        <v>44897</v>
      </c>
      <c r="D3525" s="19" t="s">
        <v>265</v>
      </c>
      <c r="E3525" s="51" t="str">
        <f>IF(ISBLANK(LeaveTracker[[#This Row],[Employee Name]]),"-----",VLOOKUP(LeaveTracker[[#This Row],[Employee Name]],Employees[[Employee Name]:[Office]],7))</f>
        <v>MO</v>
      </c>
      <c r="F3525" s="51" t="str">
        <f>IF(ISBLANK(LeaveTracker[[#This Row],[Employee Name]]),"-----",VLOOKUP(LeaveTracker[[#This Row],[Employee Name]],Employees[[Employee Name]:[Office]],6))</f>
        <v>REGULAR</v>
      </c>
      <c r="G3525" s="24">
        <v>44918</v>
      </c>
      <c r="H3525" s="24">
        <v>44924</v>
      </c>
      <c r="I3525" s="19" t="s">
        <v>82</v>
      </c>
      <c r="J3525" s="43" t="s">
        <v>1004</v>
      </c>
      <c r="K3525" s="51" t="str">
        <f ca="1">LeaveTracker[[#This Row],[Days]]&amp;" "&amp;LeaveTracker[[#This Row],[Type of Leave]]</f>
        <v>4 VL</v>
      </c>
      <c r="L3525" s="23">
        <f ca="1">NETWORKDAYS(LeaveTracker[[#This Row],[Start Date]],LeaveTracker[[#This Row],[End Date]],lstHolidays)</f>
        <v>4</v>
      </c>
      <c r="M3525" s="27"/>
    </row>
    <row r="3526" spans="1:13" ht="30" customHeight="1" x14ac:dyDescent="0.3">
      <c r="A3526" s="27">
        <f t="shared" si="29"/>
        <v>92</v>
      </c>
      <c r="B3526" s="31">
        <v>44972</v>
      </c>
      <c r="C3526" s="31">
        <v>44935</v>
      </c>
      <c r="D3526" s="19" t="s">
        <v>265</v>
      </c>
      <c r="E3526" s="51" t="str">
        <f>IF(ISBLANK(LeaveTracker[[#This Row],[Employee Name]]),"-----",VLOOKUP(LeaveTracker[[#This Row],[Employee Name]],Employees[[Employee Name]:[Office]],7))</f>
        <v>MO</v>
      </c>
      <c r="F3526" s="51" t="str">
        <f>IF(ISBLANK(LeaveTracker[[#This Row],[Employee Name]]),"-----",VLOOKUP(LeaveTracker[[#This Row],[Employee Name]],Employees[[Employee Name]:[Office]],6))</f>
        <v>REGULAR</v>
      </c>
      <c r="G3526" s="24">
        <v>44932</v>
      </c>
      <c r="H3526" s="24">
        <v>44932</v>
      </c>
      <c r="I3526" s="19" t="s">
        <v>298</v>
      </c>
      <c r="J3526" s="43" t="s">
        <v>1003</v>
      </c>
      <c r="K3526" s="51" t="str">
        <f ca="1">LeaveTracker[[#This Row],[Days]]&amp;" "&amp;LeaveTracker[[#This Row],[Type of Leave]]</f>
        <v>1 OTHER</v>
      </c>
      <c r="L3526" s="23">
        <f ca="1">NETWORKDAYS(LeaveTracker[[#This Row],[Start Date]],LeaveTracker[[#This Row],[End Date]],lstHolidays)</f>
        <v>1</v>
      </c>
      <c r="M3526" s="27"/>
    </row>
    <row r="3527" spans="1:13" ht="30" customHeight="1" x14ac:dyDescent="0.3">
      <c r="A3527" s="27">
        <f t="shared" si="29"/>
        <v>93</v>
      </c>
      <c r="B3527" s="31">
        <v>44972</v>
      </c>
      <c r="C3527" s="31">
        <v>44965</v>
      </c>
      <c r="D3527" s="19" t="s">
        <v>1960</v>
      </c>
      <c r="E3527" s="51" t="str">
        <f>IF(ISBLANK(LeaveTracker[[#This Row],[Employee Name]]),"-----",VLOOKUP(LeaveTracker[[#This Row],[Employee Name]],Employees[[Employee Name]:[Office]],7))</f>
        <v>SP/VMO</v>
      </c>
      <c r="F3527" s="51" t="str">
        <f>IF(ISBLANK(LeaveTracker[[#This Row],[Employee Name]]),"-----",VLOOKUP(LeaveTracker[[#This Row],[Employee Name]],Employees[[Employee Name]:[Office]],6))</f>
        <v>CASUAL</v>
      </c>
      <c r="G3527" s="24">
        <v>44970</v>
      </c>
      <c r="H3527" s="24">
        <v>44970</v>
      </c>
      <c r="I3527" s="19" t="s">
        <v>82</v>
      </c>
      <c r="K3527" s="51" t="str">
        <f ca="1">LeaveTracker[[#This Row],[Days]]&amp;" "&amp;LeaveTracker[[#This Row],[Type of Leave]]</f>
        <v>1 VL</v>
      </c>
      <c r="L3527" s="23">
        <f ca="1">NETWORKDAYS(LeaveTracker[[#This Row],[Start Date]],LeaveTracker[[#This Row],[End Date]],lstHolidays)</f>
        <v>1</v>
      </c>
      <c r="M3527" s="27"/>
    </row>
    <row r="3528" spans="1:13" ht="30" customHeight="1" x14ac:dyDescent="0.3">
      <c r="A3528" s="27">
        <f t="shared" si="29"/>
        <v>94</v>
      </c>
      <c r="B3528" s="31">
        <v>44972</v>
      </c>
      <c r="C3528" s="31">
        <v>44908</v>
      </c>
      <c r="D3528" s="19" t="s">
        <v>1960</v>
      </c>
      <c r="E3528" s="51" t="str">
        <f>IF(ISBLANK(LeaveTracker[[#This Row],[Employee Name]]),"-----",VLOOKUP(LeaveTracker[[#This Row],[Employee Name]],Employees[[Employee Name]:[Office]],7))</f>
        <v>SP/VMO</v>
      </c>
      <c r="F3528" s="51" t="str">
        <f>IF(ISBLANK(LeaveTracker[[#This Row],[Employee Name]]),"-----",VLOOKUP(LeaveTracker[[#This Row],[Employee Name]],Employees[[Employee Name]:[Office]],6))</f>
        <v>CASUAL</v>
      </c>
      <c r="G3528" s="24">
        <v>44915</v>
      </c>
      <c r="H3528" s="24">
        <v>44916</v>
      </c>
      <c r="I3528" s="19" t="s">
        <v>82</v>
      </c>
      <c r="J3528" s="43" t="s">
        <v>1004</v>
      </c>
      <c r="K3528" s="51" t="str">
        <f ca="1">LeaveTracker[[#This Row],[Days]]&amp;" "&amp;LeaveTracker[[#This Row],[Type of Leave]]</f>
        <v>2 VL</v>
      </c>
      <c r="L3528" s="23">
        <f ca="1">NETWORKDAYS(LeaveTracker[[#This Row],[Start Date]],LeaveTracker[[#This Row],[End Date]],lstHolidays)</f>
        <v>2</v>
      </c>
      <c r="M3528" s="27"/>
    </row>
    <row r="3529" spans="1:13" ht="30" customHeight="1" x14ac:dyDescent="0.3">
      <c r="A3529" s="27">
        <f t="shared" si="29"/>
        <v>95</v>
      </c>
      <c r="B3529" s="31">
        <v>44972</v>
      </c>
      <c r="C3529" s="31">
        <v>44932</v>
      </c>
      <c r="D3529" s="19" t="s">
        <v>1838</v>
      </c>
      <c r="E3529" s="51" t="str">
        <f>IF(ISBLANK(LeaveTracker[[#This Row],[Employee Name]]),"-----",VLOOKUP(LeaveTracker[[#This Row],[Employee Name]],Employees[[Employee Name]:[Office]],7))</f>
        <v>SP</v>
      </c>
      <c r="F3529" s="51" t="str">
        <f>IF(ISBLANK(LeaveTracker[[#This Row],[Employee Name]]),"-----",VLOOKUP(LeaveTracker[[#This Row],[Employee Name]],Employees[[Employee Name]:[Office]],6))</f>
        <v>CASUAL</v>
      </c>
      <c r="G3529" s="24">
        <v>44924</v>
      </c>
      <c r="H3529" s="24">
        <v>44924</v>
      </c>
      <c r="I3529" s="19" t="s">
        <v>81</v>
      </c>
      <c r="K3529" s="51" t="str">
        <f ca="1">LeaveTracker[[#This Row],[Days]]&amp;" "&amp;LeaveTracker[[#This Row],[Type of Leave]]</f>
        <v>1 SL</v>
      </c>
      <c r="L3529" s="23">
        <f ca="1">NETWORKDAYS(LeaveTracker[[#This Row],[Start Date]],LeaveTracker[[#This Row],[End Date]],lstHolidays)</f>
        <v>1</v>
      </c>
      <c r="M3529" s="27"/>
    </row>
    <row r="3530" spans="1:13" ht="30" customHeight="1" x14ac:dyDescent="0.3">
      <c r="A3530" s="27">
        <f t="shared" si="29"/>
        <v>96</v>
      </c>
      <c r="B3530" s="31">
        <v>44972</v>
      </c>
      <c r="C3530" s="31">
        <v>44932</v>
      </c>
      <c r="D3530" s="19" t="s">
        <v>1838</v>
      </c>
      <c r="E3530" s="51" t="str">
        <f>IF(ISBLANK(LeaveTracker[[#This Row],[Employee Name]]),"-----",VLOOKUP(LeaveTracker[[#This Row],[Employee Name]],Employees[[Employee Name]:[Office]],7))</f>
        <v>SP</v>
      </c>
      <c r="F3530" s="51" t="str">
        <f>IF(ISBLANK(LeaveTracker[[#This Row],[Employee Name]]),"-----",VLOOKUP(LeaveTracker[[#This Row],[Employee Name]],Employees[[Employee Name]:[Office]],6))</f>
        <v>CASUAL</v>
      </c>
      <c r="G3530" s="24">
        <v>44932</v>
      </c>
      <c r="H3530" s="24">
        <v>44932</v>
      </c>
      <c r="I3530" s="19" t="s">
        <v>81</v>
      </c>
      <c r="K3530" s="51" t="str">
        <f ca="1">LeaveTracker[[#This Row],[Days]]&amp;" "&amp;LeaveTracker[[#This Row],[Type of Leave]]</f>
        <v>1 SL</v>
      </c>
      <c r="L3530" s="23">
        <f ca="1">NETWORKDAYS(LeaveTracker[[#This Row],[Start Date]],LeaveTracker[[#This Row],[End Date]],lstHolidays)</f>
        <v>1</v>
      </c>
      <c r="M3530" s="27"/>
    </row>
    <row r="3531" spans="1:13" ht="30" customHeight="1" x14ac:dyDescent="0.3">
      <c r="A3531" s="27">
        <f t="shared" si="29"/>
        <v>97</v>
      </c>
      <c r="B3531" s="31">
        <v>44972</v>
      </c>
      <c r="C3531" s="31">
        <v>44977</v>
      </c>
      <c r="D3531" s="19" t="s">
        <v>1837</v>
      </c>
      <c r="E3531" s="51" t="str">
        <f>IF(ISBLANK(LeaveTracker[[#This Row],[Employee Name]]),"-----",VLOOKUP(LeaveTracker[[#This Row],[Employee Name]],Employees[[Employee Name]:[Office]],7))</f>
        <v>SP</v>
      </c>
      <c r="F3531" s="51" t="str">
        <f>IF(ISBLANK(LeaveTracker[[#This Row],[Employee Name]]),"-----",VLOOKUP(LeaveTracker[[#This Row],[Employee Name]],Employees[[Employee Name]:[Office]],6))</f>
        <v>CASUAL</v>
      </c>
      <c r="G3531" s="24">
        <v>44978</v>
      </c>
      <c r="H3531" s="24">
        <v>44981</v>
      </c>
      <c r="I3531" s="19" t="s">
        <v>82</v>
      </c>
      <c r="K3531" s="51" t="str">
        <f ca="1">LeaveTracker[[#This Row],[Days]]&amp;" "&amp;LeaveTracker[[#This Row],[Type of Leave]]</f>
        <v>4 VL</v>
      </c>
      <c r="L3531" s="23">
        <f ca="1">NETWORKDAYS(LeaveTracker[[#This Row],[Start Date]],LeaveTracker[[#This Row],[End Date]],lstHolidays)</f>
        <v>4</v>
      </c>
      <c r="M3531" s="27"/>
    </row>
    <row r="3532" spans="1:13" ht="30" customHeight="1" x14ac:dyDescent="0.3">
      <c r="A3532" s="27">
        <f t="shared" si="29"/>
        <v>98</v>
      </c>
      <c r="B3532" s="31">
        <v>44972</v>
      </c>
      <c r="C3532" s="31">
        <v>44924</v>
      </c>
      <c r="D3532" s="19" t="s">
        <v>1837</v>
      </c>
      <c r="E3532" s="51" t="str">
        <f>IF(ISBLANK(LeaveTracker[[#This Row],[Employee Name]]),"-----",VLOOKUP(LeaveTracker[[#This Row],[Employee Name]],Employees[[Employee Name]:[Office]],7))</f>
        <v>SP</v>
      </c>
      <c r="F3532" s="51" t="str">
        <f>IF(ISBLANK(LeaveTracker[[#This Row],[Employee Name]]),"-----",VLOOKUP(LeaveTracker[[#This Row],[Employee Name]],Employees[[Employee Name]:[Office]],6))</f>
        <v>CASUAL</v>
      </c>
      <c r="G3532" s="21">
        <v>44923</v>
      </c>
      <c r="H3532" s="21">
        <v>44923</v>
      </c>
      <c r="I3532" s="19" t="s">
        <v>81</v>
      </c>
      <c r="K3532" s="51" t="str">
        <f ca="1">LeaveTracker[[#This Row],[Days]]&amp;" "&amp;LeaveTracker[[#This Row],[Type of Leave]]</f>
        <v>1 SL</v>
      </c>
      <c r="L3532" s="23">
        <f ca="1">NETWORKDAYS(LeaveTracker[[#This Row],[Start Date]],LeaveTracker[[#This Row],[End Date]],lstHolidays)</f>
        <v>1</v>
      </c>
      <c r="M3532" s="27"/>
    </row>
    <row r="3533" spans="1:13" ht="30" customHeight="1" x14ac:dyDescent="0.3">
      <c r="A3533" s="27">
        <f t="shared" si="29"/>
        <v>99</v>
      </c>
      <c r="B3533" s="31">
        <v>44972</v>
      </c>
      <c r="C3533" s="31">
        <v>44914</v>
      </c>
      <c r="D3533" s="19" t="s">
        <v>2037</v>
      </c>
      <c r="E3533" s="51" t="str">
        <f>IF(ISBLANK(LeaveTracker[[#This Row],[Employee Name]]),"-----",VLOOKUP(LeaveTracker[[#This Row],[Employee Name]],Employees[[Employee Name]:[Office]],7))</f>
        <v>SP</v>
      </c>
      <c r="F3533" s="51" t="str">
        <f>IF(ISBLANK(LeaveTracker[[#This Row],[Employee Name]]),"-----",VLOOKUP(LeaveTracker[[#This Row],[Employee Name]],Employees[[Employee Name]:[Office]],6))</f>
        <v>CASUAL</v>
      </c>
      <c r="G3533" s="24">
        <v>44922</v>
      </c>
      <c r="H3533" s="24">
        <v>44924</v>
      </c>
      <c r="I3533" s="19" t="s">
        <v>82</v>
      </c>
      <c r="K3533" s="51" t="str">
        <f ca="1">LeaveTracker[[#This Row],[Days]]&amp;" "&amp;LeaveTracker[[#This Row],[Type of Leave]]</f>
        <v>3 VL</v>
      </c>
      <c r="L3533" s="23">
        <f ca="1">NETWORKDAYS(LeaveTracker[[#This Row],[Start Date]],LeaveTracker[[#This Row],[End Date]],lstHolidays)</f>
        <v>3</v>
      </c>
      <c r="M3533" s="27"/>
    </row>
    <row r="3534" spans="1:13" ht="30" customHeight="1" x14ac:dyDescent="0.3">
      <c r="A3534" s="27">
        <f t="shared" si="29"/>
        <v>100</v>
      </c>
      <c r="B3534" s="31">
        <v>44972</v>
      </c>
      <c r="C3534" s="31">
        <v>44953</v>
      </c>
      <c r="D3534" s="19" t="s">
        <v>1837</v>
      </c>
      <c r="E3534" s="51" t="str">
        <f>IF(ISBLANK(LeaveTracker[[#This Row],[Employee Name]]),"-----",VLOOKUP(LeaveTracker[[#This Row],[Employee Name]],Employees[[Employee Name]:[Office]],7))</f>
        <v>SP</v>
      </c>
      <c r="F3534" s="51" t="str">
        <f>IF(ISBLANK(LeaveTracker[[#This Row],[Employee Name]]),"-----",VLOOKUP(LeaveTracker[[#This Row],[Employee Name]],Employees[[Employee Name]:[Office]],6))</f>
        <v>CASUAL</v>
      </c>
      <c r="G3534" s="24">
        <v>44953</v>
      </c>
      <c r="H3534" s="24">
        <v>44953</v>
      </c>
      <c r="I3534" s="19" t="s">
        <v>81</v>
      </c>
      <c r="K3534" s="51" t="str">
        <f ca="1">LeaveTracker[[#This Row],[Days]]&amp;" "&amp;LeaveTracker[[#This Row],[Type of Leave]]</f>
        <v>1 SL</v>
      </c>
      <c r="L3534" s="23">
        <f ca="1">NETWORKDAYS(LeaveTracker[[#This Row],[Start Date]],LeaveTracker[[#This Row],[End Date]],lstHolidays)</f>
        <v>1</v>
      </c>
      <c r="M3534" s="27"/>
    </row>
    <row r="3535" spans="1:13" ht="30" customHeight="1" x14ac:dyDescent="0.3">
      <c r="A3535" s="27">
        <f t="shared" si="29"/>
        <v>101</v>
      </c>
      <c r="B3535" s="31">
        <v>44972</v>
      </c>
      <c r="C3535" s="31">
        <v>44953</v>
      </c>
      <c r="D3535" s="19" t="s">
        <v>1766</v>
      </c>
      <c r="E3535" s="51" t="str">
        <f>IF(ISBLANK(LeaveTracker[[#This Row],[Employee Name]]),"-----",VLOOKUP(LeaveTracker[[#This Row],[Employee Name]],Employees[[Employee Name]:[Office]],7))</f>
        <v>SP</v>
      </c>
      <c r="F3535" s="51" t="str">
        <f>IF(ISBLANK(LeaveTracker[[#This Row],[Employee Name]]),"-----",VLOOKUP(LeaveTracker[[#This Row],[Employee Name]],Employees[[Employee Name]:[Office]],6))</f>
        <v>CASUAL</v>
      </c>
      <c r="G3535" s="24">
        <v>44959</v>
      </c>
      <c r="H3535" s="24">
        <v>44959</v>
      </c>
      <c r="I3535" s="19" t="s">
        <v>298</v>
      </c>
      <c r="J3535" s="43" t="s">
        <v>158</v>
      </c>
      <c r="K3535" s="51" t="str">
        <f ca="1">LeaveTracker[[#This Row],[Days]]&amp;" "&amp;LeaveTracker[[#This Row],[Type of Leave]]</f>
        <v>1 OTHER</v>
      </c>
      <c r="L3535" s="23">
        <f ca="1">NETWORKDAYS(LeaveTracker[[#This Row],[Start Date]],LeaveTracker[[#This Row],[End Date]],lstHolidays)</f>
        <v>1</v>
      </c>
      <c r="M3535" s="27"/>
    </row>
    <row r="3536" spans="1:13" ht="30" customHeight="1" x14ac:dyDescent="0.3">
      <c r="A3536" s="27">
        <f t="shared" si="29"/>
        <v>102</v>
      </c>
      <c r="B3536" s="31">
        <v>44972</v>
      </c>
      <c r="C3536" s="31">
        <v>44949</v>
      </c>
      <c r="D3536" s="19" t="s">
        <v>2037</v>
      </c>
      <c r="E3536" s="51" t="str">
        <f>IF(ISBLANK(LeaveTracker[[#This Row],[Employee Name]]),"-----",VLOOKUP(LeaveTracker[[#This Row],[Employee Name]],Employees[[Employee Name]:[Office]],7))</f>
        <v>SP</v>
      </c>
      <c r="F3536" s="51" t="str">
        <f>IF(ISBLANK(LeaveTracker[[#This Row],[Employee Name]]),"-----",VLOOKUP(LeaveTracker[[#This Row],[Employee Name]],Employees[[Employee Name]:[Office]],6))</f>
        <v>CASUAL</v>
      </c>
      <c r="G3536" s="24">
        <v>44936</v>
      </c>
      <c r="H3536" s="24">
        <v>44939</v>
      </c>
      <c r="I3536" s="19" t="s">
        <v>81</v>
      </c>
      <c r="K3536" s="51" t="str">
        <f ca="1">LeaveTracker[[#This Row],[Days]]&amp;" "&amp;LeaveTracker[[#This Row],[Type of Leave]]</f>
        <v>4 SL</v>
      </c>
      <c r="L3536" s="23">
        <f ca="1">NETWORKDAYS(LeaveTracker[[#This Row],[Start Date]],LeaveTracker[[#This Row],[End Date]],lstHolidays)</f>
        <v>4</v>
      </c>
      <c r="M3536" s="27"/>
    </row>
    <row r="3537" spans="1:13" ht="30" customHeight="1" x14ac:dyDescent="0.3">
      <c r="A3537" s="27">
        <v>102</v>
      </c>
      <c r="B3537" s="31">
        <v>44972</v>
      </c>
      <c r="C3537" s="31">
        <v>44949</v>
      </c>
      <c r="D3537" s="19" t="s">
        <v>2037</v>
      </c>
      <c r="E3537" s="51" t="str">
        <f>IF(ISBLANK(LeaveTracker[[#This Row],[Employee Name]]),"-----",VLOOKUP(LeaveTracker[[#This Row],[Employee Name]],Employees[[Employee Name]:[Office]],7))</f>
        <v>SP</v>
      </c>
      <c r="F3537" s="51" t="str">
        <f>IF(ISBLANK(LeaveTracker[[#This Row],[Employee Name]]),"-----",VLOOKUP(LeaveTracker[[#This Row],[Employee Name]],Employees[[Employee Name]:[Office]],6))</f>
        <v>CASUAL</v>
      </c>
      <c r="G3537" s="24">
        <v>44942</v>
      </c>
      <c r="H3537" s="24">
        <v>44946</v>
      </c>
      <c r="I3537" s="19" t="s">
        <v>81</v>
      </c>
      <c r="K3537" s="51" t="str">
        <f ca="1">LeaveTracker[[#This Row],[Days]]&amp;" "&amp;LeaveTracker[[#This Row],[Type of Leave]]</f>
        <v>5 SL</v>
      </c>
      <c r="L3537" s="23">
        <f ca="1">NETWORKDAYS(LeaveTracker[[#This Row],[Start Date]],LeaveTracker[[#This Row],[End Date]],lstHolidays)</f>
        <v>5</v>
      </c>
      <c r="M3537" s="27"/>
    </row>
    <row r="3538" spans="1:13" ht="30" customHeight="1" x14ac:dyDescent="0.3">
      <c r="A3538" s="27">
        <f>A3537+1</f>
        <v>103</v>
      </c>
      <c r="B3538" s="31">
        <v>44972</v>
      </c>
      <c r="C3538" s="31">
        <v>44950</v>
      </c>
      <c r="D3538" s="19" t="s">
        <v>1749</v>
      </c>
      <c r="E3538" s="51">
        <f>IF(ISBLANK(LeaveTracker[[#This Row],[Employee Name]]),"-----",VLOOKUP(LeaveTracker[[#This Row],[Employee Name]],Employees[[Employee Name]:[Office]],7))</f>
        <v>0</v>
      </c>
      <c r="F3538" s="51" t="str">
        <f>IF(ISBLANK(LeaveTracker[[#This Row],[Employee Name]]),"-----",VLOOKUP(LeaveTracker[[#This Row],[Employee Name]],Employees[[Employee Name]:[Office]],6))</f>
        <v>CASUAL</v>
      </c>
      <c r="G3538" s="24">
        <v>44958</v>
      </c>
      <c r="H3538" s="24">
        <v>44958</v>
      </c>
      <c r="I3538" s="19" t="s">
        <v>298</v>
      </c>
      <c r="J3538" s="43" t="s">
        <v>158</v>
      </c>
      <c r="K3538" s="51" t="str">
        <f ca="1">LeaveTracker[[#This Row],[Days]]&amp;" "&amp;LeaveTracker[[#This Row],[Type of Leave]]</f>
        <v>1 OTHER</v>
      </c>
      <c r="L3538" s="23">
        <f ca="1">NETWORKDAYS(LeaveTracker[[#This Row],[Start Date]],LeaveTracker[[#This Row],[End Date]],lstHolidays)</f>
        <v>1</v>
      </c>
      <c r="M3538" s="27"/>
    </row>
    <row r="3539" spans="1:13" ht="30" customHeight="1" x14ac:dyDescent="0.3">
      <c r="A3539" s="27">
        <f t="shared" ref="A3539:A3601" si="30">A3538+1</f>
        <v>104</v>
      </c>
      <c r="B3539" s="31">
        <v>44972</v>
      </c>
      <c r="C3539" s="31">
        <v>44922</v>
      </c>
      <c r="D3539" s="19" t="s">
        <v>1764</v>
      </c>
      <c r="E3539" s="51" t="str">
        <f>IF(ISBLANK(LeaveTracker[[#This Row],[Employee Name]]),"-----",VLOOKUP(LeaveTracker[[#This Row],[Employee Name]],Employees[[Employee Name]:[Office]],7))</f>
        <v>SP</v>
      </c>
      <c r="F3539" s="51" t="str">
        <f>IF(ISBLANK(LeaveTracker[[#This Row],[Employee Name]]),"-----",VLOOKUP(LeaveTracker[[#This Row],[Employee Name]],Employees[[Employee Name]:[Office]],6))</f>
        <v>CASUAL</v>
      </c>
      <c r="G3539" s="24">
        <v>44918</v>
      </c>
      <c r="H3539" s="24">
        <v>44918</v>
      </c>
      <c r="I3539" s="19" t="s">
        <v>81</v>
      </c>
      <c r="K3539" s="51" t="str">
        <f ca="1">LeaveTracker[[#This Row],[Days]]&amp;" "&amp;LeaveTracker[[#This Row],[Type of Leave]]</f>
        <v>1 SL</v>
      </c>
      <c r="L3539" s="23">
        <f ca="1">NETWORKDAYS(LeaveTracker[[#This Row],[Start Date]],LeaveTracker[[#This Row],[End Date]],lstHolidays)</f>
        <v>1</v>
      </c>
      <c r="M3539" s="27"/>
    </row>
    <row r="3540" spans="1:13" ht="30" customHeight="1" x14ac:dyDescent="0.3">
      <c r="A3540" s="27">
        <f t="shared" si="30"/>
        <v>105</v>
      </c>
      <c r="B3540" s="31">
        <v>44972</v>
      </c>
      <c r="C3540" s="31">
        <v>44840</v>
      </c>
      <c r="D3540" s="19" t="s">
        <v>1283</v>
      </c>
      <c r="E3540" s="51" t="str">
        <f>IF(ISBLANK(LeaveTracker[[#This Row],[Employee Name]]),"-----",VLOOKUP(LeaveTracker[[#This Row],[Employee Name]],Employees[[Employee Name]:[Office]],7))</f>
        <v>MO</v>
      </c>
      <c r="F3540" s="51" t="str">
        <f>IF(ISBLANK(LeaveTracker[[#This Row],[Employee Name]]),"-----",VLOOKUP(LeaveTracker[[#This Row],[Employee Name]],Employees[[Employee Name]:[Office]],6))</f>
        <v>REGULAR</v>
      </c>
      <c r="G3540" s="24">
        <v>44838</v>
      </c>
      <c r="H3540" s="24">
        <v>44839</v>
      </c>
      <c r="I3540" s="19" t="s">
        <v>81</v>
      </c>
      <c r="K3540" s="51" t="str">
        <f ca="1">LeaveTracker[[#This Row],[Days]]&amp;" "&amp;LeaveTracker[[#This Row],[Type of Leave]]</f>
        <v>2 SL</v>
      </c>
      <c r="L3540" s="23">
        <f ca="1">NETWORKDAYS(LeaveTracker[[#This Row],[Start Date]],LeaveTracker[[#This Row],[End Date]],lstHolidays)</f>
        <v>2</v>
      </c>
      <c r="M3540" s="27"/>
    </row>
    <row r="3541" spans="1:13" ht="30" customHeight="1" x14ac:dyDescent="0.3">
      <c r="A3541" s="27">
        <f t="shared" si="30"/>
        <v>106</v>
      </c>
      <c r="B3541" s="31">
        <v>44972</v>
      </c>
      <c r="C3541" s="31">
        <v>44839</v>
      </c>
      <c r="D3541" s="19" t="s">
        <v>110</v>
      </c>
      <c r="E3541" s="51" t="str">
        <f>IF(ISBLANK(LeaveTracker[[#This Row],[Employee Name]]),"-----",VLOOKUP(LeaveTracker[[#This Row],[Employee Name]],Employees[[Employee Name]:[Office]],7))</f>
        <v>ADMIN OFFICE</v>
      </c>
      <c r="F3541" s="51" t="str">
        <f>IF(ISBLANK(LeaveTracker[[#This Row],[Employee Name]]),"-----",VLOOKUP(LeaveTracker[[#This Row],[Employee Name]],Employees[[Employee Name]:[Office]],6))</f>
        <v>REGULAR</v>
      </c>
      <c r="G3541" s="24">
        <v>44847</v>
      </c>
      <c r="H3541" s="24">
        <v>44847</v>
      </c>
      <c r="I3541" s="19" t="s">
        <v>298</v>
      </c>
      <c r="J3541" s="43" t="s">
        <v>158</v>
      </c>
      <c r="K3541" s="51" t="str">
        <f ca="1">LeaveTracker[[#This Row],[Days]]&amp;" "&amp;LeaveTracker[[#This Row],[Type of Leave]]</f>
        <v>1 OTHER</v>
      </c>
      <c r="L3541" s="23">
        <f ca="1">NETWORKDAYS(LeaveTracker[[#This Row],[Start Date]],LeaveTracker[[#This Row],[End Date]],lstHolidays)</f>
        <v>1</v>
      </c>
      <c r="M3541" s="27"/>
    </row>
    <row r="3542" spans="1:13" ht="30" customHeight="1" x14ac:dyDescent="0.3">
      <c r="A3542" s="27">
        <f t="shared" si="30"/>
        <v>107</v>
      </c>
      <c r="B3542" s="31">
        <v>44972</v>
      </c>
      <c r="C3542" s="31">
        <v>44852</v>
      </c>
      <c r="D3542" s="19" t="s">
        <v>1283</v>
      </c>
      <c r="E3542" s="51" t="str">
        <f>IF(ISBLANK(LeaveTracker[[#This Row],[Employee Name]]),"-----",VLOOKUP(LeaveTracker[[#This Row],[Employee Name]],Employees[[Employee Name]:[Office]],7))</f>
        <v>MO</v>
      </c>
      <c r="F3542" s="51" t="str">
        <f>IF(ISBLANK(LeaveTracker[[#This Row],[Employee Name]]),"-----",VLOOKUP(LeaveTracker[[#This Row],[Employee Name]],Employees[[Employee Name]:[Office]],6))</f>
        <v>REGULAR</v>
      </c>
      <c r="G3542" s="24">
        <v>44858</v>
      </c>
      <c r="H3542" s="24">
        <v>44859</v>
      </c>
      <c r="I3542" s="19" t="s">
        <v>82</v>
      </c>
      <c r="K3542" s="51" t="str">
        <f ca="1">LeaveTracker[[#This Row],[Days]]&amp;" "&amp;LeaveTracker[[#This Row],[Type of Leave]]</f>
        <v>2 VL</v>
      </c>
      <c r="L3542" s="23">
        <f ca="1">NETWORKDAYS(LeaveTracker[[#This Row],[Start Date]],LeaveTracker[[#This Row],[End Date]],lstHolidays)</f>
        <v>2</v>
      </c>
      <c r="M3542" s="27"/>
    </row>
    <row r="3543" spans="1:13" ht="30" customHeight="1" x14ac:dyDescent="0.3">
      <c r="A3543" s="27">
        <f t="shared" si="30"/>
        <v>108</v>
      </c>
      <c r="B3543" s="31">
        <v>44972</v>
      </c>
      <c r="C3543" s="31">
        <v>44897</v>
      </c>
      <c r="D3543" s="19" t="s">
        <v>1283</v>
      </c>
      <c r="E3543" s="51" t="str">
        <f>IF(ISBLANK(LeaveTracker[[#This Row],[Employee Name]]),"-----",VLOOKUP(LeaveTracker[[#This Row],[Employee Name]],Employees[[Employee Name]:[Office]],7))</f>
        <v>MO</v>
      </c>
      <c r="F3543" s="51" t="str">
        <f>IF(ISBLANK(LeaveTracker[[#This Row],[Employee Name]]),"-----",VLOOKUP(LeaveTracker[[#This Row],[Employee Name]],Employees[[Employee Name]:[Office]],6))</f>
        <v>REGULAR</v>
      </c>
      <c r="G3543" s="24">
        <v>44902</v>
      </c>
      <c r="H3543" s="24">
        <v>44902</v>
      </c>
      <c r="I3543" s="19" t="s">
        <v>82</v>
      </c>
      <c r="K3543" s="51" t="str">
        <f ca="1">LeaveTracker[[#This Row],[Days]]&amp;" "&amp;LeaveTracker[[#This Row],[Type of Leave]]</f>
        <v>1 VL</v>
      </c>
      <c r="L3543" s="23">
        <f ca="1">NETWORKDAYS(LeaveTracker[[#This Row],[Start Date]],LeaveTracker[[#This Row],[End Date]],lstHolidays)</f>
        <v>1</v>
      </c>
      <c r="M3543" s="27"/>
    </row>
    <row r="3544" spans="1:13" ht="30" customHeight="1" x14ac:dyDescent="0.3">
      <c r="A3544" s="27">
        <f t="shared" si="30"/>
        <v>109</v>
      </c>
      <c r="B3544" s="31">
        <v>44972</v>
      </c>
      <c r="C3544" s="31">
        <v>44894</v>
      </c>
      <c r="D3544" s="19" t="s">
        <v>110</v>
      </c>
      <c r="E3544" s="51" t="str">
        <f>IF(ISBLANK(LeaveTracker[[#This Row],[Employee Name]]),"-----",VLOOKUP(LeaveTracker[[#This Row],[Employee Name]],Employees[[Employee Name]:[Office]],7))</f>
        <v>ADMIN OFFICE</v>
      </c>
      <c r="F3544" s="51" t="str">
        <f>IF(ISBLANK(LeaveTracker[[#This Row],[Employee Name]]),"-----",VLOOKUP(LeaveTracker[[#This Row],[Employee Name]],Employees[[Employee Name]:[Office]],6))</f>
        <v>REGULAR</v>
      </c>
      <c r="G3544" s="24">
        <v>44890</v>
      </c>
      <c r="H3544" s="24">
        <v>44890</v>
      </c>
      <c r="I3544" s="19" t="s">
        <v>81</v>
      </c>
      <c r="K3544" s="51" t="str">
        <f ca="1">LeaveTracker[[#This Row],[Days]]&amp;" "&amp;LeaveTracker[[#This Row],[Type of Leave]]</f>
        <v>1 SL</v>
      </c>
      <c r="L3544" s="23">
        <f ca="1">NETWORKDAYS(LeaveTracker[[#This Row],[Start Date]],LeaveTracker[[#This Row],[End Date]],lstHolidays)</f>
        <v>1</v>
      </c>
      <c r="M3544" s="27"/>
    </row>
    <row r="3545" spans="1:13" ht="30" customHeight="1" x14ac:dyDescent="0.3">
      <c r="A3545" s="27">
        <f t="shared" si="30"/>
        <v>110</v>
      </c>
      <c r="B3545" s="31">
        <v>44972</v>
      </c>
      <c r="C3545" s="31">
        <v>44897</v>
      </c>
      <c r="D3545" s="19" t="s">
        <v>110</v>
      </c>
      <c r="E3545" s="51" t="str">
        <f>IF(ISBLANK(LeaveTracker[[#This Row],[Employee Name]]),"-----",VLOOKUP(LeaveTracker[[#This Row],[Employee Name]],Employees[[Employee Name]:[Office]],7))</f>
        <v>ADMIN OFFICE</v>
      </c>
      <c r="F3545" s="51" t="str">
        <f>IF(ISBLANK(LeaveTracker[[#This Row],[Employee Name]]),"-----",VLOOKUP(LeaveTracker[[#This Row],[Employee Name]],Employees[[Employee Name]:[Office]],6))</f>
        <v>REGULAR</v>
      </c>
      <c r="G3545" s="24">
        <v>44911</v>
      </c>
      <c r="H3545" s="24">
        <v>44911</v>
      </c>
      <c r="I3545" s="19" t="s">
        <v>82</v>
      </c>
      <c r="K3545" s="51" t="str">
        <f ca="1">LeaveTracker[[#This Row],[Days]]&amp;" "&amp;LeaveTracker[[#This Row],[Type of Leave]]</f>
        <v>1 VL</v>
      </c>
      <c r="L3545" s="23">
        <f ca="1">NETWORKDAYS(LeaveTracker[[#This Row],[Start Date]],LeaveTracker[[#This Row],[End Date]],lstHolidays)</f>
        <v>1</v>
      </c>
      <c r="M3545" s="27"/>
    </row>
    <row r="3546" spans="1:13" ht="30" customHeight="1" x14ac:dyDescent="0.3">
      <c r="A3546" s="27">
        <f>A3545+1</f>
        <v>111</v>
      </c>
      <c r="B3546" s="31">
        <v>44972</v>
      </c>
      <c r="C3546" s="31">
        <v>44897</v>
      </c>
      <c r="D3546" s="19" t="s">
        <v>110</v>
      </c>
      <c r="E3546" s="51" t="str">
        <f>IF(ISBLANK(LeaveTracker[[#This Row],[Employee Name]]),"-----",VLOOKUP(LeaveTracker[[#This Row],[Employee Name]],Employees[[Employee Name]:[Office]],7))</f>
        <v>ADMIN OFFICE</v>
      </c>
      <c r="F3546" s="51" t="str">
        <f>IF(ISBLANK(LeaveTracker[[#This Row],[Employee Name]]),"-----",VLOOKUP(LeaveTracker[[#This Row],[Employee Name]],Employees[[Employee Name]:[Office]],6))</f>
        <v>REGULAR</v>
      </c>
      <c r="G3546" s="24">
        <v>44921</v>
      </c>
      <c r="H3546" s="24">
        <v>44921</v>
      </c>
      <c r="I3546" s="19" t="s">
        <v>82</v>
      </c>
      <c r="K3546" s="51" t="str">
        <f ca="1">LeaveTracker[[#This Row],[Days]]&amp;" "&amp;LeaveTracker[[#This Row],[Type of Leave]]</f>
        <v>0 VL</v>
      </c>
      <c r="L3546" s="23">
        <f ca="1">NETWORKDAYS(LeaveTracker[[#This Row],[Start Date]],LeaveTracker[[#This Row],[End Date]],lstHolidays)</f>
        <v>0</v>
      </c>
      <c r="M3546" s="27"/>
    </row>
    <row r="3547" spans="1:13" ht="30" customHeight="1" x14ac:dyDescent="0.3">
      <c r="A3547" s="27">
        <f t="shared" si="30"/>
        <v>112</v>
      </c>
      <c r="B3547" s="31">
        <v>44972</v>
      </c>
      <c r="C3547" s="31">
        <v>44897</v>
      </c>
      <c r="D3547" s="19" t="s">
        <v>121</v>
      </c>
      <c r="E3547" s="51" t="str">
        <f>IF(ISBLANK(LeaveTracker[[#This Row],[Employee Name]]),"-----",VLOOKUP(LeaveTracker[[#This Row],[Employee Name]],Employees[[Employee Name]:[Office]],7))</f>
        <v>CHARACTER OFFICE</v>
      </c>
      <c r="F3547" s="51" t="str">
        <f>IF(ISBLANK(LeaveTracker[[#This Row],[Employee Name]]),"-----",VLOOKUP(LeaveTracker[[#This Row],[Employee Name]],Employees[[Employee Name]:[Office]],6))</f>
        <v>REGULAR</v>
      </c>
      <c r="G3547" s="24">
        <v>44904</v>
      </c>
      <c r="H3547" s="24">
        <v>44909</v>
      </c>
      <c r="I3547" s="19" t="s">
        <v>82</v>
      </c>
      <c r="K3547" s="51" t="str">
        <f ca="1">LeaveTracker[[#This Row],[Days]]&amp;" "&amp;LeaveTracker[[#This Row],[Type of Leave]]</f>
        <v>4 VL</v>
      </c>
      <c r="L3547" s="23">
        <f ca="1">NETWORKDAYS(LeaveTracker[[#This Row],[Start Date]],LeaveTracker[[#This Row],[End Date]],lstHolidays)</f>
        <v>4</v>
      </c>
      <c r="M3547" s="27"/>
    </row>
    <row r="3548" spans="1:13" ht="30" customHeight="1" x14ac:dyDescent="0.3">
      <c r="A3548" s="27">
        <v>112</v>
      </c>
      <c r="B3548" s="31">
        <v>44972</v>
      </c>
      <c r="C3548" s="31">
        <v>44897</v>
      </c>
      <c r="D3548" s="19" t="s">
        <v>121</v>
      </c>
      <c r="E3548" s="51" t="str">
        <f>IF(ISBLANK(LeaveTracker[[#This Row],[Employee Name]]),"-----",VLOOKUP(LeaveTracker[[#This Row],[Employee Name]],Employees[[Employee Name]:[Office]],7))</f>
        <v>CHARACTER OFFICE</v>
      </c>
      <c r="F3548" s="51" t="str">
        <f>IF(ISBLANK(LeaveTracker[[#This Row],[Employee Name]]),"-----",VLOOKUP(LeaveTracker[[#This Row],[Employee Name]],Employees[[Employee Name]:[Office]],6))</f>
        <v>REGULAR</v>
      </c>
      <c r="G3548" s="24">
        <v>44924</v>
      </c>
      <c r="H3548" s="24">
        <v>44924</v>
      </c>
      <c r="I3548" s="19" t="s">
        <v>82</v>
      </c>
      <c r="K3548" s="51" t="str">
        <f ca="1">LeaveTracker[[#This Row],[Days]]&amp;" "&amp;LeaveTracker[[#This Row],[Type of Leave]]</f>
        <v>1 VL</v>
      </c>
      <c r="L3548" s="23">
        <f ca="1">NETWORKDAYS(LeaveTracker[[#This Row],[Start Date]],LeaveTracker[[#This Row],[End Date]],lstHolidays)</f>
        <v>1</v>
      </c>
      <c r="M3548" s="27"/>
    </row>
    <row r="3549" spans="1:13" ht="30" customHeight="1" x14ac:dyDescent="0.3">
      <c r="A3549" s="27">
        <f t="shared" si="30"/>
        <v>113</v>
      </c>
      <c r="B3549" s="31">
        <v>44972</v>
      </c>
      <c r="C3549" s="31">
        <v>44827</v>
      </c>
      <c r="D3549" s="19" t="s">
        <v>110</v>
      </c>
      <c r="E3549" s="51" t="str">
        <f>IF(ISBLANK(LeaveTracker[[#This Row],[Employee Name]]),"-----",VLOOKUP(LeaveTracker[[#This Row],[Employee Name]],Employees[[Employee Name]:[Office]],7))</f>
        <v>ADMIN OFFICE</v>
      </c>
      <c r="F3549" s="51" t="str">
        <f>IF(ISBLANK(LeaveTracker[[#This Row],[Employee Name]]),"-----",VLOOKUP(LeaveTracker[[#This Row],[Employee Name]],Employees[[Employee Name]:[Office]],6))</f>
        <v>REGULAR</v>
      </c>
      <c r="G3549" s="24">
        <v>44825</v>
      </c>
      <c r="H3549" s="24">
        <v>44825</v>
      </c>
      <c r="I3549" s="19" t="s">
        <v>81</v>
      </c>
      <c r="K3549" s="51" t="str">
        <f ca="1">LeaveTracker[[#This Row],[Days]]&amp;" "&amp;LeaveTracker[[#This Row],[Type of Leave]]</f>
        <v>1 SL</v>
      </c>
      <c r="L3549" s="23">
        <f ca="1">NETWORKDAYS(LeaveTracker[[#This Row],[Start Date]],LeaveTracker[[#This Row],[End Date]],lstHolidays)</f>
        <v>1</v>
      </c>
      <c r="M3549" s="27"/>
    </row>
    <row r="3550" spans="1:13" ht="30" customHeight="1" x14ac:dyDescent="0.3">
      <c r="A3550" s="27">
        <f t="shared" si="30"/>
        <v>114</v>
      </c>
      <c r="B3550" s="31">
        <v>44972</v>
      </c>
      <c r="C3550" s="31">
        <v>44881</v>
      </c>
      <c r="D3550" s="19" t="s">
        <v>1819</v>
      </c>
      <c r="E3550" s="51" t="str">
        <f>IF(ISBLANK(LeaveTracker[[#This Row],[Employee Name]]),"-----",VLOOKUP(LeaveTracker[[#This Row],[Employee Name]],Employees[[Employee Name]:[Office]],7))</f>
        <v>TICC</v>
      </c>
      <c r="F3550" s="51" t="str">
        <f>IF(ISBLANK(LeaveTracker[[#This Row],[Employee Name]]),"-----",VLOOKUP(LeaveTracker[[#This Row],[Employee Name]],Employees[[Employee Name]:[Office]],6))</f>
        <v>CASUAL</v>
      </c>
      <c r="G3550" s="24">
        <v>44880</v>
      </c>
      <c r="H3550" s="24">
        <v>44880</v>
      </c>
      <c r="I3550" s="19" t="s">
        <v>81</v>
      </c>
      <c r="K3550" s="51" t="str">
        <f ca="1">LeaveTracker[[#This Row],[Days]]&amp;" "&amp;LeaveTracker[[#This Row],[Type of Leave]]</f>
        <v>1 SL</v>
      </c>
      <c r="L3550" s="23">
        <f ca="1">NETWORKDAYS(LeaveTracker[[#This Row],[Start Date]],LeaveTracker[[#This Row],[End Date]],lstHolidays)</f>
        <v>1</v>
      </c>
      <c r="M3550" s="27"/>
    </row>
    <row r="3551" spans="1:13" ht="30" customHeight="1" x14ac:dyDescent="0.3">
      <c r="A3551" s="27">
        <f t="shared" si="30"/>
        <v>115</v>
      </c>
      <c r="B3551" s="31">
        <v>44972</v>
      </c>
      <c r="C3551" s="31">
        <v>44882</v>
      </c>
      <c r="D3551" s="19" t="s">
        <v>1878</v>
      </c>
      <c r="E3551" s="51" t="str">
        <f>IF(ISBLANK(LeaveTracker[[#This Row],[Employee Name]]),"-----",VLOOKUP(LeaveTracker[[#This Row],[Employee Name]],Employees[[Employee Name]:[Office]],7))</f>
        <v>TICC</v>
      </c>
      <c r="F3551" s="51" t="str">
        <f>IF(ISBLANK(LeaveTracker[[#This Row],[Employee Name]]),"-----",VLOOKUP(LeaveTracker[[#This Row],[Employee Name]],Employees[[Employee Name]:[Office]],6))</f>
        <v>CASUAL</v>
      </c>
      <c r="G3551" s="24">
        <v>44881</v>
      </c>
      <c r="H3551" s="24">
        <v>44881</v>
      </c>
      <c r="I3551" s="19" t="s">
        <v>81</v>
      </c>
      <c r="K3551" s="51" t="str">
        <f ca="1">LeaveTracker[[#This Row],[Days]]&amp;" "&amp;LeaveTracker[[#This Row],[Type of Leave]]</f>
        <v>1 SL</v>
      </c>
      <c r="L3551" s="23">
        <f ca="1">NETWORKDAYS(LeaveTracker[[#This Row],[Start Date]],LeaveTracker[[#This Row],[End Date]],lstHolidays)</f>
        <v>1</v>
      </c>
      <c r="M3551" s="27"/>
    </row>
    <row r="3552" spans="1:13" ht="30" customHeight="1" x14ac:dyDescent="0.3">
      <c r="A3552" s="27">
        <f t="shared" si="30"/>
        <v>116</v>
      </c>
      <c r="B3552" s="31">
        <v>44972</v>
      </c>
      <c r="C3552" s="31">
        <v>44882</v>
      </c>
      <c r="D3552" s="19" t="s">
        <v>1878</v>
      </c>
      <c r="E3552" s="51" t="str">
        <f>IF(ISBLANK(LeaveTracker[[#This Row],[Employee Name]]),"-----",VLOOKUP(LeaveTracker[[#This Row],[Employee Name]],Employees[[Employee Name]:[Office]],7))</f>
        <v>TICC</v>
      </c>
      <c r="F3552" s="51" t="str">
        <f>IF(ISBLANK(LeaveTracker[[#This Row],[Employee Name]]),"-----",VLOOKUP(LeaveTracker[[#This Row],[Employee Name]],Employees[[Employee Name]:[Office]],6))</f>
        <v>CASUAL</v>
      </c>
      <c r="G3552" s="24">
        <v>44874</v>
      </c>
      <c r="H3552" s="24">
        <v>44874</v>
      </c>
      <c r="I3552" s="19" t="s">
        <v>298</v>
      </c>
      <c r="J3552" s="43" t="s">
        <v>1003</v>
      </c>
      <c r="K3552" s="51" t="str">
        <f ca="1">LeaveTracker[[#This Row],[Days]]&amp;" "&amp;LeaveTracker[[#This Row],[Type of Leave]]</f>
        <v>1 OTHER</v>
      </c>
      <c r="L3552" s="23">
        <f ca="1">NETWORKDAYS(LeaveTracker[[#This Row],[Start Date]],LeaveTracker[[#This Row],[End Date]],lstHolidays)</f>
        <v>1</v>
      </c>
      <c r="M3552" s="27"/>
    </row>
    <row r="3553" spans="1:13" ht="30" customHeight="1" x14ac:dyDescent="0.3">
      <c r="A3553" s="27">
        <f t="shared" si="30"/>
        <v>117</v>
      </c>
      <c r="B3553" s="31">
        <v>44972</v>
      </c>
      <c r="C3553" s="31">
        <v>44882</v>
      </c>
      <c r="D3553" s="19" t="s">
        <v>1878</v>
      </c>
      <c r="E3553" s="51" t="str">
        <f>IF(ISBLANK(LeaveTracker[[#This Row],[Employee Name]]),"-----",VLOOKUP(LeaveTracker[[#This Row],[Employee Name]],Employees[[Employee Name]:[Office]],7))</f>
        <v>TICC</v>
      </c>
      <c r="F3553" s="51" t="str">
        <f>IF(ISBLANK(LeaveTracker[[#This Row],[Employee Name]]),"-----",VLOOKUP(LeaveTracker[[#This Row],[Employee Name]],Employees[[Employee Name]:[Office]],6))</f>
        <v>CASUAL</v>
      </c>
      <c r="G3553" s="24">
        <v>44888</v>
      </c>
      <c r="H3553" s="24">
        <v>44888</v>
      </c>
      <c r="I3553" s="19" t="s">
        <v>82</v>
      </c>
      <c r="K3553" s="51" t="str">
        <f ca="1">LeaveTracker[[#This Row],[Days]]&amp;" "&amp;LeaveTracker[[#This Row],[Type of Leave]]</f>
        <v>1 VL</v>
      </c>
      <c r="L3553" s="23">
        <f ca="1">NETWORKDAYS(LeaveTracker[[#This Row],[Start Date]],LeaveTracker[[#This Row],[End Date]],lstHolidays)</f>
        <v>1</v>
      </c>
      <c r="M3553" s="27"/>
    </row>
    <row r="3554" spans="1:13" ht="30" customHeight="1" x14ac:dyDescent="0.3">
      <c r="A3554" s="27">
        <f t="shared" si="30"/>
        <v>118</v>
      </c>
      <c r="B3554" s="31">
        <v>44972</v>
      </c>
      <c r="C3554" s="31">
        <v>44876</v>
      </c>
      <c r="D3554" s="19" t="s">
        <v>1823</v>
      </c>
      <c r="E3554" s="51" t="str">
        <f>IF(ISBLANK(LeaveTracker[[#This Row],[Employee Name]]),"-----",VLOOKUP(LeaveTracker[[#This Row],[Employee Name]],Employees[[Employee Name]:[Office]],7))</f>
        <v>TICC</v>
      </c>
      <c r="F3554" s="51" t="str">
        <f>IF(ISBLANK(LeaveTracker[[#This Row],[Employee Name]]),"-----",VLOOKUP(LeaveTracker[[#This Row],[Employee Name]],Employees[[Employee Name]:[Office]],6))</f>
        <v>CASUAL</v>
      </c>
      <c r="G3554" s="24">
        <v>44888</v>
      </c>
      <c r="H3554" s="24">
        <v>44894</v>
      </c>
      <c r="I3554" s="19" t="s">
        <v>82</v>
      </c>
      <c r="K3554" s="51" t="str">
        <f ca="1">LeaveTracker[[#This Row],[Days]]&amp;" "&amp;LeaveTracker[[#This Row],[Type of Leave]]</f>
        <v>5 VL</v>
      </c>
      <c r="L3554" s="23">
        <f ca="1">NETWORKDAYS(LeaveTracker[[#This Row],[Start Date]],LeaveTracker[[#This Row],[End Date]],lstHolidays)</f>
        <v>5</v>
      </c>
      <c r="M3554" s="27"/>
    </row>
    <row r="3555" spans="1:13" ht="30" customHeight="1" x14ac:dyDescent="0.3">
      <c r="A3555" s="27">
        <f t="shared" si="30"/>
        <v>119</v>
      </c>
      <c r="B3555" s="31">
        <v>44972</v>
      </c>
      <c r="C3555" s="31">
        <v>44930</v>
      </c>
      <c r="D3555" s="18" t="s">
        <v>2039</v>
      </c>
      <c r="E3555" s="51" t="str">
        <f>IF(ISBLANK(LeaveTracker[[#This Row],[Employee Name]]),"-----",VLOOKUP(LeaveTracker[[#This Row],[Employee Name]],Employees[[Employee Name]:[Office]],7))</f>
        <v>CSWDO</v>
      </c>
      <c r="F3555" s="51">
        <f>IF(ISBLANK(LeaveTracker[[#This Row],[Employee Name]]),"-----",VLOOKUP(LeaveTracker[[#This Row],[Employee Name]],Employees[[Employee Name]:[Office]],6))</f>
        <v>0</v>
      </c>
      <c r="G3555" s="24">
        <v>44932</v>
      </c>
      <c r="H3555" s="24">
        <v>44932</v>
      </c>
      <c r="I3555" s="19" t="s">
        <v>298</v>
      </c>
      <c r="J3555" s="43" t="s">
        <v>1003</v>
      </c>
      <c r="K3555" s="51" t="str">
        <f ca="1">LeaveTracker[[#This Row],[Days]]&amp;" "&amp;LeaveTracker[[#This Row],[Type of Leave]]</f>
        <v>1 OTHER</v>
      </c>
      <c r="L3555" s="23">
        <f ca="1">NETWORKDAYS(LeaveTracker[[#This Row],[Start Date]],LeaveTracker[[#This Row],[End Date]],lstHolidays)</f>
        <v>1</v>
      </c>
      <c r="M3555" s="27"/>
    </row>
    <row r="3556" spans="1:13" ht="30" customHeight="1" x14ac:dyDescent="0.3">
      <c r="A3556" s="27">
        <f t="shared" si="30"/>
        <v>120</v>
      </c>
      <c r="B3556" s="31">
        <v>44972</v>
      </c>
      <c r="C3556" s="31">
        <v>44931</v>
      </c>
      <c r="D3556" s="19" t="s">
        <v>1864</v>
      </c>
      <c r="E3556" s="51" t="str">
        <f>IF(ISBLANK(LeaveTracker[[#This Row],[Employee Name]]),"-----",VLOOKUP(LeaveTracker[[#This Row],[Employee Name]],Employees[[Employee Name]:[Office]],7))</f>
        <v>TICC</v>
      </c>
      <c r="F3556" s="51" t="str">
        <f>IF(ISBLANK(LeaveTracker[[#This Row],[Employee Name]]),"-----",VLOOKUP(LeaveTracker[[#This Row],[Employee Name]],Employees[[Employee Name]:[Office]],6))</f>
        <v>CASUAL</v>
      </c>
      <c r="G3556" s="24">
        <v>44930</v>
      </c>
      <c r="H3556" s="24">
        <v>44931</v>
      </c>
      <c r="I3556" s="19" t="s">
        <v>81</v>
      </c>
      <c r="K3556" s="51" t="str">
        <f ca="1">LeaveTracker[[#This Row],[Days]]&amp;" "&amp;LeaveTracker[[#This Row],[Type of Leave]]</f>
        <v>2 SL</v>
      </c>
      <c r="L3556" s="23">
        <f ca="1">NETWORKDAYS(LeaveTracker[[#This Row],[Start Date]],LeaveTracker[[#This Row],[End Date]],lstHolidays)</f>
        <v>2</v>
      </c>
      <c r="M3556" s="27"/>
    </row>
    <row r="3557" spans="1:13" ht="30" customHeight="1" x14ac:dyDescent="0.3">
      <c r="A3557" s="27">
        <f t="shared" si="30"/>
        <v>121</v>
      </c>
      <c r="B3557" s="31">
        <v>44972</v>
      </c>
      <c r="C3557" s="31">
        <v>44929</v>
      </c>
      <c r="D3557" s="19" t="s">
        <v>1865</v>
      </c>
      <c r="E3557" s="51" t="str">
        <f>IF(ISBLANK(LeaveTracker[[#This Row],[Employee Name]]),"-----",VLOOKUP(LeaveTracker[[#This Row],[Employee Name]],Employees[[Employee Name]:[Office]],7))</f>
        <v>TICC</v>
      </c>
      <c r="F3557" s="51" t="str">
        <f>IF(ISBLANK(LeaveTracker[[#This Row],[Employee Name]]),"-----",VLOOKUP(LeaveTracker[[#This Row],[Employee Name]],Employees[[Employee Name]:[Office]],6))</f>
        <v>CASUAL</v>
      </c>
      <c r="G3557" s="24">
        <v>44931</v>
      </c>
      <c r="H3557" s="24">
        <v>44931</v>
      </c>
      <c r="I3557" s="19" t="s">
        <v>298</v>
      </c>
      <c r="J3557" s="43" t="s">
        <v>158</v>
      </c>
      <c r="K3557" s="51" t="str">
        <f ca="1">LeaveTracker[[#This Row],[Days]]&amp;" "&amp;LeaveTracker[[#This Row],[Type of Leave]]</f>
        <v>1 OTHER</v>
      </c>
      <c r="L3557" s="23">
        <f ca="1">NETWORKDAYS(LeaveTracker[[#This Row],[Start Date]],LeaveTracker[[#This Row],[End Date]],lstHolidays)</f>
        <v>1</v>
      </c>
      <c r="M3557" s="27"/>
    </row>
    <row r="3558" spans="1:13" ht="30" customHeight="1" x14ac:dyDescent="0.3">
      <c r="A3558" s="27">
        <f t="shared" si="30"/>
        <v>122</v>
      </c>
      <c r="B3558" s="31">
        <v>44972</v>
      </c>
      <c r="C3558" s="31">
        <v>44930</v>
      </c>
      <c r="D3558" s="19" t="s">
        <v>1819</v>
      </c>
      <c r="E3558" s="51" t="str">
        <f>IF(ISBLANK(LeaveTracker[[#This Row],[Employee Name]]),"-----",VLOOKUP(LeaveTracker[[#This Row],[Employee Name]],Employees[[Employee Name]:[Office]],7))</f>
        <v>TICC</v>
      </c>
      <c r="F3558" s="51" t="str">
        <f>IF(ISBLANK(LeaveTracker[[#This Row],[Employee Name]]),"-----",VLOOKUP(LeaveTracker[[#This Row],[Employee Name]],Employees[[Employee Name]:[Office]],6))</f>
        <v>CASUAL</v>
      </c>
      <c r="G3558" s="24">
        <v>44929</v>
      </c>
      <c r="H3558" s="24">
        <v>44929</v>
      </c>
      <c r="I3558" s="19" t="s">
        <v>81</v>
      </c>
      <c r="K3558" s="51" t="str">
        <f ca="1">LeaveTracker[[#This Row],[Days]]&amp;" "&amp;LeaveTracker[[#This Row],[Type of Leave]]</f>
        <v>1 SL</v>
      </c>
      <c r="L3558" s="23">
        <f ca="1">NETWORKDAYS(LeaveTracker[[#This Row],[Start Date]],LeaveTracker[[#This Row],[End Date]],lstHolidays)</f>
        <v>1</v>
      </c>
      <c r="M3558" s="27"/>
    </row>
    <row r="3559" spans="1:13" ht="30" customHeight="1" x14ac:dyDescent="0.3">
      <c r="A3559" s="27">
        <f t="shared" si="30"/>
        <v>123</v>
      </c>
      <c r="B3559" s="31">
        <v>44972</v>
      </c>
      <c r="C3559" s="31">
        <v>44928</v>
      </c>
      <c r="D3559" s="19" t="s">
        <v>1821</v>
      </c>
      <c r="E3559" s="51" t="str">
        <f>IF(ISBLANK(LeaveTracker[[#This Row],[Employee Name]]),"-----",VLOOKUP(LeaveTracker[[#This Row],[Employee Name]],Employees[[Employee Name]:[Office]],7))</f>
        <v>TICC/TCCH</v>
      </c>
      <c r="F3559" s="51" t="str">
        <f>IF(ISBLANK(LeaveTracker[[#This Row],[Employee Name]]),"-----",VLOOKUP(LeaveTracker[[#This Row],[Employee Name]],Employees[[Employee Name]:[Office]],6))</f>
        <v>CASUAL</v>
      </c>
      <c r="G3559" s="24">
        <v>44924</v>
      </c>
      <c r="H3559" s="24">
        <v>44924</v>
      </c>
      <c r="I3559" s="19" t="s">
        <v>81</v>
      </c>
      <c r="K3559" s="51" t="str">
        <f ca="1">LeaveTracker[[#This Row],[Days]]&amp;" "&amp;LeaveTracker[[#This Row],[Type of Leave]]</f>
        <v>1 SL</v>
      </c>
      <c r="L3559" s="23">
        <f ca="1">NETWORKDAYS(LeaveTracker[[#This Row],[Start Date]],LeaveTracker[[#This Row],[End Date]],lstHolidays)</f>
        <v>1</v>
      </c>
      <c r="M3559" s="27"/>
    </row>
    <row r="3560" spans="1:13" ht="30" customHeight="1" x14ac:dyDescent="0.3">
      <c r="A3560" s="27">
        <f t="shared" si="30"/>
        <v>124</v>
      </c>
      <c r="B3560" s="31">
        <v>44972</v>
      </c>
      <c r="C3560" s="31">
        <v>44904</v>
      </c>
      <c r="D3560" s="19" t="s">
        <v>1819</v>
      </c>
      <c r="E3560" s="51" t="str">
        <f>IF(ISBLANK(LeaveTracker[[#This Row],[Employee Name]]),"-----",VLOOKUP(LeaveTracker[[#This Row],[Employee Name]],Employees[[Employee Name]:[Office]],7))</f>
        <v>TICC</v>
      </c>
      <c r="F3560" s="51" t="str">
        <f>IF(ISBLANK(LeaveTracker[[#This Row],[Employee Name]]),"-----",VLOOKUP(LeaveTracker[[#This Row],[Employee Name]],Employees[[Employee Name]:[Office]],6))</f>
        <v>CASUAL</v>
      </c>
      <c r="G3560" s="24">
        <v>44902</v>
      </c>
      <c r="H3560" s="24">
        <v>44902</v>
      </c>
      <c r="I3560" s="19" t="s">
        <v>81</v>
      </c>
      <c r="K3560" s="51" t="str">
        <f ca="1">LeaveTracker[[#This Row],[Days]]&amp;" "&amp;LeaveTracker[[#This Row],[Type of Leave]]</f>
        <v>1 SL</v>
      </c>
      <c r="L3560" s="23">
        <f ca="1">NETWORKDAYS(LeaveTracker[[#This Row],[Start Date]],LeaveTracker[[#This Row],[End Date]],lstHolidays)</f>
        <v>1</v>
      </c>
      <c r="M3560" s="27"/>
    </row>
    <row r="3561" spans="1:13" ht="30" customHeight="1" x14ac:dyDescent="0.3">
      <c r="A3561" s="27">
        <f t="shared" si="30"/>
        <v>125</v>
      </c>
      <c r="B3561" s="31">
        <v>44972</v>
      </c>
      <c r="C3561" s="31">
        <v>44904</v>
      </c>
      <c r="D3561" s="19" t="s">
        <v>1823</v>
      </c>
      <c r="E3561" s="51" t="str">
        <f>IF(ISBLANK(LeaveTracker[[#This Row],[Employee Name]]),"-----",VLOOKUP(LeaveTracker[[#This Row],[Employee Name]],Employees[[Employee Name]:[Office]],7))</f>
        <v>TICC</v>
      </c>
      <c r="F3561" s="51" t="str">
        <f>IF(ISBLANK(LeaveTracker[[#This Row],[Employee Name]]),"-----",VLOOKUP(LeaveTracker[[#This Row],[Employee Name]],Employees[[Employee Name]:[Office]],6))</f>
        <v>CASUAL</v>
      </c>
      <c r="G3561" s="24">
        <v>44900</v>
      </c>
      <c r="H3561" s="24">
        <v>44900</v>
      </c>
      <c r="I3561" s="19" t="s">
        <v>81</v>
      </c>
      <c r="K3561" s="51" t="str">
        <f ca="1">LeaveTracker[[#This Row],[Days]]&amp;" "&amp;LeaveTracker[[#This Row],[Type of Leave]]</f>
        <v>1 SL</v>
      </c>
      <c r="L3561" s="23">
        <f ca="1">NETWORKDAYS(LeaveTracker[[#This Row],[Start Date]],LeaveTracker[[#This Row],[End Date]],lstHolidays)</f>
        <v>1</v>
      </c>
      <c r="M3561" s="27"/>
    </row>
    <row r="3562" spans="1:13" ht="30" customHeight="1" x14ac:dyDescent="0.3">
      <c r="A3562" s="27">
        <f t="shared" si="30"/>
        <v>126</v>
      </c>
      <c r="B3562" s="31">
        <v>44972</v>
      </c>
      <c r="C3562" s="31">
        <v>44806</v>
      </c>
      <c r="D3562" s="19" t="s">
        <v>1097</v>
      </c>
      <c r="E3562" s="51" t="str">
        <f>IF(ISBLANK(LeaveTracker[[#This Row],[Employee Name]]),"-----",VLOOKUP(LeaveTracker[[#This Row],[Employee Name]],Employees[[Employee Name]:[Office]],7))</f>
        <v>ADMIN OFFICE</v>
      </c>
      <c r="F3562" s="51" t="str">
        <f>IF(ISBLANK(LeaveTracker[[#This Row],[Employee Name]]),"-----",VLOOKUP(LeaveTracker[[#This Row],[Employee Name]],Employees[[Employee Name]:[Office]],6))</f>
        <v>REGULAR</v>
      </c>
      <c r="G3562" s="24">
        <v>44810</v>
      </c>
      <c r="H3562" s="24">
        <v>44810</v>
      </c>
      <c r="I3562" s="19" t="s">
        <v>82</v>
      </c>
      <c r="K3562" s="51" t="str">
        <f ca="1">LeaveTracker[[#This Row],[Days]]&amp;" "&amp;LeaveTracker[[#This Row],[Type of Leave]]</f>
        <v>1 VL</v>
      </c>
      <c r="L3562" s="23">
        <f ca="1">NETWORKDAYS(LeaveTracker[[#This Row],[Start Date]],LeaveTracker[[#This Row],[End Date]],lstHolidays)</f>
        <v>1</v>
      </c>
      <c r="M3562" s="27"/>
    </row>
    <row r="3563" spans="1:13" ht="30" customHeight="1" x14ac:dyDescent="0.3">
      <c r="A3563" s="27">
        <f t="shared" si="30"/>
        <v>127</v>
      </c>
      <c r="B3563" s="31">
        <v>44972</v>
      </c>
      <c r="C3563" s="31">
        <v>44882</v>
      </c>
      <c r="D3563" s="19" t="s">
        <v>1877</v>
      </c>
      <c r="E3563" s="51" t="str">
        <f>IF(ISBLANK(LeaveTracker[[#This Row],[Employee Name]]),"-----",VLOOKUP(LeaveTracker[[#This Row],[Employee Name]],Employees[[Employee Name]:[Office]],7))</f>
        <v>TICC</v>
      </c>
      <c r="F3563" s="51" t="str">
        <f>IF(ISBLANK(LeaveTracker[[#This Row],[Employee Name]]),"-----",VLOOKUP(LeaveTracker[[#This Row],[Employee Name]],Employees[[Employee Name]:[Office]],6))</f>
        <v>CASUAL</v>
      </c>
      <c r="G3563" s="24">
        <v>44889</v>
      </c>
      <c r="H3563" s="24">
        <v>44890</v>
      </c>
      <c r="I3563" s="19" t="s">
        <v>82</v>
      </c>
      <c r="K3563" s="51" t="str">
        <f ca="1">LeaveTracker[[#This Row],[Days]]&amp;" "&amp;LeaveTracker[[#This Row],[Type of Leave]]</f>
        <v>2 VL</v>
      </c>
      <c r="L3563" s="23">
        <f ca="1">NETWORKDAYS(LeaveTracker[[#This Row],[Start Date]],LeaveTracker[[#This Row],[End Date]],lstHolidays)</f>
        <v>2</v>
      </c>
      <c r="M3563" s="27"/>
    </row>
    <row r="3564" spans="1:13" ht="30" customHeight="1" x14ac:dyDescent="0.3">
      <c r="A3564" s="27">
        <f t="shared" si="30"/>
        <v>128</v>
      </c>
      <c r="B3564" s="31">
        <v>44972</v>
      </c>
      <c r="C3564" s="31">
        <v>44882</v>
      </c>
      <c r="D3564" s="19" t="s">
        <v>1097</v>
      </c>
      <c r="E3564" s="51" t="str">
        <f>IF(ISBLANK(LeaveTracker[[#This Row],[Employee Name]]),"-----",VLOOKUP(LeaveTracker[[#This Row],[Employee Name]],Employees[[Employee Name]:[Office]],7))</f>
        <v>ADMIN OFFICE</v>
      </c>
      <c r="F3564" s="51" t="str">
        <f>IF(ISBLANK(LeaveTracker[[#This Row],[Employee Name]]),"-----",VLOOKUP(LeaveTracker[[#This Row],[Employee Name]],Employees[[Employee Name]:[Office]],6))</f>
        <v>REGULAR</v>
      </c>
      <c r="G3564" s="24">
        <v>44881</v>
      </c>
      <c r="H3564" s="24">
        <v>44881</v>
      </c>
      <c r="I3564" s="19" t="s">
        <v>81</v>
      </c>
      <c r="K3564" s="51" t="str">
        <f ca="1">LeaveTracker[[#This Row],[Days]]&amp;" "&amp;LeaveTracker[[#This Row],[Type of Leave]]</f>
        <v>1 SL</v>
      </c>
      <c r="L3564" s="23">
        <f ca="1">NETWORKDAYS(LeaveTracker[[#This Row],[Start Date]],LeaveTracker[[#This Row],[End Date]],lstHolidays)</f>
        <v>1</v>
      </c>
      <c r="M3564" s="27"/>
    </row>
    <row r="3565" spans="1:13" ht="30" customHeight="1" x14ac:dyDescent="0.3">
      <c r="A3565" s="27">
        <f>A3564+1</f>
        <v>129</v>
      </c>
      <c r="B3565" s="31">
        <v>44972</v>
      </c>
      <c r="C3565" s="31">
        <v>44839</v>
      </c>
      <c r="D3565" s="19" t="s">
        <v>110</v>
      </c>
      <c r="E3565" s="51" t="str">
        <f>IF(ISBLANK(LeaveTracker[[#This Row],[Employee Name]]),"-----",VLOOKUP(LeaveTracker[[#This Row],[Employee Name]],Employees[[Employee Name]:[Office]],7))</f>
        <v>ADMIN OFFICE</v>
      </c>
      <c r="F3565" s="51" t="str">
        <f>IF(ISBLANK(LeaveTracker[[#This Row],[Employee Name]]),"-----",VLOOKUP(LeaveTracker[[#This Row],[Employee Name]],Employees[[Employee Name]:[Office]],6))</f>
        <v>REGULAR</v>
      </c>
      <c r="G3565" s="24">
        <v>44852</v>
      </c>
      <c r="H3565" s="24">
        <v>44852</v>
      </c>
      <c r="I3565" s="19" t="s">
        <v>81</v>
      </c>
      <c r="K3565" s="51" t="str">
        <f ca="1">LeaveTracker[[#This Row],[Days]]&amp;" "&amp;LeaveTracker[[#This Row],[Type of Leave]]</f>
        <v>1 SL</v>
      </c>
      <c r="L3565" s="23">
        <f ca="1">NETWORKDAYS(LeaveTracker[[#This Row],[Start Date]],LeaveTracker[[#This Row],[End Date]],lstHolidays)</f>
        <v>1</v>
      </c>
      <c r="M3565" s="27"/>
    </row>
    <row r="3566" spans="1:13" ht="30" customHeight="1" x14ac:dyDescent="0.3">
      <c r="A3566" s="27">
        <v>129</v>
      </c>
      <c r="B3566" s="31">
        <v>44972</v>
      </c>
      <c r="C3566" s="31">
        <v>44839</v>
      </c>
      <c r="D3566" s="19" t="s">
        <v>110</v>
      </c>
      <c r="E3566" s="51" t="str">
        <f>IF(ISBLANK(LeaveTracker[[#This Row],[Employee Name]]),"-----",VLOOKUP(LeaveTracker[[#This Row],[Employee Name]],Employees[[Employee Name]:[Office]],7))</f>
        <v>ADMIN OFFICE</v>
      </c>
      <c r="F3566" s="51" t="str">
        <f>IF(ISBLANK(LeaveTracker[[#This Row],[Employee Name]]),"-----",VLOOKUP(LeaveTracker[[#This Row],[Employee Name]],Employees[[Employee Name]:[Office]],6))</f>
        <v>REGULAR</v>
      </c>
      <c r="G3566" s="24">
        <v>44858</v>
      </c>
      <c r="H3566" s="24">
        <v>44859</v>
      </c>
      <c r="I3566" s="19" t="s">
        <v>81</v>
      </c>
      <c r="K3566" s="51" t="str">
        <f ca="1">LeaveTracker[[#This Row],[Days]]&amp;" "&amp;LeaveTracker[[#This Row],[Type of Leave]]</f>
        <v>2 SL</v>
      </c>
      <c r="L3566" s="23">
        <f ca="1">NETWORKDAYS(LeaveTracker[[#This Row],[Start Date]],LeaveTracker[[#This Row],[End Date]],lstHolidays)</f>
        <v>2</v>
      </c>
      <c r="M3566" s="27"/>
    </row>
    <row r="3567" spans="1:13" ht="30" customHeight="1" x14ac:dyDescent="0.3">
      <c r="A3567" s="27">
        <f>A3566+1</f>
        <v>130</v>
      </c>
      <c r="B3567" s="31">
        <v>44972</v>
      </c>
      <c r="C3567" s="31">
        <v>44824</v>
      </c>
      <c r="D3567" s="19" t="s">
        <v>110</v>
      </c>
      <c r="E3567" s="51" t="str">
        <f>IF(ISBLANK(LeaveTracker[[#This Row],[Employee Name]]),"-----",VLOOKUP(LeaveTracker[[#This Row],[Employee Name]],Employees[[Employee Name]:[Office]],7))</f>
        <v>ADMIN OFFICE</v>
      </c>
      <c r="F3567" s="51" t="str">
        <f>IF(ISBLANK(LeaveTracker[[#This Row],[Employee Name]]),"-----",VLOOKUP(LeaveTracker[[#This Row],[Employee Name]],Employees[[Employee Name]:[Office]],6))</f>
        <v>REGULAR</v>
      </c>
      <c r="G3567" s="24">
        <v>44831</v>
      </c>
      <c r="H3567" s="24">
        <v>44833</v>
      </c>
      <c r="I3567" s="19" t="s">
        <v>82</v>
      </c>
      <c r="K3567" s="51" t="str">
        <f ca="1">LeaveTracker[[#This Row],[Days]]&amp;" "&amp;LeaveTracker[[#This Row],[Type of Leave]]</f>
        <v>3 VL</v>
      </c>
      <c r="L3567" s="23">
        <f ca="1">NETWORKDAYS(LeaveTracker[[#This Row],[Start Date]],LeaveTracker[[#This Row],[End Date]],lstHolidays)</f>
        <v>3</v>
      </c>
      <c r="M3567" s="27"/>
    </row>
    <row r="3568" spans="1:13" ht="30" customHeight="1" x14ac:dyDescent="0.3">
      <c r="A3568" s="27">
        <f t="shared" si="30"/>
        <v>131</v>
      </c>
      <c r="B3568" s="31">
        <v>44972</v>
      </c>
      <c r="C3568" s="31">
        <v>44827</v>
      </c>
      <c r="D3568" s="19" t="s">
        <v>1097</v>
      </c>
      <c r="E3568" s="51" t="str">
        <f>IF(ISBLANK(LeaveTracker[[#This Row],[Employee Name]]),"-----",VLOOKUP(LeaveTracker[[#This Row],[Employee Name]],Employees[[Employee Name]:[Office]],7))</f>
        <v>ADMIN OFFICE</v>
      </c>
      <c r="F3568" s="51" t="str">
        <f>IF(ISBLANK(LeaveTracker[[#This Row],[Employee Name]]),"-----",VLOOKUP(LeaveTracker[[#This Row],[Employee Name]],Employees[[Employee Name]:[Office]],6))</f>
        <v>REGULAR</v>
      </c>
      <c r="G3568" s="24">
        <v>44837</v>
      </c>
      <c r="H3568" s="24">
        <v>44838</v>
      </c>
      <c r="I3568" s="19" t="s">
        <v>298</v>
      </c>
      <c r="J3568" s="43" t="s">
        <v>1003</v>
      </c>
      <c r="K3568" s="51" t="str">
        <f ca="1">LeaveTracker[[#This Row],[Days]]&amp;" "&amp;LeaveTracker[[#This Row],[Type of Leave]]</f>
        <v>2 OTHER</v>
      </c>
      <c r="L3568" s="23">
        <f ca="1">NETWORKDAYS(LeaveTracker[[#This Row],[Start Date]],LeaveTracker[[#This Row],[End Date]],lstHolidays)</f>
        <v>2</v>
      </c>
      <c r="M3568" s="27"/>
    </row>
    <row r="3569" spans="1:13" ht="30" customHeight="1" x14ac:dyDescent="0.3">
      <c r="A3569" s="27">
        <f t="shared" si="30"/>
        <v>132</v>
      </c>
      <c r="B3569" s="31">
        <v>44972</v>
      </c>
      <c r="C3569" s="31">
        <v>44845</v>
      </c>
      <c r="D3569" s="19" t="s">
        <v>121</v>
      </c>
      <c r="E3569" s="51" t="str">
        <f>IF(ISBLANK(LeaveTracker[[#This Row],[Employee Name]]),"-----",VLOOKUP(LeaveTracker[[#This Row],[Employee Name]],Employees[[Employee Name]:[Office]],7))</f>
        <v>CHARACTER OFFICE</v>
      </c>
      <c r="F3569" s="51" t="str">
        <f>IF(ISBLANK(LeaveTracker[[#This Row],[Employee Name]]),"-----",VLOOKUP(LeaveTracker[[#This Row],[Employee Name]],Employees[[Employee Name]:[Office]],6))</f>
        <v>REGULAR</v>
      </c>
      <c r="G3569" s="24">
        <v>44844</v>
      </c>
      <c r="H3569" s="24">
        <v>44844</v>
      </c>
      <c r="I3569" s="19" t="s">
        <v>81</v>
      </c>
      <c r="K3569" s="51" t="str">
        <f ca="1">LeaveTracker[[#This Row],[Days]]&amp;" "&amp;LeaveTracker[[#This Row],[Type of Leave]]</f>
        <v>1 SL</v>
      </c>
      <c r="L3569" s="23">
        <f ca="1">NETWORKDAYS(LeaveTracker[[#This Row],[Start Date]],LeaveTracker[[#This Row],[End Date]],lstHolidays)</f>
        <v>1</v>
      </c>
      <c r="M3569" s="27"/>
    </row>
    <row r="3570" spans="1:13" ht="30" customHeight="1" x14ac:dyDescent="0.3">
      <c r="A3570" s="27">
        <f t="shared" si="30"/>
        <v>133</v>
      </c>
      <c r="B3570" s="31">
        <v>44972</v>
      </c>
      <c r="C3570" s="31">
        <v>44854</v>
      </c>
      <c r="D3570" s="19" t="s">
        <v>121</v>
      </c>
      <c r="E3570" s="51" t="str">
        <f>IF(ISBLANK(LeaveTracker[[#This Row],[Employee Name]]),"-----",VLOOKUP(LeaveTracker[[#This Row],[Employee Name]],Employees[[Employee Name]:[Office]],7))</f>
        <v>CHARACTER OFFICE</v>
      </c>
      <c r="F3570" s="51" t="str">
        <f>IF(ISBLANK(LeaveTracker[[#This Row],[Employee Name]]),"-----",VLOOKUP(LeaveTracker[[#This Row],[Employee Name]],Employees[[Employee Name]:[Office]],6))</f>
        <v>REGULAR</v>
      </c>
      <c r="G3570" s="24">
        <v>44853</v>
      </c>
      <c r="H3570" s="24">
        <v>44853</v>
      </c>
      <c r="I3570" s="19" t="s">
        <v>81</v>
      </c>
      <c r="K3570" s="51" t="str">
        <f ca="1">LeaveTracker[[#This Row],[Days]]&amp;" "&amp;LeaveTracker[[#This Row],[Type of Leave]]</f>
        <v>1 SL</v>
      </c>
      <c r="L3570" s="23">
        <f ca="1">NETWORKDAYS(LeaveTracker[[#This Row],[Start Date]],LeaveTracker[[#This Row],[End Date]],lstHolidays)</f>
        <v>1</v>
      </c>
      <c r="M3570" s="27"/>
    </row>
    <row r="3571" spans="1:13" ht="30" customHeight="1" x14ac:dyDescent="0.3">
      <c r="A3571" s="27">
        <f t="shared" si="30"/>
        <v>134</v>
      </c>
      <c r="B3571" s="31">
        <v>44972</v>
      </c>
      <c r="C3571" s="31">
        <v>44816</v>
      </c>
      <c r="D3571" s="19" t="s">
        <v>116</v>
      </c>
      <c r="E3571" s="51" t="str">
        <f>IF(ISBLANK(LeaveTracker[[#This Row],[Employee Name]]),"-----",VLOOKUP(LeaveTracker[[#This Row],[Employee Name]],Employees[[Employee Name]:[Office]],7))</f>
        <v>CHARACTER OFFICE</v>
      </c>
      <c r="F3571" s="51" t="str">
        <f>IF(ISBLANK(LeaveTracker[[#This Row],[Employee Name]]),"-----",VLOOKUP(LeaveTracker[[#This Row],[Employee Name]],Employees[[Employee Name]:[Office]],6))</f>
        <v>REGULAR</v>
      </c>
      <c r="G3571" s="24">
        <v>44813</v>
      </c>
      <c r="H3571" s="24">
        <v>44813</v>
      </c>
      <c r="I3571" s="19" t="s">
        <v>81</v>
      </c>
      <c r="K3571" s="51" t="str">
        <f ca="1">LeaveTracker[[#This Row],[Days]]&amp;" "&amp;LeaveTracker[[#This Row],[Type of Leave]]</f>
        <v>1 SL</v>
      </c>
      <c r="L3571" s="23">
        <f ca="1">NETWORKDAYS(LeaveTracker[[#This Row],[Start Date]],LeaveTracker[[#This Row],[End Date]],lstHolidays)</f>
        <v>1</v>
      </c>
      <c r="M3571" s="27"/>
    </row>
    <row r="3572" spans="1:13" ht="30" customHeight="1" x14ac:dyDescent="0.3">
      <c r="A3572" s="27">
        <f t="shared" si="30"/>
        <v>135</v>
      </c>
      <c r="B3572" s="31">
        <v>44972</v>
      </c>
      <c r="C3572" s="31">
        <v>44887</v>
      </c>
      <c r="D3572" s="19" t="s">
        <v>116</v>
      </c>
      <c r="E3572" s="51" t="str">
        <f>IF(ISBLANK(LeaveTracker[[#This Row],[Employee Name]]),"-----",VLOOKUP(LeaveTracker[[#This Row],[Employee Name]],Employees[[Employee Name]:[Office]],7))</f>
        <v>CHARACTER OFFICE</v>
      </c>
      <c r="F3572" s="51" t="str">
        <f>IF(ISBLANK(LeaveTracker[[#This Row],[Employee Name]]),"-----",VLOOKUP(LeaveTracker[[#This Row],[Employee Name]],Employees[[Employee Name]:[Office]],6))</f>
        <v>REGULAR</v>
      </c>
      <c r="G3572" s="24">
        <v>44886</v>
      </c>
      <c r="H3572" s="24">
        <v>44886</v>
      </c>
      <c r="I3572" s="19" t="s">
        <v>81</v>
      </c>
      <c r="K3572" s="51" t="str">
        <f ca="1">LeaveTracker[[#This Row],[Days]]&amp;" "&amp;LeaveTracker[[#This Row],[Type of Leave]]</f>
        <v>1 SL</v>
      </c>
      <c r="L3572" s="23">
        <f ca="1">NETWORKDAYS(LeaveTracker[[#This Row],[Start Date]],LeaveTracker[[#This Row],[End Date]],lstHolidays)</f>
        <v>1</v>
      </c>
      <c r="M3572" s="27"/>
    </row>
    <row r="3573" spans="1:13" ht="30" customHeight="1" x14ac:dyDescent="0.3">
      <c r="A3573" s="27">
        <f t="shared" si="30"/>
        <v>136</v>
      </c>
      <c r="B3573" s="31">
        <v>44972</v>
      </c>
      <c r="C3573" s="31">
        <v>44887</v>
      </c>
      <c r="D3573" s="19" t="s">
        <v>116</v>
      </c>
      <c r="E3573" s="51" t="str">
        <f>IF(ISBLANK(LeaveTracker[[#This Row],[Employee Name]]),"-----",VLOOKUP(LeaveTracker[[#This Row],[Employee Name]],Employees[[Employee Name]:[Office]],7))</f>
        <v>CHARACTER OFFICE</v>
      </c>
      <c r="F3573" s="51" t="str">
        <f>IF(ISBLANK(LeaveTracker[[#This Row],[Employee Name]]),"-----",VLOOKUP(LeaveTracker[[#This Row],[Employee Name]],Employees[[Employee Name]:[Office]],6))</f>
        <v>REGULAR</v>
      </c>
      <c r="G3573" s="24">
        <v>44914</v>
      </c>
      <c r="H3573" s="24">
        <v>44916</v>
      </c>
      <c r="I3573" s="19" t="s">
        <v>82</v>
      </c>
      <c r="K3573" s="51" t="str">
        <f ca="1">LeaveTracker[[#This Row],[Days]]&amp;" "&amp;LeaveTracker[[#This Row],[Type of Leave]]</f>
        <v>3 VL</v>
      </c>
      <c r="L3573" s="23">
        <f ca="1">NETWORKDAYS(LeaveTracker[[#This Row],[Start Date]],LeaveTracker[[#This Row],[End Date]],lstHolidays)</f>
        <v>3</v>
      </c>
      <c r="M3573" s="27"/>
    </row>
    <row r="3574" spans="1:13" ht="30" customHeight="1" x14ac:dyDescent="0.3">
      <c r="A3574" s="27">
        <v>136</v>
      </c>
      <c r="B3574" s="31">
        <v>44972</v>
      </c>
      <c r="C3574" s="31">
        <v>44887</v>
      </c>
      <c r="D3574" s="19" t="s">
        <v>116</v>
      </c>
      <c r="E3574" s="51" t="str">
        <f>IF(ISBLANK(LeaveTracker[[#This Row],[Employee Name]]),"-----",VLOOKUP(LeaveTracker[[#This Row],[Employee Name]],Employees[[Employee Name]:[Office]],7))</f>
        <v>CHARACTER OFFICE</v>
      </c>
      <c r="F3574" s="51" t="str">
        <f>IF(ISBLANK(LeaveTracker[[#This Row],[Employee Name]]),"-----",VLOOKUP(LeaveTracker[[#This Row],[Employee Name]],Employees[[Employee Name]:[Office]],6))</f>
        <v>REGULAR</v>
      </c>
      <c r="G3574" s="24">
        <v>44922</v>
      </c>
      <c r="H3574" s="24">
        <v>44923</v>
      </c>
      <c r="I3574" s="19" t="s">
        <v>82</v>
      </c>
      <c r="K3574" s="51" t="str">
        <f ca="1">LeaveTracker[[#This Row],[Days]]&amp;" "&amp;LeaveTracker[[#This Row],[Type of Leave]]</f>
        <v>2 VL</v>
      </c>
      <c r="L3574" s="23">
        <f ca="1">NETWORKDAYS(LeaveTracker[[#This Row],[Start Date]],LeaveTracker[[#This Row],[End Date]],lstHolidays)</f>
        <v>2</v>
      </c>
      <c r="M3574" s="27"/>
    </row>
    <row r="3575" spans="1:13" ht="30" customHeight="1" x14ac:dyDescent="0.3">
      <c r="A3575" s="27">
        <f t="shared" si="30"/>
        <v>137</v>
      </c>
      <c r="B3575" s="31">
        <v>44972</v>
      </c>
      <c r="C3575" s="31">
        <v>44887</v>
      </c>
      <c r="D3575" s="19" t="s">
        <v>116</v>
      </c>
      <c r="E3575" s="51" t="str">
        <f>IF(ISBLANK(LeaveTracker[[#This Row],[Employee Name]]),"-----",VLOOKUP(LeaveTracker[[#This Row],[Employee Name]],Employees[[Employee Name]:[Office]],7))</f>
        <v>CHARACTER OFFICE</v>
      </c>
      <c r="F3575" s="51" t="str">
        <f>IF(ISBLANK(LeaveTracker[[#This Row],[Employee Name]]),"-----",VLOOKUP(LeaveTracker[[#This Row],[Employee Name]],Employees[[Employee Name]:[Office]],6))</f>
        <v>REGULAR</v>
      </c>
      <c r="G3575" s="24">
        <v>44902</v>
      </c>
      <c r="H3575" s="24">
        <v>44902</v>
      </c>
      <c r="I3575" s="19" t="s">
        <v>298</v>
      </c>
      <c r="J3575" s="43" t="s">
        <v>1003</v>
      </c>
      <c r="K3575" s="51" t="str">
        <f ca="1">LeaveTracker[[#This Row],[Days]]&amp;" "&amp;LeaveTracker[[#This Row],[Type of Leave]]</f>
        <v>1 OTHER</v>
      </c>
      <c r="L3575" s="23">
        <f ca="1">NETWORKDAYS(LeaveTracker[[#This Row],[Start Date]],LeaveTracker[[#This Row],[End Date]],lstHolidays)</f>
        <v>1</v>
      </c>
      <c r="M3575" s="27"/>
    </row>
    <row r="3576" spans="1:13" ht="30" customHeight="1" x14ac:dyDescent="0.3">
      <c r="A3576" s="27">
        <f t="shared" si="30"/>
        <v>138</v>
      </c>
      <c r="B3576" s="31">
        <v>44972</v>
      </c>
      <c r="C3576" s="31">
        <v>44837</v>
      </c>
      <c r="D3576" s="19" t="s">
        <v>116</v>
      </c>
      <c r="E3576" s="51" t="str">
        <f>IF(ISBLANK(LeaveTracker[[#This Row],[Employee Name]]),"-----",VLOOKUP(LeaveTracker[[#This Row],[Employee Name]],Employees[[Employee Name]:[Office]],7))</f>
        <v>CHARACTER OFFICE</v>
      </c>
      <c r="F3576" s="51" t="str">
        <f>IF(ISBLANK(LeaveTracker[[#This Row],[Employee Name]]),"-----",VLOOKUP(LeaveTracker[[#This Row],[Employee Name]],Employees[[Employee Name]:[Office]],6))</f>
        <v>REGULAR</v>
      </c>
      <c r="G3576" s="24">
        <v>44833</v>
      </c>
      <c r="H3576" s="24">
        <v>44834</v>
      </c>
      <c r="I3576" s="19" t="s">
        <v>81</v>
      </c>
      <c r="K3576" s="51" t="str">
        <f ca="1">LeaveTracker[[#This Row],[Days]]&amp;" "&amp;LeaveTracker[[#This Row],[Type of Leave]]</f>
        <v>2 SL</v>
      </c>
      <c r="L3576" s="23">
        <f ca="1">NETWORKDAYS(LeaveTracker[[#This Row],[Start Date]],LeaveTracker[[#This Row],[End Date]],lstHolidays)</f>
        <v>2</v>
      </c>
      <c r="M3576" s="27"/>
    </row>
    <row r="3577" spans="1:13" ht="30" customHeight="1" x14ac:dyDescent="0.3">
      <c r="A3577" s="27">
        <f t="shared" si="30"/>
        <v>139</v>
      </c>
      <c r="B3577" s="31">
        <v>44972</v>
      </c>
      <c r="C3577" s="31">
        <v>44837</v>
      </c>
      <c r="D3577" s="19" t="s">
        <v>116</v>
      </c>
      <c r="E3577" s="51" t="str">
        <f>IF(ISBLANK(LeaveTracker[[#This Row],[Employee Name]]),"-----",VLOOKUP(LeaveTracker[[#This Row],[Employee Name]],Employees[[Employee Name]:[Office]],7))</f>
        <v>CHARACTER OFFICE</v>
      </c>
      <c r="F3577" s="51" t="str">
        <f>IF(ISBLANK(LeaveTracker[[#This Row],[Employee Name]]),"-----",VLOOKUP(LeaveTracker[[#This Row],[Employee Name]],Employees[[Employee Name]:[Office]],6))</f>
        <v>REGULAR</v>
      </c>
      <c r="G3577" s="24">
        <v>44855</v>
      </c>
      <c r="H3577" s="24">
        <v>44855</v>
      </c>
      <c r="I3577" s="19" t="s">
        <v>298</v>
      </c>
      <c r="J3577" s="43" t="s">
        <v>1003</v>
      </c>
      <c r="K3577" s="51" t="str">
        <f ca="1">LeaveTracker[[#This Row],[Days]]&amp;" "&amp;LeaveTracker[[#This Row],[Type of Leave]]</f>
        <v>1 OTHER</v>
      </c>
      <c r="L3577" s="23">
        <f ca="1">NETWORKDAYS(LeaveTracker[[#This Row],[Start Date]],LeaveTracker[[#This Row],[End Date]],lstHolidays)</f>
        <v>1</v>
      </c>
      <c r="M3577" s="27"/>
    </row>
    <row r="3578" spans="1:13" ht="30" customHeight="1" x14ac:dyDescent="0.3">
      <c r="A3578" s="27">
        <f t="shared" si="30"/>
        <v>140</v>
      </c>
      <c r="B3578" s="31">
        <v>44972</v>
      </c>
      <c r="C3578" s="31">
        <v>44852</v>
      </c>
      <c r="D3578" s="19" t="s">
        <v>2042</v>
      </c>
      <c r="E3578" s="51" t="str">
        <f>IF(ISBLANK(LeaveTracker[[#This Row],[Employee Name]]),"-----",VLOOKUP(LeaveTracker[[#This Row],[Employee Name]],Employees[[Employee Name]:[Office]],7))</f>
        <v>INTERNAL</v>
      </c>
      <c r="F3578" s="51" t="str">
        <f>IF(ISBLANK(LeaveTracker[[#This Row],[Employee Name]]),"-----",VLOOKUP(LeaveTracker[[#This Row],[Employee Name]],Employees[[Employee Name]:[Office]],6))</f>
        <v>REGULAR</v>
      </c>
      <c r="G3578" s="24">
        <v>44867</v>
      </c>
      <c r="H3578" s="24">
        <v>44867</v>
      </c>
      <c r="I3578" s="19" t="s">
        <v>82</v>
      </c>
      <c r="K3578" s="51" t="str">
        <f>LeaveTracker[[#This Row],[Days]]&amp;" "&amp;LeaveTracker[[#This Row],[Type of Leave]]</f>
        <v>1 VL</v>
      </c>
      <c r="L3578" s="23">
        <v>1</v>
      </c>
      <c r="M3578" s="27"/>
    </row>
    <row r="3579" spans="1:13" ht="30" customHeight="1" x14ac:dyDescent="0.3">
      <c r="A3579" s="27">
        <f>A3578</f>
        <v>140</v>
      </c>
      <c r="B3579" s="31">
        <v>44972</v>
      </c>
      <c r="C3579" s="31">
        <v>44852</v>
      </c>
      <c r="D3579" s="19" t="s">
        <v>2042</v>
      </c>
      <c r="E3579" s="51" t="str">
        <f>IF(ISBLANK(LeaveTracker[[#This Row],[Employee Name]]),"-----",VLOOKUP(LeaveTracker[[#This Row],[Employee Name]],Employees[[Employee Name]:[Office]],7))</f>
        <v>INTERNAL</v>
      </c>
      <c r="F3579" s="51" t="str">
        <f>IF(ISBLANK(LeaveTracker[[#This Row],[Employee Name]]),"-----",VLOOKUP(LeaveTracker[[#This Row],[Employee Name]],Employees[[Employee Name]:[Office]],6))</f>
        <v>REGULAR</v>
      </c>
      <c r="G3579" s="24">
        <v>44869</v>
      </c>
      <c r="H3579" s="24">
        <v>44869</v>
      </c>
      <c r="I3579" s="19" t="s">
        <v>82</v>
      </c>
      <c r="K3579" s="51" t="str">
        <f ca="1">LeaveTracker[[#This Row],[Days]]&amp;" "&amp;LeaveTracker[[#This Row],[Type of Leave]]</f>
        <v>1 VL</v>
      </c>
      <c r="L3579" s="23">
        <f ca="1">NETWORKDAYS(LeaveTracker[[#This Row],[Start Date]],LeaveTracker[[#This Row],[End Date]],lstHolidays)</f>
        <v>1</v>
      </c>
      <c r="M3579" s="27"/>
    </row>
    <row r="3580" spans="1:13" ht="30" customHeight="1" x14ac:dyDescent="0.3">
      <c r="A3580" s="27">
        <f>A3579</f>
        <v>140</v>
      </c>
      <c r="B3580" s="31">
        <v>44972</v>
      </c>
      <c r="C3580" s="31">
        <v>44852</v>
      </c>
      <c r="D3580" s="19" t="s">
        <v>2042</v>
      </c>
      <c r="E3580" s="51" t="str">
        <f>IF(ISBLANK(LeaveTracker[[#This Row],[Employee Name]]),"-----",VLOOKUP(LeaveTracker[[#This Row],[Employee Name]],Employees[[Employee Name]:[Office]],7))</f>
        <v>INTERNAL</v>
      </c>
      <c r="F3580" s="51" t="str">
        <f>IF(ISBLANK(LeaveTracker[[#This Row],[Employee Name]]),"-----",VLOOKUP(LeaveTracker[[#This Row],[Employee Name]],Employees[[Employee Name]:[Office]],6))</f>
        <v>REGULAR</v>
      </c>
      <c r="G3580" s="24">
        <v>44872</v>
      </c>
      <c r="H3580" s="24">
        <v>44872</v>
      </c>
      <c r="I3580" s="19" t="s">
        <v>82</v>
      </c>
      <c r="K3580" s="51" t="str">
        <f ca="1">LeaveTracker[[#This Row],[Days]]&amp;" "&amp;LeaveTracker[[#This Row],[Type of Leave]]</f>
        <v>1 VL</v>
      </c>
      <c r="L3580" s="23">
        <f ca="1">NETWORKDAYS(LeaveTracker[[#This Row],[Start Date]],LeaveTracker[[#This Row],[End Date]],lstHolidays)</f>
        <v>1</v>
      </c>
      <c r="M3580" s="27"/>
    </row>
    <row r="3581" spans="1:13" ht="30" customHeight="1" x14ac:dyDescent="0.3">
      <c r="A3581" s="27">
        <f t="shared" si="30"/>
        <v>141</v>
      </c>
      <c r="B3581" s="31">
        <v>44972</v>
      </c>
      <c r="C3581" s="31">
        <v>44852</v>
      </c>
      <c r="D3581" s="19" t="s">
        <v>2042</v>
      </c>
      <c r="E3581" s="51" t="str">
        <f>IF(ISBLANK(LeaveTracker[[#This Row],[Employee Name]]),"-----",VLOOKUP(LeaveTracker[[#This Row],[Employee Name]],Employees[[Employee Name]:[Office]],7))</f>
        <v>INTERNAL</v>
      </c>
      <c r="F3581" s="51" t="str">
        <f>IF(ISBLANK(LeaveTracker[[#This Row],[Employee Name]]),"-----",VLOOKUP(LeaveTracker[[#This Row],[Employee Name]],Employees[[Employee Name]:[Office]],6))</f>
        <v>REGULAR</v>
      </c>
      <c r="G3581" s="24">
        <v>44868</v>
      </c>
      <c r="H3581" s="24">
        <v>44868</v>
      </c>
      <c r="I3581" s="19" t="s">
        <v>298</v>
      </c>
      <c r="J3581" s="43" t="s">
        <v>1003</v>
      </c>
      <c r="K3581" s="51" t="str">
        <f ca="1">LeaveTracker[[#This Row],[Days]]&amp;" "&amp;LeaveTracker[[#This Row],[Type of Leave]]</f>
        <v>1 OTHER</v>
      </c>
      <c r="L3581" s="23">
        <f ca="1">NETWORKDAYS(LeaveTracker[[#This Row],[Start Date]],LeaveTracker[[#This Row],[End Date]],lstHolidays)</f>
        <v>1</v>
      </c>
      <c r="M3581" s="27"/>
    </row>
    <row r="3582" spans="1:13" ht="30" customHeight="1" x14ac:dyDescent="0.3">
      <c r="A3582" s="27">
        <f t="shared" si="30"/>
        <v>142</v>
      </c>
      <c r="B3582" s="31">
        <v>44972</v>
      </c>
      <c r="C3582" s="31">
        <v>44875</v>
      </c>
      <c r="D3582" s="19" t="s">
        <v>116</v>
      </c>
      <c r="E3582" s="51" t="str">
        <f>IF(ISBLANK(LeaveTracker[[#This Row],[Employee Name]]),"-----",VLOOKUP(LeaveTracker[[#This Row],[Employee Name]],Employees[[Employee Name]:[Office]],7))</f>
        <v>CHARACTER OFFICE</v>
      </c>
      <c r="F3582" s="51" t="str">
        <f>IF(ISBLANK(LeaveTracker[[#This Row],[Employee Name]]),"-----",VLOOKUP(LeaveTracker[[#This Row],[Employee Name]],Employees[[Employee Name]:[Office]],6))</f>
        <v>REGULAR</v>
      </c>
      <c r="G3582" s="24">
        <v>44883</v>
      </c>
      <c r="H3582" s="24">
        <v>44883</v>
      </c>
      <c r="I3582" s="19" t="s">
        <v>298</v>
      </c>
      <c r="J3582" s="43" t="s">
        <v>1003</v>
      </c>
      <c r="K3582" s="51" t="str">
        <f ca="1">LeaveTracker[[#This Row],[Days]]&amp;" "&amp;LeaveTracker[[#This Row],[Type of Leave]]</f>
        <v>1 OTHER</v>
      </c>
      <c r="L3582" s="23">
        <f ca="1">NETWORKDAYS(LeaveTracker[[#This Row],[Start Date]],LeaveTracker[[#This Row],[End Date]],lstHolidays)</f>
        <v>1</v>
      </c>
      <c r="M3582" s="27"/>
    </row>
    <row r="3583" spans="1:13" ht="30" customHeight="1" x14ac:dyDescent="0.3">
      <c r="A3583" s="27">
        <f t="shared" si="30"/>
        <v>143</v>
      </c>
      <c r="B3583" s="31">
        <v>44972</v>
      </c>
      <c r="C3583" s="31">
        <v>44867</v>
      </c>
      <c r="D3583" s="19" t="s">
        <v>157</v>
      </c>
      <c r="E3583" s="51" t="str">
        <f>IF(ISBLANK(LeaveTracker[[#This Row],[Employee Name]]),"-----",VLOOKUP(LeaveTracker[[#This Row],[Employee Name]],Employees[[Employee Name]:[Office]],7))</f>
        <v>PIO</v>
      </c>
      <c r="F3583" s="51" t="str">
        <f>IF(ISBLANK(LeaveTracker[[#This Row],[Employee Name]]),"-----",VLOOKUP(LeaveTracker[[#This Row],[Employee Name]],Employees[[Employee Name]:[Office]],6))</f>
        <v>REGULAR</v>
      </c>
      <c r="G3583" s="24">
        <v>44873</v>
      </c>
      <c r="H3583" s="24">
        <v>44873</v>
      </c>
      <c r="I3583" s="19" t="s">
        <v>298</v>
      </c>
      <c r="J3583" s="43" t="s">
        <v>1003</v>
      </c>
      <c r="K3583" s="51" t="str">
        <f ca="1">LeaveTracker[[#This Row],[Days]]&amp;" "&amp;LeaveTracker[[#This Row],[Type of Leave]]</f>
        <v>1 OTHER</v>
      </c>
      <c r="L3583" s="23">
        <f ca="1">NETWORKDAYS(LeaveTracker[[#This Row],[Start Date]],LeaveTracker[[#This Row],[End Date]],lstHolidays)</f>
        <v>1</v>
      </c>
      <c r="M3583" s="27"/>
    </row>
    <row r="3584" spans="1:13" ht="30" customHeight="1" x14ac:dyDescent="0.3">
      <c r="A3584" s="27">
        <f t="shared" si="30"/>
        <v>144</v>
      </c>
      <c r="B3584" s="31">
        <v>44972</v>
      </c>
      <c r="C3584" s="31">
        <v>44844</v>
      </c>
      <c r="D3584" s="19" t="s">
        <v>265</v>
      </c>
      <c r="E3584" s="51" t="str">
        <f>IF(ISBLANK(LeaveTracker[[#This Row],[Employee Name]]),"-----",VLOOKUP(LeaveTracker[[#This Row],[Employee Name]],Employees[[Employee Name]:[Office]],7))</f>
        <v>MO</v>
      </c>
      <c r="F3584" s="51" t="str">
        <f>IF(ISBLANK(LeaveTracker[[#This Row],[Employee Name]]),"-----",VLOOKUP(LeaveTracker[[#This Row],[Employee Name]],Employees[[Employee Name]:[Office]],6))</f>
        <v>REGULAR</v>
      </c>
      <c r="G3584" s="24">
        <v>44841</v>
      </c>
      <c r="H3584" s="24">
        <v>44841</v>
      </c>
      <c r="I3584" s="19" t="s">
        <v>81</v>
      </c>
      <c r="K3584" s="51" t="str">
        <f ca="1">LeaveTracker[[#This Row],[Days]]&amp;" "&amp;LeaveTracker[[#This Row],[Type of Leave]]</f>
        <v>1 SL</v>
      </c>
      <c r="L3584" s="23">
        <f ca="1">NETWORKDAYS(LeaveTracker[[#This Row],[Start Date]],LeaveTracker[[#This Row],[End Date]],lstHolidays)</f>
        <v>1</v>
      </c>
      <c r="M3584" s="27"/>
    </row>
    <row r="3585" spans="1:13" ht="30" customHeight="1" x14ac:dyDescent="0.3">
      <c r="A3585" s="27">
        <f t="shared" si="30"/>
        <v>145</v>
      </c>
      <c r="B3585" s="31">
        <v>44972</v>
      </c>
      <c r="C3585" s="31">
        <v>44867</v>
      </c>
      <c r="D3585" s="19" t="s">
        <v>265</v>
      </c>
      <c r="E3585" s="51" t="str">
        <f>IF(ISBLANK(LeaveTracker[[#This Row],[Employee Name]]),"-----",VLOOKUP(LeaveTracker[[#This Row],[Employee Name]],Employees[[Employee Name]:[Office]],7))</f>
        <v>MO</v>
      </c>
      <c r="F3585" s="51" t="str">
        <f>IF(ISBLANK(LeaveTracker[[#This Row],[Employee Name]]),"-----",VLOOKUP(LeaveTracker[[#This Row],[Employee Name]],Employees[[Employee Name]:[Office]],6))</f>
        <v>REGULAR</v>
      </c>
      <c r="G3585" s="24">
        <v>44862</v>
      </c>
      <c r="H3585" s="24">
        <v>44862</v>
      </c>
      <c r="I3585" s="19" t="s">
        <v>81</v>
      </c>
      <c r="K3585" s="51" t="str">
        <f ca="1">LeaveTracker[[#This Row],[Days]]&amp;" "&amp;LeaveTracker[[#This Row],[Type of Leave]]</f>
        <v>1 SL</v>
      </c>
      <c r="L3585" s="23">
        <f ca="1">NETWORKDAYS(LeaveTracker[[#This Row],[Start Date]],LeaveTracker[[#This Row],[End Date]],lstHolidays)</f>
        <v>1</v>
      </c>
      <c r="M3585" s="27"/>
    </row>
    <row r="3586" spans="1:13" ht="30" customHeight="1" x14ac:dyDescent="0.3">
      <c r="A3586" s="27">
        <f t="shared" si="30"/>
        <v>146</v>
      </c>
      <c r="B3586" s="31">
        <v>44972</v>
      </c>
      <c r="C3586" s="31">
        <v>44740</v>
      </c>
      <c r="D3586" s="19" t="s">
        <v>265</v>
      </c>
      <c r="E3586" s="51" t="str">
        <f>IF(ISBLANK(LeaveTracker[[#This Row],[Employee Name]]),"-----",VLOOKUP(LeaveTracker[[#This Row],[Employee Name]],Employees[[Employee Name]:[Office]],7))</f>
        <v>MO</v>
      </c>
      <c r="F3586" s="51" t="str">
        <f>IF(ISBLANK(LeaveTracker[[#This Row],[Employee Name]]),"-----",VLOOKUP(LeaveTracker[[#This Row],[Employee Name]],Employees[[Employee Name]:[Office]],6))</f>
        <v>REGULAR</v>
      </c>
      <c r="G3586" s="24">
        <v>44741</v>
      </c>
      <c r="H3586" s="24">
        <v>44741</v>
      </c>
      <c r="I3586" s="19" t="s">
        <v>298</v>
      </c>
      <c r="J3586" s="43" t="s">
        <v>214</v>
      </c>
      <c r="K3586" s="51" t="str">
        <f ca="1">LeaveTracker[[#This Row],[Days]]&amp;" "&amp;LeaveTracker[[#This Row],[Type of Leave]]</f>
        <v>1 OTHER</v>
      </c>
      <c r="L3586" s="23">
        <f ca="1">NETWORKDAYS(LeaveTracker[[#This Row],[Start Date]],LeaveTracker[[#This Row],[End Date]],lstHolidays)</f>
        <v>1</v>
      </c>
      <c r="M3586" s="27"/>
    </row>
    <row r="3587" spans="1:13" ht="30" customHeight="1" x14ac:dyDescent="0.3">
      <c r="A3587" s="27">
        <f t="shared" si="30"/>
        <v>147</v>
      </c>
      <c r="B3587" s="31">
        <v>44972</v>
      </c>
      <c r="C3587" s="31">
        <v>44743</v>
      </c>
      <c r="D3587" s="19" t="s">
        <v>265</v>
      </c>
      <c r="E3587" s="51" t="str">
        <f>IF(ISBLANK(LeaveTracker[[#This Row],[Employee Name]]),"-----",VLOOKUP(LeaveTracker[[#This Row],[Employee Name]],Employees[[Employee Name]:[Office]],7))</f>
        <v>MO</v>
      </c>
      <c r="F3587" s="51" t="str">
        <f>IF(ISBLANK(LeaveTracker[[#This Row],[Employee Name]]),"-----",VLOOKUP(LeaveTracker[[#This Row],[Employee Name]],Employees[[Employee Name]:[Office]],6))</f>
        <v>REGULAR</v>
      </c>
      <c r="G3587" s="24">
        <v>44747</v>
      </c>
      <c r="H3587" s="24">
        <v>44747</v>
      </c>
      <c r="I3587" s="19" t="s">
        <v>82</v>
      </c>
      <c r="K3587" s="51" t="str">
        <f ca="1">LeaveTracker[[#This Row],[Days]]&amp;" "&amp;LeaveTracker[[#This Row],[Type of Leave]]</f>
        <v>1 VL</v>
      </c>
      <c r="L3587" s="23">
        <f ca="1">NETWORKDAYS(LeaveTracker[[#This Row],[Start Date]],LeaveTracker[[#This Row],[End Date]],lstHolidays)</f>
        <v>1</v>
      </c>
      <c r="M3587" s="27"/>
    </row>
    <row r="3588" spans="1:13" ht="30" customHeight="1" x14ac:dyDescent="0.3">
      <c r="A3588" s="27">
        <v>147</v>
      </c>
      <c r="B3588" s="31">
        <v>44972</v>
      </c>
      <c r="C3588" s="31">
        <v>44743</v>
      </c>
      <c r="D3588" s="19" t="s">
        <v>265</v>
      </c>
      <c r="E3588" s="51" t="str">
        <f>IF(ISBLANK(LeaveTracker[[#This Row],[Employee Name]]),"-----",VLOOKUP(LeaveTracker[[#This Row],[Employee Name]],Employees[[Employee Name]:[Office]],7))</f>
        <v>MO</v>
      </c>
      <c r="F3588" s="51" t="str">
        <f>IF(ISBLANK(LeaveTracker[[#This Row],[Employee Name]]),"-----",VLOOKUP(LeaveTracker[[#This Row],[Employee Name]],Employees[[Employee Name]:[Office]],6))</f>
        <v>REGULAR</v>
      </c>
      <c r="G3588" s="24">
        <v>44753</v>
      </c>
      <c r="H3588" s="24">
        <v>44753</v>
      </c>
      <c r="I3588" s="19" t="s">
        <v>82</v>
      </c>
      <c r="K3588" s="51" t="str">
        <f ca="1">LeaveTracker[[#This Row],[Days]]&amp;" "&amp;LeaveTracker[[#This Row],[Type of Leave]]</f>
        <v>1 VL</v>
      </c>
      <c r="L3588" s="23">
        <f ca="1">NETWORKDAYS(LeaveTracker[[#This Row],[Start Date]],LeaveTracker[[#This Row],[End Date]],lstHolidays)</f>
        <v>1</v>
      </c>
      <c r="M3588" s="27"/>
    </row>
    <row r="3589" spans="1:13" ht="30" customHeight="1" x14ac:dyDescent="0.3">
      <c r="A3589" s="27">
        <f t="shared" si="30"/>
        <v>148</v>
      </c>
      <c r="B3589" s="31">
        <v>44972</v>
      </c>
      <c r="C3589" s="31">
        <v>44886</v>
      </c>
      <c r="D3589" s="19" t="s">
        <v>1326</v>
      </c>
      <c r="E3589" s="51" t="str">
        <f>IF(ISBLANK(LeaveTracker[[#This Row],[Employee Name]]),"-----",VLOOKUP(LeaveTracker[[#This Row],[Employee Name]],Employees[[Employee Name]:[Office]],7))</f>
        <v>CHO</v>
      </c>
      <c r="F3589" s="51" t="str">
        <f>IF(ISBLANK(LeaveTracker[[#This Row],[Employee Name]]),"-----",VLOOKUP(LeaveTracker[[#This Row],[Employee Name]],Employees[[Employee Name]:[Office]],6))</f>
        <v>REGULAR</v>
      </c>
      <c r="G3589" s="24">
        <v>44879</v>
      </c>
      <c r="H3589" s="24">
        <v>44880</v>
      </c>
      <c r="I3589" s="19" t="s">
        <v>81</v>
      </c>
      <c r="K3589" s="51" t="str">
        <f ca="1">LeaveTracker[[#This Row],[Days]]&amp;" "&amp;LeaveTracker[[#This Row],[Type of Leave]]</f>
        <v>2 SL</v>
      </c>
      <c r="L3589" s="23">
        <f ca="1">NETWORKDAYS(LeaveTracker[[#This Row],[Start Date]],LeaveTracker[[#This Row],[End Date]],lstHolidays)</f>
        <v>2</v>
      </c>
      <c r="M3589" s="27"/>
    </row>
    <row r="3590" spans="1:13" ht="30" customHeight="1" x14ac:dyDescent="0.3">
      <c r="A3590" s="27">
        <f t="shared" si="30"/>
        <v>149</v>
      </c>
      <c r="B3590" s="31">
        <v>44972</v>
      </c>
      <c r="C3590" s="31">
        <v>44817</v>
      </c>
      <c r="D3590" s="19" t="s">
        <v>1326</v>
      </c>
      <c r="E3590" s="51" t="str">
        <f>IF(ISBLANK(LeaveTracker[[#This Row],[Employee Name]]),"-----",VLOOKUP(LeaveTracker[[#This Row],[Employee Name]],Employees[[Employee Name]:[Office]],7))</f>
        <v>CHO</v>
      </c>
      <c r="F3590" s="51" t="str">
        <f>IF(ISBLANK(LeaveTracker[[#This Row],[Employee Name]]),"-----",VLOOKUP(LeaveTracker[[#This Row],[Employee Name]],Employees[[Employee Name]:[Office]],6))</f>
        <v>REGULAR</v>
      </c>
      <c r="G3590" s="24">
        <v>44824</v>
      </c>
      <c r="H3590" s="24">
        <v>44824</v>
      </c>
      <c r="I3590" s="19" t="s">
        <v>82</v>
      </c>
      <c r="K3590" s="51" t="str">
        <f ca="1">LeaveTracker[[#This Row],[Days]]&amp;" "&amp;LeaveTracker[[#This Row],[Type of Leave]]</f>
        <v>1 VL</v>
      </c>
      <c r="L3590" s="23">
        <f ca="1">NETWORKDAYS(LeaveTracker[[#This Row],[Start Date]],LeaveTracker[[#This Row],[End Date]],lstHolidays)</f>
        <v>1</v>
      </c>
      <c r="M3590" s="27"/>
    </row>
    <row r="3591" spans="1:13" ht="30" customHeight="1" x14ac:dyDescent="0.3">
      <c r="A3591" s="27">
        <f t="shared" si="30"/>
        <v>150</v>
      </c>
      <c r="B3591" s="31">
        <v>44972</v>
      </c>
      <c r="C3591" s="31">
        <v>44817</v>
      </c>
      <c r="D3591" s="19" t="s">
        <v>1326</v>
      </c>
      <c r="E3591" s="51" t="str">
        <f>IF(ISBLANK(LeaveTracker[[#This Row],[Employee Name]]),"-----",VLOOKUP(LeaveTracker[[#This Row],[Employee Name]],Employees[[Employee Name]:[Office]],7))</f>
        <v>CHO</v>
      </c>
      <c r="F3591" s="51" t="str">
        <f>IF(ISBLANK(LeaveTracker[[#This Row],[Employee Name]]),"-----",VLOOKUP(LeaveTracker[[#This Row],[Employee Name]],Employees[[Employee Name]:[Office]],6))</f>
        <v>REGULAR</v>
      </c>
      <c r="G3591" s="24">
        <v>44827</v>
      </c>
      <c r="H3591" s="24">
        <v>44827</v>
      </c>
      <c r="I3591" s="19" t="s">
        <v>82</v>
      </c>
      <c r="K3591" s="51" t="str">
        <f ca="1">LeaveTracker[[#This Row],[Days]]&amp;" "&amp;LeaveTracker[[#This Row],[Type of Leave]]</f>
        <v>1 VL</v>
      </c>
      <c r="L3591" s="23">
        <f ca="1">NETWORKDAYS(LeaveTracker[[#This Row],[Start Date]],LeaveTracker[[#This Row],[End Date]],lstHolidays)</f>
        <v>1</v>
      </c>
      <c r="M3591" s="27"/>
    </row>
    <row r="3592" spans="1:13" ht="30" customHeight="1" x14ac:dyDescent="0.3">
      <c r="A3592" s="27">
        <f t="shared" si="30"/>
        <v>151</v>
      </c>
      <c r="B3592" s="31">
        <v>44972</v>
      </c>
      <c r="C3592" s="31">
        <v>44782</v>
      </c>
      <c r="D3592" s="19" t="s">
        <v>2263</v>
      </c>
      <c r="E3592" s="51" t="str">
        <f>IF(ISBLANK(LeaveTracker[[#This Row],[Employee Name]]),"-----",VLOOKUP(LeaveTracker[[#This Row],[Employee Name]],Employees[[Employee Name]:[Office]],7))</f>
        <v>LCR</v>
      </c>
      <c r="F3592" s="51" t="str">
        <f>IF(ISBLANK(LeaveTracker[[#This Row],[Employee Name]]),"-----",VLOOKUP(LeaveTracker[[#This Row],[Employee Name]],Employees[[Employee Name]:[Office]],6))</f>
        <v>CO TERM</v>
      </c>
      <c r="G3592" s="24">
        <v>44792</v>
      </c>
      <c r="H3592" s="24">
        <v>44792</v>
      </c>
      <c r="I3592" s="19" t="s">
        <v>82</v>
      </c>
      <c r="K3592" s="51" t="str">
        <f ca="1">LeaveTracker[[#This Row],[Days]]&amp;" "&amp;LeaveTracker[[#This Row],[Type of Leave]]</f>
        <v>1 VL</v>
      </c>
      <c r="L3592" s="23">
        <f ca="1">NETWORKDAYS(LeaveTracker[[#This Row],[Start Date]],LeaveTracker[[#This Row],[End Date]],lstHolidays)</f>
        <v>1</v>
      </c>
      <c r="M3592" s="27"/>
    </row>
    <row r="3593" spans="1:13" ht="30" customHeight="1" x14ac:dyDescent="0.3">
      <c r="A3593" s="27">
        <f t="shared" si="30"/>
        <v>152</v>
      </c>
      <c r="B3593" s="31">
        <v>44972</v>
      </c>
      <c r="C3593" s="31">
        <v>44886</v>
      </c>
      <c r="D3593" s="19" t="s">
        <v>1326</v>
      </c>
      <c r="E3593" s="51" t="str">
        <f>IF(ISBLANK(LeaveTracker[[#This Row],[Employee Name]]),"-----",VLOOKUP(LeaveTracker[[#This Row],[Employee Name]],Employees[[Employee Name]:[Office]],7))</f>
        <v>CHO</v>
      </c>
      <c r="F3593" s="51" t="str">
        <f>IF(ISBLANK(LeaveTracker[[#This Row],[Employee Name]]),"-----",VLOOKUP(LeaveTracker[[#This Row],[Employee Name]],Employees[[Employee Name]:[Office]],6))</f>
        <v>REGULAR</v>
      </c>
      <c r="G3593" s="24">
        <v>44881</v>
      </c>
      <c r="H3593" s="24">
        <v>44883</v>
      </c>
      <c r="I3593" s="19" t="s">
        <v>81</v>
      </c>
      <c r="K3593" s="51" t="str">
        <f ca="1">LeaveTracker[[#This Row],[Days]]&amp;" "&amp;LeaveTracker[[#This Row],[Type of Leave]]</f>
        <v>3 SL</v>
      </c>
      <c r="L3593" s="23">
        <f ca="1">NETWORKDAYS(LeaveTracker[[#This Row],[Start Date]],LeaveTracker[[#This Row],[End Date]],lstHolidays)</f>
        <v>3</v>
      </c>
      <c r="M3593" s="27"/>
    </row>
    <row r="3594" spans="1:13" ht="30" customHeight="1" x14ac:dyDescent="0.3">
      <c r="A3594" s="27">
        <f t="shared" si="30"/>
        <v>153</v>
      </c>
      <c r="B3594" s="31">
        <v>44972</v>
      </c>
      <c r="C3594" s="31">
        <v>44868</v>
      </c>
      <c r="D3594" s="19" t="s">
        <v>116</v>
      </c>
      <c r="E3594" s="51" t="str">
        <f>IF(ISBLANK(LeaveTracker[[#This Row],[Employee Name]]),"-----",VLOOKUP(LeaveTracker[[#This Row],[Employee Name]],Employees[[Employee Name]:[Office]],7))</f>
        <v>CHARACTER OFFICE</v>
      </c>
      <c r="F3594" s="51" t="str">
        <f>IF(ISBLANK(LeaveTracker[[#This Row],[Employee Name]]),"-----",VLOOKUP(LeaveTracker[[#This Row],[Employee Name]],Employees[[Employee Name]:[Office]],6))</f>
        <v>REGULAR</v>
      </c>
      <c r="G3594" s="24">
        <v>44867</v>
      </c>
      <c r="H3594" s="24">
        <v>44867</v>
      </c>
      <c r="I3594" s="19" t="s">
        <v>81</v>
      </c>
      <c r="K3594" s="51" t="str">
        <f>LeaveTracker[[#This Row],[Days]]&amp;" "&amp;LeaveTracker[[#This Row],[Type of Leave]]</f>
        <v>1 SL</v>
      </c>
      <c r="L3594" s="23">
        <v>1</v>
      </c>
      <c r="M3594" s="27"/>
    </row>
    <row r="3595" spans="1:13" ht="30" customHeight="1" x14ac:dyDescent="0.3">
      <c r="A3595" s="27">
        <f t="shared" si="30"/>
        <v>154</v>
      </c>
      <c r="B3595" s="31">
        <v>44972</v>
      </c>
      <c r="C3595" s="31">
        <v>44812</v>
      </c>
      <c r="D3595" s="19" t="s">
        <v>525</v>
      </c>
      <c r="E3595" s="51" t="str">
        <f>IF(ISBLANK(LeaveTracker[[#This Row],[Employee Name]]),"-----",VLOOKUP(LeaveTracker[[#This Row],[Employee Name]],Employees[[Employee Name]:[Office]],7))</f>
        <v>GSO</v>
      </c>
      <c r="F3595" s="51" t="str">
        <f>IF(ISBLANK(LeaveTracker[[#This Row],[Employee Name]]),"-----",VLOOKUP(LeaveTracker[[#This Row],[Employee Name]],Employees[[Employee Name]:[Office]],6))</f>
        <v>REGULAR</v>
      </c>
      <c r="G3595" s="24">
        <v>44823</v>
      </c>
      <c r="H3595" s="24">
        <v>44823</v>
      </c>
      <c r="I3595" s="19" t="s">
        <v>81</v>
      </c>
      <c r="K3595" s="51" t="str">
        <f ca="1">LeaveTracker[[#This Row],[Days]]&amp;" "&amp;LeaveTracker[[#This Row],[Type of Leave]]</f>
        <v>1 SL</v>
      </c>
      <c r="L3595" s="23">
        <f ca="1">NETWORKDAYS(LeaveTracker[[#This Row],[Start Date]],LeaveTracker[[#This Row],[End Date]],lstHolidays)</f>
        <v>1</v>
      </c>
      <c r="M3595" s="27"/>
    </row>
    <row r="3596" spans="1:13" ht="30" customHeight="1" x14ac:dyDescent="0.3">
      <c r="A3596" s="27">
        <f t="shared" si="30"/>
        <v>155</v>
      </c>
      <c r="B3596" s="31">
        <v>44972</v>
      </c>
      <c r="C3596" s="31">
        <v>44879</v>
      </c>
      <c r="D3596" s="19" t="s">
        <v>506</v>
      </c>
      <c r="E3596" s="51" t="str">
        <f>IF(ISBLANK(LeaveTracker[[#This Row],[Employee Name]]),"-----",VLOOKUP(LeaveTracker[[#This Row],[Employee Name]],Employees[[Employee Name]:[Office]],7))</f>
        <v>ACCOUNTING</v>
      </c>
      <c r="F3596" s="51" t="str">
        <f>IF(ISBLANK(LeaveTracker[[#This Row],[Employee Name]]),"-----",VLOOKUP(LeaveTracker[[#This Row],[Employee Name]],Employees[[Employee Name]:[Office]],6))</f>
        <v>REGULAR</v>
      </c>
      <c r="G3596" s="24">
        <v>44922</v>
      </c>
      <c r="H3596" s="24">
        <v>44924</v>
      </c>
      <c r="I3596" s="19" t="s">
        <v>82</v>
      </c>
      <c r="K3596" s="51" t="str">
        <f ca="1">LeaveTracker[[#This Row],[Days]]&amp;" "&amp;LeaveTracker[[#This Row],[Type of Leave]]</f>
        <v>3 VL</v>
      </c>
      <c r="L3596" s="23">
        <f ca="1">NETWORKDAYS(LeaveTracker[[#This Row],[Start Date]],LeaveTracker[[#This Row],[End Date]],lstHolidays)</f>
        <v>3</v>
      </c>
      <c r="M3596" s="27"/>
    </row>
    <row r="3597" spans="1:13" ht="30" customHeight="1" x14ac:dyDescent="0.3">
      <c r="A3597" s="27">
        <f t="shared" si="30"/>
        <v>156</v>
      </c>
      <c r="B3597" s="31">
        <v>44972</v>
      </c>
      <c r="C3597" s="31">
        <v>44963</v>
      </c>
      <c r="D3597" s="19" t="s">
        <v>837</v>
      </c>
      <c r="E3597" s="51" t="str">
        <f>IF(ISBLANK(LeaveTracker[[#This Row],[Employee Name]]),"-----",VLOOKUP(LeaveTracker[[#This Row],[Employee Name]],Employees[[Employee Name]:[Office]],7))</f>
        <v>CTO</v>
      </c>
      <c r="F3597" s="51" t="str">
        <f>IF(ISBLANK(LeaveTracker[[#This Row],[Employee Name]]),"-----",VLOOKUP(LeaveTracker[[#This Row],[Employee Name]],Employees[[Employee Name]:[Office]],6))</f>
        <v>REGULAR</v>
      </c>
      <c r="G3597" s="24">
        <v>44966</v>
      </c>
      <c r="H3597" s="24">
        <v>44967</v>
      </c>
      <c r="I3597" s="19" t="s">
        <v>82</v>
      </c>
      <c r="K3597" s="51" t="str">
        <f ca="1">LeaveTracker[[#This Row],[Days]]&amp;" "&amp;LeaveTracker[[#This Row],[Type of Leave]]</f>
        <v>2 VL</v>
      </c>
      <c r="L3597" s="23">
        <f ca="1">NETWORKDAYS(LeaveTracker[[#This Row],[Start Date]],LeaveTracker[[#This Row],[End Date]],lstHolidays)</f>
        <v>2</v>
      </c>
      <c r="M3597" s="27"/>
    </row>
    <row r="3598" spans="1:13" ht="30" customHeight="1" x14ac:dyDescent="0.3">
      <c r="A3598" s="27">
        <f t="shared" si="30"/>
        <v>157</v>
      </c>
      <c r="B3598" s="31">
        <v>44972</v>
      </c>
      <c r="C3598" s="31">
        <v>44930</v>
      </c>
      <c r="D3598" s="19" t="s">
        <v>2047</v>
      </c>
      <c r="E3598" s="51" t="str">
        <f>IF(ISBLANK(LeaveTracker[[#This Row],[Employee Name]]),"-----",VLOOKUP(LeaveTracker[[#This Row],[Employee Name]],Employees[[Employee Name]:[Office]],7))</f>
        <v>CITY PLANNING &amp; DEV'T OFFICE</v>
      </c>
      <c r="F3598" s="51">
        <f>IF(ISBLANK(LeaveTracker[[#This Row],[Employee Name]]),"-----",VLOOKUP(LeaveTracker[[#This Row],[Employee Name]],Employees[[Employee Name]:[Office]],6))</f>
        <v>0</v>
      </c>
      <c r="G3598" s="24">
        <v>44930</v>
      </c>
      <c r="H3598" s="24">
        <v>44931</v>
      </c>
      <c r="I3598" s="19" t="s">
        <v>81</v>
      </c>
      <c r="K3598" s="51" t="str">
        <f ca="1">LeaveTracker[[#This Row],[Days]]&amp;" "&amp;LeaveTracker[[#This Row],[Type of Leave]]</f>
        <v>2 SL</v>
      </c>
      <c r="L3598" s="23">
        <f ca="1">NETWORKDAYS(LeaveTracker[[#This Row],[Start Date]],LeaveTracker[[#This Row],[End Date]],lstHolidays)</f>
        <v>2</v>
      </c>
      <c r="M3598" s="27"/>
    </row>
    <row r="3599" spans="1:13" ht="30" customHeight="1" x14ac:dyDescent="0.3">
      <c r="A3599" s="27">
        <f t="shared" si="30"/>
        <v>158</v>
      </c>
      <c r="B3599" s="31">
        <v>44972</v>
      </c>
      <c r="C3599" s="31">
        <v>44799</v>
      </c>
      <c r="D3599" s="19" t="s">
        <v>1226</v>
      </c>
      <c r="E3599" s="51">
        <f>IF(ISBLANK(LeaveTracker[[#This Row],[Employee Name]]),"-----",VLOOKUP(LeaveTracker[[#This Row],[Employee Name]],Employees[[Employee Name]:[Office]],7))</f>
        <v>0</v>
      </c>
      <c r="F3599" s="51" t="str">
        <f>IF(ISBLANK(LeaveTracker[[#This Row],[Employee Name]]),"-----",VLOOKUP(LeaveTracker[[#This Row],[Employee Name]],Employees[[Employee Name]:[Office]],6))</f>
        <v>REGULAR</v>
      </c>
      <c r="G3599" s="24">
        <v>44805</v>
      </c>
      <c r="H3599" s="24">
        <v>44805</v>
      </c>
      <c r="I3599" s="19" t="s">
        <v>298</v>
      </c>
      <c r="J3599" s="43" t="s">
        <v>214</v>
      </c>
      <c r="K3599" s="51" t="str">
        <f ca="1">LeaveTracker[[#This Row],[Days]]&amp;" "&amp;LeaveTracker[[#This Row],[Type of Leave]]</f>
        <v>1 OTHER</v>
      </c>
      <c r="L3599" s="23">
        <f ca="1">NETWORKDAYS(LeaveTracker[[#This Row],[Start Date]],LeaveTracker[[#This Row],[End Date]],lstHolidays)</f>
        <v>1</v>
      </c>
      <c r="M3599" s="27"/>
    </row>
    <row r="3600" spans="1:13" ht="30" customHeight="1" x14ac:dyDescent="0.3">
      <c r="A3600" s="27">
        <f t="shared" si="30"/>
        <v>159</v>
      </c>
      <c r="B3600" s="31">
        <v>44972</v>
      </c>
      <c r="C3600" s="31">
        <v>44781</v>
      </c>
      <c r="D3600" s="19" t="s">
        <v>737</v>
      </c>
      <c r="E3600" s="51" t="str">
        <f>IF(ISBLANK(LeaveTracker[[#This Row],[Employee Name]]),"-----",VLOOKUP(LeaveTracker[[#This Row],[Employee Name]],Employees[[Employee Name]:[Office]],7))</f>
        <v>CSWDO</v>
      </c>
      <c r="F3600" s="51" t="str">
        <f>IF(ISBLANK(LeaveTracker[[#This Row],[Employee Name]]),"-----",VLOOKUP(LeaveTracker[[#This Row],[Employee Name]],Employees[[Employee Name]:[Office]],6))</f>
        <v>REGULAR</v>
      </c>
      <c r="G3600" s="24">
        <v>44777</v>
      </c>
      <c r="H3600" s="24">
        <v>44778</v>
      </c>
      <c r="I3600" s="19" t="s">
        <v>81</v>
      </c>
      <c r="K3600" s="51" t="str">
        <f ca="1">LeaveTracker[[#This Row],[Days]]&amp;" "&amp;LeaveTracker[[#This Row],[Type of Leave]]</f>
        <v>2 SL</v>
      </c>
      <c r="L3600" s="23">
        <f ca="1">NETWORKDAYS(LeaveTracker[[#This Row],[Start Date]],LeaveTracker[[#This Row],[End Date]],lstHolidays)</f>
        <v>2</v>
      </c>
      <c r="M3600" s="27"/>
    </row>
    <row r="3601" spans="1:13" ht="30" customHeight="1" x14ac:dyDescent="0.3">
      <c r="A3601" s="27">
        <f t="shared" si="30"/>
        <v>160</v>
      </c>
      <c r="B3601" s="31">
        <v>44972</v>
      </c>
      <c r="C3601" s="31">
        <v>44810</v>
      </c>
      <c r="D3601" s="19" t="s">
        <v>525</v>
      </c>
      <c r="E3601" s="51" t="str">
        <f>IF(ISBLANK(LeaveTracker[[#This Row],[Employee Name]]),"-----",VLOOKUP(LeaveTracker[[#This Row],[Employee Name]],Employees[[Employee Name]:[Office]],7))</f>
        <v>GSO</v>
      </c>
      <c r="F3601" s="51" t="str">
        <f>IF(ISBLANK(LeaveTracker[[#This Row],[Employee Name]]),"-----",VLOOKUP(LeaveTracker[[#This Row],[Employee Name]],Employees[[Employee Name]:[Office]],6))</f>
        <v>REGULAR</v>
      </c>
      <c r="G3601" s="24">
        <v>44809</v>
      </c>
      <c r="H3601" s="24">
        <v>44809</v>
      </c>
      <c r="I3601" s="19" t="s">
        <v>81</v>
      </c>
      <c r="K3601" s="51" t="str">
        <f ca="1">LeaveTracker[[#This Row],[Days]]&amp;" "&amp;LeaveTracker[[#This Row],[Type of Leave]]</f>
        <v>1 SL</v>
      </c>
      <c r="L3601" s="23">
        <f ca="1">NETWORKDAYS(LeaveTracker[[#This Row],[Start Date]],LeaveTracker[[#This Row],[End Date]],lstHolidays)</f>
        <v>1</v>
      </c>
      <c r="M3601" s="27"/>
    </row>
    <row r="3602" spans="1:13" ht="30" customHeight="1" x14ac:dyDescent="0.3">
      <c r="A3602" s="27">
        <f t="shared" ref="A3602:A3664" si="31">A3601+1</f>
        <v>161</v>
      </c>
      <c r="B3602" s="31">
        <v>44972</v>
      </c>
      <c r="C3602" s="31">
        <v>44881</v>
      </c>
      <c r="D3602" s="19" t="s">
        <v>740</v>
      </c>
      <c r="E3602" s="51" t="str">
        <f>IF(ISBLANK(LeaveTracker[[#This Row],[Employee Name]]),"-----",VLOOKUP(LeaveTracker[[#This Row],[Employee Name]],Employees[[Employee Name]:[Office]],7))</f>
        <v>CSWDO</v>
      </c>
      <c r="F3602" s="51" t="str">
        <f>IF(ISBLANK(LeaveTracker[[#This Row],[Employee Name]]),"-----",VLOOKUP(LeaveTracker[[#This Row],[Employee Name]],Employees[[Employee Name]:[Office]],6))</f>
        <v>REGULAR</v>
      </c>
      <c r="G3602" s="24">
        <v>44915</v>
      </c>
      <c r="H3602" s="24">
        <v>44915</v>
      </c>
      <c r="I3602" s="19" t="s">
        <v>82</v>
      </c>
      <c r="K3602" s="51" t="str">
        <f ca="1">LeaveTracker[[#This Row],[Days]]&amp;" "&amp;LeaveTracker[[#This Row],[Type of Leave]]</f>
        <v>1 VL</v>
      </c>
      <c r="L3602" s="23">
        <f ca="1">NETWORKDAYS(LeaveTracker[[#This Row],[Start Date]],LeaveTracker[[#This Row],[End Date]],lstHolidays)</f>
        <v>1</v>
      </c>
      <c r="M3602" s="27"/>
    </row>
    <row r="3603" spans="1:13" ht="30" customHeight="1" x14ac:dyDescent="0.3">
      <c r="A3603" s="27">
        <v>161</v>
      </c>
      <c r="B3603" s="31">
        <v>44972</v>
      </c>
      <c r="C3603" s="31">
        <v>44881</v>
      </c>
      <c r="D3603" s="19" t="s">
        <v>740</v>
      </c>
      <c r="E3603" s="51" t="str">
        <f>IF(ISBLANK(LeaveTracker[[#This Row],[Employee Name]]),"-----",VLOOKUP(LeaveTracker[[#This Row],[Employee Name]],Employees[[Employee Name]:[Office]],7))</f>
        <v>CSWDO</v>
      </c>
      <c r="F3603" s="51" t="str">
        <f>IF(ISBLANK(LeaveTracker[[#This Row],[Employee Name]]),"-----",VLOOKUP(LeaveTracker[[#This Row],[Employee Name]],Employees[[Employee Name]:[Office]],6))</f>
        <v>REGULAR</v>
      </c>
      <c r="G3603" s="24">
        <v>44921</v>
      </c>
      <c r="H3603" s="24">
        <v>44924</v>
      </c>
      <c r="I3603" s="19" t="s">
        <v>82</v>
      </c>
      <c r="K3603" s="51" t="str">
        <f>LeaveTracker[[#This Row],[Days]]&amp;" "&amp;LeaveTracker[[#This Row],[Type of Leave]]</f>
        <v>4 VL</v>
      </c>
      <c r="L3603" s="23">
        <v>4</v>
      </c>
      <c r="M3603" s="27"/>
    </row>
    <row r="3604" spans="1:13" ht="30" customHeight="1" x14ac:dyDescent="0.3">
      <c r="A3604" s="27">
        <f t="shared" si="31"/>
        <v>162</v>
      </c>
      <c r="B3604" s="31">
        <v>44972</v>
      </c>
      <c r="C3604" s="31">
        <v>44883</v>
      </c>
      <c r="D3604" s="19" t="s">
        <v>1829</v>
      </c>
      <c r="E3604" s="51" t="str">
        <f>IF(ISBLANK(LeaveTracker[[#This Row],[Employee Name]]),"-----",VLOOKUP(LeaveTracker[[#This Row],[Employee Name]],Employees[[Employee Name]:[Office]],7))</f>
        <v>CSWDO</v>
      </c>
      <c r="F3604" s="51" t="str">
        <f>IF(ISBLANK(LeaveTracker[[#This Row],[Employee Name]]),"-----",VLOOKUP(LeaveTracker[[#This Row],[Employee Name]],Employees[[Employee Name]:[Office]],6))</f>
        <v>CASUAL</v>
      </c>
      <c r="G3604" s="24">
        <v>44890</v>
      </c>
      <c r="H3604" s="24">
        <v>44890</v>
      </c>
      <c r="I3604" s="19" t="s">
        <v>82</v>
      </c>
      <c r="K3604" s="51" t="str">
        <f ca="1">LeaveTracker[[#This Row],[Days]]&amp;" "&amp;LeaveTracker[[#This Row],[Type of Leave]]</f>
        <v>1 VL</v>
      </c>
      <c r="L3604" s="23">
        <f ca="1">NETWORKDAYS(LeaveTracker[[#This Row],[Start Date]],LeaveTracker[[#This Row],[End Date]],lstHolidays)</f>
        <v>1</v>
      </c>
      <c r="M3604" s="27"/>
    </row>
    <row r="3605" spans="1:13" ht="30" customHeight="1" x14ac:dyDescent="0.3">
      <c r="A3605" s="27">
        <v>162</v>
      </c>
      <c r="B3605" s="31">
        <v>44972</v>
      </c>
      <c r="C3605" s="31">
        <v>44883</v>
      </c>
      <c r="D3605" s="19" t="s">
        <v>1829</v>
      </c>
      <c r="E3605" s="51" t="str">
        <f>IF(ISBLANK(LeaveTracker[[#This Row],[Employee Name]]),"-----",VLOOKUP(LeaveTracker[[#This Row],[Employee Name]],Employees[[Employee Name]:[Office]],7))</f>
        <v>CSWDO</v>
      </c>
      <c r="F3605" s="51" t="str">
        <f>IF(ISBLANK(LeaveTracker[[#This Row],[Employee Name]]),"-----",VLOOKUP(LeaveTracker[[#This Row],[Employee Name]],Employees[[Employee Name]:[Office]],6))</f>
        <v>CASUAL</v>
      </c>
      <c r="G3605" s="24">
        <v>44921</v>
      </c>
      <c r="H3605" s="24">
        <v>44924</v>
      </c>
      <c r="I3605" s="19" t="s">
        <v>82</v>
      </c>
      <c r="K3605" s="51" t="str">
        <f>LeaveTracker[[#This Row],[Days]]&amp;" "&amp;LeaveTracker[[#This Row],[Type of Leave]]</f>
        <v>4 VL</v>
      </c>
      <c r="L3605" s="23">
        <v>4</v>
      </c>
      <c r="M3605" s="27"/>
    </row>
    <row r="3606" spans="1:13" ht="30" customHeight="1" x14ac:dyDescent="0.3">
      <c r="A3606" s="27">
        <f t="shared" si="31"/>
        <v>163</v>
      </c>
      <c r="B3606" s="31">
        <v>44972</v>
      </c>
      <c r="C3606" s="31">
        <v>44813</v>
      </c>
      <c r="D3606" s="19" t="s">
        <v>1164</v>
      </c>
      <c r="E3606" s="51" t="str">
        <f>IF(ISBLANK(LeaveTracker[[#This Row],[Employee Name]]),"-----",VLOOKUP(LeaveTracker[[#This Row],[Employee Name]],Employees[[Employee Name]:[Office]],7))</f>
        <v>CSWDO</v>
      </c>
      <c r="F3606" s="51" t="str">
        <f>IF(ISBLANK(LeaveTracker[[#This Row],[Employee Name]]),"-----",VLOOKUP(LeaveTracker[[#This Row],[Employee Name]],Employees[[Employee Name]:[Office]],6))</f>
        <v>REGULAR</v>
      </c>
      <c r="G3606" s="24">
        <v>44816</v>
      </c>
      <c r="H3606" s="24">
        <v>44816</v>
      </c>
      <c r="I3606" s="19" t="s">
        <v>298</v>
      </c>
      <c r="J3606" s="43" t="s">
        <v>1003</v>
      </c>
      <c r="K3606" s="51" t="str">
        <f ca="1">LeaveTracker[[#This Row],[Days]]&amp;" "&amp;LeaveTracker[[#This Row],[Type of Leave]]</f>
        <v>1 OTHER</v>
      </c>
      <c r="L3606" s="23">
        <f ca="1">NETWORKDAYS(LeaveTracker[[#This Row],[Start Date]],LeaveTracker[[#This Row],[End Date]],lstHolidays)</f>
        <v>1</v>
      </c>
      <c r="M3606" s="27"/>
    </row>
    <row r="3607" spans="1:13" ht="30" customHeight="1" x14ac:dyDescent="0.3">
      <c r="A3607" s="27">
        <v>163</v>
      </c>
      <c r="B3607" s="31">
        <v>44972</v>
      </c>
      <c r="C3607" s="31">
        <v>44813</v>
      </c>
      <c r="D3607" s="19" t="s">
        <v>1164</v>
      </c>
      <c r="E3607" s="51" t="str">
        <f>IF(ISBLANK(LeaveTracker[[#This Row],[Employee Name]]),"-----",VLOOKUP(LeaveTracker[[#This Row],[Employee Name]],Employees[[Employee Name]:[Office]],7))</f>
        <v>CSWDO</v>
      </c>
      <c r="F3607" s="51" t="str">
        <f>IF(ISBLANK(LeaveTracker[[#This Row],[Employee Name]]),"-----",VLOOKUP(LeaveTracker[[#This Row],[Employee Name]],Employees[[Employee Name]:[Office]],6))</f>
        <v>REGULAR</v>
      </c>
      <c r="G3607" s="24">
        <v>44818</v>
      </c>
      <c r="H3607" s="24">
        <v>44818</v>
      </c>
      <c r="I3607" s="19" t="s">
        <v>298</v>
      </c>
      <c r="J3607" s="43" t="s">
        <v>1003</v>
      </c>
      <c r="K3607" s="51" t="str">
        <f ca="1">LeaveTracker[[#This Row],[Days]]&amp;" "&amp;LeaveTracker[[#This Row],[Type of Leave]]</f>
        <v>1 OTHER</v>
      </c>
      <c r="L3607" s="23">
        <f ca="1">NETWORKDAYS(LeaveTracker[[#This Row],[Start Date]],LeaveTracker[[#This Row],[End Date]],lstHolidays)</f>
        <v>1</v>
      </c>
      <c r="M3607" s="27"/>
    </row>
    <row r="3608" spans="1:13" ht="30" customHeight="1" x14ac:dyDescent="0.3">
      <c r="A3608" s="27">
        <f t="shared" si="31"/>
        <v>164</v>
      </c>
      <c r="B3608" s="31">
        <v>44972</v>
      </c>
      <c r="C3608" s="31">
        <v>44837</v>
      </c>
      <c r="D3608" s="19" t="s">
        <v>525</v>
      </c>
      <c r="E3608" s="51" t="str">
        <f>IF(ISBLANK(LeaveTracker[[#This Row],[Employee Name]]),"-----",VLOOKUP(LeaveTracker[[#This Row],[Employee Name]],Employees[[Employee Name]:[Office]],7))</f>
        <v>GSO</v>
      </c>
      <c r="F3608" s="51" t="str">
        <f>IF(ISBLANK(LeaveTracker[[#This Row],[Employee Name]]),"-----",VLOOKUP(LeaveTracker[[#This Row],[Employee Name]],Employees[[Employee Name]:[Office]],6))</f>
        <v>REGULAR</v>
      </c>
      <c r="G3608" s="24">
        <v>44844</v>
      </c>
      <c r="H3608" s="24">
        <v>44844</v>
      </c>
      <c r="I3608" s="19" t="s">
        <v>82</v>
      </c>
      <c r="K3608" s="51" t="str">
        <f ca="1">LeaveTracker[[#This Row],[Days]]&amp;" "&amp;LeaveTracker[[#This Row],[Type of Leave]]</f>
        <v>1 VL</v>
      </c>
      <c r="L3608" s="23">
        <f ca="1">NETWORKDAYS(LeaveTracker[[#This Row],[Start Date]],LeaveTracker[[#This Row],[End Date]],lstHolidays)</f>
        <v>1</v>
      </c>
      <c r="M3608" s="27"/>
    </row>
    <row r="3609" spans="1:13" ht="30" customHeight="1" x14ac:dyDescent="0.3">
      <c r="A3609" s="27">
        <f t="shared" si="31"/>
        <v>165</v>
      </c>
      <c r="B3609" s="31">
        <v>44972</v>
      </c>
      <c r="C3609" s="31">
        <v>44862</v>
      </c>
      <c r="D3609" s="19" t="s">
        <v>238</v>
      </c>
      <c r="E3609" s="51" t="str">
        <f>IF(ISBLANK(LeaveTracker[[#This Row],[Employee Name]]),"-----",VLOOKUP(LeaveTracker[[#This Row],[Employee Name]],Employees[[Employee Name]:[Office]],7))</f>
        <v>CSWDO</v>
      </c>
      <c r="F3609" s="51" t="str">
        <f>IF(ISBLANK(LeaveTracker[[#This Row],[Employee Name]]),"-----",VLOOKUP(LeaveTracker[[#This Row],[Employee Name]],Employees[[Employee Name]:[Office]],6))</f>
        <v>REGULAR</v>
      </c>
      <c r="G3609" s="24">
        <v>44867</v>
      </c>
      <c r="H3609" s="24">
        <v>44869</v>
      </c>
      <c r="I3609" s="19" t="s">
        <v>82</v>
      </c>
      <c r="K3609" s="51" t="str">
        <f>LeaveTracker[[#This Row],[Days]]&amp;" "&amp;LeaveTracker[[#This Row],[Type of Leave]]</f>
        <v>3 VL</v>
      </c>
      <c r="L3609" s="23">
        <v>3</v>
      </c>
      <c r="M3609" s="27"/>
    </row>
    <row r="3610" spans="1:13" ht="30" customHeight="1" x14ac:dyDescent="0.3">
      <c r="A3610" s="27">
        <f t="shared" si="31"/>
        <v>166</v>
      </c>
      <c r="B3610" s="31">
        <v>44972</v>
      </c>
      <c r="C3610" s="31">
        <v>44873</v>
      </c>
      <c r="D3610" s="19" t="s">
        <v>525</v>
      </c>
      <c r="E3610" s="51" t="str">
        <f>IF(ISBLANK(LeaveTracker[[#This Row],[Employee Name]]),"-----",VLOOKUP(LeaveTracker[[#This Row],[Employee Name]],Employees[[Employee Name]:[Office]],7))</f>
        <v>GSO</v>
      </c>
      <c r="F3610" s="51" t="str">
        <f>IF(ISBLANK(LeaveTracker[[#This Row],[Employee Name]]),"-----",VLOOKUP(LeaveTracker[[#This Row],[Employee Name]],Employees[[Employee Name]:[Office]],6))</f>
        <v>REGULAR</v>
      </c>
      <c r="G3610" s="24">
        <v>44890</v>
      </c>
      <c r="H3610" s="24">
        <v>44890</v>
      </c>
      <c r="I3610" s="19" t="s">
        <v>82</v>
      </c>
      <c r="K3610" s="51" t="str">
        <f ca="1">LeaveTracker[[#This Row],[Days]]&amp;" "&amp;LeaveTracker[[#This Row],[Type of Leave]]</f>
        <v>1 VL</v>
      </c>
      <c r="L3610" s="23">
        <f ca="1">NETWORKDAYS(LeaveTracker[[#This Row],[Start Date]],LeaveTracker[[#This Row],[End Date]],lstHolidays)</f>
        <v>1</v>
      </c>
      <c r="M3610" s="27"/>
    </row>
    <row r="3611" spans="1:13" ht="30" customHeight="1" x14ac:dyDescent="0.3">
      <c r="A3611" s="27">
        <f t="shared" si="31"/>
        <v>167</v>
      </c>
      <c r="B3611" s="31">
        <v>44972</v>
      </c>
      <c r="C3611" s="31">
        <v>44809</v>
      </c>
      <c r="D3611" s="19" t="s">
        <v>1887</v>
      </c>
      <c r="E3611" s="51" t="str">
        <f>IF(ISBLANK(LeaveTracker[[#This Row],[Employee Name]]),"-----",VLOOKUP(LeaveTracker[[#This Row],[Employee Name]],Employees[[Employee Name]:[Office]],7))</f>
        <v>GSO</v>
      </c>
      <c r="F3611" s="51" t="str">
        <f>IF(ISBLANK(LeaveTracker[[#This Row],[Employee Name]]),"-----",VLOOKUP(LeaveTracker[[#This Row],[Employee Name]],Employees[[Employee Name]:[Office]],6))</f>
        <v>CASUAL</v>
      </c>
      <c r="G3611" s="24">
        <v>44806</v>
      </c>
      <c r="H3611" s="24">
        <v>44806</v>
      </c>
      <c r="I3611" s="19" t="s">
        <v>81</v>
      </c>
      <c r="K3611" s="51" t="str">
        <f ca="1">LeaveTracker[[#This Row],[Days]]&amp;" "&amp;LeaveTracker[[#This Row],[Type of Leave]]</f>
        <v>1 SL</v>
      </c>
      <c r="L3611" s="23">
        <f ca="1">NETWORKDAYS(LeaveTracker[[#This Row],[Start Date]],LeaveTracker[[#This Row],[End Date]],lstHolidays)</f>
        <v>1</v>
      </c>
      <c r="M3611" s="27"/>
    </row>
    <row r="3612" spans="1:13" ht="30" customHeight="1" x14ac:dyDescent="0.3">
      <c r="A3612" s="27">
        <f t="shared" si="31"/>
        <v>168</v>
      </c>
      <c r="B3612" s="31">
        <v>44972</v>
      </c>
      <c r="C3612" s="31">
        <v>44834</v>
      </c>
      <c r="D3612" s="19" t="s">
        <v>446</v>
      </c>
      <c r="E3612" s="51" t="str">
        <f>IF(ISBLANK(LeaveTracker[[#This Row],[Employee Name]]),"-----",VLOOKUP(LeaveTracker[[#This Row],[Employee Name]],Employees[[Employee Name]:[Office]],7))</f>
        <v>CTO</v>
      </c>
      <c r="F3612" s="51" t="str">
        <f>IF(ISBLANK(LeaveTracker[[#This Row],[Employee Name]]),"-----",VLOOKUP(LeaveTracker[[#This Row],[Employee Name]],Employees[[Employee Name]:[Office]],6))</f>
        <v>REGULAR</v>
      </c>
      <c r="G3612" s="24">
        <v>44841</v>
      </c>
      <c r="H3612" s="24">
        <v>44841</v>
      </c>
      <c r="I3612" s="19" t="s">
        <v>298</v>
      </c>
      <c r="J3612" s="43" t="s">
        <v>158</v>
      </c>
      <c r="K3612" s="51" t="str">
        <f ca="1">LeaveTracker[[#This Row],[Days]]&amp;" "&amp;LeaveTracker[[#This Row],[Type of Leave]]</f>
        <v>1 OTHER</v>
      </c>
      <c r="L3612" s="23">
        <f ca="1">NETWORKDAYS(LeaveTracker[[#This Row],[Start Date]],LeaveTracker[[#This Row],[End Date]],lstHolidays)</f>
        <v>1</v>
      </c>
      <c r="M3612" s="27"/>
    </row>
    <row r="3613" spans="1:13" ht="30" customHeight="1" x14ac:dyDescent="0.3">
      <c r="A3613" s="27">
        <f t="shared" si="31"/>
        <v>169</v>
      </c>
      <c r="B3613" s="31">
        <v>44972</v>
      </c>
      <c r="C3613" s="31">
        <v>44872</v>
      </c>
      <c r="D3613" s="19" t="s">
        <v>446</v>
      </c>
      <c r="E3613" s="51" t="str">
        <f>IF(ISBLANK(LeaveTracker[[#This Row],[Employee Name]]),"-----",VLOOKUP(LeaveTracker[[#This Row],[Employee Name]],Employees[[Employee Name]:[Office]],7))</f>
        <v>CTO</v>
      </c>
      <c r="F3613" s="51" t="str">
        <f>IF(ISBLANK(LeaveTracker[[#This Row],[Employee Name]]),"-----",VLOOKUP(LeaveTracker[[#This Row],[Employee Name]],Employees[[Employee Name]:[Office]],6))</f>
        <v>REGULAR</v>
      </c>
      <c r="G3613" s="24">
        <v>44867</v>
      </c>
      <c r="H3613" s="24">
        <v>44869</v>
      </c>
      <c r="I3613" s="19" t="s">
        <v>81</v>
      </c>
      <c r="K3613" s="51" t="str">
        <f>LeaveTracker[[#This Row],[Days]]&amp;" "&amp;LeaveTracker[[#This Row],[Type of Leave]]</f>
        <v>3 SL</v>
      </c>
      <c r="L3613" s="23">
        <v>3</v>
      </c>
      <c r="M3613" s="27"/>
    </row>
    <row r="3614" spans="1:13" ht="30" customHeight="1" x14ac:dyDescent="0.3">
      <c r="A3614" s="27">
        <f t="shared" si="31"/>
        <v>170</v>
      </c>
      <c r="B3614" s="31">
        <v>44972</v>
      </c>
      <c r="C3614" s="31">
        <v>44854</v>
      </c>
      <c r="D3614" s="19" t="s">
        <v>1076</v>
      </c>
      <c r="E3614" s="51" t="str">
        <f>IF(ISBLANK(LeaveTracker[[#This Row],[Employee Name]]),"-----",VLOOKUP(LeaveTracker[[#This Row],[Employee Name]],Employees[[Employee Name]:[Office]],7))</f>
        <v>CSWDO</v>
      </c>
      <c r="F3614" s="51" t="str">
        <f>IF(ISBLANK(LeaveTracker[[#This Row],[Employee Name]]),"-----",VLOOKUP(LeaveTracker[[#This Row],[Employee Name]],Employees[[Employee Name]:[Office]],6))</f>
        <v>REGULAR</v>
      </c>
      <c r="G3614" s="24">
        <v>44858</v>
      </c>
      <c r="H3614" s="24">
        <v>44858</v>
      </c>
      <c r="I3614" s="19" t="s">
        <v>82</v>
      </c>
      <c r="K3614" s="51" t="str">
        <f ca="1">LeaveTracker[[#This Row],[Days]]&amp;" "&amp;LeaveTracker[[#This Row],[Type of Leave]]</f>
        <v>1 VL</v>
      </c>
      <c r="L3614" s="23">
        <f ca="1">NETWORKDAYS(LeaveTracker[[#This Row],[Start Date]],LeaveTracker[[#This Row],[End Date]],lstHolidays)</f>
        <v>1</v>
      </c>
      <c r="M3614" s="27"/>
    </row>
    <row r="3615" spans="1:13" ht="30" customHeight="1" x14ac:dyDescent="0.3">
      <c r="A3615" s="27">
        <f t="shared" si="31"/>
        <v>171</v>
      </c>
      <c r="B3615" s="31">
        <v>44972</v>
      </c>
      <c r="C3615" s="31">
        <v>44911</v>
      </c>
      <c r="D3615" s="19" t="s">
        <v>1019</v>
      </c>
      <c r="E3615" s="51" t="str">
        <f>IF(ISBLANK(LeaveTracker[[#This Row],[Employee Name]]),"-----",VLOOKUP(LeaveTracker[[#This Row],[Employee Name]],Employees[[Employee Name]:[Office]],7))</f>
        <v>CSWDO</v>
      </c>
      <c r="F3615" s="51" t="str">
        <f>IF(ISBLANK(LeaveTracker[[#This Row],[Employee Name]]),"-----",VLOOKUP(LeaveTracker[[#This Row],[Employee Name]],Employees[[Employee Name]:[Office]],6))</f>
        <v>REGULAR</v>
      </c>
      <c r="G3615" s="24">
        <v>44918</v>
      </c>
      <c r="H3615" s="24">
        <v>44924</v>
      </c>
      <c r="I3615" s="19" t="s">
        <v>82</v>
      </c>
      <c r="K3615" s="51" t="str">
        <f>LeaveTracker[[#This Row],[Days]]&amp;" "&amp;LeaveTracker[[#This Row],[Type of Leave]]</f>
        <v>5 VL</v>
      </c>
      <c r="L3615" s="23">
        <v>5</v>
      </c>
      <c r="M3615" s="27"/>
    </row>
    <row r="3616" spans="1:13" ht="30" customHeight="1" x14ac:dyDescent="0.3">
      <c r="A3616" s="27">
        <f t="shared" si="31"/>
        <v>172</v>
      </c>
      <c r="B3616" s="31">
        <v>44972</v>
      </c>
      <c r="C3616" s="31">
        <v>44910</v>
      </c>
      <c r="D3616" s="19" t="s">
        <v>744</v>
      </c>
      <c r="E3616" s="51" t="str">
        <f>IF(ISBLANK(LeaveTracker[[#This Row],[Employee Name]]),"-----",VLOOKUP(LeaveTracker[[#This Row],[Employee Name]],Employees[[Employee Name]:[Office]],7))</f>
        <v>CSWDO</v>
      </c>
      <c r="F3616" s="51" t="str">
        <f>IF(ISBLANK(LeaveTracker[[#This Row],[Employee Name]]),"-----",VLOOKUP(LeaveTracker[[#This Row],[Employee Name]],Employees[[Employee Name]:[Office]],6))</f>
        <v>REGULAR</v>
      </c>
      <c r="G3616" s="24">
        <v>44914</v>
      </c>
      <c r="H3616" s="24">
        <v>44914</v>
      </c>
      <c r="I3616" s="19" t="s">
        <v>82</v>
      </c>
      <c r="K3616" s="51" t="str">
        <f ca="1">LeaveTracker[[#This Row],[Days]]&amp;" "&amp;LeaveTracker[[#This Row],[Type of Leave]]</f>
        <v>1 VL</v>
      </c>
      <c r="L3616" s="23">
        <f ca="1">NETWORKDAYS(LeaveTracker[[#This Row],[Start Date]],LeaveTracker[[#This Row],[End Date]],lstHolidays)</f>
        <v>1</v>
      </c>
      <c r="M3616" s="27"/>
    </row>
    <row r="3617" spans="1:13" ht="30" customHeight="1" x14ac:dyDescent="0.3">
      <c r="A3617" s="27">
        <f>A3616</f>
        <v>172</v>
      </c>
      <c r="B3617" s="31">
        <v>44972</v>
      </c>
      <c r="C3617" s="31">
        <v>44910</v>
      </c>
      <c r="D3617" s="19" t="s">
        <v>744</v>
      </c>
      <c r="E3617" s="51" t="str">
        <f>IF(ISBLANK(LeaveTracker[[#This Row],[Employee Name]]),"-----",VLOOKUP(LeaveTracker[[#This Row],[Employee Name]],Employees[[Employee Name]:[Office]],7))</f>
        <v>CSWDO</v>
      </c>
      <c r="F3617" s="51" t="str">
        <f>IF(ISBLANK(LeaveTracker[[#This Row],[Employee Name]]),"-----",VLOOKUP(LeaveTracker[[#This Row],[Employee Name]],Employees[[Employee Name]:[Office]],6))</f>
        <v>REGULAR</v>
      </c>
      <c r="G3617" s="24">
        <v>44918</v>
      </c>
      <c r="H3617" s="24">
        <v>44918</v>
      </c>
      <c r="I3617" s="19" t="s">
        <v>82</v>
      </c>
      <c r="K3617" s="51" t="str">
        <f ca="1">LeaveTracker[[#This Row],[Days]]&amp;" "&amp;LeaveTracker[[#This Row],[Type of Leave]]</f>
        <v>1 VL</v>
      </c>
      <c r="L3617" s="23">
        <f ca="1">NETWORKDAYS(LeaveTracker[[#This Row],[Start Date]],LeaveTracker[[#This Row],[End Date]],lstHolidays)</f>
        <v>1</v>
      </c>
      <c r="M3617" s="27"/>
    </row>
    <row r="3618" spans="1:13" ht="30" customHeight="1" x14ac:dyDescent="0.3">
      <c r="A3618" s="27">
        <f>A3617</f>
        <v>172</v>
      </c>
      <c r="B3618" s="31">
        <v>44972</v>
      </c>
      <c r="C3618" s="31">
        <v>44910</v>
      </c>
      <c r="D3618" s="19" t="s">
        <v>744</v>
      </c>
      <c r="E3618" s="51" t="str">
        <f>IF(ISBLANK(LeaveTracker[[#This Row],[Employee Name]]),"-----",VLOOKUP(LeaveTracker[[#This Row],[Employee Name]],Employees[[Employee Name]:[Office]],7))</f>
        <v>CSWDO</v>
      </c>
      <c r="F3618" s="51" t="str">
        <f>IF(ISBLANK(LeaveTracker[[#This Row],[Employee Name]]),"-----",VLOOKUP(LeaveTracker[[#This Row],[Employee Name]],Employees[[Employee Name]:[Office]],6))</f>
        <v>REGULAR</v>
      </c>
      <c r="G3618" s="24">
        <v>44923</v>
      </c>
      <c r="H3618" s="24">
        <v>44924</v>
      </c>
      <c r="I3618" s="19" t="s">
        <v>82</v>
      </c>
      <c r="K3618" s="51" t="str">
        <f ca="1">LeaveTracker[[#This Row],[Days]]&amp;" "&amp;LeaveTracker[[#This Row],[Type of Leave]]</f>
        <v>2 VL</v>
      </c>
      <c r="L3618" s="23">
        <f ca="1">NETWORKDAYS(LeaveTracker[[#This Row],[Start Date]],LeaveTracker[[#This Row],[End Date]],lstHolidays)</f>
        <v>2</v>
      </c>
      <c r="M3618" s="27"/>
    </row>
    <row r="3619" spans="1:13" ht="30" customHeight="1" x14ac:dyDescent="0.3">
      <c r="A3619" s="27">
        <f t="shared" si="31"/>
        <v>173</v>
      </c>
      <c r="B3619" s="31">
        <v>44972</v>
      </c>
      <c r="C3619" s="31">
        <v>44890</v>
      </c>
      <c r="D3619" s="19" t="s">
        <v>737</v>
      </c>
      <c r="E3619" s="51" t="str">
        <f>IF(ISBLANK(LeaveTracker[[#This Row],[Employee Name]]),"-----",VLOOKUP(LeaveTracker[[#This Row],[Employee Name]],Employees[[Employee Name]:[Office]],7))</f>
        <v>CSWDO</v>
      </c>
      <c r="F3619" s="51" t="str">
        <f>IF(ISBLANK(LeaveTracker[[#This Row],[Employee Name]]),"-----",VLOOKUP(LeaveTracker[[#This Row],[Employee Name]],Employees[[Employee Name]:[Office]],6))</f>
        <v>REGULAR</v>
      </c>
      <c r="G3619" s="24">
        <v>44916</v>
      </c>
      <c r="H3619" s="24">
        <v>44922</v>
      </c>
      <c r="I3619" s="19" t="s">
        <v>82</v>
      </c>
      <c r="K3619" s="51" t="str">
        <f>LeaveTracker[[#This Row],[Days]]&amp;" "&amp;LeaveTracker[[#This Row],[Type of Leave]]</f>
        <v>5 VL</v>
      </c>
      <c r="L3619" s="23">
        <v>5</v>
      </c>
      <c r="M3619" s="27"/>
    </row>
    <row r="3620" spans="1:13" ht="30" customHeight="1" x14ac:dyDescent="0.3">
      <c r="A3620" s="27">
        <f t="shared" si="31"/>
        <v>174</v>
      </c>
      <c r="B3620" s="31">
        <v>44972</v>
      </c>
      <c r="C3620" s="31">
        <v>44890</v>
      </c>
      <c r="D3620" s="19" t="s">
        <v>1014</v>
      </c>
      <c r="E3620" s="51" t="str">
        <f>IF(ISBLANK(LeaveTracker[[#This Row],[Employee Name]]),"-----",VLOOKUP(LeaveTracker[[#This Row],[Employee Name]],Employees[[Employee Name]:[Office]],7))</f>
        <v>CSWDO</v>
      </c>
      <c r="F3620" s="51" t="str">
        <f>IF(ISBLANK(LeaveTracker[[#This Row],[Employee Name]]),"-----",VLOOKUP(LeaveTracker[[#This Row],[Employee Name]],Employees[[Employee Name]:[Office]],6))</f>
        <v>REGULAR</v>
      </c>
      <c r="G3620" s="24">
        <v>44914</v>
      </c>
      <c r="H3620" s="24">
        <v>44914</v>
      </c>
      <c r="I3620" s="19" t="s">
        <v>82</v>
      </c>
      <c r="K3620" s="51" t="str">
        <f ca="1">LeaveTracker[[#This Row],[Days]]&amp;" "&amp;LeaveTracker[[#This Row],[Type of Leave]]</f>
        <v>1 VL</v>
      </c>
      <c r="L3620" s="23">
        <f ca="1">NETWORKDAYS(LeaveTracker[[#This Row],[Start Date]],LeaveTracker[[#This Row],[End Date]],lstHolidays)</f>
        <v>1</v>
      </c>
      <c r="M3620" s="27"/>
    </row>
    <row r="3621" spans="1:13" ht="30" customHeight="1" x14ac:dyDescent="0.3">
      <c r="A3621" s="27">
        <v>174</v>
      </c>
      <c r="B3621" s="31">
        <v>44972</v>
      </c>
      <c r="C3621" s="31">
        <v>44890</v>
      </c>
      <c r="D3621" s="19" t="s">
        <v>1014</v>
      </c>
      <c r="E3621" s="51" t="str">
        <f>IF(ISBLANK(LeaveTracker[[#This Row],[Employee Name]]),"-----",VLOOKUP(LeaveTracker[[#This Row],[Employee Name]],Employees[[Employee Name]:[Office]],7))</f>
        <v>CSWDO</v>
      </c>
      <c r="F3621" s="51" t="str">
        <f>IF(ISBLANK(LeaveTracker[[#This Row],[Employee Name]]),"-----",VLOOKUP(LeaveTracker[[#This Row],[Employee Name]],Employees[[Employee Name]:[Office]],6))</f>
        <v>REGULAR</v>
      </c>
      <c r="G3621" s="24">
        <v>44918</v>
      </c>
      <c r="H3621" s="24">
        <v>44924</v>
      </c>
      <c r="I3621" s="19" t="s">
        <v>82</v>
      </c>
      <c r="K3621" s="51" t="str">
        <f ca="1">LeaveTracker[[#This Row],[Days]]&amp;" "&amp;LeaveTracker[[#This Row],[Type of Leave]]</f>
        <v>4 VL</v>
      </c>
      <c r="L3621" s="23">
        <f ca="1">NETWORKDAYS(LeaveTracker[[#This Row],[Start Date]],LeaveTracker[[#This Row],[End Date]],lstHolidays)</f>
        <v>4</v>
      </c>
      <c r="M3621" s="27"/>
    </row>
    <row r="3622" spans="1:13" ht="30" customHeight="1" x14ac:dyDescent="0.3">
      <c r="A3622" s="27">
        <f t="shared" si="31"/>
        <v>175</v>
      </c>
      <c r="B3622" s="31">
        <v>44972</v>
      </c>
      <c r="C3622" s="31">
        <v>44880</v>
      </c>
      <c r="D3622" s="19" t="s">
        <v>1164</v>
      </c>
      <c r="E3622" s="51" t="str">
        <f>IF(ISBLANK(LeaveTracker[[#This Row],[Employee Name]]),"-----",VLOOKUP(LeaveTracker[[#This Row],[Employee Name]],Employees[[Employee Name]:[Office]],7))</f>
        <v>CSWDO</v>
      </c>
      <c r="F3622" s="51" t="str">
        <f>IF(ISBLANK(LeaveTracker[[#This Row],[Employee Name]]),"-----",VLOOKUP(LeaveTracker[[#This Row],[Employee Name]],Employees[[Employee Name]:[Office]],6))</f>
        <v>REGULAR</v>
      </c>
      <c r="G3622" s="24">
        <v>44922</v>
      </c>
      <c r="H3622" s="24">
        <v>44924</v>
      </c>
      <c r="I3622" s="19" t="s">
        <v>82</v>
      </c>
      <c r="K3622" s="51" t="str">
        <f ca="1">LeaveTracker[[#This Row],[Days]]&amp;" "&amp;LeaveTracker[[#This Row],[Type of Leave]]</f>
        <v>3 VL</v>
      </c>
      <c r="L3622" s="23">
        <f ca="1">NETWORKDAYS(LeaveTracker[[#This Row],[Start Date]],LeaveTracker[[#This Row],[End Date]],lstHolidays)</f>
        <v>3</v>
      </c>
      <c r="M3622" s="27"/>
    </row>
    <row r="3623" spans="1:13" ht="30" customHeight="1" x14ac:dyDescent="0.3">
      <c r="A3623" s="27">
        <f>A3622+1</f>
        <v>176</v>
      </c>
      <c r="B3623" s="31">
        <v>44972</v>
      </c>
      <c r="C3623" s="31">
        <v>44890</v>
      </c>
      <c r="D3623" s="19" t="s">
        <v>1226</v>
      </c>
      <c r="E3623" s="51">
        <f>IF(ISBLANK(LeaveTracker[[#This Row],[Employee Name]]),"-----",VLOOKUP(LeaveTracker[[#This Row],[Employee Name]],Employees[[Employee Name]:[Office]],7))</f>
        <v>0</v>
      </c>
      <c r="F3623" s="51" t="str">
        <f>IF(ISBLANK(LeaveTracker[[#This Row],[Employee Name]]),"-----",VLOOKUP(LeaveTracker[[#This Row],[Employee Name]],Employees[[Employee Name]:[Office]],6))</f>
        <v>REGULAR</v>
      </c>
      <c r="G3623" s="24">
        <v>44911</v>
      </c>
      <c r="H3623" s="24">
        <v>44911</v>
      </c>
      <c r="I3623" s="19" t="s">
        <v>82</v>
      </c>
      <c r="K3623" s="51" t="str">
        <f ca="1">LeaveTracker[[#This Row],[Days]]&amp;" "&amp;LeaveTracker[[#This Row],[Type of Leave]]</f>
        <v>1 VL</v>
      </c>
      <c r="L3623" s="23">
        <f ca="1">NETWORKDAYS(LeaveTracker[[#This Row],[Start Date]],LeaveTracker[[#This Row],[End Date]],lstHolidays)</f>
        <v>1</v>
      </c>
      <c r="M3623" s="27"/>
    </row>
    <row r="3624" spans="1:13" ht="30" customHeight="1" x14ac:dyDescent="0.3">
      <c r="A3624" s="27">
        <v>176</v>
      </c>
      <c r="B3624" s="31">
        <v>44972</v>
      </c>
      <c r="C3624" s="31">
        <v>44890</v>
      </c>
      <c r="D3624" s="19" t="s">
        <v>1226</v>
      </c>
      <c r="E3624" s="51">
        <f>IF(ISBLANK(LeaveTracker[[#This Row],[Employee Name]]),"-----",VLOOKUP(LeaveTracker[[#This Row],[Employee Name]],Employees[[Employee Name]:[Office]],7))</f>
        <v>0</v>
      </c>
      <c r="F3624" s="51" t="str">
        <f>IF(ISBLANK(LeaveTracker[[#This Row],[Employee Name]]),"-----",VLOOKUP(LeaveTracker[[#This Row],[Employee Name]],Employees[[Employee Name]:[Office]],6))</f>
        <v>REGULAR</v>
      </c>
      <c r="G3624" s="24">
        <v>44917</v>
      </c>
      <c r="H3624" s="24">
        <v>44921</v>
      </c>
      <c r="I3624" s="19" t="s">
        <v>82</v>
      </c>
      <c r="K3624" s="51" t="str">
        <f>LeaveTracker[[#This Row],[Days]]&amp;" "&amp;LeaveTracker[[#This Row],[Type of Leave]]</f>
        <v>3 VL</v>
      </c>
      <c r="L3624" s="23">
        <v>3</v>
      </c>
      <c r="M3624" s="27"/>
    </row>
    <row r="3625" spans="1:13" ht="30" customHeight="1" x14ac:dyDescent="0.3">
      <c r="A3625" s="27">
        <v>176</v>
      </c>
      <c r="B3625" s="31">
        <v>44972</v>
      </c>
      <c r="C3625" s="31">
        <v>44890</v>
      </c>
      <c r="D3625" s="19" t="s">
        <v>1226</v>
      </c>
      <c r="E3625" s="51">
        <f>IF(ISBLANK(LeaveTracker[[#This Row],[Employee Name]]),"-----",VLOOKUP(LeaveTracker[[#This Row],[Employee Name]],Employees[[Employee Name]:[Office]],7))</f>
        <v>0</v>
      </c>
      <c r="F3625" s="51" t="str">
        <f>IF(ISBLANK(LeaveTracker[[#This Row],[Employee Name]]),"-----",VLOOKUP(LeaveTracker[[#This Row],[Employee Name]],Employees[[Employee Name]:[Office]],6))</f>
        <v>REGULAR</v>
      </c>
      <c r="G3625" s="24">
        <v>44924</v>
      </c>
      <c r="H3625" s="24">
        <v>44924</v>
      </c>
      <c r="I3625" s="19" t="s">
        <v>82</v>
      </c>
      <c r="K3625" s="51" t="str">
        <f ca="1">LeaveTracker[[#This Row],[Days]]&amp;" "&amp;LeaveTracker[[#This Row],[Type of Leave]]</f>
        <v>1 VL</v>
      </c>
      <c r="L3625" s="23">
        <f ca="1">NETWORKDAYS(LeaveTracker[[#This Row],[Start Date]],LeaveTracker[[#This Row],[End Date]],lstHolidays)</f>
        <v>1</v>
      </c>
      <c r="M3625" s="27"/>
    </row>
    <row r="3626" spans="1:13" ht="30" customHeight="1" x14ac:dyDescent="0.3">
      <c r="A3626" s="27">
        <f t="shared" si="31"/>
        <v>177</v>
      </c>
      <c r="B3626" s="31">
        <v>44972</v>
      </c>
      <c r="C3626" s="31">
        <v>44890</v>
      </c>
      <c r="D3626" s="19" t="s">
        <v>1813</v>
      </c>
      <c r="E3626" s="51" t="str">
        <f>IF(ISBLANK(LeaveTracker[[#This Row],[Employee Name]]),"-----",VLOOKUP(LeaveTracker[[#This Row],[Employee Name]],Employees[[Employee Name]:[Office]],7))</f>
        <v>CSWDO</v>
      </c>
      <c r="F3626" s="51" t="str">
        <f>IF(ISBLANK(LeaveTracker[[#This Row],[Employee Name]]),"-----",VLOOKUP(LeaveTracker[[#This Row],[Employee Name]],Employees[[Employee Name]:[Office]],6))</f>
        <v>REGULAR</v>
      </c>
      <c r="G3626" s="24">
        <v>44921</v>
      </c>
      <c r="H3626" s="24">
        <v>44924</v>
      </c>
      <c r="I3626" s="19" t="s">
        <v>82</v>
      </c>
      <c r="K3626" s="51" t="str">
        <f>LeaveTracker[[#This Row],[Days]]&amp;" "&amp;LeaveTracker[[#This Row],[Type of Leave]]</f>
        <v>4 VL</v>
      </c>
      <c r="L3626" s="23">
        <v>4</v>
      </c>
      <c r="M3626" s="27"/>
    </row>
    <row r="3627" spans="1:13" ht="30" customHeight="1" x14ac:dyDescent="0.3">
      <c r="A3627" s="27">
        <f t="shared" si="31"/>
        <v>178</v>
      </c>
      <c r="B3627" s="31">
        <v>44972</v>
      </c>
      <c r="C3627" s="31">
        <v>44880</v>
      </c>
      <c r="D3627" s="19" t="s">
        <v>220</v>
      </c>
      <c r="E3627" s="51" t="str">
        <f>IF(ISBLANK(LeaveTracker[[#This Row],[Employee Name]]),"-----",VLOOKUP(LeaveTracker[[#This Row],[Employee Name]],Employees[[Employee Name]:[Office]],7))</f>
        <v>CSWDO</v>
      </c>
      <c r="F3627" s="51" t="str">
        <f>IF(ISBLANK(LeaveTracker[[#This Row],[Employee Name]]),"-----",VLOOKUP(LeaveTracker[[#This Row],[Employee Name]],Employees[[Employee Name]:[Office]],6))</f>
        <v>REGULAR</v>
      </c>
      <c r="G3627" s="24">
        <v>44916</v>
      </c>
      <c r="H3627" s="24">
        <v>44918</v>
      </c>
      <c r="I3627" s="19" t="s">
        <v>82</v>
      </c>
      <c r="K3627" s="51" t="str">
        <f ca="1">LeaveTracker[[#This Row],[Days]]&amp;" "&amp;LeaveTracker[[#This Row],[Type of Leave]]</f>
        <v>3 VL</v>
      </c>
      <c r="L3627" s="23">
        <f ca="1">NETWORKDAYS(LeaveTracker[[#This Row],[Start Date]],LeaveTracker[[#This Row],[End Date]],lstHolidays)</f>
        <v>3</v>
      </c>
      <c r="M3627" s="27"/>
    </row>
    <row r="3628" spans="1:13" ht="30" customHeight="1" x14ac:dyDescent="0.3">
      <c r="A3628" s="27">
        <v>178</v>
      </c>
      <c r="B3628" s="31">
        <v>44972</v>
      </c>
      <c r="C3628" s="31">
        <v>44880</v>
      </c>
      <c r="D3628" s="19" t="s">
        <v>220</v>
      </c>
      <c r="E3628" s="51" t="str">
        <f>IF(ISBLANK(LeaveTracker[[#This Row],[Employee Name]]),"-----",VLOOKUP(LeaveTracker[[#This Row],[Employee Name]],Employees[[Employee Name]:[Office]],7))</f>
        <v>CSWDO</v>
      </c>
      <c r="F3628" s="51" t="str">
        <f>IF(ISBLANK(LeaveTracker[[#This Row],[Employee Name]]),"-----",VLOOKUP(LeaveTracker[[#This Row],[Employee Name]],Employees[[Employee Name]:[Office]],6))</f>
        <v>REGULAR</v>
      </c>
      <c r="G3628" s="24">
        <v>44921</v>
      </c>
      <c r="H3628" s="24">
        <v>44922</v>
      </c>
      <c r="I3628" s="19" t="s">
        <v>82</v>
      </c>
      <c r="K3628" s="51" t="str">
        <f>LeaveTracker[[#This Row],[Days]]&amp;" "&amp;LeaveTracker[[#This Row],[Type of Leave]]</f>
        <v>2 VL</v>
      </c>
      <c r="L3628" s="23">
        <v>2</v>
      </c>
      <c r="M3628" s="27"/>
    </row>
    <row r="3629" spans="1:13" ht="30" customHeight="1" x14ac:dyDescent="0.3">
      <c r="A3629" s="27">
        <f t="shared" si="31"/>
        <v>179</v>
      </c>
      <c r="B3629" s="31">
        <v>44972</v>
      </c>
      <c r="C3629" s="31">
        <v>44890</v>
      </c>
      <c r="D3629" s="19" t="s">
        <v>771</v>
      </c>
      <c r="E3629" s="51" t="str">
        <f>IF(ISBLANK(LeaveTracker[[#This Row],[Employee Name]]),"-----",VLOOKUP(LeaveTracker[[#This Row],[Employee Name]],Employees[[Employee Name]:[Office]],7))</f>
        <v>CSWDO</v>
      </c>
      <c r="F3629" s="51" t="str">
        <f>IF(ISBLANK(LeaveTracker[[#This Row],[Employee Name]]),"-----",VLOOKUP(LeaveTracker[[#This Row],[Employee Name]],Employees[[Employee Name]:[Office]],6))</f>
        <v>REGULAR</v>
      </c>
      <c r="G3629" s="24">
        <v>44916</v>
      </c>
      <c r="H3629" s="24">
        <v>44922</v>
      </c>
      <c r="I3629" s="19" t="s">
        <v>82</v>
      </c>
      <c r="K3629" s="51" t="str">
        <f>LeaveTracker[[#This Row],[Days]]&amp;" "&amp;LeaveTracker[[#This Row],[Type of Leave]]</f>
        <v>5 VL</v>
      </c>
      <c r="L3629" s="23">
        <v>5</v>
      </c>
      <c r="M3629" s="27"/>
    </row>
    <row r="3630" spans="1:13" ht="30" customHeight="1" x14ac:dyDescent="0.3">
      <c r="A3630" s="27">
        <f t="shared" si="31"/>
        <v>180</v>
      </c>
      <c r="B3630" s="31">
        <v>44972</v>
      </c>
      <c r="C3630" s="31">
        <v>44890</v>
      </c>
      <c r="D3630" s="19" t="s">
        <v>2039</v>
      </c>
      <c r="E3630" s="51" t="str">
        <f>IF(ISBLANK(LeaveTracker[[#This Row],[Employee Name]]),"-----",VLOOKUP(LeaveTracker[[#This Row],[Employee Name]],Employees[[Employee Name]:[Office]],7))</f>
        <v>CSWDO</v>
      </c>
      <c r="F3630" s="51">
        <f>IF(ISBLANK(LeaveTracker[[#This Row],[Employee Name]]),"-----",VLOOKUP(LeaveTracker[[#This Row],[Employee Name]],Employees[[Employee Name]:[Office]],6))</f>
        <v>0</v>
      </c>
      <c r="G3630" s="24">
        <v>44910</v>
      </c>
      <c r="H3630" s="24">
        <v>44914</v>
      </c>
      <c r="I3630" s="19" t="s">
        <v>82</v>
      </c>
      <c r="K3630" s="51" t="str">
        <f ca="1">LeaveTracker[[#This Row],[Days]]&amp;" "&amp;LeaveTracker[[#This Row],[Type of Leave]]</f>
        <v>3 VL</v>
      </c>
      <c r="L3630" s="23">
        <f ca="1">NETWORKDAYS(LeaveTracker[[#This Row],[Start Date]],LeaveTracker[[#This Row],[End Date]],lstHolidays)</f>
        <v>3</v>
      </c>
      <c r="M3630" s="27"/>
    </row>
    <row r="3631" spans="1:13" ht="30" customHeight="1" x14ac:dyDescent="0.3">
      <c r="A3631" s="27">
        <v>180</v>
      </c>
      <c r="B3631" s="31">
        <v>44972</v>
      </c>
      <c r="C3631" s="31">
        <v>44890</v>
      </c>
      <c r="D3631" s="19" t="s">
        <v>2039</v>
      </c>
      <c r="E3631" s="51" t="str">
        <f>IF(ISBLANK(LeaveTracker[[#This Row],[Employee Name]]),"-----",VLOOKUP(LeaveTracker[[#This Row],[Employee Name]],Employees[[Employee Name]:[Office]],7))</f>
        <v>CSWDO</v>
      </c>
      <c r="F3631" s="51">
        <f>IF(ISBLANK(LeaveTracker[[#This Row],[Employee Name]]),"-----",VLOOKUP(LeaveTracker[[#This Row],[Employee Name]],Employees[[Employee Name]:[Office]],6))</f>
        <v>0</v>
      </c>
      <c r="G3631" s="24">
        <v>44916</v>
      </c>
      <c r="H3631" s="24">
        <v>44917</v>
      </c>
      <c r="I3631" s="19" t="s">
        <v>82</v>
      </c>
      <c r="K3631" s="51" t="str">
        <f ca="1">LeaveTracker[[#This Row],[Days]]&amp;" "&amp;LeaveTracker[[#This Row],[Type of Leave]]</f>
        <v>2 VL</v>
      </c>
      <c r="L3631" s="23">
        <f ca="1">NETWORKDAYS(LeaveTracker[[#This Row],[Start Date]],LeaveTracker[[#This Row],[End Date]],lstHolidays)</f>
        <v>2</v>
      </c>
      <c r="M3631" s="27"/>
    </row>
    <row r="3632" spans="1:13" ht="30" customHeight="1" x14ac:dyDescent="0.3">
      <c r="A3632" s="27">
        <f t="shared" si="31"/>
        <v>181</v>
      </c>
      <c r="B3632" s="31">
        <v>44972</v>
      </c>
      <c r="C3632" s="31">
        <v>44887</v>
      </c>
      <c r="D3632" s="19" t="s">
        <v>849</v>
      </c>
      <c r="E3632" s="51" t="str">
        <f>IF(ISBLANK(LeaveTracker[[#This Row],[Employee Name]]),"-----",VLOOKUP(LeaveTracker[[#This Row],[Employee Name]],Employees[[Employee Name]:[Office]],7))</f>
        <v>MO</v>
      </c>
      <c r="F3632" s="51" t="str">
        <f>IF(ISBLANK(LeaveTracker[[#This Row],[Employee Name]]),"-----",VLOOKUP(LeaveTracker[[#This Row],[Employee Name]],Employees[[Employee Name]:[Office]],6))</f>
        <v>REGULAR</v>
      </c>
      <c r="G3632" s="24">
        <v>44890</v>
      </c>
      <c r="H3632" s="24">
        <v>44890</v>
      </c>
      <c r="I3632" s="19" t="s">
        <v>82</v>
      </c>
      <c r="K3632" s="51" t="str">
        <f ca="1">LeaveTracker[[#This Row],[Days]]&amp;" "&amp;LeaveTracker[[#This Row],[Type of Leave]]</f>
        <v>1 VL</v>
      </c>
      <c r="L3632" s="23">
        <f ca="1">NETWORKDAYS(LeaveTracker[[#This Row],[Start Date]],LeaveTracker[[#This Row],[End Date]],lstHolidays)</f>
        <v>1</v>
      </c>
      <c r="M3632" s="27"/>
    </row>
    <row r="3633" spans="1:13" ht="30" customHeight="1" x14ac:dyDescent="0.3">
      <c r="A3633" s="27">
        <f t="shared" si="31"/>
        <v>182</v>
      </c>
      <c r="B3633" s="31">
        <v>44972</v>
      </c>
      <c r="C3633" s="31">
        <v>44887</v>
      </c>
      <c r="D3633" s="19" t="s">
        <v>849</v>
      </c>
      <c r="E3633" s="51" t="str">
        <f>IF(ISBLANK(LeaveTracker[[#This Row],[Employee Name]]),"-----",VLOOKUP(LeaveTracker[[#This Row],[Employee Name]],Employees[[Employee Name]:[Office]],7))</f>
        <v>MO</v>
      </c>
      <c r="F3633" s="51" t="str">
        <f>IF(ISBLANK(LeaveTracker[[#This Row],[Employee Name]]),"-----",VLOOKUP(LeaveTracker[[#This Row],[Employee Name]],Employees[[Employee Name]:[Office]],6))</f>
        <v>REGULAR</v>
      </c>
      <c r="G3633" s="24">
        <v>44894</v>
      </c>
      <c r="H3633" s="24">
        <v>44894</v>
      </c>
      <c r="I3633" s="19" t="s">
        <v>82</v>
      </c>
      <c r="K3633" s="51" t="str">
        <f ca="1">LeaveTracker[[#This Row],[Days]]&amp;" "&amp;LeaveTracker[[#This Row],[Type of Leave]]</f>
        <v>1 VL</v>
      </c>
      <c r="L3633" s="23">
        <f ca="1">NETWORKDAYS(LeaveTracker[[#This Row],[Start Date]],LeaveTracker[[#This Row],[End Date]],lstHolidays)</f>
        <v>1</v>
      </c>
      <c r="M3633" s="27"/>
    </row>
    <row r="3634" spans="1:13" ht="30" customHeight="1" x14ac:dyDescent="0.3">
      <c r="A3634" s="27">
        <f t="shared" si="31"/>
        <v>183</v>
      </c>
      <c r="B3634" s="31">
        <v>44972</v>
      </c>
      <c r="C3634" s="31">
        <v>44893</v>
      </c>
      <c r="D3634" s="19" t="s">
        <v>632</v>
      </c>
      <c r="E3634" s="51" t="str">
        <f>IF(ISBLANK(LeaveTracker[[#This Row],[Employee Name]]),"-----",VLOOKUP(LeaveTracker[[#This Row],[Employee Name]],Employees[[Employee Name]:[Office]],7))</f>
        <v>LIBRARY</v>
      </c>
      <c r="F3634" s="51" t="str">
        <f>IF(ISBLANK(LeaveTracker[[#This Row],[Employee Name]]),"-----",VLOOKUP(LeaveTracker[[#This Row],[Employee Name]],Employees[[Employee Name]:[Office]],6))</f>
        <v>REGULAR</v>
      </c>
      <c r="G3634" s="24">
        <v>44883</v>
      </c>
      <c r="H3634" s="24">
        <v>44883</v>
      </c>
      <c r="I3634" s="19" t="s">
        <v>298</v>
      </c>
      <c r="J3634" s="43" t="s">
        <v>2051</v>
      </c>
      <c r="K3634" s="51" t="str">
        <f ca="1">LeaveTracker[[#This Row],[Days]]&amp;" "&amp;LeaveTracker[[#This Row],[Type of Leave]]</f>
        <v>1 OTHER</v>
      </c>
      <c r="L3634" s="23">
        <f ca="1">NETWORKDAYS(LeaveTracker[[#This Row],[Start Date]],LeaveTracker[[#This Row],[End Date]],lstHolidays)</f>
        <v>1</v>
      </c>
      <c r="M3634" s="27"/>
    </row>
    <row r="3635" spans="1:13" ht="30" customHeight="1" x14ac:dyDescent="0.3">
      <c r="A3635" s="27">
        <v>183</v>
      </c>
      <c r="B3635" s="31">
        <v>44972</v>
      </c>
      <c r="C3635" s="31">
        <v>44893</v>
      </c>
      <c r="D3635" s="19" t="s">
        <v>632</v>
      </c>
      <c r="E3635" s="51" t="str">
        <f>IF(ISBLANK(LeaveTracker[[#This Row],[Employee Name]]),"-----",VLOOKUP(LeaveTracker[[#This Row],[Employee Name]],Employees[[Employee Name]:[Office]],7))</f>
        <v>LIBRARY</v>
      </c>
      <c r="F3635" s="51" t="str">
        <f>IF(ISBLANK(LeaveTracker[[#This Row],[Employee Name]]),"-----",VLOOKUP(LeaveTracker[[#This Row],[Employee Name]],Employees[[Employee Name]:[Office]],6))</f>
        <v>REGULAR</v>
      </c>
      <c r="G3635" s="24">
        <v>44890</v>
      </c>
      <c r="H3635" s="24">
        <v>44890</v>
      </c>
      <c r="I3635" s="19" t="s">
        <v>298</v>
      </c>
      <c r="J3635" s="43" t="s">
        <v>2051</v>
      </c>
      <c r="K3635" s="51" t="str">
        <f ca="1">LeaveTracker[[#This Row],[Days]]&amp;" "&amp;LeaveTracker[[#This Row],[Type of Leave]]</f>
        <v>1 OTHER</v>
      </c>
      <c r="L3635" s="23">
        <f ca="1">NETWORKDAYS(LeaveTracker[[#This Row],[Start Date]],LeaveTracker[[#This Row],[End Date]],lstHolidays)</f>
        <v>1</v>
      </c>
      <c r="M3635" s="27"/>
    </row>
    <row r="3636" spans="1:13" ht="30" customHeight="1" x14ac:dyDescent="0.3">
      <c r="A3636" s="27">
        <f t="shared" si="31"/>
        <v>184</v>
      </c>
      <c r="B3636" s="31">
        <v>44972</v>
      </c>
      <c r="C3636" s="31">
        <v>44889</v>
      </c>
      <c r="D3636" s="19" t="s">
        <v>435</v>
      </c>
      <c r="E3636" s="51" t="str">
        <f>IF(ISBLANK(LeaveTracker[[#This Row],[Employee Name]]),"-----",VLOOKUP(LeaveTracker[[#This Row],[Employee Name]],Employees[[Employee Name]:[Office]],7))</f>
        <v>INTERNAL</v>
      </c>
      <c r="F3636" s="51" t="str">
        <f>IF(ISBLANK(LeaveTracker[[#This Row],[Employee Name]]),"-----",VLOOKUP(LeaveTracker[[#This Row],[Employee Name]],Employees[[Employee Name]:[Office]],6))</f>
        <v>REGULAR</v>
      </c>
      <c r="G3636" s="24">
        <v>44881</v>
      </c>
      <c r="H3636" s="24">
        <v>44881</v>
      </c>
      <c r="I3636" s="19" t="s">
        <v>81</v>
      </c>
      <c r="K3636" s="51" t="str">
        <f ca="1">LeaveTracker[[#This Row],[Days]]&amp;" "&amp;LeaveTracker[[#This Row],[Type of Leave]]</f>
        <v>1 SL</v>
      </c>
      <c r="L3636" s="23">
        <f ca="1">NETWORKDAYS(LeaveTracker[[#This Row],[Start Date]],LeaveTracker[[#This Row],[End Date]],lstHolidays)</f>
        <v>1</v>
      </c>
      <c r="M3636" s="27"/>
    </row>
    <row r="3637" spans="1:13" ht="30" customHeight="1" x14ac:dyDescent="0.3">
      <c r="A3637" s="27">
        <v>184</v>
      </c>
      <c r="B3637" s="31">
        <v>44972</v>
      </c>
      <c r="C3637" s="31">
        <v>44889</v>
      </c>
      <c r="D3637" s="19" t="s">
        <v>435</v>
      </c>
      <c r="E3637" s="51" t="str">
        <f>IF(ISBLANK(LeaveTracker[[#This Row],[Employee Name]]),"-----",VLOOKUP(LeaveTracker[[#This Row],[Employee Name]],Employees[[Employee Name]:[Office]],7))</f>
        <v>INTERNAL</v>
      </c>
      <c r="F3637" s="51" t="str">
        <f>IF(ISBLANK(LeaveTracker[[#This Row],[Employee Name]]),"-----",VLOOKUP(LeaveTracker[[#This Row],[Employee Name]],Employees[[Employee Name]:[Office]],6))</f>
        <v>REGULAR</v>
      </c>
      <c r="G3637" s="24">
        <v>44888</v>
      </c>
      <c r="H3637" s="24">
        <v>44888</v>
      </c>
      <c r="I3637" s="19" t="s">
        <v>81</v>
      </c>
      <c r="K3637" s="51" t="str">
        <f ca="1">LeaveTracker[[#This Row],[Days]]&amp;" "&amp;LeaveTracker[[#This Row],[Type of Leave]]</f>
        <v>1 SL</v>
      </c>
      <c r="L3637" s="23">
        <f ca="1">NETWORKDAYS(LeaveTracker[[#This Row],[Start Date]],LeaveTracker[[#This Row],[End Date]],lstHolidays)</f>
        <v>1</v>
      </c>
      <c r="M3637" s="27"/>
    </row>
    <row r="3638" spans="1:13" ht="30" customHeight="1" x14ac:dyDescent="0.3">
      <c r="A3638" s="27">
        <f t="shared" si="31"/>
        <v>185</v>
      </c>
      <c r="B3638" s="31">
        <v>44972</v>
      </c>
      <c r="C3638" s="31">
        <v>44907</v>
      </c>
      <c r="D3638" s="19" t="s">
        <v>153</v>
      </c>
      <c r="E3638" s="51" t="str">
        <f>IF(ISBLANK(LeaveTracker[[#This Row],[Employee Name]]),"-----",VLOOKUP(LeaveTracker[[#This Row],[Employee Name]],Employees[[Employee Name]:[Office]],7))</f>
        <v>BPLO</v>
      </c>
      <c r="F3638" s="51" t="str">
        <f>IF(ISBLANK(LeaveTracker[[#This Row],[Employee Name]]),"-----",VLOOKUP(LeaveTracker[[#This Row],[Employee Name]],Employees[[Employee Name]:[Office]],6))</f>
        <v>REGULAR</v>
      </c>
      <c r="G3638" s="24">
        <v>44918</v>
      </c>
      <c r="H3638" s="24">
        <v>44924</v>
      </c>
      <c r="I3638" s="19" t="s">
        <v>82</v>
      </c>
      <c r="K3638" s="51" t="str">
        <f>LeaveTracker[[#This Row],[Days]]&amp;" "&amp;LeaveTracker[[#This Row],[Type of Leave]]</f>
        <v>5 VL</v>
      </c>
      <c r="L3638" s="23">
        <v>5</v>
      </c>
      <c r="M3638" s="27"/>
    </row>
    <row r="3639" spans="1:13" ht="30" customHeight="1" x14ac:dyDescent="0.3">
      <c r="A3639" s="27">
        <f t="shared" si="31"/>
        <v>186</v>
      </c>
      <c r="B3639" s="31">
        <v>44972</v>
      </c>
      <c r="C3639" s="31">
        <v>44907</v>
      </c>
      <c r="D3639" s="19" t="s">
        <v>435</v>
      </c>
      <c r="E3639" s="51" t="str">
        <f>IF(ISBLANK(LeaveTracker[[#This Row],[Employee Name]]),"-----",VLOOKUP(LeaveTracker[[#This Row],[Employee Name]],Employees[[Employee Name]:[Office]],7))</f>
        <v>INTERNAL</v>
      </c>
      <c r="F3639" s="51" t="str">
        <f>IF(ISBLANK(LeaveTracker[[#This Row],[Employee Name]]),"-----",VLOOKUP(LeaveTracker[[#This Row],[Employee Name]],Employees[[Employee Name]:[Office]],6))</f>
        <v>REGULAR</v>
      </c>
      <c r="G3639" s="24">
        <v>44910</v>
      </c>
      <c r="H3639" s="24">
        <v>44910</v>
      </c>
      <c r="I3639" s="19" t="s">
        <v>82</v>
      </c>
      <c r="K3639" s="51" t="str">
        <f ca="1">LeaveTracker[[#This Row],[Days]]&amp;" "&amp;LeaveTracker[[#This Row],[Type of Leave]]</f>
        <v>1 VL</v>
      </c>
      <c r="L3639" s="23">
        <f ca="1">NETWORKDAYS(LeaveTracker[[#This Row],[Start Date]],LeaveTracker[[#This Row],[End Date]],lstHolidays)</f>
        <v>1</v>
      </c>
      <c r="M3639" s="27"/>
    </row>
    <row r="3640" spans="1:13" ht="30" customHeight="1" x14ac:dyDescent="0.3">
      <c r="A3640" s="27">
        <v>186</v>
      </c>
      <c r="B3640" s="31">
        <v>44972</v>
      </c>
      <c r="C3640" s="31">
        <v>44907</v>
      </c>
      <c r="D3640" s="19" t="s">
        <v>435</v>
      </c>
      <c r="E3640" s="51" t="str">
        <f>IF(ISBLANK(LeaveTracker[[#This Row],[Employee Name]]),"-----",VLOOKUP(LeaveTracker[[#This Row],[Employee Name]],Employees[[Employee Name]:[Office]],7))</f>
        <v>INTERNAL</v>
      </c>
      <c r="F3640" s="51" t="str">
        <f>IF(ISBLANK(LeaveTracker[[#This Row],[Employee Name]]),"-----",VLOOKUP(LeaveTracker[[#This Row],[Employee Name]],Employees[[Employee Name]:[Office]],6))</f>
        <v>REGULAR</v>
      </c>
      <c r="G3640" s="24">
        <v>44914</v>
      </c>
      <c r="H3640" s="24">
        <v>44914</v>
      </c>
      <c r="I3640" s="19" t="s">
        <v>82</v>
      </c>
      <c r="K3640" s="51" t="str">
        <f ca="1">LeaveTracker[[#This Row],[Days]]&amp;" "&amp;LeaveTracker[[#This Row],[Type of Leave]]</f>
        <v>1 VL</v>
      </c>
      <c r="L3640" s="23">
        <f ca="1">NETWORKDAYS(LeaveTracker[[#This Row],[Start Date]],LeaveTracker[[#This Row],[End Date]],lstHolidays)</f>
        <v>1</v>
      </c>
      <c r="M3640" s="27"/>
    </row>
    <row r="3641" spans="1:13" ht="30" customHeight="1" x14ac:dyDescent="0.3">
      <c r="A3641" s="27">
        <v>186</v>
      </c>
      <c r="B3641" s="31">
        <v>44972</v>
      </c>
      <c r="C3641" s="31">
        <v>44907</v>
      </c>
      <c r="D3641" s="19" t="s">
        <v>435</v>
      </c>
      <c r="E3641" s="51" t="str">
        <f>IF(ISBLANK(LeaveTracker[[#This Row],[Employee Name]]),"-----",VLOOKUP(LeaveTracker[[#This Row],[Employee Name]],Employees[[Employee Name]:[Office]],7))</f>
        <v>INTERNAL</v>
      </c>
      <c r="F3641" s="51" t="str">
        <f>IF(ISBLANK(LeaveTracker[[#This Row],[Employee Name]]),"-----",VLOOKUP(LeaveTracker[[#This Row],[Employee Name]],Employees[[Employee Name]:[Office]],6))</f>
        <v>REGULAR</v>
      </c>
      <c r="G3641" s="24">
        <v>44917</v>
      </c>
      <c r="H3641" s="24">
        <v>44917</v>
      </c>
      <c r="I3641" s="19" t="s">
        <v>82</v>
      </c>
      <c r="K3641" s="51" t="str">
        <f ca="1">LeaveTracker[[#This Row],[Days]]&amp;" "&amp;LeaveTracker[[#This Row],[Type of Leave]]</f>
        <v>1 VL</v>
      </c>
      <c r="L3641" s="23">
        <f ca="1">NETWORKDAYS(LeaveTracker[[#This Row],[Start Date]],LeaveTracker[[#This Row],[End Date]],lstHolidays)</f>
        <v>1</v>
      </c>
      <c r="M3641" s="27"/>
    </row>
    <row r="3642" spans="1:13" ht="30" customHeight="1" x14ac:dyDescent="0.3">
      <c r="A3642" s="27">
        <v>186</v>
      </c>
      <c r="B3642" s="31">
        <v>44972</v>
      </c>
      <c r="C3642" s="31">
        <v>44907</v>
      </c>
      <c r="D3642" s="19" t="s">
        <v>435</v>
      </c>
      <c r="E3642" s="51" t="str">
        <f>IF(ISBLANK(LeaveTracker[[#This Row],[Employee Name]]),"-----",VLOOKUP(LeaveTracker[[#This Row],[Employee Name]],Employees[[Employee Name]:[Office]],7))</f>
        <v>INTERNAL</v>
      </c>
      <c r="F3642" s="51" t="str">
        <f>IF(ISBLANK(LeaveTracker[[#This Row],[Employee Name]]),"-----",VLOOKUP(LeaveTracker[[#This Row],[Employee Name]],Employees[[Employee Name]:[Office]],6))</f>
        <v>REGULAR</v>
      </c>
      <c r="G3642" s="24">
        <v>44921</v>
      </c>
      <c r="H3642" s="24">
        <v>44922</v>
      </c>
      <c r="I3642" s="19" t="s">
        <v>82</v>
      </c>
      <c r="K3642" s="51" t="str">
        <f>LeaveTracker[[#This Row],[Days]]&amp;" "&amp;LeaveTracker[[#This Row],[Type of Leave]]</f>
        <v>2 VL</v>
      </c>
      <c r="L3642" s="23">
        <v>2</v>
      </c>
      <c r="M3642" s="27"/>
    </row>
    <row r="3643" spans="1:13" ht="30" customHeight="1" x14ac:dyDescent="0.3">
      <c r="A3643" s="27">
        <f t="shared" si="31"/>
        <v>187</v>
      </c>
      <c r="B3643" s="31">
        <v>44972</v>
      </c>
      <c r="C3643" s="31">
        <v>44791</v>
      </c>
      <c r="D3643" s="19" t="s">
        <v>336</v>
      </c>
      <c r="E3643" s="51" t="str">
        <f>IF(ISBLANK(LeaveTracker[[#This Row],[Employee Name]]),"-----",VLOOKUP(LeaveTracker[[#This Row],[Employee Name]],Employees[[Employee Name]:[Office]],7))</f>
        <v>COMELEC</v>
      </c>
      <c r="F3643" s="51" t="str">
        <f>IF(ISBLANK(LeaveTracker[[#This Row],[Employee Name]]),"-----",VLOOKUP(LeaveTracker[[#This Row],[Employee Name]],Employees[[Employee Name]:[Office]],6))</f>
        <v>REGULAR</v>
      </c>
      <c r="G3643" s="24">
        <v>44799</v>
      </c>
      <c r="H3643" s="24">
        <v>44799</v>
      </c>
      <c r="I3643" s="19" t="s">
        <v>82</v>
      </c>
      <c r="K3643" s="51" t="str">
        <f ca="1">LeaveTracker[[#This Row],[Days]]&amp;" "&amp;LeaveTracker[[#This Row],[Type of Leave]]</f>
        <v>1 VL</v>
      </c>
      <c r="L3643" s="23">
        <f ca="1">NETWORKDAYS(LeaveTracker[[#This Row],[Start Date]],LeaveTracker[[#This Row],[End Date]],lstHolidays)</f>
        <v>1</v>
      </c>
      <c r="M3643" s="27"/>
    </row>
    <row r="3644" spans="1:13" ht="30" customHeight="1" x14ac:dyDescent="0.3">
      <c r="A3644" s="27">
        <f t="shared" si="31"/>
        <v>188</v>
      </c>
      <c r="B3644" s="31">
        <v>44972</v>
      </c>
      <c r="C3644" s="31">
        <v>44893</v>
      </c>
      <c r="D3644" s="19" t="s">
        <v>336</v>
      </c>
      <c r="E3644" s="51" t="str">
        <f>IF(ISBLANK(LeaveTracker[[#This Row],[Employee Name]]),"-----",VLOOKUP(LeaveTracker[[#This Row],[Employee Name]],Employees[[Employee Name]:[Office]],7))</f>
        <v>COMELEC</v>
      </c>
      <c r="F3644" s="51" t="str">
        <f>IF(ISBLANK(LeaveTracker[[#This Row],[Employee Name]]),"-----",VLOOKUP(LeaveTracker[[#This Row],[Employee Name]],Employees[[Employee Name]:[Office]],6))</f>
        <v>REGULAR</v>
      </c>
      <c r="G3644" s="24">
        <v>44918</v>
      </c>
      <c r="H3644" s="24">
        <v>44924</v>
      </c>
      <c r="I3644" s="19" t="s">
        <v>82</v>
      </c>
      <c r="K3644" s="51" t="str">
        <f>LeaveTracker[[#This Row],[Days]]&amp;" "&amp;LeaveTracker[[#This Row],[Type of Leave]]</f>
        <v>5 VL</v>
      </c>
      <c r="L3644" s="23">
        <v>5</v>
      </c>
      <c r="M3644" s="27"/>
    </row>
    <row r="3645" spans="1:13" ht="30" customHeight="1" x14ac:dyDescent="0.3">
      <c r="A3645" s="27">
        <f t="shared" si="31"/>
        <v>189</v>
      </c>
      <c r="B3645" s="31">
        <v>44972</v>
      </c>
      <c r="C3645" s="31">
        <v>44904</v>
      </c>
      <c r="D3645" s="19" t="s">
        <v>338</v>
      </c>
      <c r="E3645" s="51" t="str">
        <f>IF(ISBLANK(LeaveTracker[[#This Row],[Employee Name]]),"-----",VLOOKUP(LeaveTracker[[#This Row],[Employee Name]],Employees[[Employee Name]:[Office]],7))</f>
        <v>COMELEC</v>
      </c>
      <c r="F3645" s="51" t="str">
        <f>IF(ISBLANK(LeaveTracker[[#This Row],[Employee Name]]),"-----",VLOOKUP(LeaveTracker[[#This Row],[Employee Name]],Employees[[Employee Name]:[Office]],6))</f>
        <v>REGULAR</v>
      </c>
      <c r="G3645" s="24">
        <v>44918</v>
      </c>
      <c r="H3645" s="24">
        <v>44924</v>
      </c>
      <c r="I3645" s="19" t="s">
        <v>298</v>
      </c>
      <c r="J3645" s="43" t="s">
        <v>1003</v>
      </c>
      <c r="K3645" s="51" t="str">
        <f>LeaveTracker[[#This Row],[Days]]&amp;" "&amp;LeaveTracker[[#This Row],[Type of Leave]]</f>
        <v>5 OTHER</v>
      </c>
      <c r="L3645" s="23">
        <v>5</v>
      </c>
      <c r="M3645" s="27"/>
    </row>
    <row r="3646" spans="1:13" ht="30" customHeight="1" x14ac:dyDescent="0.3">
      <c r="A3646" s="27">
        <f t="shared" si="31"/>
        <v>190</v>
      </c>
      <c r="B3646" s="31">
        <v>44972</v>
      </c>
      <c r="C3646" s="31">
        <v>44904</v>
      </c>
      <c r="D3646" s="19" t="s">
        <v>338</v>
      </c>
      <c r="E3646" s="51" t="str">
        <f>IF(ISBLANK(LeaveTracker[[#This Row],[Employee Name]]),"-----",VLOOKUP(LeaveTracker[[#This Row],[Employee Name]],Employees[[Employee Name]:[Office]],7))</f>
        <v>COMELEC</v>
      </c>
      <c r="F3646" s="51" t="str">
        <f>IF(ISBLANK(LeaveTracker[[#This Row],[Employee Name]]),"-----",VLOOKUP(LeaveTracker[[#This Row],[Employee Name]],Employees[[Employee Name]:[Office]],6))</f>
        <v>REGULAR</v>
      </c>
      <c r="G3646" s="24">
        <v>44893</v>
      </c>
      <c r="H3646" s="24">
        <v>44894</v>
      </c>
      <c r="I3646" s="19" t="s">
        <v>81</v>
      </c>
      <c r="K3646" s="51" t="str">
        <f ca="1">LeaveTracker[[#This Row],[Days]]&amp;" "&amp;LeaveTracker[[#This Row],[Type of Leave]]</f>
        <v>2 SL</v>
      </c>
      <c r="L3646" s="23">
        <f ca="1">NETWORKDAYS(LeaveTracker[[#This Row],[Start Date]],LeaveTracker[[#This Row],[End Date]],lstHolidays)</f>
        <v>2</v>
      </c>
      <c r="M3646" s="27"/>
    </row>
    <row r="3647" spans="1:13" ht="30" customHeight="1" x14ac:dyDescent="0.3">
      <c r="A3647" s="27">
        <f t="shared" si="31"/>
        <v>191</v>
      </c>
      <c r="B3647" s="31">
        <v>44972</v>
      </c>
      <c r="C3647" s="31">
        <v>44893</v>
      </c>
      <c r="D3647" s="19" t="s">
        <v>543</v>
      </c>
      <c r="E3647" s="51" t="str">
        <f>IF(ISBLANK(LeaveTracker[[#This Row],[Employee Name]]),"-----",VLOOKUP(LeaveTracker[[#This Row],[Employee Name]],Employees[[Employee Name]:[Office]],7))</f>
        <v>LCR</v>
      </c>
      <c r="F3647" s="51" t="str">
        <f>IF(ISBLANK(LeaveTracker[[#This Row],[Employee Name]]),"-----",VLOOKUP(LeaveTracker[[#This Row],[Employee Name]],Employees[[Employee Name]:[Office]],6))</f>
        <v>REGULAR</v>
      </c>
      <c r="G3647" s="24">
        <v>44902</v>
      </c>
      <c r="H3647" s="24">
        <v>44902</v>
      </c>
      <c r="I3647" s="19" t="s">
        <v>298</v>
      </c>
      <c r="J3647" s="43" t="s">
        <v>1003</v>
      </c>
      <c r="K3647" s="51" t="str">
        <f ca="1">LeaveTracker[[#This Row],[Days]]&amp;" "&amp;LeaveTracker[[#This Row],[Type of Leave]]</f>
        <v>1 OTHER</v>
      </c>
      <c r="L3647" s="23">
        <f ca="1">NETWORKDAYS(LeaveTracker[[#This Row],[Start Date]],LeaveTracker[[#This Row],[End Date]],lstHolidays)</f>
        <v>1</v>
      </c>
      <c r="M3647" s="27"/>
    </row>
    <row r="3648" spans="1:13" ht="30" customHeight="1" x14ac:dyDescent="0.3">
      <c r="A3648" s="27">
        <f t="shared" si="31"/>
        <v>192</v>
      </c>
      <c r="B3648" s="31">
        <v>44972</v>
      </c>
      <c r="C3648" s="31">
        <v>44896</v>
      </c>
      <c r="D3648" s="19" t="s">
        <v>543</v>
      </c>
      <c r="E3648" s="51" t="str">
        <f>IF(ISBLANK(LeaveTracker[[#This Row],[Employee Name]]),"-----",VLOOKUP(LeaveTracker[[#This Row],[Employee Name]],Employees[[Employee Name]:[Office]],7))</f>
        <v>LCR</v>
      </c>
      <c r="F3648" s="51" t="str">
        <f>IF(ISBLANK(LeaveTracker[[#This Row],[Employee Name]]),"-----",VLOOKUP(LeaveTracker[[#This Row],[Employee Name]],Employees[[Employee Name]:[Office]],6))</f>
        <v>REGULAR</v>
      </c>
      <c r="G3648" s="24">
        <v>44910</v>
      </c>
      <c r="H3648" s="24">
        <v>44911</v>
      </c>
      <c r="I3648" s="19" t="s">
        <v>82</v>
      </c>
      <c r="K3648" s="51" t="str">
        <f ca="1">LeaveTracker[[#This Row],[Days]]&amp;" "&amp;LeaveTracker[[#This Row],[Type of Leave]]</f>
        <v>2 VL</v>
      </c>
      <c r="L3648" s="23">
        <f ca="1">NETWORKDAYS(LeaveTracker[[#This Row],[Start Date]],LeaveTracker[[#This Row],[End Date]],lstHolidays)</f>
        <v>2</v>
      </c>
      <c r="M3648" s="27"/>
    </row>
    <row r="3649" spans="1:13" ht="30" customHeight="1" x14ac:dyDescent="0.3">
      <c r="A3649" s="27">
        <v>192</v>
      </c>
      <c r="B3649" s="31">
        <v>44972</v>
      </c>
      <c r="C3649" s="31">
        <v>44896</v>
      </c>
      <c r="D3649" s="19" t="s">
        <v>543</v>
      </c>
      <c r="E3649" s="51" t="str">
        <f>IF(ISBLANK(LeaveTracker[[#This Row],[Employee Name]]),"-----",VLOOKUP(LeaveTracker[[#This Row],[Employee Name]],Employees[[Employee Name]:[Office]],7))</f>
        <v>LCR</v>
      </c>
      <c r="F3649" s="51" t="str">
        <f>IF(ISBLANK(LeaveTracker[[#This Row],[Employee Name]]),"-----",VLOOKUP(LeaveTracker[[#This Row],[Employee Name]],Employees[[Employee Name]:[Office]],6))</f>
        <v>REGULAR</v>
      </c>
      <c r="G3649" s="24">
        <v>44922</v>
      </c>
      <c r="H3649" s="24">
        <v>44924</v>
      </c>
      <c r="I3649" s="19" t="s">
        <v>82</v>
      </c>
      <c r="K3649" s="51" t="str">
        <f ca="1">LeaveTracker[[#This Row],[Days]]&amp;" "&amp;LeaveTracker[[#This Row],[Type of Leave]]</f>
        <v>3 VL</v>
      </c>
      <c r="L3649" s="23">
        <f ca="1">NETWORKDAYS(LeaveTracker[[#This Row],[Start Date]],LeaveTracker[[#This Row],[End Date]],lstHolidays)</f>
        <v>3</v>
      </c>
      <c r="M3649" s="27"/>
    </row>
    <row r="3650" spans="1:13" ht="30" customHeight="1" x14ac:dyDescent="0.3">
      <c r="A3650" s="27">
        <f t="shared" si="31"/>
        <v>193</v>
      </c>
      <c r="B3650" s="31">
        <v>44972</v>
      </c>
      <c r="C3650" s="31">
        <v>44894</v>
      </c>
      <c r="D3650" s="19" t="s">
        <v>541</v>
      </c>
      <c r="E3650" s="51" t="str">
        <f>IF(ISBLANK(LeaveTracker[[#This Row],[Employee Name]]),"-----",VLOOKUP(LeaveTracker[[#This Row],[Employee Name]],Employees[[Employee Name]:[Office]],7))</f>
        <v>LCR</v>
      </c>
      <c r="F3650" s="51" t="str">
        <f>IF(ISBLANK(LeaveTracker[[#This Row],[Employee Name]]),"-----",VLOOKUP(LeaveTracker[[#This Row],[Employee Name]],Employees[[Employee Name]:[Office]],6))</f>
        <v>REGULAR</v>
      </c>
      <c r="G3650" s="24">
        <v>44901</v>
      </c>
      <c r="H3650" s="24">
        <v>44901</v>
      </c>
      <c r="I3650" s="19" t="s">
        <v>298</v>
      </c>
      <c r="J3650" s="43" t="s">
        <v>1003</v>
      </c>
      <c r="K3650" s="51" t="str">
        <f ca="1">LeaveTracker[[#This Row],[Days]]&amp;" "&amp;LeaveTracker[[#This Row],[Type of Leave]]</f>
        <v>1 OTHER</v>
      </c>
      <c r="L3650" s="23">
        <f ca="1">NETWORKDAYS(LeaveTracker[[#This Row],[Start Date]],LeaveTracker[[#This Row],[End Date]],lstHolidays)</f>
        <v>1</v>
      </c>
      <c r="M3650" s="27"/>
    </row>
    <row r="3651" spans="1:13" ht="30" customHeight="1" x14ac:dyDescent="0.3">
      <c r="A3651" s="27">
        <f t="shared" si="31"/>
        <v>194</v>
      </c>
      <c r="B3651" s="31">
        <v>44972</v>
      </c>
      <c r="C3651" s="31">
        <v>44890</v>
      </c>
      <c r="D3651" s="19" t="s">
        <v>717</v>
      </c>
      <c r="E3651" s="51" t="str">
        <f>IF(ISBLANK(LeaveTracker[[#This Row],[Employee Name]]),"-----",VLOOKUP(LeaveTracker[[#This Row],[Employee Name]],Employees[[Employee Name]:[Office]],7))</f>
        <v>LCR</v>
      </c>
      <c r="F3651" s="51" t="str">
        <f>IF(ISBLANK(LeaveTracker[[#This Row],[Employee Name]]),"-----",VLOOKUP(LeaveTracker[[#This Row],[Employee Name]],Employees[[Employee Name]:[Office]],6))</f>
        <v>REGULAR</v>
      </c>
      <c r="G3651" s="24">
        <v>44887</v>
      </c>
      <c r="H3651" s="24">
        <v>44889</v>
      </c>
      <c r="I3651" s="19" t="s">
        <v>81</v>
      </c>
      <c r="K3651" s="51" t="str">
        <f ca="1">LeaveTracker[[#This Row],[Days]]&amp;" "&amp;LeaveTracker[[#This Row],[Type of Leave]]</f>
        <v>3 SL</v>
      </c>
      <c r="L3651" s="23">
        <f ca="1">NETWORKDAYS(LeaveTracker[[#This Row],[Start Date]],LeaveTracker[[#This Row],[End Date]],lstHolidays)</f>
        <v>3</v>
      </c>
      <c r="M3651" s="27"/>
    </row>
    <row r="3652" spans="1:13" ht="30" customHeight="1" x14ac:dyDescent="0.3">
      <c r="A3652" s="27">
        <f t="shared" si="31"/>
        <v>195</v>
      </c>
      <c r="B3652" s="31">
        <v>44972</v>
      </c>
      <c r="C3652" s="31">
        <v>44890</v>
      </c>
      <c r="D3652" s="19" t="s">
        <v>1849</v>
      </c>
      <c r="E3652" s="51" t="str">
        <f>IF(ISBLANK(LeaveTracker[[#This Row],[Employee Name]]),"-----",VLOOKUP(LeaveTracker[[#This Row],[Employee Name]],Employees[[Employee Name]:[Office]],7))</f>
        <v>CCR</v>
      </c>
      <c r="F3652" s="51" t="str">
        <f>IF(ISBLANK(LeaveTracker[[#This Row],[Employee Name]]),"-----",VLOOKUP(LeaveTracker[[#This Row],[Employee Name]],Employees[[Employee Name]:[Office]],6))</f>
        <v>CASUAL</v>
      </c>
      <c r="G3652" s="24">
        <v>44887</v>
      </c>
      <c r="H3652" s="24">
        <v>44889</v>
      </c>
      <c r="I3652" s="19" t="s">
        <v>81</v>
      </c>
      <c r="K3652" s="51" t="str">
        <f ca="1">LeaveTracker[[#This Row],[Days]]&amp;" "&amp;LeaveTracker[[#This Row],[Type of Leave]]</f>
        <v>3 SL</v>
      </c>
      <c r="L3652" s="23">
        <f ca="1">NETWORKDAYS(LeaveTracker[[#This Row],[Start Date]],LeaveTracker[[#This Row],[End Date]],lstHolidays)</f>
        <v>3</v>
      </c>
      <c r="M3652" s="27"/>
    </row>
    <row r="3653" spans="1:13" ht="30" customHeight="1" x14ac:dyDescent="0.3">
      <c r="A3653" s="27">
        <f t="shared" si="31"/>
        <v>196</v>
      </c>
      <c r="B3653" s="31">
        <v>44972</v>
      </c>
      <c r="C3653" s="31">
        <v>44890</v>
      </c>
      <c r="D3653" s="19" t="s">
        <v>1849</v>
      </c>
      <c r="E3653" s="51" t="str">
        <f>IF(ISBLANK(LeaveTracker[[#This Row],[Employee Name]]),"-----",VLOOKUP(LeaveTracker[[#This Row],[Employee Name]],Employees[[Employee Name]:[Office]],7))</f>
        <v>CCR</v>
      </c>
      <c r="F3653" s="51" t="str">
        <f>IF(ISBLANK(LeaveTracker[[#This Row],[Employee Name]]),"-----",VLOOKUP(LeaveTracker[[#This Row],[Employee Name]],Employees[[Employee Name]:[Office]],6))</f>
        <v>CASUAL</v>
      </c>
      <c r="G3653" s="24">
        <v>44887</v>
      </c>
      <c r="H3653" s="24">
        <v>44887</v>
      </c>
      <c r="I3653" s="19" t="s">
        <v>298</v>
      </c>
      <c r="J3653" s="43" t="s">
        <v>1003</v>
      </c>
      <c r="K3653" s="51" t="str">
        <f ca="1">LeaveTracker[[#This Row],[Days]]&amp;" "&amp;LeaveTracker[[#This Row],[Type of Leave]]</f>
        <v>1 OTHER</v>
      </c>
      <c r="L3653" s="23">
        <f ca="1">NETWORKDAYS(LeaveTracker[[#This Row],[Start Date]],LeaveTracker[[#This Row],[End Date]],lstHolidays)</f>
        <v>1</v>
      </c>
      <c r="M3653" s="27"/>
    </row>
    <row r="3654" spans="1:13" ht="30" customHeight="1" x14ac:dyDescent="0.3">
      <c r="A3654" s="27">
        <f t="shared" si="31"/>
        <v>197</v>
      </c>
      <c r="B3654" s="31">
        <v>44972</v>
      </c>
      <c r="C3654" s="31">
        <v>44900</v>
      </c>
      <c r="D3654" s="19" t="s">
        <v>855</v>
      </c>
      <c r="E3654" s="51" t="str">
        <f>IF(ISBLANK(LeaveTracker[[#This Row],[Employee Name]]),"-----",VLOOKUP(LeaveTracker[[#This Row],[Employee Name]],Employees[[Employee Name]:[Office]],7))</f>
        <v>LCR</v>
      </c>
      <c r="F3654" s="51" t="str">
        <f>IF(ISBLANK(LeaveTracker[[#This Row],[Employee Name]]),"-----",VLOOKUP(LeaveTracker[[#This Row],[Employee Name]],Employees[[Employee Name]:[Office]],6))</f>
        <v>REGULAR</v>
      </c>
      <c r="G3654" s="24">
        <v>44907</v>
      </c>
      <c r="H3654" s="24">
        <v>44909</v>
      </c>
      <c r="I3654" s="19" t="s">
        <v>82</v>
      </c>
      <c r="K3654" s="51" t="str">
        <f ca="1">LeaveTracker[[#This Row],[Days]]&amp;" "&amp;LeaveTracker[[#This Row],[Type of Leave]]</f>
        <v>3 VL</v>
      </c>
      <c r="L3654" s="23">
        <f ca="1">NETWORKDAYS(LeaveTracker[[#This Row],[Start Date]],LeaveTracker[[#This Row],[End Date]],lstHolidays)</f>
        <v>3</v>
      </c>
      <c r="M3654" s="27"/>
    </row>
    <row r="3655" spans="1:13" ht="30" customHeight="1" x14ac:dyDescent="0.3">
      <c r="A3655" s="27">
        <v>197</v>
      </c>
      <c r="B3655" s="31">
        <v>44972</v>
      </c>
      <c r="C3655" s="31">
        <v>44900</v>
      </c>
      <c r="D3655" s="19" t="s">
        <v>855</v>
      </c>
      <c r="E3655" s="51" t="str">
        <f>IF(ISBLANK(LeaveTracker[[#This Row],[Employee Name]]),"-----",VLOOKUP(LeaveTracker[[#This Row],[Employee Name]],Employees[[Employee Name]:[Office]],7))</f>
        <v>LCR</v>
      </c>
      <c r="F3655" s="51" t="str">
        <f>IF(ISBLANK(LeaveTracker[[#This Row],[Employee Name]]),"-----",VLOOKUP(LeaveTracker[[#This Row],[Employee Name]],Employees[[Employee Name]:[Office]],6))</f>
        <v>REGULAR</v>
      </c>
      <c r="G3655" s="24">
        <v>44921</v>
      </c>
      <c r="H3655" s="24">
        <v>44922</v>
      </c>
      <c r="I3655" s="19" t="s">
        <v>82</v>
      </c>
      <c r="K3655" s="51" t="str">
        <f>LeaveTracker[[#This Row],[Days]]&amp;" "&amp;LeaveTracker[[#This Row],[Type of Leave]]</f>
        <v>2 VL</v>
      </c>
      <c r="L3655" s="23">
        <v>2</v>
      </c>
      <c r="M3655" s="27"/>
    </row>
    <row r="3656" spans="1:13" ht="30" customHeight="1" x14ac:dyDescent="0.3">
      <c r="A3656" s="27">
        <f t="shared" si="31"/>
        <v>198</v>
      </c>
      <c r="B3656" s="31">
        <v>44972</v>
      </c>
      <c r="C3656" s="31">
        <v>44896</v>
      </c>
      <c r="D3656" s="19" t="s">
        <v>538</v>
      </c>
      <c r="E3656" s="51" t="str">
        <f>IF(ISBLANK(LeaveTracker[[#This Row],[Employee Name]]),"-----",VLOOKUP(LeaveTracker[[#This Row],[Employee Name]],Employees[[Employee Name]:[Office]],7))</f>
        <v>LCR</v>
      </c>
      <c r="F3656" s="51" t="str">
        <f>IF(ISBLANK(LeaveTracker[[#This Row],[Employee Name]]),"-----",VLOOKUP(LeaveTracker[[#This Row],[Employee Name]],Employees[[Employee Name]:[Office]],6))</f>
        <v>REGULAR</v>
      </c>
      <c r="G3656" s="24">
        <v>44904</v>
      </c>
      <c r="H3656" s="24">
        <v>44904</v>
      </c>
      <c r="I3656" s="19" t="s">
        <v>82</v>
      </c>
      <c r="K3656" s="51" t="str">
        <f ca="1">LeaveTracker[[#This Row],[Days]]&amp;" "&amp;LeaveTracker[[#This Row],[Type of Leave]]</f>
        <v>1 VL</v>
      </c>
      <c r="L3656" s="23">
        <f ca="1">NETWORKDAYS(LeaveTracker[[#This Row],[Start Date]],LeaveTracker[[#This Row],[End Date]],lstHolidays)</f>
        <v>1</v>
      </c>
      <c r="M3656" s="27"/>
    </row>
    <row r="3657" spans="1:13" ht="30" customHeight="1" x14ac:dyDescent="0.3">
      <c r="A3657" s="27">
        <v>198</v>
      </c>
      <c r="B3657" s="31">
        <v>44972</v>
      </c>
      <c r="C3657" s="31">
        <v>44896</v>
      </c>
      <c r="D3657" s="19" t="s">
        <v>538</v>
      </c>
      <c r="E3657" s="51" t="str">
        <f>IF(ISBLANK(LeaveTracker[[#This Row],[Employee Name]]),"-----",VLOOKUP(LeaveTracker[[#This Row],[Employee Name]],Employees[[Employee Name]:[Office]],7))</f>
        <v>LCR</v>
      </c>
      <c r="F3657" s="51" t="str">
        <f>IF(ISBLANK(LeaveTracker[[#This Row],[Employee Name]]),"-----",VLOOKUP(LeaveTracker[[#This Row],[Employee Name]],Employees[[Employee Name]:[Office]],6))</f>
        <v>REGULAR</v>
      </c>
      <c r="G3657" s="24">
        <v>44916</v>
      </c>
      <c r="H3657" s="24">
        <v>44921</v>
      </c>
      <c r="I3657" s="19" t="s">
        <v>82</v>
      </c>
      <c r="K3657" s="51" t="str">
        <f>LeaveTracker[[#This Row],[Days]]&amp;" "&amp;LeaveTracker[[#This Row],[Type of Leave]]</f>
        <v>5 VL</v>
      </c>
      <c r="L3657" s="23">
        <v>5</v>
      </c>
      <c r="M3657" s="27"/>
    </row>
    <row r="3658" spans="1:13" ht="30" customHeight="1" x14ac:dyDescent="0.3">
      <c r="A3658" s="27">
        <f t="shared" si="31"/>
        <v>199</v>
      </c>
      <c r="B3658" s="31">
        <v>44972</v>
      </c>
      <c r="C3658" s="31">
        <v>44894</v>
      </c>
      <c r="D3658" s="19" t="s">
        <v>538</v>
      </c>
      <c r="E3658" s="51" t="str">
        <f>IF(ISBLANK(LeaveTracker[[#This Row],[Employee Name]]),"-----",VLOOKUP(LeaveTracker[[#This Row],[Employee Name]],Employees[[Employee Name]:[Office]],7))</f>
        <v>LCR</v>
      </c>
      <c r="F3658" s="51" t="str">
        <f>IF(ISBLANK(LeaveTracker[[#This Row],[Employee Name]]),"-----",VLOOKUP(LeaveTracker[[#This Row],[Employee Name]],Employees[[Employee Name]:[Office]],6))</f>
        <v>REGULAR</v>
      </c>
      <c r="G3658" s="24">
        <v>44893</v>
      </c>
      <c r="H3658" s="24">
        <v>44893</v>
      </c>
      <c r="I3658" s="19" t="s">
        <v>81</v>
      </c>
      <c r="K3658" s="51" t="str">
        <f ca="1">LeaveTracker[[#This Row],[Days]]&amp;" "&amp;LeaveTracker[[#This Row],[Type of Leave]]</f>
        <v>1 SL</v>
      </c>
      <c r="L3658" s="23">
        <f ca="1">NETWORKDAYS(LeaveTracker[[#This Row],[Start Date]],LeaveTracker[[#This Row],[End Date]],lstHolidays)</f>
        <v>1</v>
      </c>
      <c r="M3658" s="27"/>
    </row>
    <row r="3659" spans="1:13" ht="30" customHeight="1" x14ac:dyDescent="0.3">
      <c r="A3659" s="27">
        <f t="shared" si="31"/>
        <v>200</v>
      </c>
      <c r="B3659" s="31">
        <v>44972</v>
      </c>
      <c r="C3659" s="31">
        <v>44890</v>
      </c>
      <c r="D3659" s="19" t="s">
        <v>1078</v>
      </c>
      <c r="E3659" s="51" t="str">
        <f>IF(ISBLANK(LeaveTracker[[#This Row],[Employee Name]]),"-----",VLOOKUP(LeaveTracker[[#This Row],[Employee Name]],Employees[[Employee Name]:[Office]],7))</f>
        <v>CTO</v>
      </c>
      <c r="F3659" s="51" t="str">
        <f>IF(ISBLANK(LeaveTracker[[#This Row],[Employee Name]]),"-----",VLOOKUP(LeaveTracker[[#This Row],[Employee Name]],Employees[[Employee Name]:[Office]],6))</f>
        <v>REGULAR</v>
      </c>
      <c r="G3659" s="24">
        <v>44902</v>
      </c>
      <c r="H3659" s="24">
        <v>44903</v>
      </c>
      <c r="I3659" s="19" t="s">
        <v>82</v>
      </c>
      <c r="K3659" s="51" t="str">
        <f>LeaveTracker[[#This Row],[Days]]&amp;" "&amp;LeaveTracker[[#This Row],[Type of Leave]]</f>
        <v>2 VL</v>
      </c>
      <c r="L3659" s="23">
        <v>2</v>
      </c>
      <c r="M3659" s="27"/>
    </row>
    <row r="3660" spans="1:13" ht="30" customHeight="1" x14ac:dyDescent="0.3">
      <c r="A3660" s="27">
        <v>200</v>
      </c>
      <c r="B3660" s="31">
        <v>44972</v>
      </c>
      <c r="C3660" s="31">
        <v>44890</v>
      </c>
      <c r="D3660" s="19" t="s">
        <v>1078</v>
      </c>
      <c r="E3660" s="51" t="str">
        <f>IF(ISBLANK(LeaveTracker[[#This Row],[Employee Name]]),"-----",VLOOKUP(LeaveTracker[[#This Row],[Employee Name]],Employees[[Employee Name]:[Office]],7))</f>
        <v>CTO</v>
      </c>
      <c r="F3660" s="51" t="str">
        <f>IF(ISBLANK(LeaveTracker[[#This Row],[Employee Name]]),"-----",VLOOKUP(LeaveTracker[[#This Row],[Employee Name]],Employees[[Employee Name]:[Office]],6))</f>
        <v>REGULAR</v>
      </c>
      <c r="G3660" s="24">
        <v>44909</v>
      </c>
      <c r="H3660" s="24">
        <v>44909</v>
      </c>
      <c r="I3660" s="19" t="s">
        <v>82</v>
      </c>
      <c r="K3660" s="51" t="str">
        <f ca="1">LeaveTracker[[#This Row],[Days]]&amp;" "&amp;LeaveTracker[[#This Row],[Type of Leave]]</f>
        <v>1 VL</v>
      </c>
      <c r="L3660" s="23">
        <f ca="1">NETWORKDAYS(LeaveTracker[[#This Row],[Start Date]],LeaveTracker[[#This Row],[End Date]],lstHolidays)</f>
        <v>1</v>
      </c>
      <c r="M3660" s="27"/>
    </row>
    <row r="3661" spans="1:13" ht="30" customHeight="1" x14ac:dyDescent="0.3">
      <c r="A3661" s="27">
        <v>200</v>
      </c>
      <c r="B3661" s="31">
        <v>44972</v>
      </c>
      <c r="C3661" s="31">
        <v>44890</v>
      </c>
      <c r="D3661" s="19" t="s">
        <v>1078</v>
      </c>
      <c r="E3661" s="51" t="str">
        <f>IF(ISBLANK(LeaveTracker[[#This Row],[Employee Name]]),"-----",VLOOKUP(LeaveTracker[[#This Row],[Employee Name]],Employees[[Employee Name]:[Office]],7))</f>
        <v>CTO</v>
      </c>
      <c r="F3661" s="51" t="str">
        <f>IF(ISBLANK(LeaveTracker[[#This Row],[Employee Name]]),"-----",VLOOKUP(LeaveTracker[[#This Row],[Employee Name]],Employees[[Employee Name]:[Office]],6))</f>
        <v>REGULAR</v>
      </c>
      <c r="G3661" s="24">
        <v>44918</v>
      </c>
      <c r="H3661" s="24">
        <v>44921</v>
      </c>
      <c r="I3661" s="19" t="s">
        <v>82</v>
      </c>
      <c r="K3661" s="51" t="str">
        <f>LeaveTracker[[#This Row],[Days]]&amp;" "&amp;LeaveTracker[[#This Row],[Type of Leave]]</f>
        <v>2 VL</v>
      </c>
      <c r="L3661" s="23">
        <v>2</v>
      </c>
      <c r="M3661" s="27"/>
    </row>
    <row r="3662" spans="1:13" ht="30" customHeight="1" x14ac:dyDescent="0.3">
      <c r="A3662" s="27">
        <f t="shared" si="31"/>
        <v>201</v>
      </c>
      <c r="B3662" s="31">
        <v>44972</v>
      </c>
      <c r="C3662" s="31">
        <v>44900</v>
      </c>
      <c r="D3662" s="19" t="s">
        <v>630</v>
      </c>
      <c r="E3662" s="51" t="str">
        <f>IF(ISBLANK(LeaveTracker[[#This Row],[Employee Name]]),"-----",VLOOKUP(LeaveTracker[[#This Row],[Employee Name]],Employees[[Employee Name]:[Office]],7))</f>
        <v>CCT</v>
      </c>
      <c r="F3662" s="51" t="str">
        <f>IF(ISBLANK(LeaveTracker[[#This Row],[Employee Name]]),"-----",VLOOKUP(LeaveTracker[[#This Row],[Employee Name]],Employees[[Employee Name]:[Office]],6))</f>
        <v>REGULAR</v>
      </c>
      <c r="G3662" s="24">
        <v>44921</v>
      </c>
      <c r="H3662" s="24">
        <v>44924</v>
      </c>
      <c r="I3662" s="19" t="s">
        <v>82</v>
      </c>
      <c r="K3662" s="51" t="str">
        <f ca="1">LeaveTracker[[#This Row],[Days]]&amp;" "&amp;LeaveTracker[[#This Row],[Type of Leave]]</f>
        <v>3 VL</v>
      </c>
      <c r="L3662" s="23">
        <f ca="1">NETWORKDAYS(LeaveTracker[[#This Row],[Start Date]],LeaveTracker[[#This Row],[End Date]],lstHolidays)</f>
        <v>3</v>
      </c>
      <c r="M3662" s="27"/>
    </row>
    <row r="3663" spans="1:13" ht="30" customHeight="1" x14ac:dyDescent="0.3">
      <c r="A3663" s="27">
        <f t="shared" si="31"/>
        <v>202</v>
      </c>
      <c r="B3663" s="31">
        <v>44972</v>
      </c>
      <c r="C3663" s="31">
        <v>44890</v>
      </c>
      <c r="D3663" s="19" t="s">
        <v>1078</v>
      </c>
      <c r="E3663" s="51" t="str">
        <f>IF(ISBLANK(LeaveTracker[[#This Row],[Employee Name]]),"-----",VLOOKUP(LeaveTracker[[#This Row],[Employee Name]],Employees[[Employee Name]:[Office]],7))</f>
        <v>CTO</v>
      </c>
      <c r="F3663" s="51" t="str">
        <f>IF(ISBLANK(LeaveTracker[[#This Row],[Employee Name]]),"-----",VLOOKUP(LeaveTracker[[#This Row],[Employee Name]],Employees[[Employee Name]:[Office]],6))</f>
        <v>REGULAR</v>
      </c>
      <c r="G3663" s="24">
        <v>44889</v>
      </c>
      <c r="H3663" s="24">
        <v>44889</v>
      </c>
      <c r="I3663" s="19" t="s">
        <v>81</v>
      </c>
      <c r="K3663" s="51" t="str">
        <f ca="1">LeaveTracker[[#This Row],[Days]]&amp;" "&amp;LeaveTracker[[#This Row],[Type of Leave]]</f>
        <v>1 SL</v>
      </c>
      <c r="L3663" s="23">
        <f ca="1">NETWORKDAYS(LeaveTracker[[#This Row],[Start Date]],LeaveTracker[[#This Row],[End Date]],lstHolidays)</f>
        <v>1</v>
      </c>
      <c r="M3663" s="27"/>
    </row>
    <row r="3664" spans="1:13" ht="30" customHeight="1" x14ac:dyDescent="0.3">
      <c r="A3664" s="27">
        <f t="shared" si="31"/>
        <v>203</v>
      </c>
      <c r="B3664" s="31">
        <v>44972</v>
      </c>
      <c r="C3664" s="31">
        <v>44904</v>
      </c>
      <c r="D3664" s="19" t="s">
        <v>845</v>
      </c>
      <c r="E3664" s="51" t="str">
        <f>IF(ISBLANK(LeaveTracker[[#This Row],[Employee Name]]),"-----",VLOOKUP(LeaveTracker[[#This Row],[Employee Name]],Employees[[Employee Name]:[Office]],7))</f>
        <v>CCT</v>
      </c>
      <c r="F3664" s="51" t="str">
        <f>IF(ISBLANK(LeaveTracker[[#This Row],[Employee Name]]),"-----",VLOOKUP(LeaveTracker[[#This Row],[Employee Name]],Employees[[Employee Name]:[Office]],6))</f>
        <v>REGULAR</v>
      </c>
      <c r="G3664" s="24">
        <v>44911</v>
      </c>
      <c r="H3664" s="24">
        <v>44911</v>
      </c>
      <c r="I3664" s="19" t="s">
        <v>82</v>
      </c>
      <c r="K3664" s="51" t="str">
        <f ca="1">LeaveTracker[[#This Row],[Days]]&amp;" "&amp;LeaveTracker[[#This Row],[Type of Leave]]</f>
        <v>1 VL</v>
      </c>
      <c r="L3664" s="23">
        <f ca="1">NETWORKDAYS(LeaveTracker[[#This Row],[Start Date]],LeaveTracker[[#This Row],[End Date]],lstHolidays)</f>
        <v>1</v>
      </c>
      <c r="M3664" s="27"/>
    </row>
    <row r="3665" spans="1:13" ht="30" customHeight="1" x14ac:dyDescent="0.3">
      <c r="A3665" s="27">
        <v>203</v>
      </c>
      <c r="B3665" s="31">
        <v>44972</v>
      </c>
      <c r="C3665" s="31">
        <v>44904</v>
      </c>
      <c r="D3665" s="19" t="s">
        <v>845</v>
      </c>
      <c r="E3665" s="51" t="str">
        <f>IF(ISBLANK(LeaveTracker[[#This Row],[Employee Name]]),"-----",VLOOKUP(LeaveTracker[[#This Row],[Employee Name]],Employees[[Employee Name]:[Office]],7))</f>
        <v>CCT</v>
      </c>
      <c r="F3665" s="51" t="str">
        <f>IF(ISBLANK(LeaveTracker[[#This Row],[Employee Name]]),"-----",VLOOKUP(LeaveTracker[[#This Row],[Employee Name]],Employees[[Employee Name]:[Office]],6))</f>
        <v>REGULAR</v>
      </c>
      <c r="G3665" s="24">
        <v>44922</v>
      </c>
      <c r="H3665" s="24">
        <v>44922</v>
      </c>
      <c r="I3665" s="19" t="s">
        <v>82</v>
      </c>
      <c r="K3665" s="51" t="str">
        <f ca="1">LeaveTracker[[#This Row],[Days]]&amp;" "&amp;LeaveTracker[[#This Row],[Type of Leave]]</f>
        <v>1 VL</v>
      </c>
      <c r="L3665" s="23">
        <f ca="1">NETWORKDAYS(LeaveTracker[[#This Row],[Start Date]],LeaveTracker[[#This Row],[End Date]],lstHolidays)</f>
        <v>1</v>
      </c>
      <c r="M3665" s="27"/>
    </row>
    <row r="3666" spans="1:13" ht="30" customHeight="1" x14ac:dyDescent="0.3">
      <c r="A3666" s="27">
        <v>203</v>
      </c>
      <c r="B3666" s="31">
        <v>44972</v>
      </c>
      <c r="C3666" s="31">
        <v>44904</v>
      </c>
      <c r="D3666" s="19" t="s">
        <v>845</v>
      </c>
      <c r="E3666" s="51" t="str">
        <f>IF(ISBLANK(LeaveTracker[[#This Row],[Employee Name]]),"-----",VLOOKUP(LeaveTracker[[#This Row],[Employee Name]],Employees[[Employee Name]:[Office]],7))</f>
        <v>CCT</v>
      </c>
      <c r="F3666" s="51" t="str">
        <f>IF(ISBLANK(LeaveTracker[[#This Row],[Employee Name]]),"-----",VLOOKUP(LeaveTracker[[#This Row],[Employee Name]],Employees[[Employee Name]:[Office]],6))</f>
        <v>REGULAR</v>
      </c>
      <c r="G3666" s="24">
        <v>44924</v>
      </c>
      <c r="H3666" s="24">
        <v>44924</v>
      </c>
      <c r="I3666" s="19" t="s">
        <v>82</v>
      </c>
      <c r="K3666" s="51" t="str">
        <f ca="1">LeaveTracker[[#This Row],[Days]]&amp;" "&amp;LeaveTracker[[#This Row],[Type of Leave]]</f>
        <v>1 VL</v>
      </c>
      <c r="L3666" s="23">
        <f ca="1">NETWORKDAYS(LeaveTracker[[#This Row],[Start Date]],LeaveTracker[[#This Row],[End Date]],lstHolidays)</f>
        <v>1</v>
      </c>
      <c r="M3666" s="27"/>
    </row>
    <row r="3667" spans="1:13" ht="30" customHeight="1" x14ac:dyDescent="0.3">
      <c r="A3667" s="27">
        <f t="shared" ref="A3667:A3730" si="32">A3666+1</f>
        <v>204</v>
      </c>
      <c r="B3667" s="31">
        <v>44972</v>
      </c>
      <c r="C3667" s="31">
        <v>44907</v>
      </c>
      <c r="D3667" s="19" t="s">
        <v>541</v>
      </c>
      <c r="E3667" s="51" t="str">
        <f>IF(ISBLANK(LeaveTracker[[#This Row],[Employee Name]]),"-----",VLOOKUP(LeaveTracker[[#This Row],[Employee Name]],Employees[[Employee Name]:[Office]],7))</f>
        <v>LCR</v>
      </c>
      <c r="F3667" s="51" t="str">
        <f>IF(ISBLANK(LeaveTracker[[#This Row],[Employee Name]]),"-----",VLOOKUP(LeaveTracker[[#This Row],[Employee Name]],Employees[[Employee Name]:[Office]],6))</f>
        <v>REGULAR</v>
      </c>
      <c r="G3667" s="24">
        <v>44917</v>
      </c>
      <c r="H3667" s="24">
        <v>44917</v>
      </c>
      <c r="I3667" s="19" t="s">
        <v>82</v>
      </c>
      <c r="K3667" s="51" t="str">
        <f ca="1">LeaveTracker[[#This Row],[Days]]&amp;" "&amp;LeaveTracker[[#This Row],[Type of Leave]]</f>
        <v>1 VL</v>
      </c>
      <c r="L3667" s="23">
        <f ca="1">NETWORKDAYS(LeaveTracker[[#This Row],[Start Date]],LeaveTracker[[#This Row],[End Date]],lstHolidays)</f>
        <v>1</v>
      </c>
      <c r="M3667" s="27"/>
    </row>
    <row r="3668" spans="1:13" ht="30" customHeight="1" x14ac:dyDescent="0.3">
      <c r="A3668" s="27">
        <v>204</v>
      </c>
      <c r="B3668" s="31">
        <v>44972</v>
      </c>
      <c r="C3668" s="31">
        <v>44907</v>
      </c>
      <c r="D3668" s="19" t="s">
        <v>541</v>
      </c>
      <c r="E3668" s="51" t="str">
        <f>IF(ISBLANK(LeaveTracker[[#This Row],[Employee Name]]),"-----",VLOOKUP(LeaveTracker[[#This Row],[Employee Name]],Employees[[Employee Name]:[Office]],7))</f>
        <v>LCR</v>
      </c>
      <c r="F3668" s="51" t="str">
        <f>IF(ISBLANK(LeaveTracker[[#This Row],[Employee Name]]),"-----",VLOOKUP(LeaveTracker[[#This Row],[Employee Name]],Employees[[Employee Name]:[Office]],6))</f>
        <v>REGULAR</v>
      </c>
      <c r="G3668" s="24">
        <v>44921</v>
      </c>
      <c r="H3668" s="24">
        <v>44922</v>
      </c>
      <c r="I3668" s="19" t="s">
        <v>82</v>
      </c>
      <c r="K3668" s="51" t="str">
        <f ca="1">LeaveTracker[[#This Row],[Days]]&amp;" "&amp;LeaveTracker[[#This Row],[Type of Leave]]</f>
        <v>1 VL</v>
      </c>
      <c r="L3668" s="23">
        <f ca="1">NETWORKDAYS(LeaveTracker[[#This Row],[Start Date]],LeaveTracker[[#This Row],[End Date]],lstHolidays)</f>
        <v>1</v>
      </c>
      <c r="M3668" s="27"/>
    </row>
    <row r="3669" spans="1:13" ht="30" customHeight="1" x14ac:dyDescent="0.3">
      <c r="A3669" s="27">
        <f t="shared" si="32"/>
        <v>205</v>
      </c>
      <c r="B3669" s="31">
        <v>44972</v>
      </c>
      <c r="C3669" s="31">
        <v>44907</v>
      </c>
      <c r="D3669" s="19" t="s">
        <v>717</v>
      </c>
      <c r="E3669" s="51" t="str">
        <f>IF(ISBLANK(LeaveTracker[[#This Row],[Employee Name]]),"-----",VLOOKUP(LeaveTracker[[#This Row],[Employee Name]],Employees[[Employee Name]:[Office]],7))</f>
        <v>LCR</v>
      </c>
      <c r="F3669" s="51" t="str">
        <f>IF(ISBLANK(LeaveTracker[[#This Row],[Employee Name]]),"-----",VLOOKUP(LeaveTracker[[#This Row],[Employee Name]],Employees[[Employee Name]:[Office]],6))</f>
        <v>REGULAR</v>
      </c>
      <c r="G3669" s="24">
        <v>44914</v>
      </c>
      <c r="H3669" s="24">
        <v>44917</v>
      </c>
      <c r="I3669" s="19" t="s">
        <v>298</v>
      </c>
      <c r="J3669" s="43" t="s">
        <v>1003</v>
      </c>
      <c r="K3669" s="51" t="str">
        <f ca="1">LeaveTracker[[#This Row],[Days]]&amp;" "&amp;LeaveTracker[[#This Row],[Type of Leave]]</f>
        <v>4 OTHER</v>
      </c>
      <c r="L3669" s="23">
        <f ca="1">NETWORKDAYS(LeaveTracker[[#This Row],[Start Date]],LeaveTracker[[#This Row],[End Date]],lstHolidays)</f>
        <v>4</v>
      </c>
      <c r="M3669" s="27"/>
    </row>
    <row r="3670" spans="1:13" ht="30" customHeight="1" x14ac:dyDescent="0.3">
      <c r="A3670" s="27">
        <v>205</v>
      </c>
      <c r="B3670" s="31">
        <v>44972</v>
      </c>
      <c r="C3670" s="31">
        <v>44907</v>
      </c>
      <c r="D3670" s="19" t="s">
        <v>717</v>
      </c>
      <c r="E3670" s="51" t="str">
        <f>IF(ISBLANK(LeaveTracker[[#This Row],[Employee Name]]),"-----",VLOOKUP(LeaveTracker[[#This Row],[Employee Name]],Employees[[Employee Name]:[Office]],7))</f>
        <v>LCR</v>
      </c>
      <c r="F3670" s="51" t="str">
        <f>IF(ISBLANK(LeaveTracker[[#This Row],[Employee Name]]),"-----",VLOOKUP(LeaveTracker[[#This Row],[Employee Name]],Employees[[Employee Name]:[Office]],6))</f>
        <v>REGULAR</v>
      </c>
      <c r="G3670" s="24">
        <v>44921</v>
      </c>
      <c r="H3670" s="24">
        <v>44921</v>
      </c>
      <c r="I3670" s="19" t="s">
        <v>298</v>
      </c>
      <c r="J3670" s="43" t="s">
        <v>1003</v>
      </c>
      <c r="K3670" s="51" t="str">
        <f ca="1">LeaveTracker[[#This Row],[Days]]&amp;" "&amp;LeaveTracker[[#This Row],[Type of Leave]]</f>
        <v>0 OTHER</v>
      </c>
      <c r="L3670" s="23">
        <f ca="1">NETWORKDAYS(LeaveTracker[[#This Row],[Start Date]],LeaveTracker[[#This Row],[End Date]],lstHolidays)</f>
        <v>0</v>
      </c>
      <c r="M3670" s="27"/>
    </row>
    <row r="3671" spans="1:13" ht="30" customHeight="1" x14ac:dyDescent="0.3">
      <c r="A3671" s="27">
        <f t="shared" si="32"/>
        <v>206</v>
      </c>
      <c r="B3671" s="31">
        <v>44972</v>
      </c>
      <c r="C3671" s="31">
        <v>44859</v>
      </c>
      <c r="D3671" s="19" t="s">
        <v>849</v>
      </c>
      <c r="E3671" s="51" t="str">
        <f>IF(ISBLANK(LeaveTracker[[#This Row],[Employee Name]]),"-----",VLOOKUP(LeaveTracker[[#This Row],[Employee Name]],Employees[[Employee Name]:[Office]],7))</f>
        <v>MO</v>
      </c>
      <c r="F3671" s="51" t="str">
        <f>IF(ISBLANK(LeaveTracker[[#This Row],[Employee Name]]),"-----",VLOOKUP(LeaveTracker[[#This Row],[Employee Name]],Employees[[Employee Name]:[Office]],6))</f>
        <v>REGULAR</v>
      </c>
      <c r="G3671" s="24">
        <v>44847</v>
      </c>
      <c r="H3671" s="24">
        <v>44847</v>
      </c>
      <c r="I3671" s="19" t="s">
        <v>298</v>
      </c>
      <c r="J3671" s="43" t="s">
        <v>214</v>
      </c>
      <c r="K3671" s="51" t="str">
        <f ca="1">LeaveTracker[[#This Row],[Days]]&amp;" "&amp;LeaveTracker[[#This Row],[Type of Leave]]</f>
        <v>1 OTHER</v>
      </c>
      <c r="L3671" s="23">
        <f ca="1">NETWORKDAYS(LeaveTracker[[#This Row],[Start Date]],LeaveTracker[[#This Row],[End Date]],lstHolidays)</f>
        <v>1</v>
      </c>
      <c r="M3671" s="27"/>
    </row>
    <row r="3672" spans="1:13" ht="30" customHeight="1" x14ac:dyDescent="0.3">
      <c r="A3672" s="27">
        <f t="shared" si="32"/>
        <v>207</v>
      </c>
      <c r="B3672" s="31">
        <v>44972</v>
      </c>
      <c r="C3672" s="31">
        <v>44859</v>
      </c>
      <c r="D3672" s="19" t="s">
        <v>849</v>
      </c>
      <c r="E3672" s="51" t="str">
        <f>IF(ISBLANK(LeaveTracker[[#This Row],[Employee Name]]),"-----",VLOOKUP(LeaveTracker[[#This Row],[Employee Name]],Employees[[Employee Name]:[Office]],7))</f>
        <v>MO</v>
      </c>
      <c r="F3672" s="51" t="str">
        <f>IF(ISBLANK(LeaveTracker[[#This Row],[Employee Name]]),"-----",VLOOKUP(LeaveTracker[[#This Row],[Employee Name]],Employees[[Employee Name]:[Office]],6))</f>
        <v>REGULAR</v>
      </c>
      <c r="G3672" s="24">
        <v>44860</v>
      </c>
      <c r="H3672" s="24">
        <v>44860</v>
      </c>
      <c r="I3672" s="19" t="s">
        <v>82</v>
      </c>
      <c r="K3672" s="51" t="str">
        <f ca="1">LeaveTracker[[#This Row],[Days]]&amp;" "&amp;LeaveTracker[[#This Row],[Type of Leave]]</f>
        <v>1 VL</v>
      </c>
      <c r="L3672" s="23">
        <f ca="1">NETWORKDAYS(LeaveTracker[[#This Row],[Start Date]],LeaveTracker[[#This Row],[End Date]],lstHolidays)</f>
        <v>1</v>
      </c>
      <c r="M3672" s="27"/>
    </row>
    <row r="3673" spans="1:13" ht="30" customHeight="1" x14ac:dyDescent="0.3">
      <c r="A3673" s="27">
        <v>207</v>
      </c>
      <c r="B3673" s="31">
        <v>44972</v>
      </c>
      <c r="C3673" s="31">
        <v>44859</v>
      </c>
      <c r="D3673" s="19" t="s">
        <v>849</v>
      </c>
      <c r="E3673" s="51" t="str">
        <f>IF(ISBLANK(LeaveTracker[[#This Row],[Employee Name]]),"-----",VLOOKUP(LeaveTracker[[#This Row],[Employee Name]],Employees[[Employee Name]:[Office]],7))</f>
        <v>MO</v>
      </c>
      <c r="F3673" s="51" t="str">
        <f>IF(ISBLANK(LeaveTracker[[#This Row],[Employee Name]]),"-----",VLOOKUP(LeaveTracker[[#This Row],[Employee Name]],Employees[[Employee Name]:[Office]],6))</f>
        <v>REGULAR</v>
      </c>
      <c r="G3673" s="24">
        <v>44862</v>
      </c>
      <c r="H3673" s="24">
        <v>44862</v>
      </c>
      <c r="I3673" s="19" t="s">
        <v>82</v>
      </c>
      <c r="K3673" s="51" t="str">
        <f ca="1">LeaveTracker[[#This Row],[Days]]&amp;" "&amp;LeaveTracker[[#This Row],[Type of Leave]]</f>
        <v>1 VL</v>
      </c>
      <c r="L3673" s="23">
        <f ca="1">NETWORKDAYS(LeaveTracker[[#This Row],[Start Date]],LeaveTracker[[#This Row],[End Date]],lstHolidays)</f>
        <v>1</v>
      </c>
      <c r="M3673" s="27"/>
    </row>
    <row r="3674" spans="1:13" ht="30" customHeight="1" x14ac:dyDescent="0.3">
      <c r="A3674" s="27">
        <f t="shared" si="32"/>
        <v>208</v>
      </c>
      <c r="B3674" s="31">
        <v>44972</v>
      </c>
      <c r="C3674" s="31">
        <v>44874</v>
      </c>
      <c r="D3674" s="19" t="s">
        <v>1772</v>
      </c>
      <c r="E3674" s="51" t="str">
        <f>IF(ISBLANK(LeaveTracker[[#This Row],[Employee Name]]),"-----",VLOOKUP(LeaveTracker[[#This Row],[Employee Name]],Employees[[Employee Name]:[Office]],7))</f>
        <v>LIBRARY</v>
      </c>
      <c r="F3674" s="51" t="str">
        <f>IF(ISBLANK(LeaveTracker[[#This Row],[Employee Name]]),"-----",VLOOKUP(LeaveTracker[[#This Row],[Employee Name]],Employees[[Employee Name]:[Office]],6))</f>
        <v>CASUAL</v>
      </c>
      <c r="G3674" s="24">
        <v>44873</v>
      </c>
      <c r="H3674" s="24">
        <v>44873</v>
      </c>
      <c r="I3674" s="19" t="s">
        <v>81</v>
      </c>
      <c r="K3674" s="51" t="str">
        <f ca="1">LeaveTracker[[#This Row],[Days]]&amp;" "&amp;LeaveTracker[[#This Row],[Type of Leave]]</f>
        <v>1 SL</v>
      </c>
      <c r="L3674" s="23">
        <f ca="1">NETWORKDAYS(LeaveTracker[[#This Row],[Start Date]],LeaveTracker[[#This Row],[End Date]],lstHolidays)</f>
        <v>1</v>
      </c>
      <c r="M3674" s="27"/>
    </row>
    <row r="3675" spans="1:13" ht="30" customHeight="1" x14ac:dyDescent="0.3">
      <c r="A3675" s="27">
        <f t="shared" si="32"/>
        <v>209</v>
      </c>
      <c r="B3675" s="31">
        <v>44972</v>
      </c>
      <c r="C3675" s="31">
        <v>44837</v>
      </c>
      <c r="D3675" s="19" t="s">
        <v>849</v>
      </c>
      <c r="E3675" s="51" t="str">
        <f>IF(ISBLANK(LeaveTracker[[#This Row],[Employee Name]]),"-----",VLOOKUP(LeaveTracker[[#This Row],[Employee Name]],Employees[[Employee Name]:[Office]],7))</f>
        <v>MO</v>
      </c>
      <c r="F3675" s="51" t="str">
        <f>IF(ISBLANK(LeaveTracker[[#This Row],[Employee Name]]),"-----",VLOOKUP(LeaveTracker[[#This Row],[Employee Name]],Employees[[Employee Name]:[Office]],6))</f>
        <v>REGULAR</v>
      </c>
      <c r="G3675" s="24">
        <v>44862</v>
      </c>
      <c r="H3675" s="24">
        <v>44864</v>
      </c>
      <c r="I3675" s="19" t="s">
        <v>82</v>
      </c>
      <c r="K3675" s="51" t="str">
        <f>LeaveTracker[[#This Row],[Days]]&amp;" "&amp;LeaveTracker[[#This Row],[Type of Leave]]</f>
        <v>3 VL</v>
      </c>
      <c r="L3675" s="23">
        <v>3</v>
      </c>
      <c r="M3675" s="27"/>
    </row>
    <row r="3676" spans="1:13" ht="30" customHeight="1" x14ac:dyDescent="0.3">
      <c r="A3676" s="27">
        <f t="shared" si="32"/>
        <v>210</v>
      </c>
      <c r="B3676" s="31">
        <v>44972</v>
      </c>
      <c r="C3676" s="31">
        <v>44970</v>
      </c>
      <c r="D3676" s="19" t="s">
        <v>1265</v>
      </c>
      <c r="E3676" s="51" t="str">
        <f>IF(ISBLANK(LeaveTracker[[#This Row],[Employee Name]]),"-----",VLOOKUP(LeaveTracker[[#This Row],[Employee Name]],Employees[[Employee Name]:[Office]],7))</f>
        <v>BUDGET</v>
      </c>
      <c r="F3676" s="51" t="str">
        <f>IF(ISBLANK(LeaveTracker[[#This Row],[Employee Name]]),"-----",VLOOKUP(LeaveTracker[[#This Row],[Employee Name]],Employees[[Employee Name]:[Office]],6))</f>
        <v>REGULAR</v>
      </c>
      <c r="G3676" s="24">
        <v>44973</v>
      </c>
      <c r="H3676" s="24">
        <v>44973</v>
      </c>
      <c r="I3676" s="19" t="s">
        <v>298</v>
      </c>
      <c r="J3676" s="43" t="s">
        <v>1003</v>
      </c>
      <c r="K3676" s="51" t="str">
        <f ca="1">LeaveTracker[[#This Row],[Days]]&amp;" "&amp;LeaveTracker[[#This Row],[Type of Leave]]</f>
        <v>1 OTHER</v>
      </c>
      <c r="L3676" s="23">
        <f ca="1">NETWORKDAYS(LeaveTracker[[#This Row],[Start Date]],LeaveTracker[[#This Row],[End Date]],lstHolidays)</f>
        <v>1</v>
      </c>
      <c r="M3676" s="27"/>
    </row>
    <row r="3677" spans="1:13" ht="30" customHeight="1" x14ac:dyDescent="0.3">
      <c r="A3677" s="27">
        <f t="shared" si="32"/>
        <v>211</v>
      </c>
      <c r="B3677" s="31">
        <v>44972</v>
      </c>
      <c r="C3677" s="31">
        <v>44860</v>
      </c>
      <c r="D3677" s="19" t="s">
        <v>1044</v>
      </c>
      <c r="E3677" s="51" t="str">
        <f>IF(ISBLANK(LeaveTracker[[#This Row],[Employee Name]]),"-----",VLOOKUP(LeaveTracker[[#This Row],[Employee Name]],Employees[[Employee Name]:[Office]],7))</f>
        <v>ONT</v>
      </c>
      <c r="F3677" s="51" t="str">
        <f>IF(ISBLANK(LeaveTracker[[#This Row],[Employee Name]]),"-----",VLOOKUP(LeaveTracker[[#This Row],[Employee Name]],Employees[[Employee Name]:[Office]],6))</f>
        <v>REGULAR</v>
      </c>
      <c r="G3677" s="24">
        <v>44855</v>
      </c>
      <c r="H3677" s="24">
        <v>44855</v>
      </c>
      <c r="I3677" s="19" t="s">
        <v>81</v>
      </c>
      <c r="K3677" s="51" t="str">
        <f ca="1">LeaveTracker[[#This Row],[Days]]&amp;" "&amp;LeaveTracker[[#This Row],[Type of Leave]]</f>
        <v>1 SL</v>
      </c>
      <c r="L3677" s="23">
        <f ca="1">NETWORKDAYS(LeaveTracker[[#This Row],[Start Date]],LeaveTracker[[#This Row],[End Date]],lstHolidays)</f>
        <v>1</v>
      </c>
      <c r="M3677" s="27"/>
    </row>
    <row r="3678" spans="1:13" ht="30" customHeight="1" x14ac:dyDescent="0.3">
      <c r="A3678" s="27">
        <f t="shared" si="32"/>
        <v>212</v>
      </c>
      <c r="B3678" s="31">
        <v>44972</v>
      </c>
      <c r="C3678" s="31">
        <v>44842</v>
      </c>
      <c r="D3678" s="19" t="s">
        <v>1044</v>
      </c>
      <c r="E3678" s="51" t="str">
        <f>IF(ISBLANK(LeaveTracker[[#This Row],[Employee Name]]),"-----",VLOOKUP(LeaveTracker[[#This Row],[Employee Name]],Employees[[Employee Name]:[Office]],7))</f>
        <v>ONT</v>
      </c>
      <c r="F3678" s="51" t="str">
        <f>IF(ISBLANK(LeaveTracker[[#This Row],[Employee Name]]),"-----",VLOOKUP(LeaveTracker[[#This Row],[Employee Name]],Employees[[Employee Name]:[Office]],6))</f>
        <v>REGULAR</v>
      </c>
      <c r="G3678" s="24">
        <v>44835</v>
      </c>
      <c r="H3678" s="24">
        <v>44835</v>
      </c>
      <c r="I3678" s="19" t="s">
        <v>81</v>
      </c>
      <c r="K3678" s="51" t="str">
        <f ca="1">LeaveTracker[[#This Row],[Days]]&amp;" "&amp;LeaveTracker[[#This Row],[Type of Leave]]</f>
        <v>0 SL</v>
      </c>
      <c r="L3678" s="23">
        <f ca="1">NETWORKDAYS(LeaveTracker[[#This Row],[Start Date]],LeaveTracker[[#This Row],[End Date]],lstHolidays)</f>
        <v>0</v>
      </c>
      <c r="M3678" s="27"/>
    </row>
    <row r="3679" spans="1:13" ht="30" customHeight="1" x14ac:dyDescent="0.3">
      <c r="A3679" s="27">
        <v>212</v>
      </c>
      <c r="B3679" s="31">
        <v>44972</v>
      </c>
      <c r="C3679" s="31">
        <v>44842</v>
      </c>
      <c r="D3679" s="19" t="s">
        <v>1044</v>
      </c>
      <c r="E3679" s="51" t="str">
        <f>IF(ISBLANK(LeaveTracker[[#This Row],[Employee Name]]),"-----",VLOOKUP(LeaveTracker[[#This Row],[Employee Name]],Employees[[Employee Name]:[Office]],7))</f>
        <v>ONT</v>
      </c>
      <c r="F3679" s="51" t="str">
        <f>IF(ISBLANK(LeaveTracker[[#This Row],[Employee Name]]),"-----",VLOOKUP(LeaveTracker[[#This Row],[Employee Name]],Employees[[Employee Name]:[Office]],6))</f>
        <v>REGULAR</v>
      </c>
      <c r="G3679" s="24">
        <v>44838</v>
      </c>
      <c r="H3679" s="24">
        <v>44839</v>
      </c>
      <c r="I3679" s="19" t="s">
        <v>81</v>
      </c>
      <c r="K3679" s="51" t="str">
        <f ca="1">LeaveTracker[[#This Row],[Days]]&amp;" "&amp;LeaveTracker[[#This Row],[Type of Leave]]</f>
        <v>2 SL</v>
      </c>
      <c r="L3679" s="23">
        <f ca="1">NETWORKDAYS(LeaveTracker[[#This Row],[Start Date]],LeaveTracker[[#This Row],[End Date]],lstHolidays)</f>
        <v>2</v>
      </c>
      <c r="M3679" s="27"/>
    </row>
    <row r="3680" spans="1:13" ht="30" customHeight="1" x14ac:dyDescent="0.3">
      <c r="A3680" s="27">
        <f t="shared" si="32"/>
        <v>213</v>
      </c>
      <c r="B3680" s="31">
        <v>44972</v>
      </c>
      <c r="C3680" s="31">
        <v>44852</v>
      </c>
      <c r="D3680" s="19" t="s">
        <v>2052</v>
      </c>
      <c r="E3680" s="51" t="str">
        <f>IF(ISBLANK(LeaveTracker[[#This Row],[Employee Name]]),"-----",VLOOKUP(LeaveTracker[[#This Row],[Employee Name]],Employees[[Employee Name]:[Office]],7))</f>
        <v>TCIS</v>
      </c>
      <c r="F3680" s="51" t="str">
        <f>IF(ISBLANK(LeaveTracker[[#This Row],[Employee Name]]),"-----",VLOOKUP(LeaveTracker[[#This Row],[Employee Name]],Employees[[Employee Name]:[Office]],6))</f>
        <v>JOBCON</v>
      </c>
      <c r="G3680" s="24">
        <v>44872</v>
      </c>
      <c r="H3680" s="24">
        <v>44876</v>
      </c>
      <c r="I3680" s="19" t="s">
        <v>82</v>
      </c>
      <c r="K3680" s="51" t="str">
        <f ca="1">LeaveTracker[[#This Row],[Days]]&amp;" "&amp;LeaveTracker[[#This Row],[Type of Leave]]</f>
        <v>5 VL</v>
      </c>
      <c r="L3680" s="23">
        <f ca="1">NETWORKDAYS(LeaveTracker[[#This Row],[Start Date]],LeaveTracker[[#This Row],[End Date]],lstHolidays)</f>
        <v>5</v>
      </c>
      <c r="M3680" s="27"/>
    </row>
    <row r="3681" spans="1:13" ht="30" customHeight="1" x14ac:dyDescent="0.3">
      <c r="A3681" s="27">
        <f t="shared" si="32"/>
        <v>214</v>
      </c>
      <c r="B3681" s="31">
        <v>44972</v>
      </c>
      <c r="C3681" s="31">
        <v>44842</v>
      </c>
      <c r="D3681" s="19" t="s">
        <v>1044</v>
      </c>
      <c r="E3681" s="51" t="str">
        <f>IF(ISBLANK(LeaveTracker[[#This Row],[Employee Name]]),"-----",VLOOKUP(LeaveTracker[[#This Row],[Employee Name]],Employees[[Employee Name]:[Office]],7))</f>
        <v>ONT</v>
      </c>
      <c r="F3681" s="51" t="str">
        <f>IF(ISBLANK(LeaveTracker[[#This Row],[Employee Name]]),"-----",VLOOKUP(LeaveTracker[[#This Row],[Employee Name]],Employees[[Employee Name]:[Office]],6))</f>
        <v>REGULAR</v>
      </c>
      <c r="G3681" s="24">
        <v>44832</v>
      </c>
      <c r="H3681" s="24">
        <v>44834</v>
      </c>
      <c r="I3681" s="19" t="s">
        <v>81</v>
      </c>
      <c r="K3681" s="51" t="str">
        <f ca="1">LeaveTracker[[#This Row],[Days]]&amp;" "&amp;LeaveTracker[[#This Row],[Type of Leave]]</f>
        <v>3 SL</v>
      </c>
      <c r="L3681" s="23">
        <f ca="1">NETWORKDAYS(LeaveTracker[[#This Row],[Start Date]],LeaveTracker[[#This Row],[End Date]],lstHolidays)</f>
        <v>3</v>
      </c>
      <c r="M3681" s="27"/>
    </row>
    <row r="3682" spans="1:13" ht="30" customHeight="1" x14ac:dyDescent="0.3">
      <c r="A3682" s="27">
        <f t="shared" si="32"/>
        <v>215</v>
      </c>
      <c r="B3682" s="31">
        <v>44972</v>
      </c>
      <c r="C3682" s="31">
        <v>44839</v>
      </c>
      <c r="D3682" s="19" t="s">
        <v>2052</v>
      </c>
      <c r="E3682" s="51" t="str">
        <f>IF(ISBLANK(LeaveTracker[[#This Row],[Employee Name]]),"-----",VLOOKUP(LeaveTracker[[#This Row],[Employee Name]],Employees[[Employee Name]:[Office]],7))</f>
        <v>TCIS</v>
      </c>
      <c r="F3682" s="51" t="str">
        <f>IF(ISBLANK(LeaveTracker[[#This Row],[Employee Name]]),"-----",VLOOKUP(LeaveTracker[[#This Row],[Employee Name]],Employees[[Employee Name]:[Office]],6))</f>
        <v>JOBCON</v>
      </c>
      <c r="G3682" s="24">
        <v>44829</v>
      </c>
      <c r="H3682" s="24">
        <v>44834</v>
      </c>
      <c r="I3682" s="19" t="s">
        <v>81</v>
      </c>
      <c r="K3682" s="51" t="str">
        <f ca="1">LeaveTracker[[#This Row],[Days]]&amp;" "&amp;LeaveTracker[[#This Row],[Type of Leave]]</f>
        <v>5 SL</v>
      </c>
      <c r="L3682" s="23">
        <f ca="1">NETWORKDAYS(LeaveTracker[[#This Row],[Start Date]],LeaveTracker[[#This Row],[End Date]],lstHolidays)</f>
        <v>5</v>
      </c>
      <c r="M3682" s="27"/>
    </row>
    <row r="3683" spans="1:13" ht="30" customHeight="1" x14ac:dyDescent="0.3">
      <c r="A3683" s="27">
        <f t="shared" si="32"/>
        <v>216</v>
      </c>
      <c r="B3683" s="31">
        <v>44972</v>
      </c>
      <c r="C3683" s="31">
        <v>44818</v>
      </c>
      <c r="D3683" s="19" t="s">
        <v>1965</v>
      </c>
      <c r="E3683" s="51" t="str">
        <f>IF(ISBLANK(LeaveTracker[[#This Row],[Employee Name]]),"-----",VLOOKUP(LeaveTracker[[#This Row],[Employee Name]],Employees[[Employee Name]:[Office]],7))</f>
        <v>ONT</v>
      </c>
      <c r="F3683" s="51" t="str">
        <f>IF(ISBLANK(LeaveTracker[[#This Row],[Employee Name]]),"-----",VLOOKUP(LeaveTracker[[#This Row],[Employee Name]],Employees[[Employee Name]:[Office]],6))</f>
        <v>CASUAL</v>
      </c>
      <c r="G3683" s="24">
        <v>44808</v>
      </c>
      <c r="H3683" s="24">
        <v>44810</v>
      </c>
      <c r="I3683" s="19" t="s">
        <v>81</v>
      </c>
      <c r="K3683" s="51" t="str">
        <f ca="1">LeaveTracker[[#This Row],[Days]]&amp;" "&amp;LeaveTracker[[#This Row],[Type of Leave]]</f>
        <v>2 SL</v>
      </c>
      <c r="L3683" s="23">
        <f ca="1">NETWORKDAYS(LeaveTracker[[#This Row],[Start Date]],LeaveTracker[[#This Row],[End Date]],lstHolidays)</f>
        <v>2</v>
      </c>
      <c r="M3683" s="27"/>
    </row>
    <row r="3684" spans="1:13" ht="30" customHeight="1" x14ac:dyDescent="0.3">
      <c r="A3684" s="27">
        <f t="shared" si="32"/>
        <v>217</v>
      </c>
      <c r="B3684" s="31">
        <v>44972</v>
      </c>
      <c r="C3684" s="31">
        <v>44816</v>
      </c>
      <c r="D3684" s="19" t="s">
        <v>1848</v>
      </c>
      <c r="E3684" s="51" t="str">
        <f>IF(ISBLANK(LeaveTracker[[#This Row],[Employee Name]]),"-----",VLOOKUP(LeaveTracker[[#This Row],[Employee Name]],Employees[[Employee Name]:[Office]],7))</f>
        <v>ONT</v>
      </c>
      <c r="F3684" s="51" t="str">
        <f>IF(ISBLANK(LeaveTracker[[#This Row],[Employee Name]]),"-----",VLOOKUP(LeaveTracker[[#This Row],[Employee Name]],Employees[[Employee Name]:[Office]],6))</f>
        <v>CASUAL</v>
      </c>
      <c r="G3684" s="24">
        <v>44813</v>
      </c>
      <c r="H3684" s="24">
        <v>44813</v>
      </c>
      <c r="I3684" s="19" t="s">
        <v>81</v>
      </c>
      <c r="K3684" s="51" t="str">
        <f ca="1">LeaveTracker[[#This Row],[Days]]&amp;" "&amp;LeaveTracker[[#This Row],[Type of Leave]]</f>
        <v>1 SL</v>
      </c>
      <c r="L3684" s="23">
        <f ca="1">NETWORKDAYS(LeaveTracker[[#This Row],[Start Date]],LeaveTracker[[#This Row],[End Date]],lstHolidays)</f>
        <v>1</v>
      </c>
      <c r="M3684" s="27"/>
    </row>
    <row r="3685" spans="1:13" ht="30" customHeight="1" x14ac:dyDescent="0.3">
      <c r="A3685" s="27">
        <f t="shared" si="32"/>
        <v>218</v>
      </c>
      <c r="B3685" s="31">
        <v>44972</v>
      </c>
      <c r="C3685" s="31">
        <v>44869</v>
      </c>
      <c r="D3685" s="19" t="s">
        <v>1862</v>
      </c>
      <c r="E3685" s="51" t="str">
        <f>IF(ISBLANK(LeaveTracker[[#This Row],[Employee Name]]),"-----",VLOOKUP(LeaveTracker[[#This Row],[Employee Name]],Employees[[Employee Name]:[Office]],7))</f>
        <v>ONT</v>
      </c>
      <c r="F3685" s="51" t="str">
        <f>IF(ISBLANK(LeaveTracker[[#This Row],[Employee Name]]),"-----",VLOOKUP(LeaveTracker[[#This Row],[Employee Name]],Employees[[Employee Name]:[Office]],6))</f>
        <v>CASUAL</v>
      </c>
      <c r="G3685" s="24">
        <v>44858</v>
      </c>
      <c r="H3685" s="24">
        <v>44858</v>
      </c>
      <c r="I3685" s="19" t="s">
        <v>81</v>
      </c>
      <c r="K3685" s="51" t="str">
        <f ca="1">LeaveTracker[[#This Row],[Days]]&amp;" "&amp;LeaveTracker[[#This Row],[Type of Leave]]</f>
        <v>1 SL</v>
      </c>
      <c r="L3685" s="23">
        <f ca="1">NETWORKDAYS(LeaveTracker[[#This Row],[Start Date]],LeaveTracker[[#This Row],[End Date]],lstHolidays)</f>
        <v>1</v>
      </c>
      <c r="M3685" s="27"/>
    </row>
    <row r="3686" spans="1:13" ht="30" customHeight="1" x14ac:dyDescent="0.3">
      <c r="A3686" s="27">
        <f t="shared" si="32"/>
        <v>219</v>
      </c>
      <c r="B3686" s="31">
        <v>44972</v>
      </c>
      <c r="C3686" s="31">
        <v>44869</v>
      </c>
      <c r="D3686" s="19" t="s">
        <v>1862</v>
      </c>
      <c r="E3686" s="51" t="str">
        <f>IF(ISBLANK(LeaveTracker[[#This Row],[Employee Name]]),"-----",VLOOKUP(LeaveTracker[[#This Row],[Employee Name]],Employees[[Employee Name]:[Office]],7))</f>
        <v>ONT</v>
      </c>
      <c r="F3686" s="51" t="str">
        <f>IF(ISBLANK(LeaveTracker[[#This Row],[Employee Name]]),"-----",VLOOKUP(LeaveTracker[[#This Row],[Employee Name]],Employees[[Employee Name]:[Office]],6))</f>
        <v>CASUAL</v>
      </c>
      <c r="G3686" s="24">
        <v>44887</v>
      </c>
      <c r="H3686" s="24">
        <v>44891</v>
      </c>
      <c r="I3686" s="19" t="s">
        <v>82</v>
      </c>
      <c r="K3686" s="51" t="str">
        <f ca="1">LeaveTracker[[#This Row],[Days]]&amp;" "&amp;LeaveTracker[[#This Row],[Type of Leave]]</f>
        <v>4 VL</v>
      </c>
      <c r="L3686" s="23">
        <f ca="1">NETWORKDAYS(LeaveTracker[[#This Row],[Start Date]],LeaveTracker[[#This Row],[End Date]],lstHolidays)</f>
        <v>4</v>
      </c>
      <c r="M3686" s="27"/>
    </row>
    <row r="3687" spans="1:13" ht="30" customHeight="1" x14ac:dyDescent="0.3">
      <c r="A3687" s="27">
        <f t="shared" si="32"/>
        <v>220</v>
      </c>
      <c r="B3687" s="31">
        <v>44972</v>
      </c>
      <c r="C3687" s="31">
        <v>44893</v>
      </c>
      <c r="D3687" s="19" t="s">
        <v>1030</v>
      </c>
      <c r="E3687" s="51" t="str">
        <f>IF(ISBLANK(LeaveTracker[[#This Row],[Employee Name]]),"-----",VLOOKUP(LeaveTracker[[#This Row],[Employee Name]],Employees[[Employee Name]:[Office]],7))</f>
        <v>CHO</v>
      </c>
      <c r="F3687" s="51" t="str">
        <f>IF(ISBLANK(LeaveTracker[[#This Row],[Employee Name]]),"-----",VLOOKUP(LeaveTracker[[#This Row],[Employee Name]],Employees[[Employee Name]:[Office]],6))</f>
        <v>CASUAL</v>
      </c>
      <c r="G3687" s="24">
        <v>44896</v>
      </c>
      <c r="H3687" s="24">
        <v>44896</v>
      </c>
      <c r="I3687" s="19" t="s">
        <v>82</v>
      </c>
      <c r="K3687" s="51" t="str">
        <f ca="1">LeaveTracker[[#This Row],[Days]]&amp;" "&amp;LeaveTracker[[#This Row],[Type of Leave]]</f>
        <v>1 VL</v>
      </c>
      <c r="L3687" s="23">
        <f ca="1">NETWORKDAYS(LeaveTracker[[#This Row],[Start Date]],LeaveTracker[[#This Row],[End Date]],lstHolidays)</f>
        <v>1</v>
      </c>
      <c r="M3687" s="27"/>
    </row>
    <row r="3688" spans="1:13" ht="30" customHeight="1" x14ac:dyDescent="0.3">
      <c r="A3688" s="27">
        <v>220</v>
      </c>
      <c r="B3688" s="31">
        <v>44972</v>
      </c>
      <c r="C3688" s="31">
        <v>44893</v>
      </c>
      <c r="D3688" s="19" t="s">
        <v>1030</v>
      </c>
      <c r="E3688" s="51" t="str">
        <f>IF(ISBLANK(LeaveTracker[[#This Row],[Employee Name]]),"-----",VLOOKUP(LeaveTracker[[#This Row],[Employee Name]],Employees[[Employee Name]:[Office]],7))</f>
        <v>CHO</v>
      </c>
      <c r="F3688" s="51" t="str">
        <f>IF(ISBLANK(LeaveTracker[[#This Row],[Employee Name]]),"-----",VLOOKUP(LeaveTracker[[#This Row],[Employee Name]],Employees[[Employee Name]:[Office]],6))</f>
        <v>CASUAL</v>
      </c>
      <c r="G3688" s="24">
        <v>44921</v>
      </c>
      <c r="H3688" s="24">
        <v>44924</v>
      </c>
      <c r="I3688" s="19" t="s">
        <v>82</v>
      </c>
      <c r="K3688" s="51" t="str">
        <f ca="1">LeaveTracker[[#This Row],[Days]]&amp;" "&amp;LeaveTracker[[#This Row],[Type of Leave]]</f>
        <v>3 VL</v>
      </c>
      <c r="L3688" s="23">
        <f ca="1">NETWORKDAYS(LeaveTracker[[#This Row],[Start Date]],LeaveTracker[[#This Row],[End Date]],lstHolidays)</f>
        <v>3</v>
      </c>
      <c r="M3688" s="27"/>
    </row>
    <row r="3689" spans="1:13" ht="30" customHeight="1" x14ac:dyDescent="0.3">
      <c r="A3689" s="27">
        <f t="shared" si="32"/>
        <v>221</v>
      </c>
      <c r="B3689" s="31">
        <v>44972</v>
      </c>
      <c r="C3689" s="31">
        <v>44893</v>
      </c>
      <c r="D3689" s="19" t="s">
        <v>1830</v>
      </c>
      <c r="E3689" s="51" t="str">
        <f>IF(ISBLANK(LeaveTracker[[#This Row],[Employee Name]]),"-----",VLOOKUP(LeaveTracker[[#This Row],[Employee Name]],Employees[[Employee Name]:[Office]],7))</f>
        <v>CHO</v>
      </c>
      <c r="F3689" s="51" t="str">
        <f>IF(ISBLANK(LeaveTracker[[#This Row],[Employee Name]]),"-----",VLOOKUP(LeaveTracker[[#This Row],[Employee Name]],Employees[[Employee Name]:[Office]],6))</f>
        <v>CASUAL</v>
      </c>
      <c r="G3689" s="24">
        <v>44921</v>
      </c>
      <c r="H3689" s="24">
        <v>44924</v>
      </c>
      <c r="I3689" s="19" t="s">
        <v>82</v>
      </c>
      <c r="K3689" s="51" t="str">
        <f ca="1">LeaveTracker[[#This Row],[Days]]&amp;" "&amp;LeaveTracker[[#This Row],[Type of Leave]]</f>
        <v>3 VL</v>
      </c>
      <c r="L3689" s="23">
        <f ca="1">NETWORKDAYS(LeaveTracker[[#This Row],[Start Date]],LeaveTracker[[#This Row],[End Date]],lstHolidays)</f>
        <v>3</v>
      </c>
      <c r="M3689" s="27"/>
    </row>
    <row r="3690" spans="1:13" ht="30" customHeight="1" x14ac:dyDescent="0.3">
      <c r="A3690" s="27">
        <f t="shared" si="32"/>
        <v>222</v>
      </c>
      <c r="B3690" s="31">
        <v>44972</v>
      </c>
      <c r="C3690" s="31">
        <v>44893</v>
      </c>
      <c r="D3690" s="19" t="s">
        <v>1933</v>
      </c>
      <c r="E3690" s="51" t="str">
        <f>IF(ISBLANK(LeaveTracker[[#This Row],[Employee Name]]),"-----",VLOOKUP(LeaveTracker[[#This Row],[Employee Name]],Employees[[Employee Name]:[Office]],7))</f>
        <v>CHO</v>
      </c>
      <c r="F3690" s="51" t="str">
        <f>IF(ISBLANK(LeaveTracker[[#This Row],[Employee Name]]),"-----",VLOOKUP(LeaveTracker[[#This Row],[Employee Name]],Employees[[Employee Name]:[Office]],6))</f>
        <v>REGULAR</v>
      </c>
      <c r="G3690" s="24">
        <v>44921</v>
      </c>
      <c r="H3690" s="24">
        <v>44924</v>
      </c>
      <c r="I3690" s="19" t="s">
        <v>82</v>
      </c>
      <c r="K3690" s="51" t="str">
        <f ca="1">LeaveTracker[[#This Row],[Days]]&amp;" "&amp;LeaveTracker[[#This Row],[Type of Leave]]</f>
        <v>3 VL</v>
      </c>
      <c r="L3690" s="23">
        <f ca="1">NETWORKDAYS(LeaveTracker[[#This Row],[Start Date]],LeaveTracker[[#This Row],[End Date]],lstHolidays)</f>
        <v>3</v>
      </c>
      <c r="M3690" s="27"/>
    </row>
    <row r="3691" spans="1:13" ht="30" customHeight="1" x14ac:dyDescent="0.3">
      <c r="A3691" s="27">
        <f t="shared" si="32"/>
        <v>223</v>
      </c>
      <c r="B3691" s="31">
        <v>44972</v>
      </c>
      <c r="C3691" s="31">
        <v>44804</v>
      </c>
      <c r="D3691" s="19" t="s">
        <v>1321</v>
      </c>
      <c r="E3691" s="51" t="str">
        <f>IF(ISBLANK(LeaveTracker[[#This Row],[Employee Name]]),"-----",VLOOKUP(LeaveTracker[[#This Row],[Employee Name]],Employees[[Employee Name]:[Office]],7))</f>
        <v>CHO</v>
      </c>
      <c r="F3691" s="51" t="str">
        <f>IF(ISBLANK(LeaveTracker[[#This Row],[Employee Name]]),"-----",VLOOKUP(LeaveTracker[[#This Row],[Employee Name]],Employees[[Employee Name]:[Office]],6))</f>
        <v>REGULAR</v>
      </c>
      <c r="G3691" s="24">
        <v>44823</v>
      </c>
      <c r="H3691" s="24">
        <v>44824</v>
      </c>
      <c r="I3691" s="19" t="s">
        <v>82</v>
      </c>
      <c r="K3691" s="51" t="str">
        <f ca="1">LeaveTracker[[#This Row],[Days]]&amp;" "&amp;LeaveTracker[[#This Row],[Type of Leave]]</f>
        <v>2 VL</v>
      </c>
      <c r="L3691" s="23">
        <f ca="1">NETWORKDAYS(LeaveTracker[[#This Row],[Start Date]],LeaveTracker[[#This Row],[End Date]],lstHolidays)</f>
        <v>2</v>
      </c>
      <c r="M3691" s="27"/>
    </row>
    <row r="3692" spans="1:13" ht="30" customHeight="1" x14ac:dyDescent="0.3">
      <c r="A3692" s="27">
        <f t="shared" si="32"/>
        <v>224</v>
      </c>
      <c r="B3692" s="31">
        <v>44972</v>
      </c>
      <c r="C3692" s="31">
        <v>44893</v>
      </c>
      <c r="D3692" s="19" t="s">
        <v>1945</v>
      </c>
      <c r="E3692" s="51" t="str">
        <f>IF(ISBLANK(LeaveTracker[[#This Row],[Employee Name]]),"-----",VLOOKUP(LeaveTracker[[#This Row],[Employee Name]],Employees[[Employee Name]:[Office]],7))</f>
        <v>CHO</v>
      </c>
      <c r="F3692" s="51" t="str">
        <f>IF(ISBLANK(LeaveTracker[[#This Row],[Employee Name]]),"-----",VLOOKUP(LeaveTracker[[#This Row],[Employee Name]],Employees[[Employee Name]:[Office]],6))</f>
        <v>CASUAL</v>
      </c>
      <c r="G3692" s="24">
        <v>44907</v>
      </c>
      <c r="H3692" s="24">
        <v>44907</v>
      </c>
      <c r="I3692" s="19" t="s">
        <v>82</v>
      </c>
      <c r="K3692" s="51" t="str">
        <f ca="1">LeaveTracker[[#This Row],[Days]]&amp;" "&amp;LeaveTracker[[#This Row],[Type of Leave]]</f>
        <v>1 VL</v>
      </c>
      <c r="L3692" s="23">
        <f ca="1">NETWORKDAYS(LeaveTracker[[#This Row],[Start Date]],LeaveTracker[[#This Row],[End Date]],lstHolidays)</f>
        <v>1</v>
      </c>
      <c r="M3692" s="27"/>
    </row>
    <row r="3693" spans="1:13" ht="30" customHeight="1" x14ac:dyDescent="0.3">
      <c r="A3693" s="27">
        <v>224</v>
      </c>
      <c r="B3693" s="31">
        <v>44972</v>
      </c>
      <c r="C3693" s="31">
        <v>44893</v>
      </c>
      <c r="D3693" s="19" t="s">
        <v>1945</v>
      </c>
      <c r="E3693" s="51" t="str">
        <f>IF(ISBLANK(LeaveTracker[[#This Row],[Employee Name]]),"-----",VLOOKUP(LeaveTracker[[#This Row],[Employee Name]],Employees[[Employee Name]:[Office]],7))</f>
        <v>CHO</v>
      </c>
      <c r="F3693" s="51" t="str">
        <f>IF(ISBLANK(LeaveTracker[[#This Row],[Employee Name]]),"-----",VLOOKUP(LeaveTracker[[#This Row],[Employee Name]],Employees[[Employee Name]:[Office]],6))</f>
        <v>CASUAL</v>
      </c>
      <c r="G3693" s="24">
        <v>44921</v>
      </c>
      <c r="H3693" s="24">
        <v>44924</v>
      </c>
      <c r="I3693" s="19" t="s">
        <v>82</v>
      </c>
      <c r="K3693" s="51" t="str">
        <f ca="1">LeaveTracker[[#This Row],[Days]]&amp;" "&amp;LeaveTracker[[#This Row],[Type of Leave]]</f>
        <v>3 VL</v>
      </c>
      <c r="L3693" s="23">
        <f ca="1">NETWORKDAYS(LeaveTracker[[#This Row],[Start Date]],LeaveTracker[[#This Row],[End Date]],lstHolidays)</f>
        <v>3</v>
      </c>
      <c r="M3693" s="27"/>
    </row>
    <row r="3694" spans="1:13" ht="30" customHeight="1" x14ac:dyDescent="0.3">
      <c r="A3694" s="27">
        <f t="shared" si="32"/>
        <v>225</v>
      </c>
      <c r="B3694" s="31">
        <v>44972</v>
      </c>
      <c r="C3694" s="31">
        <v>44879</v>
      </c>
      <c r="D3694" s="19" t="s">
        <v>1753</v>
      </c>
      <c r="E3694" s="51" t="str">
        <f>IF(ISBLANK(LeaveTracker[[#This Row],[Employee Name]]),"-----",VLOOKUP(LeaveTracker[[#This Row],[Employee Name]],Employees[[Employee Name]:[Office]],7))</f>
        <v>ACCOUNTING</v>
      </c>
      <c r="F3694" s="51" t="str">
        <f>IF(ISBLANK(LeaveTracker[[#This Row],[Employee Name]]),"-----",VLOOKUP(LeaveTracker[[#This Row],[Employee Name]],Employees[[Employee Name]:[Office]],6))</f>
        <v>CASUAL</v>
      </c>
      <c r="G3694" s="24">
        <v>44876</v>
      </c>
      <c r="H3694" s="24">
        <v>44876</v>
      </c>
      <c r="I3694" s="19" t="s">
        <v>81</v>
      </c>
      <c r="K3694" s="51" t="str">
        <f ca="1">LeaveTracker[[#This Row],[Days]]&amp;" "&amp;LeaveTracker[[#This Row],[Type of Leave]]</f>
        <v>1 SL</v>
      </c>
      <c r="L3694" s="23">
        <f ca="1">NETWORKDAYS(LeaveTracker[[#This Row],[Start Date]],LeaveTracker[[#This Row],[End Date]],lstHolidays)</f>
        <v>1</v>
      </c>
      <c r="M3694" s="27"/>
    </row>
    <row r="3695" spans="1:13" ht="30" customHeight="1" x14ac:dyDescent="0.3">
      <c r="A3695" s="27">
        <f t="shared" si="32"/>
        <v>226</v>
      </c>
      <c r="B3695" s="31">
        <v>44972</v>
      </c>
      <c r="C3695" s="31">
        <v>44865</v>
      </c>
      <c r="D3695" s="19" t="s">
        <v>459</v>
      </c>
      <c r="E3695" s="51" t="str">
        <f>IF(ISBLANK(LeaveTracker[[#This Row],[Employee Name]]),"-----",VLOOKUP(LeaveTracker[[#This Row],[Employee Name]],Employees[[Employee Name]:[Office]],7))</f>
        <v>HRMO</v>
      </c>
      <c r="F3695" s="51" t="str">
        <f>IF(ISBLANK(LeaveTracker[[#This Row],[Employee Name]]),"-----",VLOOKUP(LeaveTracker[[#This Row],[Employee Name]],Employees[[Employee Name]:[Office]],6))</f>
        <v>REGULAR</v>
      </c>
      <c r="G3695" s="24">
        <v>44873</v>
      </c>
      <c r="H3695" s="24">
        <v>44873</v>
      </c>
      <c r="I3695" s="19" t="s">
        <v>82</v>
      </c>
      <c r="K3695" s="51" t="str">
        <f ca="1">LeaveTracker[[#This Row],[Days]]&amp;" "&amp;LeaveTracker[[#This Row],[Type of Leave]]</f>
        <v>1 VL</v>
      </c>
      <c r="L3695" s="23">
        <f ca="1">NETWORKDAYS(LeaveTracker[[#This Row],[Start Date]],LeaveTracker[[#This Row],[End Date]],lstHolidays)</f>
        <v>1</v>
      </c>
      <c r="M3695" s="27"/>
    </row>
    <row r="3696" spans="1:13" ht="30" customHeight="1" x14ac:dyDescent="0.3">
      <c r="A3696" s="27">
        <v>226</v>
      </c>
      <c r="B3696" s="31">
        <v>44972</v>
      </c>
      <c r="C3696" s="31">
        <v>44865</v>
      </c>
      <c r="D3696" s="19" t="s">
        <v>459</v>
      </c>
      <c r="E3696" s="51" t="str">
        <f>IF(ISBLANK(LeaveTracker[[#This Row],[Employee Name]]),"-----",VLOOKUP(LeaveTracker[[#This Row],[Employee Name]],Employees[[Employee Name]:[Office]],7))</f>
        <v>HRMO</v>
      </c>
      <c r="F3696" s="51" t="str">
        <f>IF(ISBLANK(LeaveTracker[[#This Row],[Employee Name]]),"-----",VLOOKUP(LeaveTracker[[#This Row],[Employee Name]],Employees[[Employee Name]:[Office]],6))</f>
        <v>REGULAR</v>
      </c>
      <c r="G3696" s="24">
        <v>44881</v>
      </c>
      <c r="H3696" s="24">
        <v>44881</v>
      </c>
      <c r="I3696" s="19" t="s">
        <v>82</v>
      </c>
      <c r="K3696" s="51" t="str">
        <f ca="1">LeaveTracker[[#This Row],[Days]]&amp;" "&amp;LeaveTracker[[#This Row],[Type of Leave]]</f>
        <v>1 VL</v>
      </c>
      <c r="L3696" s="23">
        <f ca="1">NETWORKDAYS(LeaveTracker[[#This Row],[Start Date]],LeaveTracker[[#This Row],[End Date]],lstHolidays)</f>
        <v>1</v>
      </c>
      <c r="M3696" s="27"/>
    </row>
    <row r="3697" spans="1:13" ht="30" customHeight="1" x14ac:dyDescent="0.3">
      <c r="A3697" s="27">
        <f t="shared" si="32"/>
        <v>227</v>
      </c>
      <c r="B3697" s="31">
        <v>44972</v>
      </c>
      <c r="C3697" s="31">
        <v>44907</v>
      </c>
      <c r="D3697" s="19" t="s">
        <v>726</v>
      </c>
      <c r="E3697" s="51" t="str">
        <f>IF(ISBLANK(LeaveTracker[[#This Row],[Employee Name]]),"-----",VLOOKUP(LeaveTracker[[#This Row],[Employee Name]],Employees[[Employee Name]:[Office]],7))</f>
        <v>SP</v>
      </c>
      <c r="F3697" s="51" t="str">
        <f>IF(ISBLANK(LeaveTracker[[#This Row],[Employee Name]]),"-----",VLOOKUP(LeaveTracker[[#This Row],[Employee Name]],Employees[[Employee Name]:[Office]],6))</f>
        <v>REGULAR</v>
      </c>
      <c r="G3697" s="24">
        <v>44914</v>
      </c>
      <c r="H3697" s="24">
        <v>44915</v>
      </c>
      <c r="I3697" s="19" t="s">
        <v>82</v>
      </c>
      <c r="K3697" s="51" t="str">
        <f ca="1">LeaveTracker[[#This Row],[Days]]&amp;" "&amp;LeaveTracker[[#This Row],[Type of Leave]]</f>
        <v>2 VL</v>
      </c>
      <c r="L3697" s="23">
        <f ca="1">NETWORKDAYS(LeaveTracker[[#This Row],[Start Date]],LeaveTracker[[#This Row],[End Date]],lstHolidays)</f>
        <v>2</v>
      </c>
      <c r="M3697" s="27"/>
    </row>
    <row r="3698" spans="1:13" ht="30" customHeight="1" x14ac:dyDescent="0.3">
      <c r="A3698" s="27">
        <f t="shared" si="32"/>
        <v>228</v>
      </c>
      <c r="B3698" s="31">
        <v>44972</v>
      </c>
      <c r="C3698" s="31">
        <v>44825</v>
      </c>
      <c r="D3698" s="19" t="s">
        <v>163</v>
      </c>
      <c r="E3698" s="51" t="str">
        <f>IF(ISBLANK(LeaveTracker[[#This Row],[Employee Name]]),"-----",VLOOKUP(LeaveTracker[[#This Row],[Employee Name]],Employees[[Employee Name]:[Office]],7))</f>
        <v>CHO</v>
      </c>
      <c r="F3698" s="51" t="str">
        <f>IF(ISBLANK(LeaveTracker[[#This Row],[Employee Name]]),"-----",VLOOKUP(LeaveTracker[[#This Row],[Employee Name]],Employees[[Employee Name]:[Office]],6))</f>
        <v>REGULAR</v>
      </c>
      <c r="G3698" s="24">
        <v>44823</v>
      </c>
      <c r="H3698" s="24">
        <v>44824</v>
      </c>
      <c r="I3698" s="19" t="s">
        <v>81</v>
      </c>
      <c r="K3698" s="51" t="str">
        <f ca="1">LeaveTracker[[#This Row],[Days]]&amp;" "&amp;LeaveTracker[[#This Row],[Type of Leave]]</f>
        <v>2 SL</v>
      </c>
      <c r="L3698" s="23">
        <f ca="1">NETWORKDAYS(LeaveTracker[[#This Row],[Start Date]],LeaveTracker[[#This Row],[End Date]],lstHolidays)</f>
        <v>2</v>
      </c>
      <c r="M3698" s="27"/>
    </row>
    <row r="3699" spans="1:13" ht="30" customHeight="1" x14ac:dyDescent="0.3">
      <c r="A3699" s="27">
        <f t="shared" si="32"/>
        <v>229</v>
      </c>
      <c r="B3699" s="31">
        <v>44972</v>
      </c>
      <c r="C3699" s="31">
        <v>44855</v>
      </c>
      <c r="D3699" s="19" t="s">
        <v>855</v>
      </c>
      <c r="E3699" s="51" t="str">
        <f>IF(ISBLANK(LeaveTracker[[#This Row],[Employee Name]]),"-----",VLOOKUP(LeaveTracker[[#This Row],[Employee Name]],Employees[[Employee Name]:[Office]],7))</f>
        <v>LCR</v>
      </c>
      <c r="F3699" s="51" t="str">
        <f>IF(ISBLANK(LeaveTracker[[#This Row],[Employee Name]]),"-----",VLOOKUP(LeaveTracker[[#This Row],[Employee Name]],Employees[[Employee Name]:[Office]],6))</f>
        <v>REGULAR</v>
      </c>
      <c r="G3699" s="24">
        <v>44852</v>
      </c>
      <c r="H3699" s="24">
        <v>44853</v>
      </c>
      <c r="I3699" s="19" t="s">
        <v>81</v>
      </c>
      <c r="K3699" s="51" t="str">
        <f ca="1">LeaveTracker[[#This Row],[Days]]&amp;" "&amp;LeaveTracker[[#This Row],[Type of Leave]]</f>
        <v>2 SL</v>
      </c>
      <c r="L3699" s="23">
        <f ca="1">NETWORKDAYS(LeaveTracker[[#This Row],[Start Date]],LeaveTracker[[#This Row],[End Date]],lstHolidays)</f>
        <v>2</v>
      </c>
      <c r="M3699" s="27"/>
    </row>
    <row r="3700" spans="1:13" ht="30" customHeight="1" x14ac:dyDescent="0.3">
      <c r="A3700" s="27">
        <f t="shared" si="32"/>
        <v>230</v>
      </c>
      <c r="B3700" s="31">
        <v>44972</v>
      </c>
      <c r="C3700" s="31">
        <v>44810</v>
      </c>
      <c r="D3700" s="19" t="s">
        <v>355</v>
      </c>
      <c r="E3700" s="51" t="str">
        <f>IF(ISBLANK(LeaveTracker[[#This Row],[Employee Name]]),"-----",VLOOKUP(LeaveTracker[[#This Row],[Employee Name]],Employees[[Employee Name]:[Office]],7))</f>
        <v>LCR</v>
      </c>
      <c r="F3700" s="51" t="str">
        <f>IF(ISBLANK(LeaveTracker[[#This Row],[Employee Name]]),"-----",VLOOKUP(LeaveTracker[[#This Row],[Employee Name]],Employees[[Employee Name]:[Office]],6))</f>
        <v>REGULAR</v>
      </c>
      <c r="G3700" s="24">
        <v>44806</v>
      </c>
      <c r="H3700" s="24">
        <v>44806</v>
      </c>
      <c r="I3700" s="19" t="s">
        <v>81</v>
      </c>
      <c r="K3700" s="51" t="str">
        <f ca="1">LeaveTracker[[#This Row],[Days]]&amp;" "&amp;LeaveTracker[[#This Row],[Type of Leave]]</f>
        <v>1 SL</v>
      </c>
      <c r="L3700" s="23">
        <f ca="1">NETWORKDAYS(LeaveTracker[[#This Row],[Start Date]],LeaveTracker[[#This Row],[End Date]],lstHolidays)</f>
        <v>1</v>
      </c>
      <c r="M3700" s="27"/>
    </row>
    <row r="3701" spans="1:13" ht="30" customHeight="1" x14ac:dyDescent="0.3">
      <c r="A3701" s="27">
        <v>230</v>
      </c>
      <c r="B3701" s="31">
        <v>44972</v>
      </c>
      <c r="C3701" s="31">
        <v>44810</v>
      </c>
      <c r="D3701" s="19" t="s">
        <v>355</v>
      </c>
      <c r="E3701" s="51" t="str">
        <f>IF(ISBLANK(LeaveTracker[[#This Row],[Employee Name]]),"-----",VLOOKUP(LeaveTracker[[#This Row],[Employee Name]],Employees[[Employee Name]:[Office]],7))</f>
        <v>LCR</v>
      </c>
      <c r="F3701" s="51" t="str">
        <f>IF(ISBLANK(LeaveTracker[[#This Row],[Employee Name]]),"-----",VLOOKUP(LeaveTracker[[#This Row],[Employee Name]],Employees[[Employee Name]:[Office]],6))</f>
        <v>REGULAR</v>
      </c>
      <c r="G3701" s="24">
        <v>44809</v>
      </c>
      <c r="H3701" s="24">
        <v>44809</v>
      </c>
      <c r="I3701" s="19" t="s">
        <v>81</v>
      </c>
      <c r="K3701" s="51" t="str">
        <f ca="1">LeaveTracker[[#This Row],[Days]]&amp;" "&amp;LeaveTracker[[#This Row],[Type of Leave]]</f>
        <v>1 SL</v>
      </c>
      <c r="L3701" s="23">
        <f ca="1">NETWORKDAYS(LeaveTracker[[#This Row],[Start Date]],LeaveTracker[[#This Row],[End Date]],lstHolidays)</f>
        <v>1</v>
      </c>
      <c r="M3701" s="27"/>
    </row>
    <row r="3702" spans="1:13" ht="30" customHeight="1" x14ac:dyDescent="0.3">
      <c r="A3702" s="27">
        <f t="shared" si="32"/>
        <v>231</v>
      </c>
      <c r="B3702" s="31">
        <v>44972</v>
      </c>
      <c r="C3702" s="31">
        <v>44845</v>
      </c>
      <c r="D3702" s="19" t="s">
        <v>2263</v>
      </c>
      <c r="E3702" s="51" t="str">
        <f>IF(ISBLANK(LeaveTracker[[#This Row],[Employee Name]]),"-----",VLOOKUP(LeaveTracker[[#This Row],[Employee Name]],Employees[[Employee Name]:[Office]],7))</f>
        <v>LCR</v>
      </c>
      <c r="F3702" s="51" t="str">
        <f>IF(ISBLANK(LeaveTracker[[#This Row],[Employee Name]]),"-----",VLOOKUP(LeaveTracker[[#This Row],[Employee Name]],Employees[[Employee Name]:[Office]],6))</f>
        <v>CO TERM</v>
      </c>
      <c r="G3702" s="24">
        <v>44867</v>
      </c>
      <c r="H3702" s="24">
        <v>44869</v>
      </c>
      <c r="I3702" s="19" t="s">
        <v>82</v>
      </c>
      <c r="K3702" s="51" t="str">
        <f ca="1">LeaveTracker[[#This Row],[Days]]&amp;" "&amp;LeaveTracker[[#This Row],[Type of Leave]]</f>
        <v>2 VL</v>
      </c>
      <c r="L3702" s="23">
        <f ca="1">NETWORKDAYS(LeaveTracker[[#This Row],[Start Date]],LeaveTracker[[#This Row],[End Date]],lstHolidays)</f>
        <v>2</v>
      </c>
      <c r="M3702" s="27"/>
    </row>
    <row r="3703" spans="1:13" ht="30" customHeight="1" x14ac:dyDescent="0.3">
      <c r="A3703" s="27">
        <f t="shared" si="32"/>
        <v>232</v>
      </c>
      <c r="B3703" s="31">
        <v>44972</v>
      </c>
      <c r="C3703" s="31">
        <v>44824</v>
      </c>
      <c r="D3703" s="19" t="s">
        <v>541</v>
      </c>
      <c r="E3703" s="51" t="str">
        <f>IF(ISBLANK(LeaveTracker[[#This Row],[Employee Name]]),"-----",VLOOKUP(LeaveTracker[[#This Row],[Employee Name]],Employees[[Employee Name]:[Office]],7))</f>
        <v>LCR</v>
      </c>
      <c r="F3703" s="51" t="str">
        <f>IF(ISBLANK(LeaveTracker[[#This Row],[Employee Name]]),"-----",VLOOKUP(LeaveTracker[[#This Row],[Employee Name]],Employees[[Employee Name]:[Office]],6))</f>
        <v>REGULAR</v>
      </c>
      <c r="G3703" s="24">
        <v>44824</v>
      </c>
      <c r="H3703" s="24">
        <v>44824</v>
      </c>
      <c r="I3703" s="19" t="s">
        <v>81</v>
      </c>
      <c r="K3703" s="51" t="str">
        <f ca="1">LeaveTracker[[#This Row],[Days]]&amp;" "&amp;LeaveTracker[[#This Row],[Type of Leave]]</f>
        <v>1 SL</v>
      </c>
      <c r="L3703" s="23">
        <f ca="1">NETWORKDAYS(LeaveTracker[[#This Row],[Start Date]],LeaveTracker[[#This Row],[End Date]],lstHolidays)</f>
        <v>1</v>
      </c>
      <c r="M3703" s="27"/>
    </row>
    <row r="3704" spans="1:13" ht="30" customHeight="1" x14ac:dyDescent="0.3">
      <c r="A3704" s="27">
        <f t="shared" si="32"/>
        <v>233</v>
      </c>
      <c r="B3704" s="31">
        <v>44972</v>
      </c>
      <c r="C3704" s="31">
        <v>44804</v>
      </c>
      <c r="D3704" s="19" t="s">
        <v>541</v>
      </c>
      <c r="E3704" s="51" t="str">
        <f>IF(ISBLANK(LeaveTracker[[#This Row],[Employee Name]]),"-----",VLOOKUP(LeaveTracker[[#This Row],[Employee Name]],Employees[[Employee Name]:[Office]],7))</f>
        <v>LCR</v>
      </c>
      <c r="F3704" s="51" t="str">
        <f>IF(ISBLANK(LeaveTracker[[#This Row],[Employee Name]]),"-----",VLOOKUP(LeaveTracker[[#This Row],[Employee Name]],Employees[[Employee Name]:[Office]],6))</f>
        <v>REGULAR</v>
      </c>
      <c r="G3704" s="24">
        <v>44803</v>
      </c>
      <c r="H3704" s="24">
        <v>44803</v>
      </c>
      <c r="I3704" s="19" t="s">
        <v>81</v>
      </c>
      <c r="K3704" s="51" t="str">
        <f ca="1">LeaveTracker[[#This Row],[Days]]&amp;" "&amp;LeaveTracker[[#This Row],[Type of Leave]]</f>
        <v>1 SL</v>
      </c>
      <c r="L3704" s="23">
        <f ca="1">NETWORKDAYS(LeaveTracker[[#This Row],[Start Date]],LeaveTracker[[#This Row],[End Date]],lstHolidays)</f>
        <v>1</v>
      </c>
      <c r="M3704" s="27"/>
    </row>
    <row r="3705" spans="1:13" ht="30" customHeight="1" x14ac:dyDescent="0.3">
      <c r="A3705" s="27">
        <f t="shared" si="32"/>
        <v>234</v>
      </c>
      <c r="B3705" s="31">
        <v>44972</v>
      </c>
      <c r="C3705" s="31">
        <v>44845</v>
      </c>
      <c r="D3705" s="19" t="s">
        <v>541</v>
      </c>
      <c r="E3705" s="51" t="str">
        <f>IF(ISBLANK(LeaveTracker[[#This Row],[Employee Name]]),"-----",VLOOKUP(LeaveTracker[[#This Row],[Employee Name]],Employees[[Employee Name]:[Office]],7))</f>
        <v>LCR</v>
      </c>
      <c r="F3705" s="51" t="str">
        <f>IF(ISBLANK(LeaveTracker[[#This Row],[Employee Name]]),"-----",VLOOKUP(LeaveTracker[[#This Row],[Employee Name]],Employees[[Employee Name]:[Office]],6))</f>
        <v>REGULAR</v>
      </c>
      <c r="G3705" s="24">
        <v>44858</v>
      </c>
      <c r="H3705" s="24">
        <v>44859</v>
      </c>
      <c r="I3705" s="19" t="s">
        <v>82</v>
      </c>
      <c r="K3705" s="51" t="str">
        <f ca="1">LeaveTracker[[#This Row],[Days]]&amp;" "&amp;LeaveTracker[[#This Row],[Type of Leave]]</f>
        <v>2 VL</v>
      </c>
      <c r="L3705" s="23">
        <f ca="1">NETWORKDAYS(LeaveTracker[[#This Row],[Start Date]],LeaveTracker[[#This Row],[End Date]],lstHolidays)</f>
        <v>2</v>
      </c>
      <c r="M3705" s="27"/>
    </row>
    <row r="3706" spans="1:13" ht="30" customHeight="1" x14ac:dyDescent="0.3">
      <c r="A3706" s="27">
        <f t="shared" si="32"/>
        <v>235</v>
      </c>
      <c r="B3706" s="31">
        <v>44972</v>
      </c>
      <c r="C3706" s="31">
        <v>44845</v>
      </c>
      <c r="D3706" s="19" t="s">
        <v>541</v>
      </c>
      <c r="E3706" s="51" t="str">
        <f>IF(ISBLANK(LeaveTracker[[#This Row],[Employee Name]]),"-----",VLOOKUP(LeaveTracker[[#This Row],[Employee Name]],Employees[[Employee Name]:[Office]],7))</f>
        <v>LCR</v>
      </c>
      <c r="F3706" s="51" t="str">
        <f>IF(ISBLANK(LeaveTracker[[#This Row],[Employee Name]]),"-----",VLOOKUP(LeaveTracker[[#This Row],[Employee Name]],Employees[[Employee Name]:[Office]],6))</f>
        <v>REGULAR</v>
      </c>
      <c r="G3706" s="24">
        <v>44844</v>
      </c>
      <c r="H3706" s="24">
        <v>44844</v>
      </c>
      <c r="I3706" s="19" t="s">
        <v>81</v>
      </c>
      <c r="K3706" s="51" t="str">
        <f ca="1">LeaveTracker[[#This Row],[Days]]&amp;" "&amp;LeaveTracker[[#This Row],[Type of Leave]]</f>
        <v>1 SL</v>
      </c>
      <c r="L3706" s="23">
        <f ca="1">NETWORKDAYS(LeaveTracker[[#This Row],[Start Date]],LeaveTracker[[#This Row],[End Date]],lstHolidays)</f>
        <v>1</v>
      </c>
      <c r="M3706" s="27"/>
    </row>
    <row r="3707" spans="1:13" ht="30" customHeight="1" x14ac:dyDescent="0.3">
      <c r="A3707" s="27">
        <f t="shared" si="32"/>
        <v>236</v>
      </c>
      <c r="B3707" s="31">
        <v>44972</v>
      </c>
      <c r="C3707" s="31">
        <v>44845</v>
      </c>
      <c r="D3707" s="19" t="s">
        <v>541</v>
      </c>
      <c r="E3707" s="51" t="str">
        <f>IF(ISBLANK(LeaveTracker[[#This Row],[Employee Name]]),"-----",VLOOKUP(LeaveTracker[[#This Row],[Employee Name]],Employees[[Employee Name]:[Office]],7))</f>
        <v>LCR</v>
      </c>
      <c r="F3707" s="51" t="str">
        <f>IF(ISBLANK(LeaveTracker[[#This Row],[Employee Name]]),"-----",VLOOKUP(LeaveTracker[[#This Row],[Employee Name]],Employees[[Employee Name]:[Office]],6))</f>
        <v>REGULAR</v>
      </c>
      <c r="G3707" s="24">
        <v>44883</v>
      </c>
      <c r="H3707" s="24">
        <v>44883</v>
      </c>
      <c r="I3707" s="19" t="s">
        <v>81</v>
      </c>
      <c r="K3707" s="51" t="str">
        <f ca="1">LeaveTracker[[#This Row],[Days]]&amp;" "&amp;LeaveTracker[[#This Row],[Type of Leave]]</f>
        <v>1 SL</v>
      </c>
      <c r="L3707" s="23">
        <f ca="1">NETWORKDAYS(LeaveTracker[[#This Row],[Start Date]],LeaveTracker[[#This Row],[End Date]],lstHolidays)</f>
        <v>1</v>
      </c>
      <c r="M3707" s="27"/>
    </row>
    <row r="3708" spans="1:13" ht="30" customHeight="1" x14ac:dyDescent="0.3">
      <c r="A3708" s="27">
        <f t="shared" si="32"/>
        <v>237</v>
      </c>
      <c r="B3708" s="31">
        <v>44972</v>
      </c>
      <c r="C3708" s="31">
        <v>44847</v>
      </c>
      <c r="D3708" s="19" t="s">
        <v>543</v>
      </c>
      <c r="E3708" s="51" t="str">
        <f>IF(ISBLANK(LeaveTracker[[#This Row],[Employee Name]]),"-----",VLOOKUP(LeaveTracker[[#This Row],[Employee Name]],Employees[[Employee Name]:[Office]],7))</f>
        <v>LCR</v>
      </c>
      <c r="F3708" s="51" t="str">
        <f>IF(ISBLANK(LeaveTracker[[#This Row],[Employee Name]]),"-----",VLOOKUP(LeaveTracker[[#This Row],[Employee Name]],Employees[[Employee Name]:[Office]],6))</f>
        <v>REGULAR</v>
      </c>
      <c r="G3708" s="24">
        <v>44844</v>
      </c>
      <c r="H3708" s="24">
        <v>44846</v>
      </c>
      <c r="I3708" s="19" t="s">
        <v>81</v>
      </c>
      <c r="K3708" s="51" t="str">
        <f ca="1">LeaveTracker[[#This Row],[Days]]&amp;" "&amp;LeaveTracker[[#This Row],[Type of Leave]]</f>
        <v>3 SL</v>
      </c>
      <c r="L3708" s="23">
        <f ca="1">NETWORKDAYS(LeaveTracker[[#This Row],[Start Date]],LeaveTracker[[#This Row],[End Date]],lstHolidays)</f>
        <v>3</v>
      </c>
      <c r="M3708" s="27"/>
    </row>
    <row r="3709" spans="1:13" ht="30" customHeight="1" x14ac:dyDescent="0.3">
      <c r="A3709" s="27">
        <f t="shared" si="32"/>
        <v>238</v>
      </c>
      <c r="B3709" s="31">
        <v>44972</v>
      </c>
      <c r="C3709" s="31">
        <v>44847</v>
      </c>
      <c r="D3709" s="19" t="s">
        <v>538</v>
      </c>
      <c r="E3709" s="51" t="str">
        <f>IF(ISBLANK(LeaveTracker[[#This Row],[Employee Name]]),"-----",VLOOKUP(LeaveTracker[[#This Row],[Employee Name]],Employees[[Employee Name]:[Office]],7))</f>
        <v>LCR</v>
      </c>
      <c r="F3709" s="51" t="str">
        <f>IF(ISBLANK(LeaveTracker[[#This Row],[Employee Name]]),"-----",VLOOKUP(LeaveTracker[[#This Row],[Employee Name]],Employees[[Employee Name]:[Office]],6))</f>
        <v>REGULAR</v>
      </c>
      <c r="G3709" s="24">
        <v>44841</v>
      </c>
      <c r="H3709" s="24">
        <v>44841</v>
      </c>
      <c r="I3709" s="19" t="s">
        <v>81</v>
      </c>
      <c r="K3709" s="51" t="str">
        <f ca="1">LeaveTracker[[#This Row],[Days]]&amp;" "&amp;LeaveTracker[[#This Row],[Type of Leave]]</f>
        <v>1 SL</v>
      </c>
      <c r="L3709" s="23">
        <f ca="1">NETWORKDAYS(LeaveTracker[[#This Row],[Start Date]],LeaveTracker[[#This Row],[End Date]],lstHolidays)</f>
        <v>1</v>
      </c>
      <c r="M3709" s="27"/>
    </row>
    <row r="3710" spans="1:13" ht="30" customHeight="1" x14ac:dyDescent="0.3">
      <c r="A3710" s="27">
        <f t="shared" si="32"/>
        <v>239</v>
      </c>
      <c r="B3710" s="31">
        <v>44972</v>
      </c>
      <c r="C3710" s="31">
        <v>44875</v>
      </c>
      <c r="D3710" s="19" t="s">
        <v>722</v>
      </c>
      <c r="E3710" s="51" t="str">
        <f>IF(ISBLANK(LeaveTracker[[#This Row],[Employee Name]]),"-----",VLOOKUP(LeaveTracker[[#This Row],[Employee Name]],Employees[[Employee Name]:[Office]],7))</f>
        <v>LCR</v>
      </c>
      <c r="F3710" s="51" t="str">
        <f>IF(ISBLANK(LeaveTracker[[#This Row],[Employee Name]]),"-----",VLOOKUP(LeaveTracker[[#This Row],[Employee Name]],Employees[[Employee Name]:[Office]],6))</f>
        <v>REGULAR</v>
      </c>
      <c r="G3710" s="24">
        <v>44872</v>
      </c>
      <c r="H3710" s="24">
        <v>44872</v>
      </c>
      <c r="I3710" s="19" t="s">
        <v>81</v>
      </c>
      <c r="K3710" s="51" t="str">
        <f ca="1">LeaveTracker[[#This Row],[Days]]&amp;" "&amp;LeaveTracker[[#This Row],[Type of Leave]]</f>
        <v>1 SL</v>
      </c>
      <c r="L3710" s="23">
        <f ca="1">NETWORKDAYS(LeaveTracker[[#This Row],[Start Date]],LeaveTracker[[#This Row],[End Date]],lstHolidays)</f>
        <v>1</v>
      </c>
      <c r="M3710" s="27"/>
    </row>
    <row r="3711" spans="1:13" ht="30" customHeight="1" x14ac:dyDescent="0.3">
      <c r="A3711" s="27">
        <f t="shared" si="32"/>
        <v>240</v>
      </c>
      <c r="B3711" s="31">
        <v>44972</v>
      </c>
      <c r="C3711" s="31">
        <v>44879</v>
      </c>
      <c r="D3711" s="19" t="s">
        <v>538</v>
      </c>
      <c r="E3711" s="51" t="str">
        <f>IF(ISBLANK(LeaveTracker[[#This Row],[Employee Name]]),"-----",VLOOKUP(LeaveTracker[[#This Row],[Employee Name]],Employees[[Employee Name]:[Office]],7))</f>
        <v>LCR</v>
      </c>
      <c r="F3711" s="51" t="str">
        <f>IF(ISBLANK(LeaveTracker[[#This Row],[Employee Name]]),"-----",VLOOKUP(LeaveTracker[[#This Row],[Employee Name]],Employees[[Employee Name]:[Office]],6))</f>
        <v>REGULAR</v>
      </c>
      <c r="G3711" s="24">
        <v>44876</v>
      </c>
      <c r="H3711" s="24">
        <v>44876</v>
      </c>
      <c r="I3711" s="19" t="s">
        <v>81</v>
      </c>
      <c r="K3711" s="51" t="str">
        <f ca="1">LeaveTracker[[#This Row],[Days]]&amp;" "&amp;LeaveTracker[[#This Row],[Type of Leave]]</f>
        <v>1 SL</v>
      </c>
      <c r="L3711" s="23">
        <f ca="1">NETWORKDAYS(LeaveTracker[[#This Row],[Start Date]],LeaveTracker[[#This Row],[End Date]],lstHolidays)</f>
        <v>1</v>
      </c>
      <c r="M3711" s="27"/>
    </row>
    <row r="3712" spans="1:13" ht="30" customHeight="1" x14ac:dyDescent="0.3">
      <c r="A3712" s="27">
        <f t="shared" si="32"/>
        <v>241</v>
      </c>
      <c r="B3712" s="31">
        <v>44972</v>
      </c>
      <c r="C3712" s="31">
        <v>44883</v>
      </c>
      <c r="D3712" s="19" t="s">
        <v>543</v>
      </c>
      <c r="E3712" s="51" t="str">
        <f>IF(ISBLANK(LeaveTracker[[#This Row],[Employee Name]]),"-----",VLOOKUP(LeaveTracker[[#This Row],[Employee Name]],Employees[[Employee Name]:[Office]],7))</f>
        <v>LCR</v>
      </c>
      <c r="F3712" s="51" t="str">
        <f>IF(ISBLANK(LeaveTracker[[#This Row],[Employee Name]]),"-----",VLOOKUP(LeaveTracker[[#This Row],[Employee Name]],Employees[[Employee Name]:[Office]],6))</f>
        <v>REGULAR</v>
      </c>
      <c r="G3712" s="24">
        <v>44882</v>
      </c>
      <c r="H3712" s="24">
        <v>44882</v>
      </c>
      <c r="I3712" s="19" t="s">
        <v>81</v>
      </c>
      <c r="K3712" s="51" t="str">
        <f ca="1">LeaveTracker[[#This Row],[Days]]&amp;" "&amp;LeaveTracker[[#This Row],[Type of Leave]]</f>
        <v>1 SL</v>
      </c>
      <c r="L3712" s="23">
        <f ca="1">NETWORKDAYS(LeaveTracker[[#This Row],[Start Date]],LeaveTracker[[#This Row],[End Date]],lstHolidays)</f>
        <v>1</v>
      </c>
      <c r="M3712" s="27"/>
    </row>
    <row r="3713" spans="1:13" ht="30" customHeight="1" x14ac:dyDescent="0.3">
      <c r="A3713" s="27">
        <f t="shared" si="32"/>
        <v>242</v>
      </c>
      <c r="B3713" s="31">
        <v>44972</v>
      </c>
      <c r="C3713" s="31">
        <v>44883</v>
      </c>
      <c r="D3713" s="19" t="s">
        <v>855</v>
      </c>
      <c r="E3713" s="51" t="str">
        <f>IF(ISBLANK(LeaveTracker[[#This Row],[Employee Name]]),"-----",VLOOKUP(LeaveTracker[[#This Row],[Employee Name]],Employees[[Employee Name]:[Office]],7))</f>
        <v>LCR</v>
      </c>
      <c r="F3713" s="51" t="str">
        <f>IF(ISBLANK(LeaveTracker[[#This Row],[Employee Name]]),"-----",VLOOKUP(LeaveTracker[[#This Row],[Employee Name]],Employees[[Employee Name]:[Office]],6))</f>
        <v>REGULAR</v>
      </c>
      <c r="G3713" s="24">
        <v>44880</v>
      </c>
      <c r="H3713" s="24">
        <v>44881</v>
      </c>
      <c r="I3713" s="19" t="s">
        <v>81</v>
      </c>
      <c r="K3713" s="51" t="str">
        <f ca="1">LeaveTracker[[#This Row],[Days]]&amp;" "&amp;LeaveTracker[[#This Row],[Type of Leave]]</f>
        <v>2 SL</v>
      </c>
      <c r="L3713" s="23">
        <f ca="1">NETWORKDAYS(LeaveTracker[[#This Row],[Start Date]],LeaveTracker[[#This Row],[End Date]],lstHolidays)</f>
        <v>2</v>
      </c>
      <c r="M3713" s="27"/>
    </row>
    <row r="3714" spans="1:13" ht="30" customHeight="1" x14ac:dyDescent="0.3">
      <c r="A3714" s="27">
        <f t="shared" si="32"/>
        <v>243</v>
      </c>
      <c r="B3714" s="31">
        <v>44972</v>
      </c>
      <c r="C3714" s="31">
        <v>44837</v>
      </c>
      <c r="D3714" s="19" t="s">
        <v>855</v>
      </c>
      <c r="E3714" s="51" t="str">
        <f>IF(ISBLANK(LeaveTracker[[#This Row],[Employee Name]]),"-----",VLOOKUP(LeaveTracker[[#This Row],[Employee Name]],Employees[[Employee Name]:[Office]],7))</f>
        <v>LCR</v>
      </c>
      <c r="F3714" s="51" t="str">
        <f>IF(ISBLANK(LeaveTracker[[#This Row],[Employee Name]]),"-----",VLOOKUP(LeaveTracker[[#This Row],[Employee Name]],Employees[[Employee Name]:[Office]],6))</f>
        <v>REGULAR</v>
      </c>
      <c r="G3714" s="24">
        <v>44862</v>
      </c>
      <c r="H3714" s="24">
        <v>44862</v>
      </c>
      <c r="I3714" s="19" t="s">
        <v>81</v>
      </c>
      <c r="K3714" s="51" t="str">
        <f ca="1">LeaveTracker[[#This Row],[Days]]&amp;" "&amp;LeaveTracker[[#This Row],[Type of Leave]]</f>
        <v>1 SL</v>
      </c>
      <c r="L3714" s="23">
        <f ca="1">NETWORKDAYS(LeaveTracker[[#This Row],[Start Date]],LeaveTracker[[#This Row],[End Date]],lstHolidays)</f>
        <v>1</v>
      </c>
      <c r="M3714" s="27"/>
    </row>
    <row r="3715" spans="1:13" ht="30" customHeight="1" x14ac:dyDescent="0.3">
      <c r="A3715" s="27">
        <v>243</v>
      </c>
      <c r="B3715" s="31">
        <v>44972</v>
      </c>
      <c r="C3715" s="31">
        <v>44837</v>
      </c>
      <c r="D3715" s="19" t="s">
        <v>855</v>
      </c>
      <c r="E3715" s="51" t="str">
        <f>IF(ISBLANK(LeaveTracker[[#This Row],[Employee Name]]),"-----",VLOOKUP(LeaveTracker[[#This Row],[Employee Name]],Employees[[Employee Name]:[Office]],7))</f>
        <v>LCR</v>
      </c>
      <c r="F3715" s="51" t="str">
        <f>IF(ISBLANK(LeaveTracker[[#This Row],[Employee Name]]),"-----",VLOOKUP(LeaveTracker[[#This Row],[Employee Name]],Employees[[Employee Name]:[Office]],6))</f>
        <v>REGULAR</v>
      </c>
      <c r="G3715" s="24">
        <v>44867</v>
      </c>
      <c r="H3715" s="24">
        <v>44867</v>
      </c>
      <c r="I3715" s="19" t="s">
        <v>81</v>
      </c>
      <c r="K3715" s="51" t="str">
        <f ca="1">LeaveTracker[[#This Row],[Days]]&amp;" "&amp;LeaveTracker[[#This Row],[Type of Leave]]</f>
        <v>0 SL</v>
      </c>
      <c r="L3715" s="23">
        <f ca="1">NETWORKDAYS(LeaveTracker[[#This Row],[Start Date]],LeaveTracker[[#This Row],[End Date]],lstHolidays)</f>
        <v>0</v>
      </c>
      <c r="M3715" s="27"/>
    </row>
    <row r="3716" spans="1:13" ht="30" customHeight="1" x14ac:dyDescent="0.3">
      <c r="A3716" s="27">
        <f t="shared" si="32"/>
        <v>244</v>
      </c>
      <c r="B3716" s="31">
        <v>44972</v>
      </c>
      <c r="C3716" s="31">
        <v>44862</v>
      </c>
      <c r="D3716" s="19" t="s">
        <v>543</v>
      </c>
      <c r="E3716" s="51" t="str">
        <f>IF(ISBLANK(LeaveTracker[[#This Row],[Employee Name]]),"-----",VLOOKUP(LeaveTracker[[#This Row],[Employee Name]],Employees[[Employee Name]:[Office]],7))</f>
        <v>LCR</v>
      </c>
      <c r="F3716" s="51" t="str">
        <f>IF(ISBLANK(LeaveTracker[[#This Row],[Employee Name]]),"-----",VLOOKUP(LeaveTracker[[#This Row],[Employee Name]],Employees[[Employee Name]:[Office]],6))</f>
        <v>REGULAR</v>
      </c>
      <c r="G3716" s="24">
        <v>44858</v>
      </c>
      <c r="H3716" s="24">
        <v>44858</v>
      </c>
      <c r="I3716" s="19" t="s">
        <v>81</v>
      </c>
      <c r="K3716" s="51" t="str">
        <f ca="1">LeaveTracker[[#This Row],[Days]]&amp;" "&amp;LeaveTracker[[#This Row],[Type of Leave]]</f>
        <v>1 SL</v>
      </c>
      <c r="L3716" s="23">
        <f ca="1">NETWORKDAYS(LeaveTracker[[#This Row],[Start Date]],LeaveTracker[[#This Row],[End Date]],lstHolidays)</f>
        <v>1</v>
      </c>
      <c r="M3716" s="27"/>
    </row>
    <row r="3717" spans="1:13" ht="30" customHeight="1" x14ac:dyDescent="0.3">
      <c r="A3717" s="27">
        <f t="shared" si="32"/>
        <v>245</v>
      </c>
      <c r="B3717" s="31">
        <v>44972</v>
      </c>
      <c r="C3717" s="31">
        <v>44868</v>
      </c>
      <c r="D3717" s="19" t="s">
        <v>543</v>
      </c>
      <c r="E3717" s="51" t="str">
        <f>IF(ISBLANK(LeaveTracker[[#This Row],[Employee Name]]),"-----",VLOOKUP(LeaveTracker[[#This Row],[Employee Name]],Employees[[Employee Name]:[Office]],7))</f>
        <v>LCR</v>
      </c>
      <c r="F3717" s="51" t="str">
        <f>IF(ISBLANK(LeaveTracker[[#This Row],[Employee Name]]),"-----",VLOOKUP(LeaveTracker[[#This Row],[Employee Name]],Employees[[Employee Name]:[Office]],6))</f>
        <v>REGULAR</v>
      </c>
      <c r="G3717" s="24">
        <v>44867</v>
      </c>
      <c r="H3717" s="24">
        <v>44867</v>
      </c>
      <c r="I3717" s="19" t="s">
        <v>81</v>
      </c>
      <c r="K3717" s="51" t="str">
        <f ca="1">LeaveTracker[[#This Row],[Days]]&amp;" "&amp;LeaveTracker[[#This Row],[Type of Leave]]</f>
        <v>0 SL</v>
      </c>
      <c r="L3717" s="23">
        <f ca="1">NETWORKDAYS(LeaveTracker[[#This Row],[Start Date]],LeaveTracker[[#This Row],[End Date]],lstHolidays)</f>
        <v>0</v>
      </c>
      <c r="M3717" s="27"/>
    </row>
    <row r="3718" spans="1:13" ht="30" customHeight="1" x14ac:dyDescent="0.3">
      <c r="A3718" s="27">
        <f t="shared" si="32"/>
        <v>246</v>
      </c>
      <c r="B3718" s="31">
        <v>44972</v>
      </c>
      <c r="C3718" s="31">
        <v>44854</v>
      </c>
      <c r="D3718" s="19" t="s">
        <v>543</v>
      </c>
      <c r="E3718" s="51" t="str">
        <f>IF(ISBLANK(LeaveTracker[[#This Row],[Employee Name]]),"-----",VLOOKUP(LeaveTracker[[#This Row],[Employee Name]],Employees[[Employee Name]:[Office]],7))</f>
        <v>LCR</v>
      </c>
      <c r="F3718" s="51" t="str">
        <f>IF(ISBLANK(LeaveTracker[[#This Row],[Employee Name]]),"-----",VLOOKUP(LeaveTracker[[#This Row],[Employee Name]],Employees[[Employee Name]:[Office]],6))</f>
        <v>REGULAR</v>
      </c>
      <c r="G3718" s="24">
        <v>44851</v>
      </c>
      <c r="H3718" s="24">
        <v>44853</v>
      </c>
      <c r="I3718" s="19" t="s">
        <v>81</v>
      </c>
      <c r="K3718" s="51" t="str">
        <f ca="1">LeaveTracker[[#This Row],[Days]]&amp;" "&amp;LeaveTracker[[#This Row],[Type of Leave]]</f>
        <v>3 SL</v>
      </c>
      <c r="L3718" s="23">
        <f ca="1">NETWORKDAYS(LeaveTracker[[#This Row],[Start Date]],LeaveTracker[[#This Row],[End Date]],lstHolidays)</f>
        <v>3</v>
      </c>
      <c r="M3718" s="27"/>
    </row>
    <row r="3719" spans="1:13" ht="30" customHeight="1" x14ac:dyDescent="0.3">
      <c r="A3719" s="27">
        <f t="shared" si="32"/>
        <v>247</v>
      </c>
      <c r="B3719" s="31">
        <v>44972</v>
      </c>
      <c r="C3719" s="31">
        <v>44859</v>
      </c>
      <c r="D3719" s="19" t="s">
        <v>543</v>
      </c>
      <c r="E3719" s="51" t="str">
        <f>IF(ISBLANK(LeaveTracker[[#This Row],[Employee Name]]),"-----",VLOOKUP(LeaveTracker[[#This Row],[Employee Name]],Employees[[Employee Name]:[Office]],7))</f>
        <v>LCR</v>
      </c>
      <c r="F3719" s="51" t="str">
        <f>IF(ISBLANK(LeaveTracker[[#This Row],[Employee Name]]),"-----",VLOOKUP(LeaveTracker[[#This Row],[Employee Name]],Employees[[Employee Name]:[Office]],6))</f>
        <v>REGULAR</v>
      </c>
      <c r="G3719" s="24">
        <v>44858</v>
      </c>
      <c r="H3719" s="24">
        <v>44858</v>
      </c>
      <c r="I3719" s="19" t="s">
        <v>81</v>
      </c>
      <c r="K3719" s="51" t="str">
        <f ca="1">LeaveTracker[[#This Row],[Days]]&amp;" "&amp;LeaveTracker[[#This Row],[Type of Leave]]</f>
        <v>1 SL</v>
      </c>
      <c r="L3719" s="23">
        <f ca="1">NETWORKDAYS(LeaveTracker[[#This Row],[Start Date]],LeaveTracker[[#This Row],[End Date]],lstHolidays)</f>
        <v>1</v>
      </c>
      <c r="M3719" s="27"/>
    </row>
    <row r="3720" spans="1:13" ht="30" customHeight="1" x14ac:dyDescent="0.3">
      <c r="A3720" s="27">
        <f t="shared" si="32"/>
        <v>248</v>
      </c>
      <c r="B3720" s="31">
        <v>44972</v>
      </c>
      <c r="C3720" s="31">
        <v>44966</v>
      </c>
      <c r="D3720" s="19" t="s">
        <v>2047</v>
      </c>
      <c r="E3720" s="51" t="str">
        <f>IF(ISBLANK(LeaveTracker[[#This Row],[Employee Name]]),"-----",VLOOKUP(LeaveTracker[[#This Row],[Employee Name]],Employees[[Employee Name]:[Office]],7))</f>
        <v>CITY PLANNING &amp; DEV'T OFFICE</v>
      </c>
      <c r="F3720" s="51">
        <f>IF(ISBLANK(LeaveTracker[[#This Row],[Employee Name]]),"-----",VLOOKUP(LeaveTracker[[#This Row],[Employee Name]],Employees[[Employee Name]:[Office]],6))</f>
        <v>0</v>
      </c>
      <c r="G3720" s="24">
        <v>44960</v>
      </c>
      <c r="H3720" s="24">
        <v>44960</v>
      </c>
      <c r="I3720" s="19" t="s">
        <v>81</v>
      </c>
      <c r="K3720" s="51" t="str">
        <f ca="1">LeaveTracker[[#This Row],[Days]]&amp;" "&amp;LeaveTracker[[#This Row],[Type of Leave]]</f>
        <v>1 SL</v>
      </c>
      <c r="L3720" s="23">
        <f ca="1">NETWORKDAYS(LeaveTracker[[#This Row],[Start Date]],LeaveTracker[[#This Row],[End Date]],lstHolidays)</f>
        <v>1</v>
      </c>
      <c r="M3720" s="27"/>
    </row>
    <row r="3721" spans="1:13" ht="30" customHeight="1" x14ac:dyDescent="0.3">
      <c r="A3721" s="27">
        <f t="shared" si="32"/>
        <v>249</v>
      </c>
      <c r="B3721" s="31">
        <v>44972</v>
      </c>
      <c r="C3721" s="31">
        <v>44964</v>
      </c>
      <c r="D3721" s="19" t="s">
        <v>874</v>
      </c>
      <c r="E3721" s="51" t="str">
        <f>IF(ISBLANK(LeaveTracker[[#This Row],[Employee Name]]),"-----",VLOOKUP(LeaveTracker[[#This Row],[Employee Name]],Employees[[Employee Name]:[Office]],7))</f>
        <v>GSO</v>
      </c>
      <c r="F3721" s="51" t="str">
        <f>IF(ISBLANK(LeaveTracker[[#This Row],[Employee Name]]),"-----",VLOOKUP(LeaveTracker[[#This Row],[Employee Name]],Employees[[Employee Name]:[Office]],6))</f>
        <v>REGULAR</v>
      </c>
      <c r="G3721" s="24">
        <v>44963</v>
      </c>
      <c r="H3721" s="24">
        <v>44963</v>
      </c>
      <c r="I3721" s="19" t="s">
        <v>298</v>
      </c>
      <c r="J3721" s="43" t="s">
        <v>1003</v>
      </c>
      <c r="K3721" s="51" t="str">
        <f ca="1">LeaveTracker[[#This Row],[Days]]&amp;" "&amp;LeaveTracker[[#This Row],[Type of Leave]]</f>
        <v>1 OTHER</v>
      </c>
      <c r="L3721" s="23">
        <f ca="1">NETWORKDAYS(LeaveTracker[[#This Row],[Start Date]],LeaveTracker[[#This Row],[End Date]],lstHolidays)</f>
        <v>1</v>
      </c>
      <c r="M3721" s="27"/>
    </row>
    <row r="3722" spans="1:13" ht="30" customHeight="1" x14ac:dyDescent="0.3">
      <c r="A3722" s="27">
        <f t="shared" si="32"/>
        <v>250</v>
      </c>
      <c r="B3722" s="31">
        <v>44972</v>
      </c>
      <c r="C3722" s="31">
        <v>44959</v>
      </c>
      <c r="D3722" s="19" t="s">
        <v>657</v>
      </c>
      <c r="E3722" s="51" t="str">
        <f>IF(ISBLANK(LeaveTracker[[#This Row],[Employee Name]]),"-----",VLOOKUP(LeaveTracker[[#This Row],[Employee Name]],Employees[[Employee Name]:[Office]],7))</f>
        <v>ASSESSORS OFFICE</v>
      </c>
      <c r="F3722" s="51" t="str">
        <f>IF(ISBLANK(LeaveTracker[[#This Row],[Employee Name]]),"-----",VLOOKUP(LeaveTracker[[#This Row],[Employee Name]],Employees[[Employee Name]:[Office]],6))</f>
        <v>REGULAR</v>
      </c>
      <c r="G3722" s="24">
        <v>44978</v>
      </c>
      <c r="H3722" s="24">
        <v>44981</v>
      </c>
      <c r="I3722" s="19" t="s">
        <v>82</v>
      </c>
      <c r="K3722" s="51" t="str">
        <f ca="1">LeaveTracker[[#This Row],[Days]]&amp;" "&amp;LeaveTracker[[#This Row],[Type of Leave]]</f>
        <v>4 VL</v>
      </c>
      <c r="L3722" s="23">
        <f ca="1">NETWORKDAYS(LeaveTracker[[#This Row],[Start Date]],LeaveTracker[[#This Row],[End Date]],lstHolidays)</f>
        <v>4</v>
      </c>
      <c r="M3722" s="27"/>
    </row>
    <row r="3723" spans="1:13" ht="30" customHeight="1" x14ac:dyDescent="0.3">
      <c r="A3723" s="27">
        <v>250</v>
      </c>
      <c r="B3723" s="31">
        <v>44972</v>
      </c>
      <c r="C3723" s="31">
        <v>44959</v>
      </c>
      <c r="D3723" s="19" t="s">
        <v>657</v>
      </c>
      <c r="E3723" s="51" t="str">
        <f>IF(ISBLANK(LeaveTracker[[#This Row],[Employee Name]]),"-----",VLOOKUP(LeaveTracker[[#This Row],[Employee Name]],Employees[[Employee Name]:[Office]],7))</f>
        <v>ASSESSORS OFFICE</v>
      </c>
      <c r="F3723" s="51" t="str">
        <f>IF(ISBLANK(LeaveTracker[[#This Row],[Employee Name]]),"-----",VLOOKUP(LeaveTracker[[#This Row],[Employee Name]],Employees[[Employee Name]:[Office]],6))</f>
        <v>REGULAR</v>
      </c>
      <c r="G3723" s="24">
        <v>44984</v>
      </c>
      <c r="H3723" s="24">
        <v>44985</v>
      </c>
      <c r="I3723" s="19" t="s">
        <v>82</v>
      </c>
      <c r="K3723" s="51" t="str">
        <f ca="1">LeaveTracker[[#This Row],[Days]]&amp;" "&amp;LeaveTracker[[#This Row],[Type of Leave]]</f>
        <v>2 VL</v>
      </c>
      <c r="L3723" s="23">
        <f ca="1">NETWORKDAYS(LeaveTracker[[#This Row],[Start Date]],LeaveTracker[[#This Row],[End Date]],lstHolidays)</f>
        <v>2</v>
      </c>
      <c r="M3723" s="27"/>
    </row>
    <row r="3724" spans="1:13" ht="30" customHeight="1" x14ac:dyDescent="0.3">
      <c r="A3724" s="27">
        <f t="shared" si="32"/>
        <v>251</v>
      </c>
      <c r="B3724" s="31">
        <v>44972</v>
      </c>
      <c r="C3724" s="31">
        <v>44958</v>
      </c>
      <c r="D3724" s="19" t="s">
        <v>1741</v>
      </c>
      <c r="E3724" s="51" t="str">
        <f>IF(ISBLANK(LeaveTracker[[#This Row],[Employee Name]]),"-----",VLOOKUP(LeaveTracker[[#This Row],[Employee Name]],Employees[[Employee Name]:[Office]],7))</f>
        <v>ASSESSOR</v>
      </c>
      <c r="F3724" s="51" t="str">
        <f>IF(ISBLANK(LeaveTracker[[#This Row],[Employee Name]]),"-----",VLOOKUP(LeaveTracker[[#This Row],[Employee Name]],Employees[[Employee Name]:[Office]],6))</f>
        <v>CASUAL</v>
      </c>
      <c r="G3724" s="24">
        <v>44957</v>
      </c>
      <c r="H3724" s="24">
        <v>44957</v>
      </c>
      <c r="I3724" s="19" t="s">
        <v>298</v>
      </c>
      <c r="J3724" s="43" t="s">
        <v>1003</v>
      </c>
      <c r="K3724" s="51" t="str">
        <f ca="1">LeaveTracker[[#This Row],[Days]]&amp;" "&amp;LeaveTracker[[#This Row],[Type of Leave]]</f>
        <v>1 OTHER</v>
      </c>
      <c r="L3724" s="23">
        <f ca="1">NETWORKDAYS(LeaveTracker[[#This Row],[Start Date]],LeaveTracker[[#This Row],[End Date]],lstHolidays)</f>
        <v>1</v>
      </c>
      <c r="M3724" s="27"/>
    </row>
    <row r="3725" spans="1:13" ht="30" customHeight="1" x14ac:dyDescent="0.3">
      <c r="A3725" s="27">
        <f t="shared" si="32"/>
        <v>252</v>
      </c>
      <c r="B3725" s="31">
        <v>44972</v>
      </c>
      <c r="C3725" s="31">
        <v>44868</v>
      </c>
      <c r="D3725" s="19" t="s">
        <v>355</v>
      </c>
      <c r="E3725" s="51" t="str">
        <f>IF(ISBLANK(LeaveTracker[[#This Row],[Employee Name]]),"-----",VLOOKUP(LeaveTracker[[#This Row],[Employee Name]],Employees[[Employee Name]:[Office]],7))</f>
        <v>LCR</v>
      </c>
      <c r="F3725" s="51" t="str">
        <f>IF(ISBLANK(LeaveTracker[[#This Row],[Employee Name]]),"-----",VLOOKUP(LeaveTracker[[#This Row],[Employee Name]],Employees[[Employee Name]:[Office]],6))</f>
        <v>REGULAR</v>
      </c>
      <c r="G3725" s="24">
        <v>44867</v>
      </c>
      <c r="H3725" s="24">
        <v>44867</v>
      </c>
      <c r="I3725" s="19" t="s">
        <v>81</v>
      </c>
      <c r="K3725" s="51" t="str">
        <f ca="1">LeaveTracker[[#This Row],[Days]]&amp;" "&amp;LeaveTracker[[#This Row],[Type of Leave]]</f>
        <v>0 SL</v>
      </c>
      <c r="L3725" s="23">
        <f ca="1">NETWORKDAYS(LeaveTracker[[#This Row],[Start Date]],LeaveTracker[[#This Row],[End Date]],lstHolidays)</f>
        <v>0</v>
      </c>
      <c r="M3725" s="27"/>
    </row>
    <row r="3726" spans="1:13" ht="30" customHeight="1" x14ac:dyDescent="0.3">
      <c r="A3726" s="27">
        <f t="shared" si="32"/>
        <v>253</v>
      </c>
      <c r="B3726" s="31">
        <v>44972</v>
      </c>
      <c r="C3726" s="31">
        <v>44839</v>
      </c>
      <c r="D3726" s="19" t="s">
        <v>355</v>
      </c>
      <c r="E3726" s="51" t="str">
        <f>IF(ISBLANK(LeaveTracker[[#This Row],[Employee Name]]),"-----",VLOOKUP(LeaveTracker[[#This Row],[Employee Name]],Employees[[Employee Name]:[Office]],7))</f>
        <v>LCR</v>
      </c>
      <c r="F3726" s="51" t="str">
        <f>IF(ISBLANK(LeaveTracker[[#This Row],[Employee Name]]),"-----",VLOOKUP(LeaveTracker[[#This Row],[Employee Name]],Employees[[Employee Name]:[Office]],6))</f>
        <v>REGULAR</v>
      </c>
      <c r="G3726" s="24">
        <v>44837</v>
      </c>
      <c r="H3726" s="24">
        <v>44837</v>
      </c>
      <c r="I3726" s="19" t="s">
        <v>81</v>
      </c>
      <c r="K3726" s="51" t="str">
        <f ca="1">LeaveTracker[[#This Row],[Days]]&amp;" "&amp;LeaveTracker[[#This Row],[Type of Leave]]</f>
        <v>1 SL</v>
      </c>
      <c r="L3726" s="23">
        <f ca="1">NETWORKDAYS(LeaveTracker[[#This Row],[Start Date]],LeaveTracker[[#This Row],[End Date]],lstHolidays)</f>
        <v>1</v>
      </c>
      <c r="M3726" s="27"/>
    </row>
    <row r="3727" spans="1:13" ht="30" customHeight="1" x14ac:dyDescent="0.3">
      <c r="A3727" s="27">
        <f t="shared" si="32"/>
        <v>254</v>
      </c>
      <c r="B3727" s="31">
        <v>44972</v>
      </c>
      <c r="C3727" s="31">
        <v>44840</v>
      </c>
      <c r="D3727" s="19" t="s">
        <v>720</v>
      </c>
      <c r="E3727" s="51" t="str">
        <f>IF(ISBLANK(LeaveTracker[[#This Row],[Employee Name]]),"-----",VLOOKUP(LeaveTracker[[#This Row],[Employee Name]],Employees[[Employee Name]:[Office]],7))</f>
        <v>LCR</v>
      </c>
      <c r="F3727" s="51" t="str">
        <f>IF(ISBLANK(LeaveTracker[[#This Row],[Employee Name]]),"-----",VLOOKUP(LeaveTracker[[#This Row],[Employee Name]],Employees[[Employee Name]:[Office]],6))</f>
        <v>REGULAR</v>
      </c>
      <c r="G3727" s="24">
        <v>44830</v>
      </c>
      <c r="H3727" s="24">
        <v>44830</v>
      </c>
      <c r="I3727" s="19" t="s">
        <v>81</v>
      </c>
      <c r="K3727" s="51" t="str">
        <f ca="1">LeaveTracker[[#This Row],[Days]]&amp;" "&amp;LeaveTracker[[#This Row],[Type of Leave]]</f>
        <v>1 SL</v>
      </c>
      <c r="L3727" s="23">
        <f ca="1">NETWORKDAYS(LeaveTracker[[#This Row],[Start Date]],LeaveTracker[[#This Row],[End Date]],lstHolidays)</f>
        <v>1</v>
      </c>
      <c r="M3727" s="27"/>
    </row>
    <row r="3728" spans="1:13" ht="30" customHeight="1" x14ac:dyDescent="0.3">
      <c r="A3728" s="27">
        <f t="shared" si="32"/>
        <v>255</v>
      </c>
      <c r="B3728" s="31">
        <v>44972</v>
      </c>
      <c r="C3728" s="31">
        <v>44826</v>
      </c>
      <c r="D3728" s="19" t="s">
        <v>720</v>
      </c>
      <c r="E3728" s="51" t="str">
        <f>IF(ISBLANK(LeaveTracker[[#This Row],[Employee Name]]),"-----",VLOOKUP(LeaveTracker[[#This Row],[Employee Name]],Employees[[Employee Name]:[Office]],7))</f>
        <v>LCR</v>
      </c>
      <c r="F3728" s="51" t="str">
        <f>IF(ISBLANK(LeaveTracker[[#This Row],[Employee Name]]),"-----",VLOOKUP(LeaveTracker[[#This Row],[Employee Name]],Employees[[Employee Name]:[Office]],6))</f>
        <v>REGULAR</v>
      </c>
      <c r="G3728" s="24">
        <v>44825</v>
      </c>
      <c r="H3728" s="24">
        <v>44825</v>
      </c>
      <c r="I3728" s="19" t="s">
        <v>81</v>
      </c>
      <c r="K3728" s="51" t="str">
        <f ca="1">LeaveTracker[[#This Row],[Days]]&amp;" "&amp;LeaveTracker[[#This Row],[Type of Leave]]</f>
        <v>1 SL</v>
      </c>
      <c r="L3728" s="23">
        <f ca="1">NETWORKDAYS(LeaveTracker[[#This Row],[Start Date]],LeaveTracker[[#This Row],[End Date]],lstHolidays)</f>
        <v>1</v>
      </c>
      <c r="M3728" s="27"/>
    </row>
    <row r="3729" spans="1:13" ht="30" customHeight="1" x14ac:dyDescent="0.3">
      <c r="A3729" s="27">
        <f t="shared" si="32"/>
        <v>256</v>
      </c>
      <c r="B3729" s="31">
        <v>44972</v>
      </c>
      <c r="C3729" s="31">
        <v>44826</v>
      </c>
      <c r="D3729" s="19" t="s">
        <v>1030</v>
      </c>
      <c r="E3729" s="51" t="str">
        <f>IF(ISBLANK(LeaveTracker[[#This Row],[Employee Name]]),"-----",VLOOKUP(LeaveTracker[[#This Row],[Employee Name]],Employees[[Employee Name]:[Office]],7))</f>
        <v>CHO</v>
      </c>
      <c r="F3729" s="51" t="str">
        <f>IF(ISBLANK(LeaveTracker[[#This Row],[Employee Name]]),"-----",VLOOKUP(LeaveTracker[[#This Row],[Employee Name]],Employees[[Employee Name]:[Office]],6))</f>
        <v>CASUAL</v>
      </c>
      <c r="G3729" s="24">
        <v>44838</v>
      </c>
      <c r="H3729" s="24">
        <v>44838</v>
      </c>
      <c r="I3729" s="19" t="s">
        <v>82</v>
      </c>
      <c r="K3729" s="51" t="str">
        <f ca="1">LeaveTracker[[#This Row],[Days]]&amp;" "&amp;LeaveTracker[[#This Row],[Type of Leave]]</f>
        <v>1 VL</v>
      </c>
      <c r="L3729" s="23">
        <f ca="1">NETWORKDAYS(LeaveTracker[[#This Row],[Start Date]],LeaveTracker[[#This Row],[End Date]],lstHolidays)</f>
        <v>1</v>
      </c>
      <c r="M3729" s="27"/>
    </row>
    <row r="3730" spans="1:13" ht="30" customHeight="1" x14ac:dyDescent="0.3">
      <c r="A3730" s="27">
        <f t="shared" si="32"/>
        <v>257</v>
      </c>
      <c r="B3730" s="31">
        <v>44972</v>
      </c>
      <c r="C3730" s="31">
        <v>44605</v>
      </c>
      <c r="D3730" s="19" t="s">
        <v>2056</v>
      </c>
      <c r="E3730" s="51" t="str">
        <f>IF(ISBLANK(LeaveTracker[[#This Row],[Employee Name]]),"-----",VLOOKUP(LeaveTracker[[#This Row],[Employee Name]],Employees[[Employee Name]:[Office]],7))</f>
        <v>SAN JOSE ELEMENTARY</v>
      </c>
      <c r="F3730" s="51">
        <f>IF(ISBLANK(LeaveTracker[[#This Row],[Employee Name]]),"-----",VLOOKUP(LeaveTracker[[#This Row],[Employee Name]],Employees[[Employee Name]:[Office]],6))</f>
        <v>0</v>
      </c>
      <c r="G3730" s="21">
        <v>44967</v>
      </c>
      <c r="H3730" s="21">
        <v>44967</v>
      </c>
      <c r="I3730" s="19"/>
      <c r="K3730" s="51" t="str">
        <f ca="1">LeaveTracker[[#This Row],[Days]]&amp;" "&amp;LeaveTracker[[#This Row],[Type of Leave]]</f>
        <v xml:space="preserve">1 </v>
      </c>
      <c r="L3730" s="23">
        <f ca="1">NETWORKDAYS(LeaveTracker[[#This Row],[Start Date]],LeaveTracker[[#This Row],[End Date]],lstHolidays)</f>
        <v>1</v>
      </c>
      <c r="M3730" s="27"/>
    </row>
    <row r="3731" spans="1:13" ht="30" customHeight="1" x14ac:dyDescent="0.3">
      <c r="A3731" s="27">
        <f t="shared" ref="A3731:A3793" si="33">A3730+1</f>
        <v>258</v>
      </c>
      <c r="B3731" s="31">
        <v>44972</v>
      </c>
      <c r="C3731" s="31">
        <v>44888</v>
      </c>
      <c r="D3731" s="19" t="s">
        <v>338</v>
      </c>
      <c r="E3731" s="51" t="str">
        <f>IF(ISBLANK(LeaveTracker[[#This Row],[Employee Name]]),"-----",VLOOKUP(LeaveTracker[[#This Row],[Employee Name]],Employees[[Employee Name]:[Office]],7))</f>
        <v>COMELEC</v>
      </c>
      <c r="F3731" s="51" t="str">
        <f>IF(ISBLANK(LeaveTracker[[#This Row],[Employee Name]]),"-----",VLOOKUP(LeaveTracker[[#This Row],[Employee Name]],Employees[[Employee Name]:[Office]],6))</f>
        <v>REGULAR</v>
      </c>
      <c r="G3731" s="24">
        <v>44862</v>
      </c>
      <c r="H3731" s="24">
        <v>44862</v>
      </c>
      <c r="I3731" s="19" t="s">
        <v>81</v>
      </c>
      <c r="K3731" s="51" t="str">
        <f ca="1">LeaveTracker[[#This Row],[Days]]&amp;" "&amp;LeaveTracker[[#This Row],[Type of Leave]]</f>
        <v>1 SL</v>
      </c>
      <c r="L3731" s="23">
        <f ca="1">NETWORKDAYS(LeaveTracker[[#This Row],[Start Date]],LeaveTracker[[#This Row],[End Date]],lstHolidays)</f>
        <v>1</v>
      </c>
      <c r="M3731" s="27"/>
    </row>
    <row r="3732" spans="1:13" ht="30" customHeight="1" x14ac:dyDescent="0.3">
      <c r="A3732" s="27">
        <f t="shared" si="33"/>
        <v>259</v>
      </c>
      <c r="B3732" s="31">
        <v>44972</v>
      </c>
      <c r="C3732" s="31">
        <v>44888</v>
      </c>
      <c r="D3732" s="19" t="s">
        <v>338</v>
      </c>
      <c r="E3732" s="51" t="str">
        <f>IF(ISBLANK(LeaveTracker[[#This Row],[Employee Name]]),"-----",VLOOKUP(LeaveTracker[[#This Row],[Employee Name]],Employees[[Employee Name]:[Office]],7))</f>
        <v>COMELEC</v>
      </c>
      <c r="F3732" s="51" t="str">
        <f>IF(ISBLANK(LeaveTracker[[#This Row],[Employee Name]]),"-----",VLOOKUP(LeaveTracker[[#This Row],[Employee Name]],Employees[[Employee Name]:[Office]],6))</f>
        <v>REGULAR</v>
      </c>
      <c r="G3732" s="24">
        <v>44886</v>
      </c>
      <c r="H3732" s="24">
        <v>44886</v>
      </c>
      <c r="I3732" s="19" t="s">
        <v>81</v>
      </c>
      <c r="K3732" s="51" t="str">
        <f ca="1">LeaveTracker[[#This Row],[Days]]&amp;" "&amp;LeaveTracker[[#This Row],[Type of Leave]]</f>
        <v>1 SL</v>
      </c>
      <c r="L3732" s="23">
        <f ca="1">NETWORKDAYS(LeaveTracker[[#This Row],[Start Date]],LeaveTracker[[#This Row],[End Date]],lstHolidays)</f>
        <v>1</v>
      </c>
      <c r="M3732" s="27"/>
    </row>
    <row r="3733" spans="1:13" ht="30" customHeight="1" x14ac:dyDescent="0.3">
      <c r="A3733" s="27">
        <f t="shared" si="33"/>
        <v>260</v>
      </c>
      <c r="B3733" s="31">
        <v>44972</v>
      </c>
      <c r="C3733" s="31">
        <v>44907</v>
      </c>
      <c r="D3733" s="19" t="s">
        <v>355</v>
      </c>
      <c r="E3733" s="51" t="str">
        <f>IF(ISBLANK(LeaveTracker[[#This Row],[Employee Name]]),"-----",VLOOKUP(LeaveTracker[[#This Row],[Employee Name]],Employees[[Employee Name]:[Office]],7))</f>
        <v>LCR</v>
      </c>
      <c r="F3733" s="51" t="str">
        <f>IF(ISBLANK(LeaveTracker[[#This Row],[Employee Name]]),"-----",VLOOKUP(LeaveTracker[[#This Row],[Employee Name]],Employees[[Employee Name]:[Office]],6))</f>
        <v>REGULAR</v>
      </c>
      <c r="G3733" s="24">
        <v>44902</v>
      </c>
      <c r="H3733" s="24">
        <v>44902</v>
      </c>
      <c r="I3733" s="19" t="s">
        <v>81</v>
      </c>
      <c r="K3733" s="51" t="str">
        <f ca="1">LeaveTracker[[#This Row],[Days]]&amp;" "&amp;LeaveTracker[[#This Row],[Type of Leave]]</f>
        <v>1 SL</v>
      </c>
      <c r="L3733" s="23">
        <f ca="1">NETWORKDAYS(LeaveTracker[[#This Row],[Start Date]],LeaveTracker[[#This Row],[End Date]],lstHolidays)</f>
        <v>1</v>
      </c>
      <c r="M3733" s="27"/>
    </row>
    <row r="3734" spans="1:13" ht="30" customHeight="1" x14ac:dyDescent="0.3">
      <c r="A3734" s="27">
        <f t="shared" si="33"/>
        <v>261</v>
      </c>
      <c r="B3734" s="31">
        <v>44972</v>
      </c>
      <c r="C3734" s="31">
        <v>44807</v>
      </c>
      <c r="D3734" s="19" t="s">
        <v>1867</v>
      </c>
      <c r="E3734" s="51" t="str">
        <f>IF(ISBLANK(LeaveTracker[[#This Row],[Employee Name]]),"-----",VLOOKUP(LeaveTracker[[#This Row],[Employee Name]],Employees[[Employee Name]:[Office]],7))</f>
        <v>TCSNHS-ISHS</v>
      </c>
      <c r="F3734" s="51" t="str">
        <f>IF(ISBLANK(LeaveTracker[[#This Row],[Employee Name]]),"-----",VLOOKUP(LeaveTracker[[#This Row],[Employee Name]],Employees[[Employee Name]:[Office]],6))</f>
        <v>CASUAL</v>
      </c>
      <c r="G3734" s="24">
        <v>44804</v>
      </c>
      <c r="H3734" s="24">
        <v>44806</v>
      </c>
      <c r="I3734" s="19" t="s">
        <v>81</v>
      </c>
      <c r="K3734" s="51" t="str">
        <f ca="1">LeaveTracker[[#This Row],[Days]]&amp;" "&amp;LeaveTracker[[#This Row],[Type of Leave]]</f>
        <v>3 SL</v>
      </c>
      <c r="L3734" s="23">
        <f ca="1">NETWORKDAYS(LeaveTracker[[#This Row],[Start Date]],LeaveTracker[[#This Row],[End Date]],lstHolidays)</f>
        <v>3</v>
      </c>
      <c r="M3734" s="27"/>
    </row>
    <row r="3735" spans="1:13" ht="30" customHeight="1" x14ac:dyDescent="0.3">
      <c r="A3735" s="27">
        <f t="shared" si="33"/>
        <v>262</v>
      </c>
      <c r="B3735" s="31">
        <v>44972</v>
      </c>
      <c r="C3735" s="31">
        <v>44900</v>
      </c>
      <c r="D3735" s="19" t="s">
        <v>720</v>
      </c>
      <c r="E3735" s="51" t="str">
        <f>IF(ISBLANK(LeaveTracker[[#This Row],[Employee Name]]),"-----",VLOOKUP(LeaveTracker[[#This Row],[Employee Name]],Employees[[Employee Name]:[Office]],7))</f>
        <v>LCR</v>
      </c>
      <c r="F3735" s="51" t="str">
        <f>IF(ISBLANK(LeaveTracker[[#This Row],[Employee Name]]),"-----",VLOOKUP(LeaveTracker[[#This Row],[Employee Name]],Employees[[Employee Name]:[Office]],6))</f>
        <v>REGULAR</v>
      </c>
      <c r="G3735" s="24">
        <v>44918</v>
      </c>
      <c r="H3735" s="24">
        <v>44918</v>
      </c>
      <c r="I3735" s="19" t="s">
        <v>82</v>
      </c>
      <c r="K3735" s="51" t="str">
        <f ca="1">LeaveTracker[[#This Row],[Days]]&amp;" "&amp;LeaveTracker[[#This Row],[Type of Leave]]</f>
        <v>1 VL</v>
      </c>
      <c r="L3735" s="23">
        <f ca="1">NETWORKDAYS(LeaveTracker[[#This Row],[Start Date]],LeaveTracker[[#This Row],[End Date]],lstHolidays)</f>
        <v>1</v>
      </c>
      <c r="M3735" s="27"/>
    </row>
    <row r="3736" spans="1:13" ht="30" customHeight="1" x14ac:dyDescent="0.3">
      <c r="A3736" s="27">
        <v>262</v>
      </c>
      <c r="B3736" s="31">
        <v>44972</v>
      </c>
      <c r="C3736" s="31">
        <v>44900</v>
      </c>
      <c r="D3736" s="19" t="s">
        <v>720</v>
      </c>
      <c r="E3736" s="51" t="str">
        <f>IF(ISBLANK(LeaveTracker[[#This Row],[Employee Name]]),"-----",VLOOKUP(LeaveTracker[[#This Row],[Employee Name]],Employees[[Employee Name]:[Office]],7))</f>
        <v>LCR</v>
      </c>
      <c r="F3736" s="51" t="str">
        <f>IF(ISBLANK(LeaveTracker[[#This Row],[Employee Name]]),"-----",VLOOKUP(LeaveTracker[[#This Row],[Employee Name]],Employees[[Employee Name]:[Office]],6))</f>
        <v>REGULAR</v>
      </c>
      <c r="G3736" s="24">
        <v>44921</v>
      </c>
      <c r="H3736" s="24">
        <v>44922</v>
      </c>
      <c r="I3736" s="19" t="s">
        <v>82</v>
      </c>
      <c r="K3736" s="51" t="str">
        <f ca="1">LeaveTracker[[#This Row],[Days]]&amp;" "&amp;LeaveTracker[[#This Row],[Type of Leave]]</f>
        <v>1 VL</v>
      </c>
      <c r="L3736" s="23">
        <f ca="1">NETWORKDAYS(LeaveTracker[[#This Row],[Start Date]],LeaveTracker[[#This Row],[End Date]],lstHolidays)</f>
        <v>1</v>
      </c>
      <c r="M3736" s="27"/>
    </row>
    <row r="3737" spans="1:13" ht="30" customHeight="1" x14ac:dyDescent="0.3">
      <c r="A3737" s="27">
        <f t="shared" si="33"/>
        <v>263</v>
      </c>
      <c r="B3737" s="31">
        <v>44972</v>
      </c>
      <c r="C3737" s="31">
        <v>44887</v>
      </c>
      <c r="D3737" s="19" t="s">
        <v>720</v>
      </c>
      <c r="E3737" s="51" t="str">
        <f>IF(ISBLANK(LeaveTracker[[#This Row],[Employee Name]]),"-----",VLOOKUP(LeaveTracker[[#This Row],[Employee Name]],Employees[[Employee Name]:[Office]],7))</f>
        <v>LCR</v>
      </c>
      <c r="F3737" s="51" t="str">
        <f>IF(ISBLANK(LeaveTracker[[#This Row],[Employee Name]]),"-----",VLOOKUP(LeaveTracker[[#This Row],[Employee Name]],Employees[[Employee Name]:[Office]],6))</f>
        <v>REGULAR</v>
      </c>
      <c r="G3737" s="24">
        <v>44886</v>
      </c>
      <c r="H3737" s="24">
        <v>44886</v>
      </c>
      <c r="I3737" s="19" t="s">
        <v>81</v>
      </c>
      <c r="K3737" s="51" t="str">
        <f ca="1">LeaveTracker[[#This Row],[Days]]&amp;" "&amp;LeaveTracker[[#This Row],[Type of Leave]]</f>
        <v>1 SL</v>
      </c>
      <c r="L3737" s="23">
        <f ca="1">NETWORKDAYS(LeaveTracker[[#This Row],[Start Date]],LeaveTracker[[#This Row],[End Date]],lstHolidays)</f>
        <v>1</v>
      </c>
      <c r="M3737" s="27"/>
    </row>
    <row r="3738" spans="1:13" ht="30" customHeight="1" x14ac:dyDescent="0.3">
      <c r="A3738" s="27">
        <f t="shared" si="33"/>
        <v>264</v>
      </c>
      <c r="B3738" s="31">
        <v>44972</v>
      </c>
      <c r="C3738" s="31">
        <v>44889</v>
      </c>
      <c r="D3738" s="19" t="s">
        <v>525</v>
      </c>
      <c r="E3738" s="51" t="str">
        <f>IF(ISBLANK(LeaveTracker[[#This Row],[Employee Name]]),"-----",VLOOKUP(LeaveTracker[[#This Row],[Employee Name]],Employees[[Employee Name]:[Office]],7))</f>
        <v>GSO</v>
      </c>
      <c r="F3738" s="51" t="str">
        <f>IF(ISBLANK(LeaveTracker[[#This Row],[Employee Name]]),"-----",VLOOKUP(LeaveTracker[[#This Row],[Employee Name]],Employees[[Employee Name]:[Office]],6))</f>
        <v>REGULAR</v>
      </c>
      <c r="G3738" s="24">
        <v>44888</v>
      </c>
      <c r="H3738" s="24">
        <v>44888</v>
      </c>
      <c r="I3738" s="19" t="s">
        <v>81</v>
      </c>
      <c r="K3738" s="51" t="str">
        <f ca="1">LeaveTracker[[#This Row],[Days]]&amp;" "&amp;LeaveTracker[[#This Row],[Type of Leave]]</f>
        <v>1 SL</v>
      </c>
      <c r="L3738" s="23">
        <f ca="1">NETWORKDAYS(LeaveTracker[[#This Row],[Start Date]],LeaveTracker[[#This Row],[End Date]],lstHolidays)</f>
        <v>1</v>
      </c>
      <c r="M3738" s="27"/>
    </row>
    <row r="3739" spans="1:13" ht="30" customHeight="1" x14ac:dyDescent="0.3">
      <c r="A3739" s="27">
        <f t="shared" si="33"/>
        <v>265</v>
      </c>
      <c r="B3739" s="31">
        <v>44972</v>
      </c>
      <c r="C3739" s="31">
        <v>44894</v>
      </c>
      <c r="D3739" s="19" t="s">
        <v>525</v>
      </c>
      <c r="E3739" s="51" t="str">
        <f>IF(ISBLANK(LeaveTracker[[#This Row],[Employee Name]]),"-----",VLOOKUP(LeaveTracker[[#This Row],[Employee Name]],Employees[[Employee Name]:[Office]],7))</f>
        <v>GSO</v>
      </c>
      <c r="F3739" s="51" t="str">
        <f>IF(ISBLANK(LeaveTracker[[#This Row],[Employee Name]]),"-----",VLOOKUP(LeaveTracker[[#This Row],[Employee Name]],Employees[[Employee Name]:[Office]],6))</f>
        <v>REGULAR</v>
      </c>
      <c r="G3739" s="24">
        <v>44917</v>
      </c>
      <c r="H3739" s="24">
        <v>44918</v>
      </c>
      <c r="I3739" s="19" t="s">
        <v>82</v>
      </c>
      <c r="K3739" s="51" t="str">
        <f ca="1">LeaveTracker[[#This Row],[Days]]&amp;" "&amp;LeaveTracker[[#This Row],[Type of Leave]]</f>
        <v>2 VL</v>
      </c>
      <c r="L3739" s="23">
        <f ca="1">NETWORKDAYS(LeaveTracker[[#This Row],[Start Date]],LeaveTracker[[#This Row],[End Date]],lstHolidays)</f>
        <v>2</v>
      </c>
      <c r="M3739" s="27"/>
    </row>
    <row r="3740" spans="1:13" ht="30" customHeight="1" x14ac:dyDescent="0.3">
      <c r="A3740" s="27">
        <f t="shared" si="33"/>
        <v>266</v>
      </c>
      <c r="B3740" s="31">
        <v>44979</v>
      </c>
      <c r="C3740" s="31">
        <v>44904</v>
      </c>
      <c r="D3740" s="19" t="s">
        <v>1879</v>
      </c>
      <c r="E3740" s="51" t="str">
        <f>IF(ISBLANK(LeaveTracker[[#This Row],[Employee Name]]),"-----",VLOOKUP(LeaveTracker[[#This Row],[Employee Name]],Employees[[Employee Name]:[Office]],7))</f>
        <v>TICC</v>
      </c>
      <c r="F3740" s="51" t="str">
        <f>IF(ISBLANK(LeaveTracker[[#This Row],[Employee Name]]),"-----",VLOOKUP(LeaveTracker[[#This Row],[Employee Name]],Employees[[Employee Name]:[Office]],6))</f>
        <v>CASUAL</v>
      </c>
      <c r="G3740" s="24">
        <v>44570</v>
      </c>
      <c r="H3740" s="24">
        <v>44572</v>
      </c>
      <c r="I3740" s="19" t="s">
        <v>82</v>
      </c>
      <c r="K3740" s="51" t="str">
        <f ca="1">LeaveTracker[[#This Row],[Days]]&amp;" "&amp;LeaveTracker[[#This Row],[Type of Leave]]</f>
        <v>2 VL</v>
      </c>
      <c r="L3740" s="23">
        <f ca="1">NETWORKDAYS(LeaveTracker[[#This Row],[Start Date]],LeaveTracker[[#This Row],[End Date]],lstHolidays)</f>
        <v>2</v>
      </c>
      <c r="M3740" s="27"/>
    </row>
    <row r="3741" spans="1:13" ht="30" customHeight="1" x14ac:dyDescent="0.3">
      <c r="A3741" s="27">
        <f t="shared" si="33"/>
        <v>267</v>
      </c>
      <c r="B3741" s="31">
        <v>44979</v>
      </c>
      <c r="C3741" s="31">
        <v>44823</v>
      </c>
      <c r="D3741" s="19" t="s">
        <v>1880</v>
      </c>
      <c r="E3741" s="51" t="str">
        <f>IF(ISBLANK(LeaveTracker[[#This Row],[Employee Name]]),"-----",VLOOKUP(LeaveTracker[[#This Row],[Employee Name]],Employees[[Employee Name]:[Office]],7))</f>
        <v>TICC</v>
      </c>
      <c r="F3741" s="51" t="str">
        <f>IF(ISBLANK(LeaveTracker[[#This Row],[Employee Name]]),"-----",VLOOKUP(LeaveTracker[[#This Row],[Employee Name]],Employees[[Employee Name]:[Office]],6))</f>
        <v>CASUAL</v>
      </c>
      <c r="G3741" s="24">
        <v>44812</v>
      </c>
      <c r="H3741" s="24">
        <v>44812</v>
      </c>
      <c r="I3741" s="19" t="s">
        <v>81</v>
      </c>
      <c r="K3741" s="51" t="str">
        <f ca="1">LeaveTracker[[#This Row],[Days]]&amp;" "&amp;LeaveTracker[[#This Row],[Type of Leave]]</f>
        <v>1 SL</v>
      </c>
      <c r="L3741" s="23">
        <f ca="1">NETWORKDAYS(LeaveTracker[[#This Row],[Start Date]],LeaveTracker[[#This Row],[End Date]],lstHolidays)</f>
        <v>1</v>
      </c>
      <c r="M3741" s="27"/>
    </row>
    <row r="3742" spans="1:13" ht="30" customHeight="1" x14ac:dyDescent="0.3">
      <c r="A3742" s="27">
        <f t="shared" si="33"/>
        <v>268</v>
      </c>
      <c r="B3742" s="31">
        <v>44979</v>
      </c>
      <c r="C3742" s="31">
        <v>44909</v>
      </c>
      <c r="D3742" s="19" t="s">
        <v>1821</v>
      </c>
      <c r="E3742" s="51" t="str">
        <f>IF(ISBLANK(LeaveTracker[[#This Row],[Employee Name]]),"-----",VLOOKUP(LeaveTracker[[#This Row],[Employee Name]],Employees[[Employee Name]:[Office]],7))</f>
        <v>TICC/TCCH</v>
      </c>
      <c r="F3742" s="51" t="str">
        <f>IF(ISBLANK(LeaveTracker[[#This Row],[Employee Name]]),"-----",VLOOKUP(LeaveTracker[[#This Row],[Employee Name]],Employees[[Employee Name]:[Office]],6))</f>
        <v>CASUAL</v>
      </c>
      <c r="G3742" s="24">
        <v>44923</v>
      </c>
      <c r="H3742" s="24">
        <v>44923</v>
      </c>
      <c r="I3742" s="19" t="s">
        <v>82</v>
      </c>
      <c r="K3742" s="51" t="str">
        <f ca="1">LeaveTracker[[#This Row],[Days]]&amp;" "&amp;LeaveTracker[[#This Row],[Type of Leave]]</f>
        <v>1 VL</v>
      </c>
      <c r="L3742" s="23">
        <f ca="1">NETWORKDAYS(LeaveTracker[[#This Row],[Start Date]],LeaveTracker[[#This Row],[End Date]],lstHolidays)</f>
        <v>1</v>
      </c>
      <c r="M3742" s="27"/>
    </row>
    <row r="3743" spans="1:13" ht="30" customHeight="1" x14ac:dyDescent="0.3">
      <c r="A3743" s="27">
        <v>268</v>
      </c>
      <c r="B3743" s="31">
        <v>44979</v>
      </c>
      <c r="C3743" s="31">
        <v>44910</v>
      </c>
      <c r="D3743" s="19" t="s">
        <v>1821</v>
      </c>
      <c r="E3743" s="51" t="str">
        <f>IF(ISBLANK(LeaveTracker[[#This Row],[Employee Name]]),"-----",VLOOKUP(LeaveTracker[[#This Row],[Employee Name]],Employees[[Employee Name]:[Office]],7))</f>
        <v>TICC/TCCH</v>
      </c>
      <c r="F3743" s="51" t="str">
        <f>IF(ISBLANK(LeaveTracker[[#This Row],[Employee Name]]),"-----",VLOOKUP(LeaveTracker[[#This Row],[Employee Name]],Employees[[Employee Name]:[Office]],6))</f>
        <v>CASUAL</v>
      </c>
      <c r="G3743" s="24">
        <v>44926</v>
      </c>
      <c r="H3743" s="24">
        <v>44926</v>
      </c>
      <c r="I3743" s="19" t="s">
        <v>82</v>
      </c>
      <c r="K3743" s="51" t="str">
        <f ca="1">LeaveTracker[[#This Row],[Days]]&amp;" "&amp;LeaveTracker[[#This Row],[Type of Leave]]</f>
        <v>0 VL</v>
      </c>
      <c r="L3743" s="23">
        <f ca="1">NETWORKDAYS(LeaveTracker[[#This Row],[Start Date]],LeaveTracker[[#This Row],[End Date]],lstHolidays)</f>
        <v>0</v>
      </c>
      <c r="M3743" s="27"/>
    </row>
    <row r="3744" spans="1:13" ht="30" customHeight="1" x14ac:dyDescent="0.3">
      <c r="A3744" s="27">
        <f t="shared" si="33"/>
        <v>269</v>
      </c>
      <c r="B3744" s="31">
        <v>44979</v>
      </c>
      <c r="C3744" s="31">
        <v>44958</v>
      </c>
      <c r="D3744" s="19" t="s">
        <v>1878</v>
      </c>
      <c r="E3744" s="51" t="str">
        <f>IF(ISBLANK(LeaveTracker[[#This Row],[Employee Name]]),"-----",VLOOKUP(LeaveTracker[[#This Row],[Employee Name]],Employees[[Employee Name]:[Office]],7))</f>
        <v>TICC</v>
      </c>
      <c r="F3744" s="51" t="str">
        <f>IF(ISBLANK(LeaveTracker[[#This Row],[Employee Name]]),"-----",VLOOKUP(LeaveTracker[[#This Row],[Employee Name]],Employees[[Employee Name]:[Office]],6))</f>
        <v>CASUAL</v>
      </c>
      <c r="G3744" s="24">
        <v>44956</v>
      </c>
      <c r="H3744" s="24">
        <v>44956</v>
      </c>
      <c r="I3744" s="19" t="s">
        <v>81</v>
      </c>
      <c r="K3744" s="51" t="str">
        <f ca="1">LeaveTracker[[#This Row],[Days]]&amp;" "&amp;LeaveTracker[[#This Row],[Type of Leave]]</f>
        <v>1 SL</v>
      </c>
      <c r="L3744" s="23">
        <f ca="1">NETWORKDAYS(LeaveTracker[[#This Row],[Start Date]],LeaveTracker[[#This Row],[End Date]],lstHolidays)</f>
        <v>1</v>
      </c>
      <c r="M3744" s="27"/>
    </row>
    <row r="3745" spans="1:13" ht="30" customHeight="1" x14ac:dyDescent="0.3">
      <c r="A3745" s="27">
        <f t="shared" si="33"/>
        <v>270</v>
      </c>
      <c r="B3745" s="31">
        <v>44979</v>
      </c>
      <c r="C3745" s="31">
        <v>44951</v>
      </c>
      <c r="D3745" s="19" t="s">
        <v>1878</v>
      </c>
      <c r="E3745" s="51" t="str">
        <f>IF(ISBLANK(LeaveTracker[[#This Row],[Employee Name]]),"-----",VLOOKUP(LeaveTracker[[#This Row],[Employee Name]],Employees[[Employee Name]:[Office]],7))</f>
        <v>TICC</v>
      </c>
      <c r="F3745" s="51" t="str">
        <f>IF(ISBLANK(LeaveTracker[[#This Row],[Employee Name]]),"-----",VLOOKUP(LeaveTracker[[#This Row],[Employee Name]],Employees[[Employee Name]:[Office]],6))</f>
        <v>CASUAL</v>
      </c>
      <c r="G3745" s="24">
        <v>44957</v>
      </c>
      <c r="H3745" s="24">
        <v>44957</v>
      </c>
      <c r="I3745" s="19" t="s">
        <v>82</v>
      </c>
      <c r="K3745" s="51" t="str">
        <f ca="1">LeaveTracker[[#This Row],[Days]]&amp;" "&amp;LeaveTracker[[#This Row],[Type of Leave]]</f>
        <v>1 VL</v>
      </c>
      <c r="L3745" s="23">
        <f ca="1">NETWORKDAYS(LeaveTracker[[#This Row],[Start Date]],LeaveTracker[[#This Row],[End Date]],lstHolidays)</f>
        <v>1</v>
      </c>
      <c r="M3745" s="27"/>
    </row>
    <row r="3746" spans="1:13" ht="30" customHeight="1" x14ac:dyDescent="0.3">
      <c r="A3746" s="27">
        <f t="shared" si="33"/>
        <v>271</v>
      </c>
      <c r="B3746" s="31">
        <v>44979</v>
      </c>
      <c r="C3746" s="31">
        <v>44958</v>
      </c>
      <c r="D3746" s="19" t="s">
        <v>1878</v>
      </c>
      <c r="E3746" s="51" t="str">
        <f>IF(ISBLANK(LeaveTracker[[#This Row],[Employee Name]]),"-----",VLOOKUP(LeaveTracker[[#This Row],[Employee Name]],Employees[[Employee Name]:[Office]],7))</f>
        <v>TICC</v>
      </c>
      <c r="F3746" s="51" t="str">
        <f>IF(ISBLANK(LeaveTracker[[#This Row],[Employee Name]]),"-----",VLOOKUP(LeaveTracker[[#This Row],[Employee Name]],Employees[[Employee Name]:[Office]],6))</f>
        <v>CASUAL</v>
      </c>
      <c r="G3746" s="24">
        <v>44966</v>
      </c>
      <c r="H3746" s="24">
        <v>44966</v>
      </c>
      <c r="I3746" s="19" t="s">
        <v>82</v>
      </c>
      <c r="K3746" s="51" t="str">
        <f ca="1">LeaveTracker[[#This Row],[Days]]&amp;" "&amp;LeaveTracker[[#This Row],[Type of Leave]]</f>
        <v>1 VL</v>
      </c>
      <c r="L3746" s="23">
        <f ca="1">NETWORKDAYS(LeaveTracker[[#This Row],[Start Date]],LeaveTracker[[#This Row],[End Date]],lstHolidays)</f>
        <v>1</v>
      </c>
      <c r="M3746" s="27"/>
    </row>
    <row r="3747" spans="1:13" ht="30" customHeight="1" x14ac:dyDescent="0.3">
      <c r="A3747" s="27">
        <f t="shared" si="33"/>
        <v>272</v>
      </c>
      <c r="B3747" s="31">
        <v>44979</v>
      </c>
      <c r="C3747" s="31">
        <v>44904</v>
      </c>
      <c r="D3747" s="19" t="s">
        <v>116</v>
      </c>
      <c r="E3747" s="51" t="str">
        <f>IF(ISBLANK(LeaveTracker[[#This Row],[Employee Name]]),"-----",VLOOKUP(LeaveTracker[[#This Row],[Employee Name]],Employees[[Employee Name]:[Office]],7))</f>
        <v>CHARACTER OFFICE</v>
      </c>
      <c r="F3747" s="51" t="str">
        <f>IF(ISBLANK(LeaveTracker[[#This Row],[Employee Name]]),"-----",VLOOKUP(LeaveTracker[[#This Row],[Employee Name]],Employees[[Employee Name]:[Office]],6))</f>
        <v>REGULAR</v>
      </c>
      <c r="G3747" s="24">
        <v>44901</v>
      </c>
      <c r="H3747" s="24">
        <v>44901</v>
      </c>
      <c r="I3747" s="19" t="s">
        <v>81</v>
      </c>
      <c r="K3747" s="51" t="str">
        <f ca="1">LeaveTracker[[#This Row],[Days]]&amp;" "&amp;LeaveTracker[[#This Row],[Type of Leave]]</f>
        <v>1 SL</v>
      </c>
      <c r="L3747" s="23">
        <f ca="1">NETWORKDAYS(LeaveTracker[[#This Row],[Start Date]],LeaveTracker[[#This Row],[End Date]],lstHolidays)</f>
        <v>1</v>
      </c>
      <c r="M3747" s="27"/>
    </row>
    <row r="3748" spans="1:13" ht="30" customHeight="1" x14ac:dyDescent="0.3">
      <c r="A3748" s="27">
        <f t="shared" si="33"/>
        <v>273</v>
      </c>
      <c r="B3748" s="31">
        <v>44979</v>
      </c>
      <c r="C3748" s="31">
        <v>44907</v>
      </c>
      <c r="D3748" s="19" t="s">
        <v>2030</v>
      </c>
      <c r="E3748" s="51" t="str">
        <f>IF(ISBLANK(LeaveTracker[[#This Row],[Employee Name]]),"-----",VLOOKUP(LeaveTracker[[#This Row],[Employee Name]],Employees[[Employee Name]:[Office]],7))</f>
        <v>EDP</v>
      </c>
      <c r="F3748" s="51" t="str">
        <f>IF(ISBLANK(LeaveTracker[[#This Row],[Employee Name]]),"-----",VLOOKUP(LeaveTracker[[#This Row],[Employee Name]],Employees[[Employee Name]:[Office]],6))</f>
        <v>CASUAL</v>
      </c>
      <c r="G3748" s="24">
        <v>44904</v>
      </c>
      <c r="H3748" s="24">
        <v>44904</v>
      </c>
      <c r="I3748" s="19" t="s">
        <v>82</v>
      </c>
      <c r="K3748" s="51" t="str">
        <f ca="1">LeaveTracker[[#This Row],[Days]]&amp;" "&amp;LeaveTracker[[#This Row],[Type of Leave]]</f>
        <v>1 VL</v>
      </c>
      <c r="L3748" s="23">
        <f ca="1">NETWORKDAYS(LeaveTracker[[#This Row],[Start Date]],LeaveTracker[[#This Row],[End Date]],lstHolidays)</f>
        <v>1</v>
      </c>
      <c r="M3748" s="27"/>
    </row>
    <row r="3749" spans="1:13" ht="30" customHeight="1" x14ac:dyDescent="0.3">
      <c r="A3749" s="27">
        <f t="shared" si="33"/>
        <v>274</v>
      </c>
      <c r="B3749" s="31">
        <v>44979</v>
      </c>
      <c r="C3749" s="31">
        <v>44950</v>
      </c>
      <c r="D3749" s="19" t="s">
        <v>2063</v>
      </c>
      <c r="E3749" s="51" t="str">
        <f>IF(ISBLANK(LeaveTracker[[#This Row],[Employee Name]]),"-----",VLOOKUP(LeaveTracker[[#This Row],[Employee Name]],Employees[[Employee Name]:[Office]],7))</f>
        <v>DEPED</v>
      </c>
      <c r="F3749" s="51" t="str">
        <f>IF(ISBLANK(LeaveTracker[[#This Row],[Employee Name]]),"-----",VLOOKUP(LeaveTracker[[#This Row],[Employee Name]],Employees[[Employee Name]:[Office]],6))</f>
        <v>CASUAL</v>
      </c>
      <c r="G3749" s="24">
        <v>44957</v>
      </c>
      <c r="H3749" s="24">
        <v>44967</v>
      </c>
      <c r="I3749" s="19" t="s">
        <v>82</v>
      </c>
      <c r="K3749" s="51" t="str">
        <f ca="1">LeaveTracker[[#This Row],[Days]]&amp;" "&amp;LeaveTracker[[#This Row],[Type of Leave]]</f>
        <v>9 VL</v>
      </c>
      <c r="L3749" s="23">
        <f ca="1">NETWORKDAYS(LeaveTracker[[#This Row],[Start Date]],LeaveTracker[[#This Row],[End Date]],lstHolidays)</f>
        <v>9</v>
      </c>
      <c r="M3749" s="27"/>
    </row>
    <row r="3750" spans="1:13" ht="30" customHeight="1" x14ac:dyDescent="0.3">
      <c r="A3750" s="27">
        <f t="shared" si="33"/>
        <v>275</v>
      </c>
      <c r="B3750" s="31">
        <v>44979</v>
      </c>
      <c r="C3750" s="31">
        <v>44949</v>
      </c>
      <c r="D3750" s="19" t="s">
        <v>1953</v>
      </c>
      <c r="E3750" s="51" t="str">
        <f>IF(ISBLANK(LeaveTracker[[#This Row],[Employee Name]]),"-----",VLOOKUP(LeaveTracker[[#This Row],[Employee Name]],Employees[[Employee Name]:[Office]],7))</f>
        <v>GSO</v>
      </c>
      <c r="F3750" s="51" t="str">
        <f>IF(ISBLANK(LeaveTracker[[#This Row],[Employee Name]]),"-----",VLOOKUP(LeaveTracker[[#This Row],[Employee Name]],Employees[[Employee Name]:[Office]],6))</f>
        <v>CASUAL</v>
      </c>
      <c r="G3750" s="24">
        <v>44946</v>
      </c>
      <c r="H3750" s="24">
        <v>44946</v>
      </c>
      <c r="I3750" s="19" t="s">
        <v>298</v>
      </c>
      <c r="J3750" s="43" t="s">
        <v>274</v>
      </c>
      <c r="K3750" s="51" t="str">
        <f ca="1">LeaveTracker[[#This Row],[Days]]&amp;" "&amp;LeaveTracker[[#This Row],[Type of Leave]]</f>
        <v>1 OTHER</v>
      </c>
      <c r="L3750" s="23">
        <f ca="1">NETWORKDAYS(LeaveTracker[[#This Row],[Start Date]],LeaveTracker[[#This Row],[End Date]],lstHolidays)</f>
        <v>1</v>
      </c>
      <c r="M3750" s="27"/>
    </row>
    <row r="3751" spans="1:13" ht="30" customHeight="1" x14ac:dyDescent="0.3">
      <c r="A3751" s="27">
        <f t="shared" si="33"/>
        <v>276</v>
      </c>
      <c r="B3751" s="31">
        <v>44979</v>
      </c>
      <c r="C3751" s="31">
        <v>45279</v>
      </c>
      <c r="D3751" s="19" t="s">
        <v>1953</v>
      </c>
      <c r="E3751" s="51" t="str">
        <f>IF(ISBLANK(LeaveTracker[[#This Row],[Employee Name]]),"-----",VLOOKUP(LeaveTracker[[#This Row],[Employee Name]],Employees[[Employee Name]:[Office]],7))</f>
        <v>GSO</v>
      </c>
      <c r="F3751" s="51" t="str">
        <f>IF(ISBLANK(LeaveTracker[[#This Row],[Employee Name]]),"-----",VLOOKUP(LeaveTracker[[#This Row],[Employee Name]],Employees[[Employee Name]:[Office]],6))</f>
        <v>CASUAL</v>
      </c>
      <c r="G3751" s="24">
        <v>44921</v>
      </c>
      <c r="H3751" s="24">
        <v>44921</v>
      </c>
      <c r="I3751" s="19" t="s">
        <v>82</v>
      </c>
      <c r="K3751" s="51" t="str">
        <f ca="1">LeaveTracker[[#This Row],[Days]]&amp;" "&amp;LeaveTracker[[#This Row],[Type of Leave]]</f>
        <v>0 VL</v>
      </c>
      <c r="L3751" s="23">
        <f ca="1">NETWORKDAYS(LeaveTracker[[#This Row],[Start Date]],LeaveTracker[[#This Row],[End Date]],lstHolidays)</f>
        <v>0</v>
      </c>
      <c r="M3751" s="27"/>
    </row>
    <row r="3752" spans="1:13" ht="30" customHeight="1" x14ac:dyDescent="0.3">
      <c r="A3752" s="27">
        <v>276</v>
      </c>
      <c r="B3752" s="31">
        <v>44979</v>
      </c>
      <c r="C3752" s="31">
        <v>45279</v>
      </c>
      <c r="D3752" s="19" t="s">
        <v>1953</v>
      </c>
      <c r="E3752" s="51" t="str">
        <f>IF(ISBLANK(LeaveTracker[[#This Row],[Employee Name]]),"-----",VLOOKUP(LeaveTracker[[#This Row],[Employee Name]],Employees[[Employee Name]:[Office]],7))</f>
        <v>GSO</v>
      </c>
      <c r="F3752" s="51" t="str">
        <f>IF(ISBLANK(LeaveTracker[[#This Row],[Employee Name]]),"-----",VLOOKUP(LeaveTracker[[#This Row],[Employee Name]],Employees[[Employee Name]:[Office]],6))</f>
        <v>CASUAL</v>
      </c>
      <c r="G3752" s="24">
        <v>44923</v>
      </c>
      <c r="H3752" s="24">
        <v>44924</v>
      </c>
      <c r="I3752" s="19" t="s">
        <v>82</v>
      </c>
      <c r="K3752" s="51" t="str">
        <f ca="1">LeaveTracker[[#This Row],[Days]]&amp;" "&amp;LeaveTracker[[#This Row],[Type of Leave]]</f>
        <v>2 VL</v>
      </c>
      <c r="L3752" s="23">
        <f ca="1">NETWORKDAYS(LeaveTracker[[#This Row],[Start Date]],LeaveTracker[[#This Row],[End Date]],lstHolidays)</f>
        <v>2</v>
      </c>
      <c r="M3752" s="27"/>
    </row>
    <row r="3753" spans="1:13" ht="30" customHeight="1" x14ac:dyDescent="0.3">
      <c r="A3753" s="27">
        <f t="shared" si="33"/>
        <v>277</v>
      </c>
      <c r="B3753" s="31">
        <v>44979</v>
      </c>
      <c r="C3753" s="31">
        <v>44958</v>
      </c>
      <c r="D3753" s="19" t="s">
        <v>1753</v>
      </c>
      <c r="E3753" s="51" t="str">
        <f>IF(ISBLANK(LeaveTracker[[#This Row],[Employee Name]]),"-----",VLOOKUP(LeaveTracker[[#This Row],[Employee Name]],Employees[[Employee Name]:[Office]],7))</f>
        <v>ACCOUNTING</v>
      </c>
      <c r="F3753" s="51" t="str">
        <f>IF(ISBLANK(LeaveTracker[[#This Row],[Employee Name]]),"-----",VLOOKUP(LeaveTracker[[#This Row],[Employee Name]],Employees[[Employee Name]:[Office]],6))</f>
        <v>CASUAL</v>
      </c>
      <c r="G3753" s="24">
        <v>44966</v>
      </c>
      <c r="H3753" s="24">
        <v>44967</v>
      </c>
      <c r="I3753" s="19" t="s">
        <v>82</v>
      </c>
      <c r="K3753" s="51" t="str">
        <f ca="1">LeaveTracker[[#This Row],[Days]]&amp;" "&amp;LeaveTracker[[#This Row],[Type of Leave]]</f>
        <v>2 VL</v>
      </c>
      <c r="L3753" s="23">
        <f ca="1">NETWORKDAYS(LeaveTracker[[#This Row],[Start Date]],LeaveTracker[[#This Row],[End Date]],lstHolidays)</f>
        <v>2</v>
      </c>
      <c r="M3753" s="27"/>
    </row>
    <row r="3754" spans="1:13" ht="30" customHeight="1" x14ac:dyDescent="0.3">
      <c r="A3754" s="27">
        <f t="shared" si="33"/>
        <v>278</v>
      </c>
      <c r="B3754" s="31">
        <v>44979</v>
      </c>
      <c r="C3754" s="31">
        <v>44954</v>
      </c>
      <c r="D3754" s="19" t="s">
        <v>1911</v>
      </c>
      <c r="E3754" s="51" t="str">
        <f>IF(ISBLANK(LeaveTracker[[#This Row],[Employee Name]]),"-----",VLOOKUP(LeaveTracker[[#This Row],[Employee Name]],Employees[[Employee Name]:[Office]],7))</f>
        <v>PICNIC GROVE</v>
      </c>
      <c r="F3754" s="51" t="str">
        <f>IF(ISBLANK(LeaveTracker[[#This Row],[Employee Name]]),"-----",VLOOKUP(LeaveTracker[[#This Row],[Employee Name]],Employees[[Employee Name]:[Office]],6))</f>
        <v>CASUAL</v>
      </c>
      <c r="G3754" s="24">
        <v>44952</v>
      </c>
      <c r="H3754" s="24">
        <v>44953</v>
      </c>
      <c r="I3754" s="19" t="s">
        <v>81</v>
      </c>
      <c r="K3754" s="51" t="str">
        <f ca="1">LeaveTracker[[#This Row],[Days]]&amp;" "&amp;LeaveTracker[[#This Row],[Type of Leave]]</f>
        <v>2 SL</v>
      </c>
      <c r="L3754" s="23">
        <f ca="1">NETWORKDAYS(LeaveTracker[[#This Row],[Start Date]],LeaveTracker[[#This Row],[End Date]],lstHolidays)</f>
        <v>2</v>
      </c>
      <c r="M3754" s="27"/>
    </row>
    <row r="3755" spans="1:13" ht="30" customHeight="1" x14ac:dyDescent="0.3">
      <c r="A3755" s="27">
        <f t="shared" si="33"/>
        <v>279</v>
      </c>
      <c r="B3755" s="31">
        <v>44979</v>
      </c>
      <c r="C3755" s="31">
        <v>44877</v>
      </c>
      <c r="D3755" s="19" t="s">
        <v>1765</v>
      </c>
      <c r="E3755" s="51" t="str">
        <f>IF(ISBLANK(LeaveTracker[[#This Row],[Employee Name]]),"-----",VLOOKUP(LeaveTracker[[#This Row],[Employee Name]],Employees[[Employee Name]:[Office]],7))</f>
        <v>EEO/CITY MARKET</v>
      </c>
      <c r="F3755" s="51" t="str">
        <f>IF(ISBLANK(LeaveTracker[[#This Row],[Employee Name]]),"-----",VLOOKUP(LeaveTracker[[#This Row],[Employee Name]],Employees[[Employee Name]:[Office]],6))</f>
        <v>CASUAL</v>
      </c>
      <c r="G3755" s="24">
        <v>44876</v>
      </c>
      <c r="H3755" s="24">
        <v>44876</v>
      </c>
      <c r="I3755" s="19" t="s">
        <v>81</v>
      </c>
      <c r="K3755" s="51" t="str">
        <f ca="1">LeaveTracker[[#This Row],[Days]]&amp;" "&amp;LeaveTracker[[#This Row],[Type of Leave]]</f>
        <v>1 SL</v>
      </c>
      <c r="L3755" s="23">
        <f ca="1">NETWORKDAYS(LeaveTracker[[#This Row],[Start Date]],LeaveTracker[[#This Row],[End Date]],lstHolidays)</f>
        <v>1</v>
      </c>
      <c r="M3755" s="27"/>
    </row>
    <row r="3756" spans="1:13" ht="30" customHeight="1" x14ac:dyDescent="0.3">
      <c r="A3756" s="27">
        <f t="shared" si="33"/>
        <v>280</v>
      </c>
      <c r="B3756" s="31">
        <v>44979</v>
      </c>
      <c r="C3756" s="31">
        <v>44877</v>
      </c>
      <c r="D3756" s="19" t="s">
        <v>1765</v>
      </c>
      <c r="E3756" s="51" t="str">
        <f>IF(ISBLANK(LeaveTracker[[#This Row],[Employee Name]]),"-----",VLOOKUP(LeaveTracker[[#This Row],[Employee Name]],Employees[[Employee Name]:[Office]],7))</f>
        <v>EEO/CITY MARKET</v>
      </c>
      <c r="F3756" s="51" t="str">
        <f>IF(ISBLANK(LeaveTracker[[#This Row],[Employee Name]]),"-----",VLOOKUP(LeaveTracker[[#This Row],[Employee Name]],Employees[[Employee Name]:[Office]],6))</f>
        <v>CASUAL</v>
      </c>
      <c r="G3756" s="24">
        <v>44883</v>
      </c>
      <c r="H3756" s="24">
        <v>44883</v>
      </c>
      <c r="I3756" s="19" t="s">
        <v>82</v>
      </c>
      <c r="K3756" s="51" t="str">
        <f ca="1">LeaveTracker[[#This Row],[Days]]&amp;" "&amp;LeaveTracker[[#This Row],[Type of Leave]]</f>
        <v>1 VL</v>
      </c>
      <c r="L3756" s="23">
        <f ca="1">NETWORKDAYS(LeaveTracker[[#This Row],[Start Date]],LeaveTracker[[#This Row],[End Date]],lstHolidays)</f>
        <v>1</v>
      </c>
      <c r="M3756" s="27"/>
    </row>
    <row r="3757" spans="1:13" ht="30" customHeight="1" x14ac:dyDescent="0.3">
      <c r="A3757" s="27">
        <v>280</v>
      </c>
      <c r="B3757" s="31">
        <v>44979</v>
      </c>
      <c r="C3757" s="31">
        <v>44877</v>
      </c>
      <c r="D3757" s="19" t="s">
        <v>1765</v>
      </c>
      <c r="E3757" s="51" t="str">
        <f>IF(ISBLANK(LeaveTracker[[#This Row],[Employee Name]]),"-----",VLOOKUP(LeaveTracker[[#This Row],[Employee Name]],Employees[[Employee Name]:[Office]],7))</f>
        <v>EEO/CITY MARKET</v>
      </c>
      <c r="F3757" s="51" t="str">
        <f>IF(ISBLANK(LeaveTracker[[#This Row],[Employee Name]]),"-----",VLOOKUP(LeaveTracker[[#This Row],[Employee Name]],Employees[[Employee Name]:[Office]],6))</f>
        <v>CASUAL</v>
      </c>
      <c r="G3757" s="24">
        <v>44887</v>
      </c>
      <c r="H3757" s="24">
        <v>44888</v>
      </c>
      <c r="I3757" s="19" t="s">
        <v>82</v>
      </c>
      <c r="K3757" s="51" t="str">
        <f ca="1">LeaveTracker[[#This Row],[Days]]&amp;" "&amp;LeaveTracker[[#This Row],[Type of Leave]]</f>
        <v>2 VL</v>
      </c>
      <c r="L3757" s="23">
        <f ca="1">NETWORKDAYS(LeaveTracker[[#This Row],[Start Date]],LeaveTracker[[#This Row],[End Date]],lstHolidays)</f>
        <v>2</v>
      </c>
      <c r="M3757" s="27"/>
    </row>
    <row r="3758" spans="1:13" ht="30" customHeight="1" x14ac:dyDescent="0.3">
      <c r="A3758" s="27">
        <f t="shared" si="33"/>
        <v>281</v>
      </c>
      <c r="B3758" s="31">
        <v>44979</v>
      </c>
      <c r="C3758" s="31">
        <v>44877</v>
      </c>
      <c r="D3758" s="19" t="s">
        <v>1845</v>
      </c>
      <c r="E3758" s="51" t="str">
        <f>IF(ISBLANK(LeaveTracker[[#This Row],[Employee Name]]),"-----",VLOOKUP(LeaveTracker[[#This Row],[Employee Name]],Employees[[Employee Name]:[Office]],7))</f>
        <v>EEO/CITY MARKET</v>
      </c>
      <c r="F3758" s="51" t="str">
        <f>IF(ISBLANK(LeaveTracker[[#This Row],[Employee Name]]),"-----",VLOOKUP(LeaveTracker[[#This Row],[Employee Name]],Employees[[Employee Name]:[Office]],6))</f>
        <v>CASUAL</v>
      </c>
      <c r="G3758" s="24">
        <v>44823</v>
      </c>
      <c r="H3758" s="24">
        <v>44823</v>
      </c>
      <c r="I3758" s="19" t="s">
        <v>298</v>
      </c>
      <c r="J3758" s="43" t="s">
        <v>1763</v>
      </c>
      <c r="K3758" s="51" t="str">
        <f ca="1">LeaveTracker[[#This Row],[Days]]&amp;" "&amp;LeaveTracker[[#This Row],[Type of Leave]]</f>
        <v>1 OTHER</v>
      </c>
      <c r="L3758" s="23">
        <f ca="1">NETWORKDAYS(LeaveTracker[[#This Row],[Start Date]],LeaveTracker[[#This Row],[End Date]],lstHolidays)</f>
        <v>1</v>
      </c>
      <c r="M3758" s="27"/>
    </row>
    <row r="3759" spans="1:13" ht="30" customHeight="1" x14ac:dyDescent="0.3">
      <c r="A3759" s="27">
        <v>281</v>
      </c>
      <c r="B3759" s="31">
        <v>44979</v>
      </c>
      <c r="C3759" s="31">
        <v>44877</v>
      </c>
      <c r="D3759" s="19" t="s">
        <v>1845</v>
      </c>
      <c r="E3759" s="51" t="str">
        <f>IF(ISBLANK(LeaveTracker[[#This Row],[Employee Name]]),"-----",VLOOKUP(LeaveTracker[[#This Row],[Employee Name]],Employees[[Employee Name]:[Office]],7))</f>
        <v>EEO/CITY MARKET</v>
      </c>
      <c r="F3759" s="51" t="str">
        <f>IF(ISBLANK(LeaveTracker[[#This Row],[Employee Name]]),"-----",VLOOKUP(LeaveTracker[[#This Row],[Employee Name]],Employees[[Employee Name]:[Office]],6))</f>
        <v>CASUAL</v>
      </c>
      <c r="G3759" s="24">
        <v>44828</v>
      </c>
      <c r="H3759" s="24">
        <v>44828</v>
      </c>
      <c r="I3759" s="19" t="s">
        <v>298</v>
      </c>
      <c r="J3759" s="43" t="s">
        <v>1763</v>
      </c>
      <c r="K3759" s="51" t="str">
        <f ca="1">LeaveTracker[[#This Row],[Days]]&amp;" "&amp;LeaveTracker[[#This Row],[Type of Leave]]</f>
        <v>0 OTHER</v>
      </c>
      <c r="L3759" s="23">
        <f ca="1">NETWORKDAYS(LeaveTracker[[#This Row],[Start Date]],LeaveTracker[[#This Row],[End Date]],lstHolidays)</f>
        <v>0</v>
      </c>
      <c r="M3759" s="27"/>
    </row>
    <row r="3760" spans="1:13" ht="30" customHeight="1" x14ac:dyDescent="0.3">
      <c r="A3760" s="27">
        <f t="shared" si="33"/>
        <v>282</v>
      </c>
      <c r="B3760" s="31">
        <v>44979</v>
      </c>
      <c r="C3760" s="31">
        <v>44887</v>
      </c>
      <c r="D3760" s="19" t="s">
        <v>1798</v>
      </c>
      <c r="E3760" s="51" t="str">
        <f>IF(ISBLANK(LeaveTracker[[#This Row],[Employee Name]]),"-----",VLOOKUP(LeaveTracker[[#This Row],[Employee Name]],Employees[[Employee Name]:[Office]],7))</f>
        <v>CTO-LICENSE</v>
      </c>
      <c r="F3760" s="51" t="str">
        <f>IF(ISBLANK(LeaveTracker[[#This Row],[Employee Name]]),"-----",VLOOKUP(LeaveTracker[[#This Row],[Employee Name]],Employees[[Employee Name]:[Office]],6))</f>
        <v>CASUAL</v>
      </c>
      <c r="G3760" s="24">
        <v>44886</v>
      </c>
      <c r="H3760" s="24">
        <v>44886</v>
      </c>
      <c r="I3760" s="19" t="s">
        <v>81</v>
      </c>
      <c r="K3760" s="51" t="str">
        <f ca="1">LeaveTracker[[#This Row],[Days]]&amp;" "&amp;LeaveTracker[[#This Row],[Type of Leave]]</f>
        <v>1 SL</v>
      </c>
      <c r="L3760" s="23">
        <f ca="1">NETWORKDAYS(LeaveTracker[[#This Row],[Start Date]],LeaveTracker[[#This Row],[End Date]],lstHolidays)</f>
        <v>1</v>
      </c>
      <c r="M3760" s="27"/>
    </row>
    <row r="3761" spans="1:13" ht="30" customHeight="1" x14ac:dyDescent="0.3">
      <c r="A3761" s="27">
        <f t="shared" si="33"/>
        <v>283</v>
      </c>
      <c r="B3761" s="31">
        <v>44979</v>
      </c>
      <c r="C3761" s="31">
        <v>44887</v>
      </c>
      <c r="D3761" s="19" t="s">
        <v>1798</v>
      </c>
      <c r="E3761" s="51" t="str">
        <f>IF(ISBLANK(LeaveTracker[[#This Row],[Employee Name]]),"-----",VLOOKUP(LeaveTracker[[#This Row],[Employee Name]],Employees[[Employee Name]:[Office]],7))</f>
        <v>CTO-LICENSE</v>
      </c>
      <c r="F3761" s="51" t="str">
        <f>IF(ISBLANK(LeaveTracker[[#This Row],[Employee Name]]),"-----",VLOOKUP(LeaveTracker[[#This Row],[Employee Name]],Employees[[Employee Name]:[Office]],6))</f>
        <v>CASUAL</v>
      </c>
      <c r="G3761" s="24">
        <v>44894</v>
      </c>
      <c r="H3761" s="24">
        <v>44894</v>
      </c>
      <c r="I3761" s="19" t="s">
        <v>82</v>
      </c>
      <c r="K3761" s="51" t="str">
        <f ca="1">LeaveTracker[[#This Row],[Days]]&amp;" "&amp;LeaveTracker[[#This Row],[Type of Leave]]</f>
        <v>1 VL</v>
      </c>
      <c r="L3761" s="23">
        <f ca="1">NETWORKDAYS(LeaveTracker[[#This Row],[Start Date]],LeaveTracker[[#This Row],[End Date]],lstHolidays)</f>
        <v>1</v>
      </c>
      <c r="M3761" s="27"/>
    </row>
    <row r="3762" spans="1:13" ht="30" customHeight="1" x14ac:dyDescent="0.3">
      <c r="A3762" s="27">
        <v>283</v>
      </c>
      <c r="B3762" s="31">
        <v>44979</v>
      </c>
      <c r="C3762" s="31">
        <v>44887</v>
      </c>
      <c r="D3762" s="19" t="s">
        <v>1798</v>
      </c>
      <c r="E3762" s="51" t="str">
        <f>IF(ISBLANK(LeaveTracker[[#This Row],[Employee Name]]),"-----",VLOOKUP(LeaveTracker[[#This Row],[Employee Name]],Employees[[Employee Name]:[Office]],7))</f>
        <v>CTO-LICENSE</v>
      </c>
      <c r="F3762" s="51" t="str">
        <f>IF(ISBLANK(LeaveTracker[[#This Row],[Employee Name]]),"-----",VLOOKUP(LeaveTracker[[#This Row],[Employee Name]],Employees[[Employee Name]:[Office]],6))</f>
        <v>CASUAL</v>
      </c>
      <c r="G3762" s="24">
        <v>44904</v>
      </c>
      <c r="H3762" s="24">
        <v>44904</v>
      </c>
      <c r="I3762" s="19" t="s">
        <v>82</v>
      </c>
      <c r="K3762" s="51" t="str">
        <f ca="1">LeaveTracker[[#This Row],[Days]]&amp;" "&amp;LeaveTracker[[#This Row],[Type of Leave]]</f>
        <v>1 VL</v>
      </c>
      <c r="L3762" s="23">
        <f ca="1">NETWORKDAYS(LeaveTracker[[#This Row],[Start Date]],LeaveTracker[[#This Row],[End Date]],lstHolidays)</f>
        <v>1</v>
      </c>
      <c r="M3762" s="27"/>
    </row>
    <row r="3763" spans="1:13" ht="30" customHeight="1" x14ac:dyDescent="0.3">
      <c r="A3763" s="27">
        <f t="shared" si="33"/>
        <v>284</v>
      </c>
      <c r="B3763" s="31">
        <v>44979</v>
      </c>
      <c r="C3763" s="31">
        <v>44887</v>
      </c>
      <c r="D3763" s="19" t="s">
        <v>1769</v>
      </c>
      <c r="E3763" s="51" t="str">
        <f>IF(ISBLANK(LeaveTracker[[#This Row],[Employee Name]]),"-----",VLOOKUP(LeaveTracker[[#This Row],[Employee Name]],Employees[[Employee Name]:[Office]],7))</f>
        <v>CEO</v>
      </c>
      <c r="F3763" s="51" t="str">
        <f>IF(ISBLANK(LeaveTracker[[#This Row],[Employee Name]]),"-----",VLOOKUP(LeaveTracker[[#This Row],[Employee Name]],Employees[[Employee Name]:[Office]],6))</f>
        <v>CASUAL</v>
      </c>
      <c r="G3763" s="24">
        <v>44886</v>
      </c>
      <c r="H3763" s="24">
        <v>44886</v>
      </c>
      <c r="I3763" s="19" t="s">
        <v>81</v>
      </c>
      <c r="K3763" s="51" t="str">
        <f ca="1">LeaveTracker[[#This Row],[Days]]&amp;" "&amp;LeaveTracker[[#This Row],[Type of Leave]]</f>
        <v>1 SL</v>
      </c>
      <c r="L3763" s="23">
        <f ca="1">NETWORKDAYS(LeaveTracker[[#This Row],[Start Date]],LeaveTracker[[#This Row],[End Date]],lstHolidays)</f>
        <v>1</v>
      </c>
      <c r="M3763" s="27"/>
    </row>
    <row r="3764" spans="1:13" ht="30" customHeight="1" x14ac:dyDescent="0.3">
      <c r="A3764" s="27">
        <f t="shared" si="33"/>
        <v>285</v>
      </c>
      <c r="B3764" s="31">
        <v>44979</v>
      </c>
      <c r="C3764" s="31">
        <v>44881</v>
      </c>
      <c r="D3764" s="19" t="s">
        <v>2067</v>
      </c>
      <c r="E3764" s="51" t="str">
        <f>IF(ISBLANK(LeaveTracker[[#This Row],[Employee Name]]),"-----",VLOOKUP(LeaveTracker[[#This Row],[Employee Name]],Employees[[Employee Name]:[Office]],7))</f>
        <v>OSPITAL NG TAGAYTAY</v>
      </c>
      <c r="F3764" s="51">
        <f>IF(ISBLANK(LeaveTracker[[#This Row],[Employee Name]]),"-----",VLOOKUP(LeaveTracker[[#This Row],[Employee Name]],Employees[[Employee Name]:[Office]],6))</f>
        <v>0</v>
      </c>
      <c r="G3764" s="24">
        <v>44909</v>
      </c>
      <c r="H3764" s="24">
        <v>44910</v>
      </c>
      <c r="I3764" s="19" t="s">
        <v>82</v>
      </c>
      <c r="K3764" s="51" t="str">
        <f ca="1">LeaveTracker[[#This Row],[Days]]&amp;" "&amp;LeaveTracker[[#This Row],[Type of Leave]]</f>
        <v>2 VL</v>
      </c>
      <c r="L3764" s="23">
        <f ca="1">NETWORKDAYS(LeaveTracker[[#This Row],[Start Date]],LeaveTracker[[#This Row],[End Date]],lstHolidays)</f>
        <v>2</v>
      </c>
      <c r="M3764" s="27"/>
    </row>
    <row r="3765" spans="1:13" ht="30" customHeight="1" x14ac:dyDescent="0.3">
      <c r="A3765" s="27">
        <v>285</v>
      </c>
      <c r="B3765" s="31">
        <v>44979</v>
      </c>
      <c r="C3765" s="31">
        <v>44881</v>
      </c>
      <c r="D3765" s="19" t="s">
        <v>2067</v>
      </c>
      <c r="E3765" s="51" t="str">
        <f>IF(ISBLANK(LeaveTracker[[#This Row],[Employee Name]]),"-----",VLOOKUP(LeaveTracker[[#This Row],[Employee Name]],Employees[[Employee Name]:[Office]],7))</f>
        <v>OSPITAL NG TAGAYTAY</v>
      </c>
      <c r="F3765" s="51">
        <f>IF(ISBLANK(LeaveTracker[[#This Row],[Employee Name]]),"-----",VLOOKUP(LeaveTracker[[#This Row],[Employee Name]],Employees[[Employee Name]:[Office]],6))</f>
        <v>0</v>
      </c>
      <c r="G3765" s="24">
        <v>44923</v>
      </c>
      <c r="H3765" s="24">
        <v>44925</v>
      </c>
      <c r="I3765" s="19" t="s">
        <v>82</v>
      </c>
      <c r="K3765" s="51" t="str">
        <f ca="1">LeaveTracker[[#This Row],[Days]]&amp;" "&amp;LeaveTracker[[#This Row],[Type of Leave]]</f>
        <v>2 VL</v>
      </c>
      <c r="L3765" s="23">
        <f ca="1">NETWORKDAYS(LeaveTracker[[#This Row],[Start Date]],LeaveTracker[[#This Row],[End Date]],lstHolidays)</f>
        <v>2</v>
      </c>
      <c r="M3765" s="27"/>
    </row>
    <row r="3766" spans="1:13" ht="30" customHeight="1" x14ac:dyDescent="0.3">
      <c r="A3766" s="27">
        <f t="shared" si="33"/>
        <v>286</v>
      </c>
      <c r="B3766" s="31">
        <v>44979</v>
      </c>
      <c r="C3766" s="31">
        <v>44881</v>
      </c>
      <c r="D3766" s="19" t="s">
        <v>1039</v>
      </c>
      <c r="E3766" s="51" t="str">
        <f>IF(ISBLANK(LeaveTracker[[#This Row],[Employee Name]]),"-----",VLOOKUP(LeaveTracker[[#This Row],[Employee Name]],Employees[[Employee Name]:[Office]],7))</f>
        <v>ONT</v>
      </c>
      <c r="F3766" s="51" t="str">
        <f>IF(ISBLANK(LeaveTracker[[#This Row],[Employee Name]]),"-----",VLOOKUP(LeaveTracker[[#This Row],[Employee Name]],Employees[[Employee Name]:[Office]],6))</f>
        <v>REGULAR</v>
      </c>
      <c r="G3766" s="24">
        <v>44901</v>
      </c>
      <c r="H3766" s="24">
        <v>44901</v>
      </c>
      <c r="I3766" s="19" t="s">
        <v>298</v>
      </c>
      <c r="J3766" s="43" t="s">
        <v>1763</v>
      </c>
      <c r="K3766" s="51" t="str">
        <f ca="1">LeaveTracker[[#This Row],[Days]]&amp;" "&amp;LeaveTracker[[#This Row],[Type of Leave]]</f>
        <v>1 OTHER</v>
      </c>
      <c r="L3766" s="23">
        <f ca="1">NETWORKDAYS(LeaveTracker[[#This Row],[Start Date]],LeaveTracker[[#This Row],[End Date]],lstHolidays)</f>
        <v>1</v>
      </c>
      <c r="M3766" s="27"/>
    </row>
    <row r="3767" spans="1:13" ht="30" customHeight="1" x14ac:dyDescent="0.3">
      <c r="A3767" s="27">
        <f t="shared" si="33"/>
        <v>287</v>
      </c>
      <c r="B3767" s="31">
        <v>44979</v>
      </c>
      <c r="C3767" s="31">
        <v>44876</v>
      </c>
      <c r="D3767" s="19" t="s">
        <v>323</v>
      </c>
      <c r="E3767" s="51" t="str">
        <f>IF(ISBLANK(LeaveTracker[[#This Row],[Employee Name]]),"-----",VLOOKUP(LeaveTracker[[#This Row],[Employee Name]],Employees[[Employee Name]:[Office]],7))</f>
        <v>CEO</v>
      </c>
      <c r="F3767" s="51" t="str">
        <f>IF(ISBLANK(LeaveTracker[[#This Row],[Employee Name]]),"-----",VLOOKUP(LeaveTracker[[#This Row],[Employee Name]],Employees[[Employee Name]:[Office]],6))</f>
        <v>REGULAR</v>
      </c>
      <c r="G3767" s="24">
        <v>44881</v>
      </c>
      <c r="H3767" s="24">
        <v>44882</v>
      </c>
      <c r="I3767" s="19" t="s">
        <v>82</v>
      </c>
      <c r="K3767" s="51" t="str">
        <f ca="1">LeaveTracker[[#This Row],[Days]]&amp;" "&amp;LeaveTracker[[#This Row],[Type of Leave]]</f>
        <v>2 VL</v>
      </c>
      <c r="L3767" s="23">
        <f ca="1">NETWORKDAYS(LeaveTracker[[#This Row],[Start Date]],LeaveTracker[[#This Row],[End Date]],lstHolidays)</f>
        <v>2</v>
      </c>
      <c r="M3767" s="27"/>
    </row>
    <row r="3768" spans="1:13" ht="30" customHeight="1" x14ac:dyDescent="0.3">
      <c r="A3768" s="27">
        <f t="shared" si="33"/>
        <v>288</v>
      </c>
      <c r="B3768" s="31">
        <v>44979</v>
      </c>
      <c r="C3768" s="31">
        <v>44922</v>
      </c>
      <c r="D3768" s="19" t="s">
        <v>1821</v>
      </c>
      <c r="E3768" s="51" t="str">
        <f>IF(ISBLANK(LeaveTracker[[#This Row],[Employee Name]]),"-----",VLOOKUP(LeaveTracker[[#This Row],[Employee Name]],Employees[[Employee Name]:[Office]],7))</f>
        <v>TICC/TCCH</v>
      </c>
      <c r="F3768" s="51" t="str">
        <f>IF(ISBLANK(LeaveTracker[[#This Row],[Employee Name]]),"-----",VLOOKUP(LeaveTracker[[#This Row],[Employee Name]],Employees[[Employee Name]:[Office]],6))</f>
        <v>CASUAL</v>
      </c>
      <c r="G3768" s="24">
        <v>44931</v>
      </c>
      <c r="H3768" s="24">
        <v>44931</v>
      </c>
      <c r="I3768" s="19" t="s">
        <v>298</v>
      </c>
      <c r="J3768" s="43" t="s">
        <v>1763</v>
      </c>
      <c r="K3768" s="51" t="str">
        <f ca="1">LeaveTracker[[#This Row],[Days]]&amp;" "&amp;LeaveTracker[[#This Row],[Type of Leave]]</f>
        <v>1 OTHER</v>
      </c>
      <c r="L3768" s="23">
        <f ca="1">NETWORKDAYS(LeaveTracker[[#This Row],[Start Date]],LeaveTracker[[#This Row],[End Date]],lstHolidays)</f>
        <v>1</v>
      </c>
      <c r="M3768" s="27"/>
    </row>
    <row r="3769" spans="1:13" ht="30" customHeight="1" x14ac:dyDescent="0.3">
      <c r="A3769" s="27">
        <f t="shared" si="33"/>
        <v>289</v>
      </c>
      <c r="B3769" s="31">
        <v>44979</v>
      </c>
      <c r="C3769" s="31">
        <v>44907</v>
      </c>
      <c r="D3769" s="19" t="s">
        <v>1734</v>
      </c>
      <c r="E3769" s="51" t="str">
        <f>IF(ISBLANK(LeaveTracker[[#This Row],[Employee Name]]),"-----",VLOOKUP(LeaveTracker[[#This Row],[Employee Name]],Employees[[Employee Name]:[Office]],7))</f>
        <v>TCIS</v>
      </c>
      <c r="F3769" s="51" t="str">
        <f>IF(ISBLANK(LeaveTracker[[#This Row],[Employee Name]]),"-----",VLOOKUP(LeaveTracker[[#This Row],[Employee Name]],Employees[[Employee Name]:[Office]],6))</f>
        <v>CASUAL</v>
      </c>
      <c r="G3769" s="24">
        <v>44904</v>
      </c>
      <c r="H3769" s="24">
        <v>44902</v>
      </c>
      <c r="I3769" s="19" t="s">
        <v>81</v>
      </c>
      <c r="K3769" s="51" t="str">
        <f ca="1">LeaveTracker[[#This Row],[Days]]&amp;" "&amp;LeaveTracker[[#This Row],[Type of Leave]]</f>
        <v>-2 SL</v>
      </c>
      <c r="L3769" s="23">
        <f ca="1">NETWORKDAYS(LeaveTracker[[#This Row],[Start Date]],LeaveTracker[[#This Row],[End Date]],lstHolidays)</f>
        <v>-2</v>
      </c>
      <c r="M3769" s="27"/>
    </row>
    <row r="3770" spans="1:13" ht="30" customHeight="1" x14ac:dyDescent="0.3">
      <c r="A3770" s="27">
        <v>289</v>
      </c>
      <c r="B3770" s="31">
        <v>44979</v>
      </c>
      <c r="C3770" s="31">
        <v>44907</v>
      </c>
      <c r="D3770" s="19" t="s">
        <v>1734</v>
      </c>
      <c r="E3770" s="51" t="str">
        <f>IF(ISBLANK(LeaveTracker[[#This Row],[Employee Name]]),"-----",VLOOKUP(LeaveTracker[[#This Row],[Employee Name]],Employees[[Employee Name]:[Office]],7))</f>
        <v>TCIS</v>
      </c>
      <c r="F3770" s="51" t="str">
        <f>IF(ISBLANK(LeaveTracker[[#This Row],[Employee Name]]),"-----",VLOOKUP(LeaveTracker[[#This Row],[Employee Name]],Employees[[Employee Name]:[Office]],6))</f>
        <v>CASUAL</v>
      </c>
      <c r="G3770" s="24">
        <v>44904</v>
      </c>
      <c r="H3770" s="24">
        <v>44902</v>
      </c>
      <c r="I3770" s="19" t="s">
        <v>81</v>
      </c>
      <c r="K3770" s="51" t="str">
        <f ca="1">LeaveTracker[[#This Row],[Days]]&amp;" "&amp;LeaveTracker[[#This Row],[Type of Leave]]</f>
        <v>-2 SL</v>
      </c>
      <c r="L3770" s="23">
        <f ca="1">NETWORKDAYS(LeaveTracker[[#This Row],[Start Date]],LeaveTracker[[#This Row],[End Date]],lstHolidays)</f>
        <v>-2</v>
      </c>
      <c r="M3770" s="27"/>
    </row>
    <row r="3771" spans="1:13" ht="30" customHeight="1" x14ac:dyDescent="0.3">
      <c r="A3771" s="27">
        <f t="shared" si="33"/>
        <v>290</v>
      </c>
      <c r="B3771" s="31">
        <v>44979</v>
      </c>
      <c r="C3771" s="31">
        <v>44908</v>
      </c>
      <c r="D3771" s="19" t="s">
        <v>1734</v>
      </c>
      <c r="E3771" s="51" t="str">
        <f>IF(ISBLANK(LeaveTracker[[#This Row],[Employee Name]]),"-----",VLOOKUP(LeaveTracker[[#This Row],[Employee Name]],Employees[[Employee Name]:[Office]],7))</f>
        <v>TCIS</v>
      </c>
      <c r="F3771" s="51" t="str">
        <f>IF(ISBLANK(LeaveTracker[[#This Row],[Employee Name]]),"-----",VLOOKUP(LeaveTracker[[#This Row],[Employee Name]],Employees[[Employee Name]:[Office]],6))</f>
        <v>CASUAL</v>
      </c>
      <c r="G3771" s="24">
        <v>44909</v>
      </c>
      <c r="H3771" s="24">
        <v>44909</v>
      </c>
      <c r="I3771" s="19" t="s">
        <v>298</v>
      </c>
      <c r="J3771" s="43" t="s">
        <v>299</v>
      </c>
      <c r="K3771" s="51" t="str">
        <f ca="1">LeaveTracker[[#This Row],[Days]]&amp;" "&amp;LeaveTracker[[#This Row],[Type of Leave]]</f>
        <v>1 OTHER</v>
      </c>
      <c r="L3771" s="23">
        <f ca="1">NETWORKDAYS(LeaveTracker[[#This Row],[Start Date]],LeaveTracker[[#This Row],[End Date]],lstHolidays)</f>
        <v>1</v>
      </c>
      <c r="M3771" s="27"/>
    </row>
    <row r="3772" spans="1:13" ht="30" customHeight="1" x14ac:dyDescent="0.3">
      <c r="A3772" s="27">
        <f t="shared" si="33"/>
        <v>291</v>
      </c>
      <c r="B3772" s="31">
        <v>44979</v>
      </c>
      <c r="C3772" s="31">
        <v>44930</v>
      </c>
      <c r="D3772" s="19" t="s">
        <v>1734</v>
      </c>
      <c r="E3772" s="51" t="str">
        <f>IF(ISBLANK(LeaveTracker[[#This Row],[Employee Name]]),"-----",VLOOKUP(LeaveTracker[[#This Row],[Employee Name]],Employees[[Employee Name]:[Office]],7))</f>
        <v>TCIS</v>
      </c>
      <c r="F3772" s="51" t="str">
        <f>IF(ISBLANK(LeaveTracker[[#This Row],[Employee Name]]),"-----",VLOOKUP(LeaveTracker[[#This Row],[Employee Name]],Employees[[Employee Name]:[Office]],6))</f>
        <v>CASUAL</v>
      </c>
      <c r="G3772" s="24">
        <v>44917</v>
      </c>
      <c r="H3772" s="24">
        <v>44918</v>
      </c>
      <c r="I3772" s="19" t="s">
        <v>81</v>
      </c>
      <c r="K3772" s="51" t="str">
        <f ca="1">LeaveTracker[[#This Row],[Days]]&amp;" "&amp;LeaveTracker[[#This Row],[Type of Leave]]</f>
        <v>2 SL</v>
      </c>
      <c r="L3772" s="23">
        <f ca="1">NETWORKDAYS(LeaveTracker[[#This Row],[Start Date]],LeaveTracker[[#This Row],[End Date]],lstHolidays)</f>
        <v>2</v>
      </c>
      <c r="M3772" s="27"/>
    </row>
    <row r="3773" spans="1:13" ht="30" customHeight="1" x14ac:dyDescent="0.3">
      <c r="A3773" s="27">
        <v>291</v>
      </c>
      <c r="B3773" s="31">
        <v>44979</v>
      </c>
      <c r="C3773" s="31">
        <v>44930</v>
      </c>
      <c r="D3773" s="19" t="s">
        <v>1734</v>
      </c>
      <c r="E3773" s="51" t="str">
        <f>IF(ISBLANK(LeaveTracker[[#This Row],[Employee Name]]),"-----",VLOOKUP(LeaveTracker[[#This Row],[Employee Name]],Employees[[Employee Name]:[Office]],7))</f>
        <v>TCIS</v>
      </c>
      <c r="F3773" s="51" t="str">
        <f>IF(ISBLANK(LeaveTracker[[#This Row],[Employee Name]]),"-----",VLOOKUP(LeaveTracker[[#This Row],[Employee Name]],Employees[[Employee Name]:[Office]],6))</f>
        <v>CASUAL</v>
      </c>
      <c r="G3773" s="24">
        <v>44922</v>
      </c>
      <c r="H3773" s="24">
        <v>44922</v>
      </c>
      <c r="I3773" s="19" t="s">
        <v>81</v>
      </c>
      <c r="K3773" s="51" t="str">
        <f ca="1">LeaveTracker[[#This Row],[Days]]&amp;" "&amp;LeaveTracker[[#This Row],[Type of Leave]]</f>
        <v>1 SL</v>
      </c>
      <c r="L3773" s="23">
        <f ca="1">NETWORKDAYS(LeaveTracker[[#This Row],[Start Date]],LeaveTracker[[#This Row],[End Date]],lstHolidays)</f>
        <v>1</v>
      </c>
      <c r="M3773" s="27"/>
    </row>
    <row r="3774" spans="1:13" ht="30" customHeight="1" x14ac:dyDescent="0.3">
      <c r="A3774" s="27">
        <f t="shared" si="33"/>
        <v>292</v>
      </c>
      <c r="B3774" s="31">
        <v>44979</v>
      </c>
      <c r="C3774" s="31">
        <v>44960</v>
      </c>
      <c r="D3774" s="19" t="s">
        <v>1803</v>
      </c>
      <c r="E3774" s="51" t="str">
        <f>IF(ISBLANK(LeaveTracker[[#This Row],[Employee Name]]),"-----",VLOOKUP(LeaveTracker[[#This Row],[Employee Name]],Employees[[Employee Name]:[Office]],7))</f>
        <v>CENRO</v>
      </c>
      <c r="F3774" s="51" t="str">
        <f>IF(ISBLANK(LeaveTracker[[#This Row],[Employee Name]]),"-----",VLOOKUP(LeaveTracker[[#This Row],[Employee Name]],Employees[[Employee Name]:[Office]],6))</f>
        <v>CASUAL</v>
      </c>
      <c r="G3774" s="24">
        <v>44958</v>
      </c>
      <c r="H3774" s="24">
        <v>44958</v>
      </c>
      <c r="I3774" s="19" t="s">
        <v>82</v>
      </c>
      <c r="K3774" s="51" t="str">
        <f ca="1">LeaveTracker[[#This Row],[Days]]&amp;" "&amp;LeaveTracker[[#This Row],[Type of Leave]]</f>
        <v>1 VL</v>
      </c>
      <c r="L3774" s="23">
        <f ca="1">NETWORKDAYS(LeaveTracker[[#This Row],[Start Date]],LeaveTracker[[#This Row],[End Date]],lstHolidays)</f>
        <v>1</v>
      </c>
      <c r="M3774" s="27"/>
    </row>
    <row r="3775" spans="1:13" ht="30" customHeight="1" x14ac:dyDescent="0.3">
      <c r="A3775" s="27">
        <f t="shared" si="33"/>
        <v>293</v>
      </c>
      <c r="B3775" s="31">
        <v>44979</v>
      </c>
      <c r="C3775" s="31">
        <v>44930</v>
      </c>
      <c r="D3775" s="19" t="s">
        <v>1951</v>
      </c>
      <c r="E3775" s="51" t="str">
        <f>IF(ISBLANK(LeaveTracker[[#This Row],[Employee Name]]),"-----",VLOOKUP(LeaveTracker[[#This Row],[Employee Name]],Employees[[Employee Name]:[Office]],7))</f>
        <v>CENRO</v>
      </c>
      <c r="F3775" s="51" t="str">
        <f>IF(ISBLANK(LeaveTracker[[#This Row],[Employee Name]]),"-----",VLOOKUP(LeaveTracker[[#This Row],[Employee Name]],Employees[[Employee Name]:[Office]],6))</f>
        <v>CASUAL</v>
      </c>
      <c r="G3775" s="24">
        <v>44935</v>
      </c>
      <c r="H3775" s="24">
        <v>44939</v>
      </c>
      <c r="I3775" s="19" t="s">
        <v>82</v>
      </c>
      <c r="K3775" s="51" t="str">
        <f ca="1">LeaveTracker[[#This Row],[Days]]&amp;" "&amp;LeaveTracker[[#This Row],[Type of Leave]]</f>
        <v>5 VL</v>
      </c>
      <c r="L3775" s="23">
        <f ca="1">NETWORKDAYS(LeaveTracker[[#This Row],[Start Date]],LeaveTracker[[#This Row],[End Date]],lstHolidays)</f>
        <v>5</v>
      </c>
      <c r="M3775" s="27"/>
    </row>
    <row r="3776" spans="1:13" ht="30" customHeight="1" x14ac:dyDescent="0.3">
      <c r="A3776" s="27">
        <f t="shared" si="33"/>
        <v>294</v>
      </c>
      <c r="B3776" s="31">
        <v>44979</v>
      </c>
      <c r="C3776" s="31">
        <v>44929</v>
      </c>
      <c r="D3776" s="19" t="s">
        <v>446</v>
      </c>
      <c r="E3776" s="51" t="str">
        <f>IF(ISBLANK(LeaveTracker[[#This Row],[Employee Name]]),"-----",VLOOKUP(LeaveTracker[[#This Row],[Employee Name]],Employees[[Employee Name]:[Office]],7))</f>
        <v>CTO</v>
      </c>
      <c r="F3776" s="51" t="str">
        <f>IF(ISBLANK(LeaveTracker[[#This Row],[Employee Name]]),"-----",VLOOKUP(LeaveTracker[[#This Row],[Employee Name]],Employees[[Employee Name]:[Office]],6))</f>
        <v>REGULAR</v>
      </c>
      <c r="G3776" s="24">
        <v>45288</v>
      </c>
      <c r="H3776" s="24">
        <v>45289</v>
      </c>
      <c r="I3776" s="19" t="s">
        <v>81</v>
      </c>
      <c r="K3776" s="51" t="str">
        <f ca="1">LeaveTracker[[#This Row],[Days]]&amp;" "&amp;LeaveTracker[[#This Row],[Type of Leave]]</f>
        <v>2 SL</v>
      </c>
      <c r="L3776" s="23">
        <f ca="1">NETWORKDAYS(LeaveTracker[[#This Row],[Start Date]],LeaveTracker[[#This Row],[End Date]],lstHolidays)</f>
        <v>2</v>
      </c>
      <c r="M3776" s="27"/>
    </row>
    <row r="3777" spans="1:13" ht="30" customHeight="1" x14ac:dyDescent="0.3">
      <c r="A3777" s="27">
        <f t="shared" si="33"/>
        <v>295</v>
      </c>
      <c r="B3777" s="31">
        <v>44979</v>
      </c>
      <c r="C3777" s="31">
        <v>44916</v>
      </c>
      <c r="D3777" s="19" t="s">
        <v>1892</v>
      </c>
      <c r="E3777" s="51" t="str">
        <f>IF(ISBLANK(LeaveTracker[[#This Row],[Employee Name]]),"-----",VLOOKUP(LeaveTracker[[#This Row],[Employee Name]],Employees[[Employee Name]:[Office]],7))</f>
        <v>TCIS</v>
      </c>
      <c r="F3777" s="51" t="str">
        <f>IF(ISBLANK(LeaveTracker[[#This Row],[Employee Name]]),"-----",VLOOKUP(LeaveTracker[[#This Row],[Employee Name]],Employees[[Employee Name]:[Office]],6))</f>
        <v>CASUAL</v>
      </c>
      <c r="G3777" s="24">
        <v>44918</v>
      </c>
      <c r="H3777" s="24">
        <v>44924</v>
      </c>
      <c r="I3777" s="19" t="s">
        <v>82</v>
      </c>
      <c r="K3777" s="51" t="str">
        <f ca="1">LeaveTracker[[#This Row],[Days]]&amp;" "&amp;LeaveTracker[[#This Row],[Type of Leave]]</f>
        <v>4 VL</v>
      </c>
      <c r="L3777" s="23">
        <f ca="1">NETWORKDAYS(LeaveTracker[[#This Row],[Start Date]],LeaveTracker[[#This Row],[End Date]],lstHolidays)</f>
        <v>4</v>
      </c>
      <c r="M3777" s="27"/>
    </row>
    <row r="3778" spans="1:13" ht="30" customHeight="1" x14ac:dyDescent="0.3">
      <c r="A3778" s="27">
        <f t="shared" si="33"/>
        <v>296</v>
      </c>
      <c r="B3778" s="31">
        <v>44979</v>
      </c>
      <c r="C3778" s="31">
        <v>44939</v>
      </c>
      <c r="D3778" s="19" t="s">
        <v>1892</v>
      </c>
      <c r="E3778" s="51" t="str">
        <f>IF(ISBLANK(LeaveTracker[[#This Row],[Employee Name]]),"-----",VLOOKUP(LeaveTracker[[#This Row],[Employee Name]],Employees[[Employee Name]:[Office]],7))</f>
        <v>TCIS</v>
      </c>
      <c r="F3778" s="51" t="str">
        <f>IF(ISBLANK(LeaveTracker[[#This Row],[Employee Name]]),"-----",VLOOKUP(LeaveTracker[[#This Row],[Employee Name]],Employees[[Employee Name]:[Office]],6))</f>
        <v>CASUAL</v>
      </c>
      <c r="G3778" s="24">
        <v>44936</v>
      </c>
      <c r="H3778" s="24">
        <v>44937</v>
      </c>
      <c r="I3778" s="19" t="s">
        <v>81</v>
      </c>
      <c r="K3778" s="51" t="str">
        <f ca="1">LeaveTracker[[#This Row],[Days]]&amp;" "&amp;LeaveTracker[[#This Row],[Type of Leave]]</f>
        <v>2 SL</v>
      </c>
      <c r="L3778" s="23">
        <f ca="1">NETWORKDAYS(LeaveTracker[[#This Row],[Start Date]],LeaveTracker[[#This Row],[End Date]],lstHolidays)</f>
        <v>2</v>
      </c>
      <c r="M3778" s="27"/>
    </row>
    <row r="3779" spans="1:13" ht="30" customHeight="1" x14ac:dyDescent="0.3">
      <c r="A3779" s="27">
        <f t="shared" si="33"/>
        <v>297</v>
      </c>
      <c r="B3779" s="31">
        <v>44979</v>
      </c>
      <c r="C3779" s="31">
        <v>44964</v>
      </c>
      <c r="D3779" s="19" t="s">
        <v>1747</v>
      </c>
      <c r="E3779" s="51" t="str">
        <f>IF(ISBLANK(LeaveTracker[[#This Row],[Employee Name]]),"-----",VLOOKUP(LeaveTracker[[#This Row],[Employee Name]],Employees[[Employee Name]:[Office]],7))</f>
        <v>ONT</v>
      </c>
      <c r="F3779" s="51" t="str">
        <f>IF(ISBLANK(LeaveTracker[[#This Row],[Employee Name]]),"-----",VLOOKUP(LeaveTracker[[#This Row],[Employee Name]],Employees[[Employee Name]:[Office]],6))</f>
        <v>CASUAL</v>
      </c>
      <c r="G3779" s="24">
        <v>44973</v>
      </c>
      <c r="H3779" s="24">
        <v>44975</v>
      </c>
      <c r="I3779" s="19" t="s">
        <v>82</v>
      </c>
      <c r="K3779" s="51" t="str">
        <f ca="1">LeaveTracker[[#This Row],[Days]]&amp;" "&amp;LeaveTracker[[#This Row],[Type of Leave]]</f>
        <v>2 VL</v>
      </c>
      <c r="L3779" s="23">
        <f ca="1">NETWORKDAYS(LeaveTracker[[#This Row],[Start Date]],LeaveTracker[[#This Row],[End Date]],lstHolidays)</f>
        <v>2</v>
      </c>
      <c r="M3779" s="27"/>
    </row>
    <row r="3780" spans="1:13" ht="30" customHeight="1" x14ac:dyDescent="0.3">
      <c r="A3780" s="27">
        <f t="shared" si="33"/>
        <v>298</v>
      </c>
      <c r="B3780" s="31">
        <v>44979</v>
      </c>
      <c r="C3780" s="31">
        <v>44958</v>
      </c>
      <c r="D3780" s="19" t="s">
        <v>1744</v>
      </c>
      <c r="E3780" s="51" t="str">
        <f>IF(ISBLANK(LeaveTracker[[#This Row],[Employee Name]]),"-----",VLOOKUP(LeaveTracker[[#This Row],[Employee Name]],Employees[[Employee Name]:[Office]],7))</f>
        <v>LCR</v>
      </c>
      <c r="F3780" s="51" t="str">
        <f>IF(ISBLANK(LeaveTracker[[#This Row],[Employee Name]]),"-----",VLOOKUP(LeaveTracker[[#This Row],[Employee Name]],Employees[[Employee Name]:[Office]],6))</f>
        <v>CASUAL</v>
      </c>
      <c r="G3780" s="24">
        <v>44957</v>
      </c>
      <c r="H3780" s="24">
        <v>44957</v>
      </c>
      <c r="I3780" s="19" t="s">
        <v>81</v>
      </c>
      <c r="K3780" s="51" t="str">
        <f ca="1">LeaveTracker[[#This Row],[Days]]&amp;" "&amp;LeaveTracker[[#This Row],[Type of Leave]]</f>
        <v>1 SL</v>
      </c>
      <c r="L3780" s="23">
        <f ca="1">NETWORKDAYS(LeaveTracker[[#This Row],[Start Date]],LeaveTracker[[#This Row],[End Date]],lstHolidays)</f>
        <v>1</v>
      </c>
      <c r="M3780" s="27"/>
    </row>
    <row r="3781" spans="1:13" ht="30" customHeight="1" x14ac:dyDescent="0.3">
      <c r="A3781" s="27">
        <f t="shared" si="33"/>
        <v>299</v>
      </c>
      <c r="B3781" s="31">
        <v>44979</v>
      </c>
      <c r="C3781" s="31">
        <v>44973</v>
      </c>
      <c r="D3781" s="19" t="s">
        <v>1934</v>
      </c>
      <c r="E3781" s="51" t="str">
        <f>IF(ISBLANK(LeaveTracker[[#This Row],[Employee Name]]),"-----",VLOOKUP(LeaveTracker[[#This Row],[Employee Name]],Employees[[Employee Name]:[Office]],7))</f>
        <v>ONT</v>
      </c>
      <c r="F3781" s="51" t="str">
        <f>IF(ISBLANK(LeaveTracker[[#This Row],[Employee Name]]),"-----",VLOOKUP(LeaveTracker[[#This Row],[Employee Name]],Employees[[Employee Name]:[Office]],6))</f>
        <v>CASUAL</v>
      </c>
      <c r="G3781" s="24">
        <v>44977</v>
      </c>
      <c r="H3781" s="24">
        <v>44981</v>
      </c>
      <c r="I3781" s="19" t="s">
        <v>82</v>
      </c>
      <c r="K3781" s="51" t="str">
        <f ca="1">LeaveTracker[[#This Row],[Days]]&amp;" "&amp;LeaveTracker[[#This Row],[Type of Leave]]</f>
        <v>5 VL</v>
      </c>
      <c r="L3781" s="23">
        <f ca="1">NETWORKDAYS(LeaveTracker[[#This Row],[Start Date]],LeaveTracker[[#This Row],[End Date]],lstHolidays)</f>
        <v>5</v>
      </c>
      <c r="M3781" s="27"/>
    </row>
    <row r="3782" spans="1:13" ht="30" customHeight="1" x14ac:dyDescent="0.3">
      <c r="A3782" s="27">
        <f t="shared" si="33"/>
        <v>300</v>
      </c>
      <c r="B3782" s="31">
        <v>44979</v>
      </c>
      <c r="C3782" s="31">
        <v>44945</v>
      </c>
      <c r="D3782" s="19" t="s">
        <v>1946</v>
      </c>
      <c r="E3782" s="51" t="str">
        <f>IF(ISBLANK(LeaveTracker[[#This Row],[Employee Name]]),"-----",VLOOKUP(LeaveTracker[[#This Row],[Employee Name]],Employees[[Employee Name]:[Office]],7))</f>
        <v>CENRO</v>
      </c>
      <c r="F3782" s="51" t="str">
        <f>IF(ISBLANK(LeaveTracker[[#This Row],[Employee Name]]),"-----",VLOOKUP(LeaveTracker[[#This Row],[Employee Name]],Employees[[Employee Name]:[Office]],6))</f>
        <v>CASUAL</v>
      </c>
      <c r="G3782" s="24">
        <v>44942</v>
      </c>
      <c r="H3782" s="24">
        <v>44944</v>
      </c>
      <c r="I3782" s="19" t="s">
        <v>81</v>
      </c>
      <c r="K3782" s="51" t="str">
        <f ca="1">LeaveTracker[[#This Row],[Days]]&amp;" "&amp;LeaveTracker[[#This Row],[Type of Leave]]</f>
        <v>3 SL</v>
      </c>
      <c r="L3782" s="23">
        <f ca="1">NETWORKDAYS(LeaveTracker[[#This Row],[Start Date]],LeaveTracker[[#This Row],[End Date]],lstHolidays)</f>
        <v>3</v>
      </c>
      <c r="M3782" s="27"/>
    </row>
    <row r="3783" spans="1:13" ht="30" customHeight="1" x14ac:dyDescent="0.3">
      <c r="A3783" s="27">
        <f t="shared" si="33"/>
        <v>301</v>
      </c>
      <c r="B3783" s="31">
        <v>44979</v>
      </c>
      <c r="C3783" s="31">
        <v>44945</v>
      </c>
      <c r="D3783" s="19" t="s">
        <v>1734</v>
      </c>
      <c r="E3783" s="51" t="str">
        <f>IF(ISBLANK(LeaveTracker[[#This Row],[Employee Name]]),"-----",VLOOKUP(LeaveTracker[[#This Row],[Employee Name]],Employees[[Employee Name]:[Office]],7))</f>
        <v>TCIS</v>
      </c>
      <c r="F3783" s="51" t="str">
        <f>IF(ISBLANK(LeaveTracker[[#This Row],[Employee Name]]),"-----",VLOOKUP(LeaveTracker[[#This Row],[Employee Name]],Employees[[Employee Name]:[Office]],6))</f>
        <v>CASUAL</v>
      </c>
      <c r="G3783" s="24">
        <v>44944</v>
      </c>
      <c r="H3783" s="24">
        <v>44944</v>
      </c>
      <c r="I3783" s="19" t="s">
        <v>81</v>
      </c>
      <c r="K3783" s="51" t="str">
        <f ca="1">LeaveTracker[[#This Row],[Days]]&amp;" "&amp;LeaveTracker[[#This Row],[Type of Leave]]</f>
        <v>1 SL</v>
      </c>
      <c r="L3783" s="23">
        <f ca="1">NETWORKDAYS(LeaveTracker[[#This Row],[Start Date]],LeaveTracker[[#This Row],[End Date]],lstHolidays)</f>
        <v>1</v>
      </c>
      <c r="M3783" s="27"/>
    </row>
    <row r="3784" spans="1:13" ht="30" customHeight="1" x14ac:dyDescent="0.3">
      <c r="A3784" s="27">
        <f t="shared" si="33"/>
        <v>302</v>
      </c>
      <c r="B3784" s="31">
        <v>44979</v>
      </c>
      <c r="C3784" s="31">
        <v>44915</v>
      </c>
      <c r="D3784" s="19" t="s">
        <v>1734</v>
      </c>
      <c r="E3784" s="51" t="str">
        <f>IF(ISBLANK(LeaveTracker[[#This Row],[Employee Name]]),"-----",VLOOKUP(LeaveTracker[[#This Row],[Employee Name]],Employees[[Employee Name]:[Office]],7))</f>
        <v>TCIS</v>
      </c>
      <c r="F3784" s="51" t="str">
        <f>IF(ISBLANK(LeaveTracker[[#This Row],[Employee Name]]),"-----",VLOOKUP(LeaveTracker[[#This Row],[Employee Name]],Employees[[Employee Name]:[Office]],6))</f>
        <v>CASUAL</v>
      </c>
      <c r="G3784" s="24">
        <v>44923</v>
      </c>
      <c r="H3784" s="24">
        <v>44924</v>
      </c>
      <c r="I3784" s="19" t="s">
        <v>82</v>
      </c>
      <c r="K3784" s="51" t="str">
        <f ca="1">LeaveTracker[[#This Row],[Days]]&amp;" "&amp;LeaveTracker[[#This Row],[Type of Leave]]</f>
        <v>2 VL</v>
      </c>
      <c r="L3784" s="23">
        <f ca="1">NETWORKDAYS(LeaveTracker[[#This Row],[Start Date]],LeaveTracker[[#This Row],[End Date]],lstHolidays)</f>
        <v>2</v>
      </c>
      <c r="M3784" s="27"/>
    </row>
    <row r="3785" spans="1:13" ht="30" customHeight="1" x14ac:dyDescent="0.3">
      <c r="A3785" s="27">
        <f t="shared" si="33"/>
        <v>303</v>
      </c>
      <c r="B3785" s="31">
        <v>44979</v>
      </c>
      <c r="C3785" s="31">
        <v>44922</v>
      </c>
      <c r="D3785" s="19" t="s">
        <v>1821</v>
      </c>
      <c r="E3785" s="51" t="str">
        <f>IF(ISBLANK(LeaveTracker[[#This Row],[Employee Name]]),"-----",VLOOKUP(LeaveTracker[[#This Row],[Employee Name]],Employees[[Employee Name]:[Office]],7))</f>
        <v>TICC/TCCH</v>
      </c>
      <c r="F3785" s="51" t="str">
        <f>IF(ISBLANK(LeaveTracker[[#This Row],[Employee Name]]),"-----",VLOOKUP(LeaveTracker[[#This Row],[Employee Name]],Employees[[Employee Name]:[Office]],6))</f>
        <v>CASUAL</v>
      </c>
      <c r="G3785" s="24">
        <v>44930</v>
      </c>
      <c r="H3785" s="24">
        <v>44930</v>
      </c>
      <c r="I3785" s="19" t="s">
        <v>82</v>
      </c>
      <c r="K3785" s="51" t="str">
        <f ca="1">LeaveTracker[[#This Row],[Days]]&amp;" "&amp;LeaveTracker[[#This Row],[Type of Leave]]</f>
        <v>1 VL</v>
      </c>
      <c r="L3785" s="23">
        <f ca="1">NETWORKDAYS(LeaveTracker[[#This Row],[Start Date]],LeaveTracker[[#This Row],[End Date]],lstHolidays)</f>
        <v>1</v>
      </c>
      <c r="M3785" s="27"/>
    </row>
    <row r="3786" spans="1:13" ht="30" customHeight="1" x14ac:dyDescent="0.3">
      <c r="A3786" s="27">
        <v>303</v>
      </c>
      <c r="B3786" s="31">
        <v>44979</v>
      </c>
      <c r="C3786" s="31">
        <v>44922</v>
      </c>
      <c r="D3786" s="19" t="s">
        <v>1821</v>
      </c>
      <c r="E3786" s="51" t="str">
        <f>IF(ISBLANK(LeaveTracker[[#This Row],[Employee Name]]),"-----",VLOOKUP(LeaveTracker[[#This Row],[Employee Name]],Employees[[Employee Name]:[Office]],7))</f>
        <v>TICC/TCCH</v>
      </c>
      <c r="F3786" s="51" t="str">
        <f>IF(ISBLANK(LeaveTracker[[#This Row],[Employee Name]]),"-----",VLOOKUP(LeaveTracker[[#This Row],[Employee Name]],Employees[[Employee Name]:[Office]],6))</f>
        <v>CASUAL</v>
      </c>
      <c r="G3786" s="21">
        <v>44932</v>
      </c>
      <c r="H3786" s="24">
        <v>44932</v>
      </c>
      <c r="I3786" s="19" t="s">
        <v>82</v>
      </c>
      <c r="K3786" s="51" t="str">
        <f ca="1">LeaveTracker[[#This Row],[Days]]&amp;" "&amp;LeaveTracker[[#This Row],[Type of Leave]]</f>
        <v>1 VL</v>
      </c>
      <c r="L3786" s="23">
        <f ca="1">NETWORKDAYS(LeaveTracker[[#This Row],[Start Date]],LeaveTracker[[#This Row],[End Date]],lstHolidays)</f>
        <v>1</v>
      </c>
      <c r="M3786" s="27"/>
    </row>
    <row r="3787" spans="1:13" ht="30" customHeight="1" x14ac:dyDescent="0.3">
      <c r="A3787" s="27">
        <v>303</v>
      </c>
      <c r="B3787" s="31">
        <v>44979</v>
      </c>
      <c r="C3787" s="31">
        <v>44922</v>
      </c>
      <c r="D3787" s="19" t="s">
        <v>1821</v>
      </c>
      <c r="E3787" s="51" t="str">
        <f>IF(ISBLANK(LeaveTracker[[#This Row],[Employee Name]]),"-----",VLOOKUP(LeaveTracker[[#This Row],[Employee Name]],Employees[[Employee Name]:[Office]],7))</f>
        <v>TICC/TCCH</v>
      </c>
      <c r="F3787" s="51" t="str">
        <f>IF(ISBLANK(LeaveTracker[[#This Row],[Employee Name]]),"-----",VLOOKUP(LeaveTracker[[#This Row],[Employee Name]],Employees[[Employee Name]:[Office]],6))</f>
        <v>CASUAL</v>
      </c>
      <c r="G3787" s="24">
        <v>44935</v>
      </c>
      <c r="H3787" s="24">
        <v>44935</v>
      </c>
      <c r="I3787" s="19" t="s">
        <v>82</v>
      </c>
      <c r="K3787" s="51" t="str">
        <f ca="1">LeaveTracker[[#This Row],[Days]]&amp;" "&amp;LeaveTracker[[#This Row],[Type of Leave]]</f>
        <v>1 VL</v>
      </c>
      <c r="L3787" s="23">
        <f ca="1">NETWORKDAYS(LeaveTracker[[#This Row],[Start Date]],LeaveTracker[[#This Row],[End Date]],lstHolidays)</f>
        <v>1</v>
      </c>
      <c r="M3787" s="27"/>
    </row>
    <row r="3788" spans="1:13" ht="30" customHeight="1" x14ac:dyDescent="0.3">
      <c r="A3788" s="27">
        <f t="shared" si="33"/>
        <v>304</v>
      </c>
      <c r="B3788" s="31">
        <v>44979</v>
      </c>
      <c r="C3788" s="31">
        <v>44886</v>
      </c>
      <c r="D3788" s="19" t="s">
        <v>1950</v>
      </c>
      <c r="E3788" s="51" t="str">
        <f>IF(ISBLANK(LeaveTracker[[#This Row],[Employee Name]]),"-----",VLOOKUP(LeaveTracker[[#This Row],[Employee Name]],Employees[[Employee Name]:[Office]],7))</f>
        <v>CENRO</v>
      </c>
      <c r="F3788" s="51" t="str">
        <f>IF(ISBLANK(LeaveTracker[[#This Row],[Employee Name]]),"-----",VLOOKUP(LeaveTracker[[#This Row],[Employee Name]],Employees[[Employee Name]:[Office]],6))</f>
        <v>CASUAL</v>
      </c>
      <c r="G3788" s="24">
        <v>44892</v>
      </c>
      <c r="H3788" s="24">
        <v>44892</v>
      </c>
      <c r="I3788" s="19" t="s">
        <v>82</v>
      </c>
      <c r="K3788" s="51" t="str">
        <f ca="1">LeaveTracker[[#This Row],[Days]]&amp;" "&amp;LeaveTracker[[#This Row],[Type of Leave]]</f>
        <v>0 VL</v>
      </c>
      <c r="L3788" s="23">
        <f ca="1">NETWORKDAYS(LeaveTracker[[#This Row],[Start Date]],LeaveTracker[[#This Row],[End Date]],lstHolidays)</f>
        <v>0</v>
      </c>
      <c r="M3788" s="27"/>
    </row>
    <row r="3789" spans="1:13" ht="30" customHeight="1" x14ac:dyDescent="0.3">
      <c r="A3789" s="27">
        <v>304</v>
      </c>
      <c r="B3789" s="31">
        <v>44979</v>
      </c>
      <c r="C3789" s="31">
        <v>44886</v>
      </c>
      <c r="D3789" s="19" t="s">
        <v>1950</v>
      </c>
      <c r="E3789" s="51" t="str">
        <f>IF(ISBLANK(LeaveTracker[[#This Row],[Employee Name]]),"-----",VLOOKUP(LeaveTracker[[#This Row],[Employee Name]],Employees[[Employee Name]:[Office]],7))</f>
        <v>CENRO</v>
      </c>
      <c r="F3789" s="51" t="str">
        <f>IF(ISBLANK(LeaveTracker[[#This Row],[Employee Name]]),"-----",VLOOKUP(LeaveTracker[[#This Row],[Employee Name]],Employees[[Employee Name]:[Office]],6))</f>
        <v>CASUAL</v>
      </c>
      <c r="G3789" s="24">
        <v>44894</v>
      </c>
      <c r="H3789" s="24">
        <v>44894</v>
      </c>
      <c r="I3789" s="19" t="s">
        <v>82</v>
      </c>
      <c r="K3789" s="51" t="str">
        <f ca="1">LeaveTracker[[#This Row],[Days]]&amp;" "&amp;LeaveTracker[[#This Row],[Type of Leave]]</f>
        <v>1 VL</v>
      </c>
      <c r="L3789" s="23">
        <f ca="1">NETWORKDAYS(LeaveTracker[[#This Row],[Start Date]],LeaveTracker[[#This Row],[End Date]],lstHolidays)</f>
        <v>1</v>
      </c>
      <c r="M3789" s="27"/>
    </row>
    <row r="3790" spans="1:13" ht="30" customHeight="1" x14ac:dyDescent="0.3">
      <c r="A3790" s="27">
        <f t="shared" si="33"/>
        <v>305</v>
      </c>
      <c r="B3790" s="31">
        <v>44979</v>
      </c>
      <c r="C3790" s="31">
        <v>44886</v>
      </c>
      <c r="D3790" s="19" t="s">
        <v>1950</v>
      </c>
      <c r="E3790" s="51" t="str">
        <f>IF(ISBLANK(LeaveTracker[[#This Row],[Employee Name]]),"-----",VLOOKUP(LeaveTracker[[#This Row],[Employee Name]],Employees[[Employee Name]:[Office]],7))</f>
        <v>CENRO</v>
      </c>
      <c r="F3790" s="51" t="str">
        <f>IF(ISBLANK(LeaveTracker[[#This Row],[Employee Name]]),"-----",VLOOKUP(LeaveTracker[[#This Row],[Employee Name]],Employees[[Employee Name]:[Office]],6))</f>
        <v>CASUAL</v>
      </c>
      <c r="G3790" s="24">
        <v>44893</v>
      </c>
      <c r="H3790" s="24">
        <v>44893</v>
      </c>
      <c r="I3790" s="19" t="s">
        <v>298</v>
      </c>
      <c r="J3790" s="43" t="s">
        <v>1763</v>
      </c>
      <c r="K3790" s="51" t="str">
        <f ca="1">LeaveTracker[[#This Row],[Days]]&amp;" "&amp;LeaveTracker[[#This Row],[Type of Leave]]</f>
        <v>1 OTHER</v>
      </c>
      <c r="L3790" s="23">
        <f ca="1">NETWORKDAYS(LeaveTracker[[#This Row],[Start Date]],LeaveTracker[[#This Row],[End Date]],lstHolidays)</f>
        <v>1</v>
      </c>
      <c r="M3790" s="27"/>
    </row>
    <row r="3791" spans="1:13" ht="30" customHeight="1" x14ac:dyDescent="0.3">
      <c r="A3791" s="27">
        <f t="shared" si="33"/>
        <v>306</v>
      </c>
      <c r="B3791" s="31">
        <v>44979</v>
      </c>
      <c r="C3791" s="31">
        <v>44877</v>
      </c>
      <c r="D3791" s="19" t="s">
        <v>1834</v>
      </c>
      <c r="E3791" s="51" t="str">
        <f>IF(ISBLANK(LeaveTracker[[#This Row],[Employee Name]]),"-----",VLOOKUP(LeaveTracker[[#This Row],[Employee Name]],Employees[[Employee Name]:[Office]],7))</f>
        <v>EEO/CITY MARKET</v>
      </c>
      <c r="F3791" s="51" t="str">
        <f>IF(ISBLANK(LeaveTracker[[#This Row],[Employee Name]]),"-----",VLOOKUP(LeaveTracker[[#This Row],[Employee Name]],Employees[[Employee Name]:[Office]],6))</f>
        <v>CASUAL</v>
      </c>
      <c r="G3791" s="24">
        <v>44901</v>
      </c>
      <c r="H3791" s="24">
        <v>44901</v>
      </c>
      <c r="I3791" s="19" t="s">
        <v>81</v>
      </c>
      <c r="J3791" s="43" t="s">
        <v>158</v>
      </c>
      <c r="K3791" s="51" t="str">
        <f ca="1">LeaveTracker[[#This Row],[Days]]&amp;" "&amp;LeaveTracker[[#This Row],[Type of Leave]]</f>
        <v>1 SL</v>
      </c>
      <c r="L3791" s="23">
        <f ca="1">NETWORKDAYS(LeaveTracker[[#This Row],[Start Date]],LeaveTracker[[#This Row],[End Date]],lstHolidays)</f>
        <v>1</v>
      </c>
      <c r="M3791" s="27"/>
    </row>
    <row r="3792" spans="1:13" ht="30" customHeight="1" x14ac:dyDescent="0.3">
      <c r="A3792" s="27">
        <f t="shared" si="33"/>
        <v>307</v>
      </c>
      <c r="B3792" s="31">
        <v>44979</v>
      </c>
      <c r="C3792" s="31">
        <v>44964</v>
      </c>
      <c r="D3792" s="19" t="s">
        <v>1846</v>
      </c>
      <c r="E3792" s="51" t="str">
        <f>IF(ISBLANK(LeaveTracker[[#This Row],[Employee Name]]),"-----",VLOOKUP(LeaveTracker[[#This Row],[Employee Name]],Employees[[Employee Name]:[Office]],7))</f>
        <v>ACCOUNTING</v>
      </c>
      <c r="F3792" s="51" t="str">
        <f>IF(ISBLANK(LeaveTracker[[#This Row],[Employee Name]]),"-----",VLOOKUP(LeaveTracker[[#This Row],[Employee Name]],Employees[[Employee Name]:[Office]],6))</f>
        <v>CASUAL</v>
      </c>
      <c r="G3792" s="24">
        <v>44960</v>
      </c>
      <c r="H3792" s="24">
        <v>44960</v>
      </c>
      <c r="I3792" s="19" t="s">
        <v>81</v>
      </c>
      <c r="K3792" s="51" t="str">
        <f ca="1">LeaveTracker[[#This Row],[Days]]&amp;" "&amp;LeaveTracker[[#This Row],[Type of Leave]]</f>
        <v>1 SL</v>
      </c>
      <c r="L3792" s="23">
        <f ca="1">NETWORKDAYS(LeaveTracker[[#This Row],[Start Date]],LeaveTracker[[#This Row],[End Date]],lstHolidays)</f>
        <v>1</v>
      </c>
      <c r="M3792" s="27"/>
    </row>
    <row r="3793" spans="1:13" ht="30" customHeight="1" x14ac:dyDescent="0.3">
      <c r="A3793" s="27">
        <f t="shared" si="33"/>
        <v>308</v>
      </c>
      <c r="B3793" s="31">
        <v>44979</v>
      </c>
      <c r="C3793" s="31">
        <v>44964</v>
      </c>
      <c r="D3793" s="19" t="s">
        <v>1846</v>
      </c>
      <c r="E3793" s="51" t="str">
        <f>IF(ISBLANK(LeaveTracker[[#This Row],[Employee Name]]),"-----",VLOOKUP(LeaveTracker[[#This Row],[Employee Name]],Employees[[Employee Name]:[Office]],7))</f>
        <v>ACCOUNTING</v>
      </c>
      <c r="F3793" s="51" t="str">
        <f>IF(ISBLANK(LeaveTracker[[#This Row],[Employee Name]]),"-----",VLOOKUP(LeaveTracker[[#This Row],[Employee Name]],Employees[[Employee Name]:[Office]],6))</f>
        <v>CASUAL</v>
      </c>
      <c r="G3793" s="24">
        <v>45015</v>
      </c>
      <c r="H3793" s="24">
        <v>45016</v>
      </c>
      <c r="I3793" s="19" t="s">
        <v>82</v>
      </c>
      <c r="K3793" s="51" t="str">
        <f ca="1">LeaveTracker[[#This Row],[Days]]&amp;" "&amp;LeaveTracker[[#This Row],[Type of Leave]]</f>
        <v>2 VL</v>
      </c>
      <c r="L3793" s="23">
        <f ca="1">NETWORKDAYS(LeaveTracker[[#This Row],[Start Date]],LeaveTracker[[#This Row],[End Date]],lstHolidays)</f>
        <v>2</v>
      </c>
      <c r="M3793" s="27"/>
    </row>
    <row r="3794" spans="1:13" ht="30" customHeight="1" x14ac:dyDescent="0.3">
      <c r="A3794" s="27">
        <v>308</v>
      </c>
      <c r="B3794" s="31">
        <v>44979</v>
      </c>
      <c r="C3794" s="31">
        <v>44964</v>
      </c>
      <c r="D3794" s="19" t="s">
        <v>1846</v>
      </c>
      <c r="E3794" s="51" t="str">
        <f>IF(ISBLANK(LeaveTracker[[#This Row],[Employee Name]]),"-----",VLOOKUP(LeaveTracker[[#This Row],[Employee Name]],Employees[[Employee Name]:[Office]],7))</f>
        <v>ACCOUNTING</v>
      </c>
      <c r="F3794" s="51" t="str">
        <f>IF(ISBLANK(LeaveTracker[[#This Row],[Employee Name]]),"-----",VLOOKUP(LeaveTracker[[#This Row],[Employee Name]],Employees[[Employee Name]:[Office]],6))</f>
        <v>CASUAL</v>
      </c>
      <c r="G3794" s="24">
        <v>45019</v>
      </c>
      <c r="H3794" s="24">
        <v>45021</v>
      </c>
      <c r="I3794" s="19" t="s">
        <v>82</v>
      </c>
      <c r="K3794" s="51" t="str">
        <f ca="1">LeaveTracker[[#This Row],[Days]]&amp;" "&amp;LeaveTracker[[#This Row],[Type of Leave]]</f>
        <v>3 VL</v>
      </c>
      <c r="L3794" s="23">
        <f ca="1">NETWORKDAYS(LeaveTracker[[#This Row],[Start Date]],LeaveTracker[[#This Row],[End Date]],lstHolidays)</f>
        <v>3</v>
      </c>
      <c r="M3794" s="27"/>
    </row>
    <row r="3795" spans="1:13" ht="30" customHeight="1" x14ac:dyDescent="0.3">
      <c r="A3795" s="27">
        <f t="shared" ref="A3795:A3857" si="34">A3794+1</f>
        <v>309</v>
      </c>
      <c r="B3795" s="31">
        <v>44979</v>
      </c>
      <c r="C3795" s="31">
        <v>44922</v>
      </c>
      <c r="D3795" s="19" t="s">
        <v>2070</v>
      </c>
      <c r="E3795" s="51" t="str">
        <f>IF(ISBLANK(LeaveTracker[[#This Row],[Employee Name]]),"-----",VLOOKUP(LeaveTracker[[#This Row],[Employee Name]],Employees[[Employee Name]:[Office]],7))</f>
        <v>EEO/CITY MARKET</v>
      </c>
      <c r="F3795" s="51">
        <f>IF(ISBLANK(LeaveTracker[[#This Row],[Employee Name]]),"-----",VLOOKUP(LeaveTracker[[#This Row],[Employee Name]],Employees[[Employee Name]:[Office]],6))</f>
        <v>0</v>
      </c>
      <c r="G3795" s="24">
        <v>44914</v>
      </c>
      <c r="H3795" s="24">
        <v>44915</v>
      </c>
      <c r="I3795" s="19" t="s">
        <v>81</v>
      </c>
      <c r="K3795" s="51" t="str">
        <f ca="1">LeaveTracker[[#This Row],[Days]]&amp;" "&amp;LeaveTracker[[#This Row],[Type of Leave]]</f>
        <v>2 SL</v>
      </c>
      <c r="L3795" s="23">
        <f ca="1">NETWORKDAYS(LeaveTracker[[#This Row],[Start Date]],LeaveTracker[[#This Row],[End Date]],lstHolidays)</f>
        <v>2</v>
      </c>
      <c r="M3795" s="27"/>
    </row>
    <row r="3796" spans="1:13" ht="30" customHeight="1" x14ac:dyDescent="0.3">
      <c r="A3796" s="27">
        <f t="shared" si="34"/>
        <v>310</v>
      </c>
      <c r="B3796" s="31">
        <v>44979</v>
      </c>
      <c r="C3796" s="31">
        <v>44944</v>
      </c>
      <c r="D3796" s="19" t="s">
        <v>1804</v>
      </c>
      <c r="E3796" s="51" t="str">
        <f>IF(ISBLANK(LeaveTracker[[#This Row],[Employee Name]]),"-----",VLOOKUP(LeaveTracker[[#This Row],[Employee Name]],Employees[[Employee Name]:[Office]],7))</f>
        <v>CENRO</v>
      </c>
      <c r="F3796" s="51" t="str">
        <f>IF(ISBLANK(LeaveTracker[[#This Row],[Employee Name]]),"-----",VLOOKUP(LeaveTracker[[#This Row],[Employee Name]],Employees[[Employee Name]:[Office]],6))</f>
        <v>CASUAL</v>
      </c>
      <c r="G3796" s="24">
        <v>44577</v>
      </c>
      <c r="H3796" s="24">
        <v>44578</v>
      </c>
      <c r="I3796" s="19" t="s">
        <v>81</v>
      </c>
      <c r="K3796" s="51" t="str">
        <f ca="1">LeaveTracker[[#This Row],[Days]]&amp;" "&amp;LeaveTracker[[#This Row],[Type of Leave]]</f>
        <v>1 SL</v>
      </c>
      <c r="L3796" s="23">
        <f ca="1">NETWORKDAYS(LeaveTracker[[#This Row],[Start Date]],LeaveTracker[[#This Row],[End Date]],lstHolidays)</f>
        <v>1</v>
      </c>
      <c r="M3796" s="27"/>
    </row>
    <row r="3797" spans="1:13" ht="30" customHeight="1" x14ac:dyDescent="0.3">
      <c r="A3797" s="27">
        <f t="shared" si="34"/>
        <v>311</v>
      </c>
      <c r="B3797" s="31">
        <v>44979</v>
      </c>
      <c r="C3797" s="31">
        <v>44937</v>
      </c>
      <c r="D3797" s="19" t="s">
        <v>1804</v>
      </c>
      <c r="E3797" s="51" t="str">
        <f>IF(ISBLANK(LeaveTracker[[#This Row],[Employee Name]]),"-----",VLOOKUP(LeaveTracker[[#This Row],[Employee Name]],Employees[[Employee Name]:[Office]],7))</f>
        <v>CENRO</v>
      </c>
      <c r="F3797" s="51" t="str">
        <f>IF(ISBLANK(LeaveTracker[[#This Row],[Employee Name]]),"-----",VLOOKUP(LeaveTracker[[#This Row],[Employee Name]],Employees[[Employee Name]:[Office]],6))</f>
        <v>CASUAL</v>
      </c>
      <c r="G3797" s="24">
        <v>44936</v>
      </c>
      <c r="H3797" s="24">
        <v>44936</v>
      </c>
      <c r="I3797" s="19" t="s">
        <v>298</v>
      </c>
      <c r="J3797" s="43" t="s">
        <v>1763</v>
      </c>
      <c r="K3797" s="51" t="str">
        <f ca="1">LeaveTracker[[#This Row],[Days]]&amp;" "&amp;LeaveTracker[[#This Row],[Type of Leave]]</f>
        <v>1 OTHER</v>
      </c>
      <c r="L3797" s="23">
        <f ca="1">NETWORKDAYS(LeaveTracker[[#This Row],[Start Date]],LeaveTracker[[#This Row],[End Date]],lstHolidays)</f>
        <v>1</v>
      </c>
      <c r="M3797" s="27"/>
    </row>
    <row r="3798" spans="1:13" ht="30" customHeight="1" x14ac:dyDescent="0.3">
      <c r="A3798" s="27">
        <f t="shared" si="34"/>
        <v>312</v>
      </c>
      <c r="B3798" s="31">
        <v>44979</v>
      </c>
      <c r="C3798" s="31">
        <v>45254</v>
      </c>
      <c r="D3798" s="19" t="s">
        <v>1766</v>
      </c>
      <c r="E3798" s="51" t="str">
        <f>IF(ISBLANK(LeaveTracker[[#This Row],[Employee Name]]),"-----",VLOOKUP(LeaveTracker[[#This Row],[Employee Name]],Employees[[Employee Name]:[Office]],7))</f>
        <v>SP</v>
      </c>
      <c r="F3798" s="51" t="str">
        <f>IF(ISBLANK(LeaveTracker[[#This Row],[Employee Name]]),"-----",VLOOKUP(LeaveTracker[[#This Row],[Employee Name]],Employees[[Employee Name]:[Office]],6))</f>
        <v>CASUAL</v>
      </c>
      <c r="G3798" s="24">
        <v>44883</v>
      </c>
      <c r="H3798" s="24">
        <v>44883</v>
      </c>
      <c r="I3798" s="19" t="s">
        <v>82</v>
      </c>
      <c r="K3798" s="51" t="str">
        <f ca="1">LeaveTracker[[#This Row],[Days]]&amp;" "&amp;LeaveTracker[[#This Row],[Type of Leave]]</f>
        <v>1 VL</v>
      </c>
      <c r="L3798" s="23">
        <f ca="1">NETWORKDAYS(LeaveTracker[[#This Row],[Start Date]],LeaveTracker[[#This Row],[End Date]],lstHolidays)</f>
        <v>1</v>
      </c>
      <c r="M3798" s="27"/>
    </row>
    <row r="3799" spans="1:13" ht="30" customHeight="1" x14ac:dyDescent="0.3">
      <c r="A3799" s="27">
        <v>312</v>
      </c>
      <c r="B3799" s="31">
        <v>44979</v>
      </c>
      <c r="C3799" s="31">
        <v>45254</v>
      </c>
      <c r="D3799" s="19" t="s">
        <v>1766</v>
      </c>
      <c r="E3799" s="51" t="str">
        <f>IF(ISBLANK(LeaveTracker[[#This Row],[Employee Name]]),"-----",VLOOKUP(LeaveTracker[[#This Row],[Employee Name]],Employees[[Employee Name]:[Office]],7))</f>
        <v>SP</v>
      </c>
      <c r="F3799" s="51" t="str">
        <f>IF(ISBLANK(LeaveTracker[[#This Row],[Employee Name]]),"-----",VLOOKUP(LeaveTracker[[#This Row],[Employee Name]],Employees[[Employee Name]:[Office]],6))</f>
        <v>CASUAL</v>
      </c>
      <c r="G3799" s="24">
        <v>44890</v>
      </c>
      <c r="H3799" s="24">
        <v>44890</v>
      </c>
      <c r="I3799" s="19" t="s">
        <v>82</v>
      </c>
      <c r="K3799" s="51" t="str">
        <f ca="1">LeaveTracker[[#This Row],[Days]]&amp;" "&amp;LeaveTracker[[#This Row],[Type of Leave]]</f>
        <v>1 VL</v>
      </c>
      <c r="L3799" s="23">
        <f ca="1">NETWORKDAYS(LeaveTracker[[#This Row],[Start Date]],LeaveTracker[[#This Row],[End Date]],lstHolidays)</f>
        <v>1</v>
      </c>
      <c r="M3799" s="27"/>
    </row>
    <row r="3800" spans="1:13" ht="30" customHeight="1" x14ac:dyDescent="0.3">
      <c r="A3800" s="27">
        <v>312</v>
      </c>
      <c r="B3800" s="31">
        <v>44979</v>
      </c>
      <c r="C3800" s="31">
        <v>45254</v>
      </c>
      <c r="D3800" s="19" t="s">
        <v>1766</v>
      </c>
      <c r="E3800" s="51" t="str">
        <f>IF(ISBLANK(LeaveTracker[[#This Row],[Employee Name]]),"-----",VLOOKUP(LeaveTracker[[#This Row],[Employee Name]],Employees[[Employee Name]:[Office]],7))</f>
        <v>SP</v>
      </c>
      <c r="F3800" s="51" t="str">
        <f>IF(ISBLANK(LeaveTracker[[#This Row],[Employee Name]]),"-----",VLOOKUP(LeaveTracker[[#This Row],[Employee Name]],Employees[[Employee Name]:[Office]],6))</f>
        <v>CASUAL</v>
      </c>
      <c r="G3800" s="24">
        <v>45262</v>
      </c>
      <c r="H3800" s="24">
        <v>45262</v>
      </c>
      <c r="I3800" s="19" t="s">
        <v>82</v>
      </c>
      <c r="K3800" s="51" t="str">
        <f ca="1">LeaveTracker[[#This Row],[Days]]&amp;" "&amp;LeaveTracker[[#This Row],[Type of Leave]]</f>
        <v>0 VL</v>
      </c>
      <c r="L3800" s="23">
        <f ca="1">NETWORKDAYS(LeaveTracker[[#This Row],[Start Date]],LeaveTracker[[#This Row],[End Date]],lstHolidays)</f>
        <v>0</v>
      </c>
      <c r="M3800" s="27"/>
    </row>
    <row r="3801" spans="1:13" ht="30" customHeight="1" x14ac:dyDescent="0.3">
      <c r="A3801" s="27">
        <v>312</v>
      </c>
      <c r="B3801" s="31">
        <v>44979</v>
      </c>
      <c r="C3801" s="31">
        <v>45254</v>
      </c>
      <c r="D3801" s="19" t="s">
        <v>1766</v>
      </c>
      <c r="E3801" s="51" t="str">
        <f>IF(ISBLANK(LeaveTracker[[#This Row],[Employee Name]]),"-----",VLOOKUP(LeaveTracker[[#This Row],[Employee Name]],Employees[[Employee Name]:[Office]],7))</f>
        <v>SP</v>
      </c>
      <c r="F3801" s="51" t="str">
        <f>IF(ISBLANK(LeaveTracker[[#This Row],[Employee Name]]),"-----",VLOOKUP(LeaveTracker[[#This Row],[Employee Name]],Employees[[Employee Name]:[Office]],6))</f>
        <v>CASUAL</v>
      </c>
      <c r="G3801" s="24">
        <v>45273</v>
      </c>
      <c r="H3801" s="24">
        <v>45273</v>
      </c>
      <c r="I3801" s="19" t="s">
        <v>82</v>
      </c>
      <c r="K3801" s="51" t="str">
        <f ca="1">LeaveTracker[[#This Row],[Days]]&amp;" "&amp;LeaveTracker[[#This Row],[Type of Leave]]</f>
        <v>1 VL</v>
      </c>
      <c r="L3801" s="23">
        <f ca="1">NETWORKDAYS(LeaveTracker[[#This Row],[Start Date]],LeaveTracker[[#This Row],[End Date]],lstHolidays)</f>
        <v>1</v>
      </c>
      <c r="M3801" s="27"/>
    </row>
    <row r="3802" spans="1:13" ht="30" customHeight="1" x14ac:dyDescent="0.3">
      <c r="A3802" s="27">
        <v>312</v>
      </c>
      <c r="B3802" s="31">
        <v>44979</v>
      </c>
      <c r="C3802" s="31">
        <v>45254</v>
      </c>
      <c r="D3802" s="19" t="s">
        <v>1766</v>
      </c>
      <c r="E3802" s="51" t="str">
        <f>IF(ISBLANK(LeaveTracker[[#This Row],[Employee Name]]),"-----",VLOOKUP(LeaveTracker[[#This Row],[Employee Name]],Employees[[Employee Name]:[Office]],7))</f>
        <v>SP</v>
      </c>
      <c r="F3802" s="51" t="str">
        <f>IF(ISBLANK(LeaveTracker[[#This Row],[Employee Name]]),"-----",VLOOKUP(LeaveTracker[[#This Row],[Employee Name]],Employees[[Employee Name]:[Office]],6))</f>
        <v>CASUAL</v>
      </c>
      <c r="G3802" s="24">
        <v>45276</v>
      </c>
      <c r="H3802" s="24">
        <v>45276</v>
      </c>
      <c r="I3802" s="19" t="s">
        <v>82</v>
      </c>
      <c r="K3802" s="51" t="str">
        <f ca="1">LeaveTracker[[#This Row],[Days]]&amp;" "&amp;LeaveTracker[[#This Row],[Type of Leave]]</f>
        <v>0 VL</v>
      </c>
      <c r="L3802" s="23">
        <f ca="1">NETWORKDAYS(LeaveTracker[[#This Row],[Start Date]],LeaveTracker[[#This Row],[End Date]],lstHolidays)</f>
        <v>0</v>
      </c>
      <c r="M3802" s="27"/>
    </row>
    <row r="3803" spans="1:13" ht="30" customHeight="1" x14ac:dyDescent="0.3">
      <c r="A3803" s="27">
        <f t="shared" si="34"/>
        <v>313</v>
      </c>
      <c r="B3803" s="31">
        <v>44979</v>
      </c>
      <c r="C3803" s="31">
        <v>44887</v>
      </c>
      <c r="D3803" s="19" t="s">
        <v>1815</v>
      </c>
      <c r="E3803" s="51" t="str">
        <f>IF(ISBLANK(LeaveTracker[[#This Row],[Employee Name]]),"-----",VLOOKUP(LeaveTracker[[#This Row],[Employee Name]],Employees[[Employee Name]:[Office]],7))</f>
        <v>CSWDO</v>
      </c>
      <c r="F3803" s="51" t="str">
        <f>IF(ISBLANK(LeaveTracker[[#This Row],[Employee Name]]),"-----",VLOOKUP(LeaveTracker[[#This Row],[Employee Name]],Employees[[Employee Name]:[Office]],6))</f>
        <v>CASUAL</v>
      </c>
      <c r="G3803" s="24">
        <v>44894</v>
      </c>
      <c r="H3803" s="24">
        <v>44894</v>
      </c>
      <c r="I3803" s="19" t="s">
        <v>82</v>
      </c>
      <c r="K3803" s="51" t="str">
        <f ca="1">LeaveTracker[[#This Row],[Days]]&amp;" "&amp;LeaveTracker[[#This Row],[Type of Leave]]</f>
        <v>1 VL</v>
      </c>
      <c r="L3803" s="23">
        <f ca="1">NETWORKDAYS(LeaveTracker[[#This Row],[Start Date]],LeaveTracker[[#This Row],[End Date]],lstHolidays)</f>
        <v>1</v>
      </c>
      <c r="M3803" s="27"/>
    </row>
    <row r="3804" spans="1:13" ht="30" customHeight="1" x14ac:dyDescent="0.3">
      <c r="A3804" s="27">
        <f t="shared" si="34"/>
        <v>314</v>
      </c>
      <c r="B3804" s="31">
        <v>44979</v>
      </c>
      <c r="C3804" s="31">
        <v>44887</v>
      </c>
      <c r="D3804" s="19" t="s">
        <v>1306</v>
      </c>
      <c r="E3804" s="51" t="str">
        <f>IF(ISBLANK(LeaveTracker[[#This Row],[Employee Name]]),"-----",VLOOKUP(LeaveTracker[[#This Row],[Employee Name]],Employees[[Employee Name]:[Office]],7))</f>
        <v>ONT</v>
      </c>
      <c r="F3804" s="51" t="str">
        <f>IF(ISBLANK(LeaveTracker[[#This Row],[Employee Name]]),"-----",VLOOKUP(LeaveTracker[[#This Row],[Employee Name]],Employees[[Employee Name]:[Office]],6))</f>
        <v>REGULAR</v>
      </c>
      <c r="G3804" s="24">
        <v>44900</v>
      </c>
      <c r="H3804" s="24">
        <v>44901</v>
      </c>
      <c r="I3804" s="19" t="s">
        <v>82</v>
      </c>
      <c r="K3804" s="51" t="str">
        <f ca="1">LeaveTracker[[#This Row],[Days]]&amp;" "&amp;LeaveTracker[[#This Row],[Type of Leave]]</f>
        <v>2 VL</v>
      </c>
      <c r="L3804" s="23">
        <f ca="1">NETWORKDAYS(LeaveTracker[[#This Row],[Start Date]],LeaveTracker[[#This Row],[End Date]],lstHolidays)</f>
        <v>2</v>
      </c>
      <c r="M3804" s="27"/>
    </row>
    <row r="3805" spans="1:13" ht="30" customHeight="1" x14ac:dyDescent="0.3">
      <c r="A3805" s="27">
        <f t="shared" si="34"/>
        <v>315</v>
      </c>
      <c r="B3805" s="31">
        <v>44979</v>
      </c>
      <c r="C3805" s="31">
        <v>44887</v>
      </c>
      <c r="D3805" s="19" t="s">
        <v>1306</v>
      </c>
      <c r="E3805" s="51" t="str">
        <f>IF(ISBLANK(LeaveTracker[[#This Row],[Employee Name]]),"-----",VLOOKUP(LeaveTracker[[#This Row],[Employee Name]],Employees[[Employee Name]:[Office]],7))</f>
        <v>ONT</v>
      </c>
      <c r="F3805" s="51" t="str">
        <f>IF(ISBLANK(LeaveTracker[[#This Row],[Employee Name]]),"-----",VLOOKUP(LeaveTracker[[#This Row],[Employee Name]],Employees[[Employee Name]:[Office]],6))</f>
        <v>REGULAR</v>
      </c>
      <c r="G3805" s="24">
        <v>44918</v>
      </c>
      <c r="H3805" s="24">
        <v>44918</v>
      </c>
      <c r="I3805" s="19" t="s">
        <v>298</v>
      </c>
      <c r="J3805" s="43" t="s">
        <v>1763</v>
      </c>
      <c r="K3805" s="51" t="str">
        <f ca="1">LeaveTracker[[#This Row],[Days]]&amp;" "&amp;LeaveTracker[[#This Row],[Type of Leave]]</f>
        <v>1 OTHER</v>
      </c>
      <c r="L3805" s="23">
        <f ca="1">NETWORKDAYS(LeaveTracker[[#This Row],[Start Date]],LeaveTracker[[#This Row],[End Date]],lstHolidays)</f>
        <v>1</v>
      </c>
      <c r="M3805" s="27"/>
    </row>
    <row r="3806" spans="1:13" ht="30" customHeight="1" x14ac:dyDescent="0.3">
      <c r="A3806" s="27">
        <f t="shared" si="34"/>
        <v>316</v>
      </c>
      <c r="B3806" s="31">
        <v>44979</v>
      </c>
      <c r="C3806" s="31">
        <v>44887</v>
      </c>
      <c r="D3806" s="19" t="s">
        <v>1306</v>
      </c>
      <c r="E3806" s="51" t="str">
        <f>IF(ISBLANK(LeaveTracker[[#This Row],[Employee Name]]),"-----",VLOOKUP(LeaveTracker[[#This Row],[Employee Name]],Employees[[Employee Name]:[Office]],7))</f>
        <v>ONT</v>
      </c>
      <c r="F3806" s="51" t="str">
        <f>IF(ISBLANK(LeaveTracker[[#This Row],[Employee Name]]),"-----",VLOOKUP(LeaveTracker[[#This Row],[Employee Name]],Employees[[Employee Name]:[Office]],6))</f>
        <v>REGULAR</v>
      </c>
      <c r="G3806" s="24">
        <v>44923</v>
      </c>
      <c r="H3806" s="24">
        <v>44923</v>
      </c>
      <c r="I3806" s="19" t="s">
        <v>82</v>
      </c>
      <c r="K3806" s="51" t="str">
        <f ca="1">LeaveTracker[[#This Row],[Days]]&amp;" "&amp;LeaveTracker[[#This Row],[Type of Leave]]</f>
        <v>1 VL</v>
      </c>
      <c r="L3806" s="23">
        <f ca="1">NETWORKDAYS(LeaveTracker[[#This Row],[Start Date]],LeaveTracker[[#This Row],[End Date]],lstHolidays)</f>
        <v>1</v>
      </c>
      <c r="M3806" s="27"/>
    </row>
    <row r="3807" spans="1:13" ht="30" customHeight="1" x14ac:dyDescent="0.3">
      <c r="A3807" s="27">
        <f t="shared" si="34"/>
        <v>317</v>
      </c>
      <c r="B3807" s="31">
        <v>44979</v>
      </c>
      <c r="C3807" s="31">
        <v>44882</v>
      </c>
      <c r="D3807" s="19" t="s">
        <v>1799</v>
      </c>
      <c r="E3807" s="51" t="str">
        <f>IF(ISBLANK(LeaveTracker[[#This Row],[Employee Name]]),"-----",VLOOKUP(LeaveTracker[[#This Row],[Employee Name]],Employees[[Employee Name]:[Office]],7))</f>
        <v>CENRO</v>
      </c>
      <c r="F3807" s="51" t="str">
        <f>IF(ISBLANK(LeaveTracker[[#This Row],[Employee Name]]),"-----",VLOOKUP(LeaveTracker[[#This Row],[Employee Name]],Employees[[Employee Name]:[Office]],6))</f>
        <v>CASUAL</v>
      </c>
      <c r="G3807" s="24">
        <v>44880</v>
      </c>
      <c r="H3807" s="24">
        <v>44881</v>
      </c>
      <c r="I3807" s="19" t="s">
        <v>81</v>
      </c>
      <c r="K3807" s="51" t="str">
        <f ca="1">LeaveTracker[[#This Row],[Days]]&amp;" "&amp;LeaveTracker[[#This Row],[Type of Leave]]</f>
        <v>2 SL</v>
      </c>
      <c r="L3807" s="23">
        <f ca="1">NETWORKDAYS(LeaveTracker[[#This Row],[Start Date]],LeaveTracker[[#This Row],[End Date]],lstHolidays)</f>
        <v>2</v>
      </c>
      <c r="M3807" s="27"/>
    </row>
    <row r="3808" spans="1:13" ht="30" customHeight="1" x14ac:dyDescent="0.3">
      <c r="A3808" s="27">
        <f t="shared" si="34"/>
        <v>318</v>
      </c>
      <c r="B3808" s="31">
        <v>44979</v>
      </c>
      <c r="C3808" s="31">
        <v>44886</v>
      </c>
      <c r="D3808" s="19" t="s">
        <v>1949</v>
      </c>
      <c r="E3808" s="51" t="str">
        <f>IF(ISBLANK(LeaveTracker[[#This Row],[Employee Name]]),"-----",VLOOKUP(LeaveTracker[[#This Row],[Employee Name]],Employees[[Employee Name]:[Office]],7))</f>
        <v>CENRO</v>
      </c>
      <c r="F3808" s="51" t="str">
        <f>IF(ISBLANK(LeaveTracker[[#This Row],[Employee Name]]),"-----",VLOOKUP(LeaveTracker[[#This Row],[Employee Name]],Employees[[Employee Name]:[Office]],6))</f>
        <v>CASUAL</v>
      </c>
      <c r="G3808" s="24">
        <v>44892</v>
      </c>
      <c r="H3808" s="24">
        <v>44894</v>
      </c>
      <c r="I3808" s="19" t="s">
        <v>82</v>
      </c>
      <c r="K3808" s="51" t="str">
        <f ca="1">LeaveTracker[[#This Row],[Days]]&amp;" "&amp;LeaveTracker[[#This Row],[Type of Leave]]</f>
        <v>2 VL</v>
      </c>
      <c r="L3808" s="23">
        <f ca="1">NETWORKDAYS(LeaveTracker[[#This Row],[Start Date]],LeaveTracker[[#This Row],[End Date]],lstHolidays)</f>
        <v>2</v>
      </c>
      <c r="M3808" s="27"/>
    </row>
    <row r="3809" spans="1:13" ht="30" customHeight="1" x14ac:dyDescent="0.3">
      <c r="A3809" s="27">
        <f t="shared" si="34"/>
        <v>319</v>
      </c>
      <c r="B3809" s="31">
        <v>44979</v>
      </c>
      <c r="C3809" s="31">
        <v>44911</v>
      </c>
      <c r="D3809" s="19" t="s">
        <v>2073</v>
      </c>
      <c r="E3809" s="51" t="str">
        <f>IF(ISBLANK(LeaveTracker[[#This Row],[Employee Name]]),"-----",VLOOKUP(LeaveTracker[[#This Row],[Employee Name]],Employees[[Employee Name]:[Office]],7))</f>
        <v>GSO</v>
      </c>
      <c r="F3809" s="51">
        <f>IF(ISBLANK(LeaveTracker[[#This Row],[Employee Name]]),"-----",VLOOKUP(LeaveTracker[[#This Row],[Employee Name]],Employees[[Employee Name]:[Office]],6))</f>
        <v>0</v>
      </c>
      <c r="G3809" s="24">
        <v>44910</v>
      </c>
      <c r="H3809" s="24">
        <v>44910</v>
      </c>
      <c r="I3809" s="19" t="s">
        <v>81</v>
      </c>
      <c r="K3809" s="51" t="str">
        <f ca="1">LeaveTracker[[#This Row],[Days]]&amp;" "&amp;LeaveTracker[[#This Row],[Type of Leave]]</f>
        <v>1 SL</v>
      </c>
      <c r="L3809" s="23">
        <f ca="1">NETWORKDAYS(LeaveTracker[[#This Row],[Start Date]],LeaveTracker[[#This Row],[End Date]],lstHolidays)</f>
        <v>1</v>
      </c>
      <c r="M3809" s="27"/>
    </row>
    <row r="3810" spans="1:13" ht="30" customHeight="1" x14ac:dyDescent="0.3">
      <c r="A3810" s="27">
        <f t="shared" si="34"/>
        <v>320</v>
      </c>
      <c r="B3810" s="31">
        <v>44979</v>
      </c>
      <c r="C3810" s="31">
        <v>44887</v>
      </c>
      <c r="D3810" s="19" t="s">
        <v>1941</v>
      </c>
      <c r="E3810" s="51" t="str">
        <f>IF(ISBLANK(LeaveTracker[[#This Row],[Employee Name]]),"-----",VLOOKUP(LeaveTracker[[#This Row],[Employee Name]],Employees[[Employee Name]:[Office]],7))</f>
        <v>TCIS</v>
      </c>
      <c r="F3810" s="51" t="str">
        <f>IF(ISBLANK(LeaveTracker[[#This Row],[Employee Name]]),"-----",VLOOKUP(LeaveTracker[[#This Row],[Employee Name]],Employees[[Employee Name]:[Office]],6))</f>
        <v>JOBCON</v>
      </c>
      <c r="G3810" s="24">
        <v>44881</v>
      </c>
      <c r="H3810" s="24">
        <v>44883</v>
      </c>
      <c r="I3810" s="19" t="s">
        <v>81</v>
      </c>
      <c r="K3810" s="51" t="str">
        <f ca="1">LeaveTracker[[#This Row],[Days]]&amp;" "&amp;LeaveTracker[[#This Row],[Type of Leave]]</f>
        <v>3 SL</v>
      </c>
      <c r="L3810" s="23">
        <f ca="1">NETWORKDAYS(LeaveTracker[[#This Row],[Start Date]],LeaveTracker[[#This Row],[End Date]],lstHolidays)</f>
        <v>3</v>
      </c>
      <c r="M3810" s="27"/>
    </row>
    <row r="3811" spans="1:13" ht="30" customHeight="1" x14ac:dyDescent="0.3">
      <c r="A3811" s="27">
        <f t="shared" si="34"/>
        <v>321</v>
      </c>
      <c r="B3811" s="31">
        <v>44979</v>
      </c>
      <c r="C3811" s="31">
        <v>44889</v>
      </c>
      <c r="D3811" s="19" t="s">
        <v>1734</v>
      </c>
      <c r="E3811" s="51" t="str">
        <f>IF(ISBLANK(LeaveTracker[[#This Row],[Employee Name]]),"-----",VLOOKUP(LeaveTracker[[#This Row],[Employee Name]],Employees[[Employee Name]:[Office]],7))</f>
        <v>TCIS</v>
      </c>
      <c r="F3811" s="51" t="str">
        <f>IF(ISBLANK(LeaveTracker[[#This Row],[Employee Name]]),"-----",VLOOKUP(LeaveTracker[[#This Row],[Employee Name]],Employees[[Employee Name]:[Office]],6))</f>
        <v>CASUAL</v>
      </c>
      <c r="G3811" s="24">
        <v>44886</v>
      </c>
      <c r="H3811" s="24">
        <v>44888</v>
      </c>
      <c r="I3811" s="19" t="s">
        <v>81</v>
      </c>
      <c r="K3811" s="51" t="str">
        <f ca="1">LeaveTracker[[#This Row],[Days]]&amp;" "&amp;LeaveTracker[[#This Row],[Type of Leave]]</f>
        <v>3 SL</v>
      </c>
      <c r="L3811" s="23">
        <f ca="1">NETWORKDAYS(LeaveTracker[[#This Row],[Start Date]],LeaveTracker[[#This Row],[End Date]],lstHolidays)</f>
        <v>3</v>
      </c>
      <c r="M3811" s="27"/>
    </row>
    <row r="3812" spans="1:13" ht="30" customHeight="1" x14ac:dyDescent="0.3">
      <c r="A3812" s="27">
        <f t="shared" si="34"/>
        <v>322</v>
      </c>
      <c r="B3812" s="31">
        <v>44979</v>
      </c>
      <c r="C3812" s="31">
        <v>44805</v>
      </c>
      <c r="D3812" s="19" t="s">
        <v>1039</v>
      </c>
      <c r="E3812" s="51" t="str">
        <f>IF(ISBLANK(LeaveTracker[[#This Row],[Employee Name]]),"-----",VLOOKUP(LeaveTracker[[#This Row],[Employee Name]],Employees[[Employee Name]:[Office]],7))</f>
        <v>ONT</v>
      </c>
      <c r="F3812" s="51" t="str">
        <f>IF(ISBLANK(LeaveTracker[[#This Row],[Employee Name]]),"-----",VLOOKUP(LeaveTracker[[#This Row],[Employee Name]],Employees[[Employee Name]:[Office]],6))</f>
        <v>REGULAR</v>
      </c>
      <c r="G3812" s="24">
        <v>44810</v>
      </c>
      <c r="H3812" s="24">
        <v>44810</v>
      </c>
      <c r="I3812" s="19" t="s">
        <v>81</v>
      </c>
      <c r="K3812" s="51" t="str">
        <f ca="1">LeaveTracker[[#This Row],[Days]]&amp;" "&amp;LeaveTracker[[#This Row],[Type of Leave]]</f>
        <v>1 SL</v>
      </c>
      <c r="L3812" s="23">
        <f ca="1">NETWORKDAYS(LeaveTracker[[#This Row],[Start Date]],LeaveTracker[[#This Row],[End Date]],lstHolidays)</f>
        <v>1</v>
      </c>
      <c r="M3812" s="27"/>
    </row>
    <row r="3813" spans="1:13" ht="30" customHeight="1" x14ac:dyDescent="0.3">
      <c r="A3813" s="27">
        <v>322</v>
      </c>
      <c r="B3813" s="31">
        <v>44979</v>
      </c>
      <c r="C3813" s="31">
        <v>44805</v>
      </c>
      <c r="D3813" s="19" t="s">
        <v>1039</v>
      </c>
      <c r="E3813" s="51" t="str">
        <f>IF(ISBLANK(LeaveTracker[[#This Row],[Employee Name]]),"-----",VLOOKUP(LeaveTracker[[#This Row],[Employee Name]],Employees[[Employee Name]:[Office]],7))</f>
        <v>ONT</v>
      </c>
      <c r="F3813" s="51" t="str">
        <f>IF(ISBLANK(LeaveTracker[[#This Row],[Employee Name]]),"-----",VLOOKUP(LeaveTracker[[#This Row],[Employee Name]],Employees[[Employee Name]:[Office]],6))</f>
        <v>REGULAR</v>
      </c>
      <c r="G3813" s="24">
        <v>44813</v>
      </c>
      <c r="H3813" s="24">
        <v>44813</v>
      </c>
      <c r="I3813" s="19" t="s">
        <v>81</v>
      </c>
      <c r="K3813" s="51" t="str">
        <f ca="1">LeaveTracker[[#This Row],[Days]]&amp;" "&amp;LeaveTracker[[#This Row],[Type of Leave]]</f>
        <v>1 SL</v>
      </c>
      <c r="L3813" s="23">
        <f ca="1">NETWORKDAYS(LeaveTracker[[#This Row],[Start Date]],LeaveTracker[[#This Row],[End Date]],lstHolidays)</f>
        <v>1</v>
      </c>
      <c r="M3813" s="27"/>
    </row>
    <row r="3814" spans="1:13" ht="30" customHeight="1" x14ac:dyDescent="0.3">
      <c r="A3814" s="27">
        <f t="shared" si="34"/>
        <v>323</v>
      </c>
      <c r="B3814" s="31">
        <v>44979</v>
      </c>
      <c r="C3814" s="31">
        <v>44953</v>
      </c>
      <c r="D3814" s="19" t="s">
        <v>1893</v>
      </c>
      <c r="E3814" s="51" t="str">
        <f>IF(ISBLANK(LeaveTracker[[#This Row],[Employee Name]]),"-----",VLOOKUP(LeaveTracker[[#This Row],[Employee Name]],Employees[[Employee Name]:[Office]],7))</f>
        <v>CHO</v>
      </c>
      <c r="F3814" s="51" t="str">
        <f>IF(ISBLANK(LeaveTracker[[#This Row],[Employee Name]]),"-----",VLOOKUP(LeaveTracker[[#This Row],[Employee Name]],Employees[[Employee Name]:[Office]],6))</f>
        <v>CASUAL</v>
      </c>
      <c r="G3814" s="24">
        <v>44966</v>
      </c>
      <c r="H3814" s="24">
        <v>44967</v>
      </c>
      <c r="I3814" s="19" t="s">
        <v>82</v>
      </c>
      <c r="K3814" s="51" t="str">
        <f ca="1">LeaveTracker[[#This Row],[Days]]&amp;" "&amp;LeaveTracker[[#This Row],[Type of Leave]]</f>
        <v>2 VL</v>
      </c>
      <c r="L3814" s="23">
        <f ca="1">NETWORKDAYS(LeaveTracker[[#This Row],[Start Date]],LeaveTracker[[#This Row],[End Date]],lstHolidays)</f>
        <v>2</v>
      </c>
      <c r="M3814" s="27"/>
    </row>
    <row r="3815" spans="1:13" ht="30" customHeight="1" x14ac:dyDescent="0.3">
      <c r="A3815" s="27">
        <f t="shared" si="34"/>
        <v>324</v>
      </c>
      <c r="B3815" s="31">
        <v>44979</v>
      </c>
      <c r="C3815" s="31">
        <v>44897</v>
      </c>
      <c r="D3815" s="19" t="s">
        <v>1816</v>
      </c>
      <c r="E3815" s="51" t="str">
        <f>IF(ISBLANK(LeaveTracker[[#This Row],[Employee Name]]),"-----",VLOOKUP(LeaveTracker[[#This Row],[Employee Name]],Employees[[Employee Name]:[Office]],7))</f>
        <v>CHO</v>
      </c>
      <c r="F3815" s="51" t="str">
        <f>IF(ISBLANK(LeaveTracker[[#This Row],[Employee Name]]),"-----",VLOOKUP(LeaveTracker[[#This Row],[Employee Name]],Employees[[Employee Name]:[Office]],6))</f>
        <v>CASUAL</v>
      </c>
      <c r="G3815" s="24">
        <v>44904</v>
      </c>
      <c r="H3815" s="24">
        <v>44904</v>
      </c>
      <c r="I3815" s="19" t="s">
        <v>82</v>
      </c>
      <c r="K3815" s="51" t="str">
        <f ca="1">LeaveTracker[[#This Row],[Days]]&amp;" "&amp;LeaveTracker[[#This Row],[Type of Leave]]</f>
        <v>1 VL</v>
      </c>
      <c r="L3815" s="23">
        <f ca="1">NETWORKDAYS(LeaveTracker[[#This Row],[Start Date]],LeaveTracker[[#This Row],[End Date]],lstHolidays)</f>
        <v>1</v>
      </c>
      <c r="M3815" s="27"/>
    </row>
    <row r="3816" spans="1:13" ht="30" customHeight="1" x14ac:dyDescent="0.3">
      <c r="A3816" s="27">
        <f t="shared" si="34"/>
        <v>325</v>
      </c>
      <c r="B3816" s="31">
        <v>44979</v>
      </c>
      <c r="C3816" s="31">
        <v>44936</v>
      </c>
      <c r="D3816" s="19" t="s">
        <v>1916</v>
      </c>
      <c r="E3816" s="51" t="str">
        <f>IF(ISBLANK(LeaveTracker[[#This Row],[Employee Name]]),"-----",VLOOKUP(LeaveTracker[[#This Row],[Employee Name]],Employees[[Employee Name]:[Office]],7))</f>
        <v>MAHOGANY MARKET</v>
      </c>
      <c r="F3816" s="51" t="str">
        <f>IF(ISBLANK(LeaveTracker[[#This Row],[Employee Name]]),"-----",VLOOKUP(LeaveTracker[[#This Row],[Employee Name]],Employees[[Employee Name]:[Office]],6))</f>
        <v>CASUAL</v>
      </c>
      <c r="G3816" s="24">
        <v>44940</v>
      </c>
      <c r="H3816" s="24">
        <v>44940</v>
      </c>
      <c r="I3816" s="19" t="s">
        <v>298</v>
      </c>
      <c r="J3816" s="43" t="s">
        <v>2126</v>
      </c>
      <c r="K3816" s="51" t="str">
        <f ca="1">LeaveTracker[[#This Row],[Days]]&amp;" "&amp;LeaveTracker[[#This Row],[Type of Leave]]</f>
        <v>0 OTHER</v>
      </c>
      <c r="L3816" s="23">
        <f ca="1">NETWORKDAYS(LeaveTracker[[#This Row],[Start Date]],LeaveTracker[[#This Row],[End Date]],lstHolidays)</f>
        <v>0</v>
      </c>
      <c r="M3816" s="27"/>
    </row>
    <row r="3817" spans="1:13" ht="30" customHeight="1" x14ac:dyDescent="0.3">
      <c r="A3817" s="27">
        <f t="shared" si="34"/>
        <v>326</v>
      </c>
      <c r="B3817" s="31">
        <v>44979</v>
      </c>
      <c r="C3817" s="31">
        <v>44937</v>
      </c>
      <c r="D3817" s="19" t="s">
        <v>1849</v>
      </c>
      <c r="E3817" s="51" t="str">
        <f>IF(ISBLANK(LeaveTracker[[#This Row],[Employee Name]]),"-----",VLOOKUP(LeaveTracker[[#This Row],[Employee Name]],Employees[[Employee Name]:[Office]],7))</f>
        <v>CCR</v>
      </c>
      <c r="F3817" s="51" t="str">
        <f>IF(ISBLANK(LeaveTracker[[#This Row],[Employee Name]]),"-----",VLOOKUP(LeaveTracker[[#This Row],[Employee Name]],Employees[[Employee Name]:[Office]],6))</f>
        <v>CASUAL</v>
      </c>
      <c r="G3817" s="24">
        <v>44938</v>
      </c>
      <c r="H3817" s="24">
        <v>44938</v>
      </c>
      <c r="I3817" s="19" t="s">
        <v>81</v>
      </c>
      <c r="K3817" s="51" t="str">
        <f ca="1">LeaveTracker[[#This Row],[Days]]&amp;" "&amp;LeaveTracker[[#This Row],[Type of Leave]]</f>
        <v>1 SL</v>
      </c>
      <c r="L3817" s="23">
        <f ca="1">NETWORKDAYS(LeaveTracker[[#This Row],[Start Date]],LeaveTracker[[#This Row],[End Date]],lstHolidays)</f>
        <v>1</v>
      </c>
      <c r="M3817" s="27"/>
    </row>
    <row r="3818" spans="1:13" ht="30" customHeight="1" x14ac:dyDescent="0.3">
      <c r="A3818" s="27">
        <f t="shared" si="34"/>
        <v>327</v>
      </c>
      <c r="B3818" s="31">
        <v>44979</v>
      </c>
      <c r="C3818" s="31">
        <v>44909</v>
      </c>
      <c r="D3818" s="19" t="s">
        <v>367</v>
      </c>
      <c r="E3818" s="51" t="str">
        <f>IF(ISBLANK(LeaveTracker[[#This Row],[Employee Name]]),"-----",VLOOKUP(LeaveTracker[[#This Row],[Employee Name]],Employees[[Employee Name]:[Office]],7))</f>
        <v>CCT</v>
      </c>
      <c r="F3818" s="51" t="str">
        <f>IF(ISBLANK(LeaveTracker[[#This Row],[Employee Name]]),"-----",VLOOKUP(LeaveTracker[[#This Row],[Employee Name]],Employees[[Employee Name]:[Office]],6))</f>
        <v>REGULAR</v>
      </c>
      <c r="G3818" s="24">
        <v>44917</v>
      </c>
      <c r="H3818" s="24">
        <v>44918</v>
      </c>
      <c r="I3818" s="19" t="s">
        <v>82</v>
      </c>
      <c r="K3818" s="51" t="str">
        <f ca="1">LeaveTracker[[#This Row],[Days]]&amp;" "&amp;LeaveTracker[[#This Row],[Type of Leave]]</f>
        <v>2 VL</v>
      </c>
      <c r="L3818" s="23">
        <f ca="1">NETWORKDAYS(LeaveTracker[[#This Row],[Start Date]],LeaveTracker[[#This Row],[End Date]],lstHolidays)</f>
        <v>2</v>
      </c>
      <c r="M3818" s="27"/>
    </row>
    <row r="3819" spans="1:13" ht="30" customHeight="1" x14ac:dyDescent="0.3">
      <c r="A3819" s="27">
        <v>327</v>
      </c>
      <c r="B3819" s="31">
        <v>44979</v>
      </c>
      <c r="C3819" s="31">
        <v>44909</v>
      </c>
      <c r="D3819" s="19" t="s">
        <v>367</v>
      </c>
      <c r="E3819" s="51" t="str">
        <f>IF(ISBLANK(LeaveTracker[[#This Row],[Employee Name]]),"-----",VLOOKUP(LeaveTracker[[#This Row],[Employee Name]],Employees[[Employee Name]:[Office]],7))</f>
        <v>CCT</v>
      </c>
      <c r="F3819" s="51" t="str">
        <f>IF(ISBLANK(LeaveTracker[[#This Row],[Employee Name]]),"-----",VLOOKUP(LeaveTracker[[#This Row],[Employee Name]],Employees[[Employee Name]:[Office]],6))</f>
        <v>REGULAR</v>
      </c>
      <c r="G3819" s="24">
        <v>44923</v>
      </c>
      <c r="H3819" s="24">
        <v>44924</v>
      </c>
      <c r="I3819" s="19" t="s">
        <v>82</v>
      </c>
      <c r="K3819" s="51" t="str">
        <f ca="1">LeaveTracker[[#This Row],[Days]]&amp;" "&amp;LeaveTracker[[#This Row],[Type of Leave]]</f>
        <v>2 VL</v>
      </c>
      <c r="L3819" s="23">
        <f ca="1">NETWORKDAYS(LeaveTracker[[#This Row],[Start Date]],LeaveTracker[[#This Row],[End Date]],lstHolidays)</f>
        <v>2</v>
      </c>
      <c r="M3819" s="27"/>
    </row>
    <row r="3820" spans="1:13" ht="30" customHeight="1" x14ac:dyDescent="0.3">
      <c r="A3820" s="27">
        <f t="shared" si="34"/>
        <v>328</v>
      </c>
      <c r="B3820" s="31">
        <v>44979</v>
      </c>
      <c r="C3820" s="31">
        <v>45261</v>
      </c>
      <c r="D3820" s="19" t="s">
        <v>396</v>
      </c>
      <c r="E3820" s="51" t="str">
        <f>IF(ISBLANK(LeaveTracker[[#This Row],[Employee Name]]),"-----",VLOOKUP(LeaveTracker[[#This Row],[Employee Name]],Employees[[Employee Name]:[Office]],7))</f>
        <v>CTO</v>
      </c>
      <c r="F3820" s="51" t="str">
        <f>IF(ISBLANK(LeaveTracker[[#This Row],[Employee Name]]),"-----",VLOOKUP(LeaveTracker[[#This Row],[Employee Name]],Employees[[Employee Name]:[Office]],6))</f>
        <v>REGULAR</v>
      </c>
      <c r="G3820" s="24">
        <v>44894</v>
      </c>
      <c r="H3820" s="24">
        <v>44894</v>
      </c>
      <c r="I3820" s="19" t="s">
        <v>81</v>
      </c>
      <c r="K3820" s="51" t="str">
        <f ca="1">LeaveTracker[[#This Row],[Days]]&amp;" "&amp;LeaveTracker[[#This Row],[Type of Leave]]</f>
        <v>1 SL</v>
      </c>
      <c r="L3820" s="23">
        <f ca="1">NETWORKDAYS(LeaveTracker[[#This Row],[Start Date]],LeaveTracker[[#This Row],[End Date]],lstHolidays)</f>
        <v>1</v>
      </c>
      <c r="M3820" s="27"/>
    </row>
    <row r="3821" spans="1:13" ht="30" customHeight="1" x14ac:dyDescent="0.3">
      <c r="A3821" s="27">
        <f t="shared" si="34"/>
        <v>329</v>
      </c>
      <c r="B3821" s="31">
        <v>44979</v>
      </c>
      <c r="C3821" s="31">
        <v>44897</v>
      </c>
      <c r="D3821" s="19" t="s">
        <v>1872</v>
      </c>
      <c r="E3821" s="51" t="str">
        <f>IF(ISBLANK(LeaveTracker[[#This Row],[Employee Name]]),"-----",VLOOKUP(LeaveTracker[[#This Row],[Employee Name]],Employees[[Employee Name]:[Office]],7))</f>
        <v>BPLO</v>
      </c>
      <c r="F3821" s="51" t="str">
        <f>IF(ISBLANK(LeaveTracker[[#This Row],[Employee Name]]),"-----",VLOOKUP(LeaveTracker[[#This Row],[Employee Name]],Employees[[Employee Name]:[Office]],6))</f>
        <v>CASUAL</v>
      </c>
      <c r="G3821" s="24">
        <v>44896</v>
      </c>
      <c r="H3821" s="24">
        <v>44896</v>
      </c>
      <c r="I3821" s="19" t="s">
        <v>81</v>
      </c>
      <c r="K3821" s="51" t="str">
        <f ca="1">LeaveTracker[[#This Row],[Days]]&amp;" "&amp;LeaveTracker[[#This Row],[Type of Leave]]</f>
        <v>1 SL</v>
      </c>
      <c r="L3821" s="23">
        <f ca="1">NETWORKDAYS(LeaveTracker[[#This Row],[Start Date]],LeaveTracker[[#This Row],[End Date]],lstHolidays)</f>
        <v>1</v>
      </c>
      <c r="M3821" s="27"/>
    </row>
    <row r="3822" spans="1:13" ht="30" customHeight="1" x14ac:dyDescent="0.3">
      <c r="A3822" s="27">
        <f t="shared" si="34"/>
        <v>330</v>
      </c>
      <c r="B3822" s="31">
        <v>44979</v>
      </c>
      <c r="C3822" s="31">
        <v>44894</v>
      </c>
      <c r="D3822" s="19" t="s">
        <v>1744</v>
      </c>
      <c r="E3822" s="51" t="str">
        <f>IF(ISBLANK(LeaveTracker[[#This Row],[Employee Name]]),"-----",VLOOKUP(LeaveTracker[[#This Row],[Employee Name]],Employees[[Employee Name]:[Office]],7))</f>
        <v>LCR</v>
      </c>
      <c r="F3822" s="51" t="str">
        <f>IF(ISBLANK(LeaveTracker[[#This Row],[Employee Name]]),"-----",VLOOKUP(LeaveTracker[[#This Row],[Employee Name]],Employees[[Employee Name]:[Office]],6))</f>
        <v>CASUAL</v>
      </c>
      <c r="G3822" s="24">
        <v>44893</v>
      </c>
      <c r="H3822" s="24">
        <v>44893</v>
      </c>
      <c r="I3822" s="19" t="s">
        <v>81</v>
      </c>
      <c r="K3822" s="51" t="str">
        <f ca="1">LeaveTracker[[#This Row],[Days]]&amp;" "&amp;LeaveTracker[[#This Row],[Type of Leave]]</f>
        <v>1 SL</v>
      </c>
      <c r="L3822" s="23">
        <f ca="1">NETWORKDAYS(LeaveTracker[[#This Row],[Start Date]],LeaveTracker[[#This Row],[End Date]],lstHolidays)</f>
        <v>1</v>
      </c>
      <c r="M3822" s="27"/>
    </row>
    <row r="3823" spans="1:13" ht="30" customHeight="1" x14ac:dyDescent="0.3">
      <c r="A3823" s="27">
        <f t="shared" si="34"/>
        <v>331</v>
      </c>
      <c r="B3823" s="31">
        <v>44979</v>
      </c>
      <c r="C3823" s="31">
        <v>44891</v>
      </c>
      <c r="D3823" s="19" t="s">
        <v>2070</v>
      </c>
      <c r="E3823" s="51" t="str">
        <f>IF(ISBLANK(LeaveTracker[[#This Row],[Employee Name]]),"-----",VLOOKUP(LeaveTracker[[#This Row],[Employee Name]],Employees[[Employee Name]:[Office]],7))</f>
        <v>EEO/CITY MARKET</v>
      </c>
      <c r="F3823" s="51">
        <f>IF(ISBLANK(LeaveTracker[[#This Row],[Employee Name]]),"-----",VLOOKUP(LeaveTracker[[#This Row],[Employee Name]],Employees[[Employee Name]:[Office]],6))</f>
        <v>0</v>
      </c>
      <c r="G3823" s="24">
        <v>44890</v>
      </c>
      <c r="H3823" s="24">
        <v>44890</v>
      </c>
      <c r="I3823" s="19" t="s">
        <v>81</v>
      </c>
      <c r="K3823" s="51" t="str">
        <f ca="1">LeaveTracker[[#This Row],[Days]]&amp;" "&amp;LeaveTracker[[#This Row],[Type of Leave]]</f>
        <v>1 SL</v>
      </c>
      <c r="L3823" s="23">
        <f ca="1">NETWORKDAYS(LeaveTracker[[#This Row],[Start Date]],LeaveTracker[[#This Row],[End Date]],lstHolidays)</f>
        <v>1</v>
      </c>
      <c r="M3823" s="27"/>
    </row>
    <row r="3824" spans="1:13" ht="30" customHeight="1" x14ac:dyDescent="0.3">
      <c r="A3824" s="27">
        <f t="shared" si="34"/>
        <v>332</v>
      </c>
      <c r="B3824" s="31">
        <v>44979</v>
      </c>
      <c r="C3824" s="31">
        <v>44889</v>
      </c>
      <c r="D3824" s="19" t="s">
        <v>1730</v>
      </c>
      <c r="E3824" s="51" t="str">
        <f>IF(ISBLANK(LeaveTracker[[#This Row],[Employee Name]]),"-----",VLOOKUP(LeaveTracker[[#This Row],[Employee Name]],Employees[[Employee Name]:[Office]],7))</f>
        <v>LEGAL</v>
      </c>
      <c r="F3824" s="51" t="str">
        <f>IF(ISBLANK(LeaveTracker[[#This Row],[Employee Name]]),"-----",VLOOKUP(LeaveTracker[[#This Row],[Employee Name]],Employees[[Employee Name]:[Office]],6))</f>
        <v>CASUAL</v>
      </c>
      <c r="G3824" s="24">
        <v>44886</v>
      </c>
      <c r="H3824" s="24">
        <v>44888</v>
      </c>
      <c r="I3824" s="19" t="s">
        <v>81</v>
      </c>
      <c r="K3824" s="51" t="str">
        <f ca="1">LeaveTracker[[#This Row],[Days]]&amp;" "&amp;LeaveTracker[[#This Row],[Type of Leave]]</f>
        <v>3 SL</v>
      </c>
      <c r="L3824" s="23">
        <f ca="1">NETWORKDAYS(LeaveTracker[[#This Row],[Start Date]],LeaveTracker[[#This Row],[End Date]],lstHolidays)</f>
        <v>3</v>
      </c>
      <c r="M3824" s="27"/>
    </row>
    <row r="3825" spans="1:13" ht="30" customHeight="1" x14ac:dyDescent="0.3">
      <c r="A3825" s="27">
        <f t="shared" si="34"/>
        <v>333</v>
      </c>
      <c r="B3825" s="31">
        <v>44979</v>
      </c>
      <c r="C3825" s="31">
        <v>44893</v>
      </c>
      <c r="D3825" s="19" t="s">
        <v>1896</v>
      </c>
      <c r="E3825" s="51" t="str">
        <f>IF(ISBLANK(LeaveTracker[[#This Row],[Employee Name]]),"-----",VLOOKUP(LeaveTracker[[#This Row],[Employee Name]],Employees[[Employee Name]:[Office]],7))</f>
        <v>CTO</v>
      </c>
      <c r="F3825" s="51" t="str">
        <f>IF(ISBLANK(LeaveTracker[[#This Row],[Employee Name]]),"-----",VLOOKUP(LeaveTracker[[#This Row],[Employee Name]],Employees[[Employee Name]:[Office]],6))</f>
        <v>JOBCON</v>
      </c>
      <c r="G3825" s="24">
        <v>44886</v>
      </c>
      <c r="H3825" s="24">
        <v>44890</v>
      </c>
      <c r="I3825" s="19" t="s">
        <v>81</v>
      </c>
      <c r="K3825" s="51" t="str">
        <f ca="1">LeaveTracker[[#This Row],[Days]]&amp;" "&amp;LeaveTracker[[#This Row],[Type of Leave]]</f>
        <v>5 SL</v>
      </c>
      <c r="L3825" s="23">
        <f ca="1">NETWORKDAYS(LeaveTracker[[#This Row],[Start Date]],LeaveTracker[[#This Row],[End Date]],lstHolidays)</f>
        <v>5</v>
      </c>
      <c r="M3825" s="27"/>
    </row>
    <row r="3826" spans="1:13" ht="30" customHeight="1" x14ac:dyDescent="0.3">
      <c r="A3826" s="27">
        <f t="shared" si="34"/>
        <v>334</v>
      </c>
      <c r="B3826" s="31">
        <v>44979</v>
      </c>
      <c r="C3826" s="31">
        <v>44809</v>
      </c>
      <c r="D3826" s="19" t="s">
        <v>1849</v>
      </c>
      <c r="E3826" s="51" t="str">
        <f>IF(ISBLANK(LeaveTracker[[#This Row],[Employee Name]]),"-----",VLOOKUP(LeaveTracker[[#This Row],[Employee Name]],Employees[[Employee Name]:[Office]],7))</f>
        <v>CCR</v>
      </c>
      <c r="F3826" s="51" t="str">
        <f>IF(ISBLANK(LeaveTracker[[#This Row],[Employee Name]]),"-----",VLOOKUP(LeaveTracker[[#This Row],[Employee Name]],Employees[[Employee Name]:[Office]],6))</f>
        <v>CASUAL</v>
      </c>
      <c r="G3826" s="24">
        <v>44810</v>
      </c>
      <c r="H3826" s="24">
        <v>44811</v>
      </c>
      <c r="I3826" s="19" t="s">
        <v>82</v>
      </c>
      <c r="K3826" s="51" t="str">
        <f ca="1">LeaveTracker[[#This Row],[Days]]&amp;" "&amp;LeaveTracker[[#This Row],[Type of Leave]]</f>
        <v>2 VL</v>
      </c>
      <c r="L3826" s="23">
        <f ca="1">NETWORKDAYS(LeaveTracker[[#This Row],[Start Date]],LeaveTracker[[#This Row],[End Date]],lstHolidays)</f>
        <v>2</v>
      </c>
      <c r="M3826" s="27"/>
    </row>
    <row r="3827" spans="1:13" ht="30" customHeight="1" x14ac:dyDescent="0.3">
      <c r="A3827" s="27">
        <f t="shared" si="34"/>
        <v>335</v>
      </c>
      <c r="B3827" s="31">
        <v>44979</v>
      </c>
      <c r="C3827" s="31">
        <v>44886</v>
      </c>
      <c r="D3827" s="19" t="s">
        <v>1975</v>
      </c>
      <c r="E3827" s="51" t="str">
        <f>IF(ISBLANK(LeaveTracker[[#This Row],[Employee Name]]),"-----",VLOOKUP(LeaveTracker[[#This Row],[Employee Name]],Employees[[Employee Name]:[Office]],7))</f>
        <v>CENRO</v>
      </c>
      <c r="F3827" s="51" t="str">
        <f>IF(ISBLANK(LeaveTracker[[#This Row],[Employee Name]]),"-----",VLOOKUP(LeaveTracker[[#This Row],[Employee Name]],Employees[[Employee Name]:[Office]],6))</f>
        <v>CASUAL</v>
      </c>
      <c r="G3827" s="24">
        <v>44893</v>
      </c>
      <c r="H3827" s="24">
        <v>44894</v>
      </c>
      <c r="I3827" s="19" t="s">
        <v>82</v>
      </c>
      <c r="K3827" s="51" t="str">
        <f ca="1">LeaveTracker[[#This Row],[Days]]&amp;" "&amp;LeaveTracker[[#This Row],[Type of Leave]]</f>
        <v>2 VL</v>
      </c>
      <c r="L3827" s="23">
        <f ca="1">NETWORKDAYS(LeaveTracker[[#This Row],[Start Date]],LeaveTracker[[#This Row],[End Date]],lstHolidays)</f>
        <v>2</v>
      </c>
      <c r="M3827" s="27"/>
    </row>
    <row r="3828" spans="1:13" ht="30" customHeight="1" x14ac:dyDescent="0.3">
      <c r="A3828" s="27">
        <f t="shared" si="34"/>
        <v>336</v>
      </c>
      <c r="B3828" s="31">
        <v>44979</v>
      </c>
      <c r="C3828" s="31">
        <v>44907</v>
      </c>
      <c r="D3828" s="19" t="s">
        <v>2076</v>
      </c>
      <c r="E3828" s="51" t="str">
        <f>IF(ISBLANK(LeaveTracker[[#This Row],[Employee Name]]),"-----",VLOOKUP(LeaveTracker[[#This Row],[Employee Name]],Employees[[Employee Name]:[Office]],7))</f>
        <v>TOPS</v>
      </c>
      <c r="F3828" s="51">
        <f>IF(ISBLANK(LeaveTracker[[#This Row],[Employee Name]]),"-----",VLOOKUP(LeaveTracker[[#This Row],[Employee Name]],Employees[[Employee Name]:[Office]],6))</f>
        <v>0</v>
      </c>
      <c r="G3828" s="24">
        <v>44909</v>
      </c>
      <c r="H3828" s="24">
        <v>44913</v>
      </c>
      <c r="I3828" s="19" t="s">
        <v>82</v>
      </c>
      <c r="K3828" s="51" t="str">
        <f ca="1">LeaveTracker[[#This Row],[Days]]&amp;" "&amp;LeaveTracker[[#This Row],[Type of Leave]]</f>
        <v>3 VL</v>
      </c>
      <c r="L3828" s="23">
        <f ca="1">NETWORKDAYS(LeaveTracker[[#This Row],[Start Date]],LeaveTracker[[#This Row],[End Date]],lstHolidays)</f>
        <v>3</v>
      </c>
      <c r="M3828" s="27"/>
    </row>
    <row r="3829" spans="1:13" ht="30" customHeight="1" x14ac:dyDescent="0.3">
      <c r="A3829" s="27">
        <f t="shared" si="34"/>
        <v>337</v>
      </c>
      <c r="B3829" s="31">
        <v>44979</v>
      </c>
      <c r="C3829" s="31">
        <v>44909</v>
      </c>
      <c r="D3829" s="19" t="s">
        <v>2079</v>
      </c>
      <c r="E3829" s="51" t="str">
        <f>IF(ISBLANK(LeaveTracker[[#This Row],[Employee Name]]),"-----",VLOOKUP(LeaveTracker[[#This Row],[Employee Name]],Employees[[Employee Name]:[Office]],7))</f>
        <v>EEO</v>
      </c>
      <c r="F3829" s="51">
        <f>IF(ISBLANK(LeaveTracker[[#This Row],[Employee Name]]),"-----",VLOOKUP(LeaveTracker[[#This Row],[Employee Name]],Employees[[Employee Name]:[Office]],6))</f>
        <v>0</v>
      </c>
      <c r="G3829" s="24">
        <v>44918</v>
      </c>
      <c r="H3829" s="24">
        <v>44924</v>
      </c>
      <c r="I3829" s="19" t="s">
        <v>82</v>
      </c>
      <c r="K3829" s="51" t="str">
        <f ca="1">LeaveTracker[[#This Row],[Days]]&amp;" "&amp;LeaveTracker[[#This Row],[Type of Leave]]</f>
        <v>4 VL</v>
      </c>
      <c r="L3829" s="23">
        <f ca="1">NETWORKDAYS(LeaveTracker[[#This Row],[Start Date]],LeaveTracker[[#This Row],[End Date]],lstHolidays)</f>
        <v>4</v>
      </c>
      <c r="M3829" s="27"/>
    </row>
    <row r="3830" spans="1:13" ht="30" customHeight="1" x14ac:dyDescent="0.3">
      <c r="A3830" s="27">
        <f t="shared" si="34"/>
        <v>338</v>
      </c>
      <c r="B3830" s="31">
        <v>44979</v>
      </c>
      <c r="C3830" s="31">
        <v>44899</v>
      </c>
      <c r="D3830" s="19" t="s">
        <v>2082</v>
      </c>
      <c r="E3830" s="51" t="str">
        <f>IF(ISBLANK(LeaveTracker[[#This Row],[Employee Name]]),"-----",VLOOKUP(LeaveTracker[[#This Row],[Employee Name]],Employees[[Employee Name]:[Office]],7))</f>
        <v>GSO</v>
      </c>
      <c r="F3830" s="51">
        <f>IF(ISBLANK(LeaveTracker[[#This Row],[Employee Name]]),"-----",VLOOKUP(LeaveTracker[[#This Row],[Employee Name]],Employees[[Employee Name]:[Office]],6))</f>
        <v>0</v>
      </c>
      <c r="G3830" s="24">
        <v>44917</v>
      </c>
      <c r="H3830" s="24">
        <v>44917</v>
      </c>
      <c r="I3830" s="19" t="s">
        <v>82</v>
      </c>
      <c r="K3830" s="51" t="str">
        <f ca="1">LeaveTracker[[#This Row],[Days]]&amp;" "&amp;LeaveTracker[[#This Row],[Type of Leave]]</f>
        <v>1 VL</v>
      </c>
      <c r="L3830" s="23">
        <f ca="1">NETWORKDAYS(LeaveTracker[[#This Row],[Start Date]],LeaveTracker[[#This Row],[End Date]],lstHolidays)</f>
        <v>1</v>
      </c>
      <c r="M3830" s="27"/>
    </row>
    <row r="3831" spans="1:13" ht="30" customHeight="1" x14ac:dyDescent="0.3">
      <c r="A3831" s="27">
        <v>338</v>
      </c>
      <c r="B3831" s="31">
        <v>44979</v>
      </c>
      <c r="C3831" s="31">
        <v>44899</v>
      </c>
      <c r="D3831" s="19" t="s">
        <v>2082</v>
      </c>
      <c r="E3831" s="51" t="str">
        <f>IF(ISBLANK(LeaveTracker[[#This Row],[Employee Name]]),"-----",VLOOKUP(LeaveTracker[[#This Row],[Employee Name]],Employees[[Employee Name]:[Office]],7))</f>
        <v>GSO</v>
      </c>
      <c r="F3831" s="51">
        <f>IF(ISBLANK(LeaveTracker[[#This Row],[Employee Name]]),"-----",VLOOKUP(LeaveTracker[[#This Row],[Employee Name]],Employees[[Employee Name]:[Office]],6))</f>
        <v>0</v>
      </c>
      <c r="G3831" s="24">
        <v>44921</v>
      </c>
      <c r="H3831" s="24">
        <v>44924</v>
      </c>
      <c r="I3831" s="19" t="s">
        <v>82</v>
      </c>
      <c r="K3831" s="51" t="str">
        <f ca="1">LeaveTracker[[#This Row],[Days]]&amp;" "&amp;LeaveTracker[[#This Row],[Type of Leave]]</f>
        <v>3 VL</v>
      </c>
      <c r="L3831" s="23">
        <f ca="1">NETWORKDAYS(LeaveTracker[[#This Row],[Start Date]],LeaveTracker[[#This Row],[End Date]],lstHolidays)</f>
        <v>3</v>
      </c>
      <c r="M3831" s="27"/>
    </row>
    <row r="3832" spans="1:13" ht="30" customHeight="1" x14ac:dyDescent="0.3">
      <c r="A3832" s="27">
        <f t="shared" si="34"/>
        <v>339</v>
      </c>
      <c r="B3832" s="31">
        <v>44979</v>
      </c>
      <c r="C3832" s="31">
        <v>44907</v>
      </c>
      <c r="D3832" s="19" t="s">
        <v>2083</v>
      </c>
      <c r="E3832" s="51" t="str">
        <f>IF(ISBLANK(LeaveTracker[[#This Row],[Employee Name]]),"-----",VLOOKUP(LeaveTracker[[#This Row],[Employee Name]],Employees[[Employee Name]:[Office]],7))</f>
        <v>DEPED</v>
      </c>
      <c r="F3832" s="51">
        <f>IF(ISBLANK(LeaveTracker[[#This Row],[Employee Name]]),"-----",VLOOKUP(LeaveTracker[[#This Row],[Employee Name]],Employees[[Employee Name]:[Office]],6))</f>
        <v>0</v>
      </c>
      <c r="G3832" s="24">
        <v>44900</v>
      </c>
      <c r="H3832" s="24">
        <v>44904</v>
      </c>
      <c r="I3832" s="19" t="s">
        <v>81</v>
      </c>
      <c r="K3832" s="51" t="str">
        <f ca="1">LeaveTracker[[#This Row],[Days]]&amp;" "&amp;LeaveTracker[[#This Row],[Type of Leave]]</f>
        <v>4 SL</v>
      </c>
      <c r="L3832" s="23">
        <f ca="1">NETWORKDAYS(LeaveTracker[[#This Row],[Start Date]],LeaveTracker[[#This Row],[End Date]],lstHolidays)</f>
        <v>4</v>
      </c>
      <c r="M3832" s="27"/>
    </row>
    <row r="3833" spans="1:13" ht="30" customHeight="1" x14ac:dyDescent="0.3">
      <c r="A3833" s="27">
        <f t="shared" si="34"/>
        <v>340</v>
      </c>
      <c r="B3833" s="31">
        <v>44979</v>
      </c>
      <c r="C3833" s="31">
        <v>44907</v>
      </c>
      <c r="D3833" s="19" t="s">
        <v>2083</v>
      </c>
      <c r="E3833" s="51" t="str">
        <f>IF(ISBLANK(LeaveTracker[[#This Row],[Employee Name]]),"-----",VLOOKUP(LeaveTracker[[#This Row],[Employee Name]],Employees[[Employee Name]:[Office]],7))</f>
        <v>DEPED</v>
      </c>
      <c r="F3833" s="51">
        <f>IF(ISBLANK(LeaveTracker[[#This Row],[Employee Name]]),"-----",VLOOKUP(LeaveTracker[[#This Row],[Employee Name]],Employees[[Employee Name]:[Office]],6))</f>
        <v>0</v>
      </c>
      <c r="G3833" s="24">
        <v>44907</v>
      </c>
      <c r="H3833" s="24">
        <v>44917</v>
      </c>
      <c r="I3833" s="19" t="s">
        <v>82</v>
      </c>
      <c r="K3833" s="51" t="str">
        <f ca="1">LeaveTracker[[#This Row],[Days]]&amp;" "&amp;LeaveTracker[[#This Row],[Type of Leave]]</f>
        <v>9 VL</v>
      </c>
      <c r="L3833" s="23">
        <f ca="1">NETWORKDAYS(LeaveTracker[[#This Row],[Start Date]],LeaveTracker[[#This Row],[End Date]],lstHolidays)</f>
        <v>9</v>
      </c>
      <c r="M3833" s="27"/>
    </row>
    <row r="3834" spans="1:13" ht="30" customHeight="1" x14ac:dyDescent="0.3">
      <c r="A3834" s="27">
        <f t="shared" si="34"/>
        <v>341</v>
      </c>
      <c r="B3834" s="31">
        <v>44979</v>
      </c>
      <c r="C3834" s="31">
        <v>44879</v>
      </c>
      <c r="D3834" s="19" t="s">
        <v>1764</v>
      </c>
      <c r="E3834" s="51" t="str">
        <f>IF(ISBLANK(LeaveTracker[[#This Row],[Employee Name]]),"-----",VLOOKUP(LeaveTracker[[#This Row],[Employee Name]],Employees[[Employee Name]:[Office]],7))</f>
        <v>SP</v>
      </c>
      <c r="F3834" s="51" t="str">
        <f>IF(ISBLANK(LeaveTracker[[#This Row],[Employee Name]]),"-----",VLOOKUP(LeaveTracker[[#This Row],[Employee Name]],Employees[[Employee Name]:[Office]],6))</f>
        <v>CASUAL</v>
      </c>
      <c r="G3834" s="24">
        <v>44876</v>
      </c>
      <c r="H3834" s="24">
        <v>44876</v>
      </c>
      <c r="I3834" s="19" t="s">
        <v>81</v>
      </c>
      <c r="K3834" s="51" t="str">
        <f ca="1">LeaveTracker[[#This Row],[Days]]&amp;" "&amp;LeaveTracker[[#This Row],[Type of Leave]]</f>
        <v>1 SL</v>
      </c>
      <c r="L3834" s="23">
        <f ca="1">NETWORKDAYS(LeaveTracker[[#This Row],[Start Date]],LeaveTracker[[#This Row],[End Date]],lstHolidays)</f>
        <v>1</v>
      </c>
      <c r="M3834" s="27"/>
    </row>
    <row r="3835" spans="1:13" ht="30" customHeight="1" x14ac:dyDescent="0.3">
      <c r="A3835" s="27">
        <f t="shared" si="34"/>
        <v>342</v>
      </c>
      <c r="B3835" s="31">
        <v>44979</v>
      </c>
      <c r="C3835" s="31">
        <v>44911</v>
      </c>
      <c r="D3835" s="19" t="s">
        <v>1739</v>
      </c>
      <c r="E3835" s="51" t="str">
        <f>IF(ISBLANK(LeaveTracker[[#This Row],[Employee Name]]),"-----",VLOOKUP(LeaveTracker[[#This Row],[Employee Name]],Employees[[Employee Name]:[Office]],7))</f>
        <v>TCNHS-ISHS</v>
      </c>
      <c r="F3835" s="51" t="str">
        <f>IF(ISBLANK(LeaveTracker[[#This Row],[Employee Name]]),"-----",VLOOKUP(LeaveTracker[[#This Row],[Employee Name]],Employees[[Employee Name]:[Office]],6))</f>
        <v>CASUAL</v>
      </c>
      <c r="G3835" s="24">
        <v>44904</v>
      </c>
      <c r="H3835" s="24">
        <v>44904</v>
      </c>
      <c r="I3835" s="19" t="s">
        <v>81</v>
      </c>
      <c r="K3835" s="51" t="str">
        <f ca="1">LeaveTracker[[#This Row],[Days]]&amp;" "&amp;LeaveTracker[[#This Row],[Type of Leave]]</f>
        <v>1 SL</v>
      </c>
      <c r="L3835" s="23">
        <f ca="1">NETWORKDAYS(LeaveTracker[[#This Row],[Start Date]],LeaveTracker[[#This Row],[End Date]],lstHolidays)</f>
        <v>1</v>
      </c>
      <c r="M3835" s="27"/>
    </row>
    <row r="3836" spans="1:13" ht="30" customHeight="1" x14ac:dyDescent="0.3">
      <c r="A3836" s="27">
        <f t="shared" si="34"/>
        <v>343</v>
      </c>
      <c r="B3836" s="31">
        <v>44979</v>
      </c>
      <c r="C3836" s="31">
        <v>44911</v>
      </c>
      <c r="D3836" s="19" t="s">
        <v>1739</v>
      </c>
      <c r="E3836" s="51" t="str">
        <f>IF(ISBLANK(LeaveTracker[[#This Row],[Employee Name]]),"-----",VLOOKUP(LeaveTracker[[#This Row],[Employee Name]],Employees[[Employee Name]:[Office]],7))</f>
        <v>TCNHS-ISHS</v>
      </c>
      <c r="F3836" s="51" t="str">
        <f>IF(ISBLANK(LeaveTracker[[#This Row],[Employee Name]]),"-----",VLOOKUP(LeaveTracker[[#This Row],[Employee Name]],Employees[[Employee Name]:[Office]],6))</f>
        <v>CASUAL</v>
      </c>
      <c r="G3836" s="24">
        <v>44910</v>
      </c>
      <c r="H3836" s="24">
        <v>44910</v>
      </c>
      <c r="I3836" s="19" t="s">
        <v>81</v>
      </c>
      <c r="K3836" s="51" t="str">
        <f ca="1">LeaveTracker[[#This Row],[Days]]&amp;" "&amp;LeaveTracker[[#This Row],[Type of Leave]]</f>
        <v>1 SL</v>
      </c>
      <c r="L3836" s="23">
        <f ca="1">NETWORKDAYS(LeaveTracker[[#This Row],[Start Date]],LeaveTracker[[#This Row],[End Date]],lstHolidays)</f>
        <v>1</v>
      </c>
      <c r="M3836" s="27"/>
    </row>
    <row r="3837" spans="1:13" ht="30" customHeight="1" x14ac:dyDescent="0.3">
      <c r="A3837" s="27">
        <f t="shared" si="34"/>
        <v>344</v>
      </c>
      <c r="B3837" s="31">
        <v>44979</v>
      </c>
      <c r="C3837" s="31">
        <v>44956</v>
      </c>
      <c r="D3837" s="19" t="s">
        <v>1952</v>
      </c>
      <c r="E3837" s="51" t="str">
        <f>IF(ISBLANK(LeaveTracker[[#This Row],[Employee Name]]),"-----",VLOOKUP(LeaveTracker[[#This Row],[Employee Name]],Employees[[Employee Name]:[Office]],7))</f>
        <v>NUTRITION OFFICE</v>
      </c>
      <c r="F3837" s="51" t="str">
        <f>IF(ISBLANK(LeaveTracker[[#This Row],[Employee Name]]),"-----",VLOOKUP(LeaveTracker[[#This Row],[Employee Name]],Employees[[Employee Name]:[Office]],6))</f>
        <v>REGULAR</v>
      </c>
      <c r="G3837" s="24">
        <v>44952</v>
      </c>
      <c r="H3837" s="24">
        <v>44953</v>
      </c>
      <c r="I3837" s="19" t="s">
        <v>298</v>
      </c>
      <c r="J3837" s="43" t="s">
        <v>274</v>
      </c>
      <c r="K3837" s="51" t="str">
        <f ca="1">LeaveTracker[[#This Row],[Days]]&amp;" "&amp;LeaveTracker[[#This Row],[Type of Leave]]</f>
        <v>2 OTHER</v>
      </c>
      <c r="L3837" s="23">
        <f ca="1">NETWORKDAYS(LeaveTracker[[#This Row],[Start Date]],LeaveTracker[[#This Row],[End Date]],lstHolidays)</f>
        <v>2</v>
      </c>
      <c r="M3837" s="27"/>
    </row>
    <row r="3838" spans="1:13" ht="30" customHeight="1" x14ac:dyDescent="0.3">
      <c r="A3838" s="27">
        <f t="shared" si="34"/>
        <v>345</v>
      </c>
      <c r="B3838" s="31">
        <v>44979</v>
      </c>
      <c r="C3838" s="31">
        <v>44918</v>
      </c>
      <c r="D3838" s="19" t="s">
        <v>2085</v>
      </c>
      <c r="E3838" s="51" t="str">
        <f>IF(ISBLANK(LeaveTracker[[#This Row],[Employee Name]]),"-----",VLOOKUP(LeaveTracker[[#This Row],[Employee Name]],Employees[[Employee Name]:[Office]],7))</f>
        <v>NUTRITION OFFICE</v>
      </c>
      <c r="F3838" s="51" t="str">
        <f>IF(ISBLANK(LeaveTracker[[#This Row],[Employee Name]]),"-----",VLOOKUP(LeaveTracker[[#This Row],[Employee Name]],Employees[[Employee Name]:[Office]],6))</f>
        <v>REGULAR</v>
      </c>
      <c r="G3838" s="24">
        <v>44915</v>
      </c>
      <c r="H3838" s="24">
        <v>44917</v>
      </c>
      <c r="I3838" s="19" t="s">
        <v>81</v>
      </c>
      <c r="K3838" s="51" t="str">
        <f ca="1">LeaveTracker[[#This Row],[Days]]&amp;" "&amp;LeaveTracker[[#This Row],[Type of Leave]]</f>
        <v>3 SL</v>
      </c>
      <c r="L3838" s="23">
        <f ca="1">NETWORKDAYS(LeaveTracker[[#This Row],[Start Date]],LeaveTracker[[#This Row],[End Date]],lstHolidays)</f>
        <v>3</v>
      </c>
      <c r="M3838" s="27"/>
    </row>
    <row r="3839" spans="1:13" ht="30" customHeight="1" x14ac:dyDescent="0.3">
      <c r="A3839" s="27">
        <f t="shared" si="34"/>
        <v>346</v>
      </c>
      <c r="B3839" s="31">
        <v>44979</v>
      </c>
      <c r="C3839" s="31">
        <v>44908</v>
      </c>
      <c r="D3839" s="19" t="s">
        <v>1848</v>
      </c>
      <c r="E3839" s="51" t="str">
        <f>IF(ISBLANK(LeaveTracker[[#This Row],[Employee Name]]),"-----",VLOOKUP(LeaveTracker[[#This Row],[Employee Name]],Employees[[Employee Name]:[Office]],7))</f>
        <v>ONT</v>
      </c>
      <c r="F3839" s="51" t="str">
        <f>IF(ISBLANK(LeaveTracker[[#This Row],[Employee Name]]),"-----",VLOOKUP(LeaveTracker[[#This Row],[Employee Name]],Employees[[Employee Name]:[Office]],6))</f>
        <v>CASUAL</v>
      </c>
      <c r="G3839" s="24">
        <v>44916</v>
      </c>
      <c r="H3839" s="24">
        <v>44917</v>
      </c>
      <c r="I3839" s="19" t="s">
        <v>82</v>
      </c>
      <c r="K3839" s="51" t="str">
        <f ca="1">LeaveTracker[[#This Row],[Days]]&amp;" "&amp;LeaveTracker[[#This Row],[Type of Leave]]</f>
        <v>2 VL</v>
      </c>
      <c r="L3839" s="23">
        <f ca="1">NETWORKDAYS(LeaveTracker[[#This Row],[Start Date]],LeaveTracker[[#This Row],[End Date]],lstHolidays)</f>
        <v>2</v>
      </c>
      <c r="M3839" s="27"/>
    </row>
    <row r="3840" spans="1:13" ht="30" customHeight="1" x14ac:dyDescent="0.3">
      <c r="A3840" s="27">
        <v>346</v>
      </c>
      <c r="B3840" s="31">
        <v>44979</v>
      </c>
      <c r="C3840" s="31">
        <v>44908</v>
      </c>
      <c r="D3840" s="19" t="s">
        <v>1848</v>
      </c>
      <c r="E3840" s="51" t="str">
        <f>IF(ISBLANK(LeaveTracker[[#This Row],[Employee Name]]),"-----",VLOOKUP(LeaveTracker[[#This Row],[Employee Name]],Employees[[Employee Name]:[Office]],7))</f>
        <v>ONT</v>
      </c>
      <c r="F3840" s="51" t="str">
        <f>IF(ISBLANK(LeaveTracker[[#This Row],[Employee Name]]),"-----",VLOOKUP(LeaveTracker[[#This Row],[Employee Name]],Employees[[Employee Name]:[Office]],6))</f>
        <v>CASUAL</v>
      </c>
      <c r="G3840" s="24">
        <v>44924</v>
      </c>
      <c r="H3840" s="24">
        <v>44925</v>
      </c>
      <c r="I3840" s="19" t="s">
        <v>82</v>
      </c>
      <c r="K3840" s="51" t="str">
        <f ca="1">LeaveTracker[[#This Row],[Days]]&amp;" "&amp;LeaveTracker[[#This Row],[Type of Leave]]</f>
        <v>1 VL</v>
      </c>
      <c r="L3840" s="23">
        <f ca="1">NETWORKDAYS(LeaveTracker[[#This Row],[Start Date]],LeaveTracker[[#This Row],[End Date]],lstHolidays)</f>
        <v>1</v>
      </c>
      <c r="M3840" s="27"/>
    </row>
    <row r="3841" spans="1:13" ht="30" customHeight="1" x14ac:dyDescent="0.3">
      <c r="A3841" s="27">
        <f t="shared" si="34"/>
        <v>347</v>
      </c>
      <c r="B3841" s="31">
        <v>44985</v>
      </c>
      <c r="C3841" s="31">
        <v>44939</v>
      </c>
      <c r="D3841" s="19" t="s">
        <v>1864</v>
      </c>
      <c r="E3841" s="51" t="str">
        <f>IF(ISBLANK(LeaveTracker[[#This Row],[Employee Name]]),"-----",VLOOKUP(LeaveTracker[[#This Row],[Employee Name]],Employees[[Employee Name]:[Office]],7))</f>
        <v>TICC</v>
      </c>
      <c r="F3841" s="51" t="str">
        <f>IF(ISBLANK(LeaveTracker[[#This Row],[Employee Name]]),"-----",VLOOKUP(LeaveTracker[[#This Row],[Employee Name]],Employees[[Employee Name]:[Office]],6))</f>
        <v>CASUAL</v>
      </c>
      <c r="G3841" s="24">
        <v>44938</v>
      </c>
      <c r="H3841" s="24">
        <v>44938</v>
      </c>
      <c r="I3841" s="19" t="s">
        <v>81</v>
      </c>
      <c r="K3841" s="51" t="str">
        <f ca="1">LeaveTracker[[#This Row],[Days]]&amp;" "&amp;LeaveTracker[[#This Row],[Type of Leave]]</f>
        <v>1 SL</v>
      </c>
      <c r="L3841" s="23">
        <f ca="1">NETWORKDAYS(LeaveTracker[[#This Row],[Start Date]],LeaveTracker[[#This Row],[End Date]],lstHolidays)</f>
        <v>1</v>
      </c>
      <c r="M3841" s="27"/>
    </row>
    <row r="3842" spans="1:13" ht="30" customHeight="1" x14ac:dyDescent="0.3">
      <c r="A3842" s="27">
        <f t="shared" si="34"/>
        <v>348</v>
      </c>
      <c r="B3842" s="31">
        <v>44985</v>
      </c>
      <c r="C3842" s="31">
        <v>44963</v>
      </c>
      <c r="D3842" s="19" t="s">
        <v>1864</v>
      </c>
      <c r="E3842" s="51" t="str">
        <f>IF(ISBLANK(LeaveTracker[[#This Row],[Employee Name]]),"-----",VLOOKUP(LeaveTracker[[#This Row],[Employee Name]],Employees[[Employee Name]:[Office]],7))</f>
        <v>TICC</v>
      </c>
      <c r="F3842" s="51" t="str">
        <f>IF(ISBLANK(LeaveTracker[[#This Row],[Employee Name]]),"-----",VLOOKUP(LeaveTracker[[#This Row],[Employee Name]],Employees[[Employee Name]:[Office]],6))</f>
        <v>CASUAL</v>
      </c>
      <c r="G3842" s="24">
        <v>44959</v>
      </c>
      <c r="H3842" s="24">
        <v>44960</v>
      </c>
      <c r="I3842" s="19" t="s">
        <v>81</v>
      </c>
      <c r="K3842" s="51" t="str">
        <f ca="1">LeaveTracker[[#This Row],[Days]]&amp;" "&amp;LeaveTracker[[#This Row],[Type of Leave]]</f>
        <v>2 SL</v>
      </c>
      <c r="L3842" s="23">
        <f ca="1">NETWORKDAYS(LeaveTracker[[#This Row],[Start Date]],LeaveTracker[[#This Row],[End Date]],lstHolidays)</f>
        <v>2</v>
      </c>
      <c r="M3842" s="27"/>
    </row>
    <row r="3843" spans="1:13" ht="30" customHeight="1" x14ac:dyDescent="0.3">
      <c r="A3843" s="27">
        <f t="shared" si="34"/>
        <v>349</v>
      </c>
      <c r="B3843" s="31">
        <v>44985</v>
      </c>
      <c r="C3843" s="31">
        <v>44963</v>
      </c>
      <c r="D3843" s="19" t="s">
        <v>1864</v>
      </c>
      <c r="E3843" s="51" t="str">
        <f>IF(ISBLANK(LeaveTracker[[#This Row],[Employee Name]]),"-----",VLOOKUP(LeaveTracker[[#This Row],[Employee Name]],Employees[[Employee Name]:[Office]],7))</f>
        <v>TICC</v>
      </c>
      <c r="F3843" s="51" t="str">
        <f>IF(ISBLANK(LeaveTracker[[#This Row],[Employee Name]]),"-----",VLOOKUP(LeaveTracker[[#This Row],[Employee Name]],Employees[[Employee Name]:[Office]],6))</f>
        <v>CASUAL</v>
      </c>
      <c r="G3843" s="24">
        <v>44979</v>
      </c>
      <c r="H3843" s="24">
        <v>44980</v>
      </c>
      <c r="I3843" s="19" t="s">
        <v>82</v>
      </c>
      <c r="K3843" s="51" t="str">
        <f ca="1">LeaveTracker[[#This Row],[Days]]&amp;" "&amp;LeaveTracker[[#This Row],[Type of Leave]]</f>
        <v>2 VL</v>
      </c>
      <c r="L3843" s="23">
        <f ca="1">NETWORKDAYS(LeaveTracker[[#This Row],[Start Date]],LeaveTracker[[#This Row],[End Date]],lstHolidays)</f>
        <v>2</v>
      </c>
      <c r="M3843" s="27"/>
    </row>
    <row r="3844" spans="1:13" ht="30" customHeight="1" x14ac:dyDescent="0.3">
      <c r="A3844" s="27">
        <f t="shared" si="34"/>
        <v>350</v>
      </c>
      <c r="B3844" s="31">
        <v>44985</v>
      </c>
      <c r="C3844" s="31">
        <v>44956</v>
      </c>
      <c r="D3844" s="19" t="s">
        <v>1879</v>
      </c>
      <c r="E3844" s="51" t="str">
        <f>IF(ISBLANK(LeaveTracker[[#This Row],[Employee Name]]),"-----",VLOOKUP(LeaveTracker[[#This Row],[Employee Name]],Employees[[Employee Name]:[Office]],7))</f>
        <v>TICC</v>
      </c>
      <c r="F3844" s="51" t="str">
        <f>IF(ISBLANK(LeaveTracker[[#This Row],[Employee Name]]),"-----",VLOOKUP(LeaveTracker[[#This Row],[Employee Name]],Employees[[Employee Name]:[Office]],6))</f>
        <v>CASUAL</v>
      </c>
      <c r="G3844" s="24">
        <v>44966</v>
      </c>
      <c r="H3844" s="24">
        <v>44967</v>
      </c>
      <c r="I3844" s="19" t="s">
        <v>82</v>
      </c>
      <c r="K3844" s="51" t="str">
        <f ca="1">LeaveTracker[[#This Row],[Days]]&amp;" "&amp;LeaveTracker[[#This Row],[Type of Leave]]</f>
        <v>2 VL</v>
      </c>
      <c r="L3844" s="23">
        <f ca="1">NETWORKDAYS(LeaveTracker[[#This Row],[Start Date]],LeaveTracker[[#This Row],[End Date]],lstHolidays)</f>
        <v>2</v>
      </c>
      <c r="M3844" s="27"/>
    </row>
    <row r="3845" spans="1:13" ht="30" customHeight="1" x14ac:dyDescent="0.3">
      <c r="A3845" s="27">
        <f t="shared" si="34"/>
        <v>351</v>
      </c>
      <c r="B3845" s="31">
        <v>44985</v>
      </c>
      <c r="C3845" s="31">
        <v>44956</v>
      </c>
      <c r="D3845" s="19" t="s">
        <v>1879</v>
      </c>
      <c r="E3845" s="51" t="str">
        <f>IF(ISBLANK(LeaveTracker[[#This Row],[Employee Name]]),"-----",VLOOKUP(LeaveTracker[[#This Row],[Employee Name]],Employees[[Employee Name]:[Office]],7))</f>
        <v>TICC</v>
      </c>
      <c r="F3845" s="51" t="str">
        <f>IF(ISBLANK(LeaveTracker[[#This Row],[Employee Name]]),"-----",VLOOKUP(LeaveTracker[[#This Row],[Employee Name]],Employees[[Employee Name]:[Office]],6))</f>
        <v>CASUAL</v>
      </c>
      <c r="G3845" s="24">
        <v>44953</v>
      </c>
      <c r="H3845" s="24">
        <v>44953</v>
      </c>
      <c r="I3845" s="19" t="s">
        <v>81</v>
      </c>
      <c r="K3845" s="51" t="str">
        <f ca="1">LeaveTracker[[#This Row],[Days]]&amp;" "&amp;LeaveTracker[[#This Row],[Type of Leave]]</f>
        <v>1 SL</v>
      </c>
      <c r="L3845" s="23">
        <f ca="1">NETWORKDAYS(LeaveTracker[[#This Row],[Start Date]],LeaveTracker[[#This Row],[End Date]],lstHolidays)</f>
        <v>1</v>
      </c>
      <c r="M3845" s="27"/>
    </row>
    <row r="3846" spans="1:13" ht="30" customHeight="1" x14ac:dyDescent="0.3">
      <c r="A3846" s="27">
        <f t="shared" si="34"/>
        <v>352</v>
      </c>
      <c r="B3846" s="31">
        <v>44985</v>
      </c>
      <c r="C3846" s="31">
        <v>44938</v>
      </c>
      <c r="D3846" s="19" t="s">
        <v>1821</v>
      </c>
      <c r="E3846" s="51" t="str">
        <f>IF(ISBLANK(LeaveTracker[[#This Row],[Employee Name]]),"-----",VLOOKUP(LeaveTracker[[#This Row],[Employee Name]],Employees[[Employee Name]:[Office]],7))</f>
        <v>TICC/TCCH</v>
      </c>
      <c r="F3846" s="51" t="str">
        <f>IF(ISBLANK(LeaveTracker[[#This Row],[Employee Name]]),"-----",VLOOKUP(LeaveTracker[[#This Row],[Employee Name]],Employees[[Employee Name]:[Office]],6))</f>
        <v>CASUAL</v>
      </c>
      <c r="G3846" s="24">
        <v>44936</v>
      </c>
      <c r="H3846" s="24">
        <v>44936</v>
      </c>
      <c r="I3846" s="19" t="s">
        <v>81</v>
      </c>
      <c r="K3846" s="51" t="str">
        <f ca="1">LeaveTracker[[#This Row],[Days]]&amp;" "&amp;LeaveTracker[[#This Row],[Type of Leave]]</f>
        <v>1 SL</v>
      </c>
      <c r="L3846" s="23">
        <f ca="1">NETWORKDAYS(LeaveTracker[[#This Row],[Start Date]],LeaveTracker[[#This Row],[End Date]],lstHolidays)</f>
        <v>1</v>
      </c>
      <c r="M3846" s="27"/>
    </row>
    <row r="3847" spans="1:13" ht="30" customHeight="1" x14ac:dyDescent="0.3">
      <c r="A3847" s="27">
        <f t="shared" si="34"/>
        <v>353</v>
      </c>
      <c r="B3847" s="31">
        <v>44985</v>
      </c>
      <c r="C3847" s="31">
        <v>44887</v>
      </c>
      <c r="D3847" s="19" t="s">
        <v>1936</v>
      </c>
      <c r="E3847" s="51" t="str">
        <f>IF(ISBLANK(LeaveTracker[[#This Row],[Employee Name]]),"-----",VLOOKUP(LeaveTracker[[#This Row],[Employee Name]],Employees[[Employee Name]:[Office]],7))</f>
        <v>MAHOGANY MARKET</v>
      </c>
      <c r="F3847" s="51" t="str">
        <f>IF(ISBLANK(LeaveTracker[[#This Row],[Employee Name]]),"-----",VLOOKUP(LeaveTracker[[#This Row],[Employee Name]],Employees[[Employee Name]:[Office]],6))</f>
        <v>CASUAL</v>
      </c>
      <c r="G3847" s="24">
        <v>44896</v>
      </c>
      <c r="H3847" s="24">
        <v>44896</v>
      </c>
      <c r="I3847" s="19" t="s">
        <v>82</v>
      </c>
      <c r="K3847" s="51" t="str">
        <f ca="1">LeaveTracker[[#This Row],[Days]]&amp;" "&amp;LeaveTracker[[#This Row],[Type of Leave]]</f>
        <v>1 VL</v>
      </c>
      <c r="L3847" s="23">
        <f ca="1">NETWORKDAYS(LeaveTracker[[#This Row],[Start Date]],LeaveTracker[[#This Row],[End Date]],lstHolidays)</f>
        <v>1</v>
      </c>
      <c r="M3847" s="27"/>
    </row>
    <row r="3848" spans="1:13" ht="30" customHeight="1" x14ac:dyDescent="0.3">
      <c r="A3848" s="27">
        <v>353</v>
      </c>
      <c r="B3848" s="31">
        <v>44985</v>
      </c>
      <c r="C3848" s="31">
        <v>44887</v>
      </c>
      <c r="D3848" s="19" t="s">
        <v>1936</v>
      </c>
      <c r="E3848" s="51" t="str">
        <f>IF(ISBLANK(LeaveTracker[[#This Row],[Employee Name]]),"-----",VLOOKUP(LeaveTracker[[#This Row],[Employee Name]],Employees[[Employee Name]:[Office]],7))</f>
        <v>MAHOGANY MARKET</v>
      </c>
      <c r="F3848" s="51" t="str">
        <f>IF(ISBLANK(LeaveTracker[[#This Row],[Employee Name]]),"-----",VLOOKUP(LeaveTracker[[#This Row],[Employee Name]],Employees[[Employee Name]:[Office]],6))</f>
        <v>CASUAL</v>
      </c>
      <c r="G3848" s="24">
        <v>44901</v>
      </c>
      <c r="H3848" s="24">
        <v>44902</v>
      </c>
      <c r="I3848" s="19" t="s">
        <v>82</v>
      </c>
      <c r="K3848" s="51" t="str">
        <f ca="1">LeaveTracker[[#This Row],[Days]]&amp;" "&amp;LeaveTracker[[#This Row],[Type of Leave]]</f>
        <v>2 VL</v>
      </c>
      <c r="L3848" s="23">
        <f ca="1">NETWORKDAYS(LeaveTracker[[#This Row],[Start Date]],LeaveTracker[[#This Row],[End Date]],lstHolidays)</f>
        <v>2</v>
      </c>
      <c r="M3848" s="27"/>
    </row>
    <row r="3849" spans="1:13" ht="30" customHeight="1" x14ac:dyDescent="0.3">
      <c r="A3849" s="27">
        <v>353</v>
      </c>
      <c r="B3849" s="31">
        <v>44985</v>
      </c>
      <c r="C3849" s="31">
        <v>44887</v>
      </c>
      <c r="D3849" s="19" t="s">
        <v>1936</v>
      </c>
      <c r="E3849" s="51" t="str">
        <f>IF(ISBLANK(LeaveTracker[[#This Row],[Employee Name]]),"-----",VLOOKUP(LeaveTracker[[#This Row],[Employee Name]],Employees[[Employee Name]:[Office]],7))</f>
        <v>MAHOGANY MARKET</v>
      </c>
      <c r="F3849" s="51" t="str">
        <f>IF(ISBLANK(LeaveTracker[[#This Row],[Employee Name]]),"-----",VLOOKUP(LeaveTracker[[#This Row],[Employee Name]],Employees[[Employee Name]:[Office]],6))</f>
        <v>CASUAL</v>
      </c>
      <c r="G3849" s="24">
        <v>44922</v>
      </c>
      <c r="H3849" s="24">
        <v>44922</v>
      </c>
      <c r="I3849" s="19" t="s">
        <v>82</v>
      </c>
      <c r="K3849" s="51" t="str">
        <f ca="1">LeaveTracker[[#This Row],[Days]]&amp;" "&amp;LeaveTracker[[#This Row],[Type of Leave]]</f>
        <v>1 VL</v>
      </c>
      <c r="L3849" s="23">
        <f ca="1">NETWORKDAYS(LeaveTracker[[#This Row],[Start Date]],LeaveTracker[[#This Row],[End Date]],lstHolidays)</f>
        <v>1</v>
      </c>
      <c r="M3849" s="27"/>
    </row>
    <row r="3850" spans="1:13" ht="30" customHeight="1" x14ac:dyDescent="0.3">
      <c r="A3850" s="27">
        <v>353</v>
      </c>
      <c r="B3850" s="31">
        <v>44985</v>
      </c>
      <c r="C3850" s="31">
        <v>44887</v>
      </c>
      <c r="D3850" s="19" t="s">
        <v>1936</v>
      </c>
      <c r="E3850" s="51" t="str">
        <f>IF(ISBLANK(LeaveTracker[[#This Row],[Employee Name]]),"-----",VLOOKUP(LeaveTracker[[#This Row],[Employee Name]],Employees[[Employee Name]:[Office]],7))</f>
        <v>MAHOGANY MARKET</v>
      </c>
      <c r="F3850" s="51" t="str">
        <f>IF(ISBLANK(LeaveTracker[[#This Row],[Employee Name]]),"-----",VLOOKUP(LeaveTracker[[#This Row],[Employee Name]],Employees[[Employee Name]:[Office]],6))</f>
        <v>CASUAL</v>
      </c>
      <c r="G3850" s="24">
        <v>44924</v>
      </c>
      <c r="H3850" s="24">
        <v>44924</v>
      </c>
      <c r="I3850" s="19" t="s">
        <v>82</v>
      </c>
      <c r="K3850" s="51" t="str">
        <f ca="1">LeaveTracker[[#This Row],[Days]]&amp;" "&amp;LeaveTracker[[#This Row],[Type of Leave]]</f>
        <v>1 VL</v>
      </c>
      <c r="L3850" s="23">
        <f ca="1">NETWORKDAYS(LeaveTracker[[#This Row],[Start Date]],LeaveTracker[[#This Row],[End Date]],lstHolidays)</f>
        <v>1</v>
      </c>
      <c r="M3850" s="27"/>
    </row>
    <row r="3851" spans="1:13" ht="30" customHeight="1" x14ac:dyDescent="0.3">
      <c r="A3851" s="27">
        <f t="shared" si="34"/>
        <v>354</v>
      </c>
      <c r="B3851" s="31">
        <v>44985</v>
      </c>
      <c r="C3851" s="31">
        <v>44908</v>
      </c>
      <c r="D3851" s="19" t="s">
        <v>2086</v>
      </c>
      <c r="E3851" s="51" t="str">
        <f>IF(ISBLANK(LeaveTracker[[#This Row],[Employee Name]]),"-----",VLOOKUP(LeaveTracker[[#This Row],[Employee Name]],Employees[[Employee Name]:[Office]],7))</f>
        <v>PIO</v>
      </c>
      <c r="F3851" s="51" t="str">
        <f>IF(ISBLANK(LeaveTracker[[#This Row],[Employee Name]]),"-----",VLOOKUP(LeaveTracker[[#This Row],[Employee Name]],Employees[[Employee Name]:[Office]],6))</f>
        <v>REGULAR</v>
      </c>
      <c r="G3851" s="24">
        <v>44910</v>
      </c>
      <c r="H3851" s="24">
        <v>44911</v>
      </c>
      <c r="I3851" s="19" t="s">
        <v>298</v>
      </c>
      <c r="J3851" s="43" t="s">
        <v>1763</v>
      </c>
      <c r="K3851" s="51" t="str">
        <f ca="1">LeaveTracker[[#This Row],[Days]]&amp;" "&amp;LeaveTracker[[#This Row],[Type of Leave]]</f>
        <v>2 OTHER</v>
      </c>
      <c r="L3851" s="23">
        <f ca="1">NETWORKDAYS(LeaveTracker[[#This Row],[Start Date]],LeaveTracker[[#This Row],[End Date]],lstHolidays)</f>
        <v>2</v>
      </c>
      <c r="M3851" s="27"/>
    </row>
    <row r="3852" spans="1:13" ht="30" customHeight="1" x14ac:dyDescent="0.3">
      <c r="A3852" s="27">
        <f t="shared" si="34"/>
        <v>355</v>
      </c>
      <c r="B3852" s="31">
        <v>44985</v>
      </c>
      <c r="C3852" s="31">
        <v>44904</v>
      </c>
      <c r="D3852" s="19" t="s">
        <v>1838</v>
      </c>
      <c r="E3852" s="51" t="str">
        <f>IF(ISBLANK(LeaveTracker[[#This Row],[Employee Name]]),"-----",VLOOKUP(LeaveTracker[[#This Row],[Employee Name]],Employees[[Employee Name]:[Office]],7))</f>
        <v>SP</v>
      </c>
      <c r="F3852" s="51" t="str">
        <f>IF(ISBLANK(LeaveTracker[[#This Row],[Employee Name]]),"-----",VLOOKUP(LeaveTracker[[#This Row],[Employee Name]],Employees[[Employee Name]:[Office]],6))</f>
        <v>CASUAL</v>
      </c>
      <c r="G3852" s="24">
        <v>44911</v>
      </c>
      <c r="H3852" s="24">
        <v>44911</v>
      </c>
      <c r="I3852" s="19" t="s">
        <v>82</v>
      </c>
      <c r="K3852" s="51" t="str">
        <f ca="1">LeaveTracker[[#This Row],[Days]]&amp;" "&amp;LeaveTracker[[#This Row],[Type of Leave]]</f>
        <v>1 VL</v>
      </c>
      <c r="L3852" s="23">
        <f ca="1">NETWORKDAYS(LeaveTracker[[#This Row],[Start Date]],LeaveTracker[[#This Row],[End Date]],lstHolidays)</f>
        <v>1</v>
      </c>
      <c r="M3852" s="27"/>
    </row>
    <row r="3853" spans="1:13" ht="30" customHeight="1" x14ac:dyDescent="0.3">
      <c r="A3853" s="27">
        <v>355</v>
      </c>
      <c r="B3853" s="31">
        <v>44985</v>
      </c>
      <c r="C3853" s="31">
        <v>44904</v>
      </c>
      <c r="D3853" s="19" t="s">
        <v>1838</v>
      </c>
      <c r="E3853" s="51" t="str">
        <f>IF(ISBLANK(LeaveTracker[[#This Row],[Employee Name]]),"-----",VLOOKUP(LeaveTracker[[#This Row],[Employee Name]],Employees[[Employee Name]:[Office]],7))</f>
        <v>SP</v>
      </c>
      <c r="F3853" s="51" t="str">
        <f>IF(ISBLANK(LeaveTracker[[#This Row],[Employee Name]]),"-----",VLOOKUP(LeaveTracker[[#This Row],[Employee Name]],Employees[[Employee Name]:[Office]],6))</f>
        <v>CASUAL</v>
      </c>
      <c r="G3853" s="24">
        <v>44914</v>
      </c>
      <c r="H3853" s="24">
        <v>44914</v>
      </c>
      <c r="I3853" s="19" t="s">
        <v>82</v>
      </c>
      <c r="K3853" s="51" t="str">
        <f ca="1">LeaveTracker[[#This Row],[Days]]&amp;" "&amp;LeaveTracker[[#This Row],[Type of Leave]]</f>
        <v>1 VL</v>
      </c>
      <c r="L3853" s="23">
        <f ca="1">NETWORKDAYS(LeaveTracker[[#This Row],[Start Date]],LeaveTracker[[#This Row],[End Date]],lstHolidays)</f>
        <v>1</v>
      </c>
      <c r="M3853" s="27"/>
    </row>
    <row r="3854" spans="1:13" ht="30" customHeight="1" x14ac:dyDescent="0.3">
      <c r="A3854" s="27">
        <v>355</v>
      </c>
      <c r="B3854" s="31">
        <v>44985</v>
      </c>
      <c r="C3854" s="31">
        <v>44905</v>
      </c>
      <c r="D3854" s="19" t="s">
        <v>1838</v>
      </c>
      <c r="E3854" s="51" t="str">
        <f>IF(ISBLANK(LeaveTracker[[#This Row],[Employee Name]]),"-----",VLOOKUP(LeaveTracker[[#This Row],[Employee Name]],Employees[[Employee Name]:[Office]],7))</f>
        <v>SP</v>
      </c>
      <c r="F3854" s="51" t="str">
        <f>IF(ISBLANK(LeaveTracker[[#This Row],[Employee Name]]),"-----",VLOOKUP(LeaveTracker[[#This Row],[Employee Name]],Employees[[Employee Name]:[Office]],6))</f>
        <v>CASUAL</v>
      </c>
      <c r="G3854" s="24">
        <v>44918</v>
      </c>
      <c r="H3854" s="24">
        <v>44918</v>
      </c>
      <c r="I3854" s="19" t="s">
        <v>82</v>
      </c>
      <c r="K3854" s="51" t="str">
        <f ca="1">LeaveTracker[[#This Row],[Days]]&amp;" "&amp;LeaveTracker[[#This Row],[Type of Leave]]</f>
        <v>1 VL</v>
      </c>
      <c r="L3854" s="23">
        <f ca="1">NETWORKDAYS(LeaveTracker[[#This Row],[Start Date]],LeaveTracker[[#This Row],[End Date]],lstHolidays)</f>
        <v>1</v>
      </c>
      <c r="M3854" s="27"/>
    </row>
    <row r="3855" spans="1:13" ht="30" customHeight="1" x14ac:dyDescent="0.3">
      <c r="A3855" s="27">
        <v>355</v>
      </c>
      <c r="B3855" s="31">
        <v>44985</v>
      </c>
      <c r="C3855" s="31">
        <v>44906</v>
      </c>
      <c r="D3855" s="19" t="s">
        <v>1838</v>
      </c>
      <c r="E3855" s="51" t="str">
        <f>IF(ISBLANK(LeaveTracker[[#This Row],[Employee Name]]),"-----",VLOOKUP(LeaveTracker[[#This Row],[Employee Name]],Employees[[Employee Name]:[Office]],7))</f>
        <v>SP</v>
      </c>
      <c r="F3855" s="51" t="str">
        <f>IF(ISBLANK(LeaveTracker[[#This Row],[Employee Name]]),"-----",VLOOKUP(LeaveTracker[[#This Row],[Employee Name]],Employees[[Employee Name]:[Office]],6))</f>
        <v>CASUAL</v>
      </c>
      <c r="G3855" s="24">
        <v>44921</v>
      </c>
      <c r="H3855" s="24">
        <v>44917</v>
      </c>
      <c r="I3855" s="19" t="s">
        <v>82</v>
      </c>
      <c r="K3855" s="51" t="str">
        <f ca="1">LeaveTracker[[#This Row],[Days]]&amp;" "&amp;LeaveTracker[[#This Row],[Type of Leave]]</f>
        <v>-2 VL</v>
      </c>
      <c r="L3855" s="23">
        <f ca="1">NETWORKDAYS(LeaveTracker[[#This Row],[Start Date]],LeaveTracker[[#This Row],[End Date]],lstHolidays)</f>
        <v>-2</v>
      </c>
      <c r="M3855" s="27"/>
    </row>
    <row r="3856" spans="1:13" ht="30" customHeight="1" x14ac:dyDescent="0.3">
      <c r="A3856" s="27">
        <v>355</v>
      </c>
      <c r="B3856" s="31">
        <v>44985</v>
      </c>
      <c r="C3856" s="31">
        <v>44907</v>
      </c>
      <c r="D3856" s="19" t="s">
        <v>1838</v>
      </c>
      <c r="E3856" s="51" t="str">
        <f>IF(ISBLANK(LeaveTracker[[#This Row],[Employee Name]]),"-----",VLOOKUP(LeaveTracker[[#This Row],[Employee Name]],Employees[[Employee Name]:[Office]],7))</f>
        <v>SP</v>
      </c>
      <c r="F3856" s="51" t="str">
        <f>IF(ISBLANK(LeaveTracker[[#This Row],[Employee Name]]),"-----",VLOOKUP(LeaveTracker[[#This Row],[Employee Name]],Employees[[Employee Name]:[Office]],6))</f>
        <v>CASUAL</v>
      </c>
      <c r="G3856" s="24">
        <v>44925</v>
      </c>
      <c r="H3856" s="24">
        <v>44925</v>
      </c>
      <c r="I3856" s="19" t="s">
        <v>82</v>
      </c>
      <c r="K3856" s="51" t="str">
        <f ca="1">LeaveTracker[[#This Row],[Days]]&amp;" "&amp;LeaveTracker[[#This Row],[Type of Leave]]</f>
        <v>0 VL</v>
      </c>
      <c r="L3856" s="23">
        <f ca="1">NETWORKDAYS(LeaveTracker[[#This Row],[Start Date]],LeaveTracker[[#This Row],[End Date]],lstHolidays)</f>
        <v>0</v>
      </c>
      <c r="M3856" s="27"/>
    </row>
    <row r="3857" spans="1:13" ht="30" customHeight="1" x14ac:dyDescent="0.3">
      <c r="A3857" s="27">
        <f t="shared" si="34"/>
        <v>356</v>
      </c>
      <c r="B3857" s="31">
        <v>44985</v>
      </c>
      <c r="C3857" s="31">
        <v>44905</v>
      </c>
      <c r="D3857" s="19" t="s">
        <v>1845</v>
      </c>
      <c r="E3857" s="51" t="str">
        <f>IF(ISBLANK(LeaveTracker[[#This Row],[Employee Name]]),"-----",VLOOKUP(LeaveTracker[[#This Row],[Employee Name]],Employees[[Employee Name]:[Office]],7))</f>
        <v>EEO/CITY MARKET</v>
      </c>
      <c r="F3857" s="51" t="str">
        <f>IF(ISBLANK(LeaveTracker[[#This Row],[Employee Name]]),"-----",VLOOKUP(LeaveTracker[[#This Row],[Employee Name]],Employees[[Employee Name]:[Office]],6))</f>
        <v>CASUAL</v>
      </c>
      <c r="G3857" s="24">
        <v>44902</v>
      </c>
      <c r="H3857" s="24">
        <v>44903</v>
      </c>
      <c r="I3857" s="19" t="s">
        <v>81</v>
      </c>
      <c r="K3857" s="51" t="str">
        <f ca="1">LeaveTracker[[#This Row],[Days]]&amp;" "&amp;LeaveTracker[[#This Row],[Type of Leave]]</f>
        <v>1 SL</v>
      </c>
      <c r="L3857" s="23">
        <f ca="1">NETWORKDAYS(LeaveTracker[[#This Row],[Start Date]],LeaveTracker[[#This Row],[End Date]],lstHolidays)</f>
        <v>1</v>
      </c>
      <c r="M3857" s="27"/>
    </row>
    <row r="3858" spans="1:13" ht="30" customHeight="1" x14ac:dyDescent="0.3">
      <c r="A3858" s="27">
        <f>A3857+1</f>
        <v>357</v>
      </c>
      <c r="B3858" s="31">
        <v>44985</v>
      </c>
      <c r="C3858" s="31">
        <v>44907</v>
      </c>
      <c r="D3858" s="19" t="s">
        <v>2088</v>
      </c>
      <c r="E3858" s="51" t="str">
        <f>IF(ISBLANK(LeaveTracker[[#This Row],[Employee Name]]),"-----",VLOOKUP(LeaveTracker[[#This Row],[Employee Name]],Employees[[Employee Name]:[Office]],7))</f>
        <v>CPDO</v>
      </c>
      <c r="F3858" s="51">
        <f>IF(ISBLANK(LeaveTracker[[#This Row],[Employee Name]]),"-----",VLOOKUP(LeaveTracker[[#This Row],[Employee Name]],Employees[[Employee Name]:[Office]],6))</f>
        <v>0</v>
      </c>
      <c r="G3858" s="24">
        <v>44916</v>
      </c>
      <c r="H3858" s="24">
        <v>44923</v>
      </c>
      <c r="I3858" s="19" t="s">
        <v>82</v>
      </c>
      <c r="K3858" s="51" t="str">
        <f ca="1">LeaveTracker[[#This Row],[Days]]&amp;" "&amp;LeaveTracker[[#This Row],[Type of Leave]]</f>
        <v>5 VL</v>
      </c>
      <c r="L3858" s="23">
        <f ca="1">NETWORKDAYS(LeaveTracker[[#This Row],[Start Date]],LeaveTracker[[#This Row],[End Date]],lstHolidays)</f>
        <v>5</v>
      </c>
      <c r="M3858" s="27"/>
    </row>
    <row r="3859" spans="1:13" ht="30" customHeight="1" x14ac:dyDescent="0.3">
      <c r="A3859" s="27">
        <f t="shared" ref="A3859:A3922" si="35">A3858+1</f>
        <v>358</v>
      </c>
      <c r="B3859" s="31">
        <v>44985</v>
      </c>
      <c r="C3859" s="31">
        <v>44893</v>
      </c>
      <c r="D3859" s="19" t="s">
        <v>1766</v>
      </c>
      <c r="E3859" s="51" t="str">
        <f>IF(ISBLANK(LeaveTracker[[#This Row],[Employee Name]]),"-----",VLOOKUP(LeaveTracker[[#This Row],[Employee Name]],Employees[[Employee Name]:[Office]],7))</f>
        <v>SP</v>
      </c>
      <c r="F3859" s="51" t="str">
        <f>IF(ISBLANK(LeaveTracker[[#This Row],[Employee Name]]),"-----",VLOOKUP(LeaveTracker[[#This Row],[Employee Name]],Employees[[Employee Name]:[Office]],6))</f>
        <v>CASUAL</v>
      </c>
      <c r="G3859" s="24">
        <v>44897</v>
      </c>
      <c r="H3859" s="24">
        <v>44897</v>
      </c>
      <c r="I3859" s="19" t="s">
        <v>82</v>
      </c>
      <c r="K3859" s="51" t="str">
        <f ca="1">LeaveTracker[[#This Row],[Days]]&amp;" "&amp;LeaveTracker[[#This Row],[Type of Leave]]</f>
        <v>1 VL</v>
      </c>
      <c r="L3859" s="23">
        <f ca="1">NETWORKDAYS(LeaveTracker[[#This Row],[Start Date]],LeaveTracker[[#This Row],[End Date]],lstHolidays)</f>
        <v>1</v>
      </c>
      <c r="M3859" s="27"/>
    </row>
    <row r="3860" spans="1:13" ht="30" customHeight="1" x14ac:dyDescent="0.3">
      <c r="A3860" s="27">
        <v>358</v>
      </c>
      <c r="B3860" s="31">
        <v>44985</v>
      </c>
      <c r="C3860" s="31">
        <v>44893</v>
      </c>
      <c r="D3860" s="19" t="s">
        <v>1766</v>
      </c>
      <c r="E3860" s="51" t="str">
        <f>IF(ISBLANK(LeaveTracker[[#This Row],[Employee Name]]),"-----",VLOOKUP(LeaveTracker[[#This Row],[Employee Name]],Employees[[Employee Name]:[Office]],7))</f>
        <v>SP</v>
      </c>
      <c r="F3860" s="51" t="str">
        <f>IF(ISBLANK(LeaveTracker[[#This Row],[Employee Name]]),"-----",VLOOKUP(LeaveTracker[[#This Row],[Employee Name]],Employees[[Employee Name]:[Office]],6))</f>
        <v>CASUAL</v>
      </c>
      <c r="G3860" s="24">
        <v>44908</v>
      </c>
      <c r="H3860" s="24">
        <v>44908</v>
      </c>
      <c r="I3860" s="19" t="s">
        <v>82</v>
      </c>
      <c r="K3860" s="51" t="str">
        <f ca="1">LeaveTracker[[#This Row],[Days]]&amp;" "&amp;LeaveTracker[[#This Row],[Type of Leave]]</f>
        <v>1 VL</v>
      </c>
      <c r="L3860" s="23">
        <f ca="1">NETWORKDAYS(LeaveTracker[[#This Row],[Start Date]],LeaveTracker[[#This Row],[End Date]],lstHolidays)</f>
        <v>1</v>
      </c>
      <c r="M3860" s="27"/>
    </row>
    <row r="3861" spans="1:13" ht="30" customHeight="1" x14ac:dyDescent="0.3">
      <c r="A3861" s="27">
        <v>358</v>
      </c>
      <c r="B3861" s="31">
        <v>44985</v>
      </c>
      <c r="C3861" s="31">
        <v>44893</v>
      </c>
      <c r="D3861" s="19" t="s">
        <v>1766</v>
      </c>
      <c r="E3861" s="51" t="str">
        <f>IF(ISBLANK(LeaveTracker[[#This Row],[Employee Name]]),"-----",VLOOKUP(LeaveTracker[[#This Row],[Employee Name]],Employees[[Employee Name]:[Office]],7))</f>
        <v>SP</v>
      </c>
      <c r="F3861" s="51" t="str">
        <f>IF(ISBLANK(LeaveTracker[[#This Row],[Employee Name]]),"-----",VLOOKUP(LeaveTracker[[#This Row],[Employee Name]],Employees[[Employee Name]:[Office]],6))</f>
        <v>CASUAL</v>
      </c>
      <c r="G3861" s="24">
        <v>44911</v>
      </c>
      <c r="H3861" s="24">
        <v>44911</v>
      </c>
      <c r="I3861" s="19" t="s">
        <v>82</v>
      </c>
      <c r="K3861" s="51" t="str">
        <f ca="1">LeaveTracker[[#This Row],[Days]]&amp;" "&amp;LeaveTracker[[#This Row],[Type of Leave]]</f>
        <v>1 VL</v>
      </c>
      <c r="L3861" s="23">
        <f ca="1">NETWORKDAYS(LeaveTracker[[#This Row],[Start Date]],LeaveTracker[[#This Row],[End Date]],lstHolidays)</f>
        <v>1</v>
      </c>
      <c r="M3861" s="27"/>
    </row>
    <row r="3862" spans="1:13" ht="30" customHeight="1" x14ac:dyDescent="0.3">
      <c r="A3862" s="27">
        <f t="shared" si="35"/>
        <v>359</v>
      </c>
      <c r="B3862" s="31">
        <v>44985</v>
      </c>
      <c r="C3862" s="31">
        <v>44910</v>
      </c>
      <c r="D3862" s="19" t="s">
        <v>1834</v>
      </c>
      <c r="E3862" s="51" t="str">
        <f>IF(ISBLANK(LeaveTracker[[#This Row],[Employee Name]]),"-----",VLOOKUP(LeaveTracker[[#This Row],[Employee Name]],Employees[[Employee Name]:[Office]],7))</f>
        <v>EEO/CITY MARKET</v>
      </c>
      <c r="F3862" s="51" t="str">
        <f>IF(ISBLANK(LeaveTracker[[#This Row],[Employee Name]]),"-----",VLOOKUP(LeaveTracker[[#This Row],[Employee Name]],Employees[[Employee Name]:[Office]],6))</f>
        <v>CASUAL</v>
      </c>
      <c r="G3862" s="24">
        <v>44914</v>
      </c>
      <c r="H3862" s="24">
        <v>44916</v>
      </c>
      <c r="I3862" s="19" t="s">
        <v>82</v>
      </c>
      <c r="K3862" s="51" t="str">
        <f ca="1">LeaveTracker[[#This Row],[Days]]&amp;" "&amp;LeaveTracker[[#This Row],[Type of Leave]]</f>
        <v>3 VL</v>
      </c>
      <c r="L3862" s="23">
        <f ca="1">NETWORKDAYS(LeaveTracker[[#This Row],[Start Date]],LeaveTracker[[#This Row],[End Date]],lstHolidays)</f>
        <v>3</v>
      </c>
      <c r="M3862" s="27"/>
    </row>
    <row r="3863" spans="1:13" ht="30" customHeight="1" x14ac:dyDescent="0.3">
      <c r="A3863" s="27">
        <v>359</v>
      </c>
      <c r="B3863" s="31">
        <v>44985</v>
      </c>
      <c r="C3863" s="31">
        <v>44911</v>
      </c>
      <c r="D3863" s="19" t="s">
        <v>1834</v>
      </c>
      <c r="E3863" s="51" t="str">
        <f>IF(ISBLANK(LeaveTracker[[#This Row],[Employee Name]]),"-----",VLOOKUP(LeaveTracker[[#This Row],[Employee Name]],Employees[[Employee Name]:[Office]],7))</f>
        <v>EEO/CITY MARKET</v>
      </c>
      <c r="F3863" s="51" t="str">
        <f>IF(ISBLANK(LeaveTracker[[#This Row],[Employee Name]]),"-----",VLOOKUP(LeaveTracker[[#This Row],[Employee Name]],Employees[[Employee Name]:[Office]],6))</f>
        <v>CASUAL</v>
      </c>
      <c r="G3863" s="24">
        <v>44921</v>
      </c>
      <c r="H3863" s="24">
        <v>44922</v>
      </c>
      <c r="I3863" s="19" t="s">
        <v>82</v>
      </c>
      <c r="K3863" s="51" t="str">
        <f ca="1">LeaveTracker[[#This Row],[Days]]&amp;" "&amp;LeaveTracker[[#This Row],[Type of Leave]]</f>
        <v>1 VL</v>
      </c>
      <c r="L3863" s="23">
        <f ca="1">NETWORKDAYS(LeaveTracker[[#This Row],[Start Date]],LeaveTracker[[#This Row],[End Date]],lstHolidays)</f>
        <v>1</v>
      </c>
      <c r="M3863" s="27"/>
    </row>
    <row r="3864" spans="1:13" ht="30" customHeight="1" x14ac:dyDescent="0.3">
      <c r="A3864" s="27">
        <f t="shared" si="35"/>
        <v>360</v>
      </c>
      <c r="B3864" s="31">
        <v>44985</v>
      </c>
      <c r="C3864" s="31">
        <v>44897</v>
      </c>
      <c r="D3864" s="19" t="s">
        <v>2090</v>
      </c>
      <c r="E3864" s="51" t="str">
        <f>IF(ISBLANK(LeaveTracker[[#This Row],[Employee Name]]),"-----",VLOOKUP(LeaveTracker[[#This Row],[Employee Name]],Employees[[Employee Name]:[Office]],7))</f>
        <v>OSPITAL NG TAGAYTAY</v>
      </c>
      <c r="F3864" s="51">
        <f>IF(ISBLANK(LeaveTracker[[#This Row],[Employee Name]]),"-----",VLOOKUP(LeaveTracker[[#This Row],[Employee Name]],Employees[[Employee Name]:[Office]],6))</f>
        <v>0</v>
      </c>
      <c r="G3864" s="24">
        <v>44914</v>
      </c>
      <c r="H3864" s="24">
        <v>44918</v>
      </c>
      <c r="I3864" s="19" t="s">
        <v>82</v>
      </c>
      <c r="K3864" s="51" t="str">
        <f ca="1">LeaveTracker[[#This Row],[Days]]&amp;" "&amp;LeaveTracker[[#This Row],[Type of Leave]]</f>
        <v>5 VL</v>
      </c>
      <c r="L3864" s="23">
        <f ca="1">NETWORKDAYS(LeaveTracker[[#This Row],[Start Date]],LeaveTracker[[#This Row],[End Date]],lstHolidays)</f>
        <v>5</v>
      </c>
      <c r="M3864" s="27"/>
    </row>
    <row r="3865" spans="1:13" ht="30" customHeight="1" x14ac:dyDescent="0.3">
      <c r="A3865" s="27">
        <f t="shared" si="35"/>
        <v>361</v>
      </c>
      <c r="B3865" s="31">
        <v>44985</v>
      </c>
      <c r="C3865" s="31">
        <v>44897</v>
      </c>
      <c r="D3865" s="19" t="s">
        <v>2093</v>
      </c>
      <c r="E3865" s="51" t="str">
        <f>IF(ISBLANK(LeaveTracker[[#This Row],[Employee Name]]),"-----",VLOOKUP(LeaveTracker[[#This Row],[Employee Name]],Employees[[Employee Name]:[Office]],7))</f>
        <v>OSPITAL NG TAGAYTAY</v>
      </c>
      <c r="F3865" s="51">
        <f>IF(ISBLANK(LeaveTracker[[#This Row],[Employee Name]]),"-----",VLOOKUP(LeaveTracker[[#This Row],[Employee Name]],Employees[[Employee Name]:[Office]],6))</f>
        <v>0</v>
      </c>
      <c r="G3865" s="24">
        <v>44921</v>
      </c>
      <c r="H3865" s="24">
        <v>44925</v>
      </c>
      <c r="I3865" s="19" t="s">
        <v>82</v>
      </c>
      <c r="K3865" s="51" t="str">
        <f ca="1">LeaveTracker[[#This Row],[Days]]&amp;" "&amp;LeaveTracker[[#This Row],[Type of Leave]]</f>
        <v>3 VL</v>
      </c>
      <c r="L3865" s="23">
        <f ca="1">NETWORKDAYS(LeaveTracker[[#This Row],[Start Date]],LeaveTracker[[#This Row],[End Date]],lstHolidays)</f>
        <v>3</v>
      </c>
      <c r="M3865" s="27"/>
    </row>
    <row r="3866" spans="1:13" ht="30" customHeight="1" x14ac:dyDescent="0.3">
      <c r="A3866" s="27">
        <f t="shared" si="35"/>
        <v>362</v>
      </c>
      <c r="B3866" s="31">
        <v>44985</v>
      </c>
      <c r="C3866" s="31">
        <v>44896</v>
      </c>
      <c r="D3866" s="19" t="s">
        <v>1848</v>
      </c>
      <c r="E3866" s="51" t="str">
        <f>IF(ISBLANK(LeaveTracker[[#This Row],[Employee Name]]),"-----",VLOOKUP(LeaveTracker[[#This Row],[Employee Name]],Employees[[Employee Name]:[Office]],7))</f>
        <v>ONT</v>
      </c>
      <c r="F3866" s="51" t="str">
        <f>IF(ISBLANK(LeaveTracker[[#This Row],[Employee Name]]),"-----",VLOOKUP(LeaveTracker[[#This Row],[Employee Name]],Employees[[Employee Name]:[Office]],6))</f>
        <v>CASUAL</v>
      </c>
      <c r="G3866" s="24">
        <v>44904</v>
      </c>
      <c r="H3866" s="24">
        <v>44904</v>
      </c>
      <c r="I3866" s="19" t="s">
        <v>82</v>
      </c>
      <c r="K3866" s="51" t="str">
        <f ca="1">LeaveTracker[[#This Row],[Days]]&amp;" "&amp;LeaveTracker[[#This Row],[Type of Leave]]</f>
        <v>1 VL</v>
      </c>
      <c r="L3866" s="23">
        <f ca="1">NETWORKDAYS(LeaveTracker[[#This Row],[Start Date]],LeaveTracker[[#This Row],[End Date]],lstHolidays)</f>
        <v>1</v>
      </c>
      <c r="M3866" s="27"/>
    </row>
    <row r="3867" spans="1:13" ht="30" customHeight="1" x14ac:dyDescent="0.3">
      <c r="A3867" s="27">
        <f t="shared" si="35"/>
        <v>363</v>
      </c>
      <c r="B3867" s="31">
        <v>44985</v>
      </c>
      <c r="C3867" s="31">
        <v>44910</v>
      </c>
      <c r="D3867" s="19" t="s">
        <v>2096</v>
      </c>
      <c r="E3867" s="51" t="str">
        <f>IF(ISBLANK(LeaveTracker[[#This Row],[Employee Name]]),"-----",VLOOKUP(LeaveTracker[[#This Row],[Employee Name]],Employees[[Employee Name]:[Office]],7))</f>
        <v>LEGAL OFFICE</v>
      </c>
      <c r="F3867" s="51">
        <f>IF(ISBLANK(LeaveTracker[[#This Row],[Employee Name]]),"-----",VLOOKUP(LeaveTracker[[#This Row],[Employee Name]],Employees[[Employee Name]:[Office]],6))</f>
        <v>0</v>
      </c>
      <c r="G3867" s="24">
        <v>44921</v>
      </c>
      <c r="H3867" s="24">
        <v>44923</v>
      </c>
      <c r="I3867" s="19" t="s">
        <v>82</v>
      </c>
      <c r="K3867" s="51" t="str">
        <f ca="1">LeaveTracker[[#This Row],[Days]]&amp;" "&amp;LeaveTracker[[#This Row],[Type of Leave]]</f>
        <v>2 VL</v>
      </c>
      <c r="L3867" s="23">
        <f ca="1">NETWORKDAYS(LeaveTracker[[#This Row],[Start Date]],LeaveTracker[[#This Row],[End Date]],lstHolidays)</f>
        <v>2</v>
      </c>
      <c r="M3867" s="27"/>
    </row>
    <row r="3868" spans="1:13" ht="30" customHeight="1" x14ac:dyDescent="0.3">
      <c r="A3868" s="27">
        <f t="shared" si="35"/>
        <v>364</v>
      </c>
      <c r="B3868" s="31">
        <v>44985</v>
      </c>
      <c r="C3868" s="31">
        <v>44937</v>
      </c>
      <c r="D3868" s="19" t="s">
        <v>1850</v>
      </c>
      <c r="E3868" s="51" t="str">
        <f>IF(ISBLANK(LeaveTracker[[#This Row],[Employee Name]]),"-----",VLOOKUP(LeaveTracker[[#This Row],[Employee Name]],Employees[[Employee Name]:[Office]],7))</f>
        <v>CENRO</v>
      </c>
      <c r="F3868" s="51" t="str">
        <f>IF(ISBLANK(LeaveTracker[[#This Row],[Employee Name]]),"-----",VLOOKUP(LeaveTracker[[#This Row],[Employee Name]],Employees[[Employee Name]:[Office]],6))</f>
        <v>CASUAL</v>
      </c>
      <c r="G3868" s="24">
        <v>44935</v>
      </c>
      <c r="H3868" s="24">
        <v>44935</v>
      </c>
      <c r="I3868" s="19" t="s">
        <v>81</v>
      </c>
      <c r="K3868" s="51" t="str">
        <f ca="1">LeaveTracker[[#This Row],[Days]]&amp;" "&amp;LeaveTracker[[#This Row],[Type of Leave]]</f>
        <v>1 SL</v>
      </c>
      <c r="L3868" s="23">
        <f ca="1">NETWORKDAYS(LeaveTracker[[#This Row],[Start Date]],LeaveTracker[[#This Row],[End Date]],lstHolidays)</f>
        <v>1</v>
      </c>
      <c r="M3868" s="27"/>
    </row>
    <row r="3869" spans="1:13" ht="30" customHeight="1" x14ac:dyDescent="0.3">
      <c r="A3869" s="27">
        <f t="shared" si="35"/>
        <v>365</v>
      </c>
      <c r="B3869" s="31">
        <v>44985</v>
      </c>
      <c r="C3869" s="31">
        <v>44956</v>
      </c>
      <c r="D3869" s="19" t="s">
        <v>1850</v>
      </c>
      <c r="E3869" s="51" t="str">
        <f>IF(ISBLANK(LeaveTracker[[#This Row],[Employee Name]]),"-----",VLOOKUP(LeaveTracker[[#This Row],[Employee Name]],Employees[[Employee Name]:[Office]],7))</f>
        <v>CENRO</v>
      </c>
      <c r="F3869" s="51" t="str">
        <f>IF(ISBLANK(LeaveTracker[[#This Row],[Employee Name]]),"-----",VLOOKUP(LeaveTracker[[#This Row],[Employee Name]],Employees[[Employee Name]:[Office]],6))</f>
        <v>CASUAL</v>
      </c>
      <c r="G3869" s="24">
        <v>44949</v>
      </c>
      <c r="H3869" s="24">
        <v>44950</v>
      </c>
      <c r="I3869" s="19" t="s">
        <v>82</v>
      </c>
      <c r="K3869" s="51" t="str">
        <f ca="1">LeaveTracker[[#This Row],[Days]]&amp;" "&amp;LeaveTracker[[#This Row],[Type of Leave]]</f>
        <v>2 VL</v>
      </c>
      <c r="L3869" s="23">
        <f ca="1">NETWORKDAYS(LeaveTracker[[#This Row],[Start Date]],LeaveTracker[[#This Row],[End Date]],lstHolidays)</f>
        <v>2</v>
      </c>
      <c r="M3869" s="27"/>
    </row>
    <row r="3870" spans="1:13" ht="30" customHeight="1" x14ac:dyDescent="0.3">
      <c r="A3870" s="27">
        <v>365</v>
      </c>
      <c r="B3870" s="31">
        <v>44985</v>
      </c>
      <c r="C3870" s="31">
        <v>44956</v>
      </c>
      <c r="D3870" s="19" t="s">
        <v>1850</v>
      </c>
      <c r="E3870" s="51" t="str">
        <f>IF(ISBLANK(LeaveTracker[[#This Row],[Employee Name]]),"-----",VLOOKUP(LeaveTracker[[#This Row],[Employee Name]],Employees[[Employee Name]:[Office]],7))</f>
        <v>CENRO</v>
      </c>
      <c r="F3870" s="51" t="str">
        <f>IF(ISBLANK(LeaveTracker[[#This Row],[Employee Name]]),"-----",VLOOKUP(LeaveTracker[[#This Row],[Employee Name]],Employees[[Employee Name]:[Office]],6))</f>
        <v>CASUAL</v>
      </c>
      <c r="G3870" s="24">
        <v>44953</v>
      </c>
      <c r="H3870" s="24">
        <v>44953</v>
      </c>
      <c r="I3870" s="19" t="s">
        <v>82</v>
      </c>
      <c r="K3870" s="51" t="str">
        <f ca="1">LeaveTracker[[#This Row],[Days]]&amp;" "&amp;LeaveTracker[[#This Row],[Type of Leave]]</f>
        <v>1 VL</v>
      </c>
      <c r="L3870" s="23">
        <f ca="1">NETWORKDAYS(LeaveTracker[[#This Row],[Start Date]],LeaveTracker[[#This Row],[End Date]],lstHolidays)</f>
        <v>1</v>
      </c>
      <c r="M3870" s="27"/>
    </row>
    <row r="3871" spans="1:13" ht="30" customHeight="1" x14ac:dyDescent="0.3">
      <c r="A3871" s="27">
        <f t="shared" si="35"/>
        <v>366</v>
      </c>
      <c r="B3871" s="31">
        <v>44985</v>
      </c>
      <c r="C3871" s="31">
        <v>44788</v>
      </c>
      <c r="D3871" s="19" t="s">
        <v>1762</v>
      </c>
      <c r="E3871" s="51" t="str">
        <f>IF(ISBLANK(LeaveTracker[[#This Row],[Employee Name]]),"-----",VLOOKUP(LeaveTracker[[#This Row],[Employee Name]],Employees[[Employee Name]:[Office]],7))</f>
        <v>TCIS</v>
      </c>
      <c r="F3871" s="51" t="str">
        <f>IF(ISBLANK(LeaveTracker[[#This Row],[Employee Name]]),"-----",VLOOKUP(LeaveTracker[[#This Row],[Employee Name]],Employees[[Employee Name]:[Office]],6))</f>
        <v>CASUAL</v>
      </c>
      <c r="G3871" s="24">
        <v>44784</v>
      </c>
      <c r="H3871" s="24">
        <v>44784</v>
      </c>
      <c r="I3871" s="19" t="s">
        <v>81</v>
      </c>
      <c r="K3871" s="51" t="str">
        <f ca="1">LeaveTracker[[#This Row],[Days]]&amp;" "&amp;LeaveTracker[[#This Row],[Type of Leave]]</f>
        <v>1 SL</v>
      </c>
      <c r="L3871" s="23">
        <f ca="1">NETWORKDAYS(LeaveTracker[[#This Row],[Start Date]],LeaveTracker[[#This Row],[End Date]],lstHolidays)</f>
        <v>1</v>
      </c>
      <c r="M3871" s="27"/>
    </row>
    <row r="3872" spans="1:13" ht="30" customHeight="1" x14ac:dyDescent="0.3">
      <c r="A3872" s="27">
        <f t="shared" si="35"/>
        <v>367</v>
      </c>
      <c r="B3872" s="31">
        <v>44985</v>
      </c>
      <c r="C3872" s="31">
        <v>44949</v>
      </c>
      <c r="D3872" s="19" t="s">
        <v>1762</v>
      </c>
      <c r="E3872" s="51" t="str">
        <f>IF(ISBLANK(LeaveTracker[[#This Row],[Employee Name]]),"-----",VLOOKUP(LeaveTracker[[#This Row],[Employee Name]],Employees[[Employee Name]:[Office]],7))</f>
        <v>TCIS</v>
      </c>
      <c r="F3872" s="51" t="str">
        <f>IF(ISBLANK(LeaveTracker[[#This Row],[Employee Name]]),"-----",VLOOKUP(LeaveTracker[[#This Row],[Employee Name]],Employees[[Employee Name]:[Office]],6))</f>
        <v>CASUAL</v>
      </c>
      <c r="G3872" s="24">
        <v>44585</v>
      </c>
      <c r="H3872" s="24">
        <v>44586</v>
      </c>
      <c r="I3872" s="19" t="s">
        <v>298</v>
      </c>
      <c r="J3872" s="43" t="s">
        <v>1763</v>
      </c>
      <c r="K3872" s="51" t="str">
        <f ca="1">LeaveTracker[[#This Row],[Days]]&amp;" "&amp;LeaveTracker[[#This Row],[Type of Leave]]</f>
        <v>2 OTHER</v>
      </c>
      <c r="L3872" s="23">
        <f ca="1">NETWORKDAYS(LeaveTracker[[#This Row],[Start Date]],LeaveTracker[[#This Row],[End Date]],lstHolidays)</f>
        <v>2</v>
      </c>
      <c r="M3872" s="27"/>
    </row>
    <row r="3873" spans="1:13" ht="30" customHeight="1" x14ac:dyDescent="0.3">
      <c r="A3873" s="27">
        <f t="shared" si="35"/>
        <v>368</v>
      </c>
      <c r="B3873" s="31">
        <v>44985</v>
      </c>
      <c r="C3873" s="31">
        <v>44960</v>
      </c>
      <c r="D3873" s="19" t="s">
        <v>1799</v>
      </c>
      <c r="E3873" s="51" t="str">
        <f>IF(ISBLANK(LeaveTracker[[#This Row],[Employee Name]]),"-----",VLOOKUP(LeaveTracker[[#This Row],[Employee Name]],Employees[[Employee Name]:[Office]],7))</f>
        <v>CENRO</v>
      </c>
      <c r="F3873" s="51" t="str">
        <f>IF(ISBLANK(LeaveTracker[[#This Row],[Employee Name]]),"-----",VLOOKUP(LeaveTracker[[#This Row],[Employee Name]],Employees[[Employee Name]:[Office]],6))</f>
        <v>CASUAL</v>
      </c>
      <c r="G3873" s="24">
        <v>44605</v>
      </c>
      <c r="H3873" s="24">
        <v>44606</v>
      </c>
      <c r="I3873" s="19" t="s">
        <v>82</v>
      </c>
      <c r="K3873" s="51" t="str">
        <f ca="1">LeaveTracker[[#This Row],[Days]]&amp;" "&amp;LeaveTracker[[#This Row],[Type of Leave]]</f>
        <v>1 VL</v>
      </c>
      <c r="L3873" s="23">
        <f ca="1">NETWORKDAYS(LeaveTracker[[#This Row],[Start Date]],LeaveTracker[[#This Row],[End Date]],lstHolidays)</f>
        <v>1</v>
      </c>
      <c r="M3873" s="27"/>
    </row>
    <row r="3874" spans="1:13" ht="30" customHeight="1" x14ac:dyDescent="0.3">
      <c r="A3874" s="27">
        <f t="shared" si="35"/>
        <v>369</v>
      </c>
      <c r="B3874" s="31">
        <v>44985</v>
      </c>
      <c r="C3874" s="31">
        <v>44960</v>
      </c>
      <c r="D3874" s="19" t="s">
        <v>1799</v>
      </c>
      <c r="E3874" s="51" t="str">
        <f>IF(ISBLANK(LeaveTracker[[#This Row],[Employee Name]]),"-----",VLOOKUP(LeaveTracker[[#This Row],[Employee Name]],Employees[[Employee Name]:[Office]],7))</f>
        <v>CENRO</v>
      </c>
      <c r="F3874" s="51" t="str">
        <f>IF(ISBLANK(LeaveTracker[[#This Row],[Employee Name]]),"-----",VLOOKUP(LeaveTracker[[#This Row],[Employee Name]],Employees[[Employee Name]:[Office]],6))</f>
        <v>CASUAL</v>
      </c>
      <c r="G3874" s="24">
        <v>44966</v>
      </c>
      <c r="H3874" s="24">
        <v>44966</v>
      </c>
      <c r="I3874" s="19" t="s">
        <v>298</v>
      </c>
      <c r="J3874" s="43" t="s">
        <v>1763</v>
      </c>
      <c r="K3874" s="51" t="str">
        <f ca="1">LeaveTracker[[#This Row],[Days]]&amp;" "&amp;LeaveTracker[[#This Row],[Type of Leave]]</f>
        <v>1 OTHER</v>
      </c>
      <c r="L3874" s="23">
        <f ca="1">NETWORKDAYS(LeaveTracker[[#This Row],[Start Date]],LeaveTracker[[#This Row],[End Date]],lstHolidays)</f>
        <v>1</v>
      </c>
      <c r="M3874" s="27"/>
    </row>
    <row r="3875" spans="1:13" ht="30" customHeight="1" x14ac:dyDescent="0.3">
      <c r="A3875" s="27">
        <f t="shared" si="35"/>
        <v>370</v>
      </c>
      <c r="B3875" s="31">
        <v>44985</v>
      </c>
      <c r="C3875" s="31">
        <v>44915</v>
      </c>
      <c r="D3875" s="19" t="s">
        <v>1762</v>
      </c>
      <c r="E3875" s="51" t="str">
        <f>IF(ISBLANK(LeaveTracker[[#This Row],[Employee Name]]),"-----",VLOOKUP(LeaveTracker[[#This Row],[Employee Name]],Employees[[Employee Name]:[Office]],7))</f>
        <v>TCIS</v>
      </c>
      <c r="F3875" s="51" t="str">
        <f>IF(ISBLANK(LeaveTracker[[#This Row],[Employee Name]]),"-----",VLOOKUP(LeaveTracker[[#This Row],[Employee Name]],Employees[[Employee Name]:[Office]],6))</f>
        <v>CASUAL</v>
      </c>
      <c r="G3875" s="24">
        <v>44916</v>
      </c>
      <c r="H3875" s="24">
        <v>44918</v>
      </c>
      <c r="I3875" s="19" t="s">
        <v>298</v>
      </c>
      <c r="J3875" s="43" t="s">
        <v>1763</v>
      </c>
      <c r="K3875" s="51" t="str">
        <f ca="1">LeaveTracker[[#This Row],[Days]]&amp;" "&amp;LeaveTracker[[#This Row],[Type of Leave]]</f>
        <v>3 OTHER</v>
      </c>
      <c r="L3875" s="23">
        <f ca="1">NETWORKDAYS(LeaveTracker[[#This Row],[Start Date]],LeaveTracker[[#This Row],[End Date]],lstHolidays)</f>
        <v>3</v>
      </c>
      <c r="M3875" s="27"/>
    </row>
    <row r="3876" spans="1:13" ht="30" customHeight="1" x14ac:dyDescent="0.3">
      <c r="A3876" s="27">
        <f t="shared" si="35"/>
        <v>371</v>
      </c>
      <c r="B3876" s="31">
        <v>44985</v>
      </c>
      <c r="C3876" s="31">
        <v>44915</v>
      </c>
      <c r="D3876" s="19" t="s">
        <v>1762</v>
      </c>
      <c r="E3876" s="51" t="str">
        <f>IF(ISBLANK(LeaveTracker[[#This Row],[Employee Name]]),"-----",VLOOKUP(LeaveTracker[[#This Row],[Employee Name]],Employees[[Employee Name]:[Office]],7))</f>
        <v>TCIS</v>
      </c>
      <c r="F3876" s="51" t="str">
        <f>IF(ISBLANK(LeaveTracker[[#This Row],[Employee Name]]),"-----",VLOOKUP(LeaveTracker[[#This Row],[Employee Name]],Employees[[Employee Name]:[Office]],6))</f>
        <v>CASUAL</v>
      </c>
      <c r="G3876" s="24">
        <v>44921</v>
      </c>
      <c r="H3876" s="24">
        <v>44924</v>
      </c>
      <c r="I3876" s="19" t="s">
        <v>82</v>
      </c>
      <c r="K3876" s="51" t="str">
        <f ca="1">LeaveTracker[[#This Row],[Days]]&amp;" "&amp;LeaveTracker[[#This Row],[Type of Leave]]</f>
        <v>3 VL</v>
      </c>
      <c r="L3876" s="23">
        <f ca="1">NETWORKDAYS(LeaveTracker[[#This Row],[Start Date]],LeaveTracker[[#This Row],[End Date]],lstHolidays)</f>
        <v>3</v>
      </c>
      <c r="M3876" s="27"/>
    </row>
    <row r="3877" spans="1:13" ht="30" customHeight="1" x14ac:dyDescent="0.3">
      <c r="A3877" s="27">
        <f t="shared" si="35"/>
        <v>372</v>
      </c>
      <c r="B3877" s="31">
        <v>44985</v>
      </c>
      <c r="C3877" s="31">
        <v>44931</v>
      </c>
      <c r="D3877" s="19" t="s">
        <v>2099</v>
      </c>
      <c r="E3877" s="51" t="str">
        <f>IF(ISBLANK(LeaveTracker[[#This Row],[Employee Name]]),"-----",VLOOKUP(LeaveTracker[[#This Row],[Employee Name]],Employees[[Employee Name]:[Office]],7))</f>
        <v>OSPITAL NG TAGAYTAY</v>
      </c>
      <c r="F3877" s="51">
        <f>IF(ISBLANK(LeaveTracker[[#This Row],[Employee Name]]),"-----",VLOOKUP(LeaveTracker[[#This Row],[Employee Name]],Employees[[Employee Name]:[Office]],6))</f>
        <v>0</v>
      </c>
      <c r="G3877" s="24">
        <v>44915</v>
      </c>
      <c r="H3877" s="24">
        <v>44918</v>
      </c>
      <c r="I3877" s="19" t="s">
        <v>81</v>
      </c>
      <c r="K3877" s="51" t="str">
        <f ca="1">LeaveTracker[[#This Row],[Days]]&amp;" "&amp;LeaveTracker[[#This Row],[Type of Leave]]</f>
        <v>4 SL</v>
      </c>
      <c r="L3877" s="23">
        <f ca="1">NETWORKDAYS(LeaveTracker[[#This Row],[Start Date]],LeaveTracker[[#This Row],[End Date]],lstHolidays)</f>
        <v>4</v>
      </c>
      <c r="M3877" s="27"/>
    </row>
    <row r="3878" spans="1:13" ht="30" customHeight="1" x14ac:dyDescent="0.3">
      <c r="A3878" s="27">
        <v>372</v>
      </c>
      <c r="B3878" s="31">
        <v>44985</v>
      </c>
      <c r="C3878" s="31">
        <v>44931</v>
      </c>
      <c r="D3878" s="19" t="s">
        <v>2099</v>
      </c>
      <c r="E3878" s="51" t="str">
        <f>IF(ISBLANK(LeaveTracker[[#This Row],[Employee Name]]),"-----",VLOOKUP(LeaveTracker[[#This Row],[Employee Name]],Employees[[Employee Name]:[Office]],7))</f>
        <v>OSPITAL NG TAGAYTAY</v>
      </c>
      <c r="F3878" s="51">
        <f>IF(ISBLANK(LeaveTracker[[#This Row],[Employee Name]]),"-----",VLOOKUP(LeaveTracker[[#This Row],[Employee Name]],Employees[[Employee Name]:[Office]],6))</f>
        <v>0</v>
      </c>
      <c r="G3878" s="24">
        <v>44921</v>
      </c>
      <c r="H3878" s="24">
        <v>44924</v>
      </c>
      <c r="I3878" s="19" t="s">
        <v>81</v>
      </c>
      <c r="K3878" s="51" t="str">
        <f ca="1">LeaveTracker[[#This Row],[Days]]&amp;" "&amp;LeaveTracker[[#This Row],[Type of Leave]]</f>
        <v>3 SL</v>
      </c>
      <c r="L3878" s="23">
        <f ca="1">NETWORKDAYS(LeaveTracker[[#This Row],[Start Date]],LeaveTracker[[#This Row],[End Date]],lstHolidays)</f>
        <v>3</v>
      </c>
      <c r="M3878" s="27"/>
    </row>
    <row r="3879" spans="1:13" ht="30" customHeight="1" x14ac:dyDescent="0.3">
      <c r="A3879" s="27">
        <f t="shared" si="35"/>
        <v>373</v>
      </c>
      <c r="B3879" s="31">
        <v>44985</v>
      </c>
      <c r="C3879" s="31">
        <v>44931</v>
      </c>
      <c r="D3879" s="19" t="s">
        <v>2099</v>
      </c>
      <c r="E3879" s="51" t="str">
        <f>IF(ISBLANK(LeaveTracker[[#This Row],[Employee Name]]),"-----",VLOOKUP(LeaveTracker[[#This Row],[Employee Name]],Employees[[Employee Name]:[Office]],7))</f>
        <v>OSPITAL NG TAGAYTAY</v>
      </c>
      <c r="F3879" s="51">
        <f>IF(ISBLANK(LeaveTracker[[#This Row],[Employee Name]]),"-----",VLOOKUP(LeaveTracker[[#This Row],[Employee Name]],Employees[[Employee Name]:[Office]],6))</f>
        <v>0</v>
      </c>
      <c r="G3879" s="24">
        <v>44927</v>
      </c>
      <c r="H3879" s="24">
        <v>44957</v>
      </c>
      <c r="I3879" s="19" t="s">
        <v>81</v>
      </c>
      <c r="K3879" s="51" t="str">
        <f ca="1">LeaveTracker[[#This Row],[Days]]&amp;" "&amp;LeaveTracker[[#This Row],[Type of Leave]]</f>
        <v>21 SL</v>
      </c>
      <c r="L3879" s="23">
        <f ca="1">NETWORKDAYS(LeaveTracker[[#This Row],[Start Date]],LeaveTracker[[#This Row],[End Date]],lstHolidays)</f>
        <v>21</v>
      </c>
      <c r="M3879" s="27"/>
    </row>
    <row r="3880" spans="1:13" ht="30" customHeight="1" x14ac:dyDescent="0.3">
      <c r="A3880" s="27">
        <f t="shared" si="35"/>
        <v>374</v>
      </c>
      <c r="B3880" s="31">
        <v>44985</v>
      </c>
      <c r="C3880" s="31">
        <v>44922</v>
      </c>
      <c r="D3880" s="19" t="s">
        <v>1765</v>
      </c>
      <c r="E3880" s="51" t="str">
        <f>IF(ISBLANK(LeaveTracker[[#This Row],[Employee Name]]),"-----",VLOOKUP(LeaveTracker[[#This Row],[Employee Name]],Employees[[Employee Name]:[Office]],7))</f>
        <v>EEO/CITY MARKET</v>
      </c>
      <c r="F3880" s="51" t="str">
        <f>IF(ISBLANK(LeaveTracker[[#This Row],[Employee Name]]),"-----",VLOOKUP(LeaveTracker[[#This Row],[Employee Name]],Employees[[Employee Name]:[Office]],6))</f>
        <v>CASUAL</v>
      </c>
      <c r="G3880" s="24">
        <v>44923</v>
      </c>
      <c r="H3880" s="24">
        <v>44923</v>
      </c>
      <c r="I3880" s="19" t="s">
        <v>298</v>
      </c>
      <c r="J3880" s="43" t="s">
        <v>2100</v>
      </c>
      <c r="K3880" s="51" t="str">
        <f ca="1">LeaveTracker[[#This Row],[Days]]&amp;" "&amp;LeaveTracker[[#This Row],[Type of Leave]]</f>
        <v>1 OTHER</v>
      </c>
      <c r="L3880" s="23">
        <f ca="1">NETWORKDAYS(LeaveTracker[[#This Row],[Start Date]],LeaveTracker[[#This Row],[End Date]],lstHolidays)</f>
        <v>1</v>
      </c>
      <c r="M3880" s="27"/>
    </row>
    <row r="3881" spans="1:13" ht="30" customHeight="1" x14ac:dyDescent="0.3">
      <c r="A3881" s="27">
        <f t="shared" si="35"/>
        <v>375</v>
      </c>
      <c r="B3881" s="31">
        <v>44985</v>
      </c>
      <c r="C3881" s="31">
        <v>44940</v>
      </c>
      <c r="D3881" s="19" t="s">
        <v>1765</v>
      </c>
      <c r="E3881" s="51" t="str">
        <f>IF(ISBLANK(LeaveTracker[[#This Row],[Employee Name]]),"-----",VLOOKUP(LeaveTracker[[#This Row],[Employee Name]],Employees[[Employee Name]:[Office]],7))</f>
        <v>EEO/CITY MARKET</v>
      </c>
      <c r="F3881" s="51" t="str">
        <f>IF(ISBLANK(LeaveTracker[[#This Row],[Employee Name]]),"-----",VLOOKUP(LeaveTracker[[#This Row],[Employee Name]],Employees[[Employee Name]:[Office]],6))</f>
        <v>CASUAL</v>
      </c>
      <c r="G3881" s="24">
        <v>44936</v>
      </c>
      <c r="H3881" s="24">
        <v>44940</v>
      </c>
      <c r="I3881" s="19" t="s">
        <v>81</v>
      </c>
      <c r="K3881" s="51" t="str">
        <f ca="1">LeaveTracker[[#This Row],[Days]]&amp;" "&amp;LeaveTracker[[#This Row],[Type of Leave]]</f>
        <v>4 SL</v>
      </c>
      <c r="L3881" s="23">
        <f ca="1">NETWORKDAYS(LeaveTracker[[#This Row],[Start Date]],LeaveTracker[[#This Row],[End Date]],lstHolidays)</f>
        <v>4</v>
      </c>
      <c r="M3881" s="27"/>
    </row>
    <row r="3882" spans="1:13" ht="30" customHeight="1" x14ac:dyDescent="0.3">
      <c r="A3882" s="27">
        <f t="shared" si="35"/>
        <v>376</v>
      </c>
      <c r="B3882" s="31">
        <v>44985</v>
      </c>
      <c r="C3882" s="31">
        <v>44963</v>
      </c>
      <c r="D3882" s="19" t="s">
        <v>1941</v>
      </c>
      <c r="E3882" s="51" t="str">
        <f>IF(ISBLANK(LeaveTracker[[#This Row],[Employee Name]]),"-----",VLOOKUP(LeaveTracker[[#This Row],[Employee Name]],Employees[[Employee Name]:[Office]],7))</f>
        <v>TCIS</v>
      </c>
      <c r="F3882" s="51" t="str">
        <f>IF(ISBLANK(LeaveTracker[[#This Row],[Employee Name]]),"-----",VLOOKUP(LeaveTracker[[#This Row],[Employee Name]],Employees[[Employee Name]:[Office]],6))</f>
        <v>JOBCON</v>
      </c>
      <c r="G3882" s="24">
        <v>44944</v>
      </c>
      <c r="H3882" s="24">
        <v>44957</v>
      </c>
      <c r="I3882" s="19" t="s">
        <v>81</v>
      </c>
      <c r="K3882" s="51" t="str">
        <f ca="1">LeaveTracker[[#This Row],[Days]]&amp;" "&amp;LeaveTracker[[#This Row],[Type of Leave]]</f>
        <v>10 SL</v>
      </c>
      <c r="L3882" s="23">
        <f ca="1">NETWORKDAYS(LeaveTracker[[#This Row],[Start Date]],LeaveTracker[[#This Row],[End Date]],lstHolidays)</f>
        <v>10</v>
      </c>
      <c r="M3882" s="27"/>
    </row>
    <row r="3883" spans="1:13" ht="30" customHeight="1" x14ac:dyDescent="0.3">
      <c r="A3883" s="27">
        <f t="shared" si="35"/>
        <v>377</v>
      </c>
      <c r="B3883" s="31">
        <v>44985</v>
      </c>
      <c r="C3883" s="31">
        <v>44942</v>
      </c>
      <c r="D3883" s="19" t="s">
        <v>1757</v>
      </c>
      <c r="E3883" s="51" t="str">
        <f>IF(ISBLANK(LeaveTracker[[#This Row],[Employee Name]]),"-----",VLOOKUP(LeaveTracker[[#This Row],[Employee Name]],Employees[[Employee Name]:[Office]],7))</f>
        <v>MAHOGANY MARKET</v>
      </c>
      <c r="F3883" s="51" t="str">
        <f>IF(ISBLANK(LeaveTracker[[#This Row],[Employee Name]]),"-----",VLOOKUP(LeaveTracker[[#This Row],[Employee Name]],Employees[[Employee Name]:[Office]],6))</f>
        <v>CASUAL</v>
      </c>
      <c r="G3883" s="24">
        <v>44938</v>
      </c>
      <c r="H3883" s="24">
        <v>44939</v>
      </c>
      <c r="I3883" s="19" t="s">
        <v>81</v>
      </c>
      <c r="K3883" s="51" t="str">
        <f ca="1">LeaveTracker[[#This Row],[Days]]&amp;" "&amp;LeaveTracker[[#This Row],[Type of Leave]]</f>
        <v>2 SL</v>
      </c>
      <c r="L3883" s="23">
        <f ca="1">NETWORKDAYS(LeaveTracker[[#This Row],[Start Date]],LeaveTracker[[#This Row],[End Date]],lstHolidays)</f>
        <v>2</v>
      </c>
      <c r="M3883" s="27"/>
    </row>
    <row r="3884" spans="1:13" ht="30" customHeight="1" x14ac:dyDescent="0.3">
      <c r="A3884" s="27">
        <f t="shared" si="35"/>
        <v>378</v>
      </c>
      <c r="B3884" s="31">
        <v>44985</v>
      </c>
      <c r="C3884" s="31">
        <v>44944</v>
      </c>
      <c r="D3884" s="19" t="s">
        <v>1758</v>
      </c>
      <c r="E3884" s="51" t="str">
        <f>IF(ISBLANK(LeaveTracker[[#This Row],[Employee Name]]),"-----",VLOOKUP(LeaveTracker[[#This Row],[Employee Name]],Employees[[Employee Name]:[Office]],7))</f>
        <v>AGRICULTURE OFFICE</v>
      </c>
      <c r="F3884" s="51" t="str">
        <f>IF(ISBLANK(LeaveTracker[[#This Row],[Employee Name]]),"-----",VLOOKUP(LeaveTracker[[#This Row],[Employee Name]],Employees[[Employee Name]:[Office]],6))</f>
        <v>CASUAL</v>
      </c>
      <c r="G3884" s="24">
        <v>44951</v>
      </c>
      <c r="H3884" s="24">
        <v>44951</v>
      </c>
      <c r="I3884" s="19" t="s">
        <v>298</v>
      </c>
      <c r="J3884" s="43" t="s">
        <v>1763</v>
      </c>
      <c r="K3884" s="51" t="str">
        <f ca="1">LeaveTracker[[#This Row],[Days]]&amp;" "&amp;LeaveTracker[[#This Row],[Type of Leave]]</f>
        <v>1 OTHER</v>
      </c>
      <c r="L3884" s="23">
        <f ca="1">NETWORKDAYS(LeaveTracker[[#This Row],[Start Date]],LeaveTracker[[#This Row],[End Date]],lstHolidays)</f>
        <v>1</v>
      </c>
      <c r="M3884" s="27"/>
    </row>
    <row r="3885" spans="1:13" ht="30" customHeight="1" x14ac:dyDescent="0.3">
      <c r="A3885" s="27">
        <f t="shared" si="35"/>
        <v>379</v>
      </c>
      <c r="B3885" s="31">
        <v>44985</v>
      </c>
      <c r="C3885" s="31">
        <v>44949</v>
      </c>
      <c r="D3885" s="19" t="s">
        <v>2102</v>
      </c>
      <c r="E3885" s="51" t="str">
        <f>IF(ISBLANK(LeaveTracker[[#This Row],[Employee Name]]),"-----",VLOOKUP(LeaveTracker[[#This Row],[Employee Name]],Employees[[Employee Name]:[Office]],7))</f>
        <v>CENRO</v>
      </c>
      <c r="F3885" s="51">
        <f>IF(ISBLANK(LeaveTracker[[#This Row],[Employee Name]]),"-----",VLOOKUP(LeaveTracker[[#This Row],[Employee Name]],Employees[[Employee Name]:[Office]],6))</f>
        <v>0</v>
      </c>
      <c r="G3885" s="24">
        <v>44954</v>
      </c>
      <c r="H3885" s="24">
        <v>44956</v>
      </c>
      <c r="I3885" s="19" t="s">
        <v>82</v>
      </c>
      <c r="K3885" s="51" t="str">
        <f ca="1">LeaveTracker[[#This Row],[Days]]&amp;" "&amp;LeaveTracker[[#This Row],[Type of Leave]]</f>
        <v>1 VL</v>
      </c>
      <c r="L3885" s="23">
        <f ca="1">NETWORKDAYS(LeaveTracker[[#This Row],[Start Date]],LeaveTracker[[#This Row],[End Date]],lstHolidays)</f>
        <v>1</v>
      </c>
      <c r="M3885" s="27"/>
    </row>
    <row r="3886" spans="1:13" ht="30" customHeight="1" x14ac:dyDescent="0.3">
      <c r="A3886" s="27">
        <f t="shared" si="35"/>
        <v>380</v>
      </c>
      <c r="B3886" s="31">
        <v>44985</v>
      </c>
      <c r="C3886" s="31">
        <v>44953</v>
      </c>
      <c r="D3886" s="19" t="s">
        <v>2104</v>
      </c>
      <c r="E3886" s="51" t="str">
        <f>IF(ISBLANK(LeaveTracker[[#This Row],[Employee Name]]),"-----",VLOOKUP(LeaveTracker[[#This Row],[Employee Name]],Employees[[Employee Name]:[Office]],7))</f>
        <v>GSO</v>
      </c>
      <c r="F3886" s="51">
        <f>IF(ISBLANK(LeaveTracker[[#This Row],[Employee Name]]),"-----",VLOOKUP(LeaveTracker[[#This Row],[Employee Name]],Employees[[Employee Name]:[Office]],6))</f>
        <v>0</v>
      </c>
      <c r="G3886" s="24">
        <v>44932</v>
      </c>
      <c r="H3886" s="24">
        <v>44936</v>
      </c>
      <c r="I3886" s="19" t="s">
        <v>82</v>
      </c>
      <c r="K3886" s="51" t="str">
        <f ca="1">LeaveTracker[[#This Row],[Days]]&amp;" "&amp;LeaveTracker[[#This Row],[Type of Leave]]</f>
        <v>3 VL</v>
      </c>
      <c r="L3886" s="23">
        <f ca="1">NETWORKDAYS(LeaveTracker[[#This Row],[Start Date]],LeaveTracker[[#This Row],[End Date]],lstHolidays)</f>
        <v>3</v>
      </c>
      <c r="M3886" s="27"/>
    </row>
    <row r="3887" spans="1:13" ht="30" customHeight="1" x14ac:dyDescent="0.3">
      <c r="A3887" s="27">
        <v>380</v>
      </c>
      <c r="B3887" s="31">
        <v>44985</v>
      </c>
      <c r="C3887" s="31">
        <v>44953</v>
      </c>
      <c r="D3887" s="19" t="s">
        <v>2104</v>
      </c>
      <c r="E3887" s="51" t="str">
        <f>IF(ISBLANK(LeaveTracker[[#This Row],[Employee Name]]),"-----",VLOOKUP(LeaveTracker[[#This Row],[Employee Name]],Employees[[Employee Name]:[Office]],7))</f>
        <v>GSO</v>
      </c>
      <c r="F3887" s="51">
        <f>IF(ISBLANK(LeaveTracker[[#This Row],[Employee Name]]),"-----",VLOOKUP(LeaveTracker[[#This Row],[Employee Name]],Employees[[Employee Name]:[Office]],6))</f>
        <v>0</v>
      </c>
      <c r="G3887" s="24">
        <v>44939</v>
      </c>
      <c r="H3887" s="24">
        <v>44940</v>
      </c>
      <c r="I3887" s="19" t="s">
        <v>82</v>
      </c>
      <c r="K3887" s="51" t="str">
        <f ca="1">LeaveTracker[[#This Row],[Days]]&amp;" "&amp;LeaveTracker[[#This Row],[Type of Leave]]</f>
        <v>1 VL</v>
      </c>
      <c r="L3887" s="23">
        <f ca="1">NETWORKDAYS(LeaveTracker[[#This Row],[Start Date]],LeaveTracker[[#This Row],[End Date]],lstHolidays)</f>
        <v>1</v>
      </c>
      <c r="M3887" s="27"/>
    </row>
    <row r="3888" spans="1:13" ht="30" customHeight="1" x14ac:dyDescent="0.3">
      <c r="A3888" s="27">
        <f t="shared" si="35"/>
        <v>381</v>
      </c>
      <c r="B3888" s="31">
        <v>44985</v>
      </c>
      <c r="C3888" s="31">
        <v>44952</v>
      </c>
      <c r="D3888" s="19" t="s">
        <v>2107</v>
      </c>
      <c r="E3888" s="51" t="str">
        <f>IF(ISBLANK(LeaveTracker[[#This Row],[Employee Name]]),"-----",VLOOKUP(LeaveTracker[[#This Row],[Employee Name]],Employees[[Employee Name]:[Office]],7))</f>
        <v>CHO</v>
      </c>
      <c r="F3888" s="51">
        <f>IF(ISBLANK(LeaveTracker[[#This Row],[Employee Name]]),"-----",VLOOKUP(LeaveTracker[[#This Row],[Employee Name]],Employees[[Employee Name]:[Office]],6))</f>
        <v>0</v>
      </c>
      <c r="G3888" s="24">
        <v>44951</v>
      </c>
      <c r="H3888" s="24">
        <v>44949</v>
      </c>
      <c r="I3888" s="19" t="s">
        <v>81</v>
      </c>
      <c r="K3888" s="51" t="str">
        <f ca="1">LeaveTracker[[#This Row],[Days]]&amp;" "&amp;LeaveTracker[[#This Row],[Type of Leave]]</f>
        <v>-3 SL</v>
      </c>
      <c r="L3888" s="23">
        <f ca="1">NETWORKDAYS(LeaveTracker[[#This Row],[Start Date]],LeaveTracker[[#This Row],[End Date]],lstHolidays)</f>
        <v>-3</v>
      </c>
      <c r="M3888" s="27"/>
    </row>
    <row r="3889" spans="1:13" ht="30" customHeight="1" x14ac:dyDescent="0.3">
      <c r="A3889" s="27">
        <f t="shared" si="35"/>
        <v>382</v>
      </c>
      <c r="B3889" s="31">
        <v>44985</v>
      </c>
      <c r="C3889" s="31">
        <v>44960</v>
      </c>
      <c r="D3889" s="19" t="s">
        <v>1896</v>
      </c>
      <c r="E3889" s="51" t="str">
        <f>IF(ISBLANK(LeaveTracker[[#This Row],[Employee Name]]),"-----",VLOOKUP(LeaveTracker[[#This Row],[Employee Name]],Employees[[Employee Name]:[Office]],7))</f>
        <v>CTO</v>
      </c>
      <c r="F3889" s="51" t="str">
        <f>IF(ISBLANK(LeaveTracker[[#This Row],[Employee Name]]),"-----",VLOOKUP(LeaveTracker[[#This Row],[Employee Name]],Employees[[Employee Name]:[Office]],6))</f>
        <v>JOBCON</v>
      </c>
      <c r="G3889" s="24">
        <v>44958</v>
      </c>
      <c r="H3889" s="24">
        <v>44959</v>
      </c>
      <c r="I3889" s="19" t="s">
        <v>81</v>
      </c>
      <c r="K3889" s="51" t="str">
        <f ca="1">LeaveTracker[[#This Row],[Days]]&amp;" "&amp;LeaveTracker[[#This Row],[Type of Leave]]</f>
        <v>2 SL</v>
      </c>
      <c r="L3889" s="23">
        <f ca="1">NETWORKDAYS(LeaveTracker[[#This Row],[Start Date]],LeaveTracker[[#This Row],[End Date]],lstHolidays)</f>
        <v>2</v>
      </c>
      <c r="M3889" s="27"/>
    </row>
    <row r="3890" spans="1:13" ht="30" customHeight="1" x14ac:dyDescent="0.3">
      <c r="A3890" s="27">
        <f t="shared" si="35"/>
        <v>383</v>
      </c>
      <c r="B3890" s="31">
        <v>44985</v>
      </c>
      <c r="C3890" s="31">
        <v>44929</v>
      </c>
      <c r="D3890" s="19" t="s">
        <v>2110</v>
      </c>
      <c r="E3890" s="51" t="str">
        <f>IF(ISBLANK(LeaveTracker[[#This Row],[Employee Name]]),"-----",VLOOKUP(LeaveTracker[[#This Row],[Employee Name]],Employees[[Employee Name]:[Office]],7))</f>
        <v>ACCOUNTING</v>
      </c>
      <c r="F3890" s="51">
        <f>IF(ISBLANK(LeaveTracker[[#This Row],[Employee Name]]),"-----",VLOOKUP(LeaveTracker[[#This Row],[Employee Name]],Employees[[Employee Name]:[Office]],6))</f>
        <v>0</v>
      </c>
      <c r="G3890" s="24">
        <v>44879</v>
      </c>
      <c r="H3890" s="24">
        <v>44879</v>
      </c>
      <c r="I3890" s="19" t="s">
        <v>81</v>
      </c>
      <c r="K3890" s="51" t="str">
        <f ca="1">LeaveTracker[[#This Row],[Days]]&amp;" "&amp;LeaveTracker[[#This Row],[Type of Leave]]</f>
        <v>1 SL</v>
      </c>
      <c r="L3890" s="23">
        <f ca="1">NETWORKDAYS(LeaveTracker[[#This Row],[Start Date]],LeaveTracker[[#This Row],[End Date]],lstHolidays)</f>
        <v>1</v>
      </c>
      <c r="M3890" s="27"/>
    </row>
    <row r="3891" spans="1:13" ht="30" customHeight="1" x14ac:dyDescent="0.3">
      <c r="A3891" s="27">
        <v>283</v>
      </c>
      <c r="B3891" s="31">
        <v>44985</v>
      </c>
      <c r="C3891" s="31">
        <v>44929</v>
      </c>
      <c r="D3891" s="19" t="s">
        <v>2110</v>
      </c>
      <c r="E3891" s="51" t="str">
        <f>IF(ISBLANK(LeaveTracker[[#This Row],[Employee Name]]),"-----",VLOOKUP(LeaveTracker[[#This Row],[Employee Name]],Employees[[Employee Name]:[Office]],7))</f>
        <v>ACCOUNTING</v>
      </c>
      <c r="F3891" s="51">
        <f>IF(ISBLANK(LeaveTracker[[#This Row],[Employee Name]]),"-----",VLOOKUP(LeaveTracker[[#This Row],[Employee Name]],Employees[[Employee Name]:[Office]],6))</f>
        <v>0</v>
      </c>
      <c r="G3891" s="24">
        <v>44908</v>
      </c>
      <c r="H3891" s="24">
        <v>44908</v>
      </c>
      <c r="I3891" s="19" t="s">
        <v>81</v>
      </c>
      <c r="K3891" s="51" t="str">
        <f ca="1">LeaveTracker[[#This Row],[Days]]&amp;" "&amp;LeaveTracker[[#This Row],[Type of Leave]]</f>
        <v>1 SL</v>
      </c>
      <c r="L3891" s="23">
        <f ca="1">NETWORKDAYS(LeaveTracker[[#This Row],[Start Date]],LeaveTracker[[#This Row],[End Date]],lstHolidays)</f>
        <v>1</v>
      </c>
      <c r="M3891" s="27"/>
    </row>
    <row r="3892" spans="1:13" ht="30" customHeight="1" x14ac:dyDescent="0.3">
      <c r="A3892" s="27">
        <v>283</v>
      </c>
      <c r="B3892" s="31">
        <v>44985</v>
      </c>
      <c r="C3892" s="31">
        <v>44929</v>
      </c>
      <c r="D3892" s="19" t="s">
        <v>2110</v>
      </c>
      <c r="E3892" s="51" t="str">
        <f>IF(ISBLANK(LeaveTracker[[#This Row],[Employee Name]]),"-----",VLOOKUP(LeaveTracker[[#This Row],[Employee Name]],Employees[[Employee Name]:[Office]],7))</f>
        <v>ACCOUNTING</v>
      </c>
      <c r="F3892" s="51">
        <f>IF(ISBLANK(LeaveTracker[[#This Row],[Employee Name]]),"-----",VLOOKUP(LeaveTracker[[#This Row],[Employee Name]],Employees[[Employee Name]:[Office]],6))</f>
        <v>0</v>
      </c>
      <c r="G3892" s="24">
        <v>44924</v>
      </c>
      <c r="H3892" s="24">
        <v>44924</v>
      </c>
      <c r="I3892" s="19" t="s">
        <v>81</v>
      </c>
      <c r="K3892" s="51" t="str">
        <f ca="1">LeaveTracker[[#This Row],[Days]]&amp;" "&amp;LeaveTracker[[#This Row],[Type of Leave]]</f>
        <v>1 SL</v>
      </c>
      <c r="L3892" s="23">
        <f ca="1">NETWORKDAYS(LeaveTracker[[#This Row],[Start Date]],LeaveTracker[[#This Row],[End Date]],lstHolidays)</f>
        <v>1</v>
      </c>
      <c r="M3892" s="27"/>
    </row>
    <row r="3893" spans="1:13" ht="30" customHeight="1" x14ac:dyDescent="0.3">
      <c r="A3893" s="27">
        <f t="shared" si="35"/>
        <v>284</v>
      </c>
      <c r="B3893" s="31">
        <v>44985</v>
      </c>
      <c r="C3893" s="31">
        <v>45235</v>
      </c>
      <c r="D3893" s="19" t="s">
        <v>290</v>
      </c>
      <c r="E3893" s="51" t="str">
        <f>IF(ISBLANK(LeaveTracker[[#This Row],[Employee Name]]),"-----",VLOOKUP(LeaveTracker[[#This Row],[Employee Name]],Employees[[Employee Name]:[Office]],7))</f>
        <v>CENRO</v>
      </c>
      <c r="F3893" s="51" t="str">
        <f>IF(ISBLANK(LeaveTracker[[#This Row],[Employee Name]]),"-----",VLOOKUP(LeaveTracker[[#This Row],[Employee Name]],Employees[[Employee Name]:[Office]],6))</f>
        <v>REGULAR</v>
      </c>
      <c r="G3893" s="24">
        <v>44879</v>
      </c>
      <c r="H3893" s="24">
        <v>44890</v>
      </c>
      <c r="I3893" s="19" t="s">
        <v>81</v>
      </c>
      <c r="K3893" s="51" t="str">
        <f ca="1">LeaveTracker[[#This Row],[Days]]&amp;" "&amp;LeaveTracker[[#This Row],[Type of Leave]]</f>
        <v>10 SL</v>
      </c>
      <c r="L3893" s="23">
        <f ca="1">NETWORKDAYS(LeaveTracker[[#This Row],[Start Date]],LeaveTracker[[#This Row],[End Date]],lstHolidays)</f>
        <v>10</v>
      </c>
      <c r="M3893" s="27"/>
    </row>
    <row r="3894" spans="1:13" ht="30" customHeight="1" x14ac:dyDescent="0.3">
      <c r="A3894" s="27">
        <f t="shared" si="35"/>
        <v>285</v>
      </c>
      <c r="B3894" s="31">
        <v>44985</v>
      </c>
      <c r="C3894" s="31">
        <v>44879</v>
      </c>
      <c r="D3894" s="19" t="s">
        <v>2111</v>
      </c>
      <c r="E3894" s="51" t="str">
        <f>IF(ISBLANK(LeaveTracker[[#This Row],[Employee Name]]),"-----",VLOOKUP(LeaveTracker[[#This Row],[Employee Name]],Employees[[Employee Name]:[Office]],7))</f>
        <v>CENRO</v>
      </c>
      <c r="F3894" s="51">
        <f>IF(ISBLANK(LeaveTracker[[#This Row],[Employee Name]]),"-----",VLOOKUP(LeaveTracker[[#This Row],[Employee Name]],Employees[[Employee Name]:[Office]],6))</f>
        <v>0</v>
      </c>
      <c r="G3894" s="24">
        <v>44886</v>
      </c>
      <c r="H3894" s="24">
        <v>44890</v>
      </c>
      <c r="I3894" s="19" t="s">
        <v>81</v>
      </c>
      <c r="K3894" s="51" t="str">
        <f ca="1">LeaveTracker[[#This Row],[Days]]&amp;" "&amp;LeaveTracker[[#This Row],[Type of Leave]]</f>
        <v>5 SL</v>
      </c>
      <c r="L3894" s="23">
        <f ca="1">NETWORKDAYS(LeaveTracker[[#This Row],[Start Date]],LeaveTracker[[#This Row],[End Date]],lstHolidays)</f>
        <v>5</v>
      </c>
      <c r="M3894" s="27"/>
    </row>
    <row r="3895" spans="1:13" ht="30" customHeight="1" x14ac:dyDescent="0.3">
      <c r="A3895" s="27">
        <f t="shared" si="35"/>
        <v>286</v>
      </c>
      <c r="B3895" s="31">
        <v>44985</v>
      </c>
      <c r="C3895" s="31">
        <v>44880</v>
      </c>
      <c r="D3895" s="19" t="s">
        <v>2111</v>
      </c>
      <c r="E3895" s="51" t="str">
        <f>IF(ISBLANK(LeaveTracker[[#This Row],[Employee Name]]),"-----",VLOOKUP(LeaveTracker[[#This Row],[Employee Name]],Employees[[Employee Name]:[Office]],7))</f>
        <v>CENRO</v>
      </c>
      <c r="F3895" s="51">
        <f>IF(ISBLANK(LeaveTracker[[#This Row],[Employee Name]]),"-----",VLOOKUP(LeaveTracker[[#This Row],[Employee Name]],Employees[[Employee Name]:[Office]],6))</f>
        <v>0</v>
      </c>
      <c r="G3895" s="24">
        <v>44879</v>
      </c>
      <c r="H3895" s="24">
        <v>44879</v>
      </c>
      <c r="I3895" s="19" t="s">
        <v>298</v>
      </c>
      <c r="J3895" s="43" t="s">
        <v>1763</v>
      </c>
      <c r="K3895" s="51" t="str">
        <f ca="1">LeaveTracker[[#This Row],[Days]]&amp;" "&amp;LeaveTracker[[#This Row],[Type of Leave]]</f>
        <v>1 OTHER</v>
      </c>
      <c r="L3895" s="23">
        <f ca="1">NETWORKDAYS(LeaveTracker[[#This Row],[Start Date]],LeaveTracker[[#This Row],[End Date]],lstHolidays)</f>
        <v>1</v>
      </c>
      <c r="M3895" s="27"/>
    </row>
    <row r="3896" spans="1:13" ht="30" customHeight="1" x14ac:dyDescent="0.3">
      <c r="A3896" s="27">
        <f t="shared" si="35"/>
        <v>287</v>
      </c>
      <c r="B3896" s="31">
        <v>44985</v>
      </c>
      <c r="C3896" s="31">
        <v>44876</v>
      </c>
      <c r="D3896" s="19" t="s">
        <v>2114</v>
      </c>
      <c r="E3896" s="51" t="str">
        <f>IF(ISBLANK(LeaveTracker[[#This Row],[Employee Name]]),"-----",VLOOKUP(LeaveTracker[[#This Row],[Employee Name]],Employees[[Employee Name]:[Office]],7))</f>
        <v>BPLO</v>
      </c>
      <c r="F3896" s="51">
        <f>IF(ISBLANK(LeaveTracker[[#This Row],[Employee Name]]),"-----",VLOOKUP(LeaveTracker[[#This Row],[Employee Name]],Employees[[Employee Name]:[Office]],6))</f>
        <v>0</v>
      </c>
      <c r="G3896" s="24">
        <v>44888</v>
      </c>
      <c r="H3896" s="24">
        <v>44890</v>
      </c>
      <c r="I3896" s="19" t="s">
        <v>298</v>
      </c>
      <c r="J3896" s="43" t="s">
        <v>1763</v>
      </c>
      <c r="K3896" s="51" t="str">
        <f ca="1">LeaveTracker[[#This Row],[Days]]&amp;" "&amp;LeaveTracker[[#This Row],[Type of Leave]]</f>
        <v>3 OTHER</v>
      </c>
      <c r="L3896" s="23">
        <f ca="1">NETWORKDAYS(LeaveTracker[[#This Row],[Start Date]],LeaveTracker[[#This Row],[End Date]],lstHolidays)</f>
        <v>3</v>
      </c>
      <c r="M3896" s="27"/>
    </row>
    <row r="3897" spans="1:13" ht="30" customHeight="1" x14ac:dyDescent="0.3">
      <c r="A3897" s="27">
        <f t="shared" si="35"/>
        <v>288</v>
      </c>
      <c r="B3897" s="31">
        <v>44985</v>
      </c>
      <c r="C3897" s="31">
        <v>44880</v>
      </c>
      <c r="D3897" s="19" t="s">
        <v>553</v>
      </c>
      <c r="E3897" s="51" t="str">
        <f>IF(ISBLANK(LeaveTracker[[#This Row],[Employee Name]]),"-----",VLOOKUP(LeaveTracker[[#This Row],[Employee Name]],Employees[[Employee Name]:[Office]],7))</f>
        <v>CENRO</v>
      </c>
      <c r="F3897" s="51" t="str">
        <f>IF(ISBLANK(LeaveTracker[[#This Row],[Employee Name]]),"-----",VLOOKUP(LeaveTracker[[#This Row],[Employee Name]],Employees[[Employee Name]:[Office]],6))</f>
        <v>REGULAR</v>
      </c>
      <c r="G3897" s="24">
        <v>44879</v>
      </c>
      <c r="H3897" s="24">
        <v>44879</v>
      </c>
      <c r="I3897" s="19" t="s">
        <v>81</v>
      </c>
      <c r="K3897" s="51" t="str">
        <f ca="1">LeaveTracker[[#This Row],[Days]]&amp;" "&amp;LeaveTracker[[#This Row],[Type of Leave]]</f>
        <v>1 SL</v>
      </c>
      <c r="L3897" s="23">
        <f ca="1">NETWORKDAYS(LeaveTracker[[#This Row],[Start Date]],LeaveTracker[[#This Row],[End Date]],lstHolidays)</f>
        <v>1</v>
      </c>
      <c r="M3897" s="27"/>
    </row>
    <row r="3898" spans="1:13" ht="30" customHeight="1" x14ac:dyDescent="0.3">
      <c r="A3898" s="27">
        <f t="shared" si="35"/>
        <v>289</v>
      </c>
      <c r="B3898" s="31">
        <v>44985</v>
      </c>
      <c r="C3898" s="31">
        <v>44876</v>
      </c>
      <c r="D3898" s="19" t="s">
        <v>2025</v>
      </c>
      <c r="E3898" s="51" t="str">
        <f>IF(ISBLANK(LeaveTracker[[#This Row],[Employee Name]]),"-----",VLOOKUP(LeaveTracker[[#This Row],[Employee Name]],Employees[[Employee Name]:[Office]],7))</f>
        <v>ACCOUNTING</v>
      </c>
      <c r="F3898" s="51" t="str">
        <f>IF(ISBLANK(LeaveTracker[[#This Row],[Employee Name]]),"-----",VLOOKUP(LeaveTracker[[#This Row],[Employee Name]],Employees[[Employee Name]:[Office]],6))</f>
        <v>REGULAR</v>
      </c>
      <c r="G3898" s="24">
        <v>44872</v>
      </c>
      <c r="H3898" s="24">
        <v>44872</v>
      </c>
      <c r="I3898" s="19" t="s">
        <v>298</v>
      </c>
      <c r="J3898" s="43" t="s">
        <v>1763</v>
      </c>
      <c r="K3898" s="51" t="str">
        <f ca="1">LeaveTracker[[#This Row],[Days]]&amp;" "&amp;LeaveTracker[[#This Row],[Type of Leave]]</f>
        <v>1 OTHER</v>
      </c>
      <c r="L3898" s="23">
        <f ca="1">NETWORKDAYS(LeaveTracker[[#This Row],[Start Date]],LeaveTracker[[#This Row],[End Date]],lstHolidays)</f>
        <v>1</v>
      </c>
      <c r="M3898" s="27"/>
    </row>
    <row r="3899" spans="1:13" ht="30" customHeight="1" x14ac:dyDescent="0.3">
      <c r="A3899" s="27">
        <f t="shared" si="35"/>
        <v>290</v>
      </c>
      <c r="B3899" s="31">
        <v>44985</v>
      </c>
      <c r="C3899" s="31">
        <v>44879</v>
      </c>
      <c r="D3899" s="19" t="s">
        <v>1892</v>
      </c>
      <c r="E3899" s="51" t="str">
        <f>IF(ISBLANK(LeaveTracker[[#This Row],[Employee Name]]),"-----",VLOOKUP(LeaveTracker[[#This Row],[Employee Name]],Employees[[Employee Name]:[Office]],7))</f>
        <v>TCIS</v>
      </c>
      <c r="F3899" s="51" t="str">
        <f>IF(ISBLANK(LeaveTracker[[#This Row],[Employee Name]]),"-----",VLOOKUP(LeaveTracker[[#This Row],[Employee Name]],Employees[[Employee Name]:[Office]],6))</f>
        <v>CASUAL</v>
      </c>
      <c r="G3899" s="24">
        <v>44880</v>
      </c>
      <c r="H3899" s="24">
        <v>44880</v>
      </c>
      <c r="I3899" s="19" t="s">
        <v>76</v>
      </c>
      <c r="K3899" s="51" t="str">
        <f ca="1">LeaveTracker[[#This Row],[Days]]&amp;" "&amp;LeaveTracker[[#This Row],[Type of Leave]]</f>
        <v>1 Maternity</v>
      </c>
      <c r="L3899" s="23">
        <f ca="1">NETWORKDAYS(LeaveTracker[[#This Row],[Start Date]],LeaveTracker[[#This Row],[End Date]],lstHolidays)</f>
        <v>1</v>
      </c>
      <c r="M3899" s="27"/>
    </row>
    <row r="3900" spans="1:13" ht="30" customHeight="1" x14ac:dyDescent="0.3">
      <c r="A3900" s="27">
        <f t="shared" si="35"/>
        <v>291</v>
      </c>
      <c r="B3900" s="31">
        <v>44985</v>
      </c>
      <c r="C3900" s="31">
        <v>44879</v>
      </c>
      <c r="D3900" s="19" t="s">
        <v>618</v>
      </c>
      <c r="E3900" s="51" t="str">
        <f>IF(ISBLANK(LeaveTracker[[#This Row],[Employee Name]]),"-----",VLOOKUP(LeaveTracker[[#This Row],[Employee Name]],Employees[[Employee Name]:[Office]],7))</f>
        <v>EEO/ CITY MARKET</v>
      </c>
      <c r="F3900" s="51" t="str">
        <f>IF(ISBLANK(LeaveTracker[[#This Row],[Employee Name]]),"-----",VLOOKUP(LeaveTracker[[#This Row],[Employee Name]],Employees[[Employee Name]:[Office]],6))</f>
        <v>REGULAR</v>
      </c>
      <c r="G3900" s="24">
        <v>44880</v>
      </c>
      <c r="H3900" s="24">
        <v>44880</v>
      </c>
      <c r="I3900" s="19" t="s">
        <v>298</v>
      </c>
      <c r="J3900" s="43" t="s">
        <v>1763</v>
      </c>
      <c r="K3900" s="51" t="str">
        <f ca="1">LeaveTracker[[#This Row],[Days]]&amp;" "&amp;LeaveTracker[[#This Row],[Type of Leave]]</f>
        <v>1 OTHER</v>
      </c>
      <c r="L3900" s="23">
        <f ca="1">NETWORKDAYS(LeaveTracker[[#This Row],[Start Date]],LeaveTracker[[#This Row],[End Date]],lstHolidays)</f>
        <v>1</v>
      </c>
      <c r="M3900" s="27"/>
    </row>
    <row r="3901" spans="1:13" ht="30" customHeight="1" x14ac:dyDescent="0.3">
      <c r="A3901" s="27">
        <f t="shared" si="35"/>
        <v>292</v>
      </c>
      <c r="B3901" s="31">
        <v>44985</v>
      </c>
      <c r="C3901" s="31">
        <v>44886</v>
      </c>
      <c r="D3901" s="19" t="s">
        <v>323</v>
      </c>
      <c r="E3901" s="51" t="str">
        <f>IF(ISBLANK(LeaveTracker[[#This Row],[Employee Name]]),"-----",VLOOKUP(LeaveTracker[[#This Row],[Employee Name]],Employees[[Employee Name]:[Office]],7))</f>
        <v>CEO</v>
      </c>
      <c r="F3901" s="51" t="str">
        <f>IF(ISBLANK(LeaveTracker[[#This Row],[Employee Name]]),"-----",VLOOKUP(LeaveTracker[[#This Row],[Employee Name]],Employees[[Employee Name]:[Office]],6))</f>
        <v>REGULAR</v>
      </c>
      <c r="G3901" s="24">
        <v>44883</v>
      </c>
      <c r="H3901" s="24">
        <v>44883</v>
      </c>
      <c r="I3901" s="19" t="s">
        <v>81</v>
      </c>
      <c r="K3901" s="51" t="str">
        <f ca="1">LeaveTracker[[#This Row],[Days]]&amp;" "&amp;LeaveTracker[[#This Row],[Type of Leave]]</f>
        <v>1 SL</v>
      </c>
      <c r="L3901" s="23">
        <f ca="1">NETWORKDAYS(LeaveTracker[[#This Row],[Start Date]],LeaveTracker[[#This Row],[End Date]],lstHolidays)</f>
        <v>1</v>
      </c>
      <c r="M3901" s="27"/>
    </row>
    <row r="3902" spans="1:13" ht="30" customHeight="1" x14ac:dyDescent="0.3">
      <c r="A3902" s="27">
        <f t="shared" si="35"/>
        <v>293</v>
      </c>
      <c r="B3902" s="31">
        <v>44985</v>
      </c>
      <c r="C3902" s="31">
        <v>44791</v>
      </c>
      <c r="D3902" s="19" t="s">
        <v>323</v>
      </c>
      <c r="E3902" s="51" t="str">
        <f>IF(ISBLANK(LeaveTracker[[#This Row],[Employee Name]]),"-----",VLOOKUP(LeaveTracker[[#This Row],[Employee Name]],Employees[[Employee Name]:[Office]],7))</f>
        <v>CEO</v>
      </c>
      <c r="F3902" s="51" t="str">
        <f>IF(ISBLANK(LeaveTracker[[#This Row],[Employee Name]]),"-----",VLOOKUP(LeaveTracker[[#This Row],[Employee Name]],Employees[[Employee Name]:[Office]],6))</f>
        <v>REGULAR</v>
      </c>
      <c r="G3902" s="24">
        <v>44790</v>
      </c>
      <c r="H3902" s="24">
        <v>44790</v>
      </c>
      <c r="I3902" s="19" t="s">
        <v>81</v>
      </c>
      <c r="K3902" s="51" t="str">
        <f ca="1">LeaveTracker[[#This Row],[Days]]&amp;" "&amp;LeaveTracker[[#This Row],[Type of Leave]]</f>
        <v>1 SL</v>
      </c>
      <c r="L3902" s="23">
        <f ca="1">NETWORKDAYS(LeaveTracker[[#This Row],[Start Date]],LeaveTracker[[#This Row],[End Date]],lstHolidays)</f>
        <v>1</v>
      </c>
      <c r="M3902" s="27"/>
    </row>
    <row r="3903" spans="1:13" ht="30" customHeight="1" x14ac:dyDescent="0.3">
      <c r="A3903" s="27">
        <f t="shared" si="35"/>
        <v>294</v>
      </c>
      <c r="B3903" s="31">
        <v>44985</v>
      </c>
      <c r="C3903" s="31">
        <v>44918</v>
      </c>
      <c r="D3903" s="19" t="s">
        <v>2116</v>
      </c>
      <c r="E3903" s="51" t="str">
        <f>IF(ISBLANK(LeaveTracker[[#This Row],[Employee Name]]),"-----",VLOOKUP(LeaveTracker[[#This Row],[Employee Name]],Employees[[Employee Name]:[Office]],7))</f>
        <v>CENRO</v>
      </c>
      <c r="F3903" s="51">
        <f>IF(ISBLANK(LeaveTracker[[#This Row],[Employee Name]]),"-----",VLOOKUP(LeaveTracker[[#This Row],[Employee Name]],Employees[[Employee Name]:[Office]],6))</f>
        <v>0</v>
      </c>
      <c r="G3903" s="24">
        <v>44928</v>
      </c>
      <c r="H3903" s="24">
        <v>44930</v>
      </c>
      <c r="I3903" s="19" t="s">
        <v>82</v>
      </c>
      <c r="K3903" s="51" t="str">
        <f ca="1">LeaveTracker[[#This Row],[Days]]&amp;" "&amp;LeaveTracker[[#This Row],[Type of Leave]]</f>
        <v>2 VL</v>
      </c>
      <c r="L3903" s="23">
        <f ca="1">NETWORKDAYS(LeaveTracker[[#This Row],[Start Date]],LeaveTracker[[#This Row],[End Date]],lstHolidays)</f>
        <v>2</v>
      </c>
      <c r="M3903" s="27"/>
    </row>
    <row r="3904" spans="1:13" ht="30" customHeight="1" x14ac:dyDescent="0.3">
      <c r="A3904" s="27">
        <f t="shared" si="35"/>
        <v>295</v>
      </c>
      <c r="B3904" s="31">
        <v>44985</v>
      </c>
      <c r="C3904" s="31">
        <v>44932</v>
      </c>
      <c r="D3904" s="19" t="s">
        <v>1782</v>
      </c>
      <c r="E3904" s="51" t="str">
        <f>IF(ISBLANK(LeaveTracker[[#This Row],[Employee Name]]),"-----",VLOOKUP(LeaveTracker[[#This Row],[Employee Name]],Employees[[Employee Name]:[Office]],7))</f>
        <v>CHO</v>
      </c>
      <c r="F3904" s="51" t="str">
        <f>IF(ISBLANK(LeaveTracker[[#This Row],[Employee Name]]),"-----",VLOOKUP(LeaveTracker[[#This Row],[Employee Name]],Employees[[Employee Name]:[Office]],6))</f>
        <v>CASUAL</v>
      </c>
      <c r="G3904" s="24">
        <v>44931</v>
      </c>
      <c r="H3904" s="24">
        <v>44931</v>
      </c>
      <c r="I3904" s="19" t="s">
        <v>81</v>
      </c>
      <c r="K3904" s="51" t="str">
        <f ca="1">LeaveTracker[[#This Row],[Days]]&amp;" "&amp;LeaveTracker[[#This Row],[Type of Leave]]</f>
        <v>1 SL</v>
      </c>
      <c r="L3904" s="23">
        <f ca="1">NETWORKDAYS(LeaveTracker[[#This Row],[Start Date]],LeaveTracker[[#This Row],[End Date]],lstHolidays)</f>
        <v>1</v>
      </c>
      <c r="M3904" s="27"/>
    </row>
    <row r="3905" spans="1:13" ht="30" customHeight="1" x14ac:dyDescent="0.3">
      <c r="A3905" s="27">
        <f t="shared" si="35"/>
        <v>296</v>
      </c>
      <c r="B3905" s="31">
        <v>44985</v>
      </c>
      <c r="C3905" s="31">
        <v>44935</v>
      </c>
      <c r="D3905" s="19" t="s">
        <v>1876</v>
      </c>
      <c r="E3905" s="51" t="str">
        <f>IF(ISBLANK(LeaveTracker[[#This Row],[Employee Name]]),"-----",VLOOKUP(LeaveTracker[[#This Row],[Employee Name]],Employees[[Employee Name]:[Office]],7))</f>
        <v>CENRO</v>
      </c>
      <c r="F3905" s="51" t="str">
        <f>IF(ISBLANK(LeaveTracker[[#This Row],[Employee Name]]),"-----",VLOOKUP(LeaveTracker[[#This Row],[Employee Name]],Employees[[Employee Name]:[Office]],6))</f>
        <v>CASUAL</v>
      </c>
      <c r="G3905" s="24">
        <v>44933</v>
      </c>
      <c r="H3905" s="24">
        <v>44933</v>
      </c>
      <c r="I3905" s="19" t="s">
        <v>81</v>
      </c>
      <c r="K3905" s="51" t="str">
        <f ca="1">LeaveTracker[[#This Row],[Days]]&amp;" "&amp;LeaveTracker[[#This Row],[Type of Leave]]</f>
        <v>0 SL</v>
      </c>
      <c r="L3905" s="23">
        <f ca="1">NETWORKDAYS(LeaveTracker[[#This Row],[Start Date]],LeaveTracker[[#This Row],[End Date]],lstHolidays)</f>
        <v>0</v>
      </c>
      <c r="M3905" s="27"/>
    </row>
    <row r="3906" spans="1:13" ht="30" customHeight="1" x14ac:dyDescent="0.3">
      <c r="A3906" s="27">
        <f t="shared" si="35"/>
        <v>297</v>
      </c>
      <c r="B3906" s="31">
        <v>44985</v>
      </c>
      <c r="C3906" s="31">
        <v>44944</v>
      </c>
      <c r="D3906" s="19" t="s">
        <v>1730</v>
      </c>
      <c r="E3906" s="51" t="str">
        <f>IF(ISBLANK(LeaveTracker[[#This Row],[Employee Name]]),"-----",VLOOKUP(LeaveTracker[[#This Row],[Employee Name]],Employees[[Employee Name]:[Office]],7))</f>
        <v>LEGAL</v>
      </c>
      <c r="F3906" s="51" t="str">
        <f>IF(ISBLANK(LeaveTracker[[#This Row],[Employee Name]]),"-----",VLOOKUP(LeaveTracker[[#This Row],[Employee Name]],Employees[[Employee Name]:[Office]],6))</f>
        <v>CASUAL</v>
      </c>
      <c r="G3906" s="24">
        <v>44949</v>
      </c>
      <c r="H3906" s="24">
        <v>44949</v>
      </c>
      <c r="I3906" s="19" t="s">
        <v>82</v>
      </c>
      <c r="K3906" s="51" t="str">
        <f ca="1">LeaveTracker[[#This Row],[Days]]&amp;" "&amp;LeaveTracker[[#This Row],[Type of Leave]]</f>
        <v>1 VL</v>
      </c>
      <c r="L3906" s="23">
        <f ca="1">NETWORKDAYS(LeaveTracker[[#This Row],[Start Date]],LeaveTracker[[#This Row],[End Date]],lstHolidays)</f>
        <v>1</v>
      </c>
      <c r="M3906" s="27"/>
    </row>
    <row r="3907" spans="1:13" ht="30" customHeight="1" x14ac:dyDescent="0.3">
      <c r="A3907" s="27">
        <f t="shared" si="35"/>
        <v>298</v>
      </c>
      <c r="B3907" s="31">
        <v>44985</v>
      </c>
      <c r="C3907" s="31">
        <v>44940</v>
      </c>
      <c r="D3907" s="19" t="s">
        <v>1765</v>
      </c>
      <c r="E3907" s="51" t="str">
        <f>IF(ISBLANK(LeaveTracker[[#This Row],[Employee Name]]),"-----",VLOOKUP(LeaveTracker[[#This Row],[Employee Name]],Employees[[Employee Name]:[Office]],7))</f>
        <v>EEO/CITY MARKET</v>
      </c>
      <c r="F3907" s="51" t="str">
        <f>IF(ISBLANK(LeaveTracker[[#This Row],[Employee Name]]),"-----",VLOOKUP(LeaveTracker[[#This Row],[Employee Name]],Employees[[Employee Name]:[Office]],6))</f>
        <v>CASUAL</v>
      </c>
      <c r="G3907" s="24">
        <v>44943</v>
      </c>
      <c r="H3907" s="24">
        <v>44945</v>
      </c>
      <c r="I3907" s="19" t="s">
        <v>82</v>
      </c>
      <c r="K3907" s="51" t="str">
        <f ca="1">LeaveTracker[[#This Row],[Days]]&amp;" "&amp;LeaveTracker[[#This Row],[Type of Leave]]</f>
        <v>3 VL</v>
      </c>
      <c r="L3907" s="23">
        <f ca="1">NETWORKDAYS(LeaveTracker[[#This Row],[Start Date]],LeaveTracker[[#This Row],[End Date]],lstHolidays)</f>
        <v>3</v>
      </c>
      <c r="M3907" s="27"/>
    </row>
    <row r="3908" spans="1:13" ht="30" customHeight="1" x14ac:dyDescent="0.3">
      <c r="A3908" s="27">
        <f t="shared" si="35"/>
        <v>299</v>
      </c>
      <c r="B3908" s="31">
        <v>44985</v>
      </c>
      <c r="C3908" s="31">
        <v>44957</v>
      </c>
      <c r="D3908" s="19" t="s">
        <v>1765</v>
      </c>
      <c r="E3908" s="51" t="str">
        <f>IF(ISBLANK(LeaveTracker[[#This Row],[Employee Name]]),"-----",VLOOKUP(LeaveTracker[[#This Row],[Employee Name]],Employees[[Employee Name]:[Office]],7))</f>
        <v>EEO/CITY MARKET</v>
      </c>
      <c r="F3908" s="51" t="str">
        <f>IF(ISBLANK(LeaveTracker[[#This Row],[Employee Name]]),"-----",VLOOKUP(LeaveTracker[[#This Row],[Employee Name]],Employees[[Employee Name]:[Office]],6))</f>
        <v>CASUAL</v>
      </c>
      <c r="G3908" s="24">
        <v>44950</v>
      </c>
      <c r="H3908" s="24">
        <v>44954</v>
      </c>
      <c r="I3908" s="19" t="s">
        <v>81</v>
      </c>
      <c r="K3908" s="51" t="str">
        <f ca="1">LeaveTracker[[#This Row],[Days]]&amp;" "&amp;LeaveTracker[[#This Row],[Type of Leave]]</f>
        <v>4 SL</v>
      </c>
      <c r="L3908" s="23">
        <f ca="1">NETWORKDAYS(LeaveTracker[[#This Row],[Start Date]],LeaveTracker[[#This Row],[End Date]],lstHolidays)</f>
        <v>4</v>
      </c>
      <c r="M3908" s="27"/>
    </row>
    <row r="3909" spans="1:13" ht="30" customHeight="1" x14ac:dyDescent="0.3">
      <c r="A3909" s="27">
        <f t="shared" si="35"/>
        <v>300</v>
      </c>
      <c r="B3909" s="31">
        <v>44985</v>
      </c>
      <c r="C3909" s="31">
        <v>44938</v>
      </c>
      <c r="D3909" s="19" t="s">
        <v>1941</v>
      </c>
      <c r="E3909" s="51" t="str">
        <f>IF(ISBLANK(LeaveTracker[[#This Row],[Employee Name]]),"-----",VLOOKUP(LeaveTracker[[#This Row],[Employee Name]],Employees[[Employee Name]:[Office]],7))</f>
        <v>TCIS</v>
      </c>
      <c r="F3909" s="51" t="str">
        <f>IF(ISBLANK(LeaveTracker[[#This Row],[Employee Name]]),"-----",VLOOKUP(LeaveTracker[[#This Row],[Employee Name]],Employees[[Employee Name]:[Office]],6))</f>
        <v>JOBCON</v>
      </c>
      <c r="G3909" s="24">
        <v>44937</v>
      </c>
      <c r="H3909" s="24">
        <v>44938</v>
      </c>
      <c r="I3909" s="19" t="s">
        <v>81</v>
      </c>
      <c r="K3909" s="51" t="str">
        <f ca="1">LeaveTracker[[#This Row],[Days]]&amp;" "&amp;LeaveTracker[[#This Row],[Type of Leave]]</f>
        <v>2 SL</v>
      </c>
      <c r="L3909" s="23">
        <f ca="1">NETWORKDAYS(LeaveTracker[[#This Row],[Start Date]],LeaveTracker[[#This Row],[End Date]],lstHolidays)</f>
        <v>2</v>
      </c>
      <c r="M3909" s="27"/>
    </row>
    <row r="3910" spans="1:13" ht="30" customHeight="1" x14ac:dyDescent="0.3">
      <c r="A3910" s="27">
        <f t="shared" si="35"/>
        <v>301</v>
      </c>
      <c r="B3910" s="31">
        <v>44985</v>
      </c>
      <c r="C3910" s="31">
        <v>44916</v>
      </c>
      <c r="D3910" s="19" t="s">
        <v>2083</v>
      </c>
      <c r="E3910" s="51" t="str">
        <f>IF(ISBLANK(LeaveTracker[[#This Row],[Employee Name]]),"-----",VLOOKUP(LeaveTracker[[#This Row],[Employee Name]],Employees[[Employee Name]:[Office]],7))</f>
        <v>DEPED</v>
      </c>
      <c r="F3910" s="51">
        <f>IF(ISBLANK(LeaveTracker[[#This Row],[Employee Name]]),"-----",VLOOKUP(LeaveTracker[[#This Row],[Employee Name]],Employees[[Employee Name]:[Office]],6))</f>
        <v>0</v>
      </c>
      <c r="G3910" s="24">
        <v>44918</v>
      </c>
      <c r="H3910" s="24">
        <v>44924</v>
      </c>
      <c r="I3910" s="19" t="s">
        <v>82</v>
      </c>
      <c r="K3910" s="51" t="str">
        <f ca="1">LeaveTracker[[#This Row],[Days]]&amp;" "&amp;LeaveTracker[[#This Row],[Type of Leave]]</f>
        <v>4 VL</v>
      </c>
      <c r="L3910" s="23">
        <f ca="1">NETWORKDAYS(LeaveTracker[[#This Row],[Start Date]],LeaveTracker[[#This Row],[End Date]],lstHolidays)</f>
        <v>4</v>
      </c>
      <c r="M3910" s="27"/>
    </row>
    <row r="3911" spans="1:13" ht="30" customHeight="1" x14ac:dyDescent="0.3">
      <c r="A3911" s="27">
        <f t="shared" si="35"/>
        <v>302</v>
      </c>
      <c r="B3911" s="31">
        <v>44985</v>
      </c>
      <c r="C3911" s="31">
        <v>44921</v>
      </c>
      <c r="D3911" s="19" t="s">
        <v>2119</v>
      </c>
      <c r="E3911" s="51" t="str">
        <f>IF(ISBLANK(LeaveTracker[[#This Row],[Employee Name]]),"-----",VLOOKUP(LeaveTracker[[#This Row],[Employee Name]],Employees[[Employee Name]:[Office]],7))</f>
        <v>CPDO</v>
      </c>
      <c r="F3911" s="51">
        <f>IF(ISBLANK(LeaveTracker[[#This Row],[Employee Name]]),"-----",VLOOKUP(LeaveTracker[[#This Row],[Employee Name]],Employees[[Employee Name]:[Office]],6))</f>
        <v>0</v>
      </c>
      <c r="G3911" s="24">
        <v>44921</v>
      </c>
      <c r="H3911" s="24">
        <v>44925</v>
      </c>
      <c r="I3911" s="19" t="s">
        <v>82</v>
      </c>
      <c r="K3911" s="51" t="str">
        <f ca="1">LeaveTracker[[#This Row],[Days]]&amp;" "&amp;LeaveTracker[[#This Row],[Type of Leave]]</f>
        <v>3 VL</v>
      </c>
      <c r="L3911" s="23">
        <f ca="1">NETWORKDAYS(LeaveTracker[[#This Row],[Start Date]],LeaveTracker[[#This Row],[End Date]],lstHolidays)</f>
        <v>3</v>
      </c>
      <c r="M3911" s="27"/>
    </row>
    <row r="3912" spans="1:13" ht="30" customHeight="1" x14ac:dyDescent="0.3">
      <c r="A3912" s="27">
        <f t="shared" si="35"/>
        <v>303</v>
      </c>
      <c r="B3912" s="31">
        <v>44985</v>
      </c>
      <c r="C3912" s="31">
        <v>44909</v>
      </c>
      <c r="D3912" s="19" t="s">
        <v>1816</v>
      </c>
      <c r="E3912" s="51" t="str">
        <f>IF(ISBLANK(LeaveTracker[[#This Row],[Employee Name]]),"-----",VLOOKUP(LeaveTracker[[#This Row],[Employee Name]],Employees[[Employee Name]:[Office]],7))</f>
        <v>CHO</v>
      </c>
      <c r="F3912" s="51" t="str">
        <f>IF(ISBLANK(LeaveTracker[[#This Row],[Employee Name]]),"-----",VLOOKUP(LeaveTracker[[#This Row],[Employee Name]],Employees[[Employee Name]:[Office]],6))</f>
        <v>CASUAL</v>
      </c>
      <c r="G3912" s="24">
        <v>44924</v>
      </c>
      <c r="H3912" s="24">
        <v>44924</v>
      </c>
      <c r="I3912" s="19" t="s">
        <v>82</v>
      </c>
      <c r="K3912" s="51" t="str">
        <f ca="1">LeaveTracker[[#This Row],[Days]]&amp;" "&amp;LeaveTracker[[#This Row],[Type of Leave]]</f>
        <v>1 VL</v>
      </c>
      <c r="L3912" s="23">
        <f ca="1">NETWORKDAYS(LeaveTracker[[#This Row],[Start Date]],LeaveTracker[[#This Row],[End Date]],lstHolidays)</f>
        <v>1</v>
      </c>
      <c r="M3912" s="27"/>
    </row>
    <row r="3913" spans="1:13" ht="30" customHeight="1" x14ac:dyDescent="0.3">
      <c r="A3913" s="27">
        <f t="shared" si="35"/>
        <v>304</v>
      </c>
      <c r="B3913" s="31">
        <v>44985</v>
      </c>
      <c r="C3913" s="31">
        <v>44921</v>
      </c>
      <c r="D3913" s="19" t="s">
        <v>2121</v>
      </c>
      <c r="E3913" s="51" t="str">
        <f>IF(ISBLANK(LeaveTracker[[#This Row],[Employee Name]]),"-----",VLOOKUP(LeaveTracker[[#This Row],[Employee Name]],Employees[[Employee Name]:[Office]],7))</f>
        <v>CPDO</v>
      </c>
      <c r="F3913" s="51">
        <f>IF(ISBLANK(LeaveTracker[[#This Row],[Employee Name]]),"-----",VLOOKUP(LeaveTracker[[#This Row],[Employee Name]],Employees[[Employee Name]:[Office]],6))</f>
        <v>0</v>
      </c>
      <c r="G3913" s="24">
        <v>44921</v>
      </c>
      <c r="H3913" s="24">
        <v>44925</v>
      </c>
      <c r="I3913" s="19" t="s">
        <v>82</v>
      </c>
      <c r="K3913" s="51" t="str">
        <f ca="1">LeaveTracker[[#This Row],[Days]]&amp;" "&amp;LeaveTracker[[#This Row],[Type of Leave]]</f>
        <v>3 VL</v>
      </c>
      <c r="L3913" s="23">
        <f ca="1">NETWORKDAYS(LeaveTracker[[#This Row],[Start Date]],LeaveTracker[[#This Row],[End Date]],lstHolidays)</f>
        <v>3</v>
      </c>
      <c r="M3913" s="27"/>
    </row>
    <row r="3914" spans="1:13" ht="30" customHeight="1" x14ac:dyDescent="0.3">
      <c r="A3914" s="27">
        <f t="shared" si="35"/>
        <v>305</v>
      </c>
      <c r="B3914" s="31">
        <v>44985</v>
      </c>
      <c r="C3914" s="31">
        <v>44921</v>
      </c>
      <c r="D3914" s="19" t="s">
        <v>1939</v>
      </c>
      <c r="E3914" s="51" t="str">
        <f>IF(ISBLANK(LeaveTracker[[#This Row],[Employee Name]]),"-----",VLOOKUP(LeaveTracker[[#This Row],[Employee Name]],Employees[[Employee Name]:[Office]],7))</f>
        <v>CPDO</v>
      </c>
      <c r="F3914" s="51" t="str">
        <f>IF(ISBLANK(LeaveTracker[[#This Row],[Employee Name]]),"-----",VLOOKUP(LeaveTracker[[#This Row],[Employee Name]],Employees[[Employee Name]:[Office]],6))</f>
        <v>REGULAR</v>
      </c>
      <c r="G3914" s="24">
        <v>44921</v>
      </c>
      <c r="H3914" s="24">
        <v>44925</v>
      </c>
      <c r="I3914" s="19" t="s">
        <v>82</v>
      </c>
      <c r="K3914" s="51" t="str">
        <f ca="1">LeaveTracker[[#This Row],[Days]]&amp;" "&amp;LeaveTracker[[#This Row],[Type of Leave]]</f>
        <v>3 VL</v>
      </c>
      <c r="L3914" s="23">
        <f ca="1">NETWORKDAYS(LeaveTracker[[#This Row],[Start Date]],LeaveTracker[[#This Row],[End Date]],lstHolidays)</f>
        <v>3</v>
      </c>
      <c r="M3914" s="27"/>
    </row>
    <row r="3915" spans="1:13" ht="30" customHeight="1" x14ac:dyDescent="0.3">
      <c r="A3915" s="27">
        <f t="shared" si="35"/>
        <v>306</v>
      </c>
      <c r="B3915" s="31">
        <v>44985</v>
      </c>
      <c r="C3915" s="31">
        <v>44912</v>
      </c>
      <c r="D3915" s="19" t="s">
        <v>2122</v>
      </c>
      <c r="E3915" s="51" t="str">
        <f>IF(ISBLANK(LeaveTracker[[#This Row],[Employee Name]]),"-----",VLOOKUP(LeaveTracker[[#This Row],[Employee Name]],Employees[[Employee Name]:[Office]],7))</f>
        <v>PICNIC GROVE</v>
      </c>
      <c r="F3915" s="51">
        <f>IF(ISBLANK(LeaveTracker[[#This Row],[Employee Name]]),"-----",VLOOKUP(LeaveTracker[[#This Row],[Employee Name]],Employees[[Employee Name]:[Office]],6))</f>
        <v>0</v>
      </c>
      <c r="G3915" s="24">
        <v>44903</v>
      </c>
      <c r="H3915" s="24">
        <v>44907</v>
      </c>
      <c r="I3915" s="19" t="s">
        <v>298</v>
      </c>
      <c r="J3915" s="43" t="s">
        <v>299</v>
      </c>
      <c r="K3915" s="51" t="str">
        <f ca="1">LeaveTracker[[#This Row],[Days]]&amp;" "&amp;LeaveTracker[[#This Row],[Type of Leave]]</f>
        <v>2 OTHER</v>
      </c>
      <c r="L3915" s="23">
        <f ca="1">NETWORKDAYS(LeaveTracker[[#This Row],[Start Date]],LeaveTracker[[#This Row],[End Date]],lstHolidays)</f>
        <v>2</v>
      </c>
      <c r="M3915" s="27"/>
    </row>
    <row r="3916" spans="1:13" ht="30" customHeight="1" x14ac:dyDescent="0.3">
      <c r="A3916" s="27">
        <f t="shared" si="35"/>
        <v>307</v>
      </c>
      <c r="B3916" s="31">
        <v>44985</v>
      </c>
      <c r="C3916" s="31">
        <v>44888</v>
      </c>
      <c r="D3916" s="19" t="s">
        <v>1760</v>
      </c>
      <c r="E3916" s="51" t="str">
        <f>IF(ISBLANK(LeaveTracker[[#This Row],[Employee Name]]),"-----",VLOOKUP(LeaveTracker[[#This Row],[Employee Name]],Employees[[Employee Name]:[Office]],7))</f>
        <v>BPLO</v>
      </c>
      <c r="F3916" s="51" t="str">
        <f>IF(ISBLANK(LeaveTracker[[#This Row],[Employee Name]]),"-----",VLOOKUP(LeaveTracker[[#This Row],[Employee Name]],Employees[[Employee Name]:[Office]],6))</f>
        <v>CASUAL</v>
      </c>
      <c r="G3916" s="24">
        <v>44887</v>
      </c>
      <c r="H3916" s="24">
        <v>44887</v>
      </c>
      <c r="I3916" s="19" t="s">
        <v>81</v>
      </c>
      <c r="K3916" s="51" t="str">
        <f ca="1">LeaveTracker[[#This Row],[Days]]&amp;" "&amp;LeaveTracker[[#This Row],[Type of Leave]]</f>
        <v>1 SL</v>
      </c>
      <c r="L3916" s="23">
        <f ca="1">NETWORKDAYS(LeaveTracker[[#This Row],[Start Date]],LeaveTracker[[#This Row],[End Date]],lstHolidays)</f>
        <v>1</v>
      </c>
      <c r="M3916" s="27"/>
    </row>
    <row r="3917" spans="1:13" ht="30" customHeight="1" x14ac:dyDescent="0.3">
      <c r="A3917" s="27">
        <f t="shared" si="35"/>
        <v>308</v>
      </c>
      <c r="B3917" s="31">
        <v>44985</v>
      </c>
      <c r="C3917" s="31">
        <v>44888</v>
      </c>
      <c r="D3917" s="19" t="s">
        <v>1952</v>
      </c>
      <c r="E3917" s="51" t="str">
        <f>IF(ISBLANK(LeaveTracker[[#This Row],[Employee Name]]),"-----",VLOOKUP(LeaveTracker[[#This Row],[Employee Name]],Employees[[Employee Name]:[Office]],7))</f>
        <v>NUTRITION OFFICE</v>
      </c>
      <c r="F3917" s="51" t="str">
        <f>IF(ISBLANK(LeaveTracker[[#This Row],[Employee Name]]),"-----",VLOOKUP(LeaveTracker[[#This Row],[Employee Name]],Employees[[Employee Name]:[Office]],6))</f>
        <v>REGULAR</v>
      </c>
      <c r="G3917" s="24">
        <v>44889</v>
      </c>
      <c r="H3917" s="24">
        <v>44889</v>
      </c>
      <c r="I3917" s="19" t="s">
        <v>298</v>
      </c>
      <c r="J3917" s="43" t="s">
        <v>1763</v>
      </c>
      <c r="K3917" s="51" t="str">
        <f ca="1">LeaveTracker[[#This Row],[Days]]&amp;" "&amp;LeaveTracker[[#This Row],[Type of Leave]]</f>
        <v>1 OTHER</v>
      </c>
      <c r="L3917" s="23">
        <f ca="1">NETWORKDAYS(LeaveTracker[[#This Row],[Start Date]],LeaveTracker[[#This Row],[End Date]],lstHolidays)</f>
        <v>1</v>
      </c>
      <c r="M3917" s="27"/>
    </row>
    <row r="3918" spans="1:13" ht="30" customHeight="1" x14ac:dyDescent="0.3">
      <c r="A3918" s="27">
        <f t="shared" si="35"/>
        <v>309</v>
      </c>
      <c r="B3918" s="31">
        <v>44985</v>
      </c>
      <c r="C3918" s="31">
        <v>44886</v>
      </c>
      <c r="D3918" s="19" t="s">
        <v>2125</v>
      </c>
      <c r="E3918" s="51" t="str">
        <f>IF(ISBLANK(LeaveTracker[[#This Row],[Employee Name]]),"-----",VLOOKUP(LeaveTracker[[#This Row],[Employee Name]],Employees[[Employee Name]:[Office]],7))</f>
        <v>PICNIC GROVE</v>
      </c>
      <c r="F3918" s="51">
        <f>IF(ISBLANK(LeaveTracker[[#This Row],[Employee Name]]),"-----",VLOOKUP(LeaveTracker[[#This Row],[Employee Name]],Employees[[Employee Name]:[Office]],6))</f>
        <v>0</v>
      </c>
      <c r="G3918" s="24">
        <v>44877</v>
      </c>
      <c r="H3918" s="24">
        <v>44883</v>
      </c>
      <c r="I3918" s="19" t="s">
        <v>298</v>
      </c>
      <c r="J3918" s="43" t="s">
        <v>299</v>
      </c>
      <c r="K3918" s="51" t="str">
        <f ca="1">LeaveTracker[[#This Row],[Days]]&amp;" "&amp;LeaveTracker[[#This Row],[Type of Leave]]</f>
        <v>5 OTHER</v>
      </c>
      <c r="L3918" s="23">
        <f ca="1">NETWORKDAYS(LeaveTracker[[#This Row],[Start Date]],LeaveTracker[[#This Row],[End Date]],lstHolidays)</f>
        <v>5</v>
      </c>
      <c r="M3918" s="27"/>
    </row>
    <row r="3919" spans="1:13" ht="30" customHeight="1" x14ac:dyDescent="0.3">
      <c r="A3919" s="27">
        <f t="shared" si="35"/>
        <v>310</v>
      </c>
      <c r="B3919" s="31">
        <v>44986</v>
      </c>
      <c r="C3919" s="31">
        <v>44945</v>
      </c>
      <c r="D3919" s="19" t="s">
        <v>1838</v>
      </c>
      <c r="E3919" s="51" t="str">
        <f>IF(ISBLANK(LeaveTracker[[#This Row],[Employee Name]]),"-----",VLOOKUP(LeaveTracker[[#This Row],[Employee Name]],Employees[[Employee Name]:[Office]],7))</f>
        <v>SP</v>
      </c>
      <c r="F3919" s="51" t="str">
        <f>IF(ISBLANK(LeaveTracker[[#This Row],[Employee Name]]),"-----",VLOOKUP(LeaveTracker[[#This Row],[Employee Name]],Employees[[Employee Name]:[Office]],6))</f>
        <v>CASUAL</v>
      </c>
      <c r="G3919" s="24">
        <v>44929</v>
      </c>
      <c r="H3919" s="24">
        <v>44932</v>
      </c>
      <c r="I3919" s="19" t="s">
        <v>298</v>
      </c>
      <c r="J3919" s="43" t="s">
        <v>299</v>
      </c>
      <c r="K3919" s="51" t="str">
        <f ca="1">LeaveTracker[[#This Row],[Days]]&amp;" "&amp;LeaveTracker[[#This Row],[Type of Leave]]</f>
        <v>4 OTHER</v>
      </c>
      <c r="L3919" s="23">
        <f ca="1">NETWORKDAYS(LeaveTracker[[#This Row],[Start Date]],LeaveTracker[[#This Row],[End Date]],lstHolidays)</f>
        <v>4</v>
      </c>
      <c r="M3919" s="27"/>
    </row>
    <row r="3920" spans="1:13" ht="30" customHeight="1" x14ac:dyDescent="0.3">
      <c r="A3920" s="27">
        <f t="shared" si="35"/>
        <v>311</v>
      </c>
      <c r="B3920" s="31">
        <v>44986</v>
      </c>
      <c r="C3920" s="31">
        <v>44949</v>
      </c>
      <c r="D3920" s="19" t="s">
        <v>157</v>
      </c>
      <c r="E3920" s="51" t="str">
        <f>IF(ISBLANK(LeaveTracker[[#This Row],[Employee Name]]),"-----",VLOOKUP(LeaveTracker[[#This Row],[Employee Name]],Employees[[Employee Name]:[Office]],7))</f>
        <v>PIO</v>
      </c>
      <c r="F3920" s="51" t="str">
        <f>IF(ISBLANK(LeaveTracker[[#This Row],[Employee Name]]),"-----",VLOOKUP(LeaveTracker[[#This Row],[Employee Name]],Employees[[Employee Name]:[Office]],6))</f>
        <v>REGULAR</v>
      </c>
      <c r="G3920" s="24">
        <v>44951</v>
      </c>
      <c r="H3920" s="24">
        <v>44953</v>
      </c>
      <c r="I3920" s="19" t="s">
        <v>82</v>
      </c>
      <c r="K3920" s="51" t="str">
        <f ca="1">LeaveTracker[[#This Row],[Days]]&amp;" "&amp;LeaveTracker[[#This Row],[Type of Leave]]</f>
        <v>3 VL</v>
      </c>
      <c r="L3920" s="23">
        <f ca="1">NETWORKDAYS(LeaveTracker[[#This Row],[Start Date]],LeaveTracker[[#This Row],[End Date]],lstHolidays)</f>
        <v>3</v>
      </c>
      <c r="M3920" s="27"/>
    </row>
    <row r="3921" spans="1:13" ht="30" customHeight="1" x14ac:dyDescent="0.3">
      <c r="A3921" s="27">
        <f t="shared" si="35"/>
        <v>312</v>
      </c>
      <c r="B3921" s="31">
        <v>44986</v>
      </c>
      <c r="C3921" s="31">
        <v>44937</v>
      </c>
      <c r="D3921" s="19" t="s">
        <v>116</v>
      </c>
      <c r="E3921" s="51" t="str">
        <f>IF(ISBLANK(LeaveTracker[[#This Row],[Employee Name]]),"-----",VLOOKUP(LeaveTracker[[#This Row],[Employee Name]],Employees[[Employee Name]:[Office]],7))</f>
        <v>CHARACTER OFFICE</v>
      </c>
      <c r="F3921" s="51" t="str">
        <f>IF(ISBLANK(LeaveTracker[[#This Row],[Employee Name]]),"-----",VLOOKUP(LeaveTracker[[#This Row],[Employee Name]],Employees[[Employee Name]:[Office]],6))</f>
        <v>REGULAR</v>
      </c>
      <c r="G3921" s="24">
        <v>44936</v>
      </c>
      <c r="H3921" s="24">
        <v>44936</v>
      </c>
      <c r="I3921" s="19" t="s">
        <v>81</v>
      </c>
      <c r="K3921" s="51" t="str">
        <f ca="1">LeaveTracker[[#This Row],[Days]]&amp;" "&amp;LeaveTracker[[#This Row],[Type of Leave]]</f>
        <v>1 SL</v>
      </c>
      <c r="L3921" s="23">
        <f ca="1">NETWORKDAYS(LeaveTracker[[#This Row],[Start Date]],LeaveTracker[[#This Row],[End Date]],lstHolidays)</f>
        <v>1</v>
      </c>
      <c r="M3921" s="27"/>
    </row>
    <row r="3922" spans="1:13" ht="30" customHeight="1" x14ac:dyDescent="0.3">
      <c r="A3922" s="27">
        <f t="shared" si="35"/>
        <v>313</v>
      </c>
      <c r="B3922" s="31">
        <v>44986</v>
      </c>
      <c r="C3922" s="31">
        <v>44938</v>
      </c>
      <c r="D3922" s="19" t="s">
        <v>477</v>
      </c>
      <c r="E3922" s="51" t="str">
        <f>IF(ISBLANK(LeaveTracker[[#This Row],[Employee Name]]),"-----",VLOOKUP(LeaveTracker[[#This Row],[Employee Name]],Employees[[Employee Name]:[Office]],7))</f>
        <v>ADMIN OFFICE</v>
      </c>
      <c r="F3922" s="51" t="str">
        <f>IF(ISBLANK(LeaveTracker[[#This Row],[Employee Name]]),"-----",VLOOKUP(LeaveTracker[[#This Row],[Employee Name]],Employees[[Employee Name]:[Office]],6))</f>
        <v>REGULAR</v>
      </c>
      <c r="G3922" s="24">
        <v>44937</v>
      </c>
      <c r="H3922" s="24">
        <v>44937</v>
      </c>
      <c r="I3922" s="19" t="s">
        <v>81</v>
      </c>
      <c r="K3922" s="51" t="str">
        <f ca="1">LeaveTracker[[#This Row],[Days]]&amp;" "&amp;LeaveTracker[[#This Row],[Type of Leave]]</f>
        <v>1 SL</v>
      </c>
      <c r="L3922" s="23">
        <f ca="1">NETWORKDAYS(LeaveTracker[[#This Row],[Start Date]],LeaveTracker[[#This Row],[End Date]],lstHolidays)</f>
        <v>1</v>
      </c>
      <c r="M3922" s="27"/>
    </row>
    <row r="3923" spans="1:13" ht="30" customHeight="1" x14ac:dyDescent="0.3">
      <c r="A3923" s="27">
        <f t="shared" ref="A3923:A3986" si="36">A3922+1</f>
        <v>314</v>
      </c>
      <c r="B3923" s="31">
        <v>44986</v>
      </c>
      <c r="C3923" s="31">
        <v>44943</v>
      </c>
      <c r="D3923" s="19" t="s">
        <v>991</v>
      </c>
      <c r="E3923" s="51" t="str">
        <f>IF(ISBLANK(LeaveTracker[[#This Row],[Employee Name]]),"-----",VLOOKUP(LeaveTracker[[#This Row],[Employee Name]],Employees[[Employee Name]:[Office]],7))</f>
        <v>GSO</v>
      </c>
      <c r="F3923" s="51" t="str">
        <f>IF(ISBLANK(LeaveTracker[[#This Row],[Employee Name]]),"-----",VLOOKUP(LeaveTracker[[#This Row],[Employee Name]],Employees[[Employee Name]:[Office]],6))</f>
        <v>REGULAR</v>
      </c>
      <c r="G3923" s="24">
        <v>44942</v>
      </c>
      <c r="H3923" s="24">
        <v>44942</v>
      </c>
      <c r="I3923" s="19" t="s">
        <v>81</v>
      </c>
      <c r="K3923" s="51" t="str">
        <f ca="1">LeaveTracker[[#This Row],[Days]]&amp;" "&amp;LeaveTracker[[#This Row],[Type of Leave]]</f>
        <v>1 SL</v>
      </c>
      <c r="L3923" s="23">
        <f ca="1">NETWORKDAYS(LeaveTracker[[#This Row],[Start Date]],LeaveTracker[[#This Row],[End Date]],lstHolidays)</f>
        <v>1</v>
      </c>
      <c r="M3923" s="27"/>
    </row>
    <row r="3924" spans="1:13" ht="30" customHeight="1" x14ac:dyDescent="0.3">
      <c r="A3924" s="27">
        <f t="shared" si="36"/>
        <v>315</v>
      </c>
      <c r="B3924" s="31">
        <v>44986</v>
      </c>
      <c r="C3924" s="31">
        <v>44944</v>
      </c>
      <c r="D3924" s="19" t="s">
        <v>776</v>
      </c>
      <c r="E3924" s="51" t="str">
        <f>IF(ISBLANK(LeaveTracker[[#This Row],[Employee Name]]),"-----",VLOOKUP(LeaveTracker[[#This Row],[Employee Name]],Employees[[Employee Name]:[Office]],7))</f>
        <v>GSO</v>
      </c>
      <c r="F3924" s="51" t="str">
        <f>IF(ISBLANK(LeaveTracker[[#This Row],[Employee Name]]),"-----",VLOOKUP(LeaveTracker[[#This Row],[Employee Name]],Employees[[Employee Name]:[Office]],6))</f>
        <v>REGULAR</v>
      </c>
      <c r="G3924" s="24">
        <v>44943</v>
      </c>
      <c r="H3924" s="24">
        <v>44943</v>
      </c>
      <c r="I3924" s="19" t="s">
        <v>81</v>
      </c>
      <c r="K3924" s="51" t="str">
        <f ca="1">LeaveTracker[[#This Row],[Days]]&amp;" "&amp;LeaveTracker[[#This Row],[Type of Leave]]</f>
        <v>1 SL</v>
      </c>
      <c r="L3924" s="23">
        <f ca="1">NETWORKDAYS(LeaveTracker[[#This Row],[Start Date]],LeaveTracker[[#This Row],[End Date]],lstHolidays)</f>
        <v>1</v>
      </c>
      <c r="M3924" s="27"/>
    </row>
    <row r="3925" spans="1:13" ht="30" customHeight="1" x14ac:dyDescent="0.3">
      <c r="A3925" s="27">
        <f t="shared" si="36"/>
        <v>316</v>
      </c>
      <c r="B3925" s="31">
        <v>44986</v>
      </c>
      <c r="C3925" s="31">
        <v>44941</v>
      </c>
      <c r="D3925" s="19" t="s">
        <v>776</v>
      </c>
      <c r="E3925" s="51" t="str">
        <f>IF(ISBLANK(LeaveTracker[[#This Row],[Employee Name]]),"-----",VLOOKUP(LeaveTracker[[#This Row],[Employee Name]],Employees[[Employee Name]:[Office]],7))</f>
        <v>GSO</v>
      </c>
      <c r="F3925" s="51" t="str">
        <f>IF(ISBLANK(LeaveTracker[[#This Row],[Employee Name]]),"-----",VLOOKUP(LeaveTracker[[#This Row],[Employee Name]],Employees[[Employee Name]:[Office]],6))</f>
        <v>REGULAR</v>
      </c>
      <c r="G3925" s="24">
        <v>44950</v>
      </c>
      <c r="H3925" s="24">
        <v>44950</v>
      </c>
      <c r="I3925" s="19" t="s">
        <v>81</v>
      </c>
      <c r="K3925" s="51" t="str">
        <f ca="1">LeaveTracker[[#This Row],[Days]]&amp;" "&amp;LeaveTracker[[#This Row],[Type of Leave]]</f>
        <v>1 SL</v>
      </c>
      <c r="L3925" s="23">
        <f ca="1">NETWORKDAYS(LeaveTracker[[#This Row],[Start Date]],LeaveTracker[[#This Row],[End Date]],lstHolidays)</f>
        <v>1</v>
      </c>
      <c r="M3925" s="27"/>
    </row>
    <row r="3926" spans="1:13" ht="30" customHeight="1" x14ac:dyDescent="0.3">
      <c r="A3926" s="27">
        <f t="shared" si="36"/>
        <v>317</v>
      </c>
      <c r="B3926" s="31">
        <v>44986</v>
      </c>
      <c r="C3926" s="31">
        <v>44951</v>
      </c>
      <c r="D3926" s="19" t="s">
        <v>1768</v>
      </c>
      <c r="E3926" s="51" t="str">
        <f>IF(ISBLANK(LeaveTracker[[#This Row],[Employee Name]]),"-----",VLOOKUP(LeaveTracker[[#This Row],[Employee Name]],Employees[[Employee Name]:[Office]],7))</f>
        <v>GSO</v>
      </c>
      <c r="F3926" s="51" t="str">
        <f>IF(ISBLANK(LeaveTracker[[#This Row],[Employee Name]]),"-----",VLOOKUP(LeaveTracker[[#This Row],[Employee Name]],Employees[[Employee Name]:[Office]],6))</f>
        <v>CASUAL</v>
      </c>
      <c r="G3926" s="24">
        <v>44950</v>
      </c>
      <c r="H3926" s="24">
        <v>44950</v>
      </c>
      <c r="I3926" s="19" t="s">
        <v>298</v>
      </c>
      <c r="J3926" s="43" t="s">
        <v>1763</v>
      </c>
      <c r="K3926" s="51" t="str">
        <f ca="1">LeaveTracker[[#This Row],[Days]]&amp;" "&amp;LeaveTracker[[#This Row],[Type of Leave]]</f>
        <v>1 OTHER</v>
      </c>
      <c r="L3926" s="23">
        <f ca="1">NETWORKDAYS(LeaveTracker[[#This Row],[Start Date]],LeaveTracker[[#This Row],[End Date]],lstHolidays)</f>
        <v>1</v>
      </c>
      <c r="M3926" s="27"/>
    </row>
    <row r="3927" spans="1:13" ht="30" customHeight="1" x14ac:dyDescent="0.3">
      <c r="A3927" s="27">
        <f t="shared" si="36"/>
        <v>318</v>
      </c>
      <c r="B3927" s="31">
        <v>44986</v>
      </c>
      <c r="C3927" s="31">
        <v>44971</v>
      </c>
      <c r="D3927" s="19" t="s">
        <v>759</v>
      </c>
      <c r="E3927" s="51" t="str">
        <f>IF(ISBLANK(LeaveTracker[[#This Row],[Employee Name]]),"-----",VLOOKUP(LeaveTracker[[#This Row],[Employee Name]],Employees[[Employee Name]:[Office]],7))</f>
        <v>CTO</v>
      </c>
      <c r="F3927" s="51" t="str">
        <f>IF(ISBLANK(LeaveTracker[[#This Row],[Employee Name]]),"-----",VLOOKUP(LeaveTracker[[#This Row],[Employee Name]],Employees[[Employee Name]:[Office]],6))</f>
        <v>REGULAR</v>
      </c>
      <c r="G3927" s="24">
        <v>44967</v>
      </c>
      <c r="H3927" s="24">
        <v>44967</v>
      </c>
      <c r="I3927" s="19" t="s">
        <v>81</v>
      </c>
      <c r="K3927" s="51" t="str">
        <f ca="1">LeaveTracker[[#This Row],[Days]]&amp;" "&amp;LeaveTracker[[#This Row],[Type of Leave]]</f>
        <v>1 SL</v>
      </c>
      <c r="L3927" s="23">
        <f ca="1">NETWORKDAYS(LeaveTracker[[#This Row],[Start Date]],LeaveTracker[[#This Row],[End Date]],lstHolidays)</f>
        <v>1</v>
      </c>
      <c r="M3927" s="27"/>
    </row>
    <row r="3928" spans="1:13" ht="30" customHeight="1" x14ac:dyDescent="0.3">
      <c r="A3928" s="27">
        <f t="shared" si="36"/>
        <v>319</v>
      </c>
      <c r="B3928" s="31">
        <v>44986</v>
      </c>
      <c r="C3928" s="31">
        <v>44977</v>
      </c>
      <c r="D3928" s="19" t="s">
        <v>1056</v>
      </c>
      <c r="E3928" s="51" t="str">
        <f>IF(ISBLANK(LeaveTracker[[#This Row],[Employee Name]]),"-----",VLOOKUP(LeaveTracker[[#This Row],[Employee Name]],Employees[[Employee Name]:[Office]],7))</f>
        <v>CTO</v>
      </c>
      <c r="F3928" s="51" t="str">
        <f>IF(ISBLANK(LeaveTracker[[#This Row],[Employee Name]]),"-----",VLOOKUP(LeaveTracker[[#This Row],[Employee Name]],Employees[[Employee Name]:[Office]],6))</f>
        <v>REGULAR</v>
      </c>
      <c r="G3928" s="24">
        <v>44974</v>
      </c>
      <c r="H3928" s="24">
        <v>44974</v>
      </c>
      <c r="I3928" s="19" t="s">
        <v>81</v>
      </c>
      <c r="K3928" s="51" t="str">
        <f ca="1">LeaveTracker[[#This Row],[Days]]&amp;" "&amp;LeaveTracker[[#This Row],[Type of Leave]]</f>
        <v>1 SL</v>
      </c>
      <c r="L3928" s="23">
        <f ca="1">NETWORKDAYS(LeaveTracker[[#This Row],[Start Date]],LeaveTracker[[#This Row],[End Date]],lstHolidays)</f>
        <v>1</v>
      </c>
      <c r="M3928" s="27"/>
    </row>
    <row r="3929" spans="1:13" ht="30" customHeight="1" x14ac:dyDescent="0.3">
      <c r="A3929" s="27">
        <f t="shared" si="36"/>
        <v>320</v>
      </c>
      <c r="B3929" s="31">
        <v>44986</v>
      </c>
      <c r="C3929" s="31">
        <v>44979</v>
      </c>
      <c r="D3929" s="19" t="s">
        <v>1798</v>
      </c>
      <c r="E3929" s="51" t="str">
        <f>IF(ISBLANK(LeaveTracker[[#This Row],[Employee Name]]),"-----",VLOOKUP(LeaveTracker[[#This Row],[Employee Name]],Employees[[Employee Name]:[Office]],7))</f>
        <v>CTO-LICENSE</v>
      </c>
      <c r="F3929" s="51" t="str">
        <f>IF(ISBLANK(LeaveTracker[[#This Row],[Employee Name]]),"-----",VLOOKUP(LeaveTracker[[#This Row],[Employee Name]],Employees[[Employee Name]:[Office]],6))</f>
        <v>CASUAL</v>
      </c>
      <c r="G3929" s="24">
        <v>44977</v>
      </c>
      <c r="H3929" s="24">
        <v>44978</v>
      </c>
      <c r="I3929" s="19" t="s">
        <v>298</v>
      </c>
      <c r="J3929" s="43" t="s">
        <v>1763</v>
      </c>
      <c r="K3929" s="51" t="str">
        <f ca="1">LeaveTracker[[#This Row],[Days]]&amp;" "&amp;LeaveTracker[[#This Row],[Type of Leave]]</f>
        <v>2 OTHER</v>
      </c>
      <c r="L3929" s="23">
        <f ca="1">NETWORKDAYS(LeaveTracker[[#This Row],[Start Date]],LeaveTracker[[#This Row],[End Date]],lstHolidays)</f>
        <v>2</v>
      </c>
      <c r="M3929" s="27"/>
    </row>
    <row r="3930" spans="1:13" ht="30" customHeight="1" x14ac:dyDescent="0.3">
      <c r="A3930" s="27">
        <f t="shared" si="36"/>
        <v>321</v>
      </c>
      <c r="B3930" s="31">
        <v>44986</v>
      </c>
      <c r="C3930" s="31">
        <v>44984</v>
      </c>
      <c r="D3930" s="19" t="s">
        <v>1060</v>
      </c>
      <c r="E3930" s="51" t="str">
        <f>IF(ISBLANK(LeaveTracker[[#This Row],[Employee Name]]),"-----",VLOOKUP(LeaveTracker[[#This Row],[Employee Name]],Employees[[Employee Name]:[Office]],7))</f>
        <v>CTO</v>
      </c>
      <c r="F3930" s="51" t="str">
        <f>IF(ISBLANK(LeaveTracker[[#This Row],[Employee Name]]),"-----",VLOOKUP(LeaveTracker[[#This Row],[Employee Name]],Employees[[Employee Name]:[Office]],6))</f>
        <v>REGULAR</v>
      </c>
      <c r="G3930" s="24">
        <v>44980</v>
      </c>
      <c r="H3930" s="24">
        <v>44980</v>
      </c>
      <c r="I3930" s="19" t="s">
        <v>81</v>
      </c>
      <c r="K3930" s="51" t="str">
        <f ca="1">LeaveTracker[[#This Row],[Days]]&amp;" "&amp;LeaveTracker[[#This Row],[Type of Leave]]</f>
        <v>1 SL</v>
      </c>
      <c r="L3930" s="23">
        <f ca="1">NETWORKDAYS(LeaveTracker[[#This Row],[Start Date]],LeaveTracker[[#This Row],[End Date]],lstHolidays)</f>
        <v>1</v>
      </c>
      <c r="M3930" s="27"/>
    </row>
    <row r="3931" spans="1:13" ht="30" customHeight="1" x14ac:dyDescent="0.3">
      <c r="A3931" s="27">
        <f t="shared" si="36"/>
        <v>322</v>
      </c>
      <c r="B3931" s="31">
        <v>44986</v>
      </c>
      <c r="C3931" s="31">
        <v>44977</v>
      </c>
      <c r="D3931" s="19" t="s">
        <v>1056</v>
      </c>
      <c r="E3931" s="51" t="str">
        <f>IF(ISBLANK(LeaveTracker[[#This Row],[Employee Name]]),"-----",VLOOKUP(LeaveTracker[[#This Row],[Employee Name]],Employees[[Employee Name]:[Office]],7))</f>
        <v>CTO</v>
      </c>
      <c r="F3931" s="51" t="str">
        <f>IF(ISBLANK(LeaveTracker[[#This Row],[Employee Name]]),"-----",VLOOKUP(LeaveTracker[[#This Row],[Employee Name]],Employees[[Employee Name]:[Office]],6))</f>
        <v>REGULAR</v>
      </c>
      <c r="G3931" s="24">
        <v>44984</v>
      </c>
      <c r="H3931" s="24">
        <v>44984</v>
      </c>
      <c r="I3931" s="19" t="s">
        <v>298</v>
      </c>
      <c r="J3931" s="43" t="s">
        <v>1763</v>
      </c>
      <c r="K3931" s="51" t="str">
        <f ca="1">LeaveTracker[[#This Row],[Days]]&amp;" "&amp;LeaveTracker[[#This Row],[Type of Leave]]</f>
        <v>1 OTHER</v>
      </c>
      <c r="L3931" s="23">
        <f ca="1">NETWORKDAYS(LeaveTracker[[#This Row],[Start Date]],LeaveTracker[[#This Row],[End Date]],lstHolidays)</f>
        <v>1</v>
      </c>
      <c r="M3931" s="27"/>
    </row>
    <row r="3932" spans="1:13" ht="30" customHeight="1" x14ac:dyDescent="0.3">
      <c r="A3932" s="27">
        <f t="shared" si="36"/>
        <v>323</v>
      </c>
      <c r="B3932" s="31">
        <v>44986</v>
      </c>
      <c r="C3932" s="31">
        <v>44956</v>
      </c>
      <c r="D3932" s="19" t="s">
        <v>443</v>
      </c>
      <c r="E3932" s="51" t="str">
        <f>IF(ISBLANK(LeaveTracker[[#This Row],[Employee Name]]),"-----",VLOOKUP(LeaveTracker[[#This Row],[Employee Name]],Employees[[Employee Name]:[Office]],7))</f>
        <v>GSO</v>
      </c>
      <c r="F3932" s="51" t="str">
        <f>IF(ISBLANK(LeaveTracker[[#This Row],[Employee Name]]),"-----",VLOOKUP(LeaveTracker[[#This Row],[Employee Name]],Employees[[Employee Name]:[Office]],6))</f>
        <v>REGULAR</v>
      </c>
      <c r="G3932" s="24">
        <v>44964</v>
      </c>
      <c r="H3932" s="24">
        <v>44964</v>
      </c>
      <c r="I3932" s="19" t="s">
        <v>82</v>
      </c>
      <c r="K3932" s="51" t="str">
        <f ca="1">LeaveTracker[[#This Row],[Days]]&amp;" "&amp;LeaveTracker[[#This Row],[Type of Leave]]</f>
        <v>1 VL</v>
      </c>
      <c r="L3932" s="23">
        <f ca="1">NETWORKDAYS(LeaveTracker[[#This Row],[Start Date]],LeaveTracker[[#This Row],[End Date]],lstHolidays)</f>
        <v>1</v>
      </c>
      <c r="M3932" s="27"/>
    </row>
    <row r="3933" spans="1:13" ht="30" customHeight="1" x14ac:dyDescent="0.3">
      <c r="A3933" s="27">
        <f t="shared" si="36"/>
        <v>324</v>
      </c>
      <c r="B3933" s="31">
        <v>44986</v>
      </c>
      <c r="C3933" s="31">
        <v>44956</v>
      </c>
      <c r="D3933" s="19" t="s">
        <v>569</v>
      </c>
      <c r="E3933" s="51" t="str">
        <f>IF(ISBLANK(LeaveTracker[[#This Row],[Employee Name]]),"-----",VLOOKUP(LeaveTracker[[#This Row],[Employee Name]],Employees[[Employee Name]:[Office]],7))</f>
        <v>CTO</v>
      </c>
      <c r="F3933" s="51" t="str">
        <f>IF(ISBLANK(LeaveTracker[[#This Row],[Employee Name]]),"-----",VLOOKUP(LeaveTracker[[#This Row],[Employee Name]],Employees[[Employee Name]:[Office]],6))</f>
        <v>REGULAR</v>
      </c>
      <c r="G3933" s="24">
        <v>44953</v>
      </c>
      <c r="H3933" s="24">
        <v>44953</v>
      </c>
      <c r="I3933" s="19" t="s">
        <v>81</v>
      </c>
      <c r="K3933" s="51" t="str">
        <f ca="1">LeaveTracker[[#This Row],[Days]]&amp;" "&amp;LeaveTracker[[#This Row],[Type of Leave]]</f>
        <v>1 SL</v>
      </c>
      <c r="L3933" s="23">
        <f ca="1">NETWORKDAYS(LeaveTracker[[#This Row],[Start Date]],LeaveTracker[[#This Row],[End Date]],lstHolidays)</f>
        <v>1</v>
      </c>
      <c r="M3933" s="27"/>
    </row>
    <row r="3934" spans="1:13" ht="30" customHeight="1" x14ac:dyDescent="0.3">
      <c r="A3934" s="27">
        <f t="shared" si="36"/>
        <v>325</v>
      </c>
      <c r="B3934" s="31">
        <v>44986</v>
      </c>
      <c r="C3934" s="31">
        <v>44917</v>
      </c>
      <c r="D3934" s="19" t="s">
        <v>601</v>
      </c>
      <c r="E3934" s="51" t="str">
        <f>IF(ISBLANK(LeaveTracker[[#This Row],[Employee Name]]),"-----",VLOOKUP(LeaveTracker[[#This Row],[Employee Name]],Employees[[Employee Name]:[Office]],7))</f>
        <v>MAHOGANY MARKET</v>
      </c>
      <c r="F3934" s="51" t="str">
        <f>IF(ISBLANK(LeaveTracker[[#This Row],[Employee Name]]),"-----",VLOOKUP(LeaveTracker[[#This Row],[Employee Name]],Employees[[Employee Name]:[Office]],6))</f>
        <v>REGULAR</v>
      </c>
      <c r="G3934" s="24">
        <v>44923</v>
      </c>
      <c r="H3934" s="24">
        <v>44924</v>
      </c>
      <c r="I3934" s="19" t="s">
        <v>82</v>
      </c>
      <c r="K3934" s="51" t="str">
        <f ca="1">LeaveTracker[[#This Row],[Days]]&amp;" "&amp;LeaveTracker[[#This Row],[Type of Leave]]</f>
        <v>2 VL</v>
      </c>
      <c r="L3934" s="23">
        <f ca="1">NETWORKDAYS(LeaveTracker[[#This Row],[Start Date]],LeaveTracker[[#This Row],[End Date]],lstHolidays)</f>
        <v>2</v>
      </c>
      <c r="M3934" s="27"/>
    </row>
    <row r="3935" spans="1:13" ht="30" customHeight="1" x14ac:dyDescent="0.3">
      <c r="A3935" s="27">
        <f t="shared" si="36"/>
        <v>326</v>
      </c>
      <c r="B3935" s="31">
        <v>44986</v>
      </c>
      <c r="C3935" s="31">
        <v>44914</v>
      </c>
      <c r="D3935" s="19" t="s">
        <v>446</v>
      </c>
      <c r="E3935" s="51" t="str">
        <f>IF(ISBLANK(LeaveTracker[[#This Row],[Employee Name]]),"-----",VLOOKUP(LeaveTracker[[#This Row],[Employee Name]],Employees[[Employee Name]:[Office]],7))</f>
        <v>CTO</v>
      </c>
      <c r="F3935" s="51" t="str">
        <f>IF(ISBLANK(LeaveTracker[[#This Row],[Employee Name]]),"-----",VLOOKUP(LeaveTracker[[#This Row],[Employee Name]],Employees[[Employee Name]:[Office]],6))</f>
        <v>REGULAR</v>
      </c>
      <c r="G3935" s="24">
        <v>44917</v>
      </c>
      <c r="H3935" s="24">
        <v>44924</v>
      </c>
      <c r="I3935" s="19" t="s">
        <v>82</v>
      </c>
      <c r="K3935" s="51" t="str">
        <f ca="1">LeaveTracker[[#This Row],[Days]]&amp;" "&amp;LeaveTracker[[#This Row],[Type of Leave]]</f>
        <v>5 VL</v>
      </c>
      <c r="L3935" s="23">
        <f ca="1">NETWORKDAYS(LeaveTracker[[#This Row],[Start Date]],LeaveTracker[[#This Row],[End Date]],lstHolidays)</f>
        <v>5</v>
      </c>
      <c r="M3935" s="27"/>
    </row>
    <row r="3936" spans="1:13" ht="30" customHeight="1" x14ac:dyDescent="0.3">
      <c r="A3936" s="27">
        <f t="shared" si="36"/>
        <v>327</v>
      </c>
      <c r="B3936" s="31">
        <v>44986</v>
      </c>
      <c r="C3936" s="31">
        <v>44945</v>
      </c>
      <c r="D3936" s="19" t="s">
        <v>591</v>
      </c>
      <c r="E3936" s="51" t="str">
        <f>IF(ISBLANK(LeaveTracker[[#This Row],[Employee Name]]),"-----",VLOOKUP(LeaveTracker[[#This Row],[Employee Name]],Employees[[Employee Name]:[Office]],7))</f>
        <v>MAHOGANY MARKET</v>
      </c>
      <c r="F3936" s="51" t="str">
        <f>IF(ISBLANK(LeaveTracker[[#This Row],[Employee Name]]),"-----",VLOOKUP(LeaveTracker[[#This Row],[Employee Name]],Employees[[Employee Name]:[Office]],6))</f>
        <v>REGULAR</v>
      </c>
      <c r="G3936" s="24">
        <v>44941</v>
      </c>
      <c r="H3936" s="24">
        <v>44941</v>
      </c>
      <c r="I3936" s="19" t="s">
        <v>81</v>
      </c>
      <c r="K3936" s="51" t="str">
        <f ca="1">LeaveTracker[[#This Row],[Days]]&amp;" "&amp;LeaveTracker[[#This Row],[Type of Leave]]</f>
        <v>0 SL</v>
      </c>
      <c r="L3936" s="23">
        <f ca="1">NETWORKDAYS(LeaveTracker[[#This Row],[Start Date]],LeaveTracker[[#This Row],[End Date]],lstHolidays)</f>
        <v>0</v>
      </c>
      <c r="M3936" s="27"/>
    </row>
    <row r="3937" spans="1:13" ht="30" customHeight="1" x14ac:dyDescent="0.3">
      <c r="A3937" s="27">
        <f t="shared" si="36"/>
        <v>328</v>
      </c>
      <c r="B3937" s="31">
        <v>44986</v>
      </c>
      <c r="C3937" s="31">
        <v>44945</v>
      </c>
      <c r="D3937" s="19" t="s">
        <v>601</v>
      </c>
      <c r="E3937" s="51" t="str">
        <f>IF(ISBLANK(LeaveTracker[[#This Row],[Employee Name]]),"-----",VLOOKUP(LeaveTracker[[#This Row],[Employee Name]],Employees[[Employee Name]:[Office]],7))</f>
        <v>MAHOGANY MARKET</v>
      </c>
      <c r="F3937" s="51" t="str">
        <f>IF(ISBLANK(LeaveTracker[[#This Row],[Employee Name]]),"-----",VLOOKUP(LeaveTracker[[#This Row],[Employee Name]],Employees[[Employee Name]:[Office]],6))</f>
        <v>REGULAR</v>
      </c>
      <c r="G3937" s="24">
        <v>44944</v>
      </c>
      <c r="H3937" s="24">
        <v>44944</v>
      </c>
      <c r="I3937" s="19" t="s">
        <v>81</v>
      </c>
      <c r="K3937" s="51" t="str">
        <f ca="1">LeaveTracker[[#This Row],[Days]]&amp;" "&amp;LeaveTracker[[#This Row],[Type of Leave]]</f>
        <v>1 SL</v>
      </c>
      <c r="L3937" s="23">
        <f ca="1">NETWORKDAYS(LeaveTracker[[#This Row],[Start Date]],LeaveTracker[[#This Row],[End Date]],lstHolidays)</f>
        <v>1</v>
      </c>
      <c r="M3937" s="27"/>
    </row>
    <row r="3938" spans="1:13" ht="30" customHeight="1" x14ac:dyDescent="0.3">
      <c r="A3938" s="27">
        <f t="shared" si="36"/>
        <v>329</v>
      </c>
      <c r="B3938" s="31">
        <v>44986</v>
      </c>
      <c r="C3938" s="31">
        <v>44956</v>
      </c>
      <c r="D3938" s="19" t="s">
        <v>1916</v>
      </c>
      <c r="E3938" s="51" t="str">
        <f>IF(ISBLANK(LeaveTracker[[#This Row],[Employee Name]]),"-----",VLOOKUP(LeaveTracker[[#This Row],[Employee Name]],Employees[[Employee Name]:[Office]],7))</f>
        <v>MAHOGANY MARKET</v>
      </c>
      <c r="F3938" s="51" t="str">
        <f>IF(ISBLANK(LeaveTracker[[#This Row],[Employee Name]]),"-----",VLOOKUP(LeaveTracker[[#This Row],[Employee Name]],Employees[[Employee Name]:[Office]],6))</f>
        <v>CASUAL</v>
      </c>
      <c r="G3938" s="24">
        <v>44955</v>
      </c>
      <c r="H3938" s="24">
        <v>44955</v>
      </c>
      <c r="I3938" s="19" t="s">
        <v>81</v>
      </c>
      <c r="K3938" s="51" t="str">
        <f ca="1">LeaveTracker[[#This Row],[Days]]&amp;" "&amp;LeaveTracker[[#This Row],[Type of Leave]]</f>
        <v>0 SL</v>
      </c>
      <c r="L3938" s="23">
        <f ca="1">NETWORKDAYS(LeaveTracker[[#This Row],[Start Date]],LeaveTracker[[#This Row],[End Date]],lstHolidays)</f>
        <v>0</v>
      </c>
      <c r="M3938" s="27"/>
    </row>
    <row r="3939" spans="1:13" ht="30" customHeight="1" x14ac:dyDescent="0.3">
      <c r="A3939" s="27">
        <f t="shared" si="36"/>
        <v>330</v>
      </c>
      <c r="B3939" s="31">
        <v>44986</v>
      </c>
      <c r="C3939" s="31">
        <v>44959</v>
      </c>
      <c r="D3939" s="19" t="s">
        <v>597</v>
      </c>
      <c r="E3939" s="51" t="str">
        <f>IF(ISBLANK(LeaveTracker[[#This Row],[Employee Name]]),"-----",VLOOKUP(LeaveTracker[[#This Row],[Employee Name]],Employees[[Employee Name]:[Office]],7))</f>
        <v>MAHOGANY MARKET</v>
      </c>
      <c r="F3939" s="51" t="str">
        <f>IF(ISBLANK(LeaveTracker[[#This Row],[Employee Name]]),"-----",VLOOKUP(LeaveTracker[[#This Row],[Employee Name]],Employees[[Employee Name]:[Office]],6))</f>
        <v>REGULAR</v>
      </c>
      <c r="G3939" s="24">
        <v>44974</v>
      </c>
      <c r="H3939" s="24">
        <v>44976</v>
      </c>
      <c r="I3939" s="19" t="s">
        <v>298</v>
      </c>
      <c r="J3939" s="43" t="s">
        <v>2126</v>
      </c>
      <c r="K3939" s="51" t="str">
        <f>LeaveTracker[[#This Row],[Days]]&amp;" "&amp;LeaveTracker[[#This Row],[Type of Leave]]</f>
        <v>3 OTHER</v>
      </c>
      <c r="L3939" s="23">
        <v>3</v>
      </c>
      <c r="M3939" s="27"/>
    </row>
    <row r="3940" spans="1:13" ht="30" customHeight="1" x14ac:dyDescent="0.3">
      <c r="A3940" s="27">
        <f t="shared" si="36"/>
        <v>331</v>
      </c>
      <c r="B3940" s="31">
        <v>44986</v>
      </c>
      <c r="C3940" s="31">
        <v>44959</v>
      </c>
      <c r="D3940" s="19" t="s">
        <v>591</v>
      </c>
      <c r="E3940" s="51" t="str">
        <f>IF(ISBLANK(LeaveTracker[[#This Row],[Employee Name]]),"-----",VLOOKUP(LeaveTracker[[#This Row],[Employee Name]],Employees[[Employee Name]:[Office]],7))</f>
        <v>MAHOGANY MARKET</v>
      </c>
      <c r="F3940" s="51" t="str">
        <f>IF(ISBLANK(LeaveTracker[[#This Row],[Employee Name]]),"-----",VLOOKUP(LeaveTracker[[#This Row],[Employee Name]],Employees[[Employee Name]:[Office]],6))</f>
        <v>REGULAR</v>
      </c>
      <c r="G3940" s="24">
        <v>44969</v>
      </c>
      <c r="H3940" s="24">
        <v>44970</v>
      </c>
      <c r="I3940" s="19" t="s">
        <v>82</v>
      </c>
      <c r="K3940" s="51" t="str">
        <f ca="1">LeaveTracker[[#This Row],[Days]]&amp;" "&amp;LeaveTracker[[#This Row],[Type of Leave]]</f>
        <v>1 VL</v>
      </c>
      <c r="L3940" s="23">
        <f ca="1">NETWORKDAYS(LeaveTracker[[#This Row],[Start Date]],LeaveTracker[[#This Row],[End Date]],lstHolidays)</f>
        <v>1</v>
      </c>
      <c r="M3940" s="27"/>
    </row>
    <row r="3941" spans="1:13" ht="30" customHeight="1" x14ac:dyDescent="0.3">
      <c r="A3941" s="27">
        <f t="shared" si="36"/>
        <v>332</v>
      </c>
      <c r="B3941" s="31">
        <v>44986</v>
      </c>
      <c r="C3941" s="31">
        <v>44980</v>
      </c>
      <c r="D3941" s="19" t="s">
        <v>464</v>
      </c>
      <c r="E3941" s="51" t="str">
        <f>IF(ISBLANK(LeaveTracker[[#This Row],[Employee Name]]),"-----",VLOOKUP(LeaveTracker[[#This Row],[Employee Name]],Employees[[Employee Name]:[Office]],7))</f>
        <v>ASSESSORS OFFICE</v>
      </c>
      <c r="F3941" s="51" t="str">
        <f>IF(ISBLANK(LeaveTracker[[#This Row],[Employee Name]]),"-----",VLOOKUP(LeaveTracker[[#This Row],[Employee Name]],Employees[[Employee Name]:[Office]],6))</f>
        <v>REGULAR</v>
      </c>
      <c r="G3941" s="24">
        <v>44987</v>
      </c>
      <c r="H3941" s="24">
        <v>44987</v>
      </c>
      <c r="I3941" s="19" t="s">
        <v>298</v>
      </c>
      <c r="J3941" s="43" t="s">
        <v>2127</v>
      </c>
      <c r="K3941" s="51" t="str">
        <f ca="1">LeaveTracker[[#This Row],[Days]]&amp;" "&amp;LeaveTracker[[#This Row],[Type of Leave]]</f>
        <v>1 OTHER</v>
      </c>
      <c r="L3941" s="23">
        <f ca="1">NETWORKDAYS(LeaveTracker[[#This Row],[Start Date]],LeaveTracker[[#This Row],[End Date]],lstHolidays)</f>
        <v>1</v>
      </c>
      <c r="M3941" s="27"/>
    </row>
    <row r="3942" spans="1:13" ht="30" customHeight="1" x14ac:dyDescent="0.3">
      <c r="A3942" s="27">
        <f t="shared" si="36"/>
        <v>333</v>
      </c>
      <c r="B3942" s="31">
        <v>44986</v>
      </c>
      <c r="C3942" s="31">
        <v>44960</v>
      </c>
      <c r="D3942" s="19" t="s">
        <v>595</v>
      </c>
      <c r="E3942" s="51" t="str">
        <f>IF(ISBLANK(LeaveTracker[[#This Row],[Employee Name]]),"-----",VLOOKUP(LeaveTracker[[#This Row],[Employee Name]],Employees[[Employee Name]:[Office]],7))</f>
        <v>MAHOGANY MARKET</v>
      </c>
      <c r="F3942" s="51" t="str">
        <f>IF(ISBLANK(LeaveTracker[[#This Row],[Employee Name]]),"-----",VLOOKUP(LeaveTracker[[#This Row],[Employee Name]],Employees[[Employee Name]:[Office]],6))</f>
        <v>REGULAR</v>
      </c>
      <c r="G3942" s="24">
        <v>44950</v>
      </c>
      <c r="H3942" s="24">
        <v>44960</v>
      </c>
      <c r="I3942" s="19" t="s">
        <v>81</v>
      </c>
      <c r="K3942" s="51" t="str">
        <f ca="1">LeaveTracker[[#This Row],[Days]]&amp;" "&amp;LeaveTracker[[#This Row],[Type of Leave]]</f>
        <v>9 SL</v>
      </c>
      <c r="L3942" s="23">
        <f ca="1">NETWORKDAYS(LeaveTracker[[#This Row],[Start Date]],LeaveTracker[[#This Row],[End Date]],lstHolidays)</f>
        <v>9</v>
      </c>
      <c r="M3942" s="27"/>
    </row>
    <row r="3943" spans="1:13" ht="30" customHeight="1" x14ac:dyDescent="0.3">
      <c r="A3943" s="27">
        <f t="shared" si="36"/>
        <v>334</v>
      </c>
      <c r="B3943" s="31">
        <v>44986</v>
      </c>
      <c r="C3943" s="31">
        <v>44914</v>
      </c>
      <c r="D3943" s="19" t="s">
        <v>776</v>
      </c>
      <c r="E3943" s="51" t="str">
        <f>IF(ISBLANK(LeaveTracker[[#This Row],[Employee Name]]),"-----",VLOOKUP(LeaveTracker[[#This Row],[Employee Name]],Employees[[Employee Name]:[Office]],7))</f>
        <v>GSO</v>
      </c>
      <c r="F3943" s="51" t="str">
        <f>IF(ISBLANK(LeaveTracker[[#This Row],[Employee Name]]),"-----",VLOOKUP(LeaveTracker[[#This Row],[Employee Name]],Employees[[Employee Name]:[Office]],6))</f>
        <v>REGULAR</v>
      </c>
      <c r="G3943" s="24">
        <v>45276</v>
      </c>
      <c r="H3943" s="24">
        <v>45276</v>
      </c>
      <c r="I3943" s="19" t="s">
        <v>81</v>
      </c>
      <c r="K3943" s="51" t="str">
        <f ca="1">LeaveTracker[[#This Row],[Days]]&amp;" "&amp;LeaveTracker[[#This Row],[Type of Leave]]</f>
        <v>0 SL</v>
      </c>
      <c r="L3943" s="23">
        <f ca="1">NETWORKDAYS(LeaveTracker[[#This Row],[Start Date]],LeaveTracker[[#This Row],[End Date]],lstHolidays)</f>
        <v>0</v>
      </c>
      <c r="M3943" s="27"/>
    </row>
    <row r="3944" spans="1:13" ht="30" customHeight="1" x14ac:dyDescent="0.3">
      <c r="A3944" s="27">
        <f t="shared" si="36"/>
        <v>335</v>
      </c>
      <c r="B3944" s="31">
        <v>44986</v>
      </c>
      <c r="C3944" s="31">
        <v>44915</v>
      </c>
      <c r="D3944" s="19" t="s">
        <v>875</v>
      </c>
      <c r="E3944" s="51" t="str">
        <f>IF(ISBLANK(LeaveTracker[[#This Row],[Employee Name]]),"-----",VLOOKUP(LeaveTracker[[#This Row],[Employee Name]],Employees[[Employee Name]:[Office]],7))</f>
        <v>GSO</v>
      </c>
      <c r="F3944" s="51" t="str">
        <f>IF(ISBLANK(LeaveTracker[[#This Row],[Employee Name]]),"-----",VLOOKUP(LeaveTracker[[#This Row],[Employee Name]],Employees[[Employee Name]:[Office]],6))</f>
        <v>REGULAR</v>
      </c>
      <c r="G3944" s="24">
        <v>44914</v>
      </c>
      <c r="H3944" s="24">
        <v>44914</v>
      </c>
      <c r="I3944" s="19" t="s">
        <v>81</v>
      </c>
      <c r="K3944" s="51" t="str">
        <f ca="1">LeaveTracker[[#This Row],[Days]]&amp;" "&amp;LeaveTracker[[#This Row],[Type of Leave]]</f>
        <v>1 SL</v>
      </c>
      <c r="L3944" s="23">
        <f ca="1">NETWORKDAYS(LeaveTracker[[#This Row],[Start Date]],LeaveTracker[[#This Row],[End Date]],lstHolidays)</f>
        <v>1</v>
      </c>
      <c r="M3944" s="27"/>
    </row>
    <row r="3945" spans="1:13" ht="30" customHeight="1" x14ac:dyDescent="0.3">
      <c r="A3945" s="27">
        <f t="shared" si="36"/>
        <v>336</v>
      </c>
      <c r="B3945" s="31">
        <v>44986</v>
      </c>
      <c r="C3945" s="31">
        <v>44918</v>
      </c>
      <c r="D3945" s="19" t="s">
        <v>1775</v>
      </c>
      <c r="E3945" s="51" t="str">
        <f>IF(ISBLANK(LeaveTracker[[#This Row],[Employee Name]]),"-----",VLOOKUP(LeaveTracker[[#This Row],[Employee Name]],Employees[[Employee Name]:[Office]],7))</f>
        <v>GSO</v>
      </c>
      <c r="F3945" s="51" t="str">
        <f>IF(ISBLANK(LeaveTracker[[#This Row],[Employee Name]]),"-----",VLOOKUP(LeaveTracker[[#This Row],[Employee Name]],Employees[[Employee Name]:[Office]],6))</f>
        <v>CASUAL</v>
      </c>
      <c r="G3945" s="24">
        <v>44917</v>
      </c>
      <c r="H3945" s="24">
        <v>44917</v>
      </c>
      <c r="I3945" s="19" t="s">
        <v>81</v>
      </c>
      <c r="K3945" s="51" t="str">
        <f ca="1">LeaveTracker[[#This Row],[Days]]&amp;" "&amp;LeaveTracker[[#This Row],[Type of Leave]]</f>
        <v>1 SL</v>
      </c>
      <c r="L3945" s="23">
        <f ca="1">NETWORKDAYS(LeaveTracker[[#This Row],[Start Date]],LeaveTracker[[#This Row],[End Date]],lstHolidays)</f>
        <v>1</v>
      </c>
      <c r="M3945" s="27"/>
    </row>
    <row r="3946" spans="1:13" ht="30" customHeight="1" x14ac:dyDescent="0.3">
      <c r="A3946" s="27">
        <f t="shared" si="36"/>
        <v>337</v>
      </c>
      <c r="B3946" s="31">
        <v>44986</v>
      </c>
      <c r="C3946" s="31">
        <v>44924</v>
      </c>
      <c r="D3946" s="19" t="s">
        <v>875</v>
      </c>
      <c r="E3946" s="51" t="str">
        <f>IF(ISBLANK(LeaveTracker[[#This Row],[Employee Name]]),"-----",VLOOKUP(LeaveTracker[[#This Row],[Employee Name]],Employees[[Employee Name]:[Office]],7))</f>
        <v>GSO</v>
      </c>
      <c r="F3946" s="51" t="str">
        <f>IF(ISBLANK(LeaveTracker[[#This Row],[Employee Name]]),"-----",VLOOKUP(LeaveTracker[[#This Row],[Employee Name]],Employees[[Employee Name]:[Office]],6))</f>
        <v>REGULAR</v>
      </c>
      <c r="G3946" s="24">
        <v>44922</v>
      </c>
      <c r="H3946" s="24">
        <v>44923</v>
      </c>
      <c r="I3946" s="19" t="s">
        <v>81</v>
      </c>
      <c r="K3946" s="51" t="str">
        <f ca="1">LeaveTracker[[#This Row],[Days]]&amp;" "&amp;LeaveTracker[[#This Row],[Type of Leave]]</f>
        <v>2 SL</v>
      </c>
      <c r="L3946" s="23">
        <f ca="1">NETWORKDAYS(LeaveTracker[[#This Row],[Start Date]],LeaveTracker[[#This Row],[End Date]],lstHolidays)</f>
        <v>2</v>
      </c>
      <c r="M3946" s="27"/>
    </row>
    <row r="3947" spans="1:13" ht="30" customHeight="1" x14ac:dyDescent="0.3">
      <c r="A3947" s="27">
        <f t="shared" si="36"/>
        <v>338</v>
      </c>
      <c r="B3947" s="31">
        <v>44986</v>
      </c>
      <c r="C3947" s="31">
        <v>44922</v>
      </c>
      <c r="D3947" s="19" t="s">
        <v>776</v>
      </c>
      <c r="E3947" s="51" t="str">
        <f>IF(ISBLANK(LeaveTracker[[#This Row],[Employee Name]]),"-----",VLOOKUP(LeaveTracker[[#This Row],[Employee Name]],Employees[[Employee Name]:[Office]],7))</f>
        <v>GSO</v>
      </c>
      <c r="F3947" s="51" t="str">
        <f>IF(ISBLANK(LeaveTracker[[#This Row],[Employee Name]]),"-----",VLOOKUP(LeaveTracker[[#This Row],[Employee Name]],Employees[[Employee Name]:[Office]],6))</f>
        <v>REGULAR</v>
      </c>
      <c r="G3947" s="24">
        <v>44916</v>
      </c>
      <c r="H3947" s="24">
        <v>44918</v>
      </c>
      <c r="I3947" s="19" t="s">
        <v>81</v>
      </c>
      <c r="K3947" s="51" t="str">
        <f ca="1">LeaveTracker[[#This Row],[Days]]&amp;" "&amp;LeaveTracker[[#This Row],[Type of Leave]]</f>
        <v>3 SL</v>
      </c>
      <c r="L3947" s="23">
        <f ca="1">NETWORKDAYS(LeaveTracker[[#This Row],[Start Date]],LeaveTracker[[#This Row],[End Date]],lstHolidays)</f>
        <v>3</v>
      </c>
      <c r="M3947" s="27"/>
    </row>
    <row r="3948" spans="1:13" ht="30" customHeight="1" x14ac:dyDescent="0.3">
      <c r="A3948" s="27">
        <f t="shared" si="36"/>
        <v>339</v>
      </c>
      <c r="B3948" s="31">
        <v>44986</v>
      </c>
      <c r="C3948" s="31">
        <v>44931</v>
      </c>
      <c r="D3948" s="19" t="s">
        <v>530</v>
      </c>
      <c r="E3948" s="51" t="str">
        <f>IF(ISBLANK(LeaveTracker[[#This Row],[Employee Name]]),"-----",VLOOKUP(LeaveTracker[[#This Row],[Employee Name]],Employees[[Employee Name]:[Office]],7))</f>
        <v>GSO</v>
      </c>
      <c r="F3948" s="51" t="str">
        <f>IF(ISBLANK(LeaveTracker[[#This Row],[Employee Name]]),"-----",VLOOKUP(LeaveTracker[[#This Row],[Employee Name]],Employees[[Employee Name]:[Office]],6))</f>
        <v>REGULAR</v>
      </c>
      <c r="G3948" s="24">
        <v>44930</v>
      </c>
      <c r="H3948" s="24">
        <v>44930</v>
      </c>
      <c r="I3948" s="19" t="s">
        <v>81</v>
      </c>
      <c r="K3948" s="51" t="str">
        <f ca="1">LeaveTracker[[#This Row],[Days]]&amp;" "&amp;LeaveTracker[[#This Row],[Type of Leave]]</f>
        <v>1 SL</v>
      </c>
      <c r="L3948" s="23">
        <f ca="1">NETWORKDAYS(LeaveTracker[[#This Row],[Start Date]],LeaveTracker[[#This Row],[End Date]],lstHolidays)</f>
        <v>1</v>
      </c>
      <c r="M3948" s="27"/>
    </row>
    <row r="3949" spans="1:13" ht="30" customHeight="1" x14ac:dyDescent="0.3">
      <c r="A3949" s="27">
        <f t="shared" si="36"/>
        <v>340</v>
      </c>
      <c r="B3949" s="31">
        <v>44986</v>
      </c>
      <c r="C3949" s="31">
        <v>44938</v>
      </c>
      <c r="D3949" s="19" t="s">
        <v>530</v>
      </c>
      <c r="E3949" s="51" t="str">
        <f>IF(ISBLANK(LeaveTracker[[#This Row],[Employee Name]]),"-----",VLOOKUP(LeaveTracker[[#This Row],[Employee Name]],Employees[[Employee Name]:[Office]],7))</f>
        <v>GSO</v>
      </c>
      <c r="F3949" s="51" t="str">
        <f>IF(ISBLANK(LeaveTracker[[#This Row],[Employee Name]]),"-----",VLOOKUP(LeaveTracker[[#This Row],[Employee Name]],Employees[[Employee Name]:[Office]],6))</f>
        <v>REGULAR</v>
      </c>
      <c r="G3949" s="24">
        <v>44935</v>
      </c>
      <c r="H3949" s="24">
        <v>44937</v>
      </c>
      <c r="I3949" s="19" t="s">
        <v>81</v>
      </c>
      <c r="K3949" s="51" t="str">
        <f ca="1">LeaveTracker[[#This Row],[Days]]&amp;" "&amp;LeaveTracker[[#This Row],[Type of Leave]]</f>
        <v>3 SL</v>
      </c>
      <c r="L3949" s="23">
        <f ca="1">NETWORKDAYS(LeaveTracker[[#This Row],[Start Date]],LeaveTracker[[#This Row],[End Date]],lstHolidays)</f>
        <v>3</v>
      </c>
      <c r="M3949" s="27"/>
    </row>
    <row r="3950" spans="1:13" ht="30" customHeight="1" x14ac:dyDescent="0.3">
      <c r="A3950" s="27">
        <f t="shared" si="36"/>
        <v>341</v>
      </c>
      <c r="B3950" s="31">
        <v>44986</v>
      </c>
      <c r="C3950" s="31">
        <v>44956</v>
      </c>
      <c r="D3950" s="19" t="s">
        <v>906</v>
      </c>
      <c r="E3950" s="51" t="str">
        <f>IF(ISBLANK(LeaveTracker[[#This Row],[Employee Name]]),"-----",VLOOKUP(LeaveTracker[[#This Row],[Employee Name]],Employees[[Employee Name]:[Office]],7))</f>
        <v>CEO</v>
      </c>
      <c r="F3950" s="51" t="str">
        <f>IF(ISBLANK(LeaveTracker[[#This Row],[Employee Name]]),"-----",VLOOKUP(LeaveTracker[[#This Row],[Employee Name]],Employees[[Employee Name]:[Office]],6))</f>
        <v>REGULAR</v>
      </c>
      <c r="G3950" s="24">
        <v>44942</v>
      </c>
      <c r="H3950" s="24">
        <v>44942</v>
      </c>
      <c r="I3950" s="19" t="s">
        <v>81</v>
      </c>
      <c r="K3950" s="51" t="str">
        <f ca="1">LeaveTracker[[#This Row],[Days]]&amp;" "&amp;LeaveTracker[[#This Row],[Type of Leave]]</f>
        <v>1 SL</v>
      </c>
      <c r="L3950" s="23">
        <f ca="1">NETWORKDAYS(LeaveTracker[[#This Row],[Start Date]],LeaveTracker[[#This Row],[End Date]],lstHolidays)</f>
        <v>1</v>
      </c>
      <c r="M3950" s="27"/>
    </row>
    <row r="3951" spans="1:13" ht="30" customHeight="1" x14ac:dyDescent="0.3">
      <c r="A3951" s="27">
        <f t="shared" si="36"/>
        <v>342</v>
      </c>
      <c r="B3951" s="31">
        <v>44986</v>
      </c>
      <c r="C3951" s="31">
        <v>44966</v>
      </c>
      <c r="D3951" s="19" t="s">
        <v>1311</v>
      </c>
      <c r="E3951" s="51" t="str">
        <f>IF(ISBLANK(LeaveTracker[[#This Row],[Employee Name]]),"-----",VLOOKUP(LeaveTracker[[#This Row],[Employee Name]],Employees[[Employee Name]:[Office]],7))</f>
        <v>CEO</v>
      </c>
      <c r="F3951" s="51" t="str">
        <f>IF(ISBLANK(LeaveTracker[[#This Row],[Employee Name]]),"-----",VLOOKUP(LeaveTracker[[#This Row],[Employee Name]],Employees[[Employee Name]:[Office]],6))</f>
        <v>REGULAR</v>
      </c>
      <c r="G3951" s="24">
        <v>44966</v>
      </c>
      <c r="H3951" s="24">
        <v>44967</v>
      </c>
      <c r="I3951" s="19" t="s">
        <v>82</v>
      </c>
      <c r="K3951" s="51" t="str">
        <f ca="1">LeaveTracker[[#This Row],[Days]]&amp;" "&amp;LeaveTracker[[#This Row],[Type of Leave]]</f>
        <v>2 VL</v>
      </c>
      <c r="L3951" s="23">
        <f ca="1">NETWORKDAYS(LeaveTracker[[#This Row],[Start Date]],LeaveTracker[[#This Row],[End Date]],lstHolidays)</f>
        <v>2</v>
      </c>
      <c r="M3951" s="27"/>
    </row>
    <row r="3952" spans="1:13" ht="30" customHeight="1" x14ac:dyDescent="0.3">
      <c r="A3952" s="27">
        <f t="shared" si="36"/>
        <v>343</v>
      </c>
      <c r="B3952" s="31">
        <v>44986</v>
      </c>
      <c r="C3952" s="31">
        <v>44943</v>
      </c>
      <c r="D3952" s="19" t="s">
        <v>2129</v>
      </c>
      <c r="E3952" s="51" t="str">
        <f>IF(ISBLANK(LeaveTracker[[#This Row],[Employee Name]]),"-----",VLOOKUP(LeaveTracker[[#This Row],[Employee Name]],Employees[[Employee Name]:[Office]],7))</f>
        <v>CEO</v>
      </c>
      <c r="F3952" s="51">
        <f>IF(ISBLANK(LeaveTracker[[#This Row],[Employee Name]]),"-----",VLOOKUP(LeaveTracker[[#This Row],[Employee Name]],Employees[[Employee Name]:[Office]],6))</f>
        <v>0</v>
      </c>
      <c r="G3952" s="24">
        <v>44942</v>
      </c>
      <c r="H3952" s="24">
        <v>44942</v>
      </c>
      <c r="I3952" s="19" t="s">
        <v>81</v>
      </c>
      <c r="K3952" s="51" t="str">
        <f ca="1">LeaveTracker[[#This Row],[Days]]&amp;" "&amp;LeaveTracker[[#This Row],[Type of Leave]]</f>
        <v>1 SL</v>
      </c>
      <c r="L3952" s="23">
        <f ca="1">NETWORKDAYS(LeaveTracker[[#This Row],[Start Date]],LeaveTracker[[#This Row],[End Date]],lstHolidays)</f>
        <v>1</v>
      </c>
      <c r="M3952" s="27"/>
    </row>
    <row r="3953" spans="1:13" ht="30" customHeight="1" x14ac:dyDescent="0.3">
      <c r="A3953" s="27">
        <f t="shared" si="36"/>
        <v>344</v>
      </c>
      <c r="B3953" s="31">
        <v>44986</v>
      </c>
      <c r="C3953" s="31">
        <v>44937</v>
      </c>
      <c r="D3953" s="19" t="s">
        <v>323</v>
      </c>
      <c r="E3953" s="51" t="str">
        <f>IF(ISBLANK(LeaveTracker[[#This Row],[Employee Name]]),"-----",VLOOKUP(LeaveTracker[[#This Row],[Employee Name]],Employees[[Employee Name]:[Office]],7))</f>
        <v>CEO</v>
      </c>
      <c r="F3953" s="51" t="str">
        <f>IF(ISBLANK(LeaveTracker[[#This Row],[Employee Name]]),"-----",VLOOKUP(LeaveTracker[[#This Row],[Employee Name]],Employees[[Employee Name]:[Office]],6))</f>
        <v>REGULAR</v>
      </c>
      <c r="G3953" s="24">
        <v>44942</v>
      </c>
      <c r="H3953" s="24">
        <v>44942</v>
      </c>
      <c r="I3953" s="19" t="s">
        <v>298</v>
      </c>
      <c r="J3953" s="43" t="s">
        <v>105</v>
      </c>
      <c r="K3953" s="51" t="str">
        <f ca="1">LeaveTracker[[#This Row],[Days]]&amp;" "&amp;LeaveTracker[[#This Row],[Type of Leave]]</f>
        <v>1 OTHER</v>
      </c>
      <c r="L3953" s="23">
        <f ca="1">NETWORKDAYS(LeaveTracker[[#This Row],[Start Date]],LeaveTracker[[#This Row],[End Date]],lstHolidays)</f>
        <v>1</v>
      </c>
      <c r="M3953" s="27"/>
    </row>
    <row r="3954" spans="1:13" ht="30" customHeight="1" x14ac:dyDescent="0.3">
      <c r="A3954" s="27">
        <f t="shared" si="36"/>
        <v>345</v>
      </c>
      <c r="B3954" s="31">
        <v>44986</v>
      </c>
      <c r="C3954" s="31">
        <v>44932</v>
      </c>
      <c r="D3954" s="19" t="s">
        <v>1311</v>
      </c>
      <c r="E3954" s="51" t="str">
        <f>IF(ISBLANK(LeaveTracker[[#This Row],[Employee Name]]),"-----",VLOOKUP(LeaveTracker[[#This Row],[Employee Name]],Employees[[Employee Name]:[Office]],7))</f>
        <v>CEO</v>
      </c>
      <c r="F3954" s="51" t="str">
        <f>IF(ISBLANK(LeaveTracker[[#This Row],[Employee Name]]),"-----",VLOOKUP(LeaveTracker[[#This Row],[Employee Name]],Employees[[Employee Name]:[Office]],6))</f>
        <v>REGULAR</v>
      </c>
      <c r="G3954" s="24">
        <v>44939</v>
      </c>
      <c r="H3954" s="24">
        <v>44939</v>
      </c>
      <c r="I3954" s="19" t="s">
        <v>82</v>
      </c>
      <c r="K3954" s="51" t="str">
        <f ca="1">LeaveTracker[[#This Row],[Days]]&amp;" "&amp;LeaveTracker[[#This Row],[Type of Leave]]</f>
        <v>1 VL</v>
      </c>
      <c r="L3954" s="23">
        <f ca="1">NETWORKDAYS(LeaveTracker[[#This Row],[Start Date]],LeaveTracker[[#This Row],[End Date]],lstHolidays)</f>
        <v>1</v>
      </c>
      <c r="M3954" s="27"/>
    </row>
    <row r="3955" spans="1:13" ht="30" customHeight="1" x14ac:dyDescent="0.3">
      <c r="A3955" s="27">
        <f t="shared" si="36"/>
        <v>346</v>
      </c>
      <c r="B3955" s="31">
        <v>44986</v>
      </c>
      <c r="C3955" s="31">
        <v>44931</v>
      </c>
      <c r="D3955" s="19" t="s">
        <v>323</v>
      </c>
      <c r="E3955" s="51" t="str">
        <f>IF(ISBLANK(LeaveTracker[[#This Row],[Employee Name]]),"-----",VLOOKUP(LeaveTracker[[#This Row],[Employee Name]],Employees[[Employee Name]:[Office]],7))</f>
        <v>CEO</v>
      </c>
      <c r="F3955" s="51" t="str">
        <f>IF(ISBLANK(LeaveTracker[[#This Row],[Employee Name]]),"-----",VLOOKUP(LeaveTracker[[#This Row],[Employee Name]],Employees[[Employee Name]:[Office]],6))</f>
        <v>REGULAR</v>
      </c>
      <c r="G3955" s="24">
        <v>44930</v>
      </c>
      <c r="H3955" s="24">
        <v>44930</v>
      </c>
      <c r="I3955" s="19" t="s">
        <v>81</v>
      </c>
      <c r="K3955" s="51" t="str">
        <f ca="1">LeaveTracker[[#This Row],[Days]]&amp;" "&amp;LeaveTracker[[#This Row],[Type of Leave]]</f>
        <v>1 SL</v>
      </c>
      <c r="L3955" s="23">
        <f ca="1">NETWORKDAYS(LeaveTracker[[#This Row],[Start Date]],LeaveTracker[[#This Row],[End Date]],lstHolidays)</f>
        <v>1</v>
      </c>
      <c r="M3955" s="27"/>
    </row>
    <row r="3956" spans="1:13" ht="30" customHeight="1" x14ac:dyDescent="0.3">
      <c r="A3956" s="27">
        <f t="shared" si="36"/>
        <v>347</v>
      </c>
      <c r="B3956" s="31">
        <v>44986</v>
      </c>
      <c r="C3956" s="31">
        <v>44929</v>
      </c>
      <c r="D3956" s="19" t="s">
        <v>147</v>
      </c>
      <c r="E3956" s="51" t="str">
        <f>IF(ISBLANK(LeaveTracker[[#This Row],[Employee Name]]),"-----",VLOOKUP(LeaveTracker[[#This Row],[Employee Name]],Employees[[Employee Name]:[Office]],7))</f>
        <v>CPDO</v>
      </c>
      <c r="F3956" s="51" t="str">
        <f>IF(ISBLANK(LeaveTracker[[#This Row],[Employee Name]]),"-----",VLOOKUP(LeaveTracker[[#This Row],[Employee Name]],Employees[[Employee Name]:[Office]],6))</f>
        <v>REGULAR</v>
      </c>
      <c r="G3956" s="24">
        <v>44935</v>
      </c>
      <c r="H3956" s="24">
        <v>44935</v>
      </c>
      <c r="I3956" s="19" t="s">
        <v>298</v>
      </c>
      <c r="J3956" s="43" t="s">
        <v>105</v>
      </c>
      <c r="K3956" s="51" t="str">
        <f ca="1">LeaveTracker[[#This Row],[Days]]&amp;" "&amp;LeaveTracker[[#This Row],[Type of Leave]]</f>
        <v>1 OTHER</v>
      </c>
      <c r="L3956" s="23">
        <f ca="1">NETWORKDAYS(LeaveTracker[[#This Row],[Start Date]],LeaveTracker[[#This Row],[End Date]],lstHolidays)</f>
        <v>1</v>
      </c>
      <c r="M3956" s="27"/>
    </row>
    <row r="3957" spans="1:13" ht="30" customHeight="1" x14ac:dyDescent="0.3">
      <c r="A3957" s="27">
        <f t="shared" si="36"/>
        <v>348</v>
      </c>
      <c r="B3957" s="31">
        <v>44986</v>
      </c>
      <c r="C3957" s="31">
        <v>44945</v>
      </c>
      <c r="D3957" s="19" t="s">
        <v>1311</v>
      </c>
      <c r="E3957" s="51" t="str">
        <f>IF(ISBLANK(LeaveTracker[[#This Row],[Employee Name]]),"-----",VLOOKUP(LeaveTracker[[#This Row],[Employee Name]],Employees[[Employee Name]:[Office]],7))</f>
        <v>CEO</v>
      </c>
      <c r="F3957" s="51" t="str">
        <f>IF(ISBLANK(LeaveTracker[[#This Row],[Employee Name]]),"-----",VLOOKUP(LeaveTracker[[#This Row],[Employee Name]],Employees[[Employee Name]:[Office]],6))</f>
        <v>REGULAR</v>
      </c>
      <c r="G3957" s="24">
        <v>44944</v>
      </c>
      <c r="H3957" s="24">
        <v>44944</v>
      </c>
      <c r="I3957" s="19" t="s">
        <v>81</v>
      </c>
      <c r="K3957" s="51" t="str">
        <f ca="1">LeaveTracker[[#This Row],[Days]]&amp;" "&amp;LeaveTracker[[#This Row],[Type of Leave]]</f>
        <v>1 SL</v>
      </c>
      <c r="L3957" s="23">
        <f ca="1">NETWORKDAYS(LeaveTracker[[#This Row],[Start Date]],LeaveTracker[[#This Row],[End Date]],lstHolidays)</f>
        <v>1</v>
      </c>
      <c r="M3957" s="27"/>
    </row>
    <row r="3958" spans="1:13" ht="30" customHeight="1" x14ac:dyDescent="0.3">
      <c r="A3958" s="27">
        <f t="shared" si="36"/>
        <v>349</v>
      </c>
      <c r="B3958" s="31">
        <v>44986</v>
      </c>
      <c r="C3958" s="31">
        <v>44952</v>
      </c>
      <c r="D3958" s="19" t="s">
        <v>2130</v>
      </c>
      <c r="E3958" s="51" t="str">
        <f>IF(ISBLANK(LeaveTracker[[#This Row],[Employee Name]]),"-----",VLOOKUP(LeaveTracker[[#This Row],[Employee Name]],Employees[[Employee Name]:[Office]],7))</f>
        <v>CITY PLANNING &amp; DEV'T OFFICE</v>
      </c>
      <c r="F3958" s="51">
        <f>IF(ISBLANK(LeaveTracker[[#This Row],[Employee Name]]),"-----",VLOOKUP(LeaveTracker[[#This Row],[Employee Name]],Employees[[Employee Name]:[Office]],6))</f>
        <v>0</v>
      </c>
      <c r="G3958" s="24">
        <v>44950</v>
      </c>
      <c r="H3958" s="24">
        <v>44951</v>
      </c>
      <c r="I3958" s="19" t="s">
        <v>81</v>
      </c>
      <c r="K3958" s="51" t="str">
        <f ca="1">LeaveTracker[[#This Row],[Days]]&amp;" "&amp;LeaveTracker[[#This Row],[Type of Leave]]</f>
        <v>2 SL</v>
      </c>
      <c r="L3958" s="23">
        <f ca="1">NETWORKDAYS(LeaveTracker[[#This Row],[Start Date]],LeaveTracker[[#This Row],[End Date]],lstHolidays)</f>
        <v>2</v>
      </c>
      <c r="M3958" s="27"/>
    </row>
    <row r="3959" spans="1:13" ht="30" customHeight="1" x14ac:dyDescent="0.3">
      <c r="A3959" s="27">
        <f t="shared" si="36"/>
        <v>350</v>
      </c>
      <c r="B3959" s="31">
        <v>44986</v>
      </c>
      <c r="C3959" s="31">
        <v>44935</v>
      </c>
      <c r="D3959" s="19" t="s">
        <v>367</v>
      </c>
      <c r="E3959" s="51" t="str">
        <f>IF(ISBLANK(LeaveTracker[[#This Row],[Employee Name]]),"-----",VLOOKUP(LeaveTracker[[#This Row],[Employee Name]],Employees[[Employee Name]:[Office]],7))</f>
        <v>CCT</v>
      </c>
      <c r="F3959" s="51" t="str">
        <f>IF(ISBLANK(LeaveTracker[[#This Row],[Employee Name]]),"-----",VLOOKUP(LeaveTracker[[#This Row],[Employee Name]],Employees[[Employee Name]:[Office]],6))</f>
        <v>REGULAR</v>
      </c>
      <c r="G3959" s="24">
        <v>44942</v>
      </c>
      <c r="H3959" s="24">
        <v>44942</v>
      </c>
      <c r="I3959" s="19" t="s">
        <v>298</v>
      </c>
      <c r="J3959" s="43" t="s">
        <v>105</v>
      </c>
      <c r="K3959" s="51" t="str">
        <f ca="1">LeaveTracker[[#This Row],[Days]]&amp;" "&amp;LeaveTracker[[#This Row],[Type of Leave]]</f>
        <v>1 OTHER</v>
      </c>
      <c r="L3959" s="23">
        <f ca="1">NETWORKDAYS(LeaveTracker[[#This Row],[Start Date]],LeaveTracker[[#This Row],[End Date]],lstHolidays)</f>
        <v>1</v>
      </c>
      <c r="M3959" s="27"/>
    </row>
    <row r="3960" spans="1:13" ht="30" customHeight="1" x14ac:dyDescent="0.3">
      <c r="A3960" s="27">
        <f t="shared" si="36"/>
        <v>351</v>
      </c>
      <c r="B3960" s="31">
        <v>44986</v>
      </c>
      <c r="C3960" s="31">
        <v>44935</v>
      </c>
      <c r="D3960" s="19" t="s">
        <v>367</v>
      </c>
      <c r="E3960" s="51" t="str">
        <f>IF(ISBLANK(LeaveTracker[[#This Row],[Employee Name]]),"-----",VLOOKUP(LeaveTracker[[#This Row],[Employee Name]],Employees[[Employee Name]:[Office]],7))</f>
        <v>CCT</v>
      </c>
      <c r="F3960" s="51" t="str">
        <f>IF(ISBLANK(LeaveTracker[[#This Row],[Employee Name]]),"-----",VLOOKUP(LeaveTracker[[#This Row],[Employee Name]],Employees[[Employee Name]:[Office]],6))</f>
        <v>REGULAR</v>
      </c>
      <c r="G3960" s="24">
        <v>44932</v>
      </c>
      <c r="H3960" s="24">
        <v>44932</v>
      </c>
      <c r="I3960" s="19" t="s">
        <v>81</v>
      </c>
      <c r="K3960" s="51" t="str">
        <f ca="1">LeaveTracker[[#This Row],[Days]]&amp;" "&amp;LeaveTracker[[#This Row],[Type of Leave]]</f>
        <v>1 SL</v>
      </c>
      <c r="L3960" s="23">
        <f ca="1">NETWORKDAYS(LeaveTracker[[#This Row],[Start Date]],LeaveTracker[[#This Row],[End Date]],lstHolidays)</f>
        <v>1</v>
      </c>
      <c r="M3960" s="27"/>
    </row>
    <row r="3961" spans="1:13" ht="30" customHeight="1" x14ac:dyDescent="0.3">
      <c r="A3961" s="27">
        <f t="shared" si="36"/>
        <v>352</v>
      </c>
      <c r="B3961" s="31">
        <v>44986</v>
      </c>
      <c r="C3961" s="31">
        <v>44942</v>
      </c>
      <c r="D3961" s="19" t="s">
        <v>578</v>
      </c>
      <c r="E3961" s="51" t="str">
        <f>IF(ISBLANK(LeaveTracker[[#This Row],[Employee Name]]),"-----",VLOOKUP(LeaveTracker[[#This Row],[Employee Name]],Employees[[Employee Name]:[Office]],7))</f>
        <v>CCT</v>
      </c>
      <c r="F3961" s="51" t="str">
        <f>IF(ISBLANK(LeaveTracker[[#This Row],[Employee Name]]),"-----",VLOOKUP(LeaveTracker[[#This Row],[Employee Name]],Employees[[Employee Name]:[Office]],6))</f>
        <v>REGULAR</v>
      </c>
      <c r="G3961" s="24">
        <v>44935</v>
      </c>
      <c r="H3961" s="24">
        <v>44935</v>
      </c>
      <c r="I3961" s="19" t="s">
        <v>81</v>
      </c>
      <c r="K3961" s="51" t="str">
        <f ca="1">LeaveTracker[[#This Row],[Days]]&amp;" "&amp;LeaveTracker[[#This Row],[Type of Leave]]</f>
        <v>1 SL</v>
      </c>
      <c r="L3961" s="23">
        <f ca="1">NETWORKDAYS(LeaveTracker[[#This Row],[Start Date]],LeaveTracker[[#This Row],[End Date]],lstHolidays)</f>
        <v>1</v>
      </c>
      <c r="M3961" s="27"/>
    </row>
    <row r="3962" spans="1:13" ht="30" customHeight="1" x14ac:dyDescent="0.3">
      <c r="A3962" s="27">
        <v>352</v>
      </c>
      <c r="B3962" s="31">
        <v>44986</v>
      </c>
      <c r="C3962" s="31">
        <v>44942</v>
      </c>
      <c r="D3962" s="19" t="s">
        <v>578</v>
      </c>
      <c r="E3962" s="51" t="str">
        <f>IF(ISBLANK(LeaveTracker[[#This Row],[Employee Name]]),"-----",VLOOKUP(LeaveTracker[[#This Row],[Employee Name]],Employees[[Employee Name]:[Office]],7))</f>
        <v>CCT</v>
      </c>
      <c r="F3962" s="51" t="str">
        <f>IF(ISBLANK(LeaveTracker[[#This Row],[Employee Name]]),"-----",VLOOKUP(LeaveTracker[[#This Row],[Employee Name]],Employees[[Employee Name]:[Office]],6))</f>
        <v>REGULAR</v>
      </c>
      <c r="G3962" s="24">
        <v>44938</v>
      </c>
      <c r="H3962" s="24">
        <v>44939</v>
      </c>
      <c r="I3962" s="19" t="s">
        <v>81</v>
      </c>
      <c r="K3962" s="51" t="str">
        <f ca="1">LeaveTracker[[#This Row],[Days]]&amp;" "&amp;LeaveTracker[[#This Row],[Type of Leave]]</f>
        <v>2 SL</v>
      </c>
      <c r="L3962" s="23">
        <f ca="1">NETWORKDAYS(LeaveTracker[[#This Row],[Start Date]],LeaveTracker[[#This Row],[End Date]],lstHolidays)</f>
        <v>2</v>
      </c>
      <c r="M3962" s="27"/>
    </row>
    <row r="3963" spans="1:13" ht="30" customHeight="1" x14ac:dyDescent="0.3">
      <c r="A3963" s="27">
        <f t="shared" si="36"/>
        <v>353</v>
      </c>
      <c r="B3963" s="31">
        <v>44986</v>
      </c>
      <c r="C3963" s="31">
        <v>44916</v>
      </c>
      <c r="D3963" s="19" t="s">
        <v>452</v>
      </c>
      <c r="E3963" s="51" t="str">
        <f>IF(ISBLANK(LeaveTracker[[#This Row],[Employee Name]]),"-----",VLOOKUP(LeaveTracker[[#This Row],[Employee Name]],Employees[[Employee Name]:[Office]],7))</f>
        <v>CEO</v>
      </c>
      <c r="F3963" s="51" t="str">
        <f>IF(ISBLANK(LeaveTracker[[#This Row],[Employee Name]]),"-----",VLOOKUP(LeaveTracker[[#This Row],[Employee Name]],Employees[[Employee Name]:[Office]],6))</f>
        <v>REGULAR</v>
      </c>
      <c r="G3963" s="24">
        <v>45286</v>
      </c>
      <c r="H3963" s="24">
        <v>45289</v>
      </c>
      <c r="I3963" s="19" t="s">
        <v>82</v>
      </c>
      <c r="K3963" s="51" t="str">
        <f ca="1">LeaveTracker[[#This Row],[Days]]&amp;" "&amp;LeaveTracker[[#This Row],[Type of Leave]]</f>
        <v>4 VL</v>
      </c>
      <c r="L3963" s="23">
        <f ca="1">NETWORKDAYS(LeaveTracker[[#This Row],[Start Date]],LeaveTracker[[#This Row],[End Date]],lstHolidays)</f>
        <v>4</v>
      </c>
      <c r="M3963" s="27"/>
    </row>
    <row r="3964" spans="1:13" ht="30" customHeight="1" x14ac:dyDescent="0.3">
      <c r="A3964" s="27">
        <f t="shared" si="36"/>
        <v>354</v>
      </c>
      <c r="B3964" s="31">
        <v>44986</v>
      </c>
      <c r="C3964" s="31">
        <v>44956</v>
      </c>
      <c r="D3964" s="19" t="s">
        <v>2134</v>
      </c>
      <c r="E3964" s="51" t="str">
        <f>IF(ISBLANK(LeaveTracker[[#This Row],[Employee Name]]),"-----",VLOOKUP(LeaveTracker[[#This Row],[Employee Name]],Employees[[Employee Name]:[Office]],7))</f>
        <v>TOPS OFFICE</v>
      </c>
      <c r="F3964" s="51">
        <f>IF(ISBLANK(LeaveTracker[[#This Row],[Employee Name]]),"-----",VLOOKUP(LeaveTracker[[#This Row],[Employee Name]],Employees[[Employee Name]:[Office]],6))</f>
        <v>0</v>
      </c>
      <c r="G3964" s="24">
        <v>44956</v>
      </c>
      <c r="H3964" s="24">
        <v>44966</v>
      </c>
      <c r="I3964" s="19" t="s">
        <v>81</v>
      </c>
      <c r="K3964" s="51" t="str">
        <f ca="1">LeaveTracker[[#This Row],[Days]]&amp;" "&amp;LeaveTracker[[#This Row],[Type of Leave]]</f>
        <v>9 SL</v>
      </c>
      <c r="L3964" s="23">
        <f ca="1">NETWORKDAYS(LeaveTracker[[#This Row],[Start Date]],LeaveTracker[[#This Row],[End Date]],lstHolidays)</f>
        <v>9</v>
      </c>
      <c r="M3964" s="27"/>
    </row>
    <row r="3965" spans="1:13" ht="30" customHeight="1" x14ac:dyDescent="0.3">
      <c r="A3965" s="27">
        <f t="shared" si="36"/>
        <v>355</v>
      </c>
      <c r="B3965" s="31">
        <v>44986</v>
      </c>
      <c r="C3965" s="31">
        <v>44917</v>
      </c>
      <c r="D3965" s="19" t="s">
        <v>323</v>
      </c>
      <c r="E3965" s="51" t="str">
        <f>IF(ISBLANK(LeaveTracker[[#This Row],[Employee Name]]),"-----",VLOOKUP(LeaveTracker[[#This Row],[Employee Name]],Employees[[Employee Name]:[Office]],7))</f>
        <v>CEO</v>
      </c>
      <c r="F3965" s="51" t="str">
        <f>IF(ISBLANK(LeaveTracker[[#This Row],[Employee Name]]),"-----",VLOOKUP(LeaveTracker[[#This Row],[Employee Name]],Employees[[Employee Name]:[Office]],6))</f>
        <v>REGULAR</v>
      </c>
      <c r="G3965" s="24">
        <v>44923</v>
      </c>
      <c r="H3965" s="24">
        <v>44924</v>
      </c>
      <c r="I3965" s="19" t="s">
        <v>82</v>
      </c>
      <c r="K3965" s="51" t="str">
        <f ca="1">LeaveTracker[[#This Row],[Days]]&amp;" "&amp;LeaveTracker[[#This Row],[Type of Leave]]</f>
        <v>2 VL</v>
      </c>
      <c r="L3965" s="23">
        <f ca="1">NETWORKDAYS(LeaveTracker[[#This Row],[Start Date]],LeaveTracker[[#This Row],[End Date]],lstHolidays)</f>
        <v>2</v>
      </c>
      <c r="M3965" s="27"/>
    </row>
    <row r="3966" spans="1:13" ht="30" customHeight="1" x14ac:dyDescent="0.3">
      <c r="A3966" s="27">
        <f t="shared" si="36"/>
        <v>356</v>
      </c>
      <c r="B3966" s="31">
        <v>44986</v>
      </c>
      <c r="C3966" s="31">
        <v>44910</v>
      </c>
      <c r="D3966" s="19" t="s">
        <v>1002</v>
      </c>
      <c r="E3966" s="51" t="str">
        <f>IF(ISBLANK(LeaveTracker[[#This Row],[Employee Name]]),"-----",VLOOKUP(LeaveTracker[[#This Row],[Employee Name]],Employees[[Employee Name]:[Office]],7))</f>
        <v>CEO</v>
      </c>
      <c r="F3966" s="51" t="str">
        <f>IF(ISBLANK(LeaveTracker[[#This Row],[Employee Name]]),"-----",VLOOKUP(LeaveTracker[[#This Row],[Employee Name]],Employees[[Employee Name]:[Office]],6))</f>
        <v>REGULAR</v>
      </c>
      <c r="G3966" s="24">
        <v>44922</v>
      </c>
      <c r="H3966" s="24">
        <v>44924</v>
      </c>
      <c r="I3966" s="19" t="s">
        <v>82</v>
      </c>
      <c r="K3966" s="51" t="str">
        <f ca="1">LeaveTracker[[#This Row],[Days]]&amp;" "&amp;LeaveTracker[[#This Row],[Type of Leave]]</f>
        <v>3 VL</v>
      </c>
      <c r="L3966" s="23">
        <f ca="1">NETWORKDAYS(LeaveTracker[[#This Row],[Start Date]],LeaveTracker[[#This Row],[End Date]],lstHolidays)</f>
        <v>3</v>
      </c>
      <c r="M3966" s="27"/>
    </row>
    <row r="3967" spans="1:13" ht="30" customHeight="1" x14ac:dyDescent="0.3">
      <c r="A3967" s="27">
        <f t="shared" si="36"/>
        <v>357</v>
      </c>
      <c r="B3967" s="31">
        <v>44986</v>
      </c>
      <c r="C3967" s="31">
        <v>44914</v>
      </c>
      <c r="D3967" s="19" t="s">
        <v>147</v>
      </c>
      <c r="E3967" s="51" t="str">
        <f>IF(ISBLANK(LeaveTracker[[#This Row],[Employee Name]]),"-----",VLOOKUP(LeaveTracker[[#This Row],[Employee Name]],Employees[[Employee Name]:[Office]],7))</f>
        <v>CPDO</v>
      </c>
      <c r="F3967" s="51" t="str">
        <f>IF(ISBLANK(LeaveTracker[[#This Row],[Employee Name]]),"-----",VLOOKUP(LeaveTracker[[#This Row],[Employee Name]],Employees[[Employee Name]:[Office]],6))</f>
        <v>REGULAR</v>
      </c>
      <c r="G3967" s="24">
        <v>44921</v>
      </c>
      <c r="H3967" s="24">
        <v>44923</v>
      </c>
      <c r="I3967" s="19" t="s">
        <v>82</v>
      </c>
      <c r="K3967" s="51" t="str">
        <f ca="1">LeaveTracker[[#This Row],[Days]]&amp;" "&amp;LeaveTracker[[#This Row],[Type of Leave]]</f>
        <v>2 VL</v>
      </c>
      <c r="L3967" s="23">
        <f ca="1">NETWORKDAYS(LeaveTracker[[#This Row],[Start Date]],LeaveTracker[[#This Row],[End Date]],lstHolidays)</f>
        <v>2</v>
      </c>
      <c r="M3967" s="27"/>
    </row>
    <row r="3968" spans="1:13" ht="30" customHeight="1" x14ac:dyDescent="0.3">
      <c r="A3968" s="27">
        <f t="shared" si="36"/>
        <v>358</v>
      </c>
      <c r="B3968" s="31">
        <v>44986</v>
      </c>
      <c r="C3968" s="31">
        <v>44914</v>
      </c>
      <c r="D3968" s="19" t="s">
        <v>2136</v>
      </c>
      <c r="E3968" s="51" t="str">
        <f>IF(ISBLANK(LeaveTracker[[#This Row],[Employee Name]]),"-----",VLOOKUP(LeaveTracker[[#This Row],[Employee Name]],Employees[[Employee Name]:[Office]],7))</f>
        <v>CPDO</v>
      </c>
      <c r="F3968" s="51">
        <f>IF(ISBLANK(LeaveTracker[[#This Row],[Employee Name]]),"-----",VLOOKUP(LeaveTracker[[#This Row],[Employee Name]],Employees[[Employee Name]:[Office]],6))</f>
        <v>0</v>
      </c>
      <c r="G3968" s="24">
        <v>44956</v>
      </c>
      <c r="H3968" s="24">
        <v>44960</v>
      </c>
      <c r="I3968" s="19" t="s">
        <v>82</v>
      </c>
      <c r="K3968" s="51" t="str">
        <f ca="1">LeaveTracker[[#This Row],[Days]]&amp;" "&amp;LeaveTracker[[#This Row],[Type of Leave]]</f>
        <v>5 VL</v>
      </c>
      <c r="L3968" s="23">
        <f ca="1">NETWORKDAYS(LeaveTracker[[#This Row],[Start Date]],LeaveTracker[[#This Row],[End Date]],lstHolidays)</f>
        <v>5</v>
      </c>
      <c r="M3968" s="27"/>
    </row>
    <row r="3969" spans="1:13" ht="30" customHeight="1" x14ac:dyDescent="0.3">
      <c r="A3969" s="27">
        <f t="shared" si="36"/>
        <v>359</v>
      </c>
      <c r="B3969" s="31">
        <v>44986</v>
      </c>
      <c r="C3969" s="31">
        <v>44904</v>
      </c>
      <c r="D3969" s="19" t="s">
        <v>2136</v>
      </c>
      <c r="E3969" s="51" t="str">
        <f>IF(ISBLANK(LeaveTracker[[#This Row],[Employee Name]]),"-----",VLOOKUP(LeaveTracker[[#This Row],[Employee Name]],Employees[[Employee Name]:[Office]],7))</f>
        <v>CPDO</v>
      </c>
      <c r="F3969" s="51">
        <f>IF(ISBLANK(LeaveTracker[[#This Row],[Employee Name]]),"-----",VLOOKUP(LeaveTracker[[#This Row],[Employee Name]],Employees[[Employee Name]:[Office]],6))</f>
        <v>0</v>
      </c>
      <c r="G3969" s="24">
        <v>44931</v>
      </c>
      <c r="H3969" s="24">
        <v>44931</v>
      </c>
      <c r="I3969" s="19" t="s">
        <v>298</v>
      </c>
      <c r="J3969" s="43" t="s">
        <v>2137</v>
      </c>
      <c r="K3969" s="51" t="str">
        <f ca="1">LeaveTracker[[#This Row],[Days]]&amp;" "&amp;LeaveTracker[[#This Row],[Type of Leave]]</f>
        <v>1 OTHER</v>
      </c>
      <c r="L3969" s="23">
        <f ca="1">NETWORKDAYS(LeaveTracker[[#This Row],[Start Date]],LeaveTracker[[#This Row],[End Date]],lstHolidays)</f>
        <v>1</v>
      </c>
      <c r="M3969" s="27"/>
    </row>
    <row r="3970" spans="1:13" ht="30" customHeight="1" x14ac:dyDescent="0.3">
      <c r="A3970" s="27">
        <f t="shared" si="36"/>
        <v>360</v>
      </c>
      <c r="B3970" s="31">
        <v>44989</v>
      </c>
      <c r="C3970" s="31">
        <v>44986</v>
      </c>
      <c r="D3970" s="19" t="s">
        <v>780</v>
      </c>
      <c r="E3970" s="51" t="str">
        <f>IF(ISBLANK(LeaveTracker[[#This Row],[Employee Name]]),"-----",VLOOKUP(LeaveTracker[[#This Row],[Employee Name]],Employees[[Employee Name]:[Office]],7))</f>
        <v>SP</v>
      </c>
      <c r="F3970" s="51" t="str">
        <f>IF(ISBLANK(LeaveTracker[[#This Row],[Employee Name]]),"-----",VLOOKUP(LeaveTracker[[#This Row],[Employee Name]],Employees[[Employee Name]:[Office]],6))</f>
        <v>REGULAR</v>
      </c>
      <c r="G3970" s="24"/>
      <c r="H3970" s="24"/>
      <c r="I3970" s="19" t="s">
        <v>298</v>
      </c>
      <c r="J3970" s="43" t="s">
        <v>691</v>
      </c>
      <c r="K3970" s="51" t="str">
        <f ca="1">LeaveTracker[[#This Row],[Days]]&amp;" "&amp;LeaveTracker[[#This Row],[Type of Leave]]</f>
        <v>0 OTHER</v>
      </c>
      <c r="L3970" s="23">
        <f ca="1">NETWORKDAYS(LeaveTracker[[#This Row],[Start Date]],LeaveTracker[[#This Row],[End Date]],lstHolidays)</f>
        <v>0</v>
      </c>
      <c r="M3970" s="27"/>
    </row>
    <row r="3971" spans="1:13" ht="30" customHeight="1" x14ac:dyDescent="0.3">
      <c r="A3971" s="27">
        <f t="shared" si="36"/>
        <v>361</v>
      </c>
      <c r="B3971" s="31">
        <v>44989</v>
      </c>
      <c r="C3971" s="31">
        <v>44910</v>
      </c>
      <c r="D3971" s="19" t="s">
        <v>726</v>
      </c>
      <c r="E3971" s="51" t="str">
        <f>IF(ISBLANK(LeaveTracker[[#This Row],[Employee Name]]),"-----",VLOOKUP(LeaveTracker[[#This Row],[Employee Name]],Employees[[Employee Name]:[Office]],7))</f>
        <v>SP</v>
      </c>
      <c r="F3971" s="51" t="str">
        <f>IF(ISBLANK(LeaveTracker[[#This Row],[Employee Name]]),"-----",VLOOKUP(LeaveTracker[[#This Row],[Employee Name]],Employees[[Employee Name]:[Office]],6))</f>
        <v>REGULAR</v>
      </c>
      <c r="G3971" s="24">
        <v>44918</v>
      </c>
      <c r="H3971" s="24">
        <v>44918</v>
      </c>
      <c r="I3971" s="19" t="s">
        <v>82</v>
      </c>
      <c r="K3971" s="51" t="str">
        <f ca="1">LeaveTracker[[#This Row],[Days]]&amp;" "&amp;LeaveTracker[[#This Row],[Type of Leave]]</f>
        <v>1 VL</v>
      </c>
      <c r="L3971" s="23">
        <f ca="1">NETWORKDAYS(LeaveTracker[[#This Row],[Start Date]],LeaveTracker[[#This Row],[End Date]],lstHolidays)</f>
        <v>1</v>
      </c>
      <c r="M3971" s="27"/>
    </row>
    <row r="3972" spans="1:13" ht="30" customHeight="1" x14ac:dyDescent="0.3">
      <c r="A3972" s="27">
        <v>361</v>
      </c>
      <c r="B3972" s="31">
        <v>44989</v>
      </c>
      <c r="C3972" s="31">
        <v>44910</v>
      </c>
      <c r="D3972" s="19" t="s">
        <v>726</v>
      </c>
      <c r="E3972" s="51" t="str">
        <f>IF(ISBLANK(LeaveTracker[[#This Row],[Employee Name]]),"-----",VLOOKUP(LeaveTracker[[#This Row],[Employee Name]],Employees[[Employee Name]:[Office]],7))</f>
        <v>SP</v>
      </c>
      <c r="F3972" s="51" t="str">
        <f>IF(ISBLANK(LeaveTracker[[#This Row],[Employee Name]]),"-----",VLOOKUP(LeaveTracker[[#This Row],[Employee Name]],Employees[[Employee Name]:[Office]],6))</f>
        <v>REGULAR</v>
      </c>
      <c r="G3972" s="24">
        <v>44922</v>
      </c>
      <c r="H3972" s="24">
        <v>44922</v>
      </c>
      <c r="I3972" s="19" t="s">
        <v>82</v>
      </c>
      <c r="K3972" s="51" t="str">
        <f ca="1">LeaveTracker[[#This Row],[Days]]&amp;" "&amp;LeaveTracker[[#This Row],[Type of Leave]]</f>
        <v>1 VL</v>
      </c>
      <c r="L3972" s="23">
        <f ca="1">NETWORKDAYS(LeaveTracker[[#This Row],[Start Date]],LeaveTracker[[#This Row],[End Date]],lstHolidays)</f>
        <v>1</v>
      </c>
      <c r="M3972" s="27"/>
    </row>
    <row r="3973" spans="1:13" ht="30" customHeight="1" x14ac:dyDescent="0.3">
      <c r="A3973" s="27">
        <f t="shared" si="36"/>
        <v>362</v>
      </c>
      <c r="B3973" s="31">
        <v>44989</v>
      </c>
      <c r="C3973" s="31">
        <v>44939</v>
      </c>
      <c r="D3973" s="19" t="s">
        <v>1837</v>
      </c>
      <c r="E3973" s="51" t="str">
        <f>IF(ISBLANK(LeaveTracker[[#This Row],[Employee Name]]),"-----",VLOOKUP(LeaveTracker[[#This Row],[Employee Name]],Employees[[Employee Name]:[Office]],7))</f>
        <v>SP</v>
      </c>
      <c r="F3973" s="51" t="str">
        <f>IF(ISBLANK(LeaveTracker[[#This Row],[Employee Name]]),"-----",VLOOKUP(LeaveTracker[[#This Row],[Employee Name]],Employees[[Employee Name]:[Office]],6))</f>
        <v>CASUAL</v>
      </c>
      <c r="G3973" s="24">
        <v>44944</v>
      </c>
      <c r="H3973" s="24">
        <v>44946</v>
      </c>
      <c r="I3973" s="19" t="s">
        <v>82</v>
      </c>
      <c r="K3973" s="51" t="str">
        <f ca="1">LeaveTracker[[#This Row],[Days]]&amp;" "&amp;LeaveTracker[[#This Row],[Type of Leave]]</f>
        <v>3 VL</v>
      </c>
      <c r="L3973" s="23">
        <f ca="1">NETWORKDAYS(LeaveTracker[[#This Row],[Start Date]],LeaveTracker[[#This Row],[End Date]],lstHolidays)</f>
        <v>3</v>
      </c>
      <c r="M3973" s="27"/>
    </row>
    <row r="3974" spans="1:13" ht="30" customHeight="1" x14ac:dyDescent="0.3">
      <c r="A3974" s="27">
        <f t="shared" si="36"/>
        <v>363</v>
      </c>
      <c r="B3974" s="31">
        <v>44989</v>
      </c>
      <c r="C3974" s="31">
        <v>44939</v>
      </c>
      <c r="D3974" s="19" t="s">
        <v>362</v>
      </c>
      <c r="E3974" s="51" t="str">
        <f>IF(ISBLANK(LeaveTracker[[#This Row],[Employee Name]]),"-----",VLOOKUP(LeaveTracker[[#This Row],[Employee Name]],Employees[[Employee Name]:[Office]],7))</f>
        <v>SP</v>
      </c>
      <c r="F3974" s="51" t="str">
        <f>IF(ISBLANK(LeaveTracker[[#This Row],[Employee Name]]),"-----",VLOOKUP(LeaveTracker[[#This Row],[Employee Name]],Employees[[Employee Name]:[Office]],6))</f>
        <v>REGULAR</v>
      </c>
      <c r="G3974" s="24">
        <v>44935</v>
      </c>
      <c r="H3974" s="24">
        <v>44937</v>
      </c>
      <c r="I3974" s="19" t="s">
        <v>81</v>
      </c>
      <c r="K3974" s="51" t="str">
        <f ca="1">LeaveTracker[[#This Row],[Days]]&amp;" "&amp;LeaveTracker[[#This Row],[Type of Leave]]</f>
        <v>3 SL</v>
      </c>
      <c r="L3974" s="23">
        <f ca="1">NETWORKDAYS(LeaveTracker[[#This Row],[Start Date]],LeaveTracker[[#This Row],[End Date]],lstHolidays)</f>
        <v>3</v>
      </c>
      <c r="M3974" s="27"/>
    </row>
    <row r="3975" spans="1:13" ht="30" customHeight="1" x14ac:dyDescent="0.3">
      <c r="A3975" s="27">
        <f t="shared" si="36"/>
        <v>364</v>
      </c>
      <c r="B3975" s="31">
        <v>44989</v>
      </c>
      <c r="C3975" s="31">
        <v>44937</v>
      </c>
      <c r="D3975" s="19" t="s">
        <v>730</v>
      </c>
      <c r="E3975" s="51" t="str">
        <f>IF(ISBLANK(LeaveTracker[[#This Row],[Employee Name]]),"-----",VLOOKUP(LeaveTracker[[#This Row],[Employee Name]],Employees[[Employee Name]:[Office]],7))</f>
        <v>SP</v>
      </c>
      <c r="F3975" s="51" t="str">
        <f>IF(ISBLANK(LeaveTracker[[#This Row],[Employee Name]]),"-----",VLOOKUP(LeaveTracker[[#This Row],[Employee Name]],Employees[[Employee Name]:[Office]],6))</f>
        <v>REGULAR</v>
      </c>
      <c r="G3975" s="24">
        <v>44936</v>
      </c>
      <c r="H3975" s="24">
        <v>44936</v>
      </c>
      <c r="I3975" s="19" t="s">
        <v>81</v>
      </c>
      <c r="K3975" s="51" t="str">
        <f ca="1">LeaveTracker[[#This Row],[Days]]&amp;" "&amp;LeaveTracker[[#This Row],[Type of Leave]]</f>
        <v>1 SL</v>
      </c>
      <c r="L3975" s="23">
        <f ca="1">NETWORKDAYS(LeaveTracker[[#This Row],[Start Date]],LeaveTracker[[#This Row],[End Date]],lstHolidays)</f>
        <v>1</v>
      </c>
      <c r="M3975" s="27"/>
    </row>
    <row r="3976" spans="1:13" ht="30" customHeight="1" x14ac:dyDescent="0.3">
      <c r="A3976" s="27">
        <f t="shared" si="36"/>
        <v>365</v>
      </c>
      <c r="B3976" s="31">
        <v>44989</v>
      </c>
      <c r="C3976" s="31">
        <v>44937</v>
      </c>
      <c r="D3976" s="19" t="s">
        <v>726</v>
      </c>
      <c r="E3976" s="51" t="str">
        <f>IF(ISBLANK(LeaveTracker[[#This Row],[Employee Name]]),"-----",VLOOKUP(LeaveTracker[[#This Row],[Employee Name]],Employees[[Employee Name]:[Office]],7))</f>
        <v>SP</v>
      </c>
      <c r="F3976" s="51" t="str">
        <f>IF(ISBLANK(LeaveTracker[[#This Row],[Employee Name]]),"-----",VLOOKUP(LeaveTracker[[#This Row],[Employee Name]],Employees[[Employee Name]:[Office]],6))</f>
        <v>REGULAR</v>
      </c>
      <c r="G3976" s="24">
        <v>44935</v>
      </c>
      <c r="H3976" s="24">
        <v>44936</v>
      </c>
      <c r="I3976" s="19" t="s">
        <v>81</v>
      </c>
      <c r="K3976" s="51" t="str">
        <f ca="1">LeaveTracker[[#This Row],[Days]]&amp;" "&amp;LeaveTracker[[#This Row],[Type of Leave]]</f>
        <v>2 SL</v>
      </c>
      <c r="L3976" s="23">
        <f ca="1">NETWORKDAYS(LeaveTracker[[#This Row],[Start Date]],LeaveTracker[[#This Row],[End Date]],lstHolidays)</f>
        <v>2</v>
      </c>
      <c r="M3976" s="27"/>
    </row>
    <row r="3977" spans="1:13" ht="30" customHeight="1" x14ac:dyDescent="0.3">
      <c r="A3977" s="27">
        <f t="shared" si="36"/>
        <v>366</v>
      </c>
      <c r="B3977" s="31">
        <v>44989</v>
      </c>
      <c r="C3977" s="31">
        <v>44937</v>
      </c>
      <c r="D3977" s="19" t="s">
        <v>671</v>
      </c>
      <c r="E3977" s="51" t="str">
        <f>IF(ISBLANK(LeaveTracker[[#This Row],[Employee Name]]),"-----",VLOOKUP(LeaveTracker[[#This Row],[Employee Name]],Employees[[Employee Name]:[Office]],7))</f>
        <v>SP</v>
      </c>
      <c r="F3977" s="51" t="str">
        <f>IF(ISBLANK(LeaveTracker[[#This Row],[Employee Name]]),"-----",VLOOKUP(LeaveTracker[[#This Row],[Employee Name]],Employees[[Employee Name]:[Office]],6))</f>
        <v>REGULAR</v>
      </c>
      <c r="G3977" s="24">
        <v>44936</v>
      </c>
      <c r="H3977" s="24">
        <v>44936</v>
      </c>
      <c r="I3977" s="19" t="s">
        <v>81</v>
      </c>
      <c r="K3977" s="51" t="str">
        <f ca="1">LeaveTracker[[#This Row],[Days]]&amp;" "&amp;LeaveTracker[[#This Row],[Type of Leave]]</f>
        <v>1 SL</v>
      </c>
      <c r="L3977" s="23">
        <f ca="1">NETWORKDAYS(LeaveTracker[[#This Row],[Start Date]],LeaveTracker[[#This Row],[End Date]],lstHolidays)</f>
        <v>1</v>
      </c>
      <c r="M3977" s="27"/>
    </row>
    <row r="3978" spans="1:13" ht="30" customHeight="1" x14ac:dyDescent="0.3">
      <c r="A3978" s="27">
        <f t="shared" si="36"/>
        <v>367</v>
      </c>
      <c r="B3978" s="31">
        <v>44989</v>
      </c>
      <c r="C3978" s="31">
        <v>44924</v>
      </c>
      <c r="D3978" s="19" t="s">
        <v>362</v>
      </c>
      <c r="E3978" s="51" t="str">
        <f>IF(ISBLANK(LeaveTracker[[#This Row],[Employee Name]]),"-----",VLOOKUP(LeaveTracker[[#This Row],[Employee Name]],Employees[[Employee Name]:[Office]],7))</f>
        <v>SP</v>
      </c>
      <c r="F3978" s="51" t="str">
        <f>IF(ISBLANK(LeaveTracker[[#This Row],[Employee Name]]),"-----",VLOOKUP(LeaveTracker[[#This Row],[Employee Name]],Employees[[Employee Name]:[Office]],6))</f>
        <v>REGULAR</v>
      </c>
      <c r="G3978" s="24">
        <v>44923</v>
      </c>
      <c r="H3978" s="24">
        <v>44923</v>
      </c>
      <c r="I3978" s="19" t="s">
        <v>81</v>
      </c>
      <c r="K3978" s="51" t="str">
        <f ca="1">LeaveTracker[[#This Row],[Days]]&amp;" "&amp;LeaveTracker[[#This Row],[Type of Leave]]</f>
        <v>1 SL</v>
      </c>
      <c r="L3978" s="23">
        <f ca="1">NETWORKDAYS(LeaveTracker[[#This Row],[Start Date]],LeaveTracker[[#This Row],[End Date]],lstHolidays)</f>
        <v>1</v>
      </c>
      <c r="M3978" s="27"/>
    </row>
    <row r="3979" spans="1:13" ht="30" customHeight="1" x14ac:dyDescent="0.3">
      <c r="A3979" s="27">
        <f t="shared" si="36"/>
        <v>368</v>
      </c>
      <c r="B3979" s="31">
        <v>44989</v>
      </c>
      <c r="C3979" s="31">
        <v>44924</v>
      </c>
      <c r="D3979" s="19" t="s">
        <v>833</v>
      </c>
      <c r="E3979" s="51" t="str">
        <f>IF(ISBLANK(LeaveTracker[[#This Row],[Employee Name]]),"-----",VLOOKUP(LeaveTracker[[#This Row],[Employee Name]],Employees[[Employee Name]:[Office]],7))</f>
        <v>CTO</v>
      </c>
      <c r="F3979" s="51" t="str">
        <f>IF(ISBLANK(LeaveTracker[[#This Row],[Employee Name]]),"-----",VLOOKUP(LeaveTracker[[#This Row],[Employee Name]],Employees[[Employee Name]:[Office]],6))</f>
        <v>REGULAR</v>
      </c>
      <c r="G3979" s="24">
        <v>44923</v>
      </c>
      <c r="H3979" s="24">
        <v>44923</v>
      </c>
      <c r="I3979" s="19" t="s">
        <v>81</v>
      </c>
      <c r="K3979" s="51" t="str">
        <f ca="1">LeaveTracker[[#This Row],[Days]]&amp;" "&amp;LeaveTracker[[#This Row],[Type of Leave]]</f>
        <v>1 SL</v>
      </c>
      <c r="L3979" s="23">
        <f ca="1">NETWORKDAYS(LeaveTracker[[#This Row],[Start Date]],LeaveTracker[[#This Row],[End Date]],lstHolidays)</f>
        <v>1</v>
      </c>
      <c r="M3979" s="27"/>
    </row>
    <row r="3980" spans="1:13" ht="30" customHeight="1" x14ac:dyDescent="0.3">
      <c r="A3980" s="27">
        <f t="shared" si="36"/>
        <v>369</v>
      </c>
      <c r="B3980" s="31">
        <v>44989</v>
      </c>
      <c r="C3980" s="31">
        <v>44917</v>
      </c>
      <c r="D3980" s="19" t="s">
        <v>477</v>
      </c>
      <c r="E3980" s="51" t="str">
        <f>IF(ISBLANK(LeaveTracker[[#This Row],[Employee Name]]),"-----",VLOOKUP(LeaveTracker[[#This Row],[Employee Name]],Employees[[Employee Name]:[Office]],7))</f>
        <v>ADMIN OFFICE</v>
      </c>
      <c r="F3980" s="51" t="str">
        <f>IF(ISBLANK(LeaveTracker[[#This Row],[Employee Name]]),"-----",VLOOKUP(LeaveTracker[[#This Row],[Employee Name]],Employees[[Employee Name]:[Office]],6))</f>
        <v>REGULAR</v>
      </c>
      <c r="G3980" s="24">
        <v>44922</v>
      </c>
      <c r="H3980" s="24">
        <v>44924</v>
      </c>
      <c r="I3980" s="19" t="s">
        <v>82</v>
      </c>
      <c r="K3980" s="51" t="str">
        <f ca="1">LeaveTracker[[#This Row],[Days]]&amp;" "&amp;LeaveTracker[[#This Row],[Type of Leave]]</f>
        <v>3 VL</v>
      </c>
      <c r="L3980" s="23">
        <f ca="1">NETWORKDAYS(LeaveTracker[[#This Row],[Start Date]],LeaveTracker[[#This Row],[End Date]],lstHolidays)</f>
        <v>3</v>
      </c>
      <c r="M3980" s="27"/>
    </row>
    <row r="3981" spans="1:13" ht="30" customHeight="1" x14ac:dyDescent="0.3">
      <c r="A3981" s="27">
        <v>369</v>
      </c>
      <c r="B3981" s="31">
        <v>44989</v>
      </c>
      <c r="C3981" s="31">
        <v>44918</v>
      </c>
      <c r="D3981" s="19" t="s">
        <v>477</v>
      </c>
      <c r="E3981" s="51" t="str">
        <f>IF(ISBLANK(LeaveTracker[[#This Row],[Employee Name]]),"-----",VLOOKUP(LeaveTracker[[#This Row],[Employee Name]],Employees[[Employee Name]:[Office]],7))</f>
        <v>ADMIN OFFICE</v>
      </c>
      <c r="F3981" s="51" t="str">
        <f>IF(ISBLANK(LeaveTracker[[#This Row],[Employee Name]]),"-----",VLOOKUP(LeaveTracker[[#This Row],[Employee Name]],Employees[[Employee Name]:[Office]],6))</f>
        <v>REGULAR</v>
      </c>
      <c r="G3981" s="24">
        <v>44935</v>
      </c>
      <c r="H3981" s="24">
        <v>44936</v>
      </c>
      <c r="I3981" s="19" t="s">
        <v>82</v>
      </c>
      <c r="K3981" s="51" t="str">
        <f ca="1">LeaveTracker[[#This Row],[Days]]&amp;" "&amp;LeaveTracker[[#This Row],[Type of Leave]]</f>
        <v>2 VL</v>
      </c>
      <c r="L3981" s="23">
        <f ca="1">NETWORKDAYS(LeaveTracker[[#This Row],[Start Date]],LeaveTracker[[#This Row],[End Date]],lstHolidays)</f>
        <v>2</v>
      </c>
      <c r="M3981" s="27"/>
    </row>
    <row r="3982" spans="1:13" ht="30" customHeight="1" x14ac:dyDescent="0.3">
      <c r="A3982" s="27">
        <f t="shared" si="36"/>
        <v>370</v>
      </c>
      <c r="B3982" s="31">
        <v>44989</v>
      </c>
      <c r="C3982" s="31">
        <v>44917</v>
      </c>
      <c r="D3982" s="19" t="s">
        <v>1095</v>
      </c>
      <c r="E3982" s="51" t="str">
        <f>IF(ISBLANK(LeaveTracker[[#This Row],[Employee Name]]),"-----",VLOOKUP(LeaveTracker[[#This Row],[Employee Name]],Employees[[Employee Name]:[Office]],7))</f>
        <v>VMO</v>
      </c>
      <c r="F3982" s="51" t="str">
        <f>IF(ISBLANK(LeaveTracker[[#This Row],[Employee Name]]),"-----",VLOOKUP(LeaveTracker[[#This Row],[Employee Name]],Employees[[Employee Name]:[Office]],6))</f>
        <v>REGULAR</v>
      </c>
      <c r="G3982" s="24">
        <v>45287</v>
      </c>
      <c r="H3982" s="24">
        <v>45288</v>
      </c>
      <c r="I3982" s="19" t="s">
        <v>82</v>
      </c>
      <c r="K3982" s="51" t="str">
        <f ca="1">LeaveTracker[[#This Row],[Days]]&amp;" "&amp;LeaveTracker[[#This Row],[Type of Leave]]</f>
        <v>2 VL</v>
      </c>
      <c r="L3982" s="23">
        <f ca="1">NETWORKDAYS(LeaveTracker[[#This Row],[Start Date]],LeaveTracker[[#This Row],[End Date]],lstHolidays)</f>
        <v>2</v>
      </c>
      <c r="M3982" s="27"/>
    </row>
    <row r="3983" spans="1:13" ht="30" customHeight="1" x14ac:dyDescent="0.3">
      <c r="A3983" s="27">
        <f t="shared" si="36"/>
        <v>371</v>
      </c>
      <c r="B3983" s="31">
        <v>44989</v>
      </c>
      <c r="C3983" s="31">
        <v>44945</v>
      </c>
      <c r="D3983" s="19" t="s">
        <v>121</v>
      </c>
      <c r="E3983" s="51" t="str">
        <f>IF(ISBLANK(LeaveTracker[[#This Row],[Employee Name]]),"-----",VLOOKUP(LeaveTracker[[#This Row],[Employee Name]],Employees[[Employee Name]:[Office]],7))</f>
        <v>CHARACTER OFFICE</v>
      </c>
      <c r="F3983" s="51" t="str">
        <f>IF(ISBLANK(LeaveTracker[[#This Row],[Employee Name]]),"-----",VLOOKUP(LeaveTracker[[#This Row],[Employee Name]],Employees[[Employee Name]:[Office]],6))</f>
        <v>REGULAR</v>
      </c>
      <c r="G3983" s="24">
        <v>44944</v>
      </c>
      <c r="H3983" s="24">
        <v>44944</v>
      </c>
      <c r="I3983" s="19" t="s">
        <v>81</v>
      </c>
      <c r="K3983" s="51" t="str">
        <f ca="1">LeaveTracker[[#This Row],[Days]]&amp;" "&amp;LeaveTracker[[#This Row],[Type of Leave]]</f>
        <v>1 SL</v>
      </c>
      <c r="L3983" s="23">
        <f ca="1">NETWORKDAYS(LeaveTracker[[#This Row],[Start Date]],LeaveTracker[[#This Row],[End Date]],lstHolidays)</f>
        <v>1</v>
      </c>
      <c r="M3983" s="27"/>
    </row>
    <row r="3984" spans="1:13" ht="30" customHeight="1" x14ac:dyDescent="0.3">
      <c r="A3984" s="27">
        <f t="shared" si="36"/>
        <v>372</v>
      </c>
      <c r="B3984" s="31">
        <v>44989</v>
      </c>
      <c r="C3984" s="31">
        <v>44958</v>
      </c>
      <c r="D3984" s="19" t="s">
        <v>121</v>
      </c>
      <c r="E3984" s="51" t="str">
        <f>IF(ISBLANK(LeaveTracker[[#This Row],[Employee Name]]),"-----",VLOOKUP(LeaveTracker[[#This Row],[Employee Name]],Employees[[Employee Name]:[Office]],7))</f>
        <v>CHARACTER OFFICE</v>
      </c>
      <c r="F3984" s="51" t="str">
        <f>IF(ISBLANK(LeaveTracker[[#This Row],[Employee Name]]),"-----",VLOOKUP(LeaveTracker[[#This Row],[Employee Name]],Employees[[Employee Name]:[Office]],6))</f>
        <v>REGULAR</v>
      </c>
      <c r="G3984" s="24">
        <v>44956</v>
      </c>
      <c r="H3984" s="24">
        <v>44957</v>
      </c>
      <c r="I3984" s="19" t="s">
        <v>81</v>
      </c>
      <c r="K3984" s="51" t="str">
        <f ca="1">LeaveTracker[[#This Row],[Days]]&amp;" "&amp;LeaveTracker[[#This Row],[Type of Leave]]</f>
        <v>2 SL</v>
      </c>
      <c r="L3984" s="23">
        <f ca="1">NETWORKDAYS(LeaveTracker[[#This Row],[Start Date]],LeaveTracker[[#This Row],[End Date]],lstHolidays)</f>
        <v>2</v>
      </c>
      <c r="M3984" s="27"/>
    </row>
    <row r="3985" spans="1:13" ht="30" customHeight="1" x14ac:dyDescent="0.3">
      <c r="A3985" s="27">
        <f t="shared" si="36"/>
        <v>373</v>
      </c>
      <c r="B3985" s="31">
        <v>44989</v>
      </c>
      <c r="C3985" s="31">
        <v>44950</v>
      </c>
      <c r="D3985" s="19" t="s">
        <v>121</v>
      </c>
      <c r="E3985" s="51" t="str">
        <f>IF(ISBLANK(LeaveTracker[[#This Row],[Employee Name]]),"-----",VLOOKUP(LeaveTracker[[#This Row],[Employee Name]],Employees[[Employee Name]:[Office]],7))</f>
        <v>CHARACTER OFFICE</v>
      </c>
      <c r="F3985" s="51" t="str">
        <f>IF(ISBLANK(LeaveTracker[[#This Row],[Employee Name]]),"-----",VLOOKUP(LeaveTracker[[#This Row],[Employee Name]],Employees[[Employee Name]:[Office]],6))</f>
        <v>REGULAR</v>
      </c>
      <c r="G3985" s="24">
        <v>44949</v>
      </c>
      <c r="H3985" s="24">
        <v>44949</v>
      </c>
      <c r="I3985" s="19" t="s">
        <v>81</v>
      </c>
      <c r="K3985" s="51" t="str">
        <f ca="1">LeaveTracker[[#This Row],[Days]]&amp;" "&amp;LeaveTracker[[#This Row],[Type of Leave]]</f>
        <v>1 SL</v>
      </c>
      <c r="L3985" s="23">
        <f ca="1">NETWORKDAYS(LeaveTracker[[#This Row],[Start Date]],LeaveTracker[[#This Row],[End Date]],lstHolidays)</f>
        <v>1</v>
      </c>
      <c r="M3985" s="27"/>
    </row>
    <row r="3986" spans="1:13" ht="30" customHeight="1" x14ac:dyDescent="0.3">
      <c r="A3986" s="27">
        <f t="shared" si="36"/>
        <v>374</v>
      </c>
      <c r="B3986" s="31">
        <v>44989</v>
      </c>
      <c r="C3986" s="31">
        <v>44957</v>
      </c>
      <c r="D3986" s="19" t="s">
        <v>849</v>
      </c>
      <c r="E3986" s="51" t="str">
        <f>IF(ISBLANK(LeaveTracker[[#This Row],[Employee Name]]),"-----",VLOOKUP(LeaveTracker[[#This Row],[Employee Name]],Employees[[Employee Name]:[Office]],7))</f>
        <v>MO</v>
      </c>
      <c r="F3986" s="51" t="str">
        <f>IF(ISBLANK(LeaveTracker[[#This Row],[Employee Name]]),"-----",VLOOKUP(LeaveTracker[[#This Row],[Employee Name]],Employees[[Employee Name]:[Office]],6))</f>
        <v>REGULAR</v>
      </c>
      <c r="G3986" s="24">
        <v>44952</v>
      </c>
      <c r="H3986" s="24">
        <v>44952</v>
      </c>
      <c r="I3986" s="19" t="s">
        <v>81</v>
      </c>
      <c r="K3986" s="51" t="str">
        <f ca="1">LeaveTracker[[#This Row],[Days]]&amp;" "&amp;LeaveTracker[[#This Row],[Type of Leave]]</f>
        <v>1 SL</v>
      </c>
      <c r="L3986" s="23">
        <f ca="1">NETWORKDAYS(LeaveTracker[[#This Row],[Start Date]],LeaveTracker[[#This Row],[End Date]],lstHolidays)</f>
        <v>1</v>
      </c>
      <c r="M3986" s="27"/>
    </row>
    <row r="3987" spans="1:13" ht="30" customHeight="1" x14ac:dyDescent="0.3">
      <c r="A3987" s="27">
        <f t="shared" ref="A3987:A4056" si="37">A3986+1</f>
        <v>375</v>
      </c>
      <c r="B3987" s="31">
        <v>44989</v>
      </c>
      <c r="C3987" s="31">
        <v>44944</v>
      </c>
      <c r="D3987" s="19" t="s">
        <v>336</v>
      </c>
      <c r="E3987" s="51" t="str">
        <f>IF(ISBLANK(LeaveTracker[[#This Row],[Employee Name]]),"-----",VLOOKUP(LeaveTracker[[#This Row],[Employee Name]],Employees[[Employee Name]:[Office]],7))</f>
        <v>COMELEC</v>
      </c>
      <c r="F3987" s="51" t="str">
        <f>IF(ISBLANK(LeaveTracker[[#This Row],[Employee Name]]),"-----",VLOOKUP(LeaveTracker[[#This Row],[Employee Name]],Employees[[Employee Name]:[Office]],6))</f>
        <v>REGULAR</v>
      </c>
      <c r="G3987" s="24">
        <v>44958</v>
      </c>
      <c r="H3987" s="24">
        <v>44958</v>
      </c>
      <c r="I3987" s="19" t="s">
        <v>298</v>
      </c>
      <c r="J3987" s="43" t="s">
        <v>2127</v>
      </c>
      <c r="K3987" s="51" t="str">
        <f ca="1">LeaveTracker[[#This Row],[Days]]&amp;" "&amp;LeaveTracker[[#This Row],[Type of Leave]]</f>
        <v>1 OTHER</v>
      </c>
      <c r="L3987" s="23">
        <f ca="1">NETWORKDAYS(LeaveTracker[[#This Row],[Start Date]],LeaveTracker[[#This Row],[End Date]],lstHolidays)</f>
        <v>1</v>
      </c>
      <c r="M3987" s="27"/>
    </row>
    <row r="3988" spans="1:13" ht="30" customHeight="1" x14ac:dyDescent="0.3">
      <c r="A3988" s="27">
        <f t="shared" si="37"/>
        <v>376</v>
      </c>
      <c r="B3988" s="31">
        <v>44989</v>
      </c>
      <c r="C3988" s="31">
        <v>44939</v>
      </c>
      <c r="D3988" s="19" t="s">
        <v>2139</v>
      </c>
      <c r="E3988" s="51" t="str">
        <f>IF(ISBLANK(LeaveTracker[[#This Row],[Employee Name]]),"-----",VLOOKUP(LeaveTracker[[#This Row],[Employee Name]],Employees[[Employee Name]:[Office]],7))</f>
        <v>BPLO</v>
      </c>
      <c r="F3988" s="51">
        <f>IF(ISBLANK(LeaveTracker[[#This Row],[Employee Name]]),"-----",VLOOKUP(LeaveTracker[[#This Row],[Employee Name]],Employees[[Employee Name]:[Office]],6))</f>
        <v>0</v>
      </c>
      <c r="G3988" s="24">
        <v>44935</v>
      </c>
      <c r="H3988" s="24">
        <v>44936</v>
      </c>
      <c r="I3988" s="19" t="s">
        <v>81</v>
      </c>
      <c r="K3988" s="51" t="str">
        <f ca="1">LeaveTracker[[#This Row],[Days]]&amp;" "&amp;LeaveTracker[[#This Row],[Type of Leave]]</f>
        <v>2 SL</v>
      </c>
      <c r="L3988" s="23">
        <f ca="1">NETWORKDAYS(LeaveTracker[[#This Row],[Start Date]],LeaveTracker[[#This Row],[End Date]],lstHolidays)</f>
        <v>2</v>
      </c>
      <c r="M3988" s="27"/>
    </row>
    <row r="3989" spans="1:13" ht="30" customHeight="1" x14ac:dyDescent="0.3">
      <c r="A3989" s="27">
        <f t="shared" si="37"/>
        <v>377</v>
      </c>
      <c r="B3989" s="31">
        <v>44989</v>
      </c>
      <c r="C3989" s="31">
        <v>44950</v>
      </c>
      <c r="D3989" s="19" t="s">
        <v>278</v>
      </c>
      <c r="E3989" s="51" t="str">
        <f>IF(ISBLANK(LeaveTracker[[#This Row],[Employee Name]]),"-----",VLOOKUP(LeaveTracker[[#This Row],[Employee Name]],Employees[[Employee Name]:[Office]],7))</f>
        <v>PICNIC GROVE</v>
      </c>
      <c r="F3989" s="51" t="str">
        <f>IF(ISBLANK(LeaveTracker[[#This Row],[Employee Name]]),"-----",VLOOKUP(LeaveTracker[[#This Row],[Employee Name]],Employees[[Employee Name]:[Office]],6))</f>
        <v>REGULAR</v>
      </c>
      <c r="G3989" s="24">
        <v>44968</v>
      </c>
      <c r="H3989" s="24">
        <v>44968</v>
      </c>
      <c r="I3989" s="19" t="s">
        <v>298</v>
      </c>
      <c r="J3989" s="43" t="s">
        <v>2127</v>
      </c>
      <c r="K3989" s="51" t="str">
        <f ca="1">LeaveTracker[[#This Row],[Days]]&amp;" "&amp;LeaveTracker[[#This Row],[Type of Leave]]</f>
        <v>0 OTHER</v>
      </c>
      <c r="L3989" s="23">
        <f ca="1">NETWORKDAYS(LeaveTracker[[#This Row],[Start Date]],LeaveTracker[[#This Row],[End Date]],lstHolidays)</f>
        <v>0</v>
      </c>
      <c r="M3989" s="27"/>
    </row>
    <row r="3990" spans="1:13" ht="30" customHeight="1" x14ac:dyDescent="0.3">
      <c r="A3990" s="27">
        <f t="shared" si="37"/>
        <v>378</v>
      </c>
      <c r="B3990" s="31">
        <v>44989</v>
      </c>
      <c r="C3990" s="31">
        <v>44936</v>
      </c>
      <c r="D3990" s="19" t="s">
        <v>443</v>
      </c>
      <c r="E3990" s="51" t="str">
        <f>IF(ISBLANK(LeaveTracker[[#This Row],[Employee Name]]),"-----",VLOOKUP(LeaveTracker[[#This Row],[Employee Name]],Employees[[Employee Name]:[Office]],7))</f>
        <v>GSO</v>
      </c>
      <c r="F3990" s="51" t="str">
        <f>IF(ISBLANK(LeaveTracker[[#This Row],[Employee Name]]),"-----",VLOOKUP(LeaveTracker[[#This Row],[Employee Name]],Employees[[Employee Name]:[Office]],6))</f>
        <v>REGULAR</v>
      </c>
      <c r="G3990" s="24">
        <v>44929</v>
      </c>
      <c r="H3990" s="24">
        <v>44935</v>
      </c>
      <c r="I3990" s="19" t="s">
        <v>298</v>
      </c>
      <c r="J3990" s="43" t="s">
        <v>2140</v>
      </c>
      <c r="K3990" s="51" t="str">
        <f ca="1">LeaveTracker[[#This Row],[Days]]&amp;" "&amp;LeaveTracker[[#This Row],[Type of Leave]]</f>
        <v>5 OTHER</v>
      </c>
      <c r="L3990" s="23">
        <f ca="1">NETWORKDAYS(LeaveTracker[[#This Row],[Start Date]],LeaveTracker[[#This Row],[End Date]],lstHolidays)</f>
        <v>5</v>
      </c>
      <c r="M3990" s="27"/>
    </row>
    <row r="3991" spans="1:13" ht="30" customHeight="1" x14ac:dyDescent="0.3">
      <c r="A3991" s="27">
        <f t="shared" si="37"/>
        <v>379</v>
      </c>
      <c r="B3991" s="31">
        <v>44989</v>
      </c>
      <c r="C3991" s="31">
        <v>44938</v>
      </c>
      <c r="D3991" s="19" t="s">
        <v>991</v>
      </c>
      <c r="E3991" s="51" t="str">
        <f>IF(ISBLANK(LeaveTracker[[#This Row],[Employee Name]]),"-----",VLOOKUP(LeaveTracker[[#This Row],[Employee Name]],Employees[[Employee Name]:[Office]],7))</f>
        <v>GSO</v>
      </c>
      <c r="F3991" s="51" t="str">
        <f>IF(ISBLANK(LeaveTracker[[#This Row],[Employee Name]]),"-----",VLOOKUP(LeaveTracker[[#This Row],[Employee Name]],Employees[[Employee Name]:[Office]],6))</f>
        <v>REGULAR</v>
      </c>
      <c r="G3991" s="24">
        <v>44936</v>
      </c>
      <c r="H3991" s="24">
        <v>44937</v>
      </c>
      <c r="I3991" s="19" t="s">
        <v>298</v>
      </c>
      <c r="J3991" s="43" t="s">
        <v>2127</v>
      </c>
      <c r="K3991" s="51" t="str">
        <f ca="1">LeaveTracker[[#This Row],[Days]]&amp;" "&amp;LeaveTracker[[#This Row],[Type of Leave]]</f>
        <v>2 OTHER</v>
      </c>
      <c r="L3991" s="23">
        <f ca="1">NETWORKDAYS(LeaveTracker[[#This Row],[Start Date]],LeaveTracker[[#This Row],[End Date]],lstHolidays)</f>
        <v>2</v>
      </c>
      <c r="M3991" s="27"/>
    </row>
    <row r="3992" spans="1:13" ht="30" customHeight="1" x14ac:dyDescent="0.3">
      <c r="A3992" s="27">
        <f t="shared" si="37"/>
        <v>380</v>
      </c>
      <c r="B3992" s="31">
        <v>44989</v>
      </c>
      <c r="C3992" s="31">
        <v>44958</v>
      </c>
      <c r="D3992" s="19" t="s">
        <v>776</v>
      </c>
      <c r="E3992" s="51" t="str">
        <f>IF(ISBLANK(LeaveTracker[[#This Row],[Employee Name]]),"-----",VLOOKUP(LeaveTracker[[#This Row],[Employee Name]],Employees[[Employee Name]:[Office]],7))</f>
        <v>GSO</v>
      </c>
      <c r="F3992" s="51" t="str">
        <f>IF(ISBLANK(LeaveTracker[[#This Row],[Employee Name]]),"-----",VLOOKUP(LeaveTracker[[#This Row],[Employee Name]],Employees[[Employee Name]:[Office]],6))</f>
        <v>REGULAR</v>
      </c>
      <c r="G3992" s="24">
        <v>44956</v>
      </c>
      <c r="H3992" s="24">
        <v>44957</v>
      </c>
      <c r="I3992" s="19" t="s">
        <v>81</v>
      </c>
      <c r="K3992" s="51" t="str">
        <f ca="1">LeaveTracker[[#This Row],[Days]]&amp;" "&amp;LeaveTracker[[#This Row],[Type of Leave]]</f>
        <v>2 SL</v>
      </c>
      <c r="L3992" s="23">
        <f ca="1">NETWORKDAYS(LeaveTracker[[#This Row],[Start Date]],LeaveTracker[[#This Row],[End Date]],lstHolidays)</f>
        <v>2</v>
      </c>
      <c r="M3992" s="27"/>
    </row>
    <row r="3993" spans="1:13" ht="30" customHeight="1" x14ac:dyDescent="0.3">
      <c r="A3993" s="27">
        <f t="shared" si="37"/>
        <v>381</v>
      </c>
      <c r="B3993" s="31">
        <v>44989</v>
      </c>
      <c r="C3993" s="31">
        <v>44943</v>
      </c>
      <c r="D3993" s="19" t="s">
        <v>355</v>
      </c>
      <c r="E3993" s="51" t="str">
        <f>IF(ISBLANK(LeaveTracker[[#This Row],[Employee Name]]),"-----",VLOOKUP(LeaveTracker[[#This Row],[Employee Name]],Employees[[Employee Name]:[Office]],7))</f>
        <v>LCR</v>
      </c>
      <c r="F3993" s="51" t="str">
        <f>IF(ISBLANK(LeaveTracker[[#This Row],[Employee Name]]),"-----",VLOOKUP(LeaveTracker[[#This Row],[Employee Name]],Employees[[Employee Name]:[Office]],6))</f>
        <v>REGULAR</v>
      </c>
      <c r="G3993" s="24">
        <v>44942</v>
      </c>
      <c r="H3993" s="24">
        <v>44942</v>
      </c>
      <c r="I3993" s="19" t="s">
        <v>81</v>
      </c>
      <c r="K3993" s="51" t="str">
        <f ca="1">LeaveTracker[[#This Row],[Days]]&amp;" "&amp;LeaveTracker[[#This Row],[Type of Leave]]</f>
        <v>1 SL</v>
      </c>
      <c r="L3993" s="23">
        <f ca="1">NETWORKDAYS(LeaveTracker[[#This Row],[Start Date]],LeaveTracker[[#This Row],[End Date]],lstHolidays)</f>
        <v>1</v>
      </c>
      <c r="M3993" s="27"/>
    </row>
    <row r="3994" spans="1:13" ht="30" customHeight="1" x14ac:dyDescent="0.3">
      <c r="A3994" s="27">
        <f t="shared" si="37"/>
        <v>382</v>
      </c>
      <c r="B3994" s="31">
        <v>44989</v>
      </c>
      <c r="C3994" s="31">
        <v>44942</v>
      </c>
      <c r="D3994" s="19" t="s">
        <v>597</v>
      </c>
      <c r="E3994" s="51" t="str">
        <f>IF(ISBLANK(LeaveTracker[[#This Row],[Employee Name]]),"-----",VLOOKUP(LeaveTracker[[#This Row],[Employee Name]],Employees[[Employee Name]:[Office]],7))</f>
        <v>MAHOGANY MARKET</v>
      </c>
      <c r="F3994" s="51" t="str">
        <f>IF(ISBLANK(LeaveTracker[[#This Row],[Employee Name]]),"-----",VLOOKUP(LeaveTracker[[#This Row],[Employee Name]],Employees[[Employee Name]:[Office]],6))</f>
        <v>REGULAR</v>
      </c>
      <c r="G3994" s="24">
        <v>44939</v>
      </c>
      <c r="H3994" s="24">
        <v>44941</v>
      </c>
      <c r="I3994" s="19" t="s">
        <v>81</v>
      </c>
      <c r="K3994" s="51" t="str">
        <f ca="1">LeaveTracker[[#This Row],[Days]]&amp;" "&amp;LeaveTracker[[#This Row],[Type of Leave]]</f>
        <v>1 SL</v>
      </c>
      <c r="L3994" s="23">
        <f ca="1">NETWORKDAYS(LeaveTracker[[#This Row],[Start Date]],LeaveTracker[[#This Row],[End Date]],lstHolidays)</f>
        <v>1</v>
      </c>
      <c r="M3994" s="27"/>
    </row>
    <row r="3995" spans="1:13" ht="30" customHeight="1" x14ac:dyDescent="0.3">
      <c r="A3995" s="27">
        <f t="shared" si="37"/>
        <v>383</v>
      </c>
      <c r="B3995" s="31">
        <v>44989</v>
      </c>
      <c r="C3995" s="31">
        <v>44942</v>
      </c>
      <c r="D3995" s="19" t="s">
        <v>583</v>
      </c>
      <c r="E3995" s="51" t="str">
        <f>IF(ISBLANK(LeaveTracker[[#This Row],[Employee Name]]),"-----",VLOOKUP(LeaveTracker[[#This Row],[Employee Name]],Employees[[Employee Name]:[Office]],7))</f>
        <v>CCT</v>
      </c>
      <c r="F3995" s="51" t="str">
        <f>IF(ISBLANK(LeaveTracker[[#This Row],[Employee Name]]),"-----",VLOOKUP(LeaveTracker[[#This Row],[Employee Name]],Employees[[Employee Name]:[Office]],6))</f>
        <v>REGULAR</v>
      </c>
      <c r="G3995" s="24">
        <v>44945</v>
      </c>
      <c r="H3995" s="24">
        <v>44945</v>
      </c>
      <c r="I3995" s="19" t="s">
        <v>298</v>
      </c>
      <c r="J3995" s="43" t="s">
        <v>274</v>
      </c>
      <c r="K3995" s="51" t="str">
        <f ca="1">LeaveTracker[[#This Row],[Days]]&amp;" "&amp;LeaveTracker[[#This Row],[Type of Leave]]</f>
        <v>1 OTHER</v>
      </c>
      <c r="L3995" s="23">
        <f ca="1">NETWORKDAYS(LeaveTracker[[#This Row],[Start Date]],LeaveTracker[[#This Row],[End Date]],lstHolidays)</f>
        <v>1</v>
      </c>
      <c r="M3995" s="27"/>
    </row>
    <row r="3996" spans="1:13" ht="30" customHeight="1" x14ac:dyDescent="0.3">
      <c r="A3996" s="27">
        <f t="shared" si="37"/>
        <v>384</v>
      </c>
      <c r="B3996" s="31">
        <v>44989</v>
      </c>
      <c r="C3996" s="31">
        <v>44944</v>
      </c>
      <c r="D3996" s="19" t="s">
        <v>1046</v>
      </c>
      <c r="E3996" s="51" t="str">
        <f>IF(ISBLANK(LeaveTracker[[#This Row],[Employee Name]]),"-----",VLOOKUP(LeaveTracker[[#This Row],[Employee Name]],Employees[[Employee Name]:[Office]],7))</f>
        <v>CENRO</v>
      </c>
      <c r="F3996" s="51" t="str">
        <f>IF(ISBLANK(LeaveTracker[[#This Row],[Employee Name]]),"-----",VLOOKUP(LeaveTracker[[#This Row],[Employee Name]],Employees[[Employee Name]:[Office]],6))</f>
        <v>REGULAR</v>
      </c>
      <c r="G3996" s="24">
        <v>44947</v>
      </c>
      <c r="H3996" s="24">
        <v>44949</v>
      </c>
      <c r="I3996" s="19" t="s">
        <v>82</v>
      </c>
      <c r="K3996" s="51" t="str">
        <f ca="1">LeaveTracker[[#This Row],[Days]]&amp;" "&amp;LeaveTracker[[#This Row],[Type of Leave]]</f>
        <v>1 VL</v>
      </c>
      <c r="L3996" s="23">
        <f ca="1">NETWORKDAYS(LeaveTracker[[#This Row],[Start Date]],LeaveTracker[[#This Row],[End Date]],lstHolidays)</f>
        <v>1</v>
      </c>
      <c r="M3996" s="27"/>
    </row>
    <row r="3997" spans="1:13" ht="30" customHeight="1" x14ac:dyDescent="0.3">
      <c r="A3997" s="27">
        <f t="shared" si="37"/>
        <v>385</v>
      </c>
      <c r="B3997" s="31">
        <v>44989</v>
      </c>
      <c r="C3997" s="31">
        <v>44944</v>
      </c>
      <c r="D3997" s="19" t="s">
        <v>290</v>
      </c>
      <c r="E3997" s="51" t="str">
        <f>IF(ISBLANK(LeaveTracker[[#This Row],[Employee Name]]),"-----",VLOOKUP(LeaveTracker[[#This Row],[Employee Name]],Employees[[Employee Name]:[Office]],7))</f>
        <v>CENRO</v>
      </c>
      <c r="F3997" s="51" t="str">
        <f>IF(ISBLANK(LeaveTracker[[#This Row],[Employee Name]]),"-----",VLOOKUP(LeaveTracker[[#This Row],[Employee Name]],Employees[[Employee Name]:[Office]],6))</f>
        <v>REGULAR</v>
      </c>
      <c r="G3997" s="24">
        <v>44951</v>
      </c>
      <c r="H3997" s="24">
        <v>44951</v>
      </c>
      <c r="I3997" s="19" t="s">
        <v>298</v>
      </c>
      <c r="J3997" s="43" t="s">
        <v>2100</v>
      </c>
      <c r="K3997" s="51" t="str">
        <f ca="1">LeaveTracker[[#This Row],[Days]]&amp;" "&amp;LeaveTracker[[#This Row],[Type of Leave]]</f>
        <v>1 OTHER</v>
      </c>
      <c r="L3997" s="23">
        <f ca="1">NETWORKDAYS(LeaveTracker[[#This Row],[Start Date]],LeaveTracker[[#This Row],[End Date]],lstHolidays)</f>
        <v>1</v>
      </c>
      <c r="M3997" s="27"/>
    </row>
    <row r="3998" spans="1:13" ht="30" customHeight="1" x14ac:dyDescent="0.3">
      <c r="A3998" s="27">
        <f t="shared" si="37"/>
        <v>386</v>
      </c>
      <c r="B3998" s="31">
        <v>44989</v>
      </c>
      <c r="C3998" s="31">
        <v>44944</v>
      </c>
      <c r="D3998" s="19" t="s">
        <v>553</v>
      </c>
      <c r="E3998" s="51" t="str">
        <f>IF(ISBLANK(LeaveTracker[[#This Row],[Employee Name]]),"-----",VLOOKUP(LeaveTracker[[#This Row],[Employee Name]],Employees[[Employee Name]:[Office]],7))</f>
        <v>CENRO</v>
      </c>
      <c r="F3998" s="51" t="str">
        <f>IF(ISBLANK(LeaveTracker[[#This Row],[Employee Name]]),"-----",VLOOKUP(LeaveTracker[[#This Row],[Employee Name]],Employees[[Employee Name]:[Office]],6))</f>
        <v>REGULAR</v>
      </c>
      <c r="G3998" s="24">
        <v>44942</v>
      </c>
      <c r="H3998" s="24">
        <v>44943</v>
      </c>
      <c r="I3998" s="19" t="s">
        <v>81</v>
      </c>
      <c r="K3998" s="51" t="str">
        <f ca="1">LeaveTracker[[#This Row],[Days]]&amp;" "&amp;LeaveTracker[[#This Row],[Type of Leave]]</f>
        <v>2 SL</v>
      </c>
      <c r="L3998" s="23">
        <f ca="1">NETWORKDAYS(LeaveTracker[[#This Row],[Start Date]],LeaveTracker[[#This Row],[End Date]],lstHolidays)</f>
        <v>2</v>
      </c>
      <c r="M3998" s="27"/>
    </row>
    <row r="3999" spans="1:13" ht="30" customHeight="1" x14ac:dyDescent="0.3">
      <c r="A3999" s="27">
        <f t="shared" si="37"/>
        <v>387</v>
      </c>
      <c r="B3999" s="31">
        <v>44989</v>
      </c>
      <c r="C3999" s="31">
        <v>44956</v>
      </c>
      <c r="D3999" s="19" t="s">
        <v>630</v>
      </c>
      <c r="E3999" s="51" t="str">
        <f>IF(ISBLANK(LeaveTracker[[#This Row],[Employee Name]]),"-----",VLOOKUP(LeaveTracker[[#This Row],[Employee Name]],Employees[[Employee Name]:[Office]],7))</f>
        <v>CCT</v>
      </c>
      <c r="F3999" s="51" t="str">
        <f>IF(ISBLANK(LeaveTracker[[#This Row],[Employee Name]]),"-----",VLOOKUP(LeaveTracker[[#This Row],[Employee Name]],Employees[[Employee Name]:[Office]],6))</f>
        <v>REGULAR</v>
      </c>
      <c r="G3999" s="24">
        <v>44963</v>
      </c>
      <c r="H3999" s="24">
        <v>44963</v>
      </c>
      <c r="I3999" s="19" t="s">
        <v>298</v>
      </c>
      <c r="J3999" s="43" t="s">
        <v>274</v>
      </c>
      <c r="K3999" s="51" t="str">
        <f ca="1">LeaveTracker[[#This Row],[Days]]&amp;" "&amp;LeaveTracker[[#This Row],[Type of Leave]]</f>
        <v>1 OTHER</v>
      </c>
      <c r="L3999" s="23">
        <f ca="1">NETWORKDAYS(LeaveTracker[[#This Row],[Start Date]],LeaveTracker[[#This Row],[End Date]],lstHolidays)</f>
        <v>1</v>
      </c>
      <c r="M3999" s="27"/>
    </row>
    <row r="4000" spans="1:13" ht="30" customHeight="1" x14ac:dyDescent="0.3">
      <c r="A4000" s="27">
        <f t="shared" si="37"/>
        <v>388</v>
      </c>
      <c r="B4000" s="31">
        <v>44989</v>
      </c>
      <c r="C4000" s="31">
        <v>44935</v>
      </c>
      <c r="D4000" s="19" t="s">
        <v>466</v>
      </c>
      <c r="E4000" s="51" t="str">
        <f>IF(ISBLANK(LeaveTracker[[#This Row],[Employee Name]]),"-----",VLOOKUP(LeaveTracker[[#This Row],[Employee Name]],Employees[[Employee Name]:[Office]],7))</f>
        <v>ASSESSORS OFFICE</v>
      </c>
      <c r="F4000" s="51" t="str">
        <f>IF(ISBLANK(LeaveTracker[[#This Row],[Employee Name]]),"-----",VLOOKUP(LeaveTracker[[#This Row],[Employee Name]],Employees[[Employee Name]:[Office]],6))</f>
        <v>REGULAR</v>
      </c>
      <c r="G4000" s="24">
        <v>44922</v>
      </c>
      <c r="H4000" s="24">
        <v>44924</v>
      </c>
      <c r="I4000" s="19" t="s">
        <v>298</v>
      </c>
      <c r="J4000" s="43" t="s">
        <v>299</v>
      </c>
      <c r="K4000" s="51" t="str">
        <f ca="1">LeaveTracker[[#This Row],[Days]]&amp;" "&amp;LeaveTracker[[#This Row],[Type of Leave]]</f>
        <v>3 OTHER</v>
      </c>
      <c r="L4000" s="23">
        <f ca="1">NETWORKDAYS(LeaveTracker[[#This Row],[Start Date]],LeaveTracker[[#This Row],[End Date]],lstHolidays)</f>
        <v>3</v>
      </c>
      <c r="M4000" s="27"/>
    </row>
    <row r="4001" spans="1:13" ht="30" customHeight="1" x14ac:dyDescent="0.3">
      <c r="A4001" s="27">
        <v>388</v>
      </c>
      <c r="B4001" s="31">
        <v>44989</v>
      </c>
      <c r="C4001" s="31">
        <v>44935</v>
      </c>
      <c r="D4001" s="19" t="s">
        <v>466</v>
      </c>
      <c r="E4001" s="51" t="str">
        <f>IF(ISBLANK(LeaveTracker[[#This Row],[Employee Name]]),"-----",VLOOKUP(LeaveTracker[[#This Row],[Employee Name]],Employees[[Employee Name]:[Office]],7))</f>
        <v>ASSESSORS OFFICE</v>
      </c>
      <c r="F4001" s="51" t="str">
        <f>IF(ISBLANK(LeaveTracker[[#This Row],[Employee Name]]),"-----",VLOOKUP(LeaveTracker[[#This Row],[Employee Name]],Employees[[Employee Name]:[Office]],6))</f>
        <v>REGULAR</v>
      </c>
      <c r="G4001" s="24">
        <v>44929</v>
      </c>
      <c r="H4001" s="24">
        <v>44932</v>
      </c>
      <c r="I4001" s="19" t="s">
        <v>298</v>
      </c>
      <c r="J4001" s="43" t="s">
        <v>299</v>
      </c>
      <c r="K4001" s="51" t="str">
        <f ca="1">LeaveTracker[[#This Row],[Days]]&amp;" "&amp;LeaveTracker[[#This Row],[Type of Leave]]</f>
        <v>4 OTHER</v>
      </c>
      <c r="L4001" s="23">
        <f ca="1">NETWORKDAYS(LeaveTracker[[#This Row],[Start Date]],LeaveTracker[[#This Row],[End Date]],lstHolidays)</f>
        <v>4</v>
      </c>
      <c r="M4001" s="27"/>
    </row>
    <row r="4002" spans="1:13" ht="30" customHeight="1" x14ac:dyDescent="0.3">
      <c r="A4002" s="27">
        <f t="shared" si="37"/>
        <v>389</v>
      </c>
      <c r="B4002" s="31">
        <v>44989</v>
      </c>
      <c r="C4002" s="31">
        <v>44932</v>
      </c>
      <c r="D4002" s="19" t="s">
        <v>1109</v>
      </c>
      <c r="E4002" s="51" t="str">
        <f>IF(ISBLANK(LeaveTracker[[#This Row],[Employee Name]]),"-----",VLOOKUP(LeaveTracker[[#This Row],[Employee Name]],Employees[[Employee Name]:[Office]],7))</f>
        <v>CENRO</v>
      </c>
      <c r="F4002" s="51" t="str">
        <f>IF(ISBLANK(LeaveTracker[[#This Row],[Employee Name]]),"-----",VLOOKUP(LeaveTracker[[#This Row],[Employee Name]],Employees[[Employee Name]:[Office]],6))</f>
        <v>REGULAR</v>
      </c>
      <c r="G4002" s="24">
        <v>44938</v>
      </c>
      <c r="H4002" s="24">
        <v>44939</v>
      </c>
      <c r="I4002" s="19" t="s">
        <v>82</v>
      </c>
      <c r="K4002" s="51" t="str">
        <f ca="1">LeaveTracker[[#This Row],[Days]]&amp;" "&amp;LeaveTracker[[#This Row],[Type of Leave]]</f>
        <v>2 VL</v>
      </c>
      <c r="L4002" s="23">
        <f ca="1">NETWORKDAYS(LeaveTracker[[#This Row],[Start Date]],LeaveTracker[[#This Row],[End Date]],lstHolidays)</f>
        <v>2</v>
      </c>
      <c r="M4002" s="27"/>
    </row>
    <row r="4003" spans="1:13" ht="30" customHeight="1" x14ac:dyDescent="0.3">
      <c r="A4003" s="27">
        <f t="shared" si="37"/>
        <v>390</v>
      </c>
      <c r="B4003" s="31">
        <v>44989</v>
      </c>
      <c r="C4003" s="31">
        <v>44936</v>
      </c>
      <c r="D4003" s="19" t="s">
        <v>972</v>
      </c>
      <c r="E4003" s="51" t="str">
        <f>IF(ISBLANK(LeaveTracker[[#This Row],[Employee Name]]),"-----",VLOOKUP(LeaveTracker[[#This Row],[Employee Name]],Employees[[Employee Name]:[Office]],7))</f>
        <v>CSU</v>
      </c>
      <c r="F4003" s="51" t="str">
        <f>IF(ISBLANK(LeaveTracker[[#This Row],[Employee Name]]),"-----",VLOOKUP(LeaveTracker[[#This Row],[Employee Name]],Employees[[Employee Name]:[Office]],6))</f>
        <v>REGULAR</v>
      </c>
      <c r="G4003" s="24">
        <v>44942</v>
      </c>
      <c r="H4003" s="21">
        <v>44946</v>
      </c>
      <c r="I4003" s="19" t="s">
        <v>82</v>
      </c>
      <c r="K4003" s="51" t="str">
        <f ca="1">LeaveTracker[[#This Row],[Days]]&amp;" "&amp;LeaveTracker[[#This Row],[Type of Leave]]</f>
        <v>5 VL</v>
      </c>
      <c r="L4003" s="23">
        <f ca="1">NETWORKDAYS(LeaveTracker[[#This Row],[Start Date]],LeaveTracker[[#This Row],[End Date]],lstHolidays)</f>
        <v>5</v>
      </c>
      <c r="M4003" s="27"/>
    </row>
    <row r="4004" spans="1:13" ht="30" customHeight="1" x14ac:dyDescent="0.3">
      <c r="A4004" s="27">
        <f t="shared" si="37"/>
        <v>391</v>
      </c>
      <c r="B4004" s="31">
        <v>44989</v>
      </c>
      <c r="C4004" s="31">
        <v>44942</v>
      </c>
      <c r="D4004" s="19" t="s">
        <v>657</v>
      </c>
      <c r="E4004" s="51" t="str">
        <f>IF(ISBLANK(LeaveTracker[[#This Row],[Employee Name]]),"-----",VLOOKUP(LeaveTracker[[#This Row],[Employee Name]],Employees[[Employee Name]:[Office]],7))</f>
        <v>ASSESSORS OFFICE</v>
      </c>
      <c r="F4004" s="51" t="str">
        <f>IF(ISBLANK(LeaveTracker[[#This Row],[Employee Name]]),"-----",VLOOKUP(LeaveTracker[[#This Row],[Employee Name]],Employees[[Employee Name]:[Office]],6))</f>
        <v>REGULAR</v>
      </c>
      <c r="G4004" s="24">
        <v>44937</v>
      </c>
      <c r="H4004" s="24">
        <v>44939</v>
      </c>
      <c r="I4004" s="19" t="s">
        <v>81</v>
      </c>
      <c r="K4004" s="51" t="str">
        <f ca="1">LeaveTracker[[#This Row],[Days]]&amp;" "&amp;LeaveTracker[[#This Row],[Type of Leave]]</f>
        <v>3 SL</v>
      </c>
      <c r="L4004" s="23">
        <f ca="1">NETWORKDAYS(LeaveTracker[[#This Row],[Start Date]],LeaveTracker[[#This Row],[End Date]],lstHolidays)</f>
        <v>3</v>
      </c>
      <c r="M4004" s="27"/>
    </row>
    <row r="4005" spans="1:13" ht="30" customHeight="1" x14ac:dyDescent="0.3">
      <c r="A4005" s="27">
        <f t="shared" si="37"/>
        <v>392</v>
      </c>
      <c r="B4005" s="31">
        <v>44989</v>
      </c>
      <c r="C4005" s="31">
        <v>44911</v>
      </c>
      <c r="D4005" s="19" t="s">
        <v>566</v>
      </c>
      <c r="E4005" s="51" t="str">
        <f>IF(ISBLANK(LeaveTracker[[#This Row],[Employee Name]]),"-----",VLOOKUP(LeaveTracker[[#This Row],[Employee Name]],Employees[[Employee Name]:[Office]],7))</f>
        <v>CENRO</v>
      </c>
      <c r="F4005" s="51" t="str">
        <f>IF(ISBLANK(LeaveTracker[[#This Row],[Employee Name]]),"-----",VLOOKUP(LeaveTracker[[#This Row],[Employee Name]],Employees[[Employee Name]:[Office]],6))</f>
        <v>REGULAR</v>
      </c>
      <c r="G4005" s="24">
        <v>44918</v>
      </c>
      <c r="H4005" s="24">
        <v>45289</v>
      </c>
      <c r="I4005" s="19" t="s">
        <v>82</v>
      </c>
      <c r="K4005" s="51" t="str">
        <f ca="1">LeaveTracker[[#This Row],[Days]]&amp;" "&amp;LeaveTracker[[#This Row],[Type of Leave]]</f>
        <v>261 VL</v>
      </c>
      <c r="L4005" s="23">
        <f ca="1">NETWORKDAYS(LeaveTracker[[#This Row],[Start Date]],LeaveTracker[[#This Row],[End Date]],lstHolidays)</f>
        <v>261</v>
      </c>
      <c r="M4005" s="27"/>
    </row>
    <row r="4006" spans="1:13" ht="30" customHeight="1" x14ac:dyDescent="0.3">
      <c r="A4006" s="27">
        <f t="shared" si="37"/>
        <v>393</v>
      </c>
      <c r="B4006" s="31">
        <v>44989</v>
      </c>
      <c r="C4006" s="31">
        <v>44896</v>
      </c>
      <c r="D4006" s="19" t="s">
        <v>626</v>
      </c>
      <c r="E4006" s="51" t="str">
        <f>IF(ISBLANK(LeaveTracker[[#This Row],[Employee Name]]),"-----",VLOOKUP(LeaveTracker[[#This Row],[Employee Name]],Employees[[Employee Name]:[Office]],7))</f>
        <v>EEO/ CITY MARKET</v>
      </c>
      <c r="F4006" s="51" t="str">
        <f>IF(ISBLANK(LeaveTracker[[#This Row],[Employee Name]]),"-----",VLOOKUP(LeaveTracker[[#This Row],[Employee Name]],Employees[[Employee Name]:[Office]],6))</f>
        <v>REGULAR</v>
      </c>
      <c r="G4006" s="24">
        <v>44914</v>
      </c>
      <c r="H4006" s="24">
        <v>44918</v>
      </c>
      <c r="I4006" s="19" t="s">
        <v>82</v>
      </c>
      <c r="K4006" s="51" t="str">
        <f ca="1">LeaveTracker[[#This Row],[Days]]&amp;" "&amp;LeaveTracker[[#This Row],[Type of Leave]]</f>
        <v>5 VL</v>
      </c>
      <c r="L4006" s="23">
        <f ca="1">NETWORKDAYS(LeaveTracker[[#This Row],[Start Date]],LeaveTracker[[#This Row],[End Date]],lstHolidays)</f>
        <v>5</v>
      </c>
      <c r="M4006" s="27"/>
    </row>
    <row r="4007" spans="1:13" ht="30" customHeight="1" x14ac:dyDescent="0.3">
      <c r="A4007" s="27">
        <f t="shared" si="37"/>
        <v>394</v>
      </c>
      <c r="B4007" s="31">
        <v>44989</v>
      </c>
      <c r="C4007" s="31">
        <v>44914</v>
      </c>
      <c r="D4007" s="19" t="s">
        <v>195</v>
      </c>
      <c r="E4007" s="51" t="str">
        <f>IF(ISBLANK(LeaveTracker[[#This Row],[Employee Name]]),"-----",VLOOKUP(LeaveTracker[[#This Row],[Employee Name]],Employees[[Employee Name]:[Office]],7))</f>
        <v>CCT</v>
      </c>
      <c r="F4007" s="51" t="str">
        <f>IF(ISBLANK(LeaveTracker[[#This Row],[Employee Name]]),"-----",VLOOKUP(LeaveTracker[[#This Row],[Employee Name]],Employees[[Employee Name]:[Office]],6))</f>
        <v>REGULAR</v>
      </c>
      <c r="G4007" s="24">
        <v>44923</v>
      </c>
      <c r="H4007" s="24">
        <v>44924</v>
      </c>
      <c r="I4007" s="19" t="s">
        <v>82</v>
      </c>
      <c r="K4007" s="51" t="str">
        <f ca="1">LeaveTracker[[#This Row],[Days]]&amp;" "&amp;LeaveTracker[[#This Row],[Type of Leave]]</f>
        <v>2 VL</v>
      </c>
      <c r="L4007" s="23">
        <f ca="1">NETWORKDAYS(LeaveTracker[[#This Row],[Start Date]],LeaveTracker[[#This Row],[End Date]],lstHolidays)</f>
        <v>2</v>
      </c>
      <c r="M4007" s="27"/>
    </row>
    <row r="4008" spans="1:13" ht="30" customHeight="1" x14ac:dyDescent="0.3">
      <c r="A4008" s="27">
        <f t="shared" si="37"/>
        <v>395</v>
      </c>
      <c r="B4008" s="31">
        <v>44989</v>
      </c>
      <c r="C4008" s="31">
        <v>44896</v>
      </c>
      <c r="D4008" s="19" t="s">
        <v>626</v>
      </c>
      <c r="E4008" s="51" t="str">
        <f>IF(ISBLANK(LeaveTracker[[#This Row],[Employee Name]]),"-----",VLOOKUP(LeaveTracker[[#This Row],[Employee Name]],Employees[[Employee Name]:[Office]],7))</f>
        <v>EEO/ CITY MARKET</v>
      </c>
      <c r="F4008" s="51" t="str">
        <f>IF(ISBLANK(LeaveTracker[[#This Row],[Employee Name]]),"-----",VLOOKUP(LeaveTracker[[#This Row],[Employee Name]],Employees[[Employee Name]:[Office]],6))</f>
        <v>REGULAR</v>
      </c>
      <c r="G4008" s="24">
        <v>44898</v>
      </c>
      <c r="H4008" s="24">
        <v>44898</v>
      </c>
      <c r="I4008" s="19" t="s">
        <v>298</v>
      </c>
      <c r="J4008" s="43" t="s">
        <v>361</v>
      </c>
      <c r="K4008" s="51" t="str">
        <f ca="1">LeaveTracker[[#This Row],[Days]]&amp;" "&amp;LeaveTracker[[#This Row],[Type of Leave]]</f>
        <v>0 OTHER</v>
      </c>
      <c r="L4008" s="23">
        <f ca="1">NETWORKDAYS(LeaveTracker[[#This Row],[Start Date]],LeaveTracker[[#This Row],[End Date]],lstHolidays)</f>
        <v>0</v>
      </c>
      <c r="M4008" s="27"/>
    </row>
    <row r="4009" spans="1:13" ht="30" customHeight="1" x14ac:dyDescent="0.3">
      <c r="A4009" s="27">
        <f t="shared" si="37"/>
        <v>396</v>
      </c>
      <c r="B4009" s="31">
        <v>44989</v>
      </c>
      <c r="C4009" s="31">
        <v>44919</v>
      </c>
      <c r="D4009" s="19" t="s">
        <v>626</v>
      </c>
      <c r="E4009" s="51" t="str">
        <f>IF(ISBLANK(LeaveTracker[[#This Row],[Employee Name]]),"-----",VLOOKUP(LeaveTracker[[#This Row],[Employee Name]],Employees[[Employee Name]:[Office]],7))</f>
        <v>EEO/ CITY MARKET</v>
      </c>
      <c r="F4009" s="51" t="str">
        <f>IF(ISBLANK(LeaveTracker[[#This Row],[Employee Name]]),"-----",VLOOKUP(LeaveTracker[[#This Row],[Employee Name]],Employees[[Employee Name]:[Office]],6))</f>
        <v>REGULAR</v>
      </c>
      <c r="G4009" s="24">
        <v>44929</v>
      </c>
      <c r="H4009" s="24">
        <v>44929</v>
      </c>
      <c r="I4009" s="19" t="s">
        <v>298</v>
      </c>
      <c r="J4009" s="43" t="s">
        <v>158</v>
      </c>
      <c r="K4009" s="51" t="str">
        <f ca="1">LeaveTracker[[#This Row],[Days]]&amp;" "&amp;LeaveTracker[[#This Row],[Type of Leave]]</f>
        <v>1 OTHER</v>
      </c>
      <c r="L4009" s="23">
        <f ca="1">NETWORKDAYS(LeaveTracker[[#This Row],[Start Date]],LeaveTracker[[#This Row],[End Date]],lstHolidays)</f>
        <v>1</v>
      </c>
      <c r="M4009" s="27"/>
    </row>
    <row r="4010" spans="1:13" ht="30" customHeight="1" x14ac:dyDescent="0.3">
      <c r="A4010" s="27">
        <f t="shared" si="37"/>
        <v>397</v>
      </c>
      <c r="B4010" s="31">
        <v>44989</v>
      </c>
      <c r="C4010" s="31">
        <v>44831</v>
      </c>
      <c r="D4010" s="19" t="s">
        <v>630</v>
      </c>
      <c r="E4010" s="51" t="str">
        <f>IF(ISBLANK(LeaveTracker[[#This Row],[Employee Name]]),"-----",VLOOKUP(LeaveTracker[[#This Row],[Employee Name]],Employees[[Employee Name]:[Office]],7))</f>
        <v>CCT</v>
      </c>
      <c r="F4010" s="51" t="str">
        <f>IF(ISBLANK(LeaveTracker[[#This Row],[Employee Name]]),"-----",VLOOKUP(LeaveTracker[[#This Row],[Employee Name]],Employees[[Employee Name]:[Office]],6))</f>
        <v>REGULAR</v>
      </c>
      <c r="G4010" s="24">
        <v>44931</v>
      </c>
      <c r="H4010" s="24">
        <v>44931</v>
      </c>
      <c r="I4010" s="19" t="s">
        <v>298</v>
      </c>
      <c r="J4010" s="43" t="s">
        <v>274</v>
      </c>
      <c r="K4010" s="51" t="str">
        <f ca="1">LeaveTracker[[#This Row],[Days]]&amp;" "&amp;LeaveTracker[[#This Row],[Type of Leave]]</f>
        <v>1 OTHER</v>
      </c>
      <c r="L4010" s="23">
        <f ca="1">NETWORKDAYS(LeaveTracker[[#This Row],[Start Date]],LeaveTracker[[#This Row],[End Date]],lstHolidays)</f>
        <v>1</v>
      </c>
      <c r="M4010" s="27"/>
    </row>
    <row r="4011" spans="1:13" ht="30" customHeight="1" x14ac:dyDescent="0.3">
      <c r="A4011" s="27">
        <f t="shared" si="37"/>
        <v>398</v>
      </c>
      <c r="B4011" s="31">
        <v>44989</v>
      </c>
      <c r="C4011" s="31">
        <v>44957</v>
      </c>
      <c r="D4011" s="19" t="s">
        <v>632</v>
      </c>
      <c r="E4011" s="51" t="str">
        <f>IF(ISBLANK(LeaveTracker[[#This Row],[Employee Name]]),"-----",VLOOKUP(LeaveTracker[[#This Row],[Employee Name]],Employees[[Employee Name]:[Office]],7))</f>
        <v>LIBRARY</v>
      </c>
      <c r="F4011" s="51" t="str">
        <f>IF(ISBLANK(LeaveTracker[[#This Row],[Employee Name]]),"-----",VLOOKUP(LeaveTracker[[#This Row],[Employee Name]],Employees[[Employee Name]:[Office]],6))</f>
        <v>REGULAR</v>
      </c>
      <c r="G4011" s="24">
        <v>44952</v>
      </c>
      <c r="H4011" s="24">
        <v>44953</v>
      </c>
      <c r="I4011" s="19" t="s">
        <v>81</v>
      </c>
      <c r="K4011" s="51" t="str">
        <f ca="1">LeaveTracker[[#This Row],[Days]]&amp;" "&amp;LeaveTracker[[#This Row],[Type of Leave]]</f>
        <v>2 SL</v>
      </c>
      <c r="L4011" s="23">
        <f ca="1">NETWORKDAYS(LeaveTracker[[#This Row],[Start Date]],LeaveTracker[[#This Row],[End Date]],lstHolidays)</f>
        <v>2</v>
      </c>
      <c r="M4011" s="27"/>
    </row>
    <row r="4012" spans="1:13" ht="30" customHeight="1" x14ac:dyDescent="0.3">
      <c r="A4012" s="27">
        <f t="shared" si="37"/>
        <v>399</v>
      </c>
      <c r="B4012" s="31">
        <v>44989</v>
      </c>
      <c r="C4012" s="31">
        <v>44907</v>
      </c>
      <c r="D4012" s="19" t="s">
        <v>470</v>
      </c>
      <c r="E4012" s="51" t="str">
        <f>IF(ISBLANK(LeaveTracker[[#This Row],[Employee Name]]),"-----",VLOOKUP(LeaveTracker[[#This Row],[Employee Name]],Employees[[Employee Name]:[Office]],7))</f>
        <v>ASSESSORS OFFICE</v>
      </c>
      <c r="F4012" s="51" t="str">
        <f>IF(ISBLANK(LeaveTracker[[#This Row],[Employee Name]]),"-----",VLOOKUP(LeaveTracker[[#This Row],[Employee Name]],Employees[[Employee Name]:[Office]],6))</f>
        <v>REGULAR</v>
      </c>
      <c r="G4012" s="24">
        <v>44914</v>
      </c>
      <c r="H4012" s="24">
        <v>44914</v>
      </c>
      <c r="I4012" s="19" t="s">
        <v>82</v>
      </c>
      <c r="K4012" s="51" t="str">
        <f ca="1">LeaveTracker[[#This Row],[Days]]&amp;" "&amp;LeaveTracker[[#This Row],[Type of Leave]]</f>
        <v>1 VL</v>
      </c>
      <c r="L4012" s="23">
        <f ca="1">NETWORKDAYS(LeaveTracker[[#This Row],[Start Date]],LeaveTracker[[#This Row],[End Date]],lstHolidays)</f>
        <v>1</v>
      </c>
      <c r="M4012" s="27"/>
    </row>
    <row r="4013" spans="1:13" ht="30" customHeight="1" x14ac:dyDescent="0.3">
      <c r="A4013" s="27">
        <v>399</v>
      </c>
      <c r="B4013" s="31">
        <v>44989</v>
      </c>
      <c r="C4013" s="31">
        <v>44907</v>
      </c>
      <c r="D4013" s="19" t="s">
        <v>470</v>
      </c>
      <c r="E4013" s="51" t="str">
        <f>IF(ISBLANK(LeaveTracker[[#This Row],[Employee Name]]),"-----",VLOOKUP(LeaveTracker[[#This Row],[Employee Name]],Employees[[Employee Name]:[Office]],7))</f>
        <v>ASSESSORS OFFICE</v>
      </c>
      <c r="F4013" s="51" t="str">
        <f>IF(ISBLANK(LeaveTracker[[#This Row],[Employee Name]]),"-----",VLOOKUP(LeaveTracker[[#This Row],[Employee Name]],Employees[[Employee Name]:[Office]],6))</f>
        <v>REGULAR</v>
      </c>
      <c r="G4013" s="24">
        <v>44922</v>
      </c>
      <c r="H4013" s="24">
        <v>44923</v>
      </c>
      <c r="I4013" s="19" t="s">
        <v>82</v>
      </c>
      <c r="K4013" s="51" t="str">
        <f ca="1">LeaveTracker[[#This Row],[Days]]&amp;" "&amp;LeaveTracker[[#This Row],[Type of Leave]]</f>
        <v>2 VL</v>
      </c>
      <c r="L4013" s="23">
        <f ca="1">NETWORKDAYS(LeaveTracker[[#This Row],[Start Date]],LeaveTracker[[#This Row],[End Date]],lstHolidays)</f>
        <v>2</v>
      </c>
      <c r="M4013" s="27"/>
    </row>
    <row r="4014" spans="1:13" ht="30" customHeight="1" x14ac:dyDescent="0.3">
      <c r="A4014" s="27">
        <f t="shared" si="37"/>
        <v>400</v>
      </c>
      <c r="B4014" s="31">
        <v>44989</v>
      </c>
      <c r="C4014" s="31">
        <v>44936</v>
      </c>
      <c r="D4014" s="19" t="s">
        <v>347</v>
      </c>
      <c r="E4014" s="51" t="str">
        <f>IF(ISBLANK(LeaveTracker[[#This Row],[Employee Name]]),"-----",VLOOKUP(LeaveTracker[[#This Row],[Employee Name]],Employees[[Employee Name]:[Office]],7))</f>
        <v>PICNIC GROVE</v>
      </c>
      <c r="F4014" s="51" t="str">
        <f>IF(ISBLANK(LeaveTracker[[#This Row],[Employee Name]]),"-----",VLOOKUP(LeaveTracker[[#This Row],[Employee Name]],Employees[[Employee Name]:[Office]],6))</f>
        <v>REGULAR</v>
      </c>
      <c r="G4014" s="24">
        <v>44923</v>
      </c>
      <c r="H4014" s="24">
        <v>44935</v>
      </c>
      <c r="I4014" s="19" t="s">
        <v>81</v>
      </c>
      <c r="K4014" s="51" t="str">
        <f ca="1">LeaveTracker[[#This Row],[Days]]&amp;" "&amp;LeaveTracker[[#This Row],[Type of Leave]]</f>
        <v>7 SL</v>
      </c>
      <c r="L4014" s="23">
        <f ca="1">NETWORKDAYS(LeaveTracker[[#This Row],[Start Date]],LeaveTracker[[#This Row],[End Date]],lstHolidays)</f>
        <v>7</v>
      </c>
      <c r="M4014" s="27"/>
    </row>
    <row r="4015" spans="1:13" ht="30" customHeight="1" x14ac:dyDescent="0.3">
      <c r="A4015" s="27">
        <f t="shared" si="37"/>
        <v>401</v>
      </c>
      <c r="B4015" s="31">
        <v>44989</v>
      </c>
      <c r="C4015" s="31">
        <v>44970</v>
      </c>
      <c r="D4015" s="19" t="s">
        <v>347</v>
      </c>
      <c r="E4015" s="51" t="str">
        <f>IF(ISBLANK(LeaveTracker[[#This Row],[Employee Name]]),"-----",VLOOKUP(LeaveTracker[[#This Row],[Employee Name]],Employees[[Employee Name]:[Office]],7))</f>
        <v>PICNIC GROVE</v>
      </c>
      <c r="F4015" s="51" t="str">
        <f>IF(ISBLANK(LeaveTracker[[#This Row],[Employee Name]]),"-----",VLOOKUP(LeaveTracker[[#This Row],[Employee Name]],Employees[[Employee Name]:[Office]],6))</f>
        <v>REGULAR</v>
      </c>
      <c r="G4015" s="24">
        <v>44978</v>
      </c>
      <c r="H4015" s="24">
        <v>44978</v>
      </c>
      <c r="I4015" s="19" t="s">
        <v>82</v>
      </c>
      <c r="K4015" s="51" t="str">
        <f ca="1">LeaveTracker[[#This Row],[Days]]&amp;" "&amp;LeaveTracker[[#This Row],[Type of Leave]]</f>
        <v>1 VL</v>
      </c>
      <c r="L4015" s="23">
        <f ca="1">NETWORKDAYS(LeaveTracker[[#This Row],[Start Date]],LeaveTracker[[#This Row],[End Date]],lstHolidays)</f>
        <v>1</v>
      </c>
      <c r="M4015" s="27"/>
    </row>
    <row r="4016" spans="1:13" ht="30" customHeight="1" x14ac:dyDescent="0.3">
      <c r="A4016" s="27">
        <f t="shared" si="37"/>
        <v>402</v>
      </c>
      <c r="B4016" s="31">
        <v>44989</v>
      </c>
      <c r="C4016" s="31">
        <v>44936</v>
      </c>
      <c r="D4016" s="19" t="s">
        <v>280</v>
      </c>
      <c r="E4016" s="51" t="str">
        <f>IF(ISBLANK(LeaveTracker[[#This Row],[Employee Name]]),"-----",VLOOKUP(LeaveTracker[[#This Row],[Employee Name]],Employees[[Employee Name]:[Office]],7))</f>
        <v>PICNIC GROVE</v>
      </c>
      <c r="F4016" s="51" t="str">
        <f>IF(ISBLANK(LeaveTracker[[#This Row],[Employee Name]]),"-----",VLOOKUP(LeaveTracker[[#This Row],[Employee Name]],Employees[[Employee Name]:[Office]],6))</f>
        <v>REGULAR</v>
      </c>
      <c r="G4016" s="24">
        <v>44945</v>
      </c>
      <c r="H4016" s="24">
        <v>44945</v>
      </c>
      <c r="I4016" s="19" t="s">
        <v>298</v>
      </c>
      <c r="J4016" s="43" t="s">
        <v>105</v>
      </c>
      <c r="K4016" s="51" t="str">
        <f ca="1">LeaveTracker[[#This Row],[Days]]&amp;" "&amp;LeaveTracker[[#This Row],[Type of Leave]]</f>
        <v>1 OTHER</v>
      </c>
      <c r="L4016" s="23">
        <f ca="1">NETWORKDAYS(LeaveTracker[[#This Row],[Start Date]],LeaveTracker[[#This Row],[End Date]],lstHolidays)</f>
        <v>1</v>
      </c>
      <c r="M4016" s="27"/>
    </row>
    <row r="4017" spans="1:13" ht="30" customHeight="1" x14ac:dyDescent="0.3">
      <c r="A4017" s="27">
        <f t="shared" si="37"/>
        <v>403</v>
      </c>
      <c r="B4017" s="31">
        <v>44989</v>
      </c>
      <c r="C4017" s="31">
        <v>44977</v>
      </c>
      <c r="D4017" s="19" t="s">
        <v>112</v>
      </c>
      <c r="E4017" s="51" t="str">
        <f>IF(ISBLANK(LeaveTracker[[#This Row],[Employee Name]]),"-----",VLOOKUP(LeaveTracker[[#This Row],[Employee Name]],Employees[[Employee Name]:[Office]],7))</f>
        <v>ONT</v>
      </c>
      <c r="F4017" s="51" t="str">
        <f>IF(ISBLANK(LeaveTracker[[#This Row],[Employee Name]]),"-----",VLOOKUP(LeaveTracker[[#This Row],[Employee Name]],Employees[[Employee Name]:[Office]],6))</f>
        <v>REGULAR</v>
      </c>
      <c r="G4017" s="24">
        <v>44981</v>
      </c>
      <c r="H4017" s="24">
        <v>44984</v>
      </c>
      <c r="I4017" s="19" t="s">
        <v>82</v>
      </c>
      <c r="K4017" s="51" t="str">
        <f ca="1">LeaveTracker[[#This Row],[Days]]&amp;" "&amp;LeaveTracker[[#This Row],[Type of Leave]]</f>
        <v>2 VL</v>
      </c>
      <c r="L4017" s="23">
        <f ca="1">NETWORKDAYS(LeaveTracker[[#This Row],[Start Date]],LeaveTracker[[#This Row],[End Date]],lstHolidays)</f>
        <v>2</v>
      </c>
      <c r="M4017" s="27"/>
    </row>
    <row r="4018" spans="1:13" ht="30" customHeight="1" x14ac:dyDescent="0.3">
      <c r="A4018" s="27">
        <v>404</v>
      </c>
      <c r="B4018" s="31">
        <v>44989</v>
      </c>
      <c r="C4018" s="31">
        <v>44974</v>
      </c>
      <c r="D4018" s="19" t="s">
        <v>1841</v>
      </c>
      <c r="E4018" s="51" t="str">
        <f>IF(ISBLANK(LeaveTracker[[#This Row],[Employee Name]]),"-----",VLOOKUP(LeaveTracker[[#This Row],[Employee Name]],Employees[[Employee Name]:[Office]],7))</f>
        <v>ONT</v>
      </c>
      <c r="F4018" s="51" t="str">
        <f>IF(ISBLANK(LeaveTracker[[#This Row],[Employee Name]]),"-----",VLOOKUP(LeaveTracker[[#This Row],[Employee Name]],Employees[[Employee Name]:[Office]],6))</f>
        <v>CASUAL</v>
      </c>
      <c r="G4018" s="24">
        <v>44965</v>
      </c>
      <c r="H4018" s="24">
        <v>44970</v>
      </c>
      <c r="I4018" s="19" t="s">
        <v>81</v>
      </c>
      <c r="K4018" s="51" t="str">
        <f ca="1">LeaveTracker[[#This Row],[Days]]&amp;" "&amp;LeaveTracker[[#This Row],[Type of Leave]]</f>
        <v>4 SL</v>
      </c>
      <c r="L4018" s="23">
        <f ca="1">NETWORKDAYS(LeaveTracker[[#This Row],[Start Date]],LeaveTracker[[#This Row],[End Date]],lstHolidays)</f>
        <v>4</v>
      </c>
      <c r="M4018" s="27"/>
    </row>
    <row r="4019" spans="1:13" ht="30" customHeight="1" x14ac:dyDescent="0.3">
      <c r="A4019" s="27">
        <f t="shared" si="37"/>
        <v>405</v>
      </c>
      <c r="B4019" s="31">
        <v>44989</v>
      </c>
      <c r="C4019" s="31">
        <v>44977</v>
      </c>
      <c r="D4019" s="19" t="s">
        <v>893</v>
      </c>
      <c r="E4019" s="51" t="str">
        <f>IF(ISBLANK(LeaveTracker[[#This Row],[Employee Name]]),"-----",VLOOKUP(LeaveTracker[[#This Row],[Employee Name]],Employees[[Employee Name]:[Office]],7))</f>
        <v>ONT</v>
      </c>
      <c r="F4019" s="51" t="str">
        <f>IF(ISBLANK(LeaveTracker[[#This Row],[Employee Name]]),"-----",VLOOKUP(LeaveTracker[[#This Row],[Employee Name]],Employees[[Employee Name]:[Office]],6))</f>
        <v>REGULAR</v>
      </c>
      <c r="G4019" s="24">
        <v>44973</v>
      </c>
      <c r="H4019" s="24">
        <v>44974</v>
      </c>
      <c r="I4019" s="19" t="s">
        <v>81</v>
      </c>
      <c r="K4019" s="51" t="str">
        <f ca="1">LeaveTracker[[#This Row],[Days]]&amp;" "&amp;LeaveTracker[[#This Row],[Type of Leave]]</f>
        <v>2 SL</v>
      </c>
      <c r="L4019" s="23">
        <f ca="1">NETWORKDAYS(LeaveTracker[[#This Row],[Start Date]],LeaveTracker[[#This Row],[End Date]],lstHolidays)</f>
        <v>2</v>
      </c>
      <c r="M4019" s="27"/>
    </row>
    <row r="4020" spans="1:13" ht="30" customHeight="1" x14ac:dyDescent="0.3">
      <c r="A4020" s="27">
        <f t="shared" si="37"/>
        <v>406</v>
      </c>
      <c r="B4020" s="31">
        <v>44989</v>
      </c>
      <c r="C4020" s="31">
        <v>44977</v>
      </c>
      <c r="D4020" s="19" t="s">
        <v>1779</v>
      </c>
      <c r="E4020" s="51" t="str">
        <f>IF(ISBLANK(LeaveTracker[[#This Row],[Employee Name]]),"-----",VLOOKUP(LeaveTracker[[#This Row],[Employee Name]],Employees[[Employee Name]:[Office]],7))</f>
        <v>ONT</v>
      </c>
      <c r="F4020" s="51" t="str">
        <f>IF(ISBLANK(LeaveTracker[[#This Row],[Employee Name]]),"-----",VLOOKUP(LeaveTracker[[#This Row],[Employee Name]],Employees[[Employee Name]:[Office]],6))</f>
        <v>CASUAL</v>
      </c>
      <c r="G4020" s="24">
        <v>44970</v>
      </c>
      <c r="H4020" s="24">
        <v>44970</v>
      </c>
      <c r="I4020" s="19" t="s">
        <v>81</v>
      </c>
      <c r="K4020" s="51" t="str">
        <f ca="1">LeaveTracker[[#This Row],[Days]]&amp;" "&amp;LeaveTracker[[#This Row],[Type of Leave]]</f>
        <v>1 SL</v>
      </c>
      <c r="L4020" s="23">
        <f ca="1">NETWORKDAYS(LeaveTracker[[#This Row],[Start Date]],LeaveTracker[[#This Row],[End Date]],lstHolidays)</f>
        <v>1</v>
      </c>
      <c r="M4020" s="27"/>
    </row>
    <row r="4021" spans="1:13" ht="30" customHeight="1" x14ac:dyDescent="0.3">
      <c r="A4021" s="27">
        <f t="shared" si="37"/>
        <v>407</v>
      </c>
      <c r="B4021" s="31">
        <v>44989</v>
      </c>
      <c r="C4021" s="31">
        <v>44977</v>
      </c>
      <c r="D4021" s="19" t="s">
        <v>382</v>
      </c>
      <c r="E4021" s="51" t="str">
        <f>IF(ISBLANK(LeaveTracker[[#This Row],[Employee Name]]),"-----",VLOOKUP(LeaveTracker[[#This Row],[Employee Name]],Employees[[Employee Name]:[Office]],7))</f>
        <v>ONT</v>
      </c>
      <c r="F4021" s="51" t="str">
        <f>IF(ISBLANK(LeaveTracker[[#This Row],[Employee Name]]),"-----",VLOOKUP(LeaveTracker[[#This Row],[Employee Name]],Employees[[Employee Name]:[Office]],6))</f>
        <v>REGULAR</v>
      </c>
      <c r="G4021" s="24">
        <v>44978</v>
      </c>
      <c r="H4021" s="24">
        <v>44978</v>
      </c>
      <c r="I4021" s="19" t="s">
        <v>82</v>
      </c>
      <c r="K4021" s="51" t="str">
        <f ca="1">LeaveTracker[[#This Row],[Days]]&amp;" "&amp;LeaveTracker[[#This Row],[Type of Leave]]</f>
        <v>1 VL</v>
      </c>
      <c r="L4021" s="23">
        <f ca="1">NETWORKDAYS(LeaveTracker[[#This Row],[Start Date]],LeaveTracker[[#This Row],[End Date]],lstHolidays)</f>
        <v>1</v>
      </c>
      <c r="M4021" s="27"/>
    </row>
    <row r="4022" spans="1:13" ht="30" customHeight="1" x14ac:dyDescent="0.3">
      <c r="A4022" s="27">
        <f t="shared" si="37"/>
        <v>408</v>
      </c>
      <c r="B4022" s="31">
        <v>44989</v>
      </c>
      <c r="C4022" s="31">
        <v>44971</v>
      </c>
      <c r="D4022" s="19" t="s">
        <v>1056</v>
      </c>
      <c r="E4022" s="51" t="str">
        <f>IF(ISBLANK(LeaveTracker[[#This Row],[Employee Name]]),"-----",VLOOKUP(LeaveTracker[[#This Row],[Employee Name]],Employees[[Employee Name]:[Office]],7))</f>
        <v>CTO</v>
      </c>
      <c r="F4022" s="51" t="str">
        <f>IF(ISBLANK(LeaveTracker[[#This Row],[Employee Name]]),"-----",VLOOKUP(LeaveTracker[[#This Row],[Employee Name]],Employees[[Employee Name]:[Office]],6))</f>
        <v>REGULAR</v>
      </c>
      <c r="G4022" s="24">
        <v>44977</v>
      </c>
      <c r="H4022" s="24">
        <v>44977</v>
      </c>
      <c r="I4022" s="19" t="s">
        <v>298</v>
      </c>
      <c r="J4022" s="43" t="s">
        <v>105</v>
      </c>
      <c r="K4022" s="51" t="str">
        <f ca="1">LeaveTracker[[#This Row],[Days]]&amp;" "&amp;LeaveTracker[[#This Row],[Type of Leave]]</f>
        <v>1 OTHER</v>
      </c>
      <c r="L4022" s="23">
        <f ca="1">NETWORKDAYS(LeaveTracker[[#This Row],[Start Date]],LeaveTracker[[#This Row],[End Date]],lstHolidays)</f>
        <v>1</v>
      </c>
      <c r="M4022" s="27"/>
    </row>
    <row r="4023" spans="1:13" ht="30" customHeight="1" x14ac:dyDescent="0.3">
      <c r="A4023" s="27">
        <v>408</v>
      </c>
      <c r="B4023" s="31">
        <v>44989</v>
      </c>
      <c r="C4023" s="31">
        <v>44971</v>
      </c>
      <c r="D4023" s="19" t="s">
        <v>1056</v>
      </c>
      <c r="E4023" s="51" t="str">
        <f>IF(ISBLANK(LeaveTracker[[#This Row],[Employee Name]]),"-----",VLOOKUP(LeaveTracker[[#This Row],[Employee Name]],Employees[[Employee Name]:[Office]],7))</f>
        <v>CTO</v>
      </c>
      <c r="F4023" s="51" t="str">
        <f>IF(ISBLANK(LeaveTracker[[#This Row],[Employee Name]]),"-----",VLOOKUP(LeaveTracker[[#This Row],[Employee Name]],Employees[[Employee Name]:[Office]],6))</f>
        <v>REGULAR</v>
      </c>
      <c r="G4023" s="24">
        <v>44981</v>
      </c>
      <c r="H4023" s="24">
        <v>44981</v>
      </c>
      <c r="I4023" s="19" t="s">
        <v>298</v>
      </c>
      <c r="J4023" s="43" t="s">
        <v>105</v>
      </c>
      <c r="K4023" s="51" t="str">
        <f ca="1">LeaveTracker[[#This Row],[Days]]&amp;" "&amp;LeaveTracker[[#This Row],[Type of Leave]]</f>
        <v>1 OTHER</v>
      </c>
      <c r="L4023" s="23">
        <f ca="1">NETWORKDAYS(LeaveTracker[[#This Row],[Start Date]],LeaveTracker[[#This Row],[End Date]],lstHolidays)</f>
        <v>1</v>
      </c>
      <c r="M4023" s="27"/>
    </row>
    <row r="4024" spans="1:13" ht="30" customHeight="1" x14ac:dyDescent="0.3">
      <c r="A4024" s="27">
        <f t="shared" si="37"/>
        <v>409</v>
      </c>
      <c r="B4024" s="31">
        <v>44989</v>
      </c>
      <c r="C4024" s="31">
        <v>44971</v>
      </c>
      <c r="D4024" s="19" t="s">
        <v>1286</v>
      </c>
      <c r="E4024" s="51" t="str">
        <f>IF(ISBLANK(LeaveTracker[[#This Row],[Employee Name]]),"-----",VLOOKUP(LeaveTracker[[#This Row],[Employee Name]],Employees[[Employee Name]:[Office]],7))</f>
        <v>CTO</v>
      </c>
      <c r="F4024" s="51" t="str">
        <f>IF(ISBLANK(LeaveTracker[[#This Row],[Employee Name]]),"-----",VLOOKUP(LeaveTracker[[#This Row],[Employee Name]],Employees[[Employee Name]:[Office]],6))</f>
        <v>REGULAR</v>
      </c>
      <c r="G4024" s="24">
        <v>44974</v>
      </c>
      <c r="H4024" s="24">
        <v>44974</v>
      </c>
      <c r="I4024" s="19" t="s">
        <v>82</v>
      </c>
      <c r="K4024" s="51" t="str">
        <f ca="1">LeaveTracker[[#This Row],[Days]]&amp;" "&amp;LeaveTracker[[#This Row],[Type of Leave]]</f>
        <v>1 VL</v>
      </c>
      <c r="L4024" s="23">
        <f ca="1">NETWORKDAYS(LeaveTracker[[#This Row],[Start Date]],LeaveTracker[[#This Row],[End Date]],lstHolidays)</f>
        <v>1</v>
      </c>
      <c r="M4024" s="27"/>
    </row>
    <row r="4025" spans="1:13" ht="30" customHeight="1" x14ac:dyDescent="0.3">
      <c r="A4025" s="27">
        <f t="shared" si="37"/>
        <v>410</v>
      </c>
      <c r="B4025" s="31">
        <v>44989</v>
      </c>
      <c r="C4025" s="31">
        <v>45280</v>
      </c>
      <c r="D4025" s="19" t="s">
        <v>470</v>
      </c>
      <c r="E4025" s="51" t="str">
        <f>IF(ISBLANK(LeaveTracker[[#This Row],[Employee Name]]),"-----",VLOOKUP(LeaveTracker[[#This Row],[Employee Name]],Employees[[Employee Name]:[Office]],7))</f>
        <v>ASSESSORS OFFICE</v>
      </c>
      <c r="F4025" s="51" t="str">
        <f>IF(ISBLANK(LeaveTracker[[#This Row],[Employee Name]]),"-----",VLOOKUP(LeaveTracker[[#This Row],[Employee Name]],Employees[[Employee Name]:[Office]],6))</f>
        <v>REGULAR</v>
      </c>
      <c r="G4025" s="24">
        <v>44911</v>
      </c>
      <c r="H4025" s="24">
        <v>44911</v>
      </c>
      <c r="I4025" s="19" t="s">
        <v>81</v>
      </c>
      <c r="K4025" s="51" t="str">
        <f ca="1">LeaveTracker[[#This Row],[Days]]&amp;" "&amp;LeaveTracker[[#This Row],[Type of Leave]]</f>
        <v>1 SL</v>
      </c>
      <c r="L4025" s="23">
        <f ca="1">NETWORKDAYS(LeaveTracker[[#This Row],[Start Date]],LeaveTracker[[#This Row],[End Date]],lstHolidays)</f>
        <v>1</v>
      </c>
      <c r="M4025" s="27"/>
    </row>
    <row r="4026" spans="1:13" ht="30" customHeight="1" x14ac:dyDescent="0.3">
      <c r="A4026" s="27">
        <f t="shared" si="37"/>
        <v>411</v>
      </c>
      <c r="B4026" s="31">
        <v>44989</v>
      </c>
      <c r="C4026" s="31">
        <v>44923</v>
      </c>
      <c r="D4026" s="19" t="s">
        <v>1931</v>
      </c>
      <c r="E4026" s="51" t="str">
        <f>IF(ISBLANK(LeaveTracker[[#This Row],[Employee Name]]),"-----",VLOOKUP(LeaveTracker[[#This Row],[Employee Name]],Employees[[Employee Name]:[Office]],7))</f>
        <v>TICC</v>
      </c>
      <c r="F4026" s="51" t="str">
        <f>IF(ISBLANK(LeaveTracker[[#This Row],[Employee Name]]),"-----",VLOOKUP(LeaveTracker[[#This Row],[Employee Name]],Employees[[Employee Name]:[Office]],6))</f>
        <v>CASUAL</v>
      </c>
      <c r="G4026" s="24">
        <v>44928</v>
      </c>
      <c r="H4026" s="24">
        <v>44931</v>
      </c>
      <c r="I4026" s="19" t="s">
        <v>82</v>
      </c>
      <c r="K4026" s="51" t="str">
        <f ca="1">LeaveTracker[[#This Row],[Days]]&amp;" "&amp;LeaveTracker[[#This Row],[Type of Leave]]</f>
        <v>3 VL</v>
      </c>
      <c r="L4026" s="23">
        <f ca="1">NETWORKDAYS(LeaveTracker[[#This Row],[Start Date]],LeaveTracker[[#This Row],[End Date]],lstHolidays)</f>
        <v>3</v>
      </c>
      <c r="M4026" s="27"/>
    </row>
    <row r="4027" spans="1:13" ht="30" customHeight="1" x14ac:dyDescent="0.3">
      <c r="A4027" s="27">
        <v>411</v>
      </c>
      <c r="B4027" s="31">
        <v>44989</v>
      </c>
      <c r="C4027" s="31">
        <v>44923</v>
      </c>
      <c r="D4027" s="19" t="s">
        <v>1931</v>
      </c>
      <c r="E4027" s="51" t="str">
        <f>IF(ISBLANK(LeaveTracker[[#This Row],[Employee Name]]),"-----",VLOOKUP(LeaveTracker[[#This Row],[Employee Name]],Employees[[Employee Name]:[Office]],7))</f>
        <v>TICC</v>
      </c>
      <c r="F4027" s="51" t="str">
        <f>IF(ISBLANK(LeaveTracker[[#This Row],[Employee Name]]),"-----",VLOOKUP(LeaveTracker[[#This Row],[Employee Name]],Employees[[Employee Name]:[Office]],6))</f>
        <v>CASUAL</v>
      </c>
      <c r="G4027" s="24">
        <v>44935</v>
      </c>
      <c r="H4027" s="24">
        <v>44935</v>
      </c>
      <c r="I4027" s="19" t="s">
        <v>82</v>
      </c>
      <c r="K4027" s="51" t="str">
        <f ca="1">LeaveTracker[[#This Row],[Days]]&amp;" "&amp;LeaveTracker[[#This Row],[Type of Leave]]</f>
        <v>1 VL</v>
      </c>
      <c r="L4027" s="23">
        <f ca="1">NETWORKDAYS(LeaveTracker[[#This Row],[Start Date]],LeaveTracker[[#This Row],[End Date]],lstHolidays)</f>
        <v>1</v>
      </c>
      <c r="M4027" s="27"/>
    </row>
    <row r="4028" spans="1:13" ht="30" customHeight="1" x14ac:dyDescent="0.3">
      <c r="A4028" s="27">
        <f t="shared" si="37"/>
        <v>412</v>
      </c>
      <c r="B4028" s="31">
        <v>44989</v>
      </c>
      <c r="C4028" s="31">
        <v>44914</v>
      </c>
      <c r="D4028" s="19" t="s">
        <v>1931</v>
      </c>
      <c r="E4028" s="51" t="str">
        <f>IF(ISBLANK(LeaveTracker[[#This Row],[Employee Name]]),"-----",VLOOKUP(LeaveTracker[[#This Row],[Employee Name]],Employees[[Employee Name]:[Office]],7))</f>
        <v>TICC</v>
      </c>
      <c r="F4028" s="51" t="str">
        <f>IF(ISBLANK(LeaveTracker[[#This Row],[Employee Name]]),"-----",VLOOKUP(LeaveTracker[[#This Row],[Employee Name]],Employees[[Employee Name]:[Office]],6))</f>
        <v>CASUAL</v>
      </c>
      <c r="G4028" s="24">
        <v>44919</v>
      </c>
      <c r="H4028" s="24">
        <v>44922</v>
      </c>
      <c r="I4028" s="19" t="s">
        <v>82</v>
      </c>
      <c r="K4028" s="51" t="str">
        <f ca="1">LeaveTracker[[#This Row],[Days]]&amp;" "&amp;LeaveTracker[[#This Row],[Type of Leave]]</f>
        <v>1 VL</v>
      </c>
      <c r="L4028" s="23">
        <f ca="1">NETWORKDAYS(LeaveTracker[[#This Row],[Start Date]],LeaveTracker[[#This Row],[End Date]],lstHolidays)</f>
        <v>1</v>
      </c>
      <c r="M4028" s="27"/>
    </row>
    <row r="4029" spans="1:13" ht="30" customHeight="1" x14ac:dyDescent="0.3">
      <c r="A4029" s="27">
        <v>412</v>
      </c>
      <c r="B4029" s="31">
        <v>44989</v>
      </c>
      <c r="C4029" s="31">
        <v>44914</v>
      </c>
      <c r="D4029" s="19" t="s">
        <v>1931</v>
      </c>
      <c r="E4029" s="51" t="str">
        <f>IF(ISBLANK(LeaveTracker[[#This Row],[Employee Name]]),"-----",VLOOKUP(LeaveTracker[[#This Row],[Employee Name]],Employees[[Employee Name]:[Office]],7))</f>
        <v>TICC</v>
      </c>
      <c r="F4029" s="51" t="str">
        <f>IF(ISBLANK(LeaveTracker[[#This Row],[Employee Name]]),"-----",VLOOKUP(LeaveTracker[[#This Row],[Employee Name]],Employees[[Employee Name]:[Office]],6))</f>
        <v>CASUAL</v>
      </c>
      <c r="G4029" s="24">
        <v>44924</v>
      </c>
      <c r="H4029" s="24">
        <v>44924</v>
      </c>
      <c r="I4029" s="19" t="s">
        <v>82</v>
      </c>
      <c r="K4029" s="51" t="str">
        <f ca="1">LeaveTracker[[#This Row],[Days]]&amp;" "&amp;LeaveTracker[[#This Row],[Type of Leave]]</f>
        <v>1 VL</v>
      </c>
      <c r="L4029" s="23">
        <f ca="1">NETWORKDAYS(LeaveTracker[[#This Row],[Start Date]],LeaveTracker[[#This Row],[End Date]],lstHolidays)</f>
        <v>1</v>
      </c>
      <c r="M4029" s="27"/>
    </row>
    <row r="4030" spans="1:13" ht="30" customHeight="1" x14ac:dyDescent="0.3">
      <c r="A4030" s="27">
        <f t="shared" si="37"/>
        <v>413</v>
      </c>
      <c r="B4030" s="31">
        <v>44989</v>
      </c>
      <c r="C4030" s="31">
        <v>44960</v>
      </c>
      <c r="D4030" s="19" t="s">
        <v>1880</v>
      </c>
      <c r="E4030" s="51" t="str">
        <f>IF(ISBLANK(LeaveTracker[[#This Row],[Employee Name]]),"-----",VLOOKUP(LeaveTracker[[#This Row],[Employee Name]],Employees[[Employee Name]:[Office]],7))</f>
        <v>TICC</v>
      </c>
      <c r="F4030" s="51" t="str">
        <f>IF(ISBLANK(LeaveTracker[[#This Row],[Employee Name]]),"-----",VLOOKUP(LeaveTracker[[#This Row],[Employee Name]],Employees[[Employee Name]:[Office]],6))</f>
        <v>CASUAL</v>
      </c>
      <c r="G4030" s="24">
        <v>44958</v>
      </c>
      <c r="H4030" s="24">
        <v>44958</v>
      </c>
      <c r="I4030" s="19" t="s">
        <v>81</v>
      </c>
      <c r="K4030" s="51" t="str">
        <f ca="1">LeaveTracker[[#This Row],[Days]]&amp;" "&amp;LeaveTracker[[#This Row],[Type of Leave]]</f>
        <v>1 SL</v>
      </c>
      <c r="L4030" s="23">
        <f ca="1">NETWORKDAYS(LeaveTracker[[#This Row],[Start Date]],LeaveTracker[[#This Row],[End Date]],lstHolidays)</f>
        <v>1</v>
      </c>
      <c r="M4030" s="27"/>
    </row>
    <row r="4031" spans="1:13" ht="30" customHeight="1" x14ac:dyDescent="0.3">
      <c r="A4031" s="27">
        <f t="shared" si="37"/>
        <v>414</v>
      </c>
      <c r="B4031" s="31">
        <v>44989</v>
      </c>
      <c r="C4031" s="31">
        <v>44956</v>
      </c>
      <c r="D4031" s="19" t="s">
        <v>1931</v>
      </c>
      <c r="E4031" s="51" t="str">
        <f>IF(ISBLANK(LeaveTracker[[#This Row],[Employee Name]]),"-----",VLOOKUP(LeaveTracker[[#This Row],[Employee Name]],Employees[[Employee Name]:[Office]],7))</f>
        <v>TICC</v>
      </c>
      <c r="F4031" s="51" t="str">
        <f>IF(ISBLANK(LeaveTracker[[#This Row],[Employee Name]]),"-----",VLOOKUP(LeaveTracker[[#This Row],[Employee Name]],Employees[[Employee Name]:[Office]],6))</f>
        <v>CASUAL</v>
      </c>
      <c r="G4031" s="24">
        <v>44954</v>
      </c>
      <c r="H4031" s="24">
        <v>44954</v>
      </c>
      <c r="I4031" s="19" t="s">
        <v>81</v>
      </c>
      <c r="K4031" s="51" t="str">
        <f>LeaveTracker[[#This Row],[Days]]&amp;" "&amp;LeaveTracker[[#This Row],[Type of Leave]]</f>
        <v>1 SL</v>
      </c>
      <c r="L4031" s="23">
        <v>1</v>
      </c>
      <c r="M4031" s="27"/>
    </row>
    <row r="4032" spans="1:13" ht="30" customHeight="1" x14ac:dyDescent="0.3">
      <c r="A4032" s="27">
        <f t="shared" si="37"/>
        <v>415</v>
      </c>
      <c r="B4032" s="31">
        <v>44989</v>
      </c>
      <c r="C4032" s="31">
        <v>44950</v>
      </c>
      <c r="D4032" s="19" t="s">
        <v>1880</v>
      </c>
      <c r="E4032" s="51" t="str">
        <f>IF(ISBLANK(LeaveTracker[[#This Row],[Employee Name]]),"-----",VLOOKUP(LeaveTracker[[#This Row],[Employee Name]],Employees[[Employee Name]:[Office]],7))</f>
        <v>TICC</v>
      </c>
      <c r="F4032" s="51" t="str">
        <f>IF(ISBLANK(LeaveTracker[[#This Row],[Employee Name]]),"-----",VLOOKUP(LeaveTracker[[#This Row],[Employee Name]],Employees[[Employee Name]:[Office]],6))</f>
        <v>CASUAL</v>
      </c>
      <c r="G4032" s="24">
        <v>44959</v>
      </c>
      <c r="H4032" s="24">
        <v>44959</v>
      </c>
      <c r="I4032" s="19" t="s">
        <v>82</v>
      </c>
      <c r="K4032" s="51" t="str">
        <f ca="1">LeaveTracker[[#This Row],[Days]]&amp;" "&amp;LeaveTracker[[#This Row],[Type of Leave]]</f>
        <v>1 VL</v>
      </c>
      <c r="L4032" s="23">
        <f ca="1">NETWORKDAYS(LeaveTracker[[#This Row],[Start Date]],LeaveTracker[[#This Row],[End Date]],lstHolidays)</f>
        <v>1</v>
      </c>
      <c r="M4032" s="27"/>
    </row>
    <row r="4033" spans="1:13" ht="30" customHeight="1" x14ac:dyDescent="0.3">
      <c r="A4033" s="27">
        <v>415</v>
      </c>
      <c r="B4033" s="31">
        <v>44989</v>
      </c>
      <c r="C4033" s="31">
        <v>44950</v>
      </c>
      <c r="D4033" s="19" t="s">
        <v>1880</v>
      </c>
      <c r="E4033" s="51" t="str">
        <f>IF(ISBLANK(LeaveTracker[[#This Row],[Employee Name]]),"-----",VLOOKUP(LeaveTracker[[#This Row],[Employee Name]],Employees[[Employee Name]:[Office]],7))</f>
        <v>TICC</v>
      </c>
      <c r="F4033" s="51" t="str">
        <f>IF(ISBLANK(LeaveTracker[[#This Row],[Employee Name]]),"-----",VLOOKUP(LeaveTracker[[#This Row],[Employee Name]],Employees[[Employee Name]:[Office]],6))</f>
        <v>CASUAL</v>
      </c>
      <c r="G4033" s="24">
        <v>44963</v>
      </c>
      <c r="H4033" s="24">
        <v>44963</v>
      </c>
      <c r="I4033" s="19" t="s">
        <v>82</v>
      </c>
      <c r="K4033" s="51" t="str">
        <f ca="1">LeaveTracker[[#This Row],[Days]]&amp;" "&amp;LeaveTracker[[#This Row],[Type of Leave]]</f>
        <v>1 VL</v>
      </c>
      <c r="L4033" s="23">
        <f ca="1">NETWORKDAYS(LeaveTracker[[#This Row],[Start Date]],LeaveTracker[[#This Row],[End Date]],lstHolidays)</f>
        <v>1</v>
      </c>
      <c r="M4033" s="27"/>
    </row>
    <row r="4034" spans="1:13" ht="30" customHeight="1" x14ac:dyDescent="0.3">
      <c r="A4034" s="27">
        <v>415</v>
      </c>
      <c r="B4034" s="31">
        <v>44989</v>
      </c>
      <c r="C4034" s="31">
        <v>44950</v>
      </c>
      <c r="D4034" s="19" t="s">
        <v>1880</v>
      </c>
      <c r="E4034" s="51" t="str">
        <f>IF(ISBLANK(LeaveTracker[[#This Row],[Employee Name]]),"-----",VLOOKUP(LeaveTracker[[#This Row],[Employee Name]],Employees[[Employee Name]:[Office]],7))</f>
        <v>TICC</v>
      </c>
      <c r="F4034" s="51" t="str">
        <f>IF(ISBLANK(LeaveTracker[[#This Row],[Employee Name]]),"-----",VLOOKUP(LeaveTracker[[#This Row],[Employee Name]],Employees[[Employee Name]:[Office]],6))</f>
        <v>CASUAL</v>
      </c>
      <c r="G4034" s="24">
        <v>44966</v>
      </c>
      <c r="H4034" s="24">
        <v>44966</v>
      </c>
      <c r="I4034" s="19" t="s">
        <v>82</v>
      </c>
      <c r="K4034" s="51" t="str">
        <f ca="1">LeaveTracker[[#This Row],[Days]]&amp;" "&amp;LeaveTracker[[#This Row],[Type of Leave]]</f>
        <v>1 VL</v>
      </c>
      <c r="L4034" s="23">
        <f ca="1">NETWORKDAYS(LeaveTracker[[#This Row],[Start Date]],LeaveTracker[[#This Row],[End Date]],lstHolidays)</f>
        <v>1</v>
      </c>
      <c r="M4034" s="27"/>
    </row>
    <row r="4035" spans="1:13" ht="30" customHeight="1" x14ac:dyDescent="0.3">
      <c r="A4035" s="27">
        <f t="shared" si="37"/>
        <v>416</v>
      </c>
      <c r="B4035" s="31">
        <v>44989</v>
      </c>
      <c r="C4035" s="31">
        <v>44938</v>
      </c>
      <c r="D4035" s="19" t="s">
        <v>1880</v>
      </c>
      <c r="E4035" s="51" t="str">
        <f>IF(ISBLANK(LeaveTracker[[#This Row],[Employee Name]]),"-----",VLOOKUP(LeaveTracker[[#This Row],[Employee Name]],Employees[[Employee Name]:[Office]],7))</f>
        <v>TICC</v>
      </c>
      <c r="F4035" s="51" t="str">
        <f>IF(ISBLANK(LeaveTracker[[#This Row],[Employee Name]]),"-----",VLOOKUP(LeaveTracker[[#This Row],[Employee Name]],Employees[[Employee Name]:[Office]],6))</f>
        <v>CASUAL</v>
      </c>
      <c r="G4035" s="24">
        <v>44951</v>
      </c>
      <c r="H4035" s="24">
        <v>44952</v>
      </c>
      <c r="I4035" s="19" t="s">
        <v>82</v>
      </c>
      <c r="K4035" s="51" t="str">
        <f ca="1">LeaveTracker[[#This Row],[Days]]&amp;" "&amp;LeaveTracker[[#This Row],[Type of Leave]]</f>
        <v>2 VL</v>
      </c>
      <c r="L4035" s="23">
        <f ca="1">NETWORKDAYS(LeaveTracker[[#This Row],[Start Date]],LeaveTracker[[#This Row],[End Date]],lstHolidays)</f>
        <v>2</v>
      </c>
      <c r="M4035" s="27"/>
    </row>
    <row r="4036" spans="1:13" ht="30" customHeight="1" x14ac:dyDescent="0.3">
      <c r="A4036" s="27">
        <f t="shared" si="37"/>
        <v>417</v>
      </c>
      <c r="B4036" s="31">
        <v>44989</v>
      </c>
      <c r="C4036" s="31">
        <v>44914</v>
      </c>
      <c r="D4036" s="19" t="s">
        <v>1880</v>
      </c>
      <c r="E4036" s="51" t="str">
        <f>IF(ISBLANK(LeaveTracker[[#This Row],[Employee Name]]),"-----",VLOOKUP(LeaveTracker[[#This Row],[Employee Name]],Employees[[Employee Name]:[Office]],7))</f>
        <v>TICC</v>
      </c>
      <c r="F4036" s="51" t="str">
        <f>IF(ISBLANK(LeaveTracker[[#This Row],[Employee Name]]),"-----",VLOOKUP(LeaveTracker[[#This Row],[Employee Name]],Employees[[Employee Name]:[Office]],6))</f>
        <v>CASUAL</v>
      </c>
      <c r="G4036" s="24">
        <v>44914</v>
      </c>
      <c r="H4036" s="24">
        <v>44914</v>
      </c>
      <c r="I4036" s="19" t="s">
        <v>81</v>
      </c>
      <c r="K4036" s="51" t="str">
        <f ca="1">LeaveTracker[[#This Row],[Days]]&amp;" "&amp;LeaveTracker[[#This Row],[Type of Leave]]</f>
        <v>1 SL</v>
      </c>
      <c r="L4036" s="23">
        <f ca="1">NETWORKDAYS(LeaveTracker[[#This Row],[Start Date]],LeaveTracker[[#This Row],[End Date]],lstHolidays)</f>
        <v>1</v>
      </c>
      <c r="M4036" s="27"/>
    </row>
    <row r="4037" spans="1:13" ht="30" customHeight="1" x14ac:dyDescent="0.3">
      <c r="A4037" s="27">
        <f t="shared" si="37"/>
        <v>418</v>
      </c>
      <c r="B4037" s="31">
        <v>44989</v>
      </c>
      <c r="C4037" s="31">
        <v>44937</v>
      </c>
      <c r="D4037" s="19" t="s">
        <v>1970</v>
      </c>
      <c r="E4037" s="51" t="str">
        <f>IF(ISBLANK(LeaveTracker[[#This Row],[Employee Name]]),"-----",VLOOKUP(LeaveTracker[[#This Row],[Employee Name]],Employees[[Employee Name]:[Office]],7))</f>
        <v>TICC</v>
      </c>
      <c r="F4037" s="51" t="str">
        <f>IF(ISBLANK(LeaveTracker[[#This Row],[Employee Name]]),"-----",VLOOKUP(LeaveTracker[[#This Row],[Employee Name]],Employees[[Employee Name]:[Office]],6))</f>
        <v>CASUAL</v>
      </c>
      <c r="G4037" s="24">
        <v>44936</v>
      </c>
      <c r="H4037" s="24">
        <v>44936</v>
      </c>
      <c r="I4037" s="19" t="s">
        <v>81</v>
      </c>
      <c r="K4037" s="51" t="str">
        <f ca="1">LeaveTracker[[#This Row],[Days]]&amp;" "&amp;LeaveTracker[[#This Row],[Type of Leave]]</f>
        <v>1 SL</v>
      </c>
      <c r="L4037" s="23">
        <f ca="1">NETWORKDAYS(LeaveTracker[[#This Row],[Start Date]],LeaveTracker[[#This Row],[End Date]],lstHolidays)</f>
        <v>1</v>
      </c>
      <c r="M4037" s="27"/>
    </row>
    <row r="4038" spans="1:13" ht="30" customHeight="1" x14ac:dyDescent="0.3">
      <c r="A4038" s="27">
        <f t="shared" si="37"/>
        <v>419</v>
      </c>
      <c r="B4038" s="31">
        <v>44989</v>
      </c>
      <c r="C4038" s="31">
        <v>44959</v>
      </c>
      <c r="D4038" s="19" t="s">
        <v>1970</v>
      </c>
      <c r="E4038" s="51" t="str">
        <f>IF(ISBLANK(LeaveTracker[[#This Row],[Employee Name]]),"-----",VLOOKUP(LeaveTracker[[#This Row],[Employee Name]],Employees[[Employee Name]:[Office]],7))</f>
        <v>TICC</v>
      </c>
      <c r="F4038" s="51" t="str">
        <f>IF(ISBLANK(LeaveTracker[[#This Row],[Employee Name]]),"-----",VLOOKUP(LeaveTracker[[#This Row],[Employee Name]],Employees[[Employee Name]:[Office]],6))</f>
        <v>CASUAL</v>
      </c>
      <c r="G4038" s="24">
        <v>44957</v>
      </c>
      <c r="H4038" s="24">
        <v>44958</v>
      </c>
      <c r="I4038" s="19" t="s">
        <v>81</v>
      </c>
      <c r="K4038" s="51" t="str">
        <f ca="1">LeaveTracker[[#This Row],[Days]]&amp;" "&amp;LeaveTracker[[#This Row],[Type of Leave]]</f>
        <v>2 SL</v>
      </c>
      <c r="L4038" s="23">
        <f ca="1">NETWORKDAYS(LeaveTracker[[#This Row],[Start Date]],LeaveTracker[[#This Row],[End Date]],lstHolidays)</f>
        <v>2</v>
      </c>
      <c r="M4038" s="27"/>
    </row>
    <row r="4039" spans="1:13" ht="30" customHeight="1" x14ac:dyDescent="0.3">
      <c r="A4039" s="27">
        <f t="shared" si="37"/>
        <v>420</v>
      </c>
      <c r="B4039" s="31">
        <v>44989</v>
      </c>
      <c r="C4039" s="31">
        <v>44974</v>
      </c>
      <c r="D4039" s="19" t="s">
        <v>116</v>
      </c>
      <c r="E4039" s="51" t="str">
        <f>IF(ISBLANK(LeaveTracker[[#This Row],[Employee Name]]),"-----",VLOOKUP(LeaveTracker[[#This Row],[Employee Name]],Employees[[Employee Name]:[Office]],7))</f>
        <v>CHARACTER OFFICE</v>
      </c>
      <c r="F4039" s="51" t="str">
        <f>IF(ISBLANK(LeaveTracker[[#This Row],[Employee Name]]),"-----",VLOOKUP(LeaveTracker[[#This Row],[Employee Name]],Employees[[Employee Name]:[Office]],6))</f>
        <v>REGULAR</v>
      </c>
      <c r="G4039" s="24">
        <v>44973</v>
      </c>
      <c r="H4039" s="24">
        <v>44973</v>
      </c>
      <c r="I4039" s="19" t="s">
        <v>81</v>
      </c>
      <c r="K4039" s="51" t="str">
        <f ca="1">LeaveTracker[[#This Row],[Days]]&amp;" "&amp;LeaveTracker[[#This Row],[Type of Leave]]</f>
        <v>1 SL</v>
      </c>
      <c r="L4039" s="23">
        <f ca="1">NETWORKDAYS(LeaveTracker[[#This Row],[Start Date]],LeaveTracker[[#This Row],[End Date]],lstHolidays)</f>
        <v>1</v>
      </c>
      <c r="M4039" s="27"/>
    </row>
    <row r="4040" spans="1:13" ht="30" customHeight="1" x14ac:dyDescent="0.3">
      <c r="A4040" s="27">
        <f t="shared" si="37"/>
        <v>421</v>
      </c>
      <c r="B4040" s="31">
        <v>44989</v>
      </c>
      <c r="C4040" s="31">
        <v>44971</v>
      </c>
      <c r="D4040" s="19" t="s">
        <v>110</v>
      </c>
      <c r="E4040" s="51" t="str">
        <f>IF(ISBLANK(LeaveTracker[[#This Row],[Employee Name]]),"-----",VLOOKUP(LeaveTracker[[#This Row],[Employee Name]],Employees[[Employee Name]:[Office]],7))</f>
        <v>ADMIN OFFICE</v>
      </c>
      <c r="F4040" s="51" t="str">
        <f>IF(ISBLANK(LeaveTracker[[#This Row],[Employee Name]]),"-----",VLOOKUP(LeaveTracker[[#This Row],[Employee Name]],Employees[[Employee Name]:[Office]],6))</f>
        <v>REGULAR</v>
      </c>
      <c r="G4040" s="24">
        <v>44974</v>
      </c>
      <c r="H4040" s="24">
        <v>44974</v>
      </c>
      <c r="I4040" s="19" t="s">
        <v>298</v>
      </c>
      <c r="J4040" s="43" t="s">
        <v>2127</v>
      </c>
      <c r="K4040" s="51" t="str">
        <f ca="1">LeaveTracker[[#This Row],[Days]]&amp;" "&amp;LeaveTracker[[#This Row],[Type of Leave]]</f>
        <v>1 OTHER</v>
      </c>
      <c r="L4040" s="23">
        <f ca="1">NETWORKDAYS(LeaveTracker[[#This Row],[Start Date]],LeaveTracker[[#This Row],[End Date]],lstHolidays)</f>
        <v>1</v>
      </c>
      <c r="M4040" s="27"/>
    </row>
    <row r="4041" spans="1:13" ht="30" customHeight="1" x14ac:dyDescent="0.3">
      <c r="A4041" s="27">
        <f t="shared" si="37"/>
        <v>422</v>
      </c>
      <c r="B4041" s="31">
        <v>44989</v>
      </c>
      <c r="C4041" s="31">
        <v>44973</v>
      </c>
      <c r="D4041" s="19" t="s">
        <v>833</v>
      </c>
      <c r="E4041" s="51" t="str">
        <f>IF(ISBLANK(LeaveTracker[[#This Row],[Employee Name]]),"-----",VLOOKUP(LeaveTracker[[#This Row],[Employee Name]],Employees[[Employee Name]:[Office]],7))</f>
        <v>CTO</v>
      </c>
      <c r="F4041" s="51" t="str">
        <f>IF(ISBLANK(LeaveTracker[[#This Row],[Employee Name]]),"-----",VLOOKUP(LeaveTracker[[#This Row],[Employee Name]],Employees[[Employee Name]:[Office]],6))</f>
        <v>REGULAR</v>
      </c>
      <c r="G4041" s="24">
        <v>44972</v>
      </c>
      <c r="H4041" s="24">
        <v>44972</v>
      </c>
      <c r="I4041" s="19" t="s">
        <v>81</v>
      </c>
      <c r="K4041" s="51" t="str">
        <f ca="1">LeaveTracker[[#This Row],[Days]]&amp;" "&amp;LeaveTracker[[#This Row],[Type of Leave]]</f>
        <v>1 SL</v>
      </c>
      <c r="L4041" s="23">
        <f ca="1">NETWORKDAYS(LeaveTracker[[#This Row],[Start Date]],LeaveTracker[[#This Row],[End Date]],lstHolidays)</f>
        <v>1</v>
      </c>
      <c r="M4041" s="27"/>
    </row>
    <row r="4042" spans="1:13" ht="30" customHeight="1" x14ac:dyDescent="0.3">
      <c r="A4042" s="27">
        <f t="shared" si="37"/>
        <v>423</v>
      </c>
      <c r="B4042" s="31">
        <v>44989</v>
      </c>
      <c r="C4042" s="31">
        <v>44958</v>
      </c>
      <c r="D4042" s="19" t="s">
        <v>1823</v>
      </c>
      <c r="E4042" s="51" t="str">
        <f>IF(ISBLANK(LeaveTracker[[#This Row],[Employee Name]]),"-----",VLOOKUP(LeaveTracker[[#This Row],[Employee Name]],Employees[[Employee Name]:[Office]],7))</f>
        <v>TICC</v>
      </c>
      <c r="F4042" s="51" t="str">
        <f>IF(ISBLANK(LeaveTracker[[#This Row],[Employee Name]]),"-----",VLOOKUP(LeaveTracker[[#This Row],[Employee Name]],Employees[[Employee Name]:[Office]],6))</f>
        <v>CASUAL</v>
      </c>
      <c r="G4042" s="24">
        <v>44966</v>
      </c>
      <c r="H4042" s="24">
        <v>44967</v>
      </c>
      <c r="I4042" s="19" t="s">
        <v>82</v>
      </c>
      <c r="K4042" s="51" t="str">
        <f ca="1">LeaveTracker[[#This Row],[Days]]&amp;" "&amp;LeaveTracker[[#This Row],[Type of Leave]]</f>
        <v>2 VL</v>
      </c>
      <c r="L4042" s="23">
        <f ca="1">NETWORKDAYS(LeaveTracker[[#This Row],[Start Date]],LeaveTracker[[#This Row],[End Date]],lstHolidays)</f>
        <v>2</v>
      </c>
      <c r="M4042" s="27"/>
    </row>
    <row r="4043" spans="1:13" ht="30" customHeight="1" x14ac:dyDescent="0.3">
      <c r="A4043" s="27">
        <f t="shared" si="37"/>
        <v>424</v>
      </c>
      <c r="B4043" s="31">
        <v>44989</v>
      </c>
      <c r="C4043" s="31">
        <v>44958</v>
      </c>
      <c r="D4043" s="19" t="s">
        <v>1823</v>
      </c>
      <c r="E4043" s="51" t="str">
        <f>IF(ISBLANK(LeaveTracker[[#This Row],[Employee Name]]),"-----",VLOOKUP(LeaveTracker[[#This Row],[Employee Name]],Employees[[Employee Name]:[Office]],7))</f>
        <v>TICC</v>
      </c>
      <c r="F4043" s="51" t="str">
        <f>IF(ISBLANK(LeaveTracker[[#This Row],[Employee Name]]),"-----",VLOOKUP(LeaveTracker[[#This Row],[Employee Name]],Employees[[Employee Name]:[Office]],6))</f>
        <v>CASUAL</v>
      </c>
      <c r="G4043" s="24">
        <v>44957</v>
      </c>
      <c r="H4043" s="24">
        <v>44957</v>
      </c>
      <c r="I4043" s="19" t="s">
        <v>81</v>
      </c>
      <c r="K4043" s="51" t="str">
        <f ca="1">LeaveTracker[[#This Row],[Days]]&amp;" "&amp;LeaveTracker[[#This Row],[Type of Leave]]</f>
        <v>1 SL</v>
      </c>
      <c r="L4043" s="23">
        <f ca="1">NETWORKDAYS(LeaveTracker[[#This Row],[Start Date]],LeaveTracker[[#This Row],[End Date]],lstHolidays)</f>
        <v>1</v>
      </c>
      <c r="M4043" s="27"/>
    </row>
    <row r="4044" spans="1:13" ht="30" customHeight="1" x14ac:dyDescent="0.3">
      <c r="A4044" s="27">
        <f t="shared" si="37"/>
        <v>425</v>
      </c>
      <c r="B4044" s="31">
        <v>44989</v>
      </c>
      <c r="C4044" s="31">
        <v>44958</v>
      </c>
      <c r="D4044" s="19" t="s">
        <v>1823</v>
      </c>
      <c r="E4044" s="51" t="str">
        <f>IF(ISBLANK(LeaveTracker[[#This Row],[Employee Name]]),"-----",VLOOKUP(LeaveTracker[[#This Row],[Employee Name]],Employees[[Employee Name]:[Office]],7))</f>
        <v>TICC</v>
      </c>
      <c r="F4044" s="51" t="str">
        <f>IF(ISBLANK(LeaveTracker[[#This Row],[Employee Name]]),"-----",VLOOKUP(LeaveTracker[[#This Row],[Employee Name]],Employees[[Employee Name]:[Office]],6))</f>
        <v>CASUAL</v>
      </c>
      <c r="G4044" s="24">
        <v>44956</v>
      </c>
      <c r="H4044" s="24">
        <v>44956</v>
      </c>
      <c r="I4044" s="19" t="s">
        <v>298</v>
      </c>
      <c r="J4044" s="43" t="s">
        <v>2127</v>
      </c>
      <c r="K4044" s="51" t="str">
        <f ca="1">LeaveTracker[[#This Row],[Days]]&amp;" "&amp;LeaveTracker[[#This Row],[Type of Leave]]</f>
        <v>1 OTHER</v>
      </c>
      <c r="L4044" s="23">
        <f ca="1">NETWORKDAYS(LeaveTracker[[#This Row],[Start Date]],LeaveTracker[[#This Row],[End Date]],lstHolidays)</f>
        <v>1</v>
      </c>
      <c r="M4044" s="27"/>
    </row>
    <row r="4045" spans="1:13" ht="30" customHeight="1" x14ac:dyDescent="0.3">
      <c r="A4045" s="27">
        <f t="shared" si="37"/>
        <v>426</v>
      </c>
      <c r="B4045" s="31">
        <v>44989</v>
      </c>
      <c r="C4045" s="31">
        <v>44953</v>
      </c>
      <c r="D4045" s="19" t="s">
        <v>1823</v>
      </c>
      <c r="E4045" s="51" t="str">
        <f>IF(ISBLANK(LeaveTracker[[#This Row],[Employee Name]]),"-----",VLOOKUP(LeaveTracker[[#This Row],[Employee Name]],Employees[[Employee Name]:[Office]],7))</f>
        <v>TICC</v>
      </c>
      <c r="F4045" s="51" t="str">
        <f>IF(ISBLANK(LeaveTracker[[#This Row],[Employee Name]]),"-----",VLOOKUP(LeaveTracker[[#This Row],[Employee Name]],Employees[[Employee Name]:[Office]],6))</f>
        <v>CASUAL</v>
      </c>
      <c r="G4045" s="24">
        <v>44932</v>
      </c>
      <c r="H4045" s="24">
        <v>44932</v>
      </c>
      <c r="I4045" s="19" t="s">
        <v>81</v>
      </c>
      <c r="K4045" s="51" t="str">
        <f ca="1">LeaveTracker[[#This Row],[Days]]&amp;" "&amp;LeaveTracker[[#This Row],[Type of Leave]]</f>
        <v>1 SL</v>
      </c>
      <c r="L4045" s="23">
        <f ca="1">NETWORKDAYS(LeaveTracker[[#This Row],[Start Date]],LeaveTracker[[#This Row],[End Date]],lstHolidays)</f>
        <v>1</v>
      </c>
      <c r="M4045" s="27"/>
    </row>
    <row r="4046" spans="1:13" ht="30" customHeight="1" x14ac:dyDescent="0.3">
      <c r="A4046" s="27">
        <f t="shared" si="37"/>
        <v>427</v>
      </c>
      <c r="B4046" s="31">
        <v>44989</v>
      </c>
      <c r="C4046" s="31">
        <v>44936</v>
      </c>
      <c r="D4046" s="19" t="s">
        <v>1823</v>
      </c>
      <c r="E4046" s="51" t="str">
        <f>IF(ISBLANK(LeaveTracker[[#This Row],[Employee Name]]),"-----",VLOOKUP(LeaveTracker[[#This Row],[Employee Name]],Employees[[Employee Name]:[Office]],7))</f>
        <v>TICC</v>
      </c>
      <c r="F4046" s="51" t="str">
        <f>IF(ISBLANK(LeaveTracker[[#This Row],[Employee Name]]),"-----",VLOOKUP(LeaveTracker[[#This Row],[Employee Name]],Employees[[Employee Name]:[Office]],6))</f>
        <v>CASUAL</v>
      </c>
      <c r="G4046" s="24">
        <v>44923</v>
      </c>
      <c r="H4046" s="24">
        <v>44923</v>
      </c>
      <c r="I4046" s="19" t="s">
        <v>81</v>
      </c>
      <c r="K4046" s="51" t="str">
        <f ca="1">LeaveTracker[[#This Row],[Days]]&amp;" "&amp;LeaveTracker[[#This Row],[Type of Leave]]</f>
        <v>1 SL</v>
      </c>
      <c r="L4046" s="23">
        <f ca="1">NETWORKDAYS(LeaveTracker[[#This Row],[Start Date]],LeaveTracker[[#This Row],[End Date]],lstHolidays)</f>
        <v>1</v>
      </c>
      <c r="M4046" s="27"/>
    </row>
    <row r="4047" spans="1:13" ht="30" customHeight="1" x14ac:dyDescent="0.3">
      <c r="A4047" s="27">
        <f t="shared" si="37"/>
        <v>428</v>
      </c>
      <c r="B4047" s="31">
        <v>44989</v>
      </c>
      <c r="C4047" s="31">
        <v>44964</v>
      </c>
      <c r="D4047" s="19" t="s">
        <v>671</v>
      </c>
      <c r="E4047" s="51" t="str">
        <f>IF(ISBLANK(LeaveTracker[[#This Row],[Employee Name]]),"-----",VLOOKUP(LeaveTracker[[#This Row],[Employee Name]],Employees[[Employee Name]:[Office]],7))</f>
        <v>SP</v>
      </c>
      <c r="F4047" s="51" t="str">
        <f>IF(ISBLANK(LeaveTracker[[#This Row],[Employee Name]]),"-----",VLOOKUP(LeaveTracker[[#This Row],[Employee Name]],Employees[[Employee Name]:[Office]],6))</f>
        <v>REGULAR</v>
      </c>
      <c r="G4047" s="24">
        <v>44970</v>
      </c>
      <c r="H4047" s="24">
        <v>44971</v>
      </c>
      <c r="I4047" s="19" t="s">
        <v>82</v>
      </c>
      <c r="K4047" s="51" t="str">
        <f ca="1">LeaveTracker[[#This Row],[Days]]&amp;" "&amp;LeaveTracker[[#This Row],[Type of Leave]]</f>
        <v>2 VL</v>
      </c>
      <c r="L4047" s="23">
        <f ca="1">NETWORKDAYS(LeaveTracker[[#This Row],[Start Date]],LeaveTracker[[#This Row],[End Date]],lstHolidays)</f>
        <v>2</v>
      </c>
      <c r="M4047" s="27"/>
    </row>
    <row r="4048" spans="1:13" ht="30" customHeight="1" x14ac:dyDescent="0.3">
      <c r="A4048" s="27">
        <f t="shared" si="37"/>
        <v>429</v>
      </c>
      <c r="B4048" s="31">
        <v>44989</v>
      </c>
      <c r="C4048" s="31">
        <v>44970</v>
      </c>
      <c r="D4048" s="19" t="s">
        <v>875</v>
      </c>
      <c r="E4048" s="51" t="str">
        <f>IF(ISBLANK(LeaveTracker[[#This Row],[Employee Name]]),"-----",VLOOKUP(LeaveTracker[[#This Row],[Employee Name]],Employees[[Employee Name]:[Office]],7))</f>
        <v>GSO</v>
      </c>
      <c r="F4048" s="51" t="str">
        <f>IF(ISBLANK(LeaveTracker[[#This Row],[Employee Name]]),"-----",VLOOKUP(LeaveTracker[[#This Row],[Employee Name]],Employees[[Employee Name]:[Office]],6))</f>
        <v>REGULAR</v>
      </c>
      <c r="G4048" s="24">
        <v>44977</v>
      </c>
      <c r="H4048" s="24">
        <v>44979</v>
      </c>
      <c r="I4048" s="19" t="s">
        <v>82</v>
      </c>
      <c r="K4048" s="51" t="str">
        <f ca="1">LeaveTracker[[#This Row],[Days]]&amp;" "&amp;LeaveTracker[[#This Row],[Type of Leave]]</f>
        <v>3 VL</v>
      </c>
      <c r="L4048" s="23">
        <f ca="1">NETWORKDAYS(LeaveTracker[[#This Row],[Start Date]],LeaveTracker[[#This Row],[End Date]],lstHolidays)</f>
        <v>3</v>
      </c>
      <c r="M4048" s="27"/>
    </row>
    <row r="4049" spans="1:13" ht="30" customHeight="1" x14ac:dyDescent="0.3">
      <c r="A4049" s="27">
        <f t="shared" si="37"/>
        <v>430</v>
      </c>
      <c r="B4049" s="31">
        <v>44989</v>
      </c>
      <c r="C4049" s="31">
        <v>44973</v>
      </c>
      <c r="D4049" s="19" t="s">
        <v>776</v>
      </c>
      <c r="E4049" s="51" t="str">
        <f>IF(ISBLANK(LeaveTracker[[#This Row],[Employee Name]]),"-----",VLOOKUP(LeaveTracker[[#This Row],[Employee Name]],Employees[[Employee Name]:[Office]],7))</f>
        <v>GSO</v>
      </c>
      <c r="F4049" s="51" t="str">
        <f>IF(ISBLANK(LeaveTracker[[#This Row],[Employee Name]]),"-----",VLOOKUP(LeaveTracker[[#This Row],[Employee Name]],Employees[[Employee Name]:[Office]],6))</f>
        <v>REGULAR</v>
      </c>
      <c r="G4049" s="24">
        <v>44963</v>
      </c>
      <c r="H4049" s="24">
        <v>44972</v>
      </c>
      <c r="I4049" s="19" t="s">
        <v>81</v>
      </c>
      <c r="K4049" s="51" t="str">
        <f ca="1">LeaveTracker[[#This Row],[Days]]&amp;" "&amp;LeaveTracker[[#This Row],[Type of Leave]]</f>
        <v>8 SL</v>
      </c>
      <c r="L4049" s="23">
        <f ca="1">NETWORKDAYS(LeaveTracker[[#This Row],[Start Date]],LeaveTracker[[#This Row],[End Date]],lstHolidays)</f>
        <v>8</v>
      </c>
      <c r="M4049" s="27"/>
    </row>
    <row r="4050" spans="1:13" ht="30" customHeight="1" x14ac:dyDescent="0.3">
      <c r="A4050" s="27">
        <f t="shared" si="37"/>
        <v>431</v>
      </c>
      <c r="B4050" s="31">
        <v>44989</v>
      </c>
      <c r="C4050" s="31">
        <v>44972</v>
      </c>
      <c r="D4050" s="19" t="s">
        <v>683</v>
      </c>
      <c r="E4050" s="51" t="str">
        <f>IF(ISBLANK(LeaveTracker[[#This Row],[Employee Name]]),"-----",VLOOKUP(LeaveTracker[[#This Row],[Employee Name]],Employees[[Employee Name]:[Office]],7))</f>
        <v>CEO</v>
      </c>
      <c r="F4050" s="51" t="str">
        <f>IF(ISBLANK(LeaveTracker[[#This Row],[Employee Name]]),"-----",VLOOKUP(LeaveTracker[[#This Row],[Employee Name]],Employees[[Employee Name]:[Office]],6))</f>
        <v>REGULAR</v>
      </c>
      <c r="G4050" s="24">
        <v>44963</v>
      </c>
      <c r="H4050" s="24">
        <v>44963</v>
      </c>
      <c r="I4050" s="19" t="s">
        <v>82</v>
      </c>
      <c r="K4050" s="51" t="str">
        <f ca="1">LeaveTracker[[#This Row],[Days]]&amp;" "&amp;LeaveTracker[[#This Row],[Type of Leave]]</f>
        <v>1 VL</v>
      </c>
      <c r="L4050" s="23">
        <f ca="1">NETWORKDAYS(LeaveTracker[[#This Row],[Start Date]],LeaveTracker[[#This Row],[End Date]],lstHolidays)</f>
        <v>1</v>
      </c>
      <c r="M4050" s="27"/>
    </row>
    <row r="4051" spans="1:13" ht="30" customHeight="1" x14ac:dyDescent="0.3">
      <c r="A4051" s="27">
        <v>431</v>
      </c>
      <c r="B4051" s="31">
        <v>44989</v>
      </c>
      <c r="C4051" s="31">
        <v>44972</v>
      </c>
      <c r="D4051" s="19" t="s">
        <v>683</v>
      </c>
      <c r="E4051" s="51" t="str">
        <f>IF(ISBLANK(LeaveTracker[[#This Row],[Employee Name]]),"-----",VLOOKUP(LeaveTracker[[#This Row],[Employee Name]],Employees[[Employee Name]:[Office]],7))</f>
        <v>CEO</v>
      </c>
      <c r="F4051" s="51" t="str">
        <f>IF(ISBLANK(LeaveTracker[[#This Row],[Employee Name]]),"-----",VLOOKUP(LeaveTracker[[#This Row],[Employee Name]],Employees[[Employee Name]:[Office]],6))</f>
        <v>REGULAR</v>
      </c>
      <c r="G4051" s="24">
        <v>44971</v>
      </c>
      <c r="H4051" s="24">
        <v>44971</v>
      </c>
      <c r="I4051" s="19" t="s">
        <v>82</v>
      </c>
      <c r="K4051" s="51" t="str">
        <f ca="1">LeaveTracker[[#This Row],[Days]]&amp;" "&amp;LeaveTracker[[#This Row],[Type of Leave]]</f>
        <v>1 VL</v>
      </c>
      <c r="L4051" s="23">
        <f ca="1">NETWORKDAYS(LeaveTracker[[#This Row],[Start Date]],LeaveTracker[[#This Row],[End Date]],lstHolidays)</f>
        <v>1</v>
      </c>
      <c r="M4051" s="27"/>
    </row>
    <row r="4052" spans="1:13" ht="30" customHeight="1" x14ac:dyDescent="0.3">
      <c r="A4052" s="27">
        <f t="shared" si="37"/>
        <v>432</v>
      </c>
      <c r="B4052" s="31">
        <v>44989</v>
      </c>
      <c r="C4052" s="31">
        <v>44925</v>
      </c>
      <c r="D4052" s="19" t="s">
        <v>1932</v>
      </c>
      <c r="E4052" s="51" t="str">
        <f>IF(ISBLANK(LeaveTracker[[#This Row],[Employee Name]]),"-----",VLOOKUP(LeaveTracker[[#This Row],[Employee Name]],Employees[[Employee Name]:[Office]],7))</f>
        <v>PICNIC GROVE</v>
      </c>
      <c r="F4052" s="51" t="str">
        <f>IF(ISBLANK(LeaveTracker[[#This Row],[Employee Name]]),"-----",VLOOKUP(LeaveTracker[[#This Row],[Employee Name]],Employees[[Employee Name]:[Office]],6))</f>
        <v>CASUAL</v>
      </c>
      <c r="G4052" s="24">
        <v>44929</v>
      </c>
      <c r="H4052" s="24">
        <v>44957</v>
      </c>
      <c r="I4052" s="19" t="s">
        <v>82</v>
      </c>
      <c r="K4052" s="51" t="str">
        <f ca="1">LeaveTracker[[#This Row],[Days]]&amp;" "&amp;LeaveTracker[[#This Row],[Type of Leave]]</f>
        <v>21 VL</v>
      </c>
      <c r="L4052" s="23">
        <f ca="1">NETWORKDAYS(LeaveTracker[[#This Row],[Start Date]],LeaveTracker[[#This Row],[End Date]],lstHolidays)</f>
        <v>21</v>
      </c>
      <c r="M4052" s="27"/>
    </row>
    <row r="4053" spans="1:13" ht="30" customHeight="1" x14ac:dyDescent="0.3">
      <c r="A4053" s="27">
        <f t="shared" ref="A4053" si="38">A4052+1</f>
        <v>433</v>
      </c>
      <c r="B4053" s="31">
        <v>44989</v>
      </c>
      <c r="C4053" s="31">
        <v>44932</v>
      </c>
      <c r="D4053" s="19" t="s">
        <v>1932</v>
      </c>
      <c r="E4053" s="51" t="str">
        <f>IF(ISBLANK(LeaveTracker[[#This Row],[Employee Name]]),"-----",VLOOKUP(LeaveTracker[[#This Row],[Employee Name]],Employees[[Employee Name]:[Office]],7))</f>
        <v>PICNIC GROVE</v>
      </c>
      <c r="F4053" s="51" t="str">
        <f>IF(ISBLANK(LeaveTracker[[#This Row],[Employee Name]]),"-----",VLOOKUP(LeaveTracker[[#This Row],[Employee Name]],Employees[[Employee Name]:[Office]],6))</f>
        <v>CASUAL</v>
      </c>
      <c r="G4053" s="24">
        <v>44896</v>
      </c>
      <c r="H4053" s="24">
        <v>44924</v>
      </c>
      <c r="I4053" s="19" t="s">
        <v>298</v>
      </c>
      <c r="J4053" s="43" t="s">
        <v>2141</v>
      </c>
      <c r="K4053" s="51" t="str">
        <f ca="1">LeaveTracker[[#This Row],[Days]]&amp;" "&amp;LeaveTracker[[#This Row],[Type of Leave]]</f>
        <v>19 OTHER</v>
      </c>
      <c r="L4053" s="23">
        <f ca="1">NETWORKDAYS(LeaveTracker[[#This Row],[Start Date]],LeaveTracker[[#This Row],[End Date]],lstHolidays)</f>
        <v>19</v>
      </c>
      <c r="M4053" s="27"/>
    </row>
    <row r="4054" spans="1:13" ht="30" customHeight="1" x14ac:dyDescent="0.3">
      <c r="A4054" s="27">
        <f t="shared" si="37"/>
        <v>434</v>
      </c>
      <c r="B4054" s="31">
        <v>44989</v>
      </c>
      <c r="C4054" s="31">
        <v>44960</v>
      </c>
      <c r="D4054" s="19" t="s">
        <v>624</v>
      </c>
      <c r="E4054" s="51" t="str">
        <f>IF(ISBLANK(LeaveTracker[[#This Row],[Employee Name]]),"-----",VLOOKUP(LeaveTracker[[#This Row],[Employee Name]],Employees[[Employee Name]:[Office]],7))</f>
        <v>CTO</v>
      </c>
      <c r="F4054" s="51" t="str">
        <f>IF(ISBLANK(LeaveTracker[[#This Row],[Employee Name]]),"-----",VLOOKUP(LeaveTracker[[#This Row],[Employee Name]],Employees[[Employee Name]:[Office]],6))</f>
        <v>REGULAR</v>
      </c>
      <c r="G4054" s="24">
        <v>44967</v>
      </c>
      <c r="H4054" s="24">
        <v>44967</v>
      </c>
      <c r="I4054" s="19" t="s">
        <v>298</v>
      </c>
      <c r="J4054" s="43" t="s">
        <v>105</v>
      </c>
      <c r="K4054" s="51" t="str">
        <f ca="1">LeaveTracker[[#This Row],[Days]]&amp;" "&amp;LeaveTracker[[#This Row],[Type of Leave]]</f>
        <v>1 OTHER</v>
      </c>
      <c r="L4054" s="23">
        <f ca="1">NETWORKDAYS(LeaveTracker[[#This Row],[Start Date]],LeaveTracker[[#This Row],[End Date]],lstHolidays)</f>
        <v>1</v>
      </c>
      <c r="M4054" s="27"/>
    </row>
    <row r="4055" spans="1:13" ht="30" customHeight="1" x14ac:dyDescent="0.3">
      <c r="A4055" s="27">
        <f t="shared" si="37"/>
        <v>435</v>
      </c>
      <c r="B4055" s="31">
        <v>44989</v>
      </c>
      <c r="C4055" s="31">
        <v>44972</v>
      </c>
      <c r="D4055" s="19" t="s">
        <v>572</v>
      </c>
      <c r="E4055" s="51" t="str">
        <f>IF(ISBLANK(LeaveTracker[[#This Row],[Employee Name]]),"-----",VLOOKUP(LeaveTracker[[#This Row],[Employee Name]],Employees[[Employee Name]:[Office]],7))</f>
        <v>CCT</v>
      </c>
      <c r="F4055" s="51" t="str">
        <f>IF(ISBLANK(LeaveTracker[[#This Row],[Employee Name]]),"-----",VLOOKUP(LeaveTracker[[#This Row],[Employee Name]],Employees[[Employee Name]:[Office]],6))</f>
        <v>REGULAR</v>
      </c>
      <c r="G4055" s="24">
        <v>44971</v>
      </c>
      <c r="H4055" s="24">
        <v>44971</v>
      </c>
      <c r="I4055" s="19" t="s">
        <v>81</v>
      </c>
      <c r="K4055" s="51" t="str">
        <f ca="1">LeaveTracker[[#This Row],[Days]]&amp;" "&amp;LeaveTracker[[#This Row],[Type of Leave]]</f>
        <v>1 SL</v>
      </c>
      <c r="L4055" s="23">
        <f ca="1">NETWORKDAYS(LeaveTracker[[#This Row],[Start Date]],LeaveTracker[[#This Row],[End Date]],lstHolidays)</f>
        <v>1</v>
      </c>
      <c r="M4055" s="27"/>
    </row>
    <row r="4056" spans="1:13" ht="30" customHeight="1" x14ac:dyDescent="0.3">
      <c r="A4056" s="27">
        <f t="shared" si="37"/>
        <v>436</v>
      </c>
      <c r="B4056" s="31">
        <v>44989</v>
      </c>
      <c r="C4056" s="31">
        <v>44971</v>
      </c>
      <c r="D4056" s="19" t="s">
        <v>574</v>
      </c>
      <c r="E4056" s="51" t="str">
        <f>IF(ISBLANK(LeaveTracker[[#This Row],[Employee Name]]),"-----",VLOOKUP(LeaveTracker[[#This Row],[Employee Name]],Employees[[Employee Name]:[Office]],7))</f>
        <v>CCT</v>
      </c>
      <c r="F4056" s="51" t="str">
        <f>IF(ISBLANK(LeaveTracker[[#This Row],[Employee Name]]),"-----",VLOOKUP(LeaveTracker[[#This Row],[Employee Name]],Employees[[Employee Name]:[Office]],6))</f>
        <v>REGULAR</v>
      </c>
      <c r="G4056" s="24">
        <v>44979</v>
      </c>
      <c r="H4056" s="24">
        <v>44980</v>
      </c>
      <c r="I4056" s="19" t="s">
        <v>298</v>
      </c>
      <c r="J4056" s="43" t="s">
        <v>105</v>
      </c>
      <c r="K4056" s="51" t="str">
        <f ca="1">LeaveTracker[[#This Row],[Days]]&amp;" "&amp;LeaveTracker[[#This Row],[Type of Leave]]</f>
        <v>2 OTHER</v>
      </c>
      <c r="L4056" s="23">
        <f ca="1">NETWORKDAYS(LeaveTracker[[#This Row],[Start Date]],LeaveTracker[[#This Row],[End Date]],lstHolidays)</f>
        <v>2</v>
      </c>
      <c r="M4056" s="27"/>
    </row>
    <row r="4057" spans="1:13" ht="30" customHeight="1" x14ac:dyDescent="0.3">
      <c r="A4057" s="27">
        <f t="shared" ref="A4057:A4120" si="39">A4056+1</f>
        <v>437</v>
      </c>
      <c r="B4057" s="31">
        <v>44989</v>
      </c>
      <c r="C4057" s="31">
        <v>44971</v>
      </c>
      <c r="D4057" s="19" t="s">
        <v>574</v>
      </c>
      <c r="E4057" s="51" t="str">
        <f>IF(ISBLANK(LeaveTracker[[#This Row],[Employee Name]]),"-----",VLOOKUP(LeaveTracker[[#This Row],[Employee Name]],Employees[[Employee Name]:[Office]],7))</f>
        <v>CCT</v>
      </c>
      <c r="F4057" s="51" t="str">
        <f>IF(ISBLANK(LeaveTracker[[#This Row],[Employee Name]]),"-----",VLOOKUP(LeaveTracker[[#This Row],[Employee Name]],Employees[[Employee Name]:[Office]],6))</f>
        <v>REGULAR</v>
      </c>
      <c r="G4057" s="24">
        <v>44981</v>
      </c>
      <c r="H4057" s="24">
        <v>44985</v>
      </c>
      <c r="I4057" s="19" t="s">
        <v>82</v>
      </c>
      <c r="K4057" s="51" t="str">
        <f ca="1">LeaveTracker[[#This Row],[Days]]&amp;" "&amp;LeaveTracker[[#This Row],[Type of Leave]]</f>
        <v>3 VL</v>
      </c>
      <c r="L4057" s="23">
        <f ca="1">NETWORKDAYS(LeaveTracker[[#This Row],[Start Date]],LeaveTracker[[#This Row],[End Date]],lstHolidays)</f>
        <v>3</v>
      </c>
      <c r="M4057" s="27"/>
    </row>
    <row r="4058" spans="1:13" ht="30" customHeight="1" x14ac:dyDescent="0.3">
      <c r="A4058" s="27">
        <f t="shared" si="39"/>
        <v>438</v>
      </c>
      <c r="B4058" s="31">
        <v>44989</v>
      </c>
      <c r="C4058" s="31">
        <v>44970</v>
      </c>
      <c r="D4058" s="19" t="s">
        <v>855</v>
      </c>
      <c r="E4058" s="51" t="str">
        <f>IF(ISBLANK(LeaveTracker[[#This Row],[Employee Name]]),"-----",VLOOKUP(LeaveTracker[[#This Row],[Employee Name]],Employees[[Employee Name]:[Office]],7))</f>
        <v>LCR</v>
      </c>
      <c r="F4058" s="51" t="str">
        <f>IF(ISBLANK(LeaveTracker[[#This Row],[Employee Name]]),"-----",VLOOKUP(LeaveTracker[[#This Row],[Employee Name]],Employees[[Employee Name]:[Office]],6))</f>
        <v>REGULAR</v>
      </c>
      <c r="G4058" s="24">
        <v>44967</v>
      </c>
      <c r="H4058" s="24">
        <v>44967</v>
      </c>
      <c r="I4058" s="19" t="s">
        <v>81</v>
      </c>
      <c r="K4058" s="51" t="str">
        <f ca="1">LeaveTracker[[#This Row],[Days]]&amp;" "&amp;LeaveTracker[[#This Row],[Type of Leave]]</f>
        <v>1 SL</v>
      </c>
      <c r="L4058" s="23">
        <f ca="1">NETWORKDAYS(LeaveTracker[[#This Row],[Start Date]],LeaveTracker[[#This Row],[End Date]],lstHolidays)</f>
        <v>1</v>
      </c>
      <c r="M4058" s="27"/>
    </row>
    <row r="4059" spans="1:13" ht="30" customHeight="1" x14ac:dyDescent="0.3">
      <c r="A4059" s="27">
        <f t="shared" si="39"/>
        <v>439</v>
      </c>
      <c r="B4059" s="31">
        <v>44989</v>
      </c>
      <c r="C4059" s="31">
        <v>44970</v>
      </c>
      <c r="D4059" s="19" t="s">
        <v>855</v>
      </c>
      <c r="E4059" s="51" t="str">
        <f>IF(ISBLANK(LeaveTracker[[#This Row],[Employee Name]]),"-----",VLOOKUP(LeaveTracker[[#This Row],[Employee Name]],Employees[[Employee Name]:[Office]],7))</f>
        <v>LCR</v>
      </c>
      <c r="F4059" s="51" t="str">
        <f>IF(ISBLANK(LeaveTracker[[#This Row],[Employee Name]]),"-----",VLOOKUP(LeaveTracker[[#This Row],[Employee Name]],Employees[[Employee Name]:[Office]],6))</f>
        <v>REGULAR</v>
      </c>
      <c r="G4059" s="24">
        <v>44972</v>
      </c>
      <c r="H4059" s="24">
        <v>44973</v>
      </c>
      <c r="I4059" s="19" t="s">
        <v>298</v>
      </c>
      <c r="J4059" s="43" t="s">
        <v>105</v>
      </c>
      <c r="K4059" s="51" t="str">
        <f ca="1">LeaveTracker[[#This Row],[Days]]&amp;" "&amp;LeaveTracker[[#This Row],[Type of Leave]]</f>
        <v>2 OTHER</v>
      </c>
      <c r="L4059" s="23">
        <f ca="1">NETWORKDAYS(LeaveTracker[[#This Row],[Start Date]],LeaveTracker[[#This Row],[End Date]],lstHolidays)</f>
        <v>2</v>
      </c>
      <c r="M4059" s="27"/>
    </row>
    <row r="4060" spans="1:13" ht="30" customHeight="1" x14ac:dyDescent="0.3">
      <c r="A4060" s="27">
        <f t="shared" si="39"/>
        <v>440</v>
      </c>
      <c r="B4060" s="31">
        <v>44989</v>
      </c>
      <c r="C4060" s="31">
        <v>44971</v>
      </c>
      <c r="D4060" s="19" t="s">
        <v>195</v>
      </c>
      <c r="E4060" s="51" t="str">
        <f>IF(ISBLANK(LeaveTracker[[#This Row],[Employee Name]]),"-----",VLOOKUP(LeaveTracker[[#This Row],[Employee Name]],Employees[[Employee Name]:[Office]],7))</f>
        <v>CCT</v>
      </c>
      <c r="F4060" s="51" t="str">
        <f>IF(ISBLANK(LeaveTracker[[#This Row],[Employee Name]]),"-----",VLOOKUP(LeaveTracker[[#This Row],[Employee Name]],Employees[[Employee Name]:[Office]],6))</f>
        <v>REGULAR</v>
      </c>
      <c r="G4060" s="24">
        <v>44980</v>
      </c>
      <c r="H4060" s="24">
        <v>44980</v>
      </c>
      <c r="I4060" s="19" t="s">
        <v>298</v>
      </c>
      <c r="J4060" s="43" t="s">
        <v>2100</v>
      </c>
      <c r="K4060" s="51" t="str">
        <f ca="1">LeaveTracker[[#This Row],[Days]]&amp;" "&amp;LeaveTracker[[#This Row],[Type of Leave]]</f>
        <v>1 OTHER</v>
      </c>
      <c r="L4060" s="23">
        <f ca="1">NETWORKDAYS(LeaveTracker[[#This Row],[Start Date]],LeaveTracker[[#This Row],[End Date]],lstHolidays)</f>
        <v>1</v>
      </c>
      <c r="M4060" s="27"/>
    </row>
    <row r="4061" spans="1:13" ht="30" customHeight="1" x14ac:dyDescent="0.3">
      <c r="A4061" s="27">
        <f t="shared" si="39"/>
        <v>441</v>
      </c>
      <c r="B4061" s="31">
        <v>44989</v>
      </c>
      <c r="C4061" s="31">
        <v>44967</v>
      </c>
      <c r="D4061" s="19" t="s">
        <v>569</v>
      </c>
      <c r="E4061" s="51" t="str">
        <f>IF(ISBLANK(LeaveTracker[[#This Row],[Employee Name]]),"-----",VLOOKUP(LeaveTracker[[#This Row],[Employee Name]],Employees[[Employee Name]:[Office]],7))</f>
        <v>CTO</v>
      </c>
      <c r="F4061" s="51" t="str">
        <f>IF(ISBLANK(LeaveTracker[[#This Row],[Employee Name]]),"-----",VLOOKUP(LeaveTracker[[#This Row],[Employee Name]],Employees[[Employee Name]:[Office]],6))</f>
        <v>REGULAR</v>
      </c>
      <c r="G4061" s="24">
        <v>44965</v>
      </c>
      <c r="H4061" s="24">
        <v>44966</v>
      </c>
      <c r="I4061" s="19" t="s">
        <v>81</v>
      </c>
      <c r="K4061" s="51" t="str">
        <f ca="1">LeaveTracker[[#This Row],[Days]]&amp;" "&amp;LeaveTracker[[#This Row],[Type of Leave]]</f>
        <v>2 SL</v>
      </c>
      <c r="L4061" s="23">
        <f ca="1">NETWORKDAYS(LeaveTracker[[#This Row],[Start Date]],LeaveTracker[[#This Row],[End Date]],lstHolidays)</f>
        <v>2</v>
      </c>
      <c r="M4061" s="27"/>
    </row>
    <row r="4062" spans="1:13" ht="30" customHeight="1" x14ac:dyDescent="0.3">
      <c r="A4062" s="27">
        <f t="shared" si="39"/>
        <v>442</v>
      </c>
      <c r="B4062" s="31">
        <v>44989</v>
      </c>
      <c r="C4062" s="31">
        <v>44971</v>
      </c>
      <c r="D4062" s="19" t="s">
        <v>1851</v>
      </c>
      <c r="E4062" s="51" t="str">
        <f>IF(ISBLANK(LeaveTracker[[#This Row],[Employee Name]]),"-----",VLOOKUP(LeaveTracker[[#This Row],[Employee Name]],Employees[[Employee Name]:[Office]],7))</f>
        <v>BIR</v>
      </c>
      <c r="F4062" s="51" t="str">
        <f>IF(ISBLANK(LeaveTracker[[#This Row],[Employee Name]]),"-----",VLOOKUP(LeaveTracker[[#This Row],[Employee Name]],Employees[[Employee Name]:[Office]],6))</f>
        <v>CASUAL</v>
      </c>
      <c r="G4062" s="24">
        <v>44959</v>
      </c>
      <c r="H4062" s="24">
        <v>44959</v>
      </c>
      <c r="I4062" s="19" t="s">
        <v>82</v>
      </c>
      <c r="K4062" s="51" t="str">
        <f ca="1">LeaveTracker[[#This Row],[Days]]&amp;" "&amp;LeaveTracker[[#This Row],[Type of Leave]]</f>
        <v>1 VL</v>
      </c>
      <c r="L4062" s="23">
        <f ca="1">NETWORKDAYS(LeaveTracker[[#This Row],[Start Date]],LeaveTracker[[#This Row],[End Date]],lstHolidays)</f>
        <v>1</v>
      </c>
      <c r="M4062" s="27"/>
    </row>
    <row r="4063" spans="1:13" ht="30" customHeight="1" x14ac:dyDescent="0.3">
      <c r="A4063" s="27">
        <v>442</v>
      </c>
      <c r="B4063" s="31">
        <v>44989</v>
      </c>
      <c r="C4063" s="31">
        <v>44971</v>
      </c>
      <c r="D4063" s="19" t="s">
        <v>1851</v>
      </c>
      <c r="E4063" s="51" t="str">
        <f>IF(ISBLANK(LeaveTracker[[#This Row],[Employee Name]]),"-----",VLOOKUP(LeaveTracker[[#This Row],[Employee Name]],Employees[[Employee Name]:[Office]],7))</f>
        <v>BIR</v>
      </c>
      <c r="F4063" s="51" t="str">
        <f>IF(ISBLANK(LeaveTracker[[#This Row],[Employee Name]]),"-----",VLOOKUP(LeaveTracker[[#This Row],[Employee Name]],Employees[[Employee Name]:[Office]],6))</f>
        <v>CASUAL</v>
      </c>
      <c r="G4063" s="24">
        <v>44966</v>
      </c>
      <c r="H4063" s="24">
        <v>44966</v>
      </c>
      <c r="I4063" s="19" t="s">
        <v>82</v>
      </c>
      <c r="K4063" s="51" t="str">
        <f ca="1">LeaveTracker[[#This Row],[Days]]&amp;" "&amp;LeaveTracker[[#This Row],[Type of Leave]]</f>
        <v>1 VL</v>
      </c>
      <c r="L4063" s="23">
        <f ca="1">NETWORKDAYS(LeaveTracker[[#This Row],[Start Date]],LeaveTracker[[#This Row],[End Date]],lstHolidays)</f>
        <v>1</v>
      </c>
      <c r="M4063" s="27"/>
    </row>
    <row r="4064" spans="1:13" ht="30" customHeight="1" x14ac:dyDescent="0.3">
      <c r="A4064" s="27">
        <f t="shared" si="39"/>
        <v>443</v>
      </c>
      <c r="B4064" s="31">
        <v>44989</v>
      </c>
      <c r="C4064" s="31">
        <v>44970</v>
      </c>
      <c r="D4064" s="19" t="s">
        <v>407</v>
      </c>
      <c r="E4064" s="51" t="str">
        <f>IF(ISBLANK(LeaveTracker[[#This Row],[Employee Name]]),"-----",VLOOKUP(LeaveTracker[[#This Row],[Employee Name]],Employees[[Employee Name]:[Office]],7))</f>
        <v>CTO</v>
      </c>
      <c r="F4064" s="51" t="str">
        <f>IF(ISBLANK(LeaveTracker[[#This Row],[Employee Name]]),"-----",VLOOKUP(LeaveTracker[[#This Row],[Employee Name]],Employees[[Employee Name]:[Office]],6))</f>
        <v>REGULAR</v>
      </c>
      <c r="G4064" s="24">
        <v>44967</v>
      </c>
      <c r="H4064" s="24">
        <v>44967</v>
      </c>
      <c r="I4064" s="19" t="s">
        <v>298</v>
      </c>
      <c r="J4064" s="43" t="s">
        <v>105</v>
      </c>
      <c r="K4064" s="51" t="str">
        <f ca="1">LeaveTracker[[#This Row],[Days]]&amp;" "&amp;LeaveTracker[[#This Row],[Type of Leave]]</f>
        <v>1 OTHER</v>
      </c>
      <c r="L4064" s="23">
        <f ca="1">NETWORKDAYS(LeaveTracker[[#This Row],[Start Date]],LeaveTracker[[#This Row],[End Date]],lstHolidays)</f>
        <v>1</v>
      </c>
      <c r="M4064" s="27"/>
    </row>
    <row r="4065" spans="1:13" ht="30" customHeight="1" x14ac:dyDescent="0.3">
      <c r="A4065" s="27">
        <f t="shared" si="39"/>
        <v>444</v>
      </c>
      <c r="B4065" s="31">
        <v>44989</v>
      </c>
      <c r="C4065" s="31">
        <v>44970</v>
      </c>
      <c r="D4065" s="19" t="s">
        <v>405</v>
      </c>
      <c r="E4065" s="51" t="str">
        <f>IF(ISBLANK(LeaveTracker[[#This Row],[Employee Name]]),"-----",VLOOKUP(LeaveTracker[[#This Row],[Employee Name]],Employees[[Employee Name]:[Office]],7))</f>
        <v>CTO</v>
      </c>
      <c r="F4065" s="51" t="str">
        <f>IF(ISBLANK(LeaveTracker[[#This Row],[Employee Name]]),"-----",VLOOKUP(LeaveTracker[[#This Row],[Employee Name]],Employees[[Employee Name]:[Office]],6))</f>
        <v>REGULAR</v>
      </c>
      <c r="G4065" s="24">
        <v>44966</v>
      </c>
      <c r="H4065" s="24">
        <v>44967</v>
      </c>
      <c r="I4065" s="19" t="s">
        <v>82</v>
      </c>
      <c r="K4065" s="51" t="str">
        <f ca="1">LeaveTracker[[#This Row],[Days]]&amp;" "&amp;LeaveTracker[[#This Row],[Type of Leave]]</f>
        <v>2 VL</v>
      </c>
      <c r="L4065" s="23">
        <f ca="1">NETWORKDAYS(LeaveTracker[[#This Row],[Start Date]],LeaveTracker[[#This Row],[End Date]],lstHolidays)</f>
        <v>2</v>
      </c>
      <c r="M4065" s="27"/>
    </row>
    <row r="4066" spans="1:13" ht="30" customHeight="1" x14ac:dyDescent="0.3">
      <c r="A4066" s="27">
        <f t="shared" si="39"/>
        <v>445</v>
      </c>
      <c r="B4066" s="31">
        <v>44989</v>
      </c>
      <c r="C4066" s="31">
        <v>44971</v>
      </c>
      <c r="D4066" s="19" t="s">
        <v>104</v>
      </c>
      <c r="E4066" s="51" t="str">
        <f>IF(ISBLANK(LeaveTracker[[#This Row],[Employee Name]]),"-----",VLOOKUP(LeaveTracker[[#This Row],[Employee Name]],Employees[[Employee Name]:[Office]],7))</f>
        <v>CTO</v>
      </c>
      <c r="F4066" s="51" t="str">
        <f>IF(ISBLANK(LeaveTracker[[#This Row],[Employee Name]]),"-----",VLOOKUP(LeaveTracker[[#This Row],[Employee Name]],Employees[[Employee Name]:[Office]],6))</f>
        <v>REGULAR</v>
      </c>
      <c r="G4066" s="24">
        <v>44974</v>
      </c>
      <c r="H4066" s="24">
        <v>44974</v>
      </c>
      <c r="I4066" s="19" t="s">
        <v>298</v>
      </c>
      <c r="J4066" s="43" t="s">
        <v>105</v>
      </c>
      <c r="K4066" s="51" t="str">
        <f ca="1">LeaveTracker[[#This Row],[Days]]&amp;" "&amp;LeaveTracker[[#This Row],[Type of Leave]]</f>
        <v>1 OTHER</v>
      </c>
      <c r="L4066" s="23">
        <f ca="1">NETWORKDAYS(LeaveTracker[[#This Row],[Start Date]],LeaveTracker[[#This Row],[End Date]],lstHolidays)</f>
        <v>1</v>
      </c>
      <c r="M4066" s="27"/>
    </row>
    <row r="4067" spans="1:13" ht="30" customHeight="1" x14ac:dyDescent="0.3">
      <c r="A4067" s="27">
        <f t="shared" si="39"/>
        <v>446</v>
      </c>
      <c r="B4067" s="31">
        <v>44989</v>
      </c>
      <c r="C4067" s="31">
        <v>44971</v>
      </c>
      <c r="D4067" s="19" t="s">
        <v>1060</v>
      </c>
      <c r="E4067" s="51" t="str">
        <f>IF(ISBLANK(LeaveTracker[[#This Row],[Employee Name]]),"-----",VLOOKUP(LeaveTracker[[#This Row],[Employee Name]],Employees[[Employee Name]:[Office]],7))</f>
        <v>CTO</v>
      </c>
      <c r="F4067" s="51" t="str">
        <f>IF(ISBLANK(LeaveTracker[[#This Row],[Employee Name]]),"-----",VLOOKUP(LeaveTracker[[#This Row],[Employee Name]],Employees[[Employee Name]:[Office]],6))</f>
        <v>REGULAR</v>
      </c>
      <c r="G4067" s="24">
        <v>44979</v>
      </c>
      <c r="H4067" s="24">
        <v>44979</v>
      </c>
      <c r="I4067" s="19" t="s">
        <v>298</v>
      </c>
      <c r="J4067" s="43" t="s">
        <v>105</v>
      </c>
      <c r="K4067" s="51" t="str">
        <f ca="1">LeaveTracker[[#This Row],[Days]]&amp;" "&amp;LeaveTracker[[#This Row],[Type of Leave]]</f>
        <v>1 OTHER</v>
      </c>
      <c r="L4067" s="23">
        <f ca="1">NETWORKDAYS(LeaveTracker[[#This Row],[Start Date]],LeaveTracker[[#This Row],[End Date]],lstHolidays)</f>
        <v>1</v>
      </c>
      <c r="M4067" s="27"/>
    </row>
    <row r="4068" spans="1:13" ht="30" customHeight="1" x14ac:dyDescent="0.3">
      <c r="A4068" s="27">
        <f t="shared" si="39"/>
        <v>447</v>
      </c>
      <c r="B4068" s="31">
        <v>44989</v>
      </c>
      <c r="C4068" s="31">
        <v>44971</v>
      </c>
      <c r="D4068" s="19" t="s">
        <v>1297</v>
      </c>
      <c r="E4068" s="51" t="str">
        <f>IF(ISBLANK(LeaveTracker[[#This Row],[Employee Name]]),"-----",VLOOKUP(LeaveTracker[[#This Row],[Employee Name]],Employees[[Employee Name]:[Office]],7))</f>
        <v>CTO</v>
      </c>
      <c r="F4068" s="51" t="str">
        <f>IF(ISBLANK(LeaveTracker[[#This Row],[Employee Name]]),"-----",VLOOKUP(LeaveTracker[[#This Row],[Employee Name]],Employees[[Employee Name]:[Office]],6))</f>
        <v>REGULAR</v>
      </c>
      <c r="G4068" s="24">
        <v>44970</v>
      </c>
      <c r="H4068" s="24">
        <v>44970</v>
      </c>
      <c r="I4068" s="19" t="s">
        <v>82</v>
      </c>
      <c r="K4068" s="51" t="str">
        <f ca="1">LeaveTracker[[#This Row],[Days]]&amp;" "&amp;LeaveTracker[[#This Row],[Type of Leave]]</f>
        <v>1 VL</v>
      </c>
      <c r="L4068" s="23">
        <f ca="1">NETWORKDAYS(LeaveTracker[[#This Row],[Start Date]],LeaveTracker[[#This Row],[End Date]],lstHolidays)</f>
        <v>1</v>
      </c>
      <c r="M4068" s="27"/>
    </row>
    <row r="4069" spans="1:13" ht="30" customHeight="1" x14ac:dyDescent="0.3">
      <c r="A4069" s="27">
        <f t="shared" si="39"/>
        <v>448</v>
      </c>
      <c r="B4069" s="31">
        <v>44989</v>
      </c>
      <c r="C4069" s="31">
        <v>44957</v>
      </c>
      <c r="D4069" s="19" t="s">
        <v>863</v>
      </c>
      <c r="E4069" s="51" t="str">
        <f>IF(ISBLANK(LeaveTracker[[#This Row],[Employee Name]]),"-----",VLOOKUP(LeaveTracker[[#This Row],[Employee Name]],Employees[[Employee Name]:[Office]],7))</f>
        <v>ACCOUNTING</v>
      </c>
      <c r="F4069" s="51" t="str">
        <f>IF(ISBLANK(LeaveTracker[[#This Row],[Employee Name]]),"-----",VLOOKUP(LeaveTracker[[#This Row],[Employee Name]],Employees[[Employee Name]:[Office]],6))</f>
        <v>REGULAR</v>
      </c>
      <c r="G4069" s="24">
        <v>44950</v>
      </c>
      <c r="H4069" s="24">
        <v>44974</v>
      </c>
      <c r="I4069" s="19" t="s">
        <v>81</v>
      </c>
      <c r="K4069" s="51" t="str">
        <f ca="1">LeaveTracker[[#This Row],[Days]]&amp;" "&amp;LeaveTracker[[#This Row],[Type of Leave]]</f>
        <v>19 SL</v>
      </c>
      <c r="L4069" s="23">
        <f ca="1">NETWORKDAYS(LeaveTracker[[#This Row],[Start Date]],LeaveTracker[[#This Row],[End Date]],lstHolidays)</f>
        <v>19</v>
      </c>
      <c r="M4069" s="27"/>
    </row>
    <row r="4070" spans="1:13" ht="30" customHeight="1" x14ac:dyDescent="0.3">
      <c r="A4070" s="27">
        <f t="shared" si="39"/>
        <v>449</v>
      </c>
      <c r="B4070" s="31">
        <v>44989</v>
      </c>
      <c r="C4070" s="31">
        <v>44963</v>
      </c>
      <c r="D4070" s="19" t="s">
        <v>398</v>
      </c>
      <c r="E4070" s="51" t="str">
        <f>IF(ISBLANK(LeaveTracker[[#This Row],[Employee Name]]),"-----",VLOOKUP(LeaveTracker[[#This Row],[Employee Name]],Employees[[Employee Name]:[Office]],7))</f>
        <v>NUTRITION OFFICE</v>
      </c>
      <c r="F4070" s="51" t="str">
        <f>IF(ISBLANK(LeaveTracker[[#This Row],[Employee Name]]),"-----",VLOOKUP(LeaveTracker[[#This Row],[Employee Name]],Employees[[Employee Name]:[Office]],6))</f>
        <v>REGULAR</v>
      </c>
      <c r="G4070" s="24">
        <v>44960</v>
      </c>
      <c r="H4070" s="24">
        <v>44960</v>
      </c>
      <c r="I4070" s="19" t="s">
        <v>81</v>
      </c>
      <c r="K4070" s="51" t="str">
        <f ca="1">LeaveTracker[[#This Row],[Days]]&amp;" "&amp;LeaveTracker[[#This Row],[Type of Leave]]</f>
        <v>1 SL</v>
      </c>
      <c r="L4070" s="23">
        <f ca="1">NETWORKDAYS(LeaveTracker[[#This Row],[Start Date]],LeaveTracker[[#This Row],[End Date]],lstHolidays)</f>
        <v>1</v>
      </c>
      <c r="M4070" s="27"/>
    </row>
    <row r="4071" spans="1:13" ht="30" customHeight="1" x14ac:dyDescent="0.3">
      <c r="A4071" s="27">
        <f t="shared" si="39"/>
        <v>450</v>
      </c>
      <c r="B4071" s="31">
        <v>44989</v>
      </c>
      <c r="C4071" s="31">
        <v>44970</v>
      </c>
      <c r="D4071" s="19" t="s">
        <v>762</v>
      </c>
      <c r="E4071" s="51" t="str">
        <f>IF(ISBLANK(LeaveTracker[[#This Row],[Employee Name]]),"-----",VLOOKUP(LeaveTracker[[#This Row],[Employee Name]],Employees[[Employee Name]:[Office]],7))</f>
        <v>CTO</v>
      </c>
      <c r="F4071" s="51" t="str">
        <f>IF(ISBLANK(LeaveTracker[[#This Row],[Employee Name]]),"-----",VLOOKUP(LeaveTracker[[#This Row],[Employee Name]],Employees[[Employee Name]:[Office]],6))</f>
        <v>REGULAR</v>
      </c>
      <c r="G4071" s="24">
        <v>44966</v>
      </c>
      <c r="H4071" s="24">
        <v>44967</v>
      </c>
      <c r="I4071" s="19" t="s">
        <v>81</v>
      </c>
      <c r="K4071" s="51" t="str">
        <f ca="1">LeaveTracker[[#This Row],[Days]]&amp;" "&amp;LeaveTracker[[#This Row],[Type of Leave]]</f>
        <v>2 SL</v>
      </c>
      <c r="L4071" s="23">
        <f ca="1">NETWORKDAYS(LeaveTracker[[#This Row],[Start Date]],LeaveTracker[[#This Row],[End Date]],lstHolidays)</f>
        <v>2</v>
      </c>
      <c r="M4071" s="27"/>
    </row>
    <row r="4072" spans="1:13" ht="30" customHeight="1" x14ac:dyDescent="0.3">
      <c r="A4072" s="27">
        <f t="shared" si="39"/>
        <v>451</v>
      </c>
      <c r="B4072" s="31">
        <v>44989</v>
      </c>
      <c r="C4072" s="31">
        <v>44963</v>
      </c>
      <c r="D4072" s="19" t="s">
        <v>1308</v>
      </c>
      <c r="E4072" s="51" t="str">
        <f>IF(ISBLANK(LeaveTracker[[#This Row],[Employee Name]]),"-----",VLOOKUP(LeaveTracker[[#This Row],[Employee Name]],Employees[[Employee Name]:[Office]],7))</f>
        <v>CTO</v>
      </c>
      <c r="F4072" s="51" t="str">
        <f>IF(ISBLANK(LeaveTracker[[#This Row],[Employee Name]]),"-----",VLOOKUP(LeaveTracker[[#This Row],[Employee Name]],Employees[[Employee Name]:[Office]],6))</f>
        <v>REGULAR</v>
      </c>
      <c r="G4072" s="24">
        <v>44967</v>
      </c>
      <c r="H4072" s="24">
        <v>44967</v>
      </c>
      <c r="I4072" s="19" t="s">
        <v>298</v>
      </c>
      <c r="J4072" s="43" t="s">
        <v>105</v>
      </c>
      <c r="K4072" s="51" t="str">
        <f ca="1">LeaveTracker[[#This Row],[Days]]&amp;" "&amp;LeaveTracker[[#This Row],[Type of Leave]]</f>
        <v>1 OTHER</v>
      </c>
      <c r="L4072" s="23">
        <f ca="1">NETWORKDAYS(LeaveTracker[[#This Row],[Start Date]],LeaveTracker[[#This Row],[End Date]],lstHolidays)</f>
        <v>1</v>
      </c>
      <c r="M4072" s="27"/>
    </row>
    <row r="4073" spans="1:13" ht="30" customHeight="1" x14ac:dyDescent="0.3">
      <c r="A4073" s="27">
        <f t="shared" si="39"/>
        <v>452</v>
      </c>
      <c r="B4073" s="31">
        <v>44989</v>
      </c>
      <c r="C4073" s="31">
        <v>44960</v>
      </c>
      <c r="D4073" s="19" t="s">
        <v>2145</v>
      </c>
      <c r="E4073" s="51" t="str">
        <f>IF(ISBLANK(LeaveTracker[[#This Row],[Employee Name]]),"-----",VLOOKUP(LeaveTracker[[#This Row],[Employee Name]],Employees[[Employee Name]:[Office]],7))</f>
        <v>PIO</v>
      </c>
      <c r="F4073" s="51">
        <f>IF(ISBLANK(LeaveTracker[[#This Row],[Employee Name]]),"-----",VLOOKUP(LeaveTracker[[#This Row],[Employee Name]],Employees[[Employee Name]:[Office]],6))</f>
        <v>0</v>
      </c>
      <c r="G4073" s="24">
        <v>44965</v>
      </c>
      <c r="H4073" s="24">
        <v>44967</v>
      </c>
      <c r="I4073" s="19" t="s">
        <v>82</v>
      </c>
      <c r="K4073" s="51" t="str">
        <f ca="1">LeaveTracker[[#This Row],[Days]]&amp;" "&amp;LeaveTracker[[#This Row],[Type of Leave]]</f>
        <v>3 VL</v>
      </c>
      <c r="L4073" s="23">
        <f ca="1">NETWORKDAYS(LeaveTracker[[#This Row],[Start Date]],LeaveTracker[[#This Row],[End Date]],lstHolidays)</f>
        <v>3</v>
      </c>
      <c r="M4073" s="27"/>
    </row>
    <row r="4074" spans="1:13" ht="30" customHeight="1" x14ac:dyDescent="0.3">
      <c r="A4074" s="27">
        <f t="shared" si="39"/>
        <v>453</v>
      </c>
      <c r="B4074" s="31">
        <v>44989</v>
      </c>
      <c r="C4074" s="31">
        <v>44957</v>
      </c>
      <c r="D4074" s="19" t="s">
        <v>2145</v>
      </c>
      <c r="E4074" s="51" t="str">
        <f>IF(ISBLANK(LeaveTracker[[#This Row],[Employee Name]]),"-----",VLOOKUP(LeaveTracker[[#This Row],[Employee Name]],Employees[[Employee Name]:[Office]],7))</f>
        <v>PIO</v>
      </c>
      <c r="F4074" s="51">
        <f>IF(ISBLANK(LeaveTracker[[#This Row],[Employee Name]]),"-----",VLOOKUP(LeaveTracker[[#This Row],[Employee Name]],Employees[[Employee Name]:[Office]],6))</f>
        <v>0</v>
      </c>
      <c r="G4074" s="24">
        <v>44956</v>
      </c>
      <c r="H4074" s="24">
        <v>44956</v>
      </c>
      <c r="I4074" s="19" t="s">
        <v>81</v>
      </c>
      <c r="K4074" s="51" t="str">
        <f ca="1">LeaveTracker[[#This Row],[Days]]&amp;" "&amp;LeaveTracker[[#This Row],[Type of Leave]]</f>
        <v>1 SL</v>
      </c>
      <c r="L4074" s="23">
        <f ca="1">NETWORKDAYS(LeaveTracker[[#This Row],[Start Date]],LeaveTracker[[#This Row],[End Date]],lstHolidays)</f>
        <v>1</v>
      </c>
      <c r="M4074" s="27"/>
    </row>
    <row r="4075" spans="1:13" ht="30" customHeight="1" x14ac:dyDescent="0.3">
      <c r="A4075" s="27">
        <f t="shared" si="39"/>
        <v>454</v>
      </c>
      <c r="B4075" s="31">
        <v>44989</v>
      </c>
      <c r="C4075" s="31">
        <v>44959</v>
      </c>
      <c r="D4075" s="19" t="s">
        <v>1832</v>
      </c>
      <c r="E4075" s="51" t="str">
        <f>IF(ISBLANK(LeaveTracker[[#This Row],[Employee Name]]),"-----",VLOOKUP(LeaveTracker[[#This Row],[Employee Name]],Employees[[Employee Name]:[Office]],7))</f>
        <v>CCT</v>
      </c>
      <c r="F4075" s="51" t="str">
        <f>IF(ISBLANK(LeaveTracker[[#This Row],[Employee Name]]),"-----",VLOOKUP(LeaveTracker[[#This Row],[Employee Name]],Employees[[Employee Name]:[Office]],6))</f>
        <v>CASUAL</v>
      </c>
      <c r="G4075" s="24">
        <v>44967</v>
      </c>
      <c r="H4075" s="24">
        <v>44967</v>
      </c>
      <c r="I4075" s="19" t="s">
        <v>298</v>
      </c>
      <c r="J4075" s="43" t="s">
        <v>158</v>
      </c>
      <c r="K4075" s="51" t="str">
        <f ca="1">LeaveTracker[[#This Row],[Days]]&amp;" "&amp;LeaveTracker[[#This Row],[Type of Leave]]</f>
        <v>1 OTHER</v>
      </c>
      <c r="L4075" s="23">
        <f ca="1">NETWORKDAYS(LeaveTracker[[#This Row],[Start Date]],LeaveTracker[[#This Row],[End Date]],lstHolidays)</f>
        <v>1</v>
      </c>
      <c r="M4075" s="27"/>
    </row>
    <row r="4076" spans="1:13" ht="30" customHeight="1" x14ac:dyDescent="0.3">
      <c r="A4076" s="27">
        <f t="shared" si="39"/>
        <v>455</v>
      </c>
      <c r="B4076" s="31">
        <v>44989</v>
      </c>
      <c r="C4076" s="31">
        <v>44961</v>
      </c>
      <c r="D4076" s="19" t="s">
        <v>1971</v>
      </c>
      <c r="E4076" s="51" t="str">
        <f>IF(ISBLANK(LeaveTracker[[#This Row],[Employee Name]]),"-----",VLOOKUP(LeaveTracker[[#This Row],[Employee Name]],Employees[[Employee Name]:[Office]],7))</f>
        <v>EEO/CITY MARKET</v>
      </c>
      <c r="F4076" s="51" t="str">
        <f>IF(ISBLANK(LeaveTracker[[#This Row],[Employee Name]]),"-----",VLOOKUP(LeaveTracker[[#This Row],[Employee Name]],Employees[[Employee Name]:[Office]],6))</f>
        <v>CASUAL</v>
      </c>
      <c r="G4076" s="24">
        <v>44960</v>
      </c>
      <c r="H4076" s="24">
        <v>44960</v>
      </c>
      <c r="I4076" s="19" t="s">
        <v>81</v>
      </c>
      <c r="K4076" s="51" t="str">
        <f ca="1">LeaveTracker[[#This Row],[Days]]&amp;" "&amp;LeaveTracker[[#This Row],[Type of Leave]]</f>
        <v>1 SL</v>
      </c>
      <c r="L4076" s="23">
        <f ca="1">NETWORKDAYS(LeaveTracker[[#This Row],[Start Date]],LeaveTracker[[#This Row],[End Date]],lstHolidays)</f>
        <v>1</v>
      </c>
      <c r="M4076" s="27"/>
    </row>
    <row r="4077" spans="1:13" ht="30" customHeight="1" x14ac:dyDescent="0.3">
      <c r="A4077" s="27">
        <f t="shared" si="39"/>
        <v>456</v>
      </c>
      <c r="B4077" s="31">
        <v>44989</v>
      </c>
      <c r="C4077" s="31">
        <v>44929</v>
      </c>
      <c r="D4077" s="19" t="s">
        <v>1971</v>
      </c>
      <c r="E4077" s="51" t="str">
        <f>IF(ISBLANK(LeaveTracker[[#This Row],[Employee Name]]),"-----",VLOOKUP(LeaveTracker[[#This Row],[Employee Name]],Employees[[Employee Name]:[Office]],7))</f>
        <v>EEO/CITY MARKET</v>
      </c>
      <c r="F4077" s="51" t="str">
        <f>IF(ISBLANK(LeaveTracker[[#This Row],[Employee Name]]),"-----",VLOOKUP(LeaveTracker[[#This Row],[Employee Name]],Employees[[Employee Name]:[Office]],6))</f>
        <v>CASUAL</v>
      </c>
      <c r="G4077" s="24">
        <v>44936</v>
      </c>
      <c r="H4077" s="24">
        <v>44936</v>
      </c>
      <c r="I4077" s="19" t="s">
        <v>298</v>
      </c>
      <c r="J4077" s="43" t="s">
        <v>158</v>
      </c>
      <c r="K4077" s="51" t="str">
        <f ca="1">LeaveTracker[[#This Row],[Days]]&amp;" "&amp;LeaveTracker[[#This Row],[Type of Leave]]</f>
        <v>1 OTHER</v>
      </c>
      <c r="L4077" s="23">
        <f ca="1">NETWORKDAYS(LeaveTracker[[#This Row],[Start Date]],LeaveTracker[[#This Row],[End Date]],lstHolidays)</f>
        <v>1</v>
      </c>
      <c r="M4077" s="27"/>
    </row>
    <row r="4078" spans="1:13" ht="30" customHeight="1" x14ac:dyDescent="0.3">
      <c r="A4078" s="27">
        <f t="shared" si="39"/>
        <v>457</v>
      </c>
      <c r="B4078" s="31">
        <v>44989</v>
      </c>
      <c r="C4078" s="31">
        <v>44931</v>
      </c>
      <c r="D4078" s="19" t="s">
        <v>1815</v>
      </c>
      <c r="E4078" s="51" t="str">
        <f>IF(ISBLANK(LeaveTracker[[#This Row],[Employee Name]]),"-----",VLOOKUP(LeaveTracker[[#This Row],[Employee Name]],Employees[[Employee Name]:[Office]],7))</f>
        <v>CSWDO</v>
      </c>
      <c r="F4078" s="51" t="str">
        <f>IF(ISBLANK(LeaveTracker[[#This Row],[Employee Name]]),"-----",VLOOKUP(LeaveTracker[[#This Row],[Employee Name]],Employees[[Employee Name]:[Office]],6))</f>
        <v>CASUAL</v>
      </c>
      <c r="G4078" s="24">
        <v>44936</v>
      </c>
      <c r="H4078" s="24">
        <v>44936</v>
      </c>
      <c r="I4078" s="19" t="s">
        <v>298</v>
      </c>
      <c r="J4078" s="43" t="s">
        <v>105</v>
      </c>
      <c r="K4078" s="51" t="str">
        <f ca="1">LeaveTracker[[#This Row],[Days]]&amp;" "&amp;LeaveTracker[[#This Row],[Type of Leave]]</f>
        <v>1 OTHER</v>
      </c>
      <c r="L4078" s="23">
        <f ca="1">NETWORKDAYS(LeaveTracker[[#This Row],[Start Date]],LeaveTracker[[#This Row],[End Date]],lstHolidays)</f>
        <v>1</v>
      </c>
      <c r="M4078" s="27"/>
    </row>
    <row r="4079" spans="1:13" ht="30" customHeight="1" x14ac:dyDescent="0.3">
      <c r="A4079" s="27">
        <f t="shared" si="39"/>
        <v>458</v>
      </c>
      <c r="B4079" s="31">
        <v>44989</v>
      </c>
      <c r="C4079" s="31">
        <v>44974</v>
      </c>
      <c r="D4079" s="19" t="s">
        <v>878</v>
      </c>
      <c r="E4079" s="51" t="str">
        <f>IF(ISBLANK(LeaveTracker[[#This Row],[Employee Name]]),"-----",VLOOKUP(LeaveTracker[[#This Row],[Employee Name]],Employees[[Employee Name]:[Office]],7))</f>
        <v>GSO</v>
      </c>
      <c r="F4079" s="51" t="str">
        <f>IF(ISBLANK(LeaveTracker[[#This Row],[Employee Name]]),"-----",VLOOKUP(LeaveTracker[[#This Row],[Employee Name]],Employees[[Employee Name]:[Office]],6))</f>
        <v>REGULAR</v>
      </c>
      <c r="G4079" s="24">
        <v>44973</v>
      </c>
      <c r="H4079" s="24">
        <v>44973</v>
      </c>
      <c r="I4079" s="19" t="s">
        <v>81</v>
      </c>
      <c r="K4079" s="51" t="str">
        <f ca="1">LeaveTracker[[#This Row],[Days]]&amp;" "&amp;LeaveTracker[[#This Row],[Type of Leave]]</f>
        <v>1 SL</v>
      </c>
      <c r="L4079" s="23">
        <f ca="1">NETWORKDAYS(LeaveTracker[[#This Row],[Start Date]],LeaveTracker[[#This Row],[End Date]],lstHolidays)</f>
        <v>1</v>
      </c>
      <c r="M4079" s="27"/>
    </row>
    <row r="4080" spans="1:13" ht="30" customHeight="1" x14ac:dyDescent="0.3">
      <c r="A4080" s="27">
        <f t="shared" si="39"/>
        <v>459</v>
      </c>
      <c r="B4080" s="31">
        <v>44989</v>
      </c>
      <c r="C4080" s="31">
        <v>44972</v>
      </c>
      <c r="D4080" s="19" t="s">
        <v>1008</v>
      </c>
      <c r="E4080" s="51" t="str">
        <f>IF(ISBLANK(LeaveTracker[[#This Row],[Employee Name]]),"-----",VLOOKUP(LeaveTracker[[#This Row],[Employee Name]],Employees[[Employee Name]:[Office]],7))</f>
        <v>ACCOUNTING</v>
      </c>
      <c r="F4080" s="51" t="str">
        <f>IF(ISBLANK(LeaveTracker[[#This Row],[Employee Name]]),"-----",VLOOKUP(LeaveTracker[[#This Row],[Employee Name]],Employees[[Employee Name]:[Office]],6))</f>
        <v>REGULAR</v>
      </c>
      <c r="G4080" s="24">
        <v>44985</v>
      </c>
      <c r="H4080" s="24">
        <v>44985</v>
      </c>
      <c r="I4080" s="19" t="s">
        <v>82</v>
      </c>
      <c r="K4080" s="51" t="str">
        <f ca="1">LeaveTracker[[#This Row],[Days]]&amp;" "&amp;LeaveTracker[[#This Row],[Type of Leave]]</f>
        <v>1 VL</v>
      </c>
      <c r="L4080" s="23">
        <f ca="1">NETWORKDAYS(LeaveTracker[[#This Row],[Start Date]],LeaveTracker[[#This Row],[End Date]],lstHolidays)</f>
        <v>1</v>
      </c>
      <c r="M4080" s="27"/>
    </row>
    <row r="4081" spans="1:13" ht="30" customHeight="1" x14ac:dyDescent="0.3">
      <c r="A4081" s="27">
        <f t="shared" si="39"/>
        <v>460</v>
      </c>
      <c r="B4081" s="31">
        <v>44989</v>
      </c>
      <c r="C4081" s="31">
        <v>44971</v>
      </c>
      <c r="D4081" s="19" t="s">
        <v>513</v>
      </c>
      <c r="E4081" s="51" t="str">
        <f>IF(ISBLANK(LeaveTracker[[#This Row],[Employee Name]]),"-----",VLOOKUP(LeaveTracker[[#This Row],[Employee Name]],Employees[[Employee Name]:[Office]],7))</f>
        <v>ACCOUNTING</v>
      </c>
      <c r="F4081" s="51" t="str">
        <f>IF(ISBLANK(LeaveTracker[[#This Row],[Employee Name]]),"-----",VLOOKUP(LeaveTracker[[#This Row],[Employee Name]],Employees[[Employee Name]:[Office]],6))</f>
        <v>REGULAR</v>
      </c>
      <c r="G4081" s="24">
        <v>44977</v>
      </c>
      <c r="H4081" s="24">
        <v>44978</v>
      </c>
      <c r="I4081" s="19" t="s">
        <v>298</v>
      </c>
      <c r="J4081" s="43" t="s">
        <v>105</v>
      </c>
      <c r="K4081" s="51" t="str">
        <f ca="1">LeaveTracker[[#This Row],[Days]]&amp;" "&amp;LeaveTracker[[#This Row],[Type of Leave]]</f>
        <v>2 OTHER</v>
      </c>
      <c r="L4081" s="23">
        <f ca="1">NETWORKDAYS(LeaveTracker[[#This Row],[Start Date]],LeaveTracker[[#This Row],[End Date]],lstHolidays)</f>
        <v>2</v>
      </c>
      <c r="M4081" s="27"/>
    </row>
    <row r="4082" spans="1:13" ht="30" customHeight="1" x14ac:dyDescent="0.3">
      <c r="A4082" s="27">
        <f t="shared" si="39"/>
        <v>461</v>
      </c>
      <c r="B4082" s="31">
        <v>44989</v>
      </c>
      <c r="C4082" s="31">
        <v>44971</v>
      </c>
      <c r="D4082" s="19" t="s">
        <v>513</v>
      </c>
      <c r="E4082" s="51" t="str">
        <f>IF(ISBLANK(LeaveTracker[[#This Row],[Employee Name]]),"-----",VLOOKUP(LeaveTracker[[#This Row],[Employee Name]],Employees[[Employee Name]:[Office]],7))</f>
        <v>ACCOUNTING</v>
      </c>
      <c r="F4082" s="51" t="str">
        <f>IF(ISBLANK(LeaveTracker[[#This Row],[Employee Name]]),"-----",VLOOKUP(LeaveTracker[[#This Row],[Employee Name]],Employees[[Employee Name]:[Office]],6))</f>
        <v>REGULAR</v>
      </c>
      <c r="G4082" s="24">
        <v>44967</v>
      </c>
      <c r="H4082" s="24">
        <v>44967</v>
      </c>
      <c r="I4082" s="19" t="s">
        <v>81</v>
      </c>
      <c r="K4082" s="51" t="str">
        <f ca="1">LeaveTracker[[#This Row],[Days]]&amp;" "&amp;LeaveTracker[[#This Row],[Type of Leave]]</f>
        <v>1 SL</v>
      </c>
      <c r="L4082" s="23">
        <f ca="1">NETWORKDAYS(LeaveTracker[[#This Row],[Start Date]],LeaveTracker[[#This Row],[End Date]],lstHolidays)</f>
        <v>1</v>
      </c>
      <c r="M4082" s="27"/>
    </row>
    <row r="4083" spans="1:13" ht="30" customHeight="1" x14ac:dyDescent="0.3">
      <c r="A4083" s="27">
        <f t="shared" si="39"/>
        <v>462</v>
      </c>
      <c r="B4083" s="31">
        <v>44989</v>
      </c>
      <c r="C4083" s="31">
        <v>44972</v>
      </c>
      <c r="D4083" s="19" t="s">
        <v>1008</v>
      </c>
      <c r="E4083" s="51" t="str">
        <f>IF(ISBLANK(LeaveTracker[[#This Row],[Employee Name]]),"-----",VLOOKUP(LeaveTracker[[#This Row],[Employee Name]],Employees[[Employee Name]:[Office]],7))</f>
        <v>ACCOUNTING</v>
      </c>
      <c r="F4083" s="51" t="str">
        <f>IF(ISBLANK(LeaveTracker[[#This Row],[Employee Name]]),"-----",VLOOKUP(LeaveTracker[[#This Row],[Employee Name]],Employees[[Employee Name]:[Office]],6))</f>
        <v>REGULAR</v>
      </c>
      <c r="G4083" s="24">
        <v>44970</v>
      </c>
      <c r="H4083" s="24">
        <v>44970</v>
      </c>
      <c r="I4083" s="19" t="s">
        <v>81</v>
      </c>
      <c r="K4083" s="51" t="str">
        <f ca="1">LeaveTracker[[#This Row],[Days]]&amp;" "&amp;LeaveTracker[[#This Row],[Type of Leave]]</f>
        <v>1 SL</v>
      </c>
      <c r="L4083" s="23">
        <f ca="1">NETWORKDAYS(LeaveTracker[[#This Row],[Start Date]],LeaveTracker[[#This Row],[End Date]],lstHolidays)</f>
        <v>1</v>
      </c>
      <c r="M4083" s="27"/>
    </row>
    <row r="4084" spans="1:13" ht="30" customHeight="1" x14ac:dyDescent="0.3">
      <c r="A4084" s="27">
        <f t="shared" si="39"/>
        <v>463</v>
      </c>
      <c r="B4084" s="31">
        <v>44989</v>
      </c>
      <c r="C4084" s="31">
        <v>44977</v>
      </c>
      <c r="D4084" s="19" t="s">
        <v>595</v>
      </c>
      <c r="E4084" s="51" t="str">
        <f>IF(ISBLANK(LeaveTracker[[#This Row],[Employee Name]]),"-----",VLOOKUP(LeaveTracker[[#This Row],[Employee Name]],Employees[[Employee Name]:[Office]],7))</f>
        <v>MAHOGANY MARKET</v>
      </c>
      <c r="F4084" s="51" t="str">
        <f>IF(ISBLANK(LeaveTracker[[#This Row],[Employee Name]]),"-----",VLOOKUP(LeaveTracker[[#This Row],[Employee Name]],Employees[[Employee Name]:[Office]],6))</f>
        <v>REGULAR</v>
      </c>
      <c r="G4084" s="24">
        <v>44974</v>
      </c>
      <c r="H4084" s="24">
        <v>44974</v>
      </c>
      <c r="I4084" s="19" t="s">
        <v>81</v>
      </c>
      <c r="K4084" s="51" t="str">
        <f ca="1">LeaveTracker[[#This Row],[Days]]&amp;" "&amp;LeaveTracker[[#This Row],[Type of Leave]]</f>
        <v>1 SL</v>
      </c>
      <c r="L4084" s="23">
        <f ca="1">NETWORKDAYS(LeaveTracker[[#This Row],[Start Date]],LeaveTracker[[#This Row],[End Date]],lstHolidays)</f>
        <v>1</v>
      </c>
      <c r="M4084" s="27"/>
    </row>
    <row r="4085" spans="1:13" ht="30" customHeight="1" x14ac:dyDescent="0.3">
      <c r="A4085" s="27">
        <f t="shared" si="39"/>
        <v>464</v>
      </c>
      <c r="B4085" s="31">
        <v>44989</v>
      </c>
      <c r="C4085" s="31">
        <v>44972</v>
      </c>
      <c r="D4085" s="19" t="s">
        <v>1895</v>
      </c>
      <c r="E4085" s="51" t="str">
        <f>IF(ISBLANK(LeaveTracker[[#This Row],[Employee Name]]),"-----",VLOOKUP(LeaveTracker[[#This Row],[Employee Name]],Employees[[Employee Name]:[Office]],7))</f>
        <v>CTO-LICENSE</v>
      </c>
      <c r="F4085" s="51" t="str">
        <f>IF(ISBLANK(LeaveTracker[[#This Row],[Employee Name]]),"-----",VLOOKUP(LeaveTracker[[#This Row],[Employee Name]],Employees[[Employee Name]:[Office]],6))</f>
        <v>CASUAL</v>
      </c>
      <c r="G4085" s="24">
        <v>44967</v>
      </c>
      <c r="H4085" s="24">
        <v>44970</v>
      </c>
      <c r="I4085" s="19" t="s">
        <v>81</v>
      </c>
      <c r="K4085" s="51" t="str">
        <f ca="1">LeaveTracker[[#This Row],[Days]]&amp;" "&amp;LeaveTracker[[#This Row],[Type of Leave]]</f>
        <v>2 SL</v>
      </c>
      <c r="L4085" s="23">
        <f ca="1">NETWORKDAYS(LeaveTracker[[#This Row],[Start Date]],LeaveTracker[[#This Row],[End Date]],lstHolidays)</f>
        <v>2</v>
      </c>
      <c r="M4085" s="27"/>
    </row>
    <row r="4086" spans="1:13" ht="30" customHeight="1" x14ac:dyDescent="0.3">
      <c r="A4086" s="27">
        <v>464</v>
      </c>
      <c r="B4086" s="31">
        <v>44989</v>
      </c>
      <c r="C4086" s="31">
        <v>44977</v>
      </c>
      <c r="D4086" s="19" t="s">
        <v>396</v>
      </c>
      <c r="E4086" s="51" t="str">
        <f>IF(ISBLANK(LeaveTracker[[#This Row],[Employee Name]]),"-----",VLOOKUP(LeaveTracker[[#This Row],[Employee Name]],Employees[[Employee Name]:[Office]],7))</f>
        <v>CTO</v>
      </c>
      <c r="F4086" s="51" t="str">
        <f>IF(ISBLANK(LeaveTracker[[#This Row],[Employee Name]]),"-----",VLOOKUP(LeaveTracker[[#This Row],[Employee Name]],Employees[[Employee Name]:[Office]],6))</f>
        <v>REGULAR</v>
      </c>
      <c r="G4086" s="24">
        <v>44966</v>
      </c>
      <c r="H4086" s="24">
        <v>44966</v>
      </c>
      <c r="I4086" s="19" t="s">
        <v>81</v>
      </c>
      <c r="K4086" s="51" t="str">
        <f ca="1">LeaveTracker[[#This Row],[Days]]&amp;" "&amp;LeaveTracker[[#This Row],[Type of Leave]]</f>
        <v>1 SL</v>
      </c>
      <c r="L4086" s="23">
        <f ca="1">NETWORKDAYS(LeaveTracker[[#This Row],[Start Date]],LeaveTracker[[#This Row],[End Date]],lstHolidays)</f>
        <v>1</v>
      </c>
      <c r="M4086" s="27"/>
    </row>
    <row r="4087" spans="1:13" ht="30" customHeight="1" x14ac:dyDescent="0.3">
      <c r="A4087" s="27">
        <v>464</v>
      </c>
      <c r="B4087" s="31">
        <v>44989</v>
      </c>
      <c r="C4087" s="31">
        <v>44977</v>
      </c>
      <c r="D4087" s="19" t="s">
        <v>396</v>
      </c>
      <c r="E4087" s="51" t="str">
        <f>IF(ISBLANK(LeaveTracker[[#This Row],[Employee Name]]),"-----",VLOOKUP(LeaveTracker[[#This Row],[Employee Name]],Employees[[Employee Name]:[Office]],7))</f>
        <v>CTO</v>
      </c>
      <c r="F4087" s="51" t="str">
        <f>IF(ISBLANK(LeaveTracker[[#This Row],[Employee Name]]),"-----",VLOOKUP(LeaveTracker[[#This Row],[Employee Name]],Employees[[Employee Name]:[Office]],6))</f>
        <v>REGULAR</v>
      </c>
      <c r="G4087" s="24">
        <v>44973</v>
      </c>
      <c r="H4087" s="24">
        <v>44973</v>
      </c>
      <c r="I4087" s="19" t="s">
        <v>81</v>
      </c>
      <c r="K4087" s="51" t="str">
        <f ca="1">LeaveTracker[[#This Row],[Days]]&amp;" "&amp;LeaveTracker[[#This Row],[Type of Leave]]</f>
        <v>1 SL</v>
      </c>
      <c r="L4087" s="23">
        <f ca="1">NETWORKDAYS(LeaveTracker[[#This Row],[Start Date]],LeaveTracker[[#This Row],[End Date]],lstHolidays)</f>
        <v>1</v>
      </c>
      <c r="M4087" s="27"/>
    </row>
    <row r="4088" spans="1:13" ht="30" customHeight="1" x14ac:dyDescent="0.3">
      <c r="A4088" s="27">
        <f t="shared" si="39"/>
        <v>465</v>
      </c>
      <c r="B4088" s="31">
        <v>44989</v>
      </c>
      <c r="C4088" s="31">
        <v>44972</v>
      </c>
      <c r="D4088" s="19" t="s">
        <v>418</v>
      </c>
      <c r="E4088" s="51" t="str">
        <f>IF(ISBLANK(LeaveTracker[[#This Row],[Employee Name]]),"-----",VLOOKUP(LeaveTracker[[#This Row],[Employee Name]],Employees[[Employee Name]:[Office]],7))</f>
        <v>CTO</v>
      </c>
      <c r="F4088" s="51" t="str">
        <f>IF(ISBLANK(LeaveTracker[[#This Row],[Employee Name]]),"-----",VLOOKUP(LeaveTracker[[#This Row],[Employee Name]],Employees[[Employee Name]:[Office]],6))</f>
        <v>REGULAR</v>
      </c>
      <c r="G4088" s="24">
        <v>44977</v>
      </c>
      <c r="H4088" s="24">
        <v>44977</v>
      </c>
      <c r="I4088" s="19" t="s">
        <v>298</v>
      </c>
      <c r="J4088" s="43" t="s">
        <v>105</v>
      </c>
      <c r="K4088" s="51" t="str">
        <f ca="1">LeaveTracker[[#This Row],[Days]]&amp;" "&amp;LeaveTracker[[#This Row],[Type of Leave]]</f>
        <v>1 OTHER</v>
      </c>
      <c r="L4088" s="23">
        <f ca="1">NETWORKDAYS(LeaveTracker[[#This Row],[Start Date]],LeaveTracker[[#This Row],[End Date]],lstHolidays)</f>
        <v>1</v>
      </c>
      <c r="M4088" s="27"/>
    </row>
    <row r="4089" spans="1:13" ht="30" customHeight="1" x14ac:dyDescent="0.3">
      <c r="A4089" s="27">
        <f t="shared" si="39"/>
        <v>466</v>
      </c>
      <c r="B4089" s="31">
        <v>44989</v>
      </c>
      <c r="C4089" s="31">
        <v>44976</v>
      </c>
      <c r="D4089" s="19" t="s">
        <v>391</v>
      </c>
      <c r="E4089" s="51" t="str">
        <f>IF(ISBLANK(LeaveTracker[[#This Row],[Employee Name]]),"-----",VLOOKUP(LeaveTracker[[#This Row],[Employee Name]],Employees[[Employee Name]:[Office]],7))</f>
        <v>CTO</v>
      </c>
      <c r="F4089" s="51" t="str">
        <f>IF(ISBLANK(LeaveTracker[[#This Row],[Employee Name]]),"-----",VLOOKUP(LeaveTracker[[#This Row],[Employee Name]],Employees[[Employee Name]:[Office]],6))</f>
        <v>REGULAR</v>
      </c>
      <c r="G4089" s="24">
        <v>42050</v>
      </c>
      <c r="H4089" s="24">
        <v>42052</v>
      </c>
      <c r="I4089" s="19" t="s">
        <v>81</v>
      </c>
      <c r="K4089" s="51" t="str">
        <f ca="1">LeaveTracker[[#This Row],[Days]]&amp;" "&amp;LeaveTracker[[#This Row],[Type of Leave]]</f>
        <v>2 SL</v>
      </c>
      <c r="L4089" s="23">
        <f ca="1">NETWORKDAYS(LeaveTracker[[#This Row],[Start Date]],LeaveTracker[[#This Row],[End Date]],lstHolidays)</f>
        <v>2</v>
      </c>
      <c r="M4089" s="27"/>
    </row>
    <row r="4090" spans="1:13" ht="30" customHeight="1" x14ac:dyDescent="0.3">
      <c r="A4090" s="27">
        <f t="shared" si="39"/>
        <v>467</v>
      </c>
      <c r="B4090" s="31">
        <v>44989</v>
      </c>
      <c r="C4090" s="31">
        <v>44967</v>
      </c>
      <c r="D4090" s="19" t="s">
        <v>391</v>
      </c>
      <c r="E4090" s="51" t="str">
        <f>IF(ISBLANK(LeaveTracker[[#This Row],[Employee Name]]),"-----",VLOOKUP(LeaveTracker[[#This Row],[Employee Name]],Employees[[Employee Name]:[Office]],7))</f>
        <v>CTO</v>
      </c>
      <c r="F4090" s="51" t="str">
        <f>IF(ISBLANK(LeaveTracker[[#This Row],[Employee Name]]),"-----",VLOOKUP(LeaveTracker[[#This Row],[Employee Name]],Employees[[Employee Name]:[Office]],6))</f>
        <v>REGULAR</v>
      </c>
      <c r="G4090" s="24">
        <v>44970</v>
      </c>
      <c r="H4090" s="24">
        <v>44970</v>
      </c>
      <c r="I4090" s="19" t="s">
        <v>82</v>
      </c>
      <c r="K4090" s="51" t="str">
        <f ca="1">LeaveTracker[[#This Row],[Days]]&amp;" "&amp;LeaveTracker[[#This Row],[Type of Leave]]</f>
        <v>1 VL</v>
      </c>
      <c r="L4090" s="23">
        <f ca="1">NETWORKDAYS(LeaveTracker[[#This Row],[Start Date]],LeaveTracker[[#This Row],[End Date]],lstHolidays)</f>
        <v>1</v>
      </c>
      <c r="M4090" s="27"/>
    </row>
    <row r="4091" spans="1:13" ht="30" customHeight="1" x14ac:dyDescent="0.3">
      <c r="A4091" s="27">
        <f t="shared" si="39"/>
        <v>468</v>
      </c>
      <c r="B4091" s="31">
        <v>44989</v>
      </c>
      <c r="C4091" s="31">
        <v>44967</v>
      </c>
      <c r="D4091" s="19" t="s">
        <v>411</v>
      </c>
      <c r="E4091" s="51" t="str">
        <f>IF(ISBLANK(LeaveTracker[[#This Row],[Employee Name]]),"-----",VLOOKUP(LeaveTracker[[#This Row],[Employee Name]],Employees[[Employee Name]:[Office]],7))</f>
        <v>CTO</v>
      </c>
      <c r="F4091" s="51" t="str">
        <f>IF(ISBLANK(LeaveTracker[[#This Row],[Employee Name]]),"-----",VLOOKUP(LeaveTracker[[#This Row],[Employee Name]],Employees[[Employee Name]:[Office]],6))</f>
        <v>REGULAR</v>
      </c>
      <c r="G4091" s="24">
        <v>44964</v>
      </c>
      <c r="H4091" s="24">
        <v>44966</v>
      </c>
      <c r="I4091" s="19" t="s">
        <v>298</v>
      </c>
      <c r="J4091" s="43" t="s">
        <v>105</v>
      </c>
      <c r="K4091" s="51" t="str">
        <f ca="1">LeaveTracker[[#This Row],[Days]]&amp;" "&amp;LeaveTracker[[#This Row],[Type of Leave]]</f>
        <v>3 OTHER</v>
      </c>
      <c r="L4091" s="23">
        <f ca="1">NETWORKDAYS(LeaveTracker[[#This Row],[Start Date]],LeaveTracker[[#This Row],[End Date]],lstHolidays)</f>
        <v>3</v>
      </c>
      <c r="M4091" s="27"/>
    </row>
    <row r="4092" spans="1:13" ht="30" customHeight="1" x14ac:dyDescent="0.3">
      <c r="A4092" s="27">
        <f t="shared" si="39"/>
        <v>469</v>
      </c>
      <c r="B4092" s="31">
        <v>44989</v>
      </c>
      <c r="C4092" s="31">
        <v>44967</v>
      </c>
      <c r="D4092" s="19" t="s">
        <v>411</v>
      </c>
      <c r="E4092" s="51" t="str">
        <f>IF(ISBLANK(LeaveTracker[[#This Row],[Employee Name]]),"-----",VLOOKUP(LeaveTracker[[#This Row],[Employee Name]],Employees[[Employee Name]:[Office]],7))</f>
        <v>CTO</v>
      </c>
      <c r="F4092" s="51" t="str">
        <f>IF(ISBLANK(LeaveTracker[[#This Row],[Employee Name]]),"-----",VLOOKUP(LeaveTracker[[#This Row],[Employee Name]],Employees[[Employee Name]:[Office]],6))</f>
        <v>REGULAR</v>
      </c>
      <c r="G4092" s="24">
        <v>44967</v>
      </c>
      <c r="H4092" s="24">
        <v>44972</v>
      </c>
      <c r="I4092" s="19" t="s">
        <v>82</v>
      </c>
      <c r="K4092" s="51" t="str">
        <f ca="1">LeaveTracker[[#This Row],[Days]]&amp;" "&amp;LeaveTracker[[#This Row],[Type of Leave]]</f>
        <v>4 VL</v>
      </c>
      <c r="L4092" s="23">
        <f ca="1">NETWORKDAYS(LeaveTracker[[#This Row],[Start Date]],LeaveTracker[[#This Row],[End Date]],lstHolidays)</f>
        <v>4</v>
      </c>
      <c r="M4092" s="27"/>
    </row>
    <row r="4093" spans="1:13" ht="30" customHeight="1" x14ac:dyDescent="0.3">
      <c r="A4093" s="27">
        <f t="shared" si="39"/>
        <v>470</v>
      </c>
      <c r="B4093" s="31">
        <v>44989</v>
      </c>
      <c r="C4093" s="31">
        <v>44977</v>
      </c>
      <c r="D4093" s="19" t="s">
        <v>1017</v>
      </c>
      <c r="E4093" s="51" t="str">
        <f>IF(ISBLANK(LeaveTracker[[#This Row],[Employee Name]]),"-----",VLOOKUP(LeaveTracker[[#This Row],[Employee Name]],Employees[[Employee Name]:[Office]],7))</f>
        <v>LANDTAX</v>
      </c>
      <c r="F4093" s="51" t="str">
        <f>IF(ISBLANK(LeaveTracker[[#This Row],[Employee Name]]),"-----",VLOOKUP(LeaveTracker[[#This Row],[Employee Name]],Employees[[Employee Name]:[Office]],6))</f>
        <v>REGULAR</v>
      </c>
      <c r="G4093" s="24">
        <v>44984</v>
      </c>
      <c r="H4093" s="24">
        <v>44984</v>
      </c>
      <c r="I4093" s="19" t="s">
        <v>298</v>
      </c>
      <c r="J4093" s="43" t="s">
        <v>158</v>
      </c>
      <c r="K4093" s="51" t="str">
        <f ca="1">LeaveTracker[[#This Row],[Days]]&amp;" "&amp;LeaveTracker[[#This Row],[Type of Leave]]</f>
        <v>1 OTHER</v>
      </c>
      <c r="L4093" s="23">
        <f ca="1">NETWORKDAYS(LeaveTracker[[#This Row],[Start Date]],LeaveTracker[[#This Row],[End Date]],lstHolidays)</f>
        <v>1</v>
      </c>
      <c r="M4093" s="27"/>
    </row>
    <row r="4094" spans="1:13" ht="30" customHeight="1" x14ac:dyDescent="0.3">
      <c r="A4094" s="27">
        <f t="shared" si="39"/>
        <v>471</v>
      </c>
      <c r="B4094" s="31">
        <v>44989</v>
      </c>
      <c r="C4094" s="31">
        <v>44971</v>
      </c>
      <c r="D4094" s="19" t="s">
        <v>1017</v>
      </c>
      <c r="E4094" s="51" t="str">
        <f>IF(ISBLANK(LeaveTracker[[#This Row],[Employee Name]]),"-----",VLOOKUP(LeaveTracker[[#This Row],[Employee Name]],Employees[[Employee Name]:[Office]],7))</f>
        <v>LANDTAX</v>
      </c>
      <c r="F4094" s="51" t="str">
        <f>IF(ISBLANK(LeaveTracker[[#This Row],[Employee Name]]),"-----",VLOOKUP(LeaveTracker[[#This Row],[Employee Name]],Employees[[Employee Name]:[Office]],6))</f>
        <v>REGULAR</v>
      </c>
      <c r="G4094" s="24">
        <v>44959</v>
      </c>
      <c r="H4094" s="24">
        <v>44959</v>
      </c>
      <c r="I4094" s="19" t="s">
        <v>81</v>
      </c>
      <c r="K4094" s="51" t="str">
        <f ca="1">LeaveTracker[[#This Row],[Days]]&amp;" "&amp;LeaveTracker[[#This Row],[Type of Leave]]</f>
        <v>1 SL</v>
      </c>
      <c r="L4094" s="23">
        <f ca="1">NETWORKDAYS(LeaveTracker[[#This Row],[Start Date]],LeaveTracker[[#This Row],[End Date]],lstHolidays)</f>
        <v>1</v>
      </c>
      <c r="M4094" s="27"/>
    </row>
    <row r="4095" spans="1:13" ht="30" customHeight="1" x14ac:dyDescent="0.3">
      <c r="A4095" s="27">
        <v>471</v>
      </c>
      <c r="B4095" s="31">
        <v>44989</v>
      </c>
      <c r="C4095" s="31">
        <v>44971</v>
      </c>
      <c r="D4095" s="19" t="s">
        <v>1017</v>
      </c>
      <c r="E4095" s="51" t="str">
        <f>IF(ISBLANK(LeaveTracker[[#This Row],[Employee Name]]),"-----",VLOOKUP(LeaveTracker[[#This Row],[Employee Name]],Employees[[Employee Name]:[Office]],7))</f>
        <v>LANDTAX</v>
      </c>
      <c r="F4095" s="51" t="str">
        <f>IF(ISBLANK(LeaveTracker[[#This Row],[Employee Name]]),"-----",VLOOKUP(LeaveTracker[[#This Row],[Employee Name]],Employees[[Employee Name]:[Office]],6))</f>
        <v>REGULAR</v>
      </c>
      <c r="G4095" s="24">
        <v>44966</v>
      </c>
      <c r="H4095" s="24">
        <v>44966</v>
      </c>
      <c r="I4095" s="19" t="s">
        <v>81</v>
      </c>
      <c r="K4095" s="51" t="str">
        <f ca="1">LeaveTracker[[#This Row],[Days]]&amp;" "&amp;LeaveTracker[[#This Row],[Type of Leave]]</f>
        <v>1 SL</v>
      </c>
      <c r="L4095" s="23">
        <f ca="1">NETWORKDAYS(LeaveTracker[[#This Row],[Start Date]],LeaveTracker[[#This Row],[End Date]],lstHolidays)</f>
        <v>1</v>
      </c>
      <c r="M4095" s="27"/>
    </row>
    <row r="4096" spans="1:13" ht="30" customHeight="1" x14ac:dyDescent="0.3">
      <c r="A4096" s="27">
        <f t="shared" si="39"/>
        <v>472</v>
      </c>
      <c r="B4096" s="31">
        <v>44989</v>
      </c>
      <c r="C4096" s="31">
        <v>44982</v>
      </c>
      <c r="D4096" s="19" t="s">
        <v>1883</v>
      </c>
      <c r="E4096" s="51" t="str">
        <f>IF(ISBLANK(LeaveTracker[[#This Row],[Employee Name]]),"-----",VLOOKUP(LeaveTracker[[#This Row],[Employee Name]],Employees[[Employee Name]:[Office]],7))</f>
        <v>CENRO</v>
      </c>
      <c r="F4096" s="51" t="str">
        <f>IF(ISBLANK(LeaveTracker[[#This Row],[Employee Name]]),"-----",VLOOKUP(LeaveTracker[[#This Row],[Employee Name]],Employees[[Employee Name]:[Office]],6))</f>
        <v>CASUAL</v>
      </c>
      <c r="G4096" s="24">
        <v>44950</v>
      </c>
      <c r="H4096" s="24">
        <v>44950</v>
      </c>
      <c r="I4096" s="19" t="s">
        <v>81</v>
      </c>
      <c r="K4096" s="51" t="str">
        <f ca="1">LeaveTracker[[#This Row],[Days]]&amp;" "&amp;LeaveTracker[[#This Row],[Type of Leave]]</f>
        <v>1 SL</v>
      </c>
      <c r="L4096" s="23">
        <f ca="1">NETWORKDAYS(LeaveTracker[[#This Row],[Start Date]],LeaveTracker[[#This Row],[End Date]],lstHolidays)</f>
        <v>1</v>
      </c>
      <c r="M4096" s="27"/>
    </row>
    <row r="4097" spans="1:13" ht="30" customHeight="1" x14ac:dyDescent="0.3">
      <c r="A4097" s="27">
        <f t="shared" si="39"/>
        <v>473</v>
      </c>
      <c r="B4097" s="31">
        <v>44989</v>
      </c>
      <c r="C4097" s="31">
        <v>44958</v>
      </c>
      <c r="D4097" s="19" t="s">
        <v>1883</v>
      </c>
      <c r="E4097" s="51" t="str">
        <f>IF(ISBLANK(LeaveTracker[[#This Row],[Employee Name]]),"-----",VLOOKUP(LeaveTracker[[#This Row],[Employee Name]],Employees[[Employee Name]:[Office]],7))</f>
        <v>CENRO</v>
      </c>
      <c r="F4097" s="51" t="str">
        <f>IF(ISBLANK(LeaveTracker[[#This Row],[Employee Name]]),"-----",VLOOKUP(LeaveTracker[[#This Row],[Employee Name]],Employees[[Employee Name]:[Office]],6))</f>
        <v>CASUAL</v>
      </c>
      <c r="G4097" s="24">
        <v>44956</v>
      </c>
      <c r="H4097" s="24">
        <v>44957</v>
      </c>
      <c r="I4097" s="19" t="s">
        <v>81</v>
      </c>
      <c r="K4097" s="51" t="str">
        <f ca="1">LeaveTracker[[#This Row],[Days]]&amp;" "&amp;LeaveTracker[[#This Row],[Type of Leave]]</f>
        <v>2 SL</v>
      </c>
      <c r="L4097" s="23">
        <f ca="1">NETWORKDAYS(LeaveTracker[[#This Row],[Start Date]],LeaveTracker[[#This Row],[End Date]],lstHolidays)</f>
        <v>2</v>
      </c>
      <c r="M4097" s="27"/>
    </row>
    <row r="4098" spans="1:13" ht="30" customHeight="1" x14ac:dyDescent="0.3">
      <c r="A4098" s="27">
        <f t="shared" si="39"/>
        <v>474</v>
      </c>
      <c r="B4098" s="31">
        <v>44989</v>
      </c>
      <c r="C4098" s="31">
        <v>44957</v>
      </c>
      <c r="D4098" s="19" t="s">
        <v>1831</v>
      </c>
      <c r="E4098" s="51" t="str">
        <f>IF(ISBLANK(LeaveTracker[[#This Row],[Employee Name]]),"-----",VLOOKUP(LeaveTracker[[#This Row],[Employee Name]],Employees[[Employee Name]:[Office]],7))</f>
        <v>CENRO</v>
      </c>
      <c r="F4098" s="51" t="str">
        <f>IF(ISBLANK(LeaveTracker[[#This Row],[Employee Name]]),"-----",VLOOKUP(LeaveTracker[[#This Row],[Employee Name]],Employees[[Employee Name]:[Office]],6))</f>
        <v>CASUAL</v>
      </c>
      <c r="G4098" s="24">
        <v>44956</v>
      </c>
      <c r="H4098" s="24">
        <v>44956</v>
      </c>
      <c r="I4098" s="19" t="s">
        <v>81</v>
      </c>
      <c r="K4098" s="51" t="str">
        <f ca="1">LeaveTracker[[#This Row],[Days]]&amp;" "&amp;LeaveTracker[[#This Row],[Type of Leave]]</f>
        <v>1 SL</v>
      </c>
      <c r="L4098" s="23">
        <f ca="1">NETWORKDAYS(LeaveTracker[[#This Row],[Start Date]],LeaveTracker[[#This Row],[End Date]],lstHolidays)</f>
        <v>1</v>
      </c>
      <c r="M4098" s="27"/>
    </row>
    <row r="4099" spans="1:13" ht="30" customHeight="1" x14ac:dyDescent="0.3">
      <c r="A4099" s="27">
        <f t="shared" si="39"/>
        <v>475</v>
      </c>
      <c r="B4099" s="31">
        <v>44989</v>
      </c>
      <c r="C4099" s="31">
        <v>44968</v>
      </c>
      <c r="D4099" s="19" t="s">
        <v>1902</v>
      </c>
      <c r="E4099" s="51" t="str">
        <f>IF(ISBLANK(LeaveTracker[[#This Row],[Employee Name]]),"-----",VLOOKUP(LeaveTracker[[#This Row],[Employee Name]],Employees[[Employee Name]:[Office]],7))</f>
        <v>ONT</v>
      </c>
      <c r="F4099" s="51" t="str">
        <f>IF(ISBLANK(LeaveTracker[[#This Row],[Employee Name]]),"-----",VLOOKUP(LeaveTracker[[#This Row],[Employee Name]],Employees[[Employee Name]:[Office]],6))</f>
        <v>REGULAR</v>
      </c>
      <c r="G4099" s="24">
        <v>44949</v>
      </c>
      <c r="H4099" s="24">
        <v>44949</v>
      </c>
      <c r="I4099" s="19" t="s">
        <v>82</v>
      </c>
      <c r="K4099" s="51" t="str">
        <f ca="1">LeaveTracker[[#This Row],[Days]]&amp;" "&amp;LeaveTracker[[#This Row],[Type of Leave]]</f>
        <v>1 VL</v>
      </c>
      <c r="L4099" s="23">
        <f ca="1">NETWORKDAYS(LeaveTracker[[#This Row],[Start Date]],LeaveTracker[[#This Row],[End Date]],lstHolidays)</f>
        <v>1</v>
      </c>
      <c r="M4099" s="27"/>
    </row>
    <row r="4100" spans="1:13" ht="30" customHeight="1" x14ac:dyDescent="0.3">
      <c r="A4100" s="27">
        <f t="shared" si="39"/>
        <v>476</v>
      </c>
      <c r="B4100" s="31">
        <v>44989</v>
      </c>
      <c r="C4100" s="31">
        <v>44937</v>
      </c>
      <c r="D4100" s="19" t="s">
        <v>1902</v>
      </c>
      <c r="E4100" s="51" t="str">
        <f>IF(ISBLANK(LeaveTracker[[#This Row],[Employee Name]]),"-----",VLOOKUP(LeaveTracker[[#This Row],[Employee Name]],Employees[[Employee Name]:[Office]],7))</f>
        <v>ONT</v>
      </c>
      <c r="F4100" s="51" t="str">
        <f>IF(ISBLANK(LeaveTracker[[#This Row],[Employee Name]]),"-----",VLOOKUP(LeaveTracker[[#This Row],[Employee Name]],Employees[[Employee Name]:[Office]],6))</f>
        <v>REGULAR</v>
      </c>
      <c r="G4100" s="24">
        <v>44963</v>
      </c>
      <c r="H4100" s="24">
        <v>44964</v>
      </c>
      <c r="I4100" s="19" t="s">
        <v>82</v>
      </c>
      <c r="K4100" s="51" t="str">
        <f ca="1">LeaveTracker[[#This Row],[Days]]&amp;" "&amp;LeaveTracker[[#This Row],[Type of Leave]]</f>
        <v>2 VL</v>
      </c>
      <c r="L4100" s="23">
        <f ca="1">NETWORKDAYS(LeaveTracker[[#This Row],[Start Date]],LeaveTracker[[#This Row],[End Date]],lstHolidays)</f>
        <v>2</v>
      </c>
      <c r="M4100" s="27"/>
    </row>
    <row r="4101" spans="1:13" ht="30" customHeight="1" x14ac:dyDescent="0.3">
      <c r="A4101" s="27">
        <v>476</v>
      </c>
      <c r="B4101" s="31">
        <v>44989</v>
      </c>
      <c r="C4101" s="31">
        <v>44937</v>
      </c>
      <c r="D4101" s="19" t="s">
        <v>1902</v>
      </c>
      <c r="E4101" s="51" t="str">
        <f>IF(ISBLANK(LeaveTracker[[#This Row],[Employee Name]]),"-----",VLOOKUP(LeaveTracker[[#This Row],[Employee Name]],Employees[[Employee Name]:[Office]],7))</f>
        <v>ONT</v>
      </c>
      <c r="F4101" s="51" t="str">
        <f>IF(ISBLANK(LeaveTracker[[#This Row],[Employee Name]]),"-----",VLOOKUP(LeaveTracker[[#This Row],[Employee Name]],Employees[[Employee Name]:[Office]],6))</f>
        <v>REGULAR</v>
      </c>
      <c r="G4101" s="24">
        <v>44966</v>
      </c>
      <c r="H4101" s="24">
        <v>44967</v>
      </c>
      <c r="I4101" s="19" t="s">
        <v>82</v>
      </c>
      <c r="K4101" s="51" t="str">
        <f ca="1">LeaveTracker[[#This Row],[Days]]&amp;" "&amp;LeaveTracker[[#This Row],[Type of Leave]]</f>
        <v>2 VL</v>
      </c>
      <c r="L4101" s="23">
        <f ca="1">NETWORKDAYS(LeaveTracker[[#This Row],[Start Date]],LeaveTracker[[#This Row],[End Date]],lstHolidays)</f>
        <v>2</v>
      </c>
      <c r="M4101" s="27"/>
    </row>
    <row r="4102" spans="1:13" ht="30" customHeight="1" x14ac:dyDescent="0.3">
      <c r="A4102" s="27">
        <f t="shared" si="39"/>
        <v>477</v>
      </c>
      <c r="B4102" s="31">
        <v>44989</v>
      </c>
      <c r="C4102" s="31">
        <v>44937</v>
      </c>
      <c r="D4102" s="19" t="s">
        <v>1902</v>
      </c>
      <c r="E4102" s="51" t="str">
        <f>IF(ISBLANK(LeaveTracker[[#This Row],[Employee Name]]),"-----",VLOOKUP(LeaveTracker[[#This Row],[Employee Name]],Employees[[Employee Name]:[Office]],7))</f>
        <v>ONT</v>
      </c>
      <c r="F4102" s="51" t="str">
        <f>IF(ISBLANK(LeaveTracker[[#This Row],[Employee Name]]),"-----",VLOOKUP(LeaveTracker[[#This Row],[Employee Name]],Employees[[Employee Name]:[Office]],6))</f>
        <v>REGULAR</v>
      </c>
      <c r="G4102" s="24">
        <v>44965</v>
      </c>
      <c r="H4102" s="24">
        <v>44965</v>
      </c>
      <c r="I4102" s="19" t="s">
        <v>298</v>
      </c>
      <c r="J4102" s="43" t="s">
        <v>105</v>
      </c>
      <c r="K4102" s="51" t="str">
        <f ca="1">LeaveTracker[[#This Row],[Days]]&amp;" "&amp;LeaveTracker[[#This Row],[Type of Leave]]</f>
        <v>1 OTHER</v>
      </c>
      <c r="L4102" s="23">
        <f ca="1">NETWORKDAYS(LeaveTracker[[#This Row],[Start Date]],LeaveTracker[[#This Row],[End Date]],lstHolidays)</f>
        <v>1</v>
      </c>
      <c r="M4102" s="27"/>
    </row>
    <row r="4103" spans="1:13" ht="30" customHeight="1" x14ac:dyDescent="0.3">
      <c r="A4103" s="27">
        <f t="shared" si="39"/>
        <v>478</v>
      </c>
      <c r="B4103" s="31">
        <v>44989</v>
      </c>
      <c r="C4103" s="31">
        <v>44942</v>
      </c>
      <c r="D4103" s="19" t="s">
        <v>1836</v>
      </c>
      <c r="E4103" s="51" t="str">
        <f>IF(ISBLANK(LeaveTracker[[#This Row],[Employee Name]]),"-----",VLOOKUP(LeaveTracker[[#This Row],[Employee Name]],Employees[[Employee Name]:[Office]],7))</f>
        <v>GSO</v>
      </c>
      <c r="F4103" s="51" t="str">
        <f>IF(ISBLANK(LeaveTracker[[#This Row],[Employee Name]]),"-----",VLOOKUP(LeaveTracker[[#This Row],[Employee Name]],Employees[[Employee Name]:[Office]],6))</f>
        <v>CASUAL</v>
      </c>
      <c r="G4103" s="24">
        <v>44935</v>
      </c>
      <c r="H4103" s="24">
        <v>44936</v>
      </c>
      <c r="I4103" s="19" t="s">
        <v>298</v>
      </c>
      <c r="J4103" s="43" t="s">
        <v>105</v>
      </c>
      <c r="K4103" s="51" t="str">
        <f ca="1">LeaveTracker[[#This Row],[Days]]&amp;" "&amp;LeaveTracker[[#This Row],[Type of Leave]]</f>
        <v>2 OTHER</v>
      </c>
      <c r="L4103" s="23">
        <f ca="1">NETWORKDAYS(LeaveTracker[[#This Row],[Start Date]],LeaveTracker[[#This Row],[End Date]],lstHolidays)</f>
        <v>2</v>
      </c>
      <c r="M4103" s="27"/>
    </row>
    <row r="4104" spans="1:13" ht="30" customHeight="1" x14ac:dyDescent="0.3">
      <c r="A4104" s="27">
        <f t="shared" si="39"/>
        <v>479</v>
      </c>
      <c r="B4104" s="31">
        <v>44989</v>
      </c>
      <c r="C4104" s="31">
        <v>44942</v>
      </c>
      <c r="D4104" s="19" t="s">
        <v>1836</v>
      </c>
      <c r="E4104" s="51" t="str">
        <f>IF(ISBLANK(LeaveTracker[[#This Row],[Employee Name]]),"-----",VLOOKUP(LeaveTracker[[#This Row],[Employee Name]],Employees[[Employee Name]:[Office]],7))</f>
        <v>GSO</v>
      </c>
      <c r="F4104" s="51" t="str">
        <f>IF(ISBLANK(LeaveTracker[[#This Row],[Employee Name]]),"-----",VLOOKUP(LeaveTracker[[#This Row],[Employee Name]],Employees[[Employee Name]:[Office]],6))</f>
        <v>CASUAL</v>
      </c>
      <c r="G4104" s="24">
        <v>44937</v>
      </c>
      <c r="H4104" s="24">
        <v>44939</v>
      </c>
      <c r="I4104" s="19" t="s">
        <v>81</v>
      </c>
      <c r="K4104" s="51" t="str">
        <f ca="1">LeaveTracker[[#This Row],[Days]]&amp;" "&amp;LeaveTracker[[#This Row],[Type of Leave]]</f>
        <v>3 SL</v>
      </c>
      <c r="L4104" s="23">
        <f ca="1">NETWORKDAYS(LeaveTracker[[#This Row],[Start Date]],LeaveTracker[[#This Row],[End Date]],lstHolidays)</f>
        <v>3</v>
      </c>
      <c r="M4104" s="27"/>
    </row>
    <row r="4105" spans="1:13" ht="30" customHeight="1" x14ac:dyDescent="0.3">
      <c r="A4105" s="27">
        <f t="shared" si="39"/>
        <v>480</v>
      </c>
      <c r="B4105" s="31">
        <v>44989</v>
      </c>
      <c r="C4105" s="31">
        <v>44963</v>
      </c>
      <c r="D4105" s="19" t="s">
        <v>1836</v>
      </c>
      <c r="E4105" s="51" t="str">
        <f>IF(ISBLANK(LeaveTracker[[#This Row],[Employee Name]]),"-----",VLOOKUP(LeaveTracker[[#This Row],[Employee Name]],Employees[[Employee Name]:[Office]],7))</f>
        <v>GSO</v>
      </c>
      <c r="F4105" s="51" t="str">
        <f>IF(ISBLANK(LeaveTracker[[#This Row],[Employee Name]]),"-----",VLOOKUP(LeaveTracker[[#This Row],[Employee Name]],Employees[[Employee Name]:[Office]],6))</f>
        <v>CASUAL</v>
      </c>
      <c r="G4105" s="24">
        <v>44958</v>
      </c>
      <c r="H4105" s="24">
        <v>44960</v>
      </c>
      <c r="I4105" s="19" t="s">
        <v>81</v>
      </c>
      <c r="K4105" s="51" t="str">
        <f ca="1">LeaveTracker[[#This Row],[Days]]&amp;" "&amp;LeaveTracker[[#This Row],[Type of Leave]]</f>
        <v>3 SL</v>
      </c>
      <c r="L4105" s="23">
        <f ca="1">NETWORKDAYS(LeaveTracker[[#This Row],[Start Date]],LeaveTracker[[#This Row],[End Date]],lstHolidays)</f>
        <v>3</v>
      </c>
      <c r="M4105" s="27"/>
    </row>
    <row r="4106" spans="1:13" ht="30" customHeight="1" x14ac:dyDescent="0.3">
      <c r="A4106" s="27">
        <f t="shared" si="39"/>
        <v>481</v>
      </c>
      <c r="B4106" s="31">
        <v>44989</v>
      </c>
      <c r="C4106" s="31">
        <v>44916</v>
      </c>
      <c r="D4106" s="19" t="s">
        <v>1836</v>
      </c>
      <c r="E4106" s="51" t="str">
        <f>IF(ISBLANK(LeaveTracker[[#This Row],[Employee Name]]),"-----",VLOOKUP(LeaveTracker[[#This Row],[Employee Name]],Employees[[Employee Name]:[Office]],7))</f>
        <v>GSO</v>
      </c>
      <c r="F4106" s="51" t="str">
        <f>IF(ISBLANK(LeaveTracker[[#This Row],[Employee Name]]),"-----",VLOOKUP(LeaveTracker[[#This Row],[Employee Name]],Employees[[Employee Name]:[Office]],6))</f>
        <v>CASUAL</v>
      </c>
      <c r="G4106" s="24">
        <v>44914</v>
      </c>
      <c r="H4106" s="24">
        <v>44915</v>
      </c>
      <c r="I4106" s="19" t="s">
        <v>81</v>
      </c>
      <c r="K4106" s="51" t="str">
        <f ca="1">LeaveTracker[[#This Row],[Days]]&amp;" "&amp;LeaveTracker[[#This Row],[Type of Leave]]</f>
        <v>2 SL</v>
      </c>
      <c r="L4106" s="23">
        <f ca="1">NETWORKDAYS(LeaveTracker[[#This Row],[Start Date]],LeaveTracker[[#This Row],[End Date]],lstHolidays)</f>
        <v>2</v>
      </c>
      <c r="M4106" s="27"/>
    </row>
    <row r="4107" spans="1:13" ht="30" customHeight="1" x14ac:dyDescent="0.3">
      <c r="A4107" s="27">
        <f t="shared" si="39"/>
        <v>482</v>
      </c>
      <c r="B4107" s="31">
        <v>44989</v>
      </c>
      <c r="C4107" s="31">
        <v>44922</v>
      </c>
      <c r="D4107" s="19" t="s">
        <v>1836</v>
      </c>
      <c r="E4107" s="51" t="str">
        <f>IF(ISBLANK(LeaveTracker[[#This Row],[Employee Name]]),"-----",VLOOKUP(LeaveTracker[[#This Row],[Employee Name]],Employees[[Employee Name]:[Office]],7))</f>
        <v>GSO</v>
      </c>
      <c r="F4107" s="51" t="str">
        <f>IF(ISBLANK(LeaveTracker[[#This Row],[Employee Name]]),"-----",VLOOKUP(LeaveTracker[[#This Row],[Employee Name]],Employees[[Employee Name]:[Office]],6))</f>
        <v>CASUAL</v>
      </c>
      <c r="G4107" s="24">
        <v>44918</v>
      </c>
      <c r="H4107" s="24">
        <v>44918</v>
      </c>
      <c r="I4107" s="19" t="s">
        <v>81</v>
      </c>
      <c r="K4107" s="51" t="str">
        <f ca="1">LeaveTracker[[#This Row],[Days]]&amp;" "&amp;LeaveTracker[[#This Row],[Type of Leave]]</f>
        <v>1 SL</v>
      </c>
      <c r="L4107" s="23">
        <f ca="1">NETWORKDAYS(LeaveTracker[[#This Row],[Start Date]],LeaveTracker[[#This Row],[End Date]],lstHolidays)</f>
        <v>1</v>
      </c>
      <c r="M4107" s="27"/>
    </row>
    <row r="4108" spans="1:13" ht="30" customHeight="1" x14ac:dyDescent="0.3">
      <c r="A4108" s="27">
        <f t="shared" si="39"/>
        <v>483</v>
      </c>
      <c r="B4108" s="31">
        <v>44989</v>
      </c>
      <c r="C4108" s="31">
        <v>44929</v>
      </c>
      <c r="D4108" s="19" t="s">
        <v>1836</v>
      </c>
      <c r="E4108" s="51" t="str">
        <f>IF(ISBLANK(LeaveTracker[[#This Row],[Employee Name]]),"-----",VLOOKUP(LeaveTracker[[#This Row],[Employee Name]],Employees[[Employee Name]:[Office]],7))</f>
        <v>GSO</v>
      </c>
      <c r="F4108" s="51" t="str">
        <f>IF(ISBLANK(LeaveTracker[[#This Row],[Employee Name]]),"-----",VLOOKUP(LeaveTracker[[#This Row],[Employee Name]],Employees[[Employee Name]:[Office]],6))</f>
        <v>CASUAL</v>
      </c>
      <c r="G4108" s="24">
        <v>44923</v>
      </c>
      <c r="H4108" s="24">
        <v>44924</v>
      </c>
      <c r="I4108" s="19" t="s">
        <v>81</v>
      </c>
      <c r="K4108" s="51" t="str">
        <f ca="1">LeaveTracker[[#This Row],[Days]]&amp;" "&amp;LeaveTracker[[#This Row],[Type of Leave]]</f>
        <v>2 SL</v>
      </c>
      <c r="L4108" s="23">
        <f ca="1">NETWORKDAYS(LeaveTracker[[#This Row],[Start Date]],LeaveTracker[[#This Row],[End Date]],lstHolidays)</f>
        <v>2</v>
      </c>
      <c r="M4108" s="27"/>
    </row>
    <row r="4109" spans="1:13" ht="30" customHeight="1" x14ac:dyDescent="0.3">
      <c r="A4109" s="27">
        <f t="shared" si="39"/>
        <v>484</v>
      </c>
      <c r="B4109" s="31">
        <v>44989</v>
      </c>
      <c r="C4109" s="31">
        <v>44932</v>
      </c>
      <c r="D4109" s="19" t="s">
        <v>1854</v>
      </c>
      <c r="E4109" s="51" t="str">
        <f>IF(ISBLANK(LeaveTracker[[#This Row],[Employee Name]]),"-----",VLOOKUP(LeaveTracker[[#This Row],[Employee Name]],Employees[[Employee Name]:[Office]],7))</f>
        <v>EEO/CITY MARKET</v>
      </c>
      <c r="F4109" s="51" t="str">
        <f>IF(ISBLANK(LeaveTracker[[#This Row],[Employee Name]]),"-----",VLOOKUP(LeaveTracker[[#This Row],[Employee Name]],Employees[[Employee Name]:[Office]],6))</f>
        <v>CASUAL</v>
      </c>
      <c r="G4109" s="24">
        <v>44929</v>
      </c>
      <c r="H4109" s="24">
        <v>44930</v>
      </c>
      <c r="I4109" s="19" t="s">
        <v>81</v>
      </c>
      <c r="K4109" s="51" t="str">
        <f ca="1">LeaveTracker[[#This Row],[Days]]&amp;" "&amp;LeaveTracker[[#This Row],[Type of Leave]]</f>
        <v>2 SL</v>
      </c>
      <c r="L4109" s="23">
        <f ca="1">NETWORKDAYS(LeaveTracker[[#This Row],[Start Date]],LeaveTracker[[#This Row],[End Date]],lstHolidays)</f>
        <v>2</v>
      </c>
      <c r="M4109" s="27"/>
    </row>
    <row r="4110" spans="1:13" ht="30" customHeight="1" x14ac:dyDescent="0.3">
      <c r="A4110" s="27">
        <f t="shared" si="39"/>
        <v>485</v>
      </c>
      <c r="B4110" s="31">
        <v>44989</v>
      </c>
      <c r="C4110" s="31">
        <v>44896</v>
      </c>
      <c r="D4110" s="19" t="s">
        <v>1767</v>
      </c>
      <c r="E4110" s="51" t="str">
        <f>IF(ISBLANK(LeaveTracker[[#This Row],[Employee Name]]),"-----",VLOOKUP(LeaveTracker[[#This Row],[Employee Name]],Employees[[Employee Name]:[Office]],7))</f>
        <v>TCIS</v>
      </c>
      <c r="F4110" s="51" t="str">
        <f>IF(ISBLANK(LeaveTracker[[#This Row],[Employee Name]]),"-----",VLOOKUP(LeaveTracker[[#This Row],[Employee Name]],Employees[[Employee Name]:[Office]],6))</f>
        <v>JOBCON</v>
      </c>
      <c r="G4110" s="24">
        <v>44916</v>
      </c>
      <c r="H4110" s="24">
        <v>44916</v>
      </c>
      <c r="I4110" s="19" t="s">
        <v>81</v>
      </c>
      <c r="K4110" s="51" t="str">
        <f ca="1">LeaveTracker[[#This Row],[Days]]&amp;" "&amp;LeaveTracker[[#This Row],[Type of Leave]]</f>
        <v>1 SL</v>
      </c>
      <c r="L4110" s="23">
        <f ca="1">NETWORKDAYS(LeaveTracker[[#This Row],[Start Date]],LeaveTracker[[#This Row],[End Date]],lstHolidays)</f>
        <v>1</v>
      </c>
      <c r="M4110" s="27"/>
    </row>
    <row r="4111" spans="1:13" ht="30" customHeight="1" x14ac:dyDescent="0.3">
      <c r="A4111" s="27">
        <f t="shared" si="39"/>
        <v>486</v>
      </c>
      <c r="B4111" s="31">
        <v>44989</v>
      </c>
      <c r="C4111" s="31">
        <v>44916</v>
      </c>
      <c r="D4111" s="19" t="s">
        <v>1767</v>
      </c>
      <c r="E4111" s="51" t="str">
        <f>IF(ISBLANK(LeaveTracker[[#This Row],[Employee Name]]),"-----",VLOOKUP(LeaveTracker[[#This Row],[Employee Name]],Employees[[Employee Name]:[Office]],7))</f>
        <v>TCIS</v>
      </c>
      <c r="F4111" s="51" t="str">
        <f>IF(ISBLANK(LeaveTracker[[#This Row],[Employee Name]]),"-----",VLOOKUP(LeaveTracker[[#This Row],[Employee Name]],Employees[[Employee Name]:[Office]],6))</f>
        <v>JOBCON</v>
      </c>
      <c r="G4111" s="24">
        <v>44918</v>
      </c>
      <c r="H4111" s="24">
        <v>44924</v>
      </c>
      <c r="I4111" s="19" t="s">
        <v>82</v>
      </c>
      <c r="K4111" s="51" t="str">
        <f ca="1">LeaveTracker[[#This Row],[Days]]&amp;" "&amp;LeaveTracker[[#This Row],[Type of Leave]]</f>
        <v>4 VL</v>
      </c>
      <c r="L4111" s="23">
        <f ca="1">NETWORKDAYS(LeaveTracker[[#This Row],[Start Date]],LeaveTracker[[#This Row],[End Date]],lstHolidays)</f>
        <v>4</v>
      </c>
      <c r="M4111" s="27"/>
    </row>
    <row r="4112" spans="1:13" ht="30" customHeight="1" x14ac:dyDescent="0.3">
      <c r="A4112" s="27">
        <f t="shared" si="39"/>
        <v>487</v>
      </c>
      <c r="B4112" s="31">
        <v>44989</v>
      </c>
      <c r="C4112" s="31">
        <v>44911</v>
      </c>
      <c r="D4112" s="19" t="s">
        <v>2148</v>
      </c>
      <c r="E4112" s="51" t="str">
        <f>IF(ISBLANK(LeaveTracker[[#This Row],[Employee Name]]),"-----",VLOOKUP(LeaveTracker[[#This Row],[Employee Name]],Employees[[Employee Name]:[Office]],7))</f>
        <v>DA</v>
      </c>
      <c r="F4112" s="51">
        <f>IF(ISBLANK(LeaveTracker[[#This Row],[Employee Name]]),"-----",VLOOKUP(LeaveTracker[[#This Row],[Employee Name]],Employees[[Employee Name]:[Office]],6))</f>
        <v>0</v>
      </c>
      <c r="G4112" s="24">
        <v>44918</v>
      </c>
      <c r="H4112" s="24">
        <v>44924</v>
      </c>
      <c r="I4112" s="19" t="s">
        <v>82</v>
      </c>
      <c r="K4112" s="51" t="str">
        <f ca="1">LeaveTracker[[#This Row],[Days]]&amp;" "&amp;LeaveTracker[[#This Row],[Type of Leave]]</f>
        <v>4 VL</v>
      </c>
      <c r="L4112" s="23">
        <f ca="1">NETWORKDAYS(LeaveTracker[[#This Row],[Start Date]],LeaveTracker[[#This Row],[End Date]],lstHolidays)</f>
        <v>4</v>
      </c>
      <c r="M4112" s="27"/>
    </row>
    <row r="4113" spans="1:13" ht="30" customHeight="1" x14ac:dyDescent="0.3">
      <c r="A4113" s="27">
        <f t="shared" si="39"/>
        <v>488</v>
      </c>
      <c r="B4113" s="31">
        <v>44989</v>
      </c>
      <c r="C4113" s="31">
        <v>44939</v>
      </c>
      <c r="D4113" s="19" t="s">
        <v>1775</v>
      </c>
      <c r="E4113" s="51" t="str">
        <f>IF(ISBLANK(LeaveTracker[[#This Row],[Employee Name]]),"-----",VLOOKUP(LeaveTracker[[#This Row],[Employee Name]],Employees[[Employee Name]:[Office]],7))</f>
        <v>GSO</v>
      </c>
      <c r="F4113" s="51" t="str">
        <f>IF(ISBLANK(LeaveTracker[[#This Row],[Employee Name]]),"-----",VLOOKUP(LeaveTracker[[#This Row],[Employee Name]],Employees[[Employee Name]:[Office]],6))</f>
        <v>CASUAL</v>
      </c>
      <c r="G4113" s="24">
        <v>44938</v>
      </c>
      <c r="H4113" s="24">
        <v>44938</v>
      </c>
      <c r="I4113" s="19" t="s">
        <v>298</v>
      </c>
      <c r="J4113" s="43" t="s">
        <v>105</v>
      </c>
      <c r="K4113" s="51" t="str">
        <f ca="1">LeaveTracker[[#This Row],[Days]]&amp;" "&amp;LeaveTracker[[#This Row],[Type of Leave]]</f>
        <v>1 OTHER</v>
      </c>
      <c r="L4113" s="23">
        <f ca="1">NETWORKDAYS(LeaveTracker[[#This Row],[Start Date]],LeaveTracker[[#This Row],[End Date]],lstHolidays)</f>
        <v>1</v>
      </c>
      <c r="M4113" s="27"/>
    </row>
    <row r="4114" spans="1:13" ht="30" customHeight="1" x14ac:dyDescent="0.3">
      <c r="A4114" s="27">
        <f t="shared" si="39"/>
        <v>489</v>
      </c>
      <c r="B4114" s="31">
        <v>44989</v>
      </c>
      <c r="C4114" s="31">
        <v>44957</v>
      </c>
      <c r="D4114" s="19" t="s">
        <v>1775</v>
      </c>
      <c r="E4114" s="51" t="str">
        <f>IF(ISBLANK(LeaveTracker[[#This Row],[Employee Name]]),"-----",VLOOKUP(LeaveTracker[[#This Row],[Employee Name]],Employees[[Employee Name]:[Office]],7))</f>
        <v>GSO</v>
      </c>
      <c r="F4114" s="51" t="str">
        <f>IF(ISBLANK(LeaveTracker[[#This Row],[Employee Name]]),"-----",VLOOKUP(LeaveTracker[[#This Row],[Employee Name]],Employees[[Employee Name]:[Office]],6))</f>
        <v>CASUAL</v>
      </c>
      <c r="G4114" s="24">
        <v>44958</v>
      </c>
      <c r="H4114" s="24">
        <v>44958</v>
      </c>
      <c r="I4114" s="19" t="s">
        <v>298</v>
      </c>
      <c r="J4114" s="43" t="s">
        <v>105</v>
      </c>
      <c r="K4114" s="51" t="str">
        <f ca="1">LeaveTracker[[#This Row],[Days]]&amp;" "&amp;LeaveTracker[[#This Row],[Type of Leave]]</f>
        <v>1 OTHER</v>
      </c>
      <c r="L4114" s="23">
        <f ca="1">NETWORKDAYS(LeaveTracker[[#This Row],[Start Date]],LeaveTracker[[#This Row],[End Date]],lstHolidays)</f>
        <v>1</v>
      </c>
      <c r="M4114" s="27"/>
    </row>
    <row r="4115" spans="1:13" ht="30" customHeight="1" x14ac:dyDescent="0.3">
      <c r="A4115" s="27">
        <f t="shared" si="39"/>
        <v>490</v>
      </c>
      <c r="B4115" s="31">
        <v>44989</v>
      </c>
      <c r="C4115" s="31">
        <v>44915</v>
      </c>
      <c r="D4115" s="19" t="s">
        <v>1802</v>
      </c>
      <c r="E4115" s="51" t="str">
        <f>IF(ISBLANK(LeaveTracker[[#This Row],[Employee Name]]),"-----",VLOOKUP(LeaveTracker[[#This Row],[Employee Name]],Employees[[Employee Name]:[Office]],7))</f>
        <v>CENRO</v>
      </c>
      <c r="F4115" s="51" t="str">
        <f>IF(ISBLANK(LeaveTracker[[#This Row],[Employee Name]]),"-----",VLOOKUP(LeaveTracker[[#This Row],[Employee Name]],Employees[[Employee Name]:[Office]],6))</f>
        <v>CASUAL</v>
      </c>
      <c r="G4115" s="24">
        <v>44929</v>
      </c>
      <c r="H4115" s="24">
        <v>44931</v>
      </c>
      <c r="I4115" s="19" t="s">
        <v>82</v>
      </c>
      <c r="K4115" s="51" t="str">
        <f ca="1">LeaveTracker[[#This Row],[Days]]&amp;" "&amp;LeaveTracker[[#This Row],[Type of Leave]]</f>
        <v>3 VL</v>
      </c>
      <c r="L4115" s="23">
        <f ca="1">NETWORKDAYS(LeaveTracker[[#This Row],[Start Date]],LeaveTracker[[#This Row],[End Date]],lstHolidays)</f>
        <v>3</v>
      </c>
      <c r="M4115" s="27"/>
    </row>
    <row r="4116" spans="1:13" ht="30" customHeight="1" x14ac:dyDescent="0.3">
      <c r="A4116" s="27">
        <f t="shared" si="39"/>
        <v>491</v>
      </c>
      <c r="B4116" s="31">
        <v>44989</v>
      </c>
      <c r="C4116" s="31">
        <v>44951</v>
      </c>
      <c r="D4116" s="19" t="s">
        <v>1802</v>
      </c>
      <c r="E4116" s="51" t="str">
        <f>IF(ISBLANK(LeaveTracker[[#This Row],[Employee Name]]),"-----",VLOOKUP(LeaveTracker[[#This Row],[Employee Name]],Employees[[Employee Name]:[Office]],7))</f>
        <v>CENRO</v>
      </c>
      <c r="F4116" s="51" t="str">
        <f>IF(ISBLANK(LeaveTracker[[#This Row],[Employee Name]]),"-----",VLOOKUP(LeaveTracker[[#This Row],[Employee Name]],Employees[[Employee Name]:[Office]],6))</f>
        <v>CASUAL</v>
      </c>
      <c r="G4116" s="24">
        <v>44949</v>
      </c>
      <c r="H4116" s="24">
        <v>44950</v>
      </c>
      <c r="I4116" s="19" t="s">
        <v>81</v>
      </c>
      <c r="K4116" s="51" t="str">
        <f ca="1">LeaveTracker[[#This Row],[Days]]&amp;" "&amp;LeaveTracker[[#This Row],[Type of Leave]]</f>
        <v>2 SL</v>
      </c>
      <c r="L4116" s="23">
        <f ca="1">NETWORKDAYS(LeaveTracker[[#This Row],[Start Date]],LeaveTracker[[#This Row],[End Date]],lstHolidays)</f>
        <v>2</v>
      </c>
      <c r="M4116" s="27"/>
    </row>
    <row r="4117" spans="1:13" ht="30" customHeight="1" x14ac:dyDescent="0.3">
      <c r="A4117" s="27">
        <f t="shared" si="39"/>
        <v>492</v>
      </c>
      <c r="B4117" s="31">
        <v>44989</v>
      </c>
      <c r="C4117" s="31">
        <v>44945</v>
      </c>
      <c r="D4117" s="19" t="s">
        <v>1769</v>
      </c>
      <c r="E4117" s="51" t="str">
        <f>IF(ISBLANK(LeaveTracker[[#This Row],[Employee Name]]),"-----",VLOOKUP(LeaveTracker[[#This Row],[Employee Name]],Employees[[Employee Name]:[Office]],7))</f>
        <v>CEO</v>
      </c>
      <c r="F4117" s="51" t="str">
        <f>IF(ISBLANK(LeaveTracker[[#This Row],[Employee Name]]),"-----",VLOOKUP(LeaveTracker[[#This Row],[Employee Name]],Employees[[Employee Name]:[Office]],6))</f>
        <v>CASUAL</v>
      </c>
      <c r="G4117" s="24">
        <v>44944</v>
      </c>
      <c r="H4117" s="24">
        <v>44944</v>
      </c>
      <c r="I4117" s="19" t="s">
        <v>298</v>
      </c>
      <c r="J4117" s="43" t="s">
        <v>105</v>
      </c>
      <c r="K4117" s="51" t="str">
        <f ca="1">LeaveTracker[[#This Row],[Days]]&amp;" "&amp;LeaveTracker[[#This Row],[Type of Leave]]</f>
        <v>1 OTHER</v>
      </c>
      <c r="L4117" s="23">
        <f ca="1">NETWORKDAYS(LeaveTracker[[#This Row],[Start Date]],LeaveTracker[[#This Row],[End Date]],lstHolidays)</f>
        <v>1</v>
      </c>
      <c r="M4117" s="27"/>
    </row>
    <row r="4118" spans="1:13" ht="30" customHeight="1" x14ac:dyDescent="0.3">
      <c r="A4118" s="27">
        <f t="shared" si="39"/>
        <v>493</v>
      </c>
      <c r="B4118" s="31">
        <v>44989</v>
      </c>
      <c r="C4118" s="31">
        <v>44956</v>
      </c>
      <c r="D4118" s="19" t="s">
        <v>1769</v>
      </c>
      <c r="E4118" s="51" t="str">
        <f>IF(ISBLANK(LeaveTracker[[#This Row],[Employee Name]]),"-----",VLOOKUP(LeaveTracker[[#This Row],[Employee Name]],Employees[[Employee Name]:[Office]],7))</f>
        <v>CEO</v>
      </c>
      <c r="F4118" s="51" t="str">
        <f>IF(ISBLANK(LeaveTracker[[#This Row],[Employee Name]]),"-----",VLOOKUP(LeaveTracker[[#This Row],[Employee Name]],Employees[[Employee Name]:[Office]],6))</f>
        <v>CASUAL</v>
      </c>
      <c r="G4118" s="24">
        <v>44956</v>
      </c>
      <c r="H4118" s="24">
        <v>44956</v>
      </c>
      <c r="I4118" s="19" t="s">
        <v>81</v>
      </c>
      <c r="K4118" s="51" t="str">
        <f ca="1">LeaveTracker[[#This Row],[Days]]&amp;" "&amp;LeaveTracker[[#This Row],[Type of Leave]]</f>
        <v>1 SL</v>
      </c>
      <c r="L4118" s="23">
        <f ca="1">NETWORKDAYS(LeaveTracker[[#This Row],[Start Date]],LeaveTracker[[#This Row],[End Date]],lstHolidays)</f>
        <v>1</v>
      </c>
      <c r="M4118" s="27"/>
    </row>
    <row r="4119" spans="1:13" ht="30" customHeight="1" x14ac:dyDescent="0.3">
      <c r="A4119" s="27">
        <f t="shared" si="39"/>
        <v>494</v>
      </c>
      <c r="B4119" s="31">
        <v>44989</v>
      </c>
      <c r="C4119" s="31">
        <v>44960</v>
      </c>
      <c r="D4119" s="19" t="s">
        <v>1769</v>
      </c>
      <c r="E4119" s="51" t="str">
        <f>IF(ISBLANK(LeaveTracker[[#This Row],[Employee Name]]),"-----",VLOOKUP(LeaveTracker[[#This Row],[Employee Name]],Employees[[Employee Name]:[Office]],7))</f>
        <v>CEO</v>
      </c>
      <c r="F4119" s="51" t="str">
        <f>IF(ISBLANK(LeaveTracker[[#This Row],[Employee Name]]),"-----",VLOOKUP(LeaveTracker[[#This Row],[Employee Name]],Employees[[Employee Name]:[Office]],6))</f>
        <v>CASUAL</v>
      </c>
      <c r="G4119" s="24">
        <v>44966</v>
      </c>
      <c r="H4119" s="24">
        <v>44966</v>
      </c>
      <c r="I4119" s="19" t="s">
        <v>82</v>
      </c>
      <c r="K4119" s="51" t="str">
        <f ca="1">LeaveTracker[[#This Row],[Days]]&amp;" "&amp;LeaveTracker[[#This Row],[Type of Leave]]</f>
        <v>1 VL</v>
      </c>
      <c r="L4119" s="23">
        <f ca="1">NETWORKDAYS(LeaveTracker[[#This Row],[Start Date]],LeaveTracker[[#This Row],[End Date]],lstHolidays)</f>
        <v>1</v>
      </c>
      <c r="M4119" s="27"/>
    </row>
    <row r="4120" spans="1:13" ht="30" customHeight="1" x14ac:dyDescent="0.3">
      <c r="A4120" s="27">
        <f t="shared" si="39"/>
        <v>495</v>
      </c>
      <c r="B4120" s="31">
        <v>44989</v>
      </c>
      <c r="C4120" s="31">
        <v>44943</v>
      </c>
      <c r="D4120" s="19" t="s">
        <v>1778</v>
      </c>
      <c r="E4120" s="51" t="str">
        <f>IF(ISBLANK(LeaveTracker[[#This Row],[Employee Name]]),"-----",VLOOKUP(LeaveTracker[[#This Row],[Employee Name]],Employees[[Employee Name]:[Office]],7))</f>
        <v>ONT</v>
      </c>
      <c r="F4120" s="51" t="str">
        <f>IF(ISBLANK(LeaveTracker[[#This Row],[Employee Name]]),"-----",VLOOKUP(LeaveTracker[[#This Row],[Employee Name]],Employees[[Employee Name]:[Office]],6))</f>
        <v>CASUAL</v>
      </c>
      <c r="G4120" s="24">
        <v>44935</v>
      </c>
      <c r="H4120" s="24">
        <v>44940</v>
      </c>
      <c r="I4120" s="19" t="s">
        <v>81</v>
      </c>
      <c r="K4120" s="51" t="str">
        <f ca="1">LeaveTracker[[#This Row],[Days]]&amp;" "&amp;LeaveTracker[[#This Row],[Type of Leave]]</f>
        <v>5 SL</v>
      </c>
      <c r="L4120" s="23">
        <f ca="1">NETWORKDAYS(LeaveTracker[[#This Row],[Start Date]],LeaveTracker[[#This Row],[End Date]],lstHolidays)</f>
        <v>5</v>
      </c>
      <c r="M4120" s="27"/>
    </row>
    <row r="4121" spans="1:13" ht="30" customHeight="1" x14ac:dyDescent="0.3">
      <c r="A4121" s="27">
        <f t="shared" ref="A4121:A4184" si="40">A4120+1</f>
        <v>496</v>
      </c>
      <c r="B4121" s="31">
        <v>44989</v>
      </c>
      <c r="C4121" s="31">
        <v>44937</v>
      </c>
      <c r="D4121" s="19" t="s">
        <v>1887</v>
      </c>
      <c r="E4121" s="51" t="str">
        <f>IF(ISBLANK(LeaveTracker[[#This Row],[Employee Name]]),"-----",VLOOKUP(LeaveTracker[[#This Row],[Employee Name]],Employees[[Employee Name]:[Office]],7))</f>
        <v>GSO</v>
      </c>
      <c r="F4121" s="51" t="str">
        <f>IF(ISBLANK(LeaveTracker[[#This Row],[Employee Name]]),"-----",VLOOKUP(LeaveTracker[[#This Row],[Employee Name]],Employees[[Employee Name]:[Office]],6))</f>
        <v>CASUAL</v>
      </c>
      <c r="G4121" s="24">
        <v>44936</v>
      </c>
      <c r="H4121" s="24">
        <v>44936</v>
      </c>
      <c r="I4121" s="19" t="s">
        <v>298</v>
      </c>
      <c r="J4121" s="43" t="s">
        <v>105</v>
      </c>
      <c r="K4121" s="51" t="str">
        <f ca="1">LeaveTracker[[#This Row],[Days]]&amp;" "&amp;LeaveTracker[[#This Row],[Type of Leave]]</f>
        <v>1 OTHER</v>
      </c>
      <c r="L4121" s="23">
        <f ca="1">NETWORKDAYS(LeaveTracker[[#This Row],[Start Date]],LeaveTracker[[#This Row],[End Date]],lstHolidays)</f>
        <v>1</v>
      </c>
      <c r="M4121" s="27"/>
    </row>
    <row r="4122" spans="1:13" ht="30" customHeight="1" x14ac:dyDescent="0.3">
      <c r="A4122" s="27">
        <f t="shared" si="40"/>
        <v>497</v>
      </c>
      <c r="B4122" s="31">
        <v>44989</v>
      </c>
      <c r="C4122" s="31">
        <v>44930</v>
      </c>
      <c r="D4122" s="19" t="s">
        <v>1771</v>
      </c>
      <c r="E4122" s="51" t="str">
        <f>IF(ISBLANK(LeaveTracker[[#This Row],[Employee Name]]),"-----",VLOOKUP(LeaveTracker[[#This Row],[Employee Name]],Employees[[Employee Name]:[Office]],7))</f>
        <v>DEPED</v>
      </c>
      <c r="F4122" s="51" t="str">
        <f>IF(ISBLANK(LeaveTracker[[#This Row],[Employee Name]]),"-----",VLOOKUP(LeaveTracker[[#This Row],[Employee Name]],Employees[[Employee Name]:[Office]],6))</f>
        <v>CASUAL</v>
      </c>
      <c r="G4122" s="24">
        <v>44916</v>
      </c>
      <c r="H4122" s="24">
        <v>44924</v>
      </c>
      <c r="I4122" s="19" t="s">
        <v>81</v>
      </c>
      <c r="K4122" s="51" t="str">
        <f ca="1">LeaveTracker[[#This Row],[Days]]&amp;" "&amp;LeaveTracker[[#This Row],[Type of Leave]]</f>
        <v>6 SL</v>
      </c>
      <c r="L4122" s="23">
        <f ca="1">NETWORKDAYS(LeaveTracker[[#This Row],[Start Date]],LeaveTracker[[#This Row],[End Date]],lstHolidays)</f>
        <v>6</v>
      </c>
      <c r="M4122" s="27"/>
    </row>
    <row r="4123" spans="1:13" ht="30" customHeight="1" x14ac:dyDescent="0.3">
      <c r="A4123" s="27">
        <f t="shared" si="40"/>
        <v>498</v>
      </c>
      <c r="B4123" s="31">
        <v>44989</v>
      </c>
      <c r="C4123" s="31">
        <v>44914</v>
      </c>
      <c r="D4123" s="19" t="s">
        <v>1775</v>
      </c>
      <c r="E4123" s="51" t="str">
        <f>IF(ISBLANK(LeaveTracker[[#This Row],[Employee Name]]),"-----",VLOOKUP(LeaveTracker[[#This Row],[Employee Name]],Employees[[Employee Name]:[Office]],7))</f>
        <v>GSO</v>
      </c>
      <c r="F4123" s="51" t="str">
        <f>IF(ISBLANK(LeaveTracker[[#This Row],[Employee Name]]),"-----",VLOOKUP(LeaveTracker[[#This Row],[Employee Name]],Employees[[Employee Name]:[Office]],6))</f>
        <v>CASUAL</v>
      </c>
      <c r="G4123" s="24">
        <v>44911</v>
      </c>
      <c r="H4123" s="24">
        <v>44911</v>
      </c>
      <c r="I4123" s="19" t="s">
        <v>81</v>
      </c>
      <c r="K4123" s="51" t="str">
        <f ca="1">LeaveTracker[[#This Row],[Days]]&amp;" "&amp;LeaveTracker[[#This Row],[Type of Leave]]</f>
        <v>1 SL</v>
      </c>
      <c r="L4123" s="23">
        <f ca="1">NETWORKDAYS(LeaveTracker[[#This Row],[Start Date]],LeaveTracker[[#This Row],[End Date]],lstHolidays)</f>
        <v>1</v>
      </c>
      <c r="M4123" s="27"/>
    </row>
    <row r="4124" spans="1:13" ht="30" customHeight="1" x14ac:dyDescent="0.3">
      <c r="A4124" s="27">
        <f t="shared" si="40"/>
        <v>499</v>
      </c>
      <c r="B4124" s="31">
        <v>44989</v>
      </c>
      <c r="C4124" s="31">
        <v>44930</v>
      </c>
      <c r="D4124" s="19" t="s">
        <v>1775</v>
      </c>
      <c r="E4124" s="51" t="str">
        <f>IF(ISBLANK(LeaveTracker[[#This Row],[Employee Name]]),"-----",VLOOKUP(LeaveTracker[[#This Row],[Employee Name]],Employees[[Employee Name]:[Office]],7))</f>
        <v>GSO</v>
      </c>
      <c r="F4124" s="51" t="str">
        <f>IF(ISBLANK(LeaveTracker[[#This Row],[Employee Name]]),"-----",VLOOKUP(LeaveTracker[[#This Row],[Employee Name]],Employees[[Employee Name]:[Office]],6))</f>
        <v>CASUAL</v>
      </c>
      <c r="G4124" s="24">
        <v>44929</v>
      </c>
      <c r="H4124" s="24">
        <v>44929</v>
      </c>
      <c r="I4124" s="19" t="s">
        <v>298</v>
      </c>
      <c r="J4124" s="43" t="s">
        <v>105</v>
      </c>
      <c r="K4124" s="51" t="str">
        <f ca="1">LeaveTracker[[#This Row],[Days]]&amp;" "&amp;LeaveTracker[[#This Row],[Type of Leave]]</f>
        <v>1 OTHER</v>
      </c>
      <c r="L4124" s="23">
        <f ca="1">NETWORKDAYS(LeaveTracker[[#This Row],[Start Date]],LeaveTracker[[#This Row],[End Date]],lstHolidays)</f>
        <v>1</v>
      </c>
      <c r="M4124" s="27"/>
    </row>
    <row r="4125" spans="1:13" ht="30" customHeight="1" x14ac:dyDescent="0.3">
      <c r="A4125" s="27">
        <f t="shared" si="40"/>
        <v>500</v>
      </c>
      <c r="B4125" s="31">
        <v>44989</v>
      </c>
      <c r="C4125" s="31">
        <v>44957</v>
      </c>
      <c r="D4125" s="19" t="s">
        <v>1833</v>
      </c>
      <c r="E4125" s="51" t="str">
        <f>IF(ISBLANK(LeaveTracker[[#This Row],[Employee Name]]),"-----",VLOOKUP(LeaveTracker[[#This Row],[Employee Name]],Employees[[Employee Name]:[Office]],7))</f>
        <v>CHO</v>
      </c>
      <c r="F4125" s="51" t="str">
        <f>IF(ISBLANK(LeaveTracker[[#This Row],[Employee Name]]),"-----",VLOOKUP(LeaveTracker[[#This Row],[Employee Name]],Employees[[Employee Name]:[Office]],6))</f>
        <v>CASUAL</v>
      </c>
      <c r="G4125" s="24">
        <v>44944</v>
      </c>
      <c r="H4125" s="24">
        <v>44944</v>
      </c>
      <c r="I4125" s="19" t="s">
        <v>81</v>
      </c>
      <c r="K4125" s="51" t="str">
        <f ca="1">LeaveTracker[[#This Row],[Days]]&amp;" "&amp;LeaveTracker[[#This Row],[Type of Leave]]</f>
        <v>1 SL</v>
      </c>
      <c r="L4125" s="23">
        <f ca="1">NETWORKDAYS(LeaveTracker[[#This Row],[Start Date]],LeaveTracker[[#This Row],[End Date]],lstHolidays)</f>
        <v>1</v>
      </c>
      <c r="M4125" s="27"/>
    </row>
    <row r="4126" spans="1:13" ht="30" customHeight="1" x14ac:dyDescent="0.3">
      <c r="A4126" s="27">
        <v>500</v>
      </c>
      <c r="B4126" s="31">
        <v>44989</v>
      </c>
      <c r="C4126" s="31">
        <v>44957</v>
      </c>
      <c r="D4126" s="19" t="s">
        <v>1833</v>
      </c>
      <c r="E4126" s="51" t="str">
        <f>IF(ISBLANK(LeaveTracker[[#This Row],[Employee Name]]),"-----",VLOOKUP(LeaveTracker[[#This Row],[Employee Name]],Employees[[Employee Name]:[Office]],7))</f>
        <v>CHO</v>
      </c>
      <c r="F4126" s="51" t="str">
        <f>IF(ISBLANK(LeaveTracker[[#This Row],[Employee Name]]),"-----",VLOOKUP(LeaveTracker[[#This Row],[Employee Name]],Employees[[Employee Name]:[Office]],6))</f>
        <v>CASUAL</v>
      </c>
      <c r="G4126" s="24">
        <v>44956</v>
      </c>
      <c r="H4126" s="24">
        <v>44956</v>
      </c>
      <c r="I4126" s="19" t="s">
        <v>81</v>
      </c>
      <c r="K4126" s="51" t="str">
        <f ca="1">LeaveTracker[[#This Row],[Days]]&amp;" "&amp;LeaveTracker[[#This Row],[Type of Leave]]</f>
        <v>1 SL</v>
      </c>
      <c r="L4126" s="23">
        <f ca="1">NETWORKDAYS(LeaveTracker[[#This Row],[Start Date]],LeaveTracker[[#This Row],[End Date]],lstHolidays)</f>
        <v>1</v>
      </c>
      <c r="M4126" s="27"/>
    </row>
    <row r="4127" spans="1:13" ht="30" customHeight="1" x14ac:dyDescent="0.3">
      <c r="A4127" s="27">
        <f t="shared" si="40"/>
        <v>501</v>
      </c>
      <c r="B4127" s="31">
        <v>44989</v>
      </c>
      <c r="C4127" s="31">
        <v>44973</v>
      </c>
      <c r="D4127" s="19" t="s">
        <v>1955</v>
      </c>
      <c r="E4127" s="51" t="str">
        <f>IF(ISBLANK(LeaveTracker[[#This Row],[Employee Name]]),"-----",VLOOKUP(LeaveTracker[[#This Row],[Employee Name]],Employees[[Employee Name]:[Office]],7))</f>
        <v>BPLO</v>
      </c>
      <c r="F4127" s="51" t="str">
        <f>IF(ISBLANK(LeaveTracker[[#This Row],[Employee Name]]),"-----",VLOOKUP(LeaveTracker[[#This Row],[Employee Name]],Employees[[Employee Name]:[Office]],6))</f>
        <v>JOBCON</v>
      </c>
      <c r="G4127" s="24">
        <v>44966</v>
      </c>
      <c r="H4127" s="24">
        <v>44967</v>
      </c>
      <c r="I4127" s="19" t="s">
        <v>81</v>
      </c>
      <c r="K4127" s="51" t="str">
        <f ca="1">LeaveTracker[[#This Row],[Days]]&amp;" "&amp;LeaveTracker[[#This Row],[Type of Leave]]</f>
        <v>2 SL</v>
      </c>
      <c r="L4127" s="23">
        <f ca="1">NETWORKDAYS(LeaveTracker[[#This Row],[Start Date]],LeaveTracker[[#This Row],[End Date]],lstHolidays)</f>
        <v>2</v>
      </c>
      <c r="M4127" s="27"/>
    </row>
    <row r="4128" spans="1:13" ht="30" customHeight="1" x14ac:dyDescent="0.3">
      <c r="A4128" s="27">
        <v>501</v>
      </c>
      <c r="B4128" s="31">
        <v>44989</v>
      </c>
      <c r="C4128" s="31">
        <v>44973</v>
      </c>
      <c r="D4128" s="19" t="s">
        <v>1955</v>
      </c>
      <c r="E4128" s="51" t="str">
        <f>IF(ISBLANK(LeaveTracker[[#This Row],[Employee Name]]),"-----",VLOOKUP(LeaveTracker[[#This Row],[Employee Name]],Employees[[Employee Name]:[Office]],7))</f>
        <v>BPLO</v>
      </c>
      <c r="F4128" s="51" t="str">
        <f>IF(ISBLANK(LeaveTracker[[#This Row],[Employee Name]]),"-----",VLOOKUP(LeaveTracker[[#This Row],[Employee Name]],Employees[[Employee Name]:[Office]],6))</f>
        <v>JOBCON</v>
      </c>
      <c r="G4128" s="24">
        <v>44972</v>
      </c>
      <c r="H4128" s="24">
        <v>44972</v>
      </c>
      <c r="I4128" s="19" t="s">
        <v>81</v>
      </c>
      <c r="K4128" s="51" t="str">
        <f ca="1">LeaveTracker[[#This Row],[Days]]&amp;" "&amp;LeaveTracker[[#This Row],[Type of Leave]]</f>
        <v>1 SL</v>
      </c>
      <c r="L4128" s="23">
        <f ca="1">NETWORKDAYS(LeaveTracker[[#This Row],[Start Date]],LeaveTracker[[#This Row],[End Date]],lstHolidays)</f>
        <v>1</v>
      </c>
      <c r="M4128" s="27"/>
    </row>
    <row r="4129" spans="1:13" ht="30" customHeight="1" x14ac:dyDescent="0.3">
      <c r="A4129" s="27">
        <v>501</v>
      </c>
      <c r="B4129" s="31">
        <v>44989</v>
      </c>
      <c r="C4129" s="31">
        <v>44973</v>
      </c>
      <c r="D4129" s="19" t="s">
        <v>1955</v>
      </c>
      <c r="E4129" s="51" t="str">
        <f>IF(ISBLANK(LeaveTracker[[#This Row],[Employee Name]]),"-----",VLOOKUP(LeaveTracker[[#This Row],[Employee Name]],Employees[[Employee Name]:[Office]],7))</f>
        <v>BPLO</v>
      </c>
      <c r="F4129" s="51" t="str">
        <f>IF(ISBLANK(LeaveTracker[[#This Row],[Employee Name]]),"-----",VLOOKUP(LeaveTracker[[#This Row],[Employee Name]],Employees[[Employee Name]:[Office]],6))</f>
        <v>JOBCON</v>
      </c>
      <c r="G4129" s="24">
        <v>44974</v>
      </c>
      <c r="H4129" s="24">
        <v>44974</v>
      </c>
      <c r="I4129" s="19" t="s">
        <v>81</v>
      </c>
      <c r="K4129" s="51" t="str">
        <f ca="1">LeaveTracker[[#This Row],[Days]]&amp;" "&amp;LeaveTracker[[#This Row],[Type of Leave]]</f>
        <v>1 SL</v>
      </c>
      <c r="L4129" s="23">
        <f ca="1">NETWORKDAYS(LeaveTracker[[#This Row],[Start Date]],LeaveTracker[[#This Row],[End Date]],lstHolidays)</f>
        <v>1</v>
      </c>
      <c r="M4129" s="27"/>
    </row>
    <row r="4130" spans="1:13" ht="30" customHeight="1" x14ac:dyDescent="0.3">
      <c r="A4130" s="27">
        <v>501</v>
      </c>
      <c r="B4130" s="31">
        <v>44989</v>
      </c>
      <c r="C4130" s="31">
        <v>44973</v>
      </c>
      <c r="D4130" s="19" t="s">
        <v>1955</v>
      </c>
      <c r="E4130" s="51" t="str">
        <f>IF(ISBLANK(LeaveTracker[[#This Row],[Employee Name]]),"-----",VLOOKUP(LeaveTracker[[#This Row],[Employee Name]],Employees[[Employee Name]:[Office]],7))</f>
        <v>BPLO</v>
      </c>
      <c r="F4130" s="51" t="str">
        <f>IF(ISBLANK(LeaveTracker[[#This Row],[Employee Name]]),"-----",VLOOKUP(LeaveTracker[[#This Row],[Employee Name]],Employees[[Employee Name]:[Office]],6))</f>
        <v>JOBCON</v>
      </c>
      <c r="G4130" s="24">
        <v>44977</v>
      </c>
      <c r="H4130" s="24">
        <v>44980</v>
      </c>
      <c r="I4130" s="19" t="s">
        <v>81</v>
      </c>
      <c r="K4130" s="51" t="str">
        <f ca="1">LeaveTracker[[#This Row],[Days]]&amp;" "&amp;LeaveTracker[[#This Row],[Type of Leave]]</f>
        <v>4 SL</v>
      </c>
      <c r="L4130" s="23">
        <f ca="1">NETWORKDAYS(LeaveTracker[[#This Row],[Start Date]],LeaveTracker[[#This Row],[End Date]],lstHolidays)</f>
        <v>4</v>
      </c>
      <c r="M4130" s="27"/>
    </row>
    <row r="4131" spans="1:13" ht="30" customHeight="1" x14ac:dyDescent="0.3">
      <c r="A4131" s="27">
        <f t="shared" si="40"/>
        <v>502</v>
      </c>
      <c r="B4131" s="31">
        <v>44989</v>
      </c>
      <c r="C4131" s="31">
        <v>44914</v>
      </c>
      <c r="D4131" s="19" t="s">
        <v>1780</v>
      </c>
      <c r="E4131" s="51" t="str">
        <f>IF(ISBLANK(LeaveTracker[[#This Row],[Employee Name]]),"-----",VLOOKUP(LeaveTracker[[#This Row],[Employee Name]],Employees[[Employee Name]:[Office]],7))</f>
        <v>GSO</v>
      </c>
      <c r="F4131" s="51" t="str">
        <f>IF(ISBLANK(LeaveTracker[[#This Row],[Employee Name]]),"-----",VLOOKUP(LeaveTracker[[#This Row],[Employee Name]],Employees[[Employee Name]:[Office]],6))</f>
        <v>CASUAL</v>
      </c>
      <c r="G4131" s="24">
        <v>44921</v>
      </c>
      <c r="H4131" s="24">
        <v>44921</v>
      </c>
      <c r="I4131" s="19" t="s">
        <v>298</v>
      </c>
      <c r="J4131" s="43" t="s">
        <v>2127</v>
      </c>
      <c r="K4131" s="51" t="str">
        <f ca="1">LeaveTracker[[#This Row],[Days]]&amp;" "&amp;LeaveTracker[[#This Row],[Type of Leave]]</f>
        <v>0 OTHER</v>
      </c>
      <c r="L4131" s="23">
        <f ca="1">NETWORKDAYS(LeaveTracker[[#This Row],[Start Date]],LeaveTracker[[#This Row],[End Date]],lstHolidays)</f>
        <v>0</v>
      </c>
      <c r="M4131" s="27"/>
    </row>
    <row r="4132" spans="1:13" ht="30" customHeight="1" x14ac:dyDescent="0.3">
      <c r="A4132" s="27">
        <f t="shared" si="40"/>
        <v>503</v>
      </c>
      <c r="B4132" s="31">
        <v>44989</v>
      </c>
      <c r="C4132" s="31">
        <v>44915</v>
      </c>
      <c r="D4132" s="19" t="s">
        <v>1780</v>
      </c>
      <c r="E4132" s="51" t="str">
        <f>IF(ISBLANK(LeaveTracker[[#This Row],[Employee Name]]),"-----",VLOOKUP(LeaveTracker[[#This Row],[Employee Name]],Employees[[Employee Name]:[Office]],7))</f>
        <v>GSO</v>
      </c>
      <c r="F4132" s="51" t="str">
        <f>IF(ISBLANK(LeaveTracker[[#This Row],[Employee Name]]),"-----",VLOOKUP(LeaveTracker[[#This Row],[Employee Name]],Employees[[Employee Name]:[Office]],6))</f>
        <v>CASUAL</v>
      </c>
      <c r="G4132" s="24">
        <v>45287</v>
      </c>
      <c r="H4132" s="24">
        <v>45289</v>
      </c>
      <c r="I4132" s="19" t="s">
        <v>82</v>
      </c>
      <c r="K4132" s="51" t="str">
        <f ca="1">LeaveTracker[[#This Row],[Days]]&amp;" "&amp;LeaveTracker[[#This Row],[Type of Leave]]</f>
        <v>3 VL</v>
      </c>
      <c r="L4132" s="23">
        <f ca="1">NETWORKDAYS(LeaveTracker[[#This Row],[Start Date]],LeaveTracker[[#This Row],[End Date]],lstHolidays)</f>
        <v>3</v>
      </c>
      <c r="M4132" s="27"/>
    </row>
    <row r="4133" spans="1:13" ht="30" customHeight="1" x14ac:dyDescent="0.3">
      <c r="A4133" s="27">
        <f t="shared" si="40"/>
        <v>504</v>
      </c>
      <c r="B4133" s="31">
        <v>44989</v>
      </c>
      <c r="C4133" s="31">
        <v>44943</v>
      </c>
      <c r="D4133" s="19" t="s">
        <v>1779</v>
      </c>
      <c r="E4133" s="51" t="str">
        <f>IF(ISBLANK(LeaveTracker[[#This Row],[Employee Name]]),"-----",VLOOKUP(LeaveTracker[[#This Row],[Employee Name]],Employees[[Employee Name]:[Office]],7))</f>
        <v>ONT</v>
      </c>
      <c r="F4133" s="51" t="str">
        <f>IF(ISBLANK(LeaveTracker[[#This Row],[Employee Name]]),"-----",VLOOKUP(LeaveTracker[[#This Row],[Employee Name]],Employees[[Employee Name]:[Office]],6))</f>
        <v>CASUAL</v>
      </c>
      <c r="G4133" s="24">
        <v>44963</v>
      </c>
      <c r="H4133" s="24">
        <v>44963</v>
      </c>
      <c r="I4133" s="19" t="s">
        <v>82</v>
      </c>
      <c r="K4133" s="51" t="str">
        <f ca="1">LeaveTracker[[#This Row],[Days]]&amp;" "&amp;LeaveTracker[[#This Row],[Type of Leave]]</f>
        <v>1 VL</v>
      </c>
      <c r="L4133" s="23">
        <f ca="1">NETWORKDAYS(LeaveTracker[[#This Row],[Start Date]],LeaveTracker[[#This Row],[End Date]],lstHolidays)</f>
        <v>1</v>
      </c>
      <c r="M4133" s="27"/>
    </row>
    <row r="4134" spans="1:13" ht="30" customHeight="1" x14ac:dyDescent="0.3">
      <c r="A4134" s="27">
        <v>504</v>
      </c>
      <c r="B4134" s="31">
        <v>44989</v>
      </c>
      <c r="C4134" s="31">
        <v>44943</v>
      </c>
      <c r="D4134" s="19" t="s">
        <v>1779</v>
      </c>
      <c r="E4134" s="51" t="str">
        <f>IF(ISBLANK(LeaveTracker[[#This Row],[Employee Name]]),"-----",VLOOKUP(LeaveTracker[[#This Row],[Employee Name]],Employees[[Employee Name]:[Office]],7))</f>
        <v>ONT</v>
      </c>
      <c r="F4134" s="51" t="str">
        <f>IF(ISBLANK(LeaveTracker[[#This Row],[Employee Name]]),"-----",VLOOKUP(LeaveTracker[[#This Row],[Employee Name]],Employees[[Employee Name]:[Office]],6))</f>
        <v>CASUAL</v>
      </c>
      <c r="G4134" s="24">
        <v>44972</v>
      </c>
      <c r="H4134" s="24">
        <v>44972</v>
      </c>
      <c r="I4134" s="19" t="s">
        <v>82</v>
      </c>
      <c r="K4134" s="51" t="str">
        <f ca="1">LeaveTracker[[#This Row],[Days]]&amp;" "&amp;LeaveTracker[[#This Row],[Type of Leave]]</f>
        <v>1 VL</v>
      </c>
      <c r="L4134" s="23">
        <f ca="1">NETWORKDAYS(LeaveTracker[[#This Row],[Start Date]],LeaveTracker[[#This Row],[End Date]],lstHolidays)</f>
        <v>1</v>
      </c>
      <c r="M4134" s="27"/>
    </row>
    <row r="4135" spans="1:13" ht="30" customHeight="1" x14ac:dyDescent="0.3">
      <c r="A4135" s="27">
        <f t="shared" si="40"/>
        <v>505</v>
      </c>
      <c r="B4135" s="31">
        <v>44989</v>
      </c>
      <c r="C4135" s="31">
        <v>44931</v>
      </c>
      <c r="D4135" s="19" t="s">
        <v>1769</v>
      </c>
      <c r="E4135" s="51" t="str">
        <f>IF(ISBLANK(LeaveTracker[[#This Row],[Employee Name]]),"-----",VLOOKUP(LeaveTracker[[#This Row],[Employee Name]],Employees[[Employee Name]:[Office]],7))</f>
        <v>CEO</v>
      </c>
      <c r="F4135" s="51" t="str">
        <f>IF(ISBLANK(LeaveTracker[[#This Row],[Employee Name]]),"-----",VLOOKUP(LeaveTracker[[#This Row],[Employee Name]],Employees[[Employee Name]:[Office]],6))</f>
        <v>CASUAL</v>
      </c>
      <c r="G4135" s="31">
        <v>44931</v>
      </c>
      <c r="H4135" s="31">
        <v>44931</v>
      </c>
      <c r="I4135" s="19" t="s">
        <v>81</v>
      </c>
      <c r="K4135" s="51" t="str">
        <f ca="1">LeaveTracker[[#This Row],[Days]]&amp;" "&amp;LeaveTracker[[#This Row],[Type of Leave]]</f>
        <v>1 SL</v>
      </c>
      <c r="L4135" s="23">
        <f ca="1">NETWORKDAYS(LeaveTracker[[#This Row],[Start Date]],LeaveTracker[[#This Row],[End Date]],lstHolidays)</f>
        <v>1</v>
      </c>
      <c r="M4135" s="27"/>
    </row>
    <row r="4136" spans="1:13" ht="30" customHeight="1" x14ac:dyDescent="0.3">
      <c r="A4136" s="27">
        <f t="shared" si="40"/>
        <v>506</v>
      </c>
      <c r="B4136" s="31">
        <v>44989</v>
      </c>
      <c r="C4136" s="31">
        <v>44953</v>
      </c>
      <c r="D4136" s="19" t="s">
        <v>1814</v>
      </c>
      <c r="E4136" s="51" t="str">
        <f>IF(ISBLANK(LeaveTracker[[#This Row],[Employee Name]]),"-----",VLOOKUP(LeaveTracker[[#This Row],[Employee Name]],Employees[[Employee Name]:[Office]],7))</f>
        <v>HOUSING</v>
      </c>
      <c r="F4136" s="51" t="str">
        <f>IF(ISBLANK(LeaveTracker[[#This Row],[Employee Name]]),"-----",VLOOKUP(LeaveTracker[[#This Row],[Employee Name]],Employees[[Employee Name]:[Office]],6))</f>
        <v>CASUAL</v>
      </c>
      <c r="G4136" s="24">
        <v>44952</v>
      </c>
      <c r="H4136" s="24">
        <v>44952</v>
      </c>
      <c r="I4136" s="19" t="s">
        <v>81</v>
      </c>
      <c r="K4136" s="51" t="str">
        <f ca="1">LeaveTracker[[#This Row],[Days]]&amp;" "&amp;LeaveTracker[[#This Row],[Type of Leave]]</f>
        <v>1 SL</v>
      </c>
      <c r="L4136" s="23">
        <f ca="1">NETWORKDAYS(LeaveTracker[[#This Row],[Start Date]],LeaveTracker[[#This Row],[End Date]],lstHolidays)</f>
        <v>1</v>
      </c>
      <c r="M4136" s="27"/>
    </row>
    <row r="4137" spans="1:13" ht="30" customHeight="1" x14ac:dyDescent="0.3">
      <c r="A4137" s="27">
        <f t="shared" si="40"/>
        <v>507</v>
      </c>
      <c r="B4137" s="31">
        <v>44989</v>
      </c>
      <c r="C4137" s="31">
        <v>44960</v>
      </c>
      <c r="D4137" s="19" t="s">
        <v>1814</v>
      </c>
      <c r="E4137" s="51" t="str">
        <f>IF(ISBLANK(LeaveTracker[[#This Row],[Employee Name]]),"-----",VLOOKUP(LeaveTracker[[#This Row],[Employee Name]],Employees[[Employee Name]:[Office]],7))</f>
        <v>HOUSING</v>
      </c>
      <c r="F4137" s="51" t="str">
        <f>IF(ISBLANK(LeaveTracker[[#This Row],[Employee Name]]),"-----",VLOOKUP(LeaveTracker[[#This Row],[Employee Name]],Employees[[Employee Name]:[Office]],6))</f>
        <v>CASUAL</v>
      </c>
      <c r="G4137" s="24">
        <v>44957</v>
      </c>
      <c r="H4137" s="24">
        <v>44959</v>
      </c>
      <c r="I4137" s="19" t="s">
        <v>81</v>
      </c>
      <c r="K4137" s="51" t="str">
        <f ca="1">LeaveTracker[[#This Row],[Days]]&amp;" "&amp;LeaveTracker[[#This Row],[Type of Leave]]</f>
        <v>3 SL</v>
      </c>
      <c r="L4137" s="23">
        <f ca="1">NETWORKDAYS(LeaveTracker[[#This Row],[Start Date]],LeaveTracker[[#This Row],[End Date]],lstHolidays)</f>
        <v>3</v>
      </c>
      <c r="M4137" s="27"/>
    </row>
    <row r="4138" spans="1:13" ht="30" customHeight="1" x14ac:dyDescent="0.3">
      <c r="A4138" s="27">
        <f t="shared" si="40"/>
        <v>508</v>
      </c>
      <c r="B4138" s="31">
        <v>44989</v>
      </c>
      <c r="C4138" s="31">
        <v>44960</v>
      </c>
      <c r="D4138" s="19" t="s">
        <v>1814</v>
      </c>
      <c r="E4138" s="51" t="str">
        <f>IF(ISBLANK(LeaveTracker[[#This Row],[Employee Name]]),"-----",VLOOKUP(LeaveTracker[[#This Row],[Employee Name]],Employees[[Employee Name]:[Office]],7))</f>
        <v>HOUSING</v>
      </c>
      <c r="F4138" s="51" t="str">
        <f>IF(ISBLANK(LeaveTracker[[#This Row],[Employee Name]]),"-----",VLOOKUP(LeaveTracker[[#This Row],[Employee Name]],Employees[[Employee Name]:[Office]],6))</f>
        <v>CASUAL</v>
      </c>
      <c r="G4138" s="24">
        <v>44966</v>
      </c>
      <c r="H4138" s="24">
        <v>44967</v>
      </c>
      <c r="I4138" s="19" t="s">
        <v>82</v>
      </c>
      <c r="K4138" s="51" t="str">
        <f ca="1">LeaveTracker[[#This Row],[Days]]&amp;" "&amp;LeaveTracker[[#This Row],[Type of Leave]]</f>
        <v>2 VL</v>
      </c>
      <c r="L4138" s="23">
        <f ca="1">NETWORKDAYS(LeaveTracker[[#This Row],[Start Date]],LeaveTracker[[#This Row],[End Date]],lstHolidays)</f>
        <v>2</v>
      </c>
      <c r="M4138" s="27"/>
    </row>
    <row r="4139" spans="1:13" ht="30" customHeight="1" x14ac:dyDescent="0.3">
      <c r="A4139" s="27">
        <f t="shared" si="40"/>
        <v>509</v>
      </c>
      <c r="B4139" s="31">
        <v>44989</v>
      </c>
      <c r="C4139" s="31">
        <v>44938</v>
      </c>
      <c r="D4139" s="19" t="s">
        <v>1815</v>
      </c>
      <c r="E4139" s="51" t="str">
        <f>IF(ISBLANK(LeaveTracker[[#This Row],[Employee Name]]),"-----",VLOOKUP(LeaveTracker[[#This Row],[Employee Name]],Employees[[Employee Name]:[Office]],7))</f>
        <v>CSWDO</v>
      </c>
      <c r="F4139" s="51" t="str">
        <f>IF(ISBLANK(LeaveTracker[[#This Row],[Employee Name]]),"-----",VLOOKUP(LeaveTracker[[#This Row],[Employee Name]],Employees[[Employee Name]:[Office]],6))</f>
        <v>CASUAL</v>
      </c>
      <c r="G4139" s="24">
        <v>44924</v>
      </c>
      <c r="H4139" s="24">
        <v>44924</v>
      </c>
      <c r="I4139" s="19" t="s">
        <v>81</v>
      </c>
      <c r="K4139" s="51" t="str">
        <f ca="1">LeaveTracker[[#This Row],[Days]]&amp;" "&amp;LeaveTracker[[#This Row],[Type of Leave]]</f>
        <v>1 SL</v>
      </c>
      <c r="L4139" s="23">
        <f ca="1">NETWORKDAYS(LeaveTracker[[#This Row],[Start Date]],LeaveTracker[[#This Row],[End Date]],lstHolidays)</f>
        <v>1</v>
      </c>
      <c r="M4139" s="27"/>
    </row>
    <row r="4140" spans="1:13" ht="30" customHeight="1" x14ac:dyDescent="0.3">
      <c r="A4140" s="27">
        <v>509</v>
      </c>
      <c r="B4140" s="31">
        <v>44989</v>
      </c>
      <c r="C4140" s="31">
        <v>44938</v>
      </c>
      <c r="D4140" s="19" t="s">
        <v>1815</v>
      </c>
      <c r="E4140" s="51" t="str">
        <f>IF(ISBLANK(LeaveTracker[[#This Row],[Employee Name]]),"-----",VLOOKUP(LeaveTracker[[#This Row],[Employee Name]],Employees[[Employee Name]:[Office]],7))</f>
        <v>CSWDO</v>
      </c>
      <c r="F4140" s="51" t="str">
        <f>IF(ISBLANK(LeaveTracker[[#This Row],[Employee Name]]),"-----",VLOOKUP(LeaveTracker[[#This Row],[Employee Name]],Employees[[Employee Name]:[Office]],6))</f>
        <v>CASUAL</v>
      </c>
      <c r="G4140" s="24">
        <v>44937</v>
      </c>
      <c r="H4140" s="24">
        <v>44937</v>
      </c>
      <c r="I4140" s="19" t="s">
        <v>81</v>
      </c>
      <c r="K4140" s="51" t="str">
        <f ca="1">LeaveTracker[[#This Row],[Days]]&amp;" "&amp;LeaveTracker[[#This Row],[Type of Leave]]</f>
        <v>1 SL</v>
      </c>
      <c r="L4140" s="23">
        <f ca="1">NETWORKDAYS(LeaveTracker[[#This Row],[Start Date]],LeaveTracker[[#This Row],[End Date]],lstHolidays)</f>
        <v>1</v>
      </c>
      <c r="M4140" s="27"/>
    </row>
    <row r="4141" spans="1:13" ht="30" customHeight="1" x14ac:dyDescent="0.3">
      <c r="A4141" s="27">
        <f t="shared" si="40"/>
        <v>510</v>
      </c>
      <c r="B4141" s="31">
        <v>44989</v>
      </c>
      <c r="C4141" s="31">
        <v>44939</v>
      </c>
      <c r="D4141" s="19" t="s">
        <v>1873</v>
      </c>
      <c r="E4141" s="51" t="str">
        <f>IF(ISBLANK(LeaveTracker[[#This Row],[Employee Name]]),"-----",VLOOKUP(LeaveTracker[[#This Row],[Employee Name]],Employees[[Employee Name]:[Office]],7))</f>
        <v>MO</v>
      </c>
      <c r="F4141" s="51" t="str">
        <f>IF(ISBLANK(LeaveTracker[[#This Row],[Employee Name]]),"-----",VLOOKUP(LeaveTracker[[#This Row],[Employee Name]],Employees[[Employee Name]:[Office]],6))</f>
        <v>CASUAL</v>
      </c>
      <c r="G4141" s="24">
        <v>44945</v>
      </c>
      <c r="H4141" s="24">
        <v>44945</v>
      </c>
      <c r="I4141" s="19" t="s">
        <v>298</v>
      </c>
      <c r="J4141" s="43" t="s">
        <v>105</v>
      </c>
      <c r="K4141" s="51" t="str">
        <f ca="1">LeaveTracker[[#This Row],[Days]]&amp;" "&amp;LeaveTracker[[#This Row],[Type of Leave]]</f>
        <v>1 OTHER</v>
      </c>
      <c r="L4141" s="23">
        <f ca="1">NETWORKDAYS(LeaveTracker[[#This Row],[Start Date]],LeaveTracker[[#This Row],[End Date]],lstHolidays)</f>
        <v>1</v>
      </c>
      <c r="M4141" s="27"/>
    </row>
    <row r="4142" spans="1:13" ht="30" customHeight="1" x14ac:dyDescent="0.3">
      <c r="A4142" s="27">
        <f t="shared" si="40"/>
        <v>511</v>
      </c>
      <c r="B4142" s="31">
        <v>44989</v>
      </c>
      <c r="C4142" s="31">
        <v>44944</v>
      </c>
      <c r="D4142" s="19" t="s">
        <v>1974</v>
      </c>
      <c r="E4142" s="51" t="str">
        <f>IF(ISBLANK(LeaveTracker[[#This Row],[Employee Name]]),"-----",VLOOKUP(LeaveTracker[[#This Row],[Employee Name]],Employees[[Employee Name]:[Office]],7))</f>
        <v>CENRO</v>
      </c>
      <c r="F4142" s="51">
        <f>IF(ISBLANK(LeaveTracker[[#This Row],[Employee Name]]),"-----",VLOOKUP(LeaveTracker[[#This Row],[Employee Name]],Employees[[Employee Name]:[Office]],6))</f>
        <v>0</v>
      </c>
      <c r="G4142" s="24">
        <v>44951</v>
      </c>
      <c r="H4142" s="24">
        <v>44951</v>
      </c>
      <c r="I4142" s="19"/>
      <c r="K4142" s="51" t="str">
        <f ca="1">LeaveTracker[[#This Row],[Days]]&amp;" "&amp;LeaveTracker[[#This Row],[Type of Leave]]</f>
        <v xml:space="preserve">1 </v>
      </c>
      <c r="L4142" s="23">
        <f ca="1">NETWORKDAYS(LeaveTracker[[#This Row],[Start Date]],LeaveTracker[[#This Row],[End Date]],lstHolidays)</f>
        <v>1</v>
      </c>
      <c r="M4142" s="27"/>
    </row>
    <row r="4143" spans="1:13" ht="30" customHeight="1" x14ac:dyDescent="0.3">
      <c r="A4143" s="27">
        <f t="shared" si="40"/>
        <v>512</v>
      </c>
      <c r="B4143" s="31">
        <v>44989</v>
      </c>
      <c r="C4143" s="31">
        <v>44961</v>
      </c>
      <c r="D4143" s="19" t="s">
        <v>1974</v>
      </c>
      <c r="E4143" s="51" t="str">
        <f>IF(ISBLANK(LeaveTracker[[#This Row],[Employee Name]]),"-----",VLOOKUP(LeaveTracker[[#This Row],[Employee Name]],Employees[[Employee Name]:[Office]],7))</f>
        <v>CENRO</v>
      </c>
      <c r="F4143" s="51">
        <f>IF(ISBLANK(LeaveTracker[[#This Row],[Employee Name]]),"-----",VLOOKUP(LeaveTracker[[#This Row],[Employee Name]],Employees[[Employee Name]:[Office]],6))</f>
        <v>0</v>
      </c>
      <c r="G4143" s="24">
        <v>44967</v>
      </c>
      <c r="H4143" s="24">
        <v>44968</v>
      </c>
      <c r="I4143" s="19" t="s">
        <v>82</v>
      </c>
      <c r="K4143" s="51" t="str">
        <f ca="1">LeaveTracker[[#This Row],[Days]]&amp;" "&amp;LeaveTracker[[#This Row],[Type of Leave]]</f>
        <v>1 VL</v>
      </c>
      <c r="L4143" s="23">
        <f ca="1">NETWORKDAYS(LeaveTracker[[#This Row],[Start Date]],LeaveTracker[[#This Row],[End Date]],lstHolidays)</f>
        <v>1</v>
      </c>
      <c r="M4143" s="27"/>
    </row>
    <row r="4144" spans="1:13" ht="30" customHeight="1" x14ac:dyDescent="0.3">
      <c r="A4144" s="27">
        <f t="shared" si="40"/>
        <v>513</v>
      </c>
      <c r="B4144" s="31">
        <v>44989</v>
      </c>
      <c r="C4144" s="31">
        <v>44931</v>
      </c>
      <c r="D4144" s="19" t="s">
        <v>1871</v>
      </c>
      <c r="E4144" s="51" t="str">
        <f>IF(ISBLANK(LeaveTracker[[#This Row],[Employee Name]]),"-----",VLOOKUP(LeaveTracker[[#This Row],[Employee Name]],Employees[[Employee Name]:[Office]],7))</f>
        <v>CTO</v>
      </c>
      <c r="F4144" s="51" t="str">
        <f>IF(ISBLANK(LeaveTracker[[#This Row],[Employee Name]]),"-----",VLOOKUP(LeaveTracker[[#This Row],[Employee Name]],Employees[[Employee Name]:[Office]],6))</f>
        <v>CASUAL</v>
      </c>
      <c r="G4144" s="24">
        <v>44929</v>
      </c>
      <c r="H4144" s="24">
        <v>44930</v>
      </c>
      <c r="I4144" s="19" t="s">
        <v>81</v>
      </c>
      <c r="K4144" s="51" t="str">
        <f ca="1">LeaveTracker[[#This Row],[Days]]&amp;" "&amp;LeaveTracker[[#This Row],[Type of Leave]]</f>
        <v>2 SL</v>
      </c>
      <c r="L4144" s="23">
        <f ca="1">NETWORKDAYS(LeaveTracker[[#This Row],[Start Date]],LeaveTracker[[#This Row],[End Date]],lstHolidays)</f>
        <v>2</v>
      </c>
      <c r="M4144" s="27"/>
    </row>
    <row r="4145" spans="1:13" ht="30" customHeight="1" x14ac:dyDescent="0.3">
      <c r="A4145" s="27">
        <f t="shared" si="40"/>
        <v>514</v>
      </c>
      <c r="B4145" s="31">
        <v>44989</v>
      </c>
      <c r="C4145" s="31">
        <v>44929</v>
      </c>
      <c r="D4145" s="19" t="s">
        <v>1106</v>
      </c>
      <c r="E4145" s="51" t="str">
        <f>IF(ISBLANK(LeaveTracker[[#This Row],[Employee Name]]),"-----",VLOOKUP(LeaveTracker[[#This Row],[Employee Name]],Employees[[Employee Name]:[Office]],7))</f>
        <v>HSKB</v>
      </c>
      <c r="F4145" s="51" t="str">
        <f>IF(ISBLANK(LeaveTracker[[#This Row],[Employee Name]]),"-----",VLOOKUP(LeaveTracker[[#This Row],[Employee Name]],Employees[[Employee Name]:[Office]],6))</f>
        <v>REGULAR</v>
      </c>
      <c r="G4145" s="24"/>
      <c r="H4145" s="24"/>
      <c r="I4145" s="19" t="s">
        <v>298</v>
      </c>
      <c r="K4145" s="51" t="str">
        <f ca="1">LeaveTracker[[#This Row],[Days]]&amp;" "&amp;LeaveTracker[[#This Row],[Type of Leave]]</f>
        <v>0 OTHER</v>
      </c>
      <c r="L4145" s="23">
        <f ca="1">NETWORKDAYS(LeaveTracker[[#This Row],[Start Date]],LeaveTracker[[#This Row],[End Date]],lstHolidays)</f>
        <v>0</v>
      </c>
      <c r="M4145" s="27"/>
    </row>
    <row r="4146" spans="1:13" ht="30" customHeight="1" x14ac:dyDescent="0.3">
      <c r="A4146" s="27">
        <f t="shared" si="40"/>
        <v>515</v>
      </c>
      <c r="B4146" s="31">
        <v>44989</v>
      </c>
      <c r="C4146" s="31">
        <v>44963</v>
      </c>
      <c r="D4146" s="19" t="s">
        <v>1872</v>
      </c>
      <c r="E4146" s="51" t="str">
        <f>IF(ISBLANK(LeaveTracker[[#This Row],[Employee Name]]),"-----",VLOOKUP(LeaveTracker[[#This Row],[Employee Name]],Employees[[Employee Name]:[Office]],7))</f>
        <v>BPLO</v>
      </c>
      <c r="F4146" s="51" t="str">
        <f>IF(ISBLANK(LeaveTracker[[#This Row],[Employee Name]]),"-----",VLOOKUP(LeaveTracker[[#This Row],[Employee Name]],Employees[[Employee Name]:[Office]],6))</f>
        <v>CASUAL</v>
      </c>
      <c r="G4146" s="24">
        <v>44960</v>
      </c>
      <c r="H4146" s="24">
        <v>44960</v>
      </c>
      <c r="I4146" s="19" t="s">
        <v>81</v>
      </c>
      <c r="K4146" s="51" t="str">
        <f ca="1">LeaveTracker[[#This Row],[Days]]&amp;" "&amp;LeaveTracker[[#This Row],[Type of Leave]]</f>
        <v>1 SL</v>
      </c>
      <c r="L4146" s="23">
        <f ca="1">NETWORKDAYS(LeaveTracker[[#This Row],[Start Date]],LeaveTracker[[#This Row],[End Date]],lstHolidays)</f>
        <v>1</v>
      </c>
      <c r="M4146" s="27"/>
    </row>
    <row r="4147" spans="1:13" ht="30" customHeight="1" x14ac:dyDescent="0.3">
      <c r="A4147" s="27">
        <f t="shared" si="40"/>
        <v>516</v>
      </c>
      <c r="B4147" s="31">
        <v>44989</v>
      </c>
      <c r="C4147" s="31">
        <v>44973</v>
      </c>
      <c r="D4147" s="19" t="s">
        <v>541</v>
      </c>
      <c r="E4147" s="51" t="str">
        <f>IF(ISBLANK(LeaveTracker[[#This Row],[Employee Name]]),"-----",VLOOKUP(LeaveTracker[[#This Row],[Employee Name]],Employees[[Employee Name]:[Office]],7))</f>
        <v>LCR</v>
      </c>
      <c r="F4147" s="51" t="str">
        <f>IF(ISBLANK(LeaveTracker[[#This Row],[Employee Name]]),"-----",VLOOKUP(LeaveTracker[[#This Row],[Employee Name]],Employees[[Employee Name]:[Office]],6))</f>
        <v>REGULAR</v>
      </c>
      <c r="G4147" s="24">
        <v>44967</v>
      </c>
      <c r="H4147" s="24">
        <v>44967</v>
      </c>
      <c r="I4147" s="19" t="s">
        <v>81</v>
      </c>
      <c r="K4147" s="51" t="str">
        <f ca="1">LeaveTracker[[#This Row],[Days]]&amp;" "&amp;LeaveTracker[[#This Row],[Type of Leave]]</f>
        <v>1 SL</v>
      </c>
      <c r="L4147" s="23">
        <f ca="1">NETWORKDAYS(LeaveTracker[[#This Row],[Start Date]],LeaveTracker[[#This Row],[End Date]],lstHolidays)</f>
        <v>1</v>
      </c>
      <c r="M4147" s="27"/>
    </row>
    <row r="4148" spans="1:13" ht="30" customHeight="1" x14ac:dyDescent="0.3">
      <c r="A4148" s="27">
        <f t="shared" si="40"/>
        <v>517</v>
      </c>
      <c r="B4148" s="31">
        <v>44989</v>
      </c>
      <c r="C4148" s="31">
        <v>44972</v>
      </c>
      <c r="D4148" s="19" t="s">
        <v>720</v>
      </c>
      <c r="E4148" s="51" t="str">
        <f>IF(ISBLANK(LeaveTracker[[#This Row],[Employee Name]]),"-----",VLOOKUP(LeaveTracker[[#This Row],[Employee Name]],Employees[[Employee Name]:[Office]],7))</f>
        <v>LCR</v>
      </c>
      <c r="F4148" s="51" t="str">
        <f>IF(ISBLANK(LeaveTracker[[#This Row],[Employee Name]]),"-----",VLOOKUP(LeaveTracker[[#This Row],[Employee Name]],Employees[[Employee Name]:[Office]],6))</f>
        <v>REGULAR</v>
      </c>
      <c r="G4148" s="24">
        <v>44967</v>
      </c>
      <c r="H4148" s="24">
        <v>44967</v>
      </c>
      <c r="I4148" s="19" t="s">
        <v>81</v>
      </c>
      <c r="K4148" s="51" t="str">
        <f ca="1">LeaveTracker[[#This Row],[Days]]&amp;" "&amp;LeaveTracker[[#This Row],[Type of Leave]]</f>
        <v>1 SL</v>
      </c>
      <c r="L4148" s="23">
        <f ca="1">NETWORKDAYS(LeaveTracker[[#This Row],[Start Date]],LeaveTracker[[#This Row],[End Date]],lstHolidays)</f>
        <v>1</v>
      </c>
      <c r="M4148" s="27"/>
    </row>
    <row r="4149" spans="1:13" ht="30" customHeight="1" x14ac:dyDescent="0.3">
      <c r="A4149" s="27">
        <f t="shared" si="40"/>
        <v>518</v>
      </c>
      <c r="B4149" s="31">
        <v>44989</v>
      </c>
      <c r="C4149" s="31">
        <v>44971</v>
      </c>
      <c r="D4149" s="19" t="s">
        <v>231</v>
      </c>
      <c r="E4149" s="51" t="str">
        <f>IF(ISBLANK(LeaveTracker[[#This Row],[Employee Name]]),"-----",VLOOKUP(LeaveTracker[[#This Row],[Employee Name]],Employees[[Employee Name]:[Office]],7))</f>
        <v>CSWDO</v>
      </c>
      <c r="F4149" s="51" t="str">
        <f>IF(ISBLANK(LeaveTracker[[#This Row],[Employee Name]]),"-----",VLOOKUP(LeaveTracker[[#This Row],[Employee Name]],Employees[[Employee Name]:[Office]],6))</f>
        <v>REGULAR</v>
      </c>
      <c r="G4149" s="24">
        <v>44967</v>
      </c>
      <c r="H4149" s="24">
        <v>44967</v>
      </c>
      <c r="I4149" s="19" t="s">
        <v>81</v>
      </c>
      <c r="K4149" s="51" t="str">
        <f ca="1">LeaveTracker[[#This Row],[Days]]&amp;" "&amp;LeaveTracker[[#This Row],[Type of Leave]]</f>
        <v>1 SL</v>
      </c>
      <c r="L4149" s="23">
        <f ca="1">NETWORKDAYS(LeaveTracker[[#This Row],[Start Date]],LeaveTracker[[#This Row],[End Date]],lstHolidays)</f>
        <v>1</v>
      </c>
      <c r="M4149" s="27"/>
    </row>
    <row r="4150" spans="1:13" ht="30" customHeight="1" x14ac:dyDescent="0.3">
      <c r="A4150" s="27">
        <f t="shared" si="40"/>
        <v>519</v>
      </c>
      <c r="B4150" s="31">
        <v>44989</v>
      </c>
      <c r="C4150" s="31">
        <v>44971</v>
      </c>
      <c r="D4150" s="19" t="s">
        <v>618</v>
      </c>
      <c r="E4150" s="51" t="str">
        <f>IF(ISBLANK(LeaveTracker[[#This Row],[Employee Name]]),"-----",VLOOKUP(LeaveTracker[[#This Row],[Employee Name]],Employees[[Employee Name]:[Office]],7))</f>
        <v>EEO/ CITY MARKET</v>
      </c>
      <c r="F4150" s="51" t="str">
        <f>IF(ISBLANK(LeaveTracker[[#This Row],[Employee Name]]),"-----",VLOOKUP(LeaveTracker[[#This Row],[Employee Name]],Employees[[Employee Name]:[Office]],6))</f>
        <v>REGULAR</v>
      </c>
      <c r="G4150" s="24">
        <v>44968</v>
      </c>
      <c r="H4150" s="24">
        <v>44970</v>
      </c>
      <c r="I4150" s="19" t="s">
        <v>298</v>
      </c>
      <c r="J4150" s="43" t="s">
        <v>274</v>
      </c>
      <c r="K4150" s="51" t="str">
        <f>LeaveTracker[[#This Row],[Days]]&amp;" "&amp;LeaveTracker[[#This Row],[Type of Leave]]</f>
        <v>2 OTHER</v>
      </c>
      <c r="L4150" s="23">
        <v>2</v>
      </c>
      <c r="M4150" s="27"/>
    </row>
    <row r="4151" spans="1:13" ht="30" customHeight="1" x14ac:dyDescent="0.3">
      <c r="A4151" s="27">
        <f t="shared" si="40"/>
        <v>520</v>
      </c>
      <c r="B4151" s="31">
        <v>44989</v>
      </c>
      <c r="C4151" s="31">
        <v>44970</v>
      </c>
      <c r="D4151" s="19" t="s">
        <v>2134</v>
      </c>
      <c r="E4151" s="51" t="str">
        <f>IF(ISBLANK(LeaveTracker[[#This Row],[Employee Name]]),"-----",VLOOKUP(LeaveTracker[[#This Row],[Employee Name]],Employees[[Employee Name]:[Office]],7))</f>
        <v>TOPS OFFICE</v>
      </c>
      <c r="F4151" s="51">
        <f>IF(ISBLANK(LeaveTracker[[#This Row],[Employee Name]]),"-----",VLOOKUP(LeaveTracker[[#This Row],[Employee Name]],Employees[[Employee Name]:[Office]],6))</f>
        <v>0</v>
      </c>
      <c r="G4151" s="24">
        <v>44967</v>
      </c>
      <c r="H4151" s="24">
        <v>44986</v>
      </c>
      <c r="I4151" s="19" t="s">
        <v>81</v>
      </c>
      <c r="K4151" s="51" t="str">
        <f>LeaveTracker[[#This Row],[Days]]&amp;" "&amp;LeaveTracker[[#This Row],[Type of Leave]]</f>
        <v>20 SL</v>
      </c>
      <c r="L4151" s="23">
        <v>20</v>
      </c>
      <c r="M4151" s="27"/>
    </row>
    <row r="4152" spans="1:13" ht="30" customHeight="1" x14ac:dyDescent="0.3">
      <c r="A4152" s="27">
        <f t="shared" si="40"/>
        <v>521</v>
      </c>
      <c r="B4152" s="31">
        <v>44989</v>
      </c>
      <c r="C4152" s="31">
        <v>44967</v>
      </c>
      <c r="D4152" s="19" t="s">
        <v>744</v>
      </c>
      <c r="E4152" s="51" t="str">
        <f>IF(ISBLANK(LeaveTracker[[#This Row],[Employee Name]]),"-----",VLOOKUP(LeaveTracker[[#This Row],[Employee Name]],Employees[[Employee Name]:[Office]],7))</f>
        <v>CSWDO</v>
      </c>
      <c r="F4152" s="51" t="str">
        <f>IF(ISBLANK(LeaveTracker[[#This Row],[Employee Name]]),"-----",VLOOKUP(LeaveTracker[[#This Row],[Employee Name]],Employees[[Employee Name]:[Office]],6))</f>
        <v>REGULAR</v>
      </c>
      <c r="G4152" s="24">
        <v>44973</v>
      </c>
      <c r="H4152" s="24">
        <v>44974</v>
      </c>
      <c r="I4152" s="19" t="s">
        <v>298</v>
      </c>
      <c r="J4152" s="43" t="s">
        <v>105</v>
      </c>
      <c r="K4152" s="51" t="str">
        <f ca="1">LeaveTracker[[#This Row],[Days]]&amp;" "&amp;LeaveTracker[[#This Row],[Type of Leave]]</f>
        <v>2 OTHER</v>
      </c>
      <c r="L4152" s="23">
        <f ca="1">NETWORKDAYS(LeaveTracker[[#This Row],[Start Date]],LeaveTracker[[#This Row],[End Date]],lstHolidays)</f>
        <v>2</v>
      </c>
      <c r="M4152" s="27"/>
    </row>
    <row r="4153" spans="1:13" ht="30" customHeight="1" x14ac:dyDescent="0.3">
      <c r="A4153" s="27">
        <f t="shared" si="40"/>
        <v>522</v>
      </c>
      <c r="B4153" s="31">
        <v>44989</v>
      </c>
      <c r="D4153" s="19" t="s">
        <v>693</v>
      </c>
      <c r="E4153" s="51" t="str">
        <f>IF(ISBLANK(LeaveTracker[[#This Row],[Employee Name]]),"-----",VLOOKUP(LeaveTracker[[#This Row],[Employee Name]],Employees[[Employee Name]:[Office]],7))</f>
        <v>VMO</v>
      </c>
      <c r="F4153" s="51" t="str">
        <f>IF(ISBLANK(LeaveTracker[[#This Row],[Employee Name]]),"-----",VLOOKUP(LeaveTracker[[#This Row],[Employee Name]],Employees[[Employee Name]:[Office]],6))</f>
        <v>REGULAR</v>
      </c>
      <c r="G4153" s="24">
        <v>44973</v>
      </c>
      <c r="H4153" s="24">
        <v>44974</v>
      </c>
      <c r="I4153" s="19" t="s">
        <v>298</v>
      </c>
      <c r="J4153" s="43" t="s">
        <v>214</v>
      </c>
      <c r="K4153" s="51" t="str">
        <f ca="1">LeaveTracker[[#This Row],[Days]]&amp;" "&amp;LeaveTracker[[#This Row],[Type of Leave]]</f>
        <v>2 OTHER</v>
      </c>
      <c r="L4153" s="23">
        <f ca="1">NETWORKDAYS(LeaveTracker[[#This Row],[Start Date]],LeaveTracker[[#This Row],[End Date]],lstHolidays)</f>
        <v>2</v>
      </c>
      <c r="M4153" s="27"/>
    </row>
    <row r="4154" spans="1:13" ht="30" customHeight="1" x14ac:dyDescent="0.3">
      <c r="A4154" s="27">
        <f t="shared" si="40"/>
        <v>523</v>
      </c>
      <c r="B4154" s="31">
        <v>44989</v>
      </c>
      <c r="C4154" s="31">
        <v>44966</v>
      </c>
      <c r="D4154" s="19" t="s">
        <v>1059</v>
      </c>
      <c r="E4154" s="51" t="str">
        <f>IF(ISBLANK(LeaveTracker[[#This Row],[Employee Name]]),"-----",VLOOKUP(LeaveTracker[[#This Row],[Employee Name]],Employees[[Employee Name]:[Office]],7))</f>
        <v>CTO</v>
      </c>
      <c r="F4154" s="51" t="str">
        <f>IF(ISBLANK(LeaveTracker[[#This Row],[Employee Name]]),"-----",VLOOKUP(LeaveTracker[[#This Row],[Employee Name]],Employees[[Employee Name]:[Office]],6))</f>
        <v>REGULAR</v>
      </c>
      <c r="G4154" s="24">
        <v>44970</v>
      </c>
      <c r="H4154" s="24">
        <v>44970</v>
      </c>
      <c r="I4154" s="19" t="s">
        <v>298</v>
      </c>
      <c r="J4154" s="43" t="s">
        <v>105</v>
      </c>
      <c r="K4154" s="51" t="str">
        <f ca="1">LeaveTracker[[#This Row],[Days]]&amp;" "&amp;LeaveTracker[[#This Row],[Type of Leave]]</f>
        <v>1 OTHER</v>
      </c>
      <c r="L4154" s="23">
        <f ca="1">NETWORKDAYS(LeaveTracker[[#This Row],[Start Date]],LeaveTracker[[#This Row],[End Date]],lstHolidays)</f>
        <v>1</v>
      </c>
      <c r="M4154" s="27"/>
    </row>
    <row r="4155" spans="1:13" ht="30" customHeight="1" x14ac:dyDescent="0.3">
      <c r="A4155" s="27">
        <f t="shared" si="40"/>
        <v>524</v>
      </c>
      <c r="B4155" s="31">
        <v>44989</v>
      </c>
      <c r="C4155" s="31">
        <v>44889</v>
      </c>
      <c r="D4155" s="19" t="s">
        <v>1811</v>
      </c>
      <c r="E4155" s="51" t="str">
        <f>IF(ISBLANK(LeaveTracker[[#This Row],[Employee Name]]),"-----",VLOOKUP(LeaveTracker[[#This Row],[Employee Name]],Employees[[Employee Name]:[Office]],7))</f>
        <v>TCNHS</v>
      </c>
      <c r="F4155" s="51" t="str">
        <f>IF(ISBLANK(LeaveTracker[[#This Row],[Employee Name]]),"-----",VLOOKUP(LeaveTracker[[#This Row],[Employee Name]],Employees[[Employee Name]:[Office]],6))</f>
        <v>CASUAL</v>
      </c>
      <c r="G4155" s="24">
        <v>44886</v>
      </c>
      <c r="H4155" s="24">
        <v>44887</v>
      </c>
      <c r="I4155" s="19" t="s">
        <v>81</v>
      </c>
      <c r="K4155" s="51" t="str">
        <f ca="1">LeaveTracker[[#This Row],[Days]]&amp;" "&amp;LeaveTracker[[#This Row],[Type of Leave]]</f>
        <v>2 SL</v>
      </c>
      <c r="L4155" s="23">
        <f ca="1">NETWORKDAYS(LeaveTracker[[#This Row],[Start Date]],LeaveTracker[[#This Row],[End Date]],lstHolidays)</f>
        <v>2</v>
      </c>
      <c r="M4155" s="27"/>
    </row>
    <row r="4156" spans="1:13" ht="30" customHeight="1" x14ac:dyDescent="0.3">
      <c r="A4156" s="27">
        <f t="shared" si="40"/>
        <v>525</v>
      </c>
      <c r="B4156" s="31">
        <v>44989</v>
      </c>
      <c r="C4156" s="31">
        <v>44889</v>
      </c>
      <c r="D4156" s="19" t="s">
        <v>1811</v>
      </c>
      <c r="E4156" s="51" t="str">
        <f>IF(ISBLANK(LeaveTracker[[#This Row],[Employee Name]]),"-----",VLOOKUP(LeaveTracker[[#This Row],[Employee Name]],Employees[[Employee Name]:[Office]],7))</f>
        <v>TCNHS</v>
      </c>
      <c r="F4156" s="51" t="str">
        <f>IF(ISBLANK(LeaveTracker[[#This Row],[Employee Name]]),"-----",VLOOKUP(LeaveTracker[[#This Row],[Employee Name]],Employees[[Employee Name]:[Office]],6))</f>
        <v>CASUAL</v>
      </c>
      <c r="G4156" s="24">
        <v>44882</v>
      </c>
      <c r="H4156" s="24">
        <v>44883</v>
      </c>
      <c r="I4156" s="19" t="s">
        <v>81</v>
      </c>
      <c r="K4156" s="51" t="str">
        <f ca="1">LeaveTracker[[#This Row],[Days]]&amp;" "&amp;LeaveTracker[[#This Row],[Type of Leave]]</f>
        <v>2 SL</v>
      </c>
      <c r="L4156" s="23">
        <f ca="1">NETWORKDAYS(LeaveTracker[[#This Row],[Start Date]],LeaveTracker[[#This Row],[End Date]],lstHolidays)</f>
        <v>2</v>
      </c>
      <c r="M4156" s="27"/>
    </row>
    <row r="4157" spans="1:13" ht="30" customHeight="1" x14ac:dyDescent="0.3">
      <c r="A4157" s="27">
        <f t="shared" si="40"/>
        <v>526</v>
      </c>
      <c r="B4157" s="31">
        <v>44989</v>
      </c>
      <c r="C4157" s="31">
        <v>44936</v>
      </c>
      <c r="D4157" s="19" t="s">
        <v>2086</v>
      </c>
      <c r="E4157" s="51" t="str">
        <f>IF(ISBLANK(LeaveTracker[[#This Row],[Employee Name]]),"-----",VLOOKUP(LeaveTracker[[#This Row],[Employee Name]],Employees[[Employee Name]:[Office]],7))</f>
        <v>PIO</v>
      </c>
      <c r="F4157" s="51" t="str">
        <f>IF(ISBLANK(LeaveTracker[[#This Row],[Employee Name]]),"-----",VLOOKUP(LeaveTracker[[#This Row],[Employee Name]],Employees[[Employee Name]:[Office]],6))</f>
        <v>REGULAR</v>
      </c>
      <c r="G4157" s="24">
        <v>44935</v>
      </c>
      <c r="H4157" s="24">
        <v>44935</v>
      </c>
      <c r="I4157" s="19" t="s">
        <v>81</v>
      </c>
      <c r="K4157" s="51" t="str">
        <f ca="1">LeaveTracker[[#This Row],[Days]]&amp;" "&amp;LeaveTracker[[#This Row],[Type of Leave]]</f>
        <v>1 SL</v>
      </c>
      <c r="L4157" s="23">
        <f ca="1">NETWORKDAYS(LeaveTracker[[#This Row],[Start Date]],LeaveTracker[[#This Row],[End Date]],lstHolidays)</f>
        <v>1</v>
      </c>
      <c r="M4157" s="27"/>
    </row>
    <row r="4158" spans="1:13" ht="30" customHeight="1" x14ac:dyDescent="0.3">
      <c r="A4158" s="27">
        <f t="shared" si="40"/>
        <v>527</v>
      </c>
      <c r="B4158" s="31">
        <v>44989</v>
      </c>
      <c r="D4158" s="19" t="s">
        <v>1801</v>
      </c>
      <c r="E4158" s="51" t="str">
        <f>IF(ISBLANK(LeaveTracker[[#This Row],[Employee Name]]),"-----",VLOOKUP(LeaveTracker[[#This Row],[Employee Name]],Employees[[Employee Name]:[Office]],7))</f>
        <v>CENRO</v>
      </c>
      <c r="F4158" s="51" t="str">
        <f>IF(ISBLANK(LeaveTracker[[#This Row],[Employee Name]]),"-----",VLOOKUP(LeaveTracker[[#This Row],[Employee Name]],Employees[[Employee Name]:[Office]],6))</f>
        <v>CASUAL</v>
      </c>
      <c r="G4158" s="24">
        <v>44967</v>
      </c>
      <c r="H4158" s="24">
        <v>44988</v>
      </c>
      <c r="I4158" s="19" t="s">
        <v>81</v>
      </c>
      <c r="K4158" s="51" t="str">
        <f>LeaveTracker[[#This Row],[Days]]&amp;" "&amp;LeaveTracker[[#This Row],[Type of Leave]]</f>
        <v>21 SL</v>
      </c>
      <c r="L4158" s="23">
        <v>21</v>
      </c>
      <c r="M4158" s="27"/>
    </row>
    <row r="4159" spans="1:13" ht="30" customHeight="1" x14ac:dyDescent="0.3">
      <c r="A4159" s="27">
        <f t="shared" si="40"/>
        <v>528</v>
      </c>
      <c r="B4159" s="31">
        <v>44989</v>
      </c>
      <c r="C4159" s="31">
        <v>44958</v>
      </c>
      <c r="D4159" s="19" t="s">
        <v>1815</v>
      </c>
      <c r="E4159" s="51" t="str">
        <f>IF(ISBLANK(LeaveTracker[[#This Row],[Employee Name]]),"-----",VLOOKUP(LeaveTracker[[#This Row],[Employee Name]],Employees[[Employee Name]:[Office]],7))</f>
        <v>CSWDO</v>
      </c>
      <c r="F4159" s="51" t="str">
        <f>IF(ISBLANK(LeaveTracker[[#This Row],[Employee Name]]),"-----",VLOOKUP(LeaveTracker[[#This Row],[Employee Name]],Employees[[Employee Name]:[Office]],6))</f>
        <v>CASUAL</v>
      </c>
      <c r="G4159" s="24">
        <v>44951</v>
      </c>
      <c r="H4159" s="24">
        <v>44951</v>
      </c>
      <c r="I4159" s="19" t="s">
        <v>81</v>
      </c>
      <c r="K4159" s="51" t="str">
        <f ca="1">LeaveTracker[[#This Row],[Days]]&amp;" "&amp;LeaveTracker[[#This Row],[Type of Leave]]</f>
        <v>1 SL</v>
      </c>
      <c r="L4159" s="23">
        <f ca="1">NETWORKDAYS(LeaveTracker[[#This Row],[Start Date]],LeaveTracker[[#This Row],[End Date]],lstHolidays)</f>
        <v>1</v>
      </c>
      <c r="M4159" s="27"/>
    </row>
    <row r="4160" spans="1:13" ht="30" customHeight="1" x14ac:dyDescent="0.3">
      <c r="A4160" s="27">
        <f t="shared" si="40"/>
        <v>529</v>
      </c>
      <c r="B4160" s="31">
        <v>44989</v>
      </c>
      <c r="C4160" s="31">
        <v>44958</v>
      </c>
      <c r="D4160" s="19" t="s">
        <v>1971</v>
      </c>
      <c r="E4160" s="51" t="str">
        <f>IF(ISBLANK(LeaveTracker[[#This Row],[Employee Name]]),"-----",VLOOKUP(LeaveTracker[[#This Row],[Employee Name]],Employees[[Employee Name]:[Office]],7))</f>
        <v>EEO/CITY MARKET</v>
      </c>
      <c r="F4160" s="51" t="str">
        <f>IF(ISBLANK(LeaveTracker[[#This Row],[Employee Name]]),"-----",VLOOKUP(LeaveTracker[[#This Row],[Employee Name]],Employees[[Employee Name]:[Office]],6))</f>
        <v>CASUAL</v>
      </c>
      <c r="G4160" s="24">
        <v>44947</v>
      </c>
      <c r="H4160" s="24">
        <v>44947</v>
      </c>
      <c r="I4160" s="19" t="s">
        <v>81</v>
      </c>
      <c r="K4160" s="51" t="str">
        <f ca="1">LeaveTracker[[#This Row],[Days]]&amp;" "&amp;LeaveTracker[[#This Row],[Type of Leave]]</f>
        <v>0 SL</v>
      </c>
      <c r="L4160" s="23">
        <f ca="1">NETWORKDAYS(LeaveTracker[[#This Row],[Start Date]],LeaveTracker[[#This Row],[End Date]],lstHolidays)</f>
        <v>0</v>
      </c>
      <c r="M4160" s="27"/>
    </row>
    <row r="4161" spans="1:13" ht="30" customHeight="1" x14ac:dyDescent="0.3">
      <c r="A4161" s="27">
        <f t="shared" si="40"/>
        <v>530</v>
      </c>
      <c r="B4161" s="31">
        <v>44989</v>
      </c>
      <c r="C4161" s="31">
        <v>44966</v>
      </c>
      <c r="D4161" s="19" t="s">
        <v>2020</v>
      </c>
      <c r="E4161" s="51" t="str">
        <f>IF(ISBLANK(LeaveTracker[[#This Row],[Employee Name]]),"-----",VLOOKUP(LeaveTracker[[#This Row],[Employee Name]],Employees[[Employee Name]:[Office]],7))</f>
        <v>HRMO</v>
      </c>
      <c r="F4161" s="51" t="str">
        <f>IF(ISBLANK(LeaveTracker[[#This Row],[Employee Name]]),"-----",VLOOKUP(LeaveTracker[[#This Row],[Employee Name]],Employees[[Employee Name]:[Office]],6))</f>
        <v>REGULAR</v>
      </c>
      <c r="G4161" s="24">
        <v>44971</v>
      </c>
      <c r="H4161" s="24">
        <v>44971</v>
      </c>
      <c r="I4161" s="19" t="s">
        <v>82</v>
      </c>
      <c r="K4161" s="51" t="str">
        <f ca="1">LeaveTracker[[#This Row],[Days]]&amp;" "&amp;LeaveTracker[[#This Row],[Type of Leave]]</f>
        <v>1 VL</v>
      </c>
      <c r="L4161" s="23">
        <f ca="1">NETWORKDAYS(LeaveTracker[[#This Row],[Start Date]],LeaveTracker[[#This Row],[End Date]],lstHolidays)</f>
        <v>1</v>
      </c>
      <c r="M4161" s="27"/>
    </row>
    <row r="4162" spans="1:13" ht="30" customHeight="1" x14ac:dyDescent="0.3">
      <c r="A4162" s="27">
        <f t="shared" si="40"/>
        <v>531</v>
      </c>
      <c r="B4162" s="31">
        <v>44989</v>
      </c>
      <c r="C4162" s="31">
        <v>44977</v>
      </c>
      <c r="D4162" s="19" t="s">
        <v>231</v>
      </c>
      <c r="E4162" s="51" t="str">
        <f>IF(ISBLANK(LeaveTracker[[#This Row],[Employee Name]]),"-----",VLOOKUP(LeaveTracker[[#This Row],[Employee Name]],Employees[[Employee Name]:[Office]],7))</f>
        <v>CSWDO</v>
      </c>
      <c r="F4162" s="51" t="str">
        <f>IF(ISBLANK(LeaveTracker[[#This Row],[Employee Name]]),"-----",VLOOKUP(LeaveTracker[[#This Row],[Employee Name]],Employees[[Employee Name]:[Office]],6))</f>
        <v>REGULAR</v>
      </c>
      <c r="G4162" s="24">
        <v>44979</v>
      </c>
      <c r="H4162" s="24">
        <v>44979</v>
      </c>
      <c r="I4162" s="19" t="s">
        <v>81</v>
      </c>
      <c r="K4162" s="51" t="str">
        <f ca="1">LeaveTracker[[#This Row],[Days]]&amp;" "&amp;LeaveTracker[[#This Row],[Type of Leave]]</f>
        <v>1 SL</v>
      </c>
      <c r="L4162" s="23">
        <f ca="1">NETWORKDAYS(LeaveTracker[[#This Row],[Start Date]],LeaveTracker[[#This Row],[End Date]],lstHolidays)</f>
        <v>1</v>
      </c>
      <c r="M4162" s="27"/>
    </row>
    <row r="4163" spans="1:13" ht="30" customHeight="1" x14ac:dyDescent="0.3">
      <c r="A4163" s="27">
        <f t="shared" si="40"/>
        <v>532</v>
      </c>
      <c r="B4163" s="31">
        <v>44989</v>
      </c>
      <c r="C4163" s="31">
        <v>44974</v>
      </c>
      <c r="D4163" s="19" t="s">
        <v>693</v>
      </c>
      <c r="E4163" s="51" t="str">
        <f>IF(ISBLANK(LeaveTracker[[#This Row],[Employee Name]]),"-----",VLOOKUP(LeaveTracker[[#This Row],[Employee Name]],Employees[[Employee Name]:[Office]],7))</f>
        <v>VMO</v>
      </c>
      <c r="F4163" s="51" t="str">
        <f>IF(ISBLANK(LeaveTracker[[#This Row],[Employee Name]]),"-----",VLOOKUP(LeaveTracker[[#This Row],[Employee Name]],Employees[[Employee Name]:[Office]],6))</f>
        <v>REGULAR</v>
      </c>
      <c r="G4163" s="24">
        <v>44977</v>
      </c>
      <c r="H4163" s="24">
        <v>44977</v>
      </c>
      <c r="I4163" s="19" t="s">
        <v>82</v>
      </c>
      <c r="K4163" s="51" t="str">
        <f ca="1">LeaveTracker[[#This Row],[Days]]&amp;" "&amp;LeaveTracker[[#This Row],[Type of Leave]]</f>
        <v>1 VL</v>
      </c>
      <c r="L4163" s="23">
        <f ca="1">NETWORKDAYS(LeaveTracker[[#This Row],[Start Date]],LeaveTracker[[#This Row],[End Date]],lstHolidays)</f>
        <v>1</v>
      </c>
      <c r="M4163" s="27"/>
    </row>
    <row r="4164" spans="1:13" ht="30" customHeight="1" x14ac:dyDescent="0.3">
      <c r="A4164" s="27">
        <f t="shared" si="40"/>
        <v>533</v>
      </c>
      <c r="B4164" s="31">
        <v>44989</v>
      </c>
      <c r="C4164" s="31">
        <v>44980</v>
      </c>
      <c r="D4164" s="19" t="s">
        <v>849</v>
      </c>
      <c r="E4164" s="51" t="str">
        <f>IF(ISBLANK(LeaveTracker[[#This Row],[Employee Name]]),"-----",VLOOKUP(LeaveTracker[[#This Row],[Employee Name]],Employees[[Employee Name]:[Office]],7))</f>
        <v>MO</v>
      </c>
      <c r="F4164" s="51" t="str">
        <f>IF(ISBLANK(LeaveTracker[[#This Row],[Employee Name]]),"-----",VLOOKUP(LeaveTracker[[#This Row],[Employee Name]],Employees[[Employee Name]:[Office]],6))</f>
        <v>REGULAR</v>
      </c>
      <c r="G4164" s="24">
        <v>44979</v>
      </c>
      <c r="H4164" s="24">
        <v>44981</v>
      </c>
      <c r="I4164" s="19" t="s">
        <v>82</v>
      </c>
      <c r="K4164" s="51" t="str">
        <f ca="1">LeaveTracker[[#This Row],[Days]]&amp;" "&amp;LeaveTracker[[#This Row],[Type of Leave]]</f>
        <v>3 VL</v>
      </c>
      <c r="L4164" s="23">
        <f ca="1">NETWORKDAYS(LeaveTracker[[#This Row],[Start Date]],LeaveTracker[[#This Row],[End Date]],lstHolidays)</f>
        <v>3</v>
      </c>
      <c r="M4164" s="27"/>
    </row>
    <row r="4165" spans="1:13" ht="30" customHeight="1" x14ac:dyDescent="0.3">
      <c r="A4165" s="27">
        <f t="shared" si="40"/>
        <v>534</v>
      </c>
      <c r="B4165" s="31">
        <v>44989</v>
      </c>
      <c r="D4165" s="19" t="s">
        <v>849</v>
      </c>
      <c r="E4165" s="51" t="str">
        <f>IF(ISBLANK(LeaveTracker[[#This Row],[Employee Name]]),"-----",VLOOKUP(LeaveTracker[[#This Row],[Employee Name]],Employees[[Employee Name]:[Office]],7))</f>
        <v>MO</v>
      </c>
      <c r="F4165" s="51" t="str">
        <f>IF(ISBLANK(LeaveTracker[[#This Row],[Employee Name]]),"-----",VLOOKUP(LeaveTracker[[#This Row],[Employee Name]],Employees[[Employee Name]:[Office]],6))</f>
        <v>REGULAR</v>
      </c>
      <c r="G4165" s="24">
        <v>44959</v>
      </c>
      <c r="H4165" s="24">
        <v>44959</v>
      </c>
      <c r="I4165" s="19" t="s">
        <v>82</v>
      </c>
      <c r="K4165" s="51" t="str">
        <f ca="1">LeaveTracker[[#This Row],[Days]]&amp;" "&amp;LeaveTracker[[#This Row],[Type of Leave]]</f>
        <v>1 VL</v>
      </c>
      <c r="L4165" s="23">
        <f ca="1">NETWORKDAYS(LeaveTracker[[#This Row],[Start Date]],LeaveTracker[[#This Row],[End Date]],lstHolidays)</f>
        <v>1</v>
      </c>
      <c r="M4165" s="27"/>
    </row>
    <row r="4166" spans="1:13" ht="30" customHeight="1" x14ac:dyDescent="0.3">
      <c r="A4166" s="27">
        <f t="shared" si="40"/>
        <v>535</v>
      </c>
      <c r="B4166" s="31">
        <v>44989</v>
      </c>
      <c r="C4166" s="31">
        <v>44956</v>
      </c>
      <c r="D4166" s="19" t="s">
        <v>1974</v>
      </c>
      <c r="E4166" s="51" t="str">
        <f>IF(ISBLANK(LeaveTracker[[#This Row],[Employee Name]]),"-----",VLOOKUP(LeaveTracker[[#This Row],[Employee Name]],Employees[[Employee Name]:[Office]],7))</f>
        <v>CENRO</v>
      </c>
      <c r="F4166" s="51">
        <f>IF(ISBLANK(LeaveTracker[[#This Row],[Employee Name]]),"-----",VLOOKUP(LeaveTracker[[#This Row],[Employee Name]],Employees[[Employee Name]:[Office]],6))</f>
        <v>0</v>
      </c>
      <c r="G4166" s="24">
        <v>44954</v>
      </c>
      <c r="H4166" s="24">
        <v>44954</v>
      </c>
      <c r="I4166" s="19" t="s">
        <v>81</v>
      </c>
      <c r="K4166" s="51" t="str">
        <f ca="1">LeaveTracker[[#This Row],[Days]]&amp;" "&amp;LeaveTracker[[#This Row],[Type of Leave]]</f>
        <v>0 SL</v>
      </c>
      <c r="L4166" s="23">
        <f ca="1">NETWORKDAYS(LeaveTracker[[#This Row],[Start Date]],LeaveTracker[[#This Row],[End Date]],lstHolidays)</f>
        <v>0</v>
      </c>
      <c r="M4166" s="27"/>
    </row>
    <row r="4167" spans="1:13" ht="30" customHeight="1" x14ac:dyDescent="0.3">
      <c r="A4167" s="27">
        <f t="shared" si="40"/>
        <v>536</v>
      </c>
      <c r="B4167" s="31">
        <v>44989</v>
      </c>
      <c r="C4167" s="31">
        <v>44854</v>
      </c>
      <c r="D4167" s="19" t="s">
        <v>1817</v>
      </c>
      <c r="E4167" s="51" t="str">
        <f>IF(ISBLANK(LeaveTracker[[#This Row],[Employee Name]]),"-----",VLOOKUP(LeaveTracker[[#This Row],[Employee Name]],Employees[[Employee Name]:[Office]],7))</f>
        <v>TCNHS</v>
      </c>
      <c r="F4167" s="51" t="str">
        <f>IF(ISBLANK(LeaveTracker[[#This Row],[Employee Name]]),"-----",VLOOKUP(LeaveTracker[[#This Row],[Employee Name]],Employees[[Employee Name]:[Office]],6))</f>
        <v>CASUAL</v>
      </c>
      <c r="G4167" s="24">
        <v>44853</v>
      </c>
      <c r="H4167" s="24">
        <v>44853</v>
      </c>
      <c r="I4167" s="19" t="s">
        <v>81</v>
      </c>
      <c r="K4167" s="51" t="str">
        <f ca="1">LeaveTracker[[#This Row],[Days]]&amp;" "&amp;LeaveTracker[[#This Row],[Type of Leave]]</f>
        <v>1 SL</v>
      </c>
      <c r="L4167" s="23">
        <f ca="1">NETWORKDAYS(LeaveTracker[[#This Row],[Start Date]],LeaveTracker[[#This Row],[End Date]],lstHolidays)</f>
        <v>1</v>
      </c>
      <c r="M4167" s="27"/>
    </row>
    <row r="4168" spans="1:13" ht="30" customHeight="1" x14ac:dyDescent="0.3">
      <c r="A4168" s="27">
        <f t="shared" si="40"/>
        <v>537</v>
      </c>
      <c r="B4168" s="31">
        <v>44989</v>
      </c>
      <c r="C4168" s="31">
        <v>44894</v>
      </c>
      <c r="D4168" s="19" t="s">
        <v>1817</v>
      </c>
      <c r="E4168" s="51" t="str">
        <f>IF(ISBLANK(LeaveTracker[[#This Row],[Employee Name]]),"-----",VLOOKUP(LeaveTracker[[#This Row],[Employee Name]],Employees[[Employee Name]:[Office]],7))</f>
        <v>TCNHS</v>
      </c>
      <c r="F4168" s="51" t="str">
        <f>IF(ISBLANK(LeaveTracker[[#This Row],[Employee Name]]),"-----",VLOOKUP(LeaveTracker[[#This Row],[Employee Name]],Employees[[Employee Name]:[Office]],6))</f>
        <v>CASUAL</v>
      </c>
      <c r="G4168" s="24">
        <v>44886</v>
      </c>
      <c r="H4168" s="24">
        <v>44888</v>
      </c>
      <c r="I4168" s="19" t="s">
        <v>81</v>
      </c>
      <c r="K4168" s="51" t="str">
        <f ca="1">LeaveTracker[[#This Row],[Days]]&amp;" "&amp;LeaveTracker[[#This Row],[Type of Leave]]</f>
        <v>3 SL</v>
      </c>
      <c r="L4168" s="23">
        <f ca="1">NETWORKDAYS(LeaveTracker[[#This Row],[Start Date]],LeaveTracker[[#This Row],[End Date]],lstHolidays)</f>
        <v>3</v>
      </c>
      <c r="M4168" s="27"/>
    </row>
    <row r="4169" spans="1:13" ht="30" customHeight="1" x14ac:dyDescent="0.3">
      <c r="A4169" s="27">
        <f t="shared" si="40"/>
        <v>538</v>
      </c>
      <c r="B4169" s="31">
        <v>44989</v>
      </c>
      <c r="C4169" s="31">
        <v>44888</v>
      </c>
      <c r="D4169" s="19" t="s">
        <v>1923</v>
      </c>
      <c r="E4169" s="51" t="str">
        <f>IF(ISBLANK(LeaveTracker[[#This Row],[Employee Name]]),"-----",VLOOKUP(LeaveTracker[[#This Row],[Employee Name]],Employees[[Employee Name]:[Office]],7))</f>
        <v>TCNHS - ISHS</v>
      </c>
      <c r="F4169" s="51" t="str">
        <f>IF(ISBLANK(LeaveTracker[[#This Row],[Employee Name]]),"-----",VLOOKUP(LeaveTracker[[#This Row],[Employee Name]],Employees[[Employee Name]:[Office]],6))</f>
        <v>CASUAL</v>
      </c>
      <c r="G4169" s="24">
        <v>44883</v>
      </c>
      <c r="H4169" s="24">
        <v>44883</v>
      </c>
      <c r="I4169" s="19" t="s">
        <v>81</v>
      </c>
      <c r="K4169" s="51" t="str">
        <f ca="1">LeaveTracker[[#This Row],[Days]]&amp;" "&amp;LeaveTracker[[#This Row],[Type of Leave]]</f>
        <v>1 SL</v>
      </c>
      <c r="L4169" s="23">
        <f ca="1">NETWORKDAYS(LeaveTracker[[#This Row],[Start Date]],LeaveTracker[[#This Row],[End Date]],lstHolidays)</f>
        <v>1</v>
      </c>
      <c r="M4169" s="27"/>
    </row>
    <row r="4170" spans="1:13" ht="30" customHeight="1" x14ac:dyDescent="0.3">
      <c r="A4170" s="27">
        <f t="shared" si="40"/>
        <v>539</v>
      </c>
      <c r="B4170" s="31">
        <v>44989</v>
      </c>
      <c r="D4170" s="19" t="s">
        <v>1885</v>
      </c>
      <c r="E4170" s="51" t="str">
        <f>IF(ISBLANK(LeaveTracker[[#This Row],[Employee Name]]),"-----",VLOOKUP(LeaveTracker[[#This Row],[Employee Name]],Employees[[Employee Name]:[Office]],7))</f>
        <v>CSWDO</v>
      </c>
      <c r="F4170" s="51" t="str">
        <f>IF(ISBLANK(LeaveTracker[[#This Row],[Employee Name]]),"-----",VLOOKUP(LeaveTracker[[#This Row],[Employee Name]],Employees[[Employee Name]:[Office]],6))</f>
        <v>CASUAL</v>
      </c>
      <c r="G4170" s="24">
        <v>44942</v>
      </c>
      <c r="H4170" s="24">
        <v>44942</v>
      </c>
      <c r="I4170" s="19" t="s">
        <v>81</v>
      </c>
      <c r="K4170" s="51" t="str">
        <f ca="1">LeaveTracker[[#This Row],[Days]]&amp;" "&amp;LeaveTracker[[#This Row],[Type of Leave]]</f>
        <v>1 SL</v>
      </c>
      <c r="L4170" s="23">
        <f ca="1">NETWORKDAYS(LeaveTracker[[#This Row],[Start Date]],LeaveTracker[[#This Row],[End Date]],lstHolidays)</f>
        <v>1</v>
      </c>
      <c r="M4170" s="27"/>
    </row>
    <row r="4171" spans="1:13" ht="30" customHeight="1" x14ac:dyDescent="0.3">
      <c r="A4171" s="27">
        <f t="shared" si="40"/>
        <v>540</v>
      </c>
      <c r="B4171" s="31">
        <v>44989</v>
      </c>
      <c r="C4171" s="31">
        <v>44959</v>
      </c>
      <c r="D4171" s="19" t="s">
        <v>2083</v>
      </c>
      <c r="E4171" s="51" t="str">
        <f>IF(ISBLANK(LeaveTracker[[#This Row],[Employee Name]]),"-----",VLOOKUP(LeaveTracker[[#This Row],[Employee Name]],Employees[[Employee Name]:[Office]],7))</f>
        <v>DEPED</v>
      </c>
      <c r="F4171" s="51">
        <f>IF(ISBLANK(LeaveTracker[[#This Row],[Employee Name]]),"-----",VLOOKUP(LeaveTracker[[#This Row],[Employee Name]],Employees[[Employee Name]:[Office]],6))</f>
        <v>0</v>
      </c>
      <c r="G4171" s="24">
        <v>44958</v>
      </c>
      <c r="H4171" s="24">
        <v>44972</v>
      </c>
      <c r="I4171" s="19" t="s">
        <v>82</v>
      </c>
      <c r="K4171" s="51" t="str">
        <f ca="1">LeaveTracker[[#This Row],[Days]]&amp;" "&amp;LeaveTracker[[#This Row],[Type of Leave]]</f>
        <v>11 VL</v>
      </c>
      <c r="L4171" s="23">
        <f ca="1">NETWORKDAYS(LeaveTracker[[#This Row],[Start Date]],LeaveTracker[[#This Row],[End Date]],lstHolidays)</f>
        <v>11</v>
      </c>
      <c r="M4171" s="27"/>
    </row>
    <row r="4172" spans="1:13" ht="30" customHeight="1" x14ac:dyDescent="0.3">
      <c r="A4172" s="27">
        <f t="shared" si="40"/>
        <v>541</v>
      </c>
      <c r="B4172" s="31">
        <v>44989</v>
      </c>
      <c r="D4172" s="19" t="s">
        <v>2083</v>
      </c>
      <c r="E4172" s="51" t="str">
        <f>IF(ISBLANK(LeaveTracker[[#This Row],[Employee Name]]),"-----",VLOOKUP(LeaveTracker[[#This Row],[Employee Name]],Employees[[Employee Name]:[Office]],7))</f>
        <v>DEPED</v>
      </c>
      <c r="F4172" s="51">
        <f>IF(ISBLANK(LeaveTracker[[#This Row],[Employee Name]]),"-----",VLOOKUP(LeaveTracker[[#This Row],[Employee Name]],Employees[[Employee Name]:[Office]],6))</f>
        <v>0</v>
      </c>
      <c r="G4172" s="24">
        <v>44931</v>
      </c>
      <c r="H4172" s="24">
        <v>44957</v>
      </c>
      <c r="I4172" s="19" t="s">
        <v>82</v>
      </c>
      <c r="K4172" s="51" t="str">
        <f ca="1">LeaveTracker[[#This Row],[Days]]&amp;" "&amp;LeaveTracker[[#This Row],[Type of Leave]]</f>
        <v>19 VL</v>
      </c>
      <c r="L4172" s="23">
        <f ca="1">NETWORKDAYS(LeaveTracker[[#This Row],[Start Date]],LeaveTracker[[#This Row],[End Date]],lstHolidays)</f>
        <v>19</v>
      </c>
      <c r="M4172" s="27"/>
    </row>
    <row r="4173" spans="1:13" ht="30" customHeight="1" x14ac:dyDescent="0.3">
      <c r="A4173" s="27">
        <f t="shared" si="40"/>
        <v>542</v>
      </c>
      <c r="B4173" s="31">
        <v>44989</v>
      </c>
      <c r="C4173" s="31">
        <v>44950</v>
      </c>
      <c r="D4173" s="19" t="s">
        <v>1854</v>
      </c>
      <c r="E4173" s="51" t="str">
        <f>IF(ISBLANK(LeaveTracker[[#This Row],[Employee Name]]),"-----",VLOOKUP(LeaveTracker[[#This Row],[Employee Name]],Employees[[Employee Name]:[Office]],7))</f>
        <v>EEO/CITY MARKET</v>
      </c>
      <c r="F4173" s="51" t="str">
        <f>IF(ISBLANK(LeaveTracker[[#This Row],[Employee Name]]),"-----",VLOOKUP(LeaveTracker[[#This Row],[Employee Name]],Employees[[Employee Name]:[Office]],6))</f>
        <v>CASUAL</v>
      </c>
      <c r="G4173" s="24">
        <v>44949</v>
      </c>
      <c r="H4173" s="24">
        <v>44949</v>
      </c>
      <c r="I4173" s="19" t="s">
        <v>81</v>
      </c>
      <c r="K4173" s="51" t="str">
        <f ca="1">LeaveTracker[[#This Row],[Days]]&amp;" "&amp;LeaveTracker[[#This Row],[Type of Leave]]</f>
        <v>1 SL</v>
      </c>
      <c r="L4173" s="23">
        <f ca="1">NETWORKDAYS(LeaveTracker[[#This Row],[Start Date]],LeaveTracker[[#This Row],[End Date]],lstHolidays)</f>
        <v>1</v>
      </c>
      <c r="M4173" s="27"/>
    </row>
    <row r="4174" spans="1:13" ht="30" customHeight="1" x14ac:dyDescent="0.3">
      <c r="A4174" s="27">
        <f t="shared" si="40"/>
        <v>543</v>
      </c>
      <c r="B4174" s="31">
        <v>44989</v>
      </c>
      <c r="D4174" s="19" t="s">
        <v>1772</v>
      </c>
      <c r="E4174" s="51" t="str">
        <f>IF(ISBLANK(LeaveTracker[[#This Row],[Employee Name]]),"-----",VLOOKUP(LeaveTracker[[#This Row],[Employee Name]],Employees[[Employee Name]:[Office]],7))</f>
        <v>LIBRARY</v>
      </c>
      <c r="F4174" s="51" t="str">
        <f>IF(ISBLANK(LeaveTracker[[#This Row],[Employee Name]]),"-----",VLOOKUP(LeaveTracker[[#This Row],[Employee Name]],Employees[[Employee Name]:[Office]],6))</f>
        <v>CASUAL</v>
      </c>
      <c r="G4174" s="24">
        <v>44950</v>
      </c>
      <c r="H4174" s="24">
        <v>44950</v>
      </c>
      <c r="I4174" s="19" t="s">
        <v>298</v>
      </c>
      <c r="J4174" s="43" t="s">
        <v>214</v>
      </c>
      <c r="K4174" s="51" t="str">
        <f ca="1">LeaveTracker[[#This Row],[Days]]&amp;" "&amp;LeaveTracker[[#This Row],[Type of Leave]]</f>
        <v>1 OTHER</v>
      </c>
      <c r="L4174" s="23">
        <f ca="1">NETWORKDAYS(LeaveTracker[[#This Row],[Start Date]],LeaveTracker[[#This Row],[End Date]],lstHolidays)</f>
        <v>1</v>
      </c>
      <c r="M4174" s="27"/>
    </row>
    <row r="4175" spans="1:13" ht="30" customHeight="1" x14ac:dyDescent="0.3">
      <c r="A4175" s="27">
        <f t="shared" si="40"/>
        <v>544</v>
      </c>
      <c r="B4175" s="31">
        <v>44989</v>
      </c>
      <c r="C4175" s="31">
        <v>44951</v>
      </c>
      <c r="D4175" s="19" t="s">
        <v>2121</v>
      </c>
      <c r="E4175" s="51" t="str">
        <f>IF(ISBLANK(LeaveTracker[[#This Row],[Employee Name]]),"-----",VLOOKUP(LeaveTracker[[#This Row],[Employee Name]],Employees[[Employee Name]:[Office]],7))</f>
        <v>CPDO</v>
      </c>
      <c r="F4175" s="51">
        <f>IF(ISBLANK(LeaveTracker[[#This Row],[Employee Name]]),"-----",VLOOKUP(LeaveTracker[[#This Row],[Employee Name]],Employees[[Employee Name]:[Office]],6))</f>
        <v>0</v>
      </c>
      <c r="G4175" s="24">
        <v>44951</v>
      </c>
      <c r="H4175" s="24">
        <v>44951</v>
      </c>
      <c r="I4175" s="19" t="s">
        <v>82</v>
      </c>
      <c r="K4175" s="51" t="str">
        <f ca="1">LeaveTracker[[#This Row],[Days]]&amp;" "&amp;LeaveTracker[[#This Row],[Type of Leave]]</f>
        <v>1 VL</v>
      </c>
      <c r="L4175" s="23">
        <f ca="1">NETWORKDAYS(LeaveTracker[[#This Row],[Start Date]],LeaveTracker[[#This Row],[End Date]],lstHolidays)</f>
        <v>1</v>
      </c>
      <c r="M4175" s="27"/>
    </row>
    <row r="4176" spans="1:13" ht="30" customHeight="1" x14ac:dyDescent="0.3">
      <c r="A4176" s="27">
        <f t="shared" si="40"/>
        <v>545</v>
      </c>
      <c r="B4176" s="31">
        <v>44989</v>
      </c>
      <c r="C4176" s="31">
        <v>44974</v>
      </c>
      <c r="D4176" s="19" t="s">
        <v>171</v>
      </c>
      <c r="E4176" s="51" t="str">
        <f>IF(ISBLANK(LeaveTracker[[#This Row],[Employee Name]]),"-----",VLOOKUP(LeaveTracker[[#This Row],[Employee Name]],Employees[[Employee Name]:[Office]],7))</f>
        <v>HRMO</v>
      </c>
      <c r="F4176" s="51" t="str">
        <f>IF(ISBLANK(LeaveTracker[[#This Row],[Employee Name]]),"-----",VLOOKUP(LeaveTracker[[#This Row],[Employee Name]],Employees[[Employee Name]:[Office]],6))</f>
        <v>REGULAR</v>
      </c>
      <c r="G4176" s="24">
        <v>44970</v>
      </c>
      <c r="H4176" s="24">
        <v>44971</v>
      </c>
      <c r="I4176" s="19" t="s">
        <v>298</v>
      </c>
      <c r="J4176" s="43" t="s">
        <v>105</v>
      </c>
      <c r="K4176" s="51" t="str">
        <f ca="1">LeaveTracker[[#This Row],[Days]]&amp;" "&amp;LeaveTracker[[#This Row],[Type of Leave]]</f>
        <v>2 OTHER</v>
      </c>
      <c r="L4176" s="23">
        <f ca="1">NETWORKDAYS(LeaveTracker[[#This Row],[Start Date]],LeaveTracker[[#This Row],[End Date]],lstHolidays)</f>
        <v>2</v>
      </c>
      <c r="M4176" s="27"/>
    </row>
    <row r="4177" spans="1:13" ht="30" customHeight="1" x14ac:dyDescent="0.3">
      <c r="A4177" s="27">
        <v>545</v>
      </c>
      <c r="B4177" s="31">
        <v>44989</v>
      </c>
      <c r="C4177" s="31">
        <v>44974</v>
      </c>
      <c r="D4177" s="19" t="s">
        <v>171</v>
      </c>
      <c r="E4177" s="51" t="str">
        <f>IF(ISBLANK(LeaveTracker[[#This Row],[Employee Name]]),"-----",VLOOKUP(LeaveTracker[[#This Row],[Employee Name]],Employees[[Employee Name]:[Office]],7))</f>
        <v>HRMO</v>
      </c>
      <c r="F4177" s="51" t="str">
        <f>IF(ISBLANK(LeaveTracker[[#This Row],[Employee Name]]),"-----",VLOOKUP(LeaveTracker[[#This Row],[Employee Name]],Employees[[Employee Name]:[Office]],6))</f>
        <v>REGULAR</v>
      </c>
      <c r="G4177" s="24">
        <v>44973</v>
      </c>
      <c r="H4177" s="24">
        <v>44973</v>
      </c>
      <c r="I4177" s="19" t="s">
        <v>298</v>
      </c>
      <c r="J4177" s="43" t="s">
        <v>105</v>
      </c>
      <c r="K4177" s="51" t="str">
        <f ca="1">LeaveTracker[[#This Row],[Days]]&amp;" "&amp;LeaveTracker[[#This Row],[Type of Leave]]</f>
        <v>1 OTHER</v>
      </c>
      <c r="L4177" s="23">
        <f ca="1">NETWORKDAYS(LeaveTracker[[#This Row],[Start Date]],LeaveTracker[[#This Row],[End Date]],lstHolidays)</f>
        <v>1</v>
      </c>
      <c r="M4177" s="27"/>
    </row>
    <row r="4178" spans="1:13" ht="30" customHeight="1" x14ac:dyDescent="0.3">
      <c r="A4178" s="27">
        <f t="shared" si="40"/>
        <v>546</v>
      </c>
      <c r="B4178" s="31">
        <v>44989</v>
      </c>
      <c r="C4178" s="31">
        <v>44974</v>
      </c>
      <c r="D4178" s="19" t="s">
        <v>171</v>
      </c>
      <c r="E4178" s="51" t="str">
        <f>IF(ISBLANK(LeaveTracker[[#This Row],[Employee Name]]),"-----",VLOOKUP(LeaveTracker[[#This Row],[Employee Name]],Employees[[Employee Name]:[Office]],7))</f>
        <v>HRMO</v>
      </c>
      <c r="F4178" s="51" t="str">
        <f>IF(ISBLANK(LeaveTracker[[#This Row],[Employee Name]]),"-----",VLOOKUP(LeaveTracker[[#This Row],[Employee Name]],Employees[[Employee Name]:[Office]],6))</f>
        <v>REGULAR</v>
      </c>
      <c r="G4178" s="24">
        <v>44984</v>
      </c>
      <c r="H4178" s="24">
        <v>44985</v>
      </c>
      <c r="I4178" s="19" t="s">
        <v>82</v>
      </c>
      <c r="K4178" s="51" t="str">
        <f ca="1">LeaveTracker[[#This Row],[Days]]&amp;" "&amp;LeaveTracker[[#This Row],[Type of Leave]]</f>
        <v>2 VL</v>
      </c>
      <c r="L4178" s="23">
        <f ca="1">NETWORKDAYS(LeaveTracker[[#This Row],[Start Date]],LeaveTracker[[#This Row],[End Date]],lstHolidays)</f>
        <v>2</v>
      </c>
      <c r="M4178" s="27"/>
    </row>
    <row r="4179" spans="1:13" ht="30" customHeight="1" x14ac:dyDescent="0.3">
      <c r="A4179" s="27">
        <f t="shared" si="40"/>
        <v>547</v>
      </c>
      <c r="B4179" s="31">
        <v>44989</v>
      </c>
      <c r="C4179" s="31">
        <v>44964</v>
      </c>
      <c r="D4179" s="19" t="s">
        <v>671</v>
      </c>
      <c r="E4179" s="51" t="str">
        <f>IF(ISBLANK(LeaveTracker[[#This Row],[Employee Name]]),"-----",VLOOKUP(LeaveTracker[[#This Row],[Employee Name]],Employees[[Employee Name]:[Office]],7))</f>
        <v>SP</v>
      </c>
      <c r="F4179" s="51" t="str">
        <f>IF(ISBLANK(LeaveTracker[[#This Row],[Employee Name]]),"-----",VLOOKUP(LeaveTracker[[#This Row],[Employee Name]],Employees[[Employee Name]:[Office]],6))</f>
        <v>REGULAR</v>
      </c>
      <c r="G4179" s="24">
        <v>44970</v>
      </c>
      <c r="H4179" s="24">
        <v>44971</v>
      </c>
      <c r="I4179" s="19" t="s">
        <v>82</v>
      </c>
      <c r="K4179" s="51" t="str">
        <f ca="1">LeaveTracker[[#This Row],[Days]]&amp;" "&amp;LeaveTracker[[#This Row],[Type of Leave]]</f>
        <v>2 VL</v>
      </c>
      <c r="L4179" s="23">
        <f ca="1">NETWORKDAYS(LeaveTracker[[#This Row],[Start Date]],LeaveTracker[[#This Row],[End Date]],lstHolidays)</f>
        <v>2</v>
      </c>
      <c r="M4179" s="27"/>
    </row>
    <row r="4180" spans="1:13" ht="30" customHeight="1" x14ac:dyDescent="0.3">
      <c r="A4180" s="27">
        <f t="shared" si="40"/>
        <v>548</v>
      </c>
      <c r="B4180" s="31">
        <v>44989</v>
      </c>
      <c r="C4180" s="31">
        <v>44973</v>
      </c>
      <c r="D4180" s="19" t="s">
        <v>1853</v>
      </c>
      <c r="E4180" s="51" t="str">
        <f>IF(ISBLANK(LeaveTracker[[#This Row],[Employee Name]]),"-----",VLOOKUP(LeaveTracker[[#This Row],[Employee Name]],Employees[[Employee Name]:[Office]],7))</f>
        <v>VMO/SP</v>
      </c>
      <c r="F4180" s="51" t="str">
        <f>IF(ISBLANK(LeaveTracker[[#This Row],[Employee Name]]),"-----",VLOOKUP(LeaveTracker[[#This Row],[Employee Name]],Employees[[Employee Name]:[Office]],6))</f>
        <v>CASUAL</v>
      </c>
      <c r="G4180" s="24">
        <v>44971</v>
      </c>
      <c r="H4180" s="24">
        <v>44972</v>
      </c>
      <c r="I4180" s="19" t="s">
        <v>81</v>
      </c>
      <c r="K4180" s="51" t="str">
        <f ca="1">LeaveTracker[[#This Row],[Days]]&amp;" "&amp;LeaveTracker[[#This Row],[Type of Leave]]</f>
        <v>2 SL</v>
      </c>
      <c r="L4180" s="23">
        <f ca="1">NETWORKDAYS(LeaveTracker[[#This Row],[Start Date]],LeaveTracker[[#This Row],[End Date]],lstHolidays)</f>
        <v>2</v>
      </c>
      <c r="M4180" s="27"/>
    </row>
    <row r="4181" spans="1:13" ht="30" customHeight="1" x14ac:dyDescent="0.3">
      <c r="A4181" s="27">
        <f t="shared" si="40"/>
        <v>549</v>
      </c>
      <c r="B4181" s="31">
        <v>44989</v>
      </c>
      <c r="C4181" s="31">
        <v>44960</v>
      </c>
      <c r="D4181" s="19" t="s">
        <v>1749</v>
      </c>
      <c r="E4181" s="51">
        <f>IF(ISBLANK(LeaveTracker[[#This Row],[Employee Name]]),"-----",VLOOKUP(LeaveTracker[[#This Row],[Employee Name]],Employees[[Employee Name]:[Office]],7))</f>
        <v>0</v>
      </c>
      <c r="F4181" s="51" t="str">
        <f>IF(ISBLANK(LeaveTracker[[#This Row],[Employee Name]]),"-----",VLOOKUP(LeaveTracker[[#This Row],[Employee Name]],Employees[[Employee Name]:[Office]],6))</f>
        <v>CASUAL</v>
      </c>
      <c r="G4181" s="24">
        <v>44965</v>
      </c>
      <c r="H4181" s="24">
        <v>44970</v>
      </c>
      <c r="I4181" s="19" t="s">
        <v>82</v>
      </c>
      <c r="K4181" s="51" t="str">
        <f ca="1">LeaveTracker[[#This Row],[Days]]&amp;" "&amp;LeaveTracker[[#This Row],[Type of Leave]]</f>
        <v>4 VL</v>
      </c>
      <c r="L4181" s="23">
        <f ca="1">NETWORKDAYS(LeaveTracker[[#This Row],[Start Date]],LeaveTracker[[#This Row],[End Date]],lstHolidays)</f>
        <v>4</v>
      </c>
      <c r="M4181" s="27"/>
    </row>
    <row r="4182" spans="1:13" ht="30" customHeight="1" x14ac:dyDescent="0.3">
      <c r="A4182" s="27">
        <f t="shared" si="40"/>
        <v>550</v>
      </c>
      <c r="B4182" s="31">
        <v>44989</v>
      </c>
      <c r="D4182" s="19" t="s">
        <v>332</v>
      </c>
      <c r="E4182" s="51" t="str">
        <f>IF(ISBLANK(LeaveTracker[[#This Row],[Employee Name]]),"-----",VLOOKUP(LeaveTracker[[#This Row],[Employee Name]],Employees[[Employee Name]:[Office]],7))</f>
        <v>INTERNAL</v>
      </c>
      <c r="F4182" s="51" t="str">
        <f>IF(ISBLANK(LeaveTracker[[#This Row],[Employee Name]]),"-----",VLOOKUP(LeaveTracker[[#This Row],[Employee Name]],Employees[[Employee Name]:[Office]],6))</f>
        <v>REGULAR</v>
      </c>
      <c r="G4182" s="24">
        <v>44973</v>
      </c>
      <c r="H4182" s="24">
        <v>44973</v>
      </c>
      <c r="I4182" s="19" t="s">
        <v>81</v>
      </c>
      <c r="K4182" s="51" t="str">
        <f ca="1">LeaveTracker[[#This Row],[Days]]&amp;" "&amp;LeaveTracker[[#This Row],[Type of Leave]]</f>
        <v>1 SL</v>
      </c>
      <c r="L4182" s="23">
        <f ca="1">NETWORKDAYS(LeaveTracker[[#This Row],[Start Date]],LeaveTracker[[#This Row],[End Date]],lstHolidays)</f>
        <v>1</v>
      </c>
      <c r="M4182" s="27"/>
    </row>
    <row r="4183" spans="1:13" ht="30" customHeight="1" x14ac:dyDescent="0.3">
      <c r="A4183" s="27">
        <f t="shared" si="40"/>
        <v>551</v>
      </c>
      <c r="B4183" s="31">
        <v>44989</v>
      </c>
      <c r="C4183" s="31">
        <v>44970</v>
      </c>
      <c r="D4183" s="19" t="s">
        <v>1838</v>
      </c>
      <c r="E4183" s="51" t="str">
        <f>IF(ISBLANK(LeaveTracker[[#This Row],[Employee Name]]),"-----",VLOOKUP(LeaveTracker[[#This Row],[Employee Name]],Employees[[Employee Name]:[Office]],7))</f>
        <v>SP</v>
      </c>
      <c r="F4183" s="51" t="str">
        <f>IF(ISBLANK(LeaveTracker[[#This Row],[Employee Name]]),"-----",VLOOKUP(LeaveTracker[[#This Row],[Employee Name]],Employees[[Employee Name]:[Office]],6))</f>
        <v>CASUAL</v>
      </c>
      <c r="G4183" s="24">
        <v>44977</v>
      </c>
      <c r="H4183" s="24">
        <v>44977</v>
      </c>
      <c r="I4183" s="19"/>
      <c r="K4183" s="51" t="str">
        <f ca="1">LeaveTracker[[#This Row],[Days]]&amp;" "&amp;LeaveTracker[[#This Row],[Type of Leave]]</f>
        <v xml:space="preserve">1 </v>
      </c>
      <c r="L4183" s="23">
        <f ca="1">NETWORKDAYS(LeaveTracker[[#This Row],[Start Date]],LeaveTracker[[#This Row],[End Date]],lstHolidays)</f>
        <v>1</v>
      </c>
      <c r="M4183" s="27"/>
    </row>
    <row r="4184" spans="1:13" ht="30" customHeight="1" x14ac:dyDescent="0.3">
      <c r="A4184" s="27">
        <f t="shared" si="40"/>
        <v>552</v>
      </c>
      <c r="B4184" s="31">
        <v>44989</v>
      </c>
      <c r="C4184" s="31">
        <v>44952</v>
      </c>
      <c r="D4184" s="19" t="s">
        <v>730</v>
      </c>
      <c r="E4184" s="51" t="str">
        <f>IF(ISBLANK(LeaveTracker[[#This Row],[Employee Name]]),"-----",VLOOKUP(LeaveTracker[[#This Row],[Employee Name]],Employees[[Employee Name]:[Office]],7))</f>
        <v>SP</v>
      </c>
      <c r="F4184" s="51" t="str">
        <f>IF(ISBLANK(LeaveTracker[[#This Row],[Employee Name]]),"-----",VLOOKUP(LeaveTracker[[#This Row],[Employee Name]],Employees[[Employee Name]:[Office]],6))</f>
        <v>REGULAR</v>
      </c>
      <c r="G4184" s="24">
        <v>44958</v>
      </c>
      <c r="H4184" s="24">
        <v>44958</v>
      </c>
      <c r="I4184" s="19" t="s">
        <v>298</v>
      </c>
      <c r="J4184" s="43" t="s">
        <v>105</v>
      </c>
      <c r="K4184" s="51" t="str">
        <f ca="1">LeaveTracker[[#This Row],[Days]]&amp;" "&amp;LeaveTracker[[#This Row],[Type of Leave]]</f>
        <v>1 OTHER</v>
      </c>
      <c r="L4184" s="23">
        <f ca="1">NETWORKDAYS(LeaveTracker[[#This Row],[Start Date]],LeaveTracker[[#This Row],[End Date]],lstHolidays)</f>
        <v>1</v>
      </c>
      <c r="M4184" s="27"/>
    </row>
    <row r="4185" spans="1:13" ht="30" customHeight="1" x14ac:dyDescent="0.3">
      <c r="A4185" s="27">
        <f t="shared" ref="A4185:A4248" si="41">A4184+1</f>
        <v>553</v>
      </c>
      <c r="B4185" s="31">
        <v>44989</v>
      </c>
      <c r="C4185" s="31">
        <v>44958</v>
      </c>
      <c r="D4185" s="19" t="s">
        <v>671</v>
      </c>
      <c r="E4185" s="51" t="str">
        <f>IF(ISBLANK(LeaveTracker[[#This Row],[Employee Name]]),"-----",VLOOKUP(LeaveTracker[[#This Row],[Employee Name]],Employees[[Employee Name]:[Office]],7))</f>
        <v>SP</v>
      </c>
      <c r="F4185" s="51" t="str">
        <f>IF(ISBLANK(LeaveTracker[[#This Row],[Employee Name]]),"-----",VLOOKUP(LeaveTracker[[#This Row],[Employee Name]],Employees[[Employee Name]:[Office]],6))</f>
        <v>REGULAR</v>
      </c>
      <c r="G4185" s="24">
        <v>44957</v>
      </c>
      <c r="H4185" s="24">
        <v>44957</v>
      </c>
      <c r="I4185" s="19" t="s">
        <v>81</v>
      </c>
      <c r="K4185" s="51" t="str">
        <f ca="1">LeaveTracker[[#This Row],[Days]]&amp;" "&amp;LeaveTracker[[#This Row],[Type of Leave]]</f>
        <v>1 SL</v>
      </c>
      <c r="L4185" s="23">
        <f ca="1">NETWORKDAYS(LeaveTracker[[#This Row],[Start Date]],LeaveTracker[[#This Row],[End Date]],lstHolidays)</f>
        <v>1</v>
      </c>
      <c r="M4185" s="27"/>
    </row>
    <row r="4186" spans="1:13" ht="30" customHeight="1" x14ac:dyDescent="0.3">
      <c r="A4186" s="27">
        <f t="shared" si="41"/>
        <v>554</v>
      </c>
      <c r="B4186" s="31">
        <v>44989</v>
      </c>
      <c r="C4186" s="31">
        <v>44958</v>
      </c>
      <c r="D4186" s="19" t="s">
        <v>362</v>
      </c>
      <c r="E4186" s="51" t="str">
        <f>IF(ISBLANK(LeaveTracker[[#This Row],[Employee Name]]),"-----",VLOOKUP(LeaveTracker[[#This Row],[Employee Name]],Employees[[Employee Name]:[Office]],7))</f>
        <v>SP</v>
      </c>
      <c r="F4186" s="51" t="str">
        <f>IF(ISBLANK(LeaveTracker[[#This Row],[Employee Name]]),"-----",VLOOKUP(LeaveTracker[[#This Row],[Employee Name]],Employees[[Employee Name]:[Office]],6))</f>
        <v>REGULAR</v>
      </c>
      <c r="G4186" s="24">
        <v>44965</v>
      </c>
      <c r="H4186" s="24">
        <v>44966</v>
      </c>
      <c r="I4186" s="19" t="s">
        <v>298</v>
      </c>
      <c r="J4186" s="43" t="s">
        <v>105</v>
      </c>
      <c r="K4186" s="51" t="str">
        <f ca="1">LeaveTracker[[#This Row],[Days]]&amp;" "&amp;LeaveTracker[[#This Row],[Type of Leave]]</f>
        <v>2 OTHER</v>
      </c>
      <c r="L4186" s="23">
        <f ca="1">NETWORKDAYS(LeaveTracker[[#This Row],[Start Date]],LeaveTracker[[#This Row],[End Date]],lstHolidays)</f>
        <v>2</v>
      </c>
      <c r="M4186" s="27"/>
    </row>
    <row r="4187" spans="1:13" ht="30" customHeight="1" x14ac:dyDescent="0.3">
      <c r="A4187" s="27">
        <f t="shared" si="41"/>
        <v>555</v>
      </c>
      <c r="B4187" s="31">
        <v>44989</v>
      </c>
      <c r="C4187" s="31">
        <v>44959</v>
      </c>
      <c r="D4187" s="19" t="s">
        <v>833</v>
      </c>
      <c r="E4187" s="51" t="str">
        <f>IF(ISBLANK(LeaveTracker[[#This Row],[Employee Name]]),"-----",VLOOKUP(LeaveTracker[[#This Row],[Employee Name]],Employees[[Employee Name]:[Office]],7))</f>
        <v>CTO</v>
      </c>
      <c r="F4187" s="51" t="str">
        <f>IF(ISBLANK(LeaveTracker[[#This Row],[Employee Name]]),"-----",VLOOKUP(LeaveTracker[[#This Row],[Employee Name]],Employees[[Employee Name]:[Office]],6))</f>
        <v>REGULAR</v>
      </c>
      <c r="G4187" s="24">
        <v>44958</v>
      </c>
      <c r="H4187" s="24">
        <v>44958</v>
      </c>
      <c r="I4187" s="19" t="s">
        <v>81</v>
      </c>
      <c r="K4187" s="51" t="str">
        <f ca="1">LeaveTracker[[#This Row],[Days]]&amp;" "&amp;LeaveTracker[[#This Row],[Type of Leave]]</f>
        <v>1 SL</v>
      </c>
      <c r="L4187" s="23">
        <f ca="1">NETWORKDAYS(LeaveTracker[[#This Row],[Start Date]],LeaveTracker[[#This Row],[End Date]],lstHolidays)</f>
        <v>1</v>
      </c>
      <c r="M4187" s="27"/>
    </row>
    <row r="4188" spans="1:13" ht="30" customHeight="1" x14ac:dyDescent="0.3">
      <c r="A4188" s="27">
        <f t="shared" si="41"/>
        <v>556</v>
      </c>
      <c r="B4188" s="31">
        <v>44989</v>
      </c>
      <c r="C4188" s="31">
        <v>44977</v>
      </c>
      <c r="D4188" s="19" t="s">
        <v>1878</v>
      </c>
      <c r="E4188" s="51" t="str">
        <f>IF(ISBLANK(LeaveTracker[[#This Row],[Employee Name]]),"-----",VLOOKUP(LeaveTracker[[#This Row],[Employee Name]],Employees[[Employee Name]:[Office]],7))</f>
        <v>TICC</v>
      </c>
      <c r="F4188" s="51" t="str">
        <f>IF(ISBLANK(LeaveTracker[[#This Row],[Employee Name]]),"-----",VLOOKUP(LeaveTracker[[#This Row],[Employee Name]],Employees[[Employee Name]:[Office]],6))</f>
        <v>CASUAL</v>
      </c>
      <c r="G4188" s="24">
        <v>44974</v>
      </c>
      <c r="H4188" s="24">
        <v>44975</v>
      </c>
      <c r="I4188" s="19" t="s">
        <v>81</v>
      </c>
      <c r="K4188" s="51" t="str">
        <f ca="1">LeaveTracker[[#This Row],[Days]]&amp;" "&amp;LeaveTracker[[#This Row],[Type of Leave]]</f>
        <v>1 SL</v>
      </c>
      <c r="L4188" s="23">
        <f ca="1">NETWORKDAYS(LeaveTracker[[#This Row],[Start Date]],LeaveTracker[[#This Row],[End Date]],lstHolidays)</f>
        <v>1</v>
      </c>
      <c r="M4188" s="27"/>
    </row>
    <row r="4189" spans="1:13" ht="30" customHeight="1" x14ac:dyDescent="0.3">
      <c r="A4189" s="27">
        <f t="shared" si="41"/>
        <v>557</v>
      </c>
      <c r="B4189" s="31">
        <v>44989</v>
      </c>
      <c r="C4189" s="31">
        <v>44970</v>
      </c>
      <c r="D4189" s="19" t="s">
        <v>1970</v>
      </c>
      <c r="E4189" s="51" t="str">
        <f>IF(ISBLANK(LeaveTracker[[#This Row],[Employee Name]]),"-----",VLOOKUP(LeaveTracker[[#This Row],[Employee Name]],Employees[[Employee Name]:[Office]],7))</f>
        <v>TICC</v>
      </c>
      <c r="F4189" s="51" t="str">
        <f>IF(ISBLANK(LeaveTracker[[#This Row],[Employee Name]]),"-----",VLOOKUP(LeaveTracker[[#This Row],[Employee Name]],Employees[[Employee Name]:[Office]],6))</f>
        <v>CASUAL</v>
      </c>
      <c r="G4189" s="24">
        <v>44977</v>
      </c>
      <c r="H4189" s="24">
        <v>44981</v>
      </c>
      <c r="I4189" s="19" t="s">
        <v>82</v>
      </c>
      <c r="K4189" s="51" t="str">
        <f ca="1">LeaveTracker[[#This Row],[Days]]&amp;" "&amp;LeaveTracker[[#This Row],[Type of Leave]]</f>
        <v>5 VL</v>
      </c>
      <c r="L4189" s="23">
        <f ca="1">NETWORKDAYS(LeaveTracker[[#This Row],[Start Date]],LeaveTracker[[#This Row],[End Date]],lstHolidays)</f>
        <v>5</v>
      </c>
      <c r="M4189" s="27"/>
    </row>
    <row r="4190" spans="1:13" ht="30" customHeight="1" x14ac:dyDescent="0.3">
      <c r="A4190" s="27">
        <f t="shared" si="41"/>
        <v>558</v>
      </c>
      <c r="B4190" s="31">
        <v>44989</v>
      </c>
      <c r="C4190" s="31">
        <v>44972</v>
      </c>
      <c r="D4190" s="19" t="s">
        <v>1878</v>
      </c>
      <c r="E4190" s="51" t="str">
        <f>IF(ISBLANK(LeaveTracker[[#This Row],[Employee Name]]),"-----",VLOOKUP(LeaveTracker[[#This Row],[Employee Name]],Employees[[Employee Name]:[Office]],7))</f>
        <v>TICC</v>
      </c>
      <c r="F4190" s="51" t="str">
        <f>IF(ISBLANK(LeaveTracker[[#This Row],[Employee Name]]),"-----",VLOOKUP(LeaveTracker[[#This Row],[Employee Name]],Employees[[Employee Name]:[Office]],6))</f>
        <v>CASUAL</v>
      </c>
      <c r="G4190" s="24">
        <v>44970</v>
      </c>
      <c r="H4190" s="24">
        <v>44970</v>
      </c>
      <c r="I4190" s="19" t="s">
        <v>81</v>
      </c>
      <c r="K4190" s="51" t="str">
        <f ca="1">LeaveTracker[[#This Row],[Days]]&amp;" "&amp;LeaveTracker[[#This Row],[Type of Leave]]</f>
        <v>1 SL</v>
      </c>
      <c r="L4190" s="23">
        <f ca="1">NETWORKDAYS(LeaveTracker[[#This Row],[Start Date]],LeaveTracker[[#This Row],[End Date]],lstHolidays)</f>
        <v>1</v>
      </c>
      <c r="M4190" s="27"/>
    </row>
    <row r="4191" spans="1:13" ht="30" customHeight="1" x14ac:dyDescent="0.3">
      <c r="A4191" s="27">
        <f t="shared" si="41"/>
        <v>559</v>
      </c>
      <c r="B4191" s="31">
        <v>44989</v>
      </c>
      <c r="C4191" s="31">
        <v>44972</v>
      </c>
      <c r="D4191" s="19" t="s">
        <v>1823</v>
      </c>
      <c r="E4191" s="51" t="str">
        <f>IF(ISBLANK(LeaveTracker[[#This Row],[Employee Name]]),"-----",VLOOKUP(LeaveTracker[[#This Row],[Employee Name]],Employees[[Employee Name]:[Office]],7))</f>
        <v>TICC</v>
      </c>
      <c r="F4191" s="51" t="str">
        <f>IF(ISBLANK(LeaveTracker[[#This Row],[Employee Name]]),"-----",VLOOKUP(LeaveTracker[[#This Row],[Employee Name]],Employees[[Employee Name]:[Office]],6))</f>
        <v>CASUAL</v>
      </c>
      <c r="G4191" s="24">
        <v>44965</v>
      </c>
      <c r="H4191" s="24">
        <v>44965</v>
      </c>
      <c r="I4191" s="19" t="s">
        <v>81</v>
      </c>
      <c r="K4191" s="51" t="str">
        <f ca="1">LeaveTracker[[#This Row],[Days]]&amp;" "&amp;LeaveTracker[[#This Row],[Type of Leave]]</f>
        <v>1 SL</v>
      </c>
      <c r="L4191" s="23">
        <f ca="1">NETWORKDAYS(LeaveTracker[[#This Row],[Start Date]],LeaveTracker[[#This Row],[End Date]],lstHolidays)</f>
        <v>1</v>
      </c>
      <c r="M4191" s="27"/>
    </row>
    <row r="4192" spans="1:13" ht="30" customHeight="1" x14ac:dyDescent="0.3">
      <c r="A4192" s="27">
        <f t="shared" si="41"/>
        <v>560</v>
      </c>
      <c r="B4192" s="31">
        <v>44989</v>
      </c>
      <c r="C4192" s="31">
        <v>44971</v>
      </c>
      <c r="D4192" s="19" t="s">
        <v>1865</v>
      </c>
      <c r="E4192" s="51" t="str">
        <f>IF(ISBLANK(LeaveTracker[[#This Row],[Employee Name]]),"-----",VLOOKUP(LeaveTracker[[#This Row],[Employee Name]],Employees[[Employee Name]:[Office]],7))</f>
        <v>TICC</v>
      </c>
      <c r="F4192" s="51" t="str">
        <f>IF(ISBLANK(LeaveTracker[[#This Row],[Employee Name]]),"-----",VLOOKUP(LeaveTracker[[#This Row],[Employee Name]],Employees[[Employee Name]:[Office]],6))</f>
        <v>CASUAL</v>
      </c>
      <c r="G4192" s="24">
        <v>44970</v>
      </c>
      <c r="H4192" s="24">
        <v>44970</v>
      </c>
      <c r="I4192" s="19" t="s">
        <v>81</v>
      </c>
      <c r="K4192" s="51" t="str">
        <f ca="1">LeaveTracker[[#This Row],[Days]]&amp;" "&amp;LeaveTracker[[#This Row],[Type of Leave]]</f>
        <v>1 SL</v>
      </c>
      <c r="L4192" s="23">
        <f ca="1">NETWORKDAYS(LeaveTracker[[#This Row],[Start Date]],LeaveTracker[[#This Row],[End Date]],lstHolidays)</f>
        <v>1</v>
      </c>
      <c r="M4192" s="27"/>
    </row>
    <row r="4193" spans="1:13" ht="30" customHeight="1" x14ac:dyDescent="0.3">
      <c r="A4193" s="27">
        <f t="shared" si="41"/>
        <v>561</v>
      </c>
      <c r="B4193" s="31">
        <v>44989</v>
      </c>
      <c r="C4193" s="31">
        <v>44971</v>
      </c>
      <c r="D4193" s="19" t="s">
        <v>1931</v>
      </c>
      <c r="E4193" s="51" t="str">
        <f>IF(ISBLANK(LeaveTracker[[#This Row],[Employee Name]]),"-----",VLOOKUP(LeaveTracker[[#This Row],[Employee Name]],Employees[[Employee Name]:[Office]],7))</f>
        <v>TICC</v>
      </c>
      <c r="F4193" s="51" t="str">
        <f>IF(ISBLANK(LeaveTracker[[#This Row],[Employee Name]]),"-----",VLOOKUP(LeaveTracker[[#This Row],[Employee Name]],Employees[[Employee Name]:[Office]],6))</f>
        <v>CASUAL</v>
      </c>
      <c r="G4193" s="24">
        <v>44970</v>
      </c>
      <c r="H4193" s="24">
        <v>44971</v>
      </c>
      <c r="I4193" s="19" t="s">
        <v>81</v>
      </c>
      <c r="K4193" s="51" t="str">
        <f ca="1">LeaveTracker[[#This Row],[Days]]&amp;" "&amp;LeaveTracker[[#This Row],[Type of Leave]]</f>
        <v>2 SL</v>
      </c>
      <c r="L4193" s="23">
        <f ca="1">NETWORKDAYS(LeaveTracker[[#This Row],[Start Date]],LeaveTracker[[#This Row],[End Date]],lstHolidays)</f>
        <v>2</v>
      </c>
      <c r="M4193" s="27"/>
    </row>
    <row r="4194" spans="1:13" ht="30" customHeight="1" x14ac:dyDescent="0.3">
      <c r="A4194" s="27">
        <f t="shared" si="41"/>
        <v>562</v>
      </c>
      <c r="B4194" s="31">
        <v>44989</v>
      </c>
      <c r="C4194" s="31">
        <v>44972</v>
      </c>
      <c r="D4194" s="19" t="s">
        <v>1917</v>
      </c>
      <c r="E4194" s="51" t="str">
        <f>IF(ISBLANK(LeaveTracker[[#This Row],[Employee Name]]),"-----",VLOOKUP(LeaveTracker[[#This Row],[Employee Name]],Employees[[Employee Name]:[Office]],7))</f>
        <v>TICC</v>
      </c>
      <c r="F4194" s="51" t="str">
        <f>IF(ISBLANK(LeaveTracker[[#This Row],[Employee Name]]),"-----",VLOOKUP(LeaveTracker[[#This Row],[Employee Name]],Employees[[Employee Name]:[Office]],6))</f>
        <v>JOBCON</v>
      </c>
      <c r="G4194" s="24">
        <v>44976</v>
      </c>
      <c r="H4194" s="24">
        <v>44976</v>
      </c>
      <c r="I4194" s="19" t="s">
        <v>82</v>
      </c>
      <c r="K4194" s="51" t="str">
        <f ca="1">LeaveTracker[[#This Row],[Days]]&amp;" "&amp;LeaveTracker[[#This Row],[Type of Leave]]</f>
        <v>0 VL</v>
      </c>
      <c r="L4194" s="23">
        <f ca="1">NETWORKDAYS(LeaveTracker[[#This Row],[Start Date]],LeaveTracker[[#This Row],[End Date]],lstHolidays)</f>
        <v>0</v>
      </c>
      <c r="M4194" s="27"/>
    </row>
    <row r="4195" spans="1:13" ht="30" customHeight="1" x14ac:dyDescent="0.3">
      <c r="A4195" s="27">
        <f t="shared" si="41"/>
        <v>563</v>
      </c>
      <c r="B4195" s="31">
        <v>44989</v>
      </c>
      <c r="C4195" s="31">
        <v>44977</v>
      </c>
      <c r="D4195" s="19" t="s">
        <v>1878</v>
      </c>
      <c r="E4195" s="51" t="str">
        <f>IF(ISBLANK(LeaveTracker[[#This Row],[Employee Name]]),"-----",VLOOKUP(LeaveTracker[[#This Row],[Employee Name]],Employees[[Employee Name]:[Office]],7))</f>
        <v>TICC</v>
      </c>
      <c r="F4195" s="51" t="str">
        <f>IF(ISBLANK(LeaveTracker[[#This Row],[Employee Name]]),"-----",VLOOKUP(LeaveTracker[[#This Row],[Employee Name]],Employees[[Employee Name]:[Office]],6))</f>
        <v>CASUAL</v>
      </c>
      <c r="G4195" s="24">
        <v>44992</v>
      </c>
      <c r="H4195" s="24">
        <v>44992</v>
      </c>
      <c r="I4195" s="19" t="s">
        <v>82</v>
      </c>
      <c r="K4195" s="51" t="str">
        <f ca="1">LeaveTracker[[#This Row],[Days]]&amp;" "&amp;LeaveTracker[[#This Row],[Type of Leave]]</f>
        <v>1 VL</v>
      </c>
      <c r="L4195" s="23">
        <f ca="1">NETWORKDAYS(LeaveTracker[[#This Row],[Start Date]],LeaveTracker[[#This Row],[End Date]],lstHolidays)</f>
        <v>1</v>
      </c>
      <c r="M4195" s="27"/>
    </row>
    <row r="4196" spans="1:13" ht="30" customHeight="1" x14ac:dyDescent="0.3">
      <c r="A4196" s="27">
        <v>563</v>
      </c>
      <c r="B4196" s="31">
        <v>44989</v>
      </c>
      <c r="C4196" s="31">
        <v>44977</v>
      </c>
      <c r="D4196" s="19" t="s">
        <v>1878</v>
      </c>
      <c r="E4196" s="51" t="str">
        <f>IF(ISBLANK(LeaveTracker[[#This Row],[Employee Name]]),"-----",VLOOKUP(LeaveTracker[[#This Row],[Employee Name]],Employees[[Employee Name]:[Office]],7))</f>
        <v>TICC</v>
      </c>
      <c r="F4196" s="51" t="str">
        <f>IF(ISBLANK(LeaveTracker[[#This Row],[Employee Name]]),"-----",VLOOKUP(LeaveTracker[[#This Row],[Employee Name]],Employees[[Employee Name]:[Office]],6))</f>
        <v>CASUAL</v>
      </c>
      <c r="G4196" s="24">
        <v>44995</v>
      </c>
      <c r="H4196" s="24">
        <v>44995</v>
      </c>
      <c r="I4196" s="19" t="s">
        <v>82</v>
      </c>
      <c r="K4196" s="51" t="str">
        <f ca="1">LeaveTracker[[#This Row],[Days]]&amp;" "&amp;LeaveTracker[[#This Row],[Type of Leave]]</f>
        <v>1 VL</v>
      </c>
      <c r="L4196" s="23">
        <f ca="1">NETWORKDAYS(LeaveTracker[[#This Row],[Start Date]],LeaveTracker[[#This Row],[End Date]],lstHolidays)</f>
        <v>1</v>
      </c>
      <c r="M4196" s="27"/>
    </row>
    <row r="4197" spans="1:13" ht="30" customHeight="1" x14ac:dyDescent="0.3">
      <c r="A4197" s="27">
        <v>563</v>
      </c>
      <c r="B4197" s="31">
        <v>44989</v>
      </c>
      <c r="C4197" s="31">
        <v>44977</v>
      </c>
      <c r="D4197" s="19" t="s">
        <v>1878</v>
      </c>
      <c r="E4197" s="51" t="str">
        <f>IF(ISBLANK(LeaveTracker[[#This Row],[Employee Name]]),"-----",VLOOKUP(LeaveTracker[[#This Row],[Employee Name]],Employees[[Employee Name]:[Office]],7))</f>
        <v>TICC</v>
      </c>
      <c r="F4197" s="51" t="str">
        <f>IF(ISBLANK(LeaveTracker[[#This Row],[Employee Name]]),"-----",VLOOKUP(LeaveTracker[[#This Row],[Employee Name]],Employees[[Employee Name]:[Office]],6))</f>
        <v>CASUAL</v>
      </c>
      <c r="G4197" s="24">
        <v>44998</v>
      </c>
      <c r="H4197" s="24">
        <v>44998</v>
      </c>
      <c r="I4197" s="19" t="s">
        <v>82</v>
      </c>
      <c r="K4197" s="51" t="str">
        <f ca="1">LeaveTracker[[#This Row],[Days]]&amp;" "&amp;LeaveTracker[[#This Row],[Type of Leave]]</f>
        <v>1 VL</v>
      </c>
      <c r="L4197" s="23">
        <f ca="1">NETWORKDAYS(LeaveTracker[[#This Row],[Start Date]],LeaveTracker[[#This Row],[End Date]],lstHolidays)</f>
        <v>1</v>
      </c>
      <c r="M4197" s="27"/>
    </row>
    <row r="4198" spans="1:13" ht="30" customHeight="1" x14ac:dyDescent="0.3">
      <c r="A4198" s="27">
        <f t="shared" si="41"/>
        <v>564</v>
      </c>
      <c r="B4198" s="31">
        <v>44989</v>
      </c>
      <c r="C4198" s="31">
        <v>44974</v>
      </c>
      <c r="D4198" s="19" t="s">
        <v>1877</v>
      </c>
      <c r="E4198" s="51" t="str">
        <f>IF(ISBLANK(LeaveTracker[[#This Row],[Employee Name]]),"-----",VLOOKUP(LeaveTracker[[#This Row],[Employee Name]],Employees[[Employee Name]:[Office]],7))</f>
        <v>TICC</v>
      </c>
      <c r="F4198" s="51" t="str">
        <f>IF(ISBLANK(LeaveTracker[[#This Row],[Employee Name]]),"-----",VLOOKUP(LeaveTracker[[#This Row],[Employee Name]],Employees[[Employee Name]:[Office]],6))</f>
        <v>CASUAL</v>
      </c>
      <c r="G4198" s="24">
        <v>44970</v>
      </c>
      <c r="H4198" s="24">
        <v>44970</v>
      </c>
      <c r="I4198" s="19" t="s">
        <v>81</v>
      </c>
      <c r="K4198" s="51" t="str">
        <f ca="1">LeaveTracker[[#This Row],[Days]]&amp;" "&amp;LeaveTracker[[#This Row],[Type of Leave]]</f>
        <v>1 SL</v>
      </c>
      <c r="L4198" s="23">
        <f ca="1">NETWORKDAYS(LeaveTracker[[#This Row],[Start Date]],LeaveTracker[[#This Row],[End Date]],lstHolidays)</f>
        <v>1</v>
      </c>
      <c r="M4198" s="27"/>
    </row>
    <row r="4199" spans="1:13" ht="30" customHeight="1" x14ac:dyDescent="0.3">
      <c r="A4199" s="27">
        <f t="shared" si="41"/>
        <v>565</v>
      </c>
      <c r="B4199" s="31">
        <v>44989</v>
      </c>
      <c r="C4199" s="31">
        <v>44967</v>
      </c>
      <c r="D4199" s="19" t="s">
        <v>1821</v>
      </c>
      <c r="E4199" s="51" t="str">
        <f>IF(ISBLANK(LeaveTracker[[#This Row],[Employee Name]]),"-----",VLOOKUP(LeaveTracker[[#This Row],[Employee Name]],Employees[[Employee Name]:[Office]],7))</f>
        <v>TICC/TCCH</v>
      </c>
      <c r="F4199" s="51" t="str">
        <f>IF(ISBLANK(LeaveTracker[[#This Row],[Employee Name]]),"-----",VLOOKUP(LeaveTracker[[#This Row],[Employee Name]],Employees[[Employee Name]:[Office]],6))</f>
        <v>CASUAL</v>
      </c>
      <c r="G4199" s="24">
        <v>44966</v>
      </c>
      <c r="H4199" s="24">
        <v>44966</v>
      </c>
      <c r="I4199" s="19" t="s">
        <v>298</v>
      </c>
      <c r="J4199" s="43" t="s">
        <v>105</v>
      </c>
      <c r="K4199" s="51" t="str">
        <f ca="1">LeaveTracker[[#This Row],[Days]]&amp;" "&amp;LeaveTracker[[#This Row],[Type of Leave]]</f>
        <v>1 OTHER</v>
      </c>
      <c r="L4199" s="23">
        <f ca="1">NETWORKDAYS(LeaveTracker[[#This Row],[Start Date]],LeaveTracker[[#This Row],[End Date]],lstHolidays)</f>
        <v>1</v>
      </c>
      <c r="M4199" s="27"/>
    </row>
    <row r="4200" spans="1:13" ht="30" customHeight="1" x14ac:dyDescent="0.3">
      <c r="A4200" s="27">
        <f t="shared" si="41"/>
        <v>566</v>
      </c>
      <c r="B4200" s="31">
        <v>44989</v>
      </c>
      <c r="C4200" s="31">
        <v>44977</v>
      </c>
      <c r="D4200" s="19" t="s">
        <v>1880</v>
      </c>
      <c r="E4200" s="51" t="str">
        <f>IF(ISBLANK(LeaveTracker[[#This Row],[Employee Name]]),"-----",VLOOKUP(LeaveTracker[[#This Row],[Employee Name]],Employees[[Employee Name]:[Office]],7))</f>
        <v>TICC</v>
      </c>
      <c r="F4200" s="51" t="str">
        <f>IF(ISBLANK(LeaveTracker[[#This Row],[Employee Name]]),"-----",VLOOKUP(LeaveTracker[[#This Row],[Employee Name]],Employees[[Employee Name]:[Office]],6))</f>
        <v>CASUAL</v>
      </c>
      <c r="G4200" s="31">
        <v>44977</v>
      </c>
      <c r="H4200" s="31">
        <v>44977</v>
      </c>
      <c r="I4200" s="19" t="s">
        <v>81</v>
      </c>
      <c r="K4200" s="51" t="str">
        <f ca="1">LeaveTracker[[#This Row],[Days]]&amp;" "&amp;LeaveTracker[[#This Row],[Type of Leave]]</f>
        <v>1 SL</v>
      </c>
      <c r="L4200" s="23">
        <f ca="1">NETWORKDAYS(LeaveTracker[[#This Row],[Start Date]],LeaveTracker[[#This Row],[End Date]],lstHolidays)</f>
        <v>1</v>
      </c>
      <c r="M4200" s="27"/>
    </row>
    <row r="4201" spans="1:13" ht="30" customHeight="1" x14ac:dyDescent="0.3">
      <c r="A4201" s="27">
        <f t="shared" si="41"/>
        <v>567</v>
      </c>
      <c r="B4201" s="31">
        <v>44989</v>
      </c>
      <c r="C4201" s="31">
        <v>44984</v>
      </c>
      <c r="D4201" s="19" t="s">
        <v>1931</v>
      </c>
      <c r="E4201" s="51" t="str">
        <f>IF(ISBLANK(LeaveTracker[[#This Row],[Employee Name]]),"-----",VLOOKUP(LeaveTracker[[#This Row],[Employee Name]],Employees[[Employee Name]:[Office]],7))</f>
        <v>TICC</v>
      </c>
      <c r="F4201" s="51" t="str">
        <f>IF(ISBLANK(LeaveTracker[[#This Row],[Employee Name]]),"-----",VLOOKUP(LeaveTracker[[#This Row],[Employee Name]],Employees[[Employee Name]:[Office]],6))</f>
        <v>CASUAL</v>
      </c>
      <c r="G4201" s="24">
        <v>44991</v>
      </c>
      <c r="H4201" s="24">
        <v>44995</v>
      </c>
      <c r="I4201" s="19" t="s">
        <v>82</v>
      </c>
      <c r="K4201" s="51" t="str">
        <f ca="1">LeaveTracker[[#This Row],[Days]]&amp;" "&amp;LeaveTracker[[#This Row],[Type of Leave]]</f>
        <v>5 VL</v>
      </c>
      <c r="L4201" s="23">
        <f ca="1">NETWORKDAYS(LeaveTracker[[#This Row],[Start Date]],LeaveTracker[[#This Row],[End Date]],lstHolidays)</f>
        <v>5</v>
      </c>
      <c r="M4201" s="27"/>
    </row>
    <row r="4202" spans="1:13" ht="30" customHeight="1" x14ac:dyDescent="0.3">
      <c r="A4202" s="27">
        <f t="shared" si="41"/>
        <v>568</v>
      </c>
      <c r="B4202" s="31">
        <v>44989</v>
      </c>
      <c r="C4202" s="31">
        <v>44979</v>
      </c>
      <c r="D4202" s="19" t="s">
        <v>1931</v>
      </c>
      <c r="E4202" s="51" t="str">
        <f>IF(ISBLANK(LeaveTracker[[#This Row],[Employee Name]]),"-----",VLOOKUP(LeaveTracker[[#This Row],[Employee Name]],Employees[[Employee Name]:[Office]],7))</f>
        <v>TICC</v>
      </c>
      <c r="F4202" s="51" t="str">
        <f>IF(ISBLANK(LeaveTracker[[#This Row],[Employee Name]]),"-----",VLOOKUP(LeaveTracker[[#This Row],[Employee Name]],Employees[[Employee Name]:[Office]],6))</f>
        <v>CASUAL</v>
      </c>
      <c r="G4202" s="24">
        <v>44977</v>
      </c>
      <c r="H4202" s="24">
        <v>44977</v>
      </c>
      <c r="I4202" s="19" t="s">
        <v>81</v>
      </c>
      <c r="K4202" s="51" t="str">
        <f ca="1">LeaveTracker[[#This Row],[Days]]&amp;" "&amp;LeaveTracker[[#This Row],[Type of Leave]]</f>
        <v>1 SL</v>
      </c>
      <c r="L4202" s="23">
        <f ca="1">NETWORKDAYS(LeaveTracker[[#This Row],[Start Date]],LeaveTracker[[#This Row],[End Date]],lstHolidays)</f>
        <v>1</v>
      </c>
      <c r="M4202" s="27"/>
    </row>
    <row r="4203" spans="1:13" ht="30" customHeight="1" x14ac:dyDescent="0.3">
      <c r="A4203" s="27">
        <f t="shared" si="41"/>
        <v>569</v>
      </c>
      <c r="B4203" s="31">
        <v>44989</v>
      </c>
      <c r="C4203" s="31">
        <v>44980</v>
      </c>
      <c r="D4203" s="19" t="s">
        <v>1821</v>
      </c>
      <c r="E4203" s="51" t="str">
        <f>IF(ISBLANK(LeaveTracker[[#This Row],[Employee Name]]),"-----",VLOOKUP(LeaveTracker[[#This Row],[Employee Name]],Employees[[Employee Name]:[Office]],7))</f>
        <v>TICC/TCCH</v>
      </c>
      <c r="F4203" s="51" t="str">
        <f>IF(ISBLANK(LeaveTracker[[#This Row],[Employee Name]]),"-----",VLOOKUP(LeaveTracker[[#This Row],[Employee Name]],Employees[[Employee Name]:[Office]],6))</f>
        <v>CASUAL</v>
      </c>
      <c r="G4203" s="24">
        <v>44972</v>
      </c>
      <c r="H4203" s="24">
        <v>44972</v>
      </c>
      <c r="I4203" s="19" t="s">
        <v>298</v>
      </c>
      <c r="J4203" s="43" t="s">
        <v>105</v>
      </c>
      <c r="K4203" s="51" t="str">
        <f ca="1">LeaveTracker[[#This Row],[Days]]&amp;" "&amp;LeaveTracker[[#This Row],[Type of Leave]]</f>
        <v>1 OTHER</v>
      </c>
      <c r="L4203" s="23">
        <f ca="1">NETWORKDAYS(LeaveTracker[[#This Row],[Start Date]],LeaveTracker[[#This Row],[End Date]],lstHolidays)</f>
        <v>1</v>
      </c>
      <c r="M4203" s="27"/>
    </row>
    <row r="4204" spans="1:13" ht="30" customHeight="1" x14ac:dyDescent="0.3">
      <c r="A4204" s="27">
        <f t="shared" si="41"/>
        <v>570</v>
      </c>
      <c r="B4204" s="31">
        <v>44989</v>
      </c>
      <c r="C4204" s="31">
        <v>44980</v>
      </c>
      <c r="D4204" s="19" t="s">
        <v>1865</v>
      </c>
      <c r="E4204" s="51" t="str">
        <f>IF(ISBLANK(LeaveTracker[[#This Row],[Employee Name]]),"-----",VLOOKUP(LeaveTracker[[#This Row],[Employee Name]],Employees[[Employee Name]:[Office]],7))</f>
        <v>TICC</v>
      </c>
      <c r="F4204" s="51" t="str">
        <f>IF(ISBLANK(LeaveTracker[[#This Row],[Employee Name]]),"-----",VLOOKUP(LeaveTracker[[#This Row],[Employee Name]],Employees[[Employee Name]:[Office]],6))</f>
        <v>CASUAL</v>
      </c>
      <c r="G4204" s="24">
        <v>44974</v>
      </c>
      <c r="H4204" s="24">
        <v>44974</v>
      </c>
      <c r="I4204" s="19" t="s">
        <v>81</v>
      </c>
      <c r="K4204" s="51" t="str">
        <f ca="1">LeaveTracker[[#This Row],[Days]]&amp;" "&amp;LeaveTracker[[#This Row],[Type of Leave]]</f>
        <v>1 SL</v>
      </c>
      <c r="L4204" s="23">
        <f ca="1">NETWORKDAYS(LeaveTracker[[#This Row],[Start Date]],LeaveTracker[[#This Row],[End Date]],lstHolidays)</f>
        <v>1</v>
      </c>
      <c r="M4204" s="27"/>
    </row>
    <row r="4205" spans="1:13" ht="30" customHeight="1" x14ac:dyDescent="0.3">
      <c r="A4205" s="27">
        <v>570</v>
      </c>
      <c r="B4205" s="31">
        <v>44989</v>
      </c>
      <c r="C4205" s="31">
        <v>44980</v>
      </c>
      <c r="D4205" s="19" t="s">
        <v>1865</v>
      </c>
      <c r="E4205" s="51" t="str">
        <f>IF(ISBLANK(LeaveTracker[[#This Row],[Employee Name]]),"-----",VLOOKUP(LeaveTracker[[#This Row],[Employee Name]],Employees[[Employee Name]:[Office]],7))</f>
        <v>TICC</v>
      </c>
      <c r="F4205" s="51" t="str">
        <f>IF(ISBLANK(LeaveTracker[[#This Row],[Employee Name]]),"-----",VLOOKUP(LeaveTracker[[#This Row],[Employee Name]],Employees[[Employee Name]:[Office]],6))</f>
        <v>CASUAL</v>
      </c>
      <c r="G4205" s="24">
        <v>44978</v>
      </c>
      <c r="H4205" s="24">
        <v>44978</v>
      </c>
      <c r="I4205" s="19" t="s">
        <v>81</v>
      </c>
      <c r="K4205" s="51" t="str">
        <f ca="1">LeaveTracker[[#This Row],[Days]]&amp;" "&amp;LeaveTracker[[#This Row],[Type of Leave]]</f>
        <v>1 SL</v>
      </c>
      <c r="L4205" s="23">
        <f ca="1">NETWORKDAYS(LeaveTracker[[#This Row],[Start Date]],LeaveTracker[[#This Row],[End Date]],lstHolidays)</f>
        <v>1</v>
      </c>
      <c r="M4205" s="27"/>
    </row>
    <row r="4206" spans="1:13" ht="30" customHeight="1" x14ac:dyDescent="0.3">
      <c r="A4206" s="27">
        <f t="shared" si="41"/>
        <v>571</v>
      </c>
      <c r="B4206" s="31">
        <v>44989</v>
      </c>
      <c r="C4206" s="31">
        <v>44938</v>
      </c>
      <c r="D4206" s="19" t="s">
        <v>1819</v>
      </c>
      <c r="E4206" s="51" t="str">
        <f>IF(ISBLANK(LeaveTracker[[#This Row],[Employee Name]]),"-----",VLOOKUP(LeaveTracker[[#This Row],[Employee Name]],Employees[[Employee Name]:[Office]],7))</f>
        <v>TICC</v>
      </c>
      <c r="F4206" s="51" t="str">
        <f>IF(ISBLANK(LeaveTracker[[#This Row],[Employee Name]]),"-----",VLOOKUP(LeaveTracker[[#This Row],[Employee Name]],Employees[[Employee Name]:[Office]],6))</f>
        <v>CASUAL</v>
      </c>
      <c r="G4206" s="24">
        <v>44936</v>
      </c>
      <c r="H4206" s="24">
        <v>44937</v>
      </c>
      <c r="I4206" s="19" t="s">
        <v>81</v>
      </c>
      <c r="K4206" s="51" t="str">
        <f ca="1">LeaveTracker[[#This Row],[Days]]&amp;" "&amp;LeaveTracker[[#This Row],[Type of Leave]]</f>
        <v>2 SL</v>
      </c>
      <c r="L4206" s="23">
        <f ca="1">NETWORKDAYS(LeaveTracker[[#This Row],[Start Date]],LeaveTracker[[#This Row],[End Date]],lstHolidays)</f>
        <v>2</v>
      </c>
      <c r="M4206" s="27"/>
    </row>
    <row r="4207" spans="1:13" ht="30" customHeight="1" x14ac:dyDescent="0.3">
      <c r="A4207" s="27">
        <f t="shared" si="41"/>
        <v>572</v>
      </c>
      <c r="B4207" s="31">
        <v>44989</v>
      </c>
      <c r="C4207" s="31">
        <v>44960</v>
      </c>
      <c r="D4207" s="19" t="s">
        <v>1819</v>
      </c>
      <c r="E4207" s="51" t="str">
        <f>IF(ISBLANK(LeaveTracker[[#This Row],[Employee Name]]),"-----",VLOOKUP(LeaveTracker[[#This Row],[Employee Name]],Employees[[Employee Name]:[Office]],7))</f>
        <v>TICC</v>
      </c>
      <c r="F4207" s="51" t="str">
        <f>IF(ISBLANK(LeaveTracker[[#This Row],[Employee Name]]),"-----",VLOOKUP(LeaveTracker[[#This Row],[Employee Name]],Employees[[Employee Name]:[Office]],6))</f>
        <v>CASUAL</v>
      </c>
      <c r="G4207" s="24">
        <v>44966</v>
      </c>
      <c r="H4207" s="24">
        <v>44967</v>
      </c>
      <c r="I4207" s="19" t="s">
        <v>82</v>
      </c>
      <c r="K4207" s="51" t="str">
        <f ca="1">LeaveTracker[[#This Row],[Days]]&amp;" "&amp;LeaveTracker[[#This Row],[Type of Leave]]</f>
        <v>2 VL</v>
      </c>
      <c r="L4207" s="23">
        <f ca="1">NETWORKDAYS(LeaveTracker[[#This Row],[Start Date]],LeaveTracker[[#This Row],[End Date]],lstHolidays)</f>
        <v>2</v>
      </c>
      <c r="M4207" s="27"/>
    </row>
    <row r="4208" spans="1:13" ht="30" customHeight="1" x14ac:dyDescent="0.3">
      <c r="A4208" s="27">
        <f t="shared" si="41"/>
        <v>573</v>
      </c>
      <c r="B4208" s="31">
        <v>44989</v>
      </c>
      <c r="C4208" s="31">
        <v>44917</v>
      </c>
      <c r="D4208" s="19" t="s">
        <v>1819</v>
      </c>
      <c r="E4208" s="51" t="str">
        <f>IF(ISBLANK(LeaveTracker[[#This Row],[Employee Name]]),"-----",VLOOKUP(LeaveTracker[[#This Row],[Employee Name]],Employees[[Employee Name]:[Office]],7))</f>
        <v>TICC</v>
      </c>
      <c r="F4208" s="51" t="str">
        <f>IF(ISBLANK(LeaveTracker[[#This Row],[Employee Name]]),"-----",VLOOKUP(LeaveTracker[[#This Row],[Employee Name]],Employees[[Employee Name]:[Office]],6))</f>
        <v>CASUAL</v>
      </c>
      <c r="G4208" s="24">
        <v>44916</v>
      </c>
      <c r="H4208" s="24">
        <v>44916</v>
      </c>
      <c r="I4208" s="19" t="s">
        <v>81</v>
      </c>
      <c r="K4208" s="51" t="str">
        <f ca="1">LeaveTracker[[#This Row],[Days]]&amp;" "&amp;LeaveTracker[[#This Row],[Type of Leave]]</f>
        <v>1 SL</v>
      </c>
      <c r="L4208" s="23">
        <f ca="1">NETWORKDAYS(LeaveTracker[[#This Row],[Start Date]],LeaveTracker[[#This Row],[End Date]],lstHolidays)</f>
        <v>1</v>
      </c>
      <c r="M4208" s="27"/>
    </row>
    <row r="4209" spans="1:13" ht="30" customHeight="1" x14ac:dyDescent="0.3">
      <c r="A4209" s="27">
        <f t="shared" si="41"/>
        <v>574</v>
      </c>
      <c r="B4209" s="31">
        <v>44989</v>
      </c>
      <c r="C4209" s="31">
        <v>44949</v>
      </c>
      <c r="D4209" s="19" t="s">
        <v>1865</v>
      </c>
      <c r="E4209" s="51" t="str">
        <f>IF(ISBLANK(LeaveTracker[[#This Row],[Employee Name]]),"-----",VLOOKUP(LeaveTracker[[#This Row],[Employee Name]],Employees[[Employee Name]:[Office]],7))</f>
        <v>TICC</v>
      </c>
      <c r="F4209" s="51" t="str">
        <f>IF(ISBLANK(LeaveTracker[[#This Row],[Employee Name]]),"-----",VLOOKUP(LeaveTracker[[#This Row],[Employee Name]],Employees[[Employee Name]:[Office]],6))</f>
        <v>CASUAL</v>
      </c>
      <c r="G4209" s="24">
        <v>44945</v>
      </c>
      <c r="H4209" s="24">
        <v>44947</v>
      </c>
      <c r="I4209" s="19" t="s">
        <v>81</v>
      </c>
      <c r="K4209" s="51" t="str">
        <f>LeaveTracker[[#This Row],[Days]]&amp;" "&amp;LeaveTracker[[#This Row],[Type of Leave]]</f>
        <v>3 SL</v>
      </c>
      <c r="L4209" s="23">
        <v>3</v>
      </c>
      <c r="M4209" s="27"/>
    </row>
    <row r="4210" spans="1:13" ht="30" customHeight="1" x14ac:dyDescent="0.3">
      <c r="A4210" s="27">
        <f t="shared" si="41"/>
        <v>575</v>
      </c>
      <c r="B4210" s="31">
        <v>44989</v>
      </c>
      <c r="C4210" s="31">
        <v>44950</v>
      </c>
      <c r="D4210" s="19" t="s">
        <v>1877</v>
      </c>
      <c r="E4210" s="51" t="str">
        <f>IF(ISBLANK(LeaveTracker[[#This Row],[Employee Name]]),"-----",VLOOKUP(LeaveTracker[[#This Row],[Employee Name]],Employees[[Employee Name]:[Office]],7))</f>
        <v>TICC</v>
      </c>
      <c r="F4210" s="51" t="str">
        <f>IF(ISBLANK(LeaveTracker[[#This Row],[Employee Name]]),"-----",VLOOKUP(LeaveTracker[[#This Row],[Employee Name]],Employees[[Employee Name]:[Office]],6))</f>
        <v>CASUAL</v>
      </c>
      <c r="G4210" s="24">
        <v>44945</v>
      </c>
      <c r="H4210" s="24">
        <v>44945</v>
      </c>
      <c r="I4210" s="19" t="s">
        <v>81</v>
      </c>
      <c r="K4210" s="51" t="str">
        <f ca="1">LeaveTracker[[#This Row],[Days]]&amp;" "&amp;LeaveTracker[[#This Row],[Type of Leave]]</f>
        <v>1 SL</v>
      </c>
      <c r="L4210" s="23">
        <f ca="1">NETWORKDAYS(LeaveTracker[[#This Row],[Start Date]],LeaveTracker[[#This Row],[End Date]],lstHolidays)</f>
        <v>1</v>
      </c>
      <c r="M4210" s="27"/>
    </row>
    <row r="4211" spans="1:13" ht="30" customHeight="1" x14ac:dyDescent="0.3">
      <c r="A4211" s="27">
        <v>575</v>
      </c>
      <c r="B4211" s="31">
        <v>44989</v>
      </c>
      <c r="C4211" s="31">
        <v>44950</v>
      </c>
      <c r="D4211" s="19" t="s">
        <v>1877</v>
      </c>
      <c r="E4211" s="51" t="str">
        <f>IF(ISBLANK(LeaveTracker[[#This Row],[Employee Name]]),"-----",VLOOKUP(LeaveTracker[[#This Row],[Employee Name]],Employees[[Employee Name]:[Office]],7))</f>
        <v>TICC</v>
      </c>
      <c r="F4211" s="51" t="str">
        <f>IF(ISBLANK(LeaveTracker[[#This Row],[Employee Name]]),"-----",VLOOKUP(LeaveTracker[[#This Row],[Employee Name]],Employees[[Employee Name]:[Office]],6))</f>
        <v>CASUAL</v>
      </c>
      <c r="G4211" s="24">
        <v>44980</v>
      </c>
      <c r="H4211" s="24">
        <v>44980</v>
      </c>
      <c r="I4211" s="19" t="s">
        <v>81</v>
      </c>
      <c r="K4211" s="51" t="str">
        <f ca="1">LeaveTracker[[#This Row],[Days]]&amp;" "&amp;LeaveTracker[[#This Row],[Type of Leave]]</f>
        <v>1 SL</v>
      </c>
      <c r="L4211" s="23">
        <f ca="1">NETWORKDAYS(LeaveTracker[[#This Row],[Start Date]],LeaveTracker[[#This Row],[End Date]],lstHolidays)</f>
        <v>1</v>
      </c>
      <c r="M4211" s="27"/>
    </row>
    <row r="4212" spans="1:13" ht="30" customHeight="1" x14ac:dyDescent="0.3">
      <c r="A4212" s="27">
        <f t="shared" si="41"/>
        <v>576</v>
      </c>
      <c r="B4212" s="31">
        <v>44989</v>
      </c>
      <c r="C4212" s="31">
        <v>44942</v>
      </c>
      <c r="D4212" s="19" t="s">
        <v>1877</v>
      </c>
      <c r="E4212" s="51" t="str">
        <f>IF(ISBLANK(LeaveTracker[[#This Row],[Employee Name]]),"-----",VLOOKUP(LeaveTracker[[#This Row],[Employee Name]],Employees[[Employee Name]:[Office]],7))</f>
        <v>TICC</v>
      </c>
      <c r="F4212" s="51" t="str">
        <f>IF(ISBLANK(LeaveTracker[[#This Row],[Employee Name]]),"-----",VLOOKUP(LeaveTracker[[#This Row],[Employee Name]],Employees[[Employee Name]:[Office]],6))</f>
        <v>CASUAL</v>
      </c>
      <c r="G4212" s="24">
        <v>44951</v>
      </c>
      <c r="H4212" s="24">
        <v>44952</v>
      </c>
      <c r="I4212" s="19" t="s">
        <v>82</v>
      </c>
      <c r="K4212" s="51" t="str">
        <f ca="1">LeaveTracker[[#This Row],[Days]]&amp;" "&amp;LeaveTracker[[#This Row],[Type of Leave]]</f>
        <v>2 VL</v>
      </c>
      <c r="L4212" s="23">
        <f ca="1">NETWORKDAYS(LeaveTracker[[#This Row],[Start Date]],LeaveTracker[[#This Row],[End Date]],lstHolidays)</f>
        <v>2</v>
      </c>
      <c r="M4212" s="27"/>
    </row>
    <row r="4213" spans="1:13" ht="30" customHeight="1" x14ac:dyDescent="0.3">
      <c r="A4213" s="27">
        <f t="shared" si="41"/>
        <v>577</v>
      </c>
      <c r="B4213" s="31">
        <v>44989</v>
      </c>
      <c r="C4213" s="31">
        <v>44935</v>
      </c>
      <c r="D4213" s="19" t="s">
        <v>1865</v>
      </c>
      <c r="E4213" s="51" t="str">
        <f>IF(ISBLANK(LeaveTracker[[#This Row],[Employee Name]]),"-----",VLOOKUP(LeaveTracker[[#This Row],[Employee Name]],Employees[[Employee Name]:[Office]],7))</f>
        <v>TICC</v>
      </c>
      <c r="F4213" s="51" t="str">
        <f>IF(ISBLANK(LeaveTracker[[#This Row],[Employee Name]]),"-----",VLOOKUP(LeaveTracker[[#This Row],[Employee Name]],Employees[[Employee Name]:[Office]],6))</f>
        <v>CASUAL</v>
      </c>
      <c r="G4213" s="24">
        <v>44932</v>
      </c>
      <c r="H4213" s="24">
        <v>44932</v>
      </c>
      <c r="I4213" s="19" t="s">
        <v>81</v>
      </c>
      <c r="K4213" s="51" t="str">
        <f ca="1">LeaveTracker[[#This Row],[Days]]&amp;" "&amp;LeaveTracker[[#This Row],[Type of Leave]]</f>
        <v>1 SL</v>
      </c>
      <c r="L4213" s="23">
        <f ca="1">NETWORKDAYS(LeaveTracker[[#This Row],[Start Date]],LeaveTracker[[#This Row],[End Date]],lstHolidays)</f>
        <v>1</v>
      </c>
      <c r="M4213" s="27"/>
    </row>
    <row r="4214" spans="1:13" ht="30" customHeight="1" x14ac:dyDescent="0.3">
      <c r="A4214" s="27">
        <f t="shared" si="41"/>
        <v>578</v>
      </c>
      <c r="B4214" s="31">
        <v>44989</v>
      </c>
      <c r="C4214" s="31">
        <v>44951</v>
      </c>
      <c r="D4214" s="19" t="s">
        <v>1821</v>
      </c>
      <c r="E4214" s="51" t="str">
        <f>IF(ISBLANK(LeaveTracker[[#This Row],[Employee Name]]),"-----",VLOOKUP(LeaveTracker[[#This Row],[Employee Name]],Employees[[Employee Name]:[Office]],7))</f>
        <v>TICC/TCCH</v>
      </c>
      <c r="F4214" s="51" t="str">
        <f>IF(ISBLANK(LeaveTracker[[#This Row],[Employee Name]]),"-----",VLOOKUP(LeaveTracker[[#This Row],[Employee Name]],Employees[[Employee Name]:[Office]],6))</f>
        <v>CASUAL</v>
      </c>
      <c r="G4214" s="24">
        <v>44944</v>
      </c>
      <c r="H4214" s="24">
        <v>44944</v>
      </c>
      <c r="I4214" s="19" t="s">
        <v>81</v>
      </c>
      <c r="K4214" s="51" t="str">
        <f ca="1">LeaveTracker[[#This Row],[Days]]&amp;" "&amp;LeaveTracker[[#This Row],[Type of Leave]]</f>
        <v>1 SL</v>
      </c>
      <c r="L4214" s="23">
        <f ca="1">NETWORKDAYS(LeaveTracker[[#This Row],[Start Date]],LeaveTracker[[#This Row],[End Date]],lstHolidays)</f>
        <v>1</v>
      </c>
      <c r="M4214" s="27"/>
    </row>
    <row r="4215" spans="1:13" ht="30" customHeight="1" x14ac:dyDescent="0.3">
      <c r="A4215" s="27">
        <v>578</v>
      </c>
      <c r="B4215" s="31">
        <v>44989</v>
      </c>
      <c r="C4215" s="31">
        <v>44951</v>
      </c>
      <c r="D4215" s="19" t="s">
        <v>1821</v>
      </c>
      <c r="E4215" s="51" t="str">
        <f>IF(ISBLANK(LeaveTracker[[#This Row],[Employee Name]]),"-----",VLOOKUP(LeaveTracker[[#This Row],[Employee Name]],Employees[[Employee Name]:[Office]],7))</f>
        <v>TICC/TCCH</v>
      </c>
      <c r="F4215" s="51" t="str">
        <f>IF(ISBLANK(LeaveTracker[[#This Row],[Employee Name]]),"-----",VLOOKUP(LeaveTracker[[#This Row],[Employee Name]],Employees[[Employee Name]:[Office]],6))</f>
        <v>CASUAL</v>
      </c>
      <c r="G4215" s="24">
        <v>44950</v>
      </c>
      <c r="H4215" s="24">
        <v>44950</v>
      </c>
      <c r="I4215" s="19" t="s">
        <v>81</v>
      </c>
      <c r="K4215" s="51" t="str">
        <f ca="1">LeaveTracker[[#This Row],[Days]]&amp;" "&amp;LeaveTracker[[#This Row],[Type of Leave]]</f>
        <v>1 SL</v>
      </c>
      <c r="L4215" s="23">
        <f ca="1">NETWORKDAYS(LeaveTracker[[#This Row],[Start Date]],LeaveTracker[[#This Row],[End Date]],lstHolidays)</f>
        <v>1</v>
      </c>
      <c r="M4215" s="27"/>
    </row>
    <row r="4216" spans="1:13" ht="30" customHeight="1" x14ac:dyDescent="0.3">
      <c r="A4216" s="27">
        <f t="shared" si="41"/>
        <v>579</v>
      </c>
      <c r="B4216" s="31">
        <v>44989</v>
      </c>
      <c r="C4216" s="31">
        <v>44937</v>
      </c>
      <c r="D4216" s="19" t="s">
        <v>1900</v>
      </c>
      <c r="E4216" s="51" t="str">
        <f>IF(ISBLANK(LeaveTracker[[#This Row],[Employee Name]]),"-----",VLOOKUP(LeaveTracker[[#This Row],[Employee Name]],Employees[[Employee Name]:[Office]],7))</f>
        <v>TICC</v>
      </c>
      <c r="F4216" s="51" t="str">
        <f>IF(ISBLANK(LeaveTracker[[#This Row],[Employee Name]]),"-----",VLOOKUP(LeaveTracker[[#This Row],[Employee Name]],Employees[[Employee Name]:[Office]],6))</f>
        <v>CASUAL</v>
      </c>
      <c r="G4216" s="24">
        <v>44936</v>
      </c>
      <c r="H4216" s="24">
        <v>44936</v>
      </c>
      <c r="I4216" s="19" t="s">
        <v>81</v>
      </c>
      <c r="K4216" s="51" t="str">
        <f ca="1">LeaveTracker[[#This Row],[Days]]&amp;" "&amp;LeaveTracker[[#This Row],[Type of Leave]]</f>
        <v>1 SL</v>
      </c>
      <c r="L4216" s="23">
        <f ca="1">NETWORKDAYS(LeaveTracker[[#This Row],[Start Date]],LeaveTracker[[#This Row],[End Date]],lstHolidays)</f>
        <v>1</v>
      </c>
      <c r="M4216" s="27"/>
    </row>
    <row r="4217" spans="1:13" ht="30" customHeight="1" x14ac:dyDescent="0.3">
      <c r="A4217" s="27">
        <f t="shared" si="41"/>
        <v>580</v>
      </c>
      <c r="B4217" s="31">
        <v>44989</v>
      </c>
      <c r="C4217" s="31">
        <v>44957</v>
      </c>
      <c r="D4217" s="19" t="s">
        <v>1900</v>
      </c>
      <c r="E4217" s="51" t="str">
        <f>IF(ISBLANK(LeaveTracker[[#This Row],[Employee Name]]),"-----",VLOOKUP(LeaveTracker[[#This Row],[Employee Name]],Employees[[Employee Name]:[Office]],7))</f>
        <v>TICC</v>
      </c>
      <c r="F4217" s="51" t="str">
        <f>IF(ISBLANK(LeaveTracker[[#This Row],[Employee Name]]),"-----",VLOOKUP(LeaveTracker[[#This Row],[Employee Name]],Employees[[Employee Name]:[Office]],6))</f>
        <v>CASUAL</v>
      </c>
      <c r="G4217" s="24">
        <v>44938</v>
      </c>
      <c r="H4217" s="24">
        <v>44939</v>
      </c>
      <c r="I4217" s="19" t="s">
        <v>81</v>
      </c>
      <c r="K4217" s="51" t="str">
        <f ca="1">LeaveTracker[[#This Row],[Days]]&amp;" "&amp;LeaveTracker[[#This Row],[Type of Leave]]</f>
        <v>2 SL</v>
      </c>
      <c r="L4217" s="23">
        <f ca="1">NETWORKDAYS(LeaveTracker[[#This Row],[Start Date]],LeaveTracker[[#This Row],[End Date]],lstHolidays)</f>
        <v>2</v>
      </c>
      <c r="M4217" s="27"/>
    </row>
    <row r="4218" spans="1:13" ht="30" customHeight="1" x14ac:dyDescent="0.3">
      <c r="A4218" s="27">
        <f t="shared" si="41"/>
        <v>581</v>
      </c>
      <c r="B4218" s="31">
        <v>44989</v>
      </c>
      <c r="C4218" s="31">
        <v>44966</v>
      </c>
      <c r="D4218" s="19" t="s">
        <v>477</v>
      </c>
      <c r="E4218" s="51" t="str">
        <f>IF(ISBLANK(LeaveTracker[[#This Row],[Employee Name]]),"-----",VLOOKUP(LeaveTracker[[#This Row],[Employee Name]],Employees[[Employee Name]:[Office]],7))</f>
        <v>ADMIN OFFICE</v>
      </c>
      <c r="F4218" s="51" t="str">
        <f>IF(ISBLANK(LeaveTracker[[#This Row],[Employee Name]]),"-----",VLOOKUP(LeaveTracker[[#This Row],[Employee Name]],Employees[[Employee Name]:[Office]],6))</f>
        <v>REGULAR</v>
      </c>
      <c r="G4218" s="24">
        <v>44964</v>
      </c>
      <c r="H4218" s="24">
        <v>44964</v>
      </c>
      <c r="I4218" s="19" t="s">
        <v>81</v>
      </c>
      <c r="K4218" s="51" t="str">
        <f ca="1">LeaveTracker[[#This Row],[Days]]&amp;" "&amp;LeaveTracker[[#This Row],[Type of Leave]]</f>
        <v>1 SL</v>
      </c>
      <c r="L4218" s="23">
        <f ca="1">NETWORKDAYS(LeaveTracker[[#This Row],[Start Date]],LeaveTracker[[#This Row],[End Date]],lstHolidays)</f>
        <v>1</v>
      </c>
      <c r="M4218" s="27"/>
    </row>
    <row r="4219" spans="1:13" ht="30" customHeight="1" x14ac:dyDescent="0.3">
      <c r="A4219" s="27">
        <f t="shared" si="41"/>
        <v>582</v>
      </c>
      <c r="B4219" s="31">
        <v>44989</v>
      </c>
      <c r="C4219" s="31">
        <v>44966</v>
      </c>
      <c r="D4219" s="19" t="s">
        <v>121</v>
      </c>
      <c r="E4219" s="51" t="str">
        <f>IF(ISBLANK(LeaveTracker[[#This Row],[Employee Name]]),"-----",VLOOKUP(LeaveTracker[[#This Row],[Employee Name]],Employees[[Employee Name]:[Office]],7))</f>
        <v>CHARACTER OFFICE</v>
      </c>
      <c r="F4219" s="51" t="str">
        <f>IF(ISBLANK(LeaveTracker[[#This Row],[Employee Name]]),"-----",VLOOKUP(LeaveTracker[[#This Row],[Employee Name]],Employees[[Employee Name]:[Office]],6))</f>
        <v>REGULAR</v>
      </c>
      <c r="G4219" s="24">
        <v>44978</v>
      </c>
      <c r="H4219" s="24">
        <v>44980</v>
      </c>
      <c r="I4219" s="19" t="s">
        <v>298</v>
      </c>
      <c r="J4219" s="43" t="s">
        <v>105</v>
      </c>
      <c r="K4219" s="51" t="str">
        <f ca="1">LeaveTracker[[#This Row],[Days]]&amp;" "&amp;LeaveTracker[[#This Row],[Type of Leave]]</f>
        <v>3 OTHER</v>
      </c>
      <c r="L4219" s="23">
        <f ca="1">NETWORKDAYS(LeaveTracker[[#This Row],[Start Date]],LeaveTracker[[#This Row],[End Date]],lstHolidays)</f>
        <v>3</v>
      </c>
      <c r="M4219" s="27"/>
    </row>
    <row r="4220" spans="1:13" ht="30" customHeight="1" x14ac:dyDescent="0.3">
      <c r="A4220" s="27">
        <f t="shared" si="41"/>
        <v>583</v>
      </c>
      <c r="B4220" s="31">
        <v>44989</v>
      </c>
      <c r="C4220" s="31">
        <v>44965</v>
      </c>
      <c r="D4220" s="19" t="s">
        <v>1097</v>
      </c>
      <c r="E4220" s="51" t="str">
        <f>IF(ISBLANK(LeaveTracker[[#This Row],[Employee Name]]),"-----",VLOOKUP(LeaveTracker[[#This Row],[Employee Name]],Employees[[Employee Name]:[Office]],7))</f>
        <v>ADMIN OFFICE</v>
      </c>
      <c r="F4220" s="51" t="str">
        <f>IF(ISBLANK(LeaveTracker[[#This Row],[Employee Name]]),"-----",VLOOKUP(LeaveTracker[[#This Row],[Employee Name]],Employees[[Employee Name]:[Office]],6))</f>
        <v>REGULAR</v>
      </c>
      <c r="G4220" s="24">
        <v>44967</v>
      </c>
      <c r="H4220" s="24">
        <v>44967</v>
      </c>
      <c r="I4220" s="19" t="s">
        <v>82</v>
      </c>
      <c r="K4220" s="51" t="str">
        <f ca="1">LeaveTracker[[#This Row],[Days]]&amp;" "&amp;LeaveTracker[[#This Row],[Type of Leave]]</f>
        <v>1 VL</v>
      </c>
      <c r="L4220" s="23">
        <f ca="1">NETWORKDAYS(LeaveTracker[[#This Row],[Start Date]],LeaveTracker[[#This Row],[End Date]],lstHolidays)</f>
        <v>1</v>
      </c>
      <c r="M4220" s="27"/>
    </row>
    <row r="4221" spans="1:13" ht="30" customHeight="1" x14ac:dyDescent="0.3">
      <c r="A4221" s="27">
        <f t="shared" si="41"/>
        <v>584</v>
      </c>
      <c r="B4221" s="31">
        <v>44989</v>
      </c>
      <c r="C4221" s="31">
        <v>44964</v>
      </c>
      <c r="D4221" s="19" t="s">
        <v>1283</v>
      </c>
      <c r="E4221" s="51" t="str">
        <f>IF(ISBLANK(LeaveTracker[[#This Row],[Employee Name]]),"-----",VLOOKUP(LeaveTracker[[#This Row],[Employee Name]],Employees[[Employee Name]:[Office]],7))</f>
        <v>MO</v>
      </c>
      <c r="F4221" s="51" t="str">
        <f>IF(ISBLANK(LeaveTracker[[#This Row],[Employee Name]]),"-----",VLOOKUP(LeaveTracker[[#This Row],[Employee Name]],Employees[[Employee Name]:[Office]],6))</f>
        <v>REGULAR</v>
      </c>
      <c r="G4221" s="24">
        <v>44963</v>
      </c>
      <c r="H4221" s="24">
        <v>44963</v>
      </c>
      <c r="I4221" s="19" t="s">
        <v>298</v>
      </c>
      <c r="J4221" s="43" t="s">
        <v>105</v>
      </c>
      <c r="K4221" s="51" t="str">
        <f ca="1">LeaveTracker[[#This Row],[Days]]&amp;" "&amp;LeaveTracker[[#This Row],[Type of Leave]]</f>
        <v>1 OTHER</v>
      </c>
      <c r="L4221" s="23">
        <f ca="1">NETWORKDAYS(LeaveTracker[[#This Row],[Start Date]],LeaveTracker[[#This Row],[End Date]],lstHolidays)</f>
        <v>1</v>
      </c>
      <c r="M4221" s="27"/>
    </row>
    <row r="4222" spans="1:13" ht="30" customHeight="1" x14ac:dyDescent="0.3">
      <c r="A4222" s="27">
        <f t="shared" si="41"/>
        <v>585</v>
      </c>
      <c r="B4222" s="31">
        <v>44989</v>
      </c>
      <c r="C4222" s="31">
        <v>44922</v>
      </c>
      <c r="D4222" s="19" t="s">
        <v>710</v>
      </c>
      <c r="E4222" s="51" t="str">
        <f>IF(ISBLANK(LeaveTracker[[#This Row],[Employee Name]]),"-----",VLOOKUP(LeaveTracker[[#This Row],[Employee Name]],Employees[[Employee Name]:[Office]],7))</f>
        <v>ONT</v>
      </c>
      <c r="F4222" s="51" t="str">
        <f>IF(ISBLANK(LeaveTracker[[#This Row],[Employee Name]]),"-----",VLOOKUP(LeaveTracker[[#This Row],[Employee Name]],Employees[[Employee Name]:[Office]],6))</f>
        <v>REGULAR</v>
      </c>
      <c r="G4222" s="24">
        <v>44907</v>
      </c>
      <c r="H4222" s="24">
        <v>44909</v>
      </c>
      <c r="I4222" s="19" t="s">
        <v>81</v>
      </c>
      <c r="K4222" s="51" t="str">
        <f ca="1">LeaveTracker[[#This Row],[Days]]&amp;" "&amp;LeaveTracker[[#This Row],[Type of Leave]]</f>
        <v>3 SL</v>
      </c>
      <c r="L4222" s="23">
        <f ca="1">NETWORKDAYS(LeaveTracker[[#This Row],[Start Date]],LeaveTracker[[#This Row],[End Date]],lstHolidays)</f>
        <v>3</v>
      </c>
      <c r="M4222" s="27"/>
    </row>
    <row r="4223" spans="1:13" ht="30" customHeight="1" x14ac:dyDescent="0.3">
      <c r="A4223" s="27">
        <f t="shared" si="41"/>
        <v>586</v>
      </c>
      <c r="B4223" s="31">
        <v>44989</v>
      </c>
      <c r="C4223" s="31">
        <v>44935</v>
      </c>
      <c r="D4223" s="19" t="s">
        <v>203</v>
      </c>
      <c r="E4223" s="51" t="str">
        <f>IF(ISBLANK(LeaveTracker[[#This Row],[Employee Name]]),"-----",VLOOKUP(LeaveTracker[[#This Row],[Employee Name]],Employees[[Employee Name]:[Office]],7))</f>
        <v>ONT</v>
      </c>
      <c r="F4223" s="51" t="str">
        <f>IF(ISBLANK(LeaveTracker[[#This Row],[Employee Name]]),"-----",VLOOKUP(LeaveTracker[[#This Row],[Employee Name]],Employees[[Employee Name]:[Office]],6))</f>
        <v>REGULAR</v>
      </c>
      <c r="G4223" s="24">
        <v>44921</v>
      </c>
      <c r="H4223" s="24">
        <v>44921</v>
      </c>
      <c r="I4223" s="19" t="s">
        <v>81</v>
      </c>
      <c r="K4223" s="51" t="str">
        <f ca="1">LeaveTracker[[#This Row],[Days]]&amp;" "&amp;LeaveTracker[[#This Row],[Type of Leave]]</f>
        <v>0 SL</v>
      </c>
      <c r="L4223" s="23">
        <f ca="1">NETWORKDAYS(LeaveTracker[[#This Row],[Start Date]],LeaveTracker[[#This Row],[End Date]],lstHolidays)</f>
        <v>0</v>
      </c>
      <c r="M4223" s="27"/>
    </row>
    <row r="4224" spans="1:13" ht="30" customHeight="1" x14ac:dyDescent="0.3">
      <c r="A4224" s="27">
        <v>586</v>
      </c>
      <c r="B4224" s="31">
        <v>44989</v>
      </c>
      <c r="C4224" s="31">
        <v>44935</v>
      </c>
      <c r="D4224" s="19" t="s">
        <v>203</v>
      </c>
      <c r="E4224" s="51" t="str">
        <f>IF(ISBLANK(LeaveTracker[[#This Row],[Employee Name]]),"-----",VLOOKUP(LeaveTracker[[#This Row],[Employee Name]],Employees[[Employee Name]:[Office]],7))</f>
        <v>ONT</v>
      </c>
      <c r="F4224" s="51" t="str">
        <f>IF(ISBLANK(LeaveTracker[[#This Row],[Employee Name]]),"-----",VLOOKUP(LeaveTracker[[#This Row],[Employee Name]],Employees[[Employee Name]:[Office]],6))</f>
        <v>REGULAR</v>
      </c>
      <c r="G4224" s="24">
        <v>44924</v>
      </c>
      <c r="H4224" s="24">
        <v>44924</v>
      </c>
      <c r="I4224" s="19" t="s">
        <v>81</v>
      </c>
      <c r="K4224" s="51" t="str">
        <f ca="1">LeaveTracker[[#This Row],[Days]]&amp;" "&amp;LeaveTracker[[#This Row],[Type of Leave]]</f>
        <v>1 SL</v>
      </c>
      <c r="L4224" s="23">
        <f ca="1">NETWORKDAYS(LeaveTracker[[#This Row],[Start Date]],LeaveTracker[[#This Row],[End Date]],lstHolidays)</f>
        <v>1</v>
      </c>
      <c r="M4224" s="27"/>
    </row>
    <row r="4225" spans="1:13" ht="30" customHeight="1" x14ac:dyDescent="0.3">
      <c r="A4225" s="27">
        <v>586</v>
      </c>
      <c r="B4225" s="31">
        <v>44989</v>
      </c>
      <c r="C4225" s="31">
        <v>44935</v>
      </c>
      <c r="D4225" s="19" t="s">
        <v>203</v>
      </c>
      <c r="E4225" s="51" t="str">
        <f>IF(ISBLANK(LeaveTracker[[#This Row],[Employee Name]]),"-----",VLOOKUP(LeaveTracker[[#This Row],[Employee Name]],Employees[[Employee Name]:[Office]],7))</f>
        <v>ONT</v>
      </c>
      <c r="F4225" s="51" t="str">
        <f>IF(ISBLANK(LeaveTracker[[#This Row],[Employee Name]]),"-----",VLOOKUP(LeaveTracker[[#This Row],[Employee Name]],Employees[[Employee Name]:[Office]],6))</f>
        <v>REGULAR</v>
      </c>
      <c r="G4225" s="24">
        <v>44926</v>
      </c>
      <c r="H4225" s="24">
        <v>44926</v>
      </c>
      <c r="I4225" s="19" t="s">
        <v>81</v>
      </c>
      <c r="K4225" s="51" t="str">
        <f ca="1">LeaveTracker[[#This Row],[Days]]&amp;" "&amp;LeaveTracker[[#This Row],[Type of Leave]]</f>
        <v>0 SL</v>
      </c>
      <c r="L4225" s="23">
        <f ca="1">NETWORKDAYS(LeaveTracker[[#This Row],[Start Date]],LeaveTracker[[#This Row],[End Date]],lstHolidays)</f>
        <v>0</v>
      </c>
      <c r="M4225" s="27"/>
    </row>
    <row r="4226" spans="1:13" ht="30" customHeight="1" x14ac:dyDescent="0.3">
      <c r="A4226" s="27">
        <f t="shared" si="41"/>
        <v>587</v>
      </c>
      <c r="B4226" s="31">
        <v>44989</v>
      </c>
      <c r="C4226" s="31">
        <v>44936</v>
      </c>
      <c r="D4226" s="19" t="s">
        <v>708</v>
      </c>
      <c r="E4226" s="51" t="str">
        <f>IF(ISBLANK(LeaveTracker[[#This Row],[Employee Name]]),"-----",VLOOKUP(LeaveTracker[[#This Row],[Employee Name]],Employees[[Employee Name]:[Office]],7))</f>
        <v>ONT</v>
      </c>
      <c r="F4226" s="51" t="str">
        <f>IF(ISBLANK(LeaveTracker[[#This Row],[Employee Name]]),"-----",VLOOKUP(LeaveTracker[[#This Row],[Employee Name]],Employees[[Employee Name]:[Office]],6))</f>
        <v>CASUAL</v>
      </c>
      <c r="G4226" s="24">
        <v>44958</v>
      </c>
      <c r="H4226" s="24">
        <v>44962</v>
      </c>
      <c r="I4226" s="19" t="s">
        <v>82</v>
      </c>
      <c r="K4226" s="51" t="str">
        <f ca="1">LeaveTracker[[#This Row],[Days]]&amp;" "&amp;LeaveTracker[[#This Row],[Type of Leave]]</f>
        <v>3 VL</v>
      </c>
      <c r="L4226" s="23">
        <f ca="1">NETWORKDAYS(LeaveTracker[[#This Row],[Start Date]],LeaveTracker[[#This Row],[End Date]],lstHolidays)</f>
        <v>3</v>
      </c>
      <c r="M4226" s="27"/>
    </row>
    <row r="4227" spans="1:13" ht="30" customHeight="1" x14ac:dyDescent="0.3">
      <c r="A4227" s="27">
        <f t="shared" si="41"/>
        <v>588</v>
      </c>
      <c r="B4227" s="31">
        <v>44989</v>
      </c>
      <c r="C4227" s="31">
        <v>44943</v>
      </c>
      <c r="D4227" s="19" t="s">
        <v>382</v>
      </c>
      <c r="E4227" s="51" t="str">
        <f>IF(ISBLANK(LeaveTracker[[#This Row],[Employee Name]]),"-----",VLOOKUP(LeaveTracker[[#This Row],[Employee Name]],Employees[[Employee Name]:[Office]],7))</f>
        <v>ONT</v>
      </c>
      <c r="F4227" s="51" t="str">
        <f>IF(ISBLANK(LeaveTracker[[#This Row],[Employee Name]]),"-----",VLOOKUP(LeaveTracker[[#This Row],[Employee Name]],Employees[[Employee Name]:[Office]],6))</f>
        <v>REGULAR</v>
      </c>
      <c r="G4227" s="24">
        <v>44951</v>
      </c>
      <c r="H4227" s="24">
        <v>44951</v>
      </c>
      <c r="I4227" s="19" t="s">
        <v>298</v>
      </c>
      <c r="J4227" s="43" t="s">
        <v>158</v>
      </c>
      <c r="K4227" s="51" t="str">
        <f ca="1">LeaveTracker[[#This Row],[Days]]&amp;" "&amp;LeaveTracker[[#This Row],[Type of Leave]]</f>
        <v>1 OTHER</v>
      </c>
      <c r="L4227" s="23">
        <f ca="1">NETWORKDAYS(LeaveTracker[[#This Row],[Start Date]],LeaveTracker[[#This Row],[End Date]],lstHolidays)</f>
        <v>1</v>
      </c>
      <c r="M4227" s="27"/>
    </row>
    <row r="4228" spans="1:13" ht="30" customHeight="1" x14ac:dyDescent="0.3">
      <c r="A4228" s="27">
        <f t="shared" si="41"/>
        <v>589</v>
      </c>
      <c r="B4228" s="31">
        <v>44989</v>
      </c>
      <c r="C4228" s="31">
        <v>44944</v>
      </c>
      <c r="D4228" s="19" t="s">
        <v>1044</v>
      </c>
      <c r="E4228" s="51" t="str">
        <f>IF(ISBLANK(LeaveTracker[[#This Row],[Employee Name]]),"-----",VLOOKUP(LeaveTracker[[#This Row],[Employee Name]],Employees[[Employee Name]:[Office]],7))</f>
        <v>ONT</v>
      </c>
      <c r="F4228" s="51" t="str">
        <f>IF(ISBLANK(LeaveTracker[[#This Row],[Employee Name]]),"-----",VLOOKUP(LeaveTracker[[#This Row],[Employee Name]],Employees[[Employee Name]:[Office]],6))</f>
        <v>REGULAR</v>
      </c>
      <c r="G4228" s="24">
        <v>44958</v>
      </c>
      <c r="H4228" s="24">
        <v>44960</v>
      </c>
      <c r="I4228" s="19" t="s">
        <v>82</v>
      </c>
      <c r="K4228" s="51" t="str">
        <f ca="1">LeaveTracker[[#This Row],[Days]]&amp;" "&amp;LeaveTracker[[#This Row],[Type of Leave]]</f>
        <v>3 VL</v>
      </c>
      <c r="L4228" s="23">
        <f ca="1">NETWORKDAYS(LeaveTracker[[#This Row],[Start Date]],LeaveTracker[[#This Row],[End Date]],lstHolidays)</f>
        <v>3</v>
      </c>
      <c r="M4228" s="27"/>
    </row>
    <row r="4229" spans="1:13" ht="30" customHeight="1" x14ac:dyDescent="0.3">
      <c r="A4229" s="27">
        <f t="shared" si="41"/>
        <v>590</v>
      </c>
      <c r="B4229" s="31">
        <v>44989</v>
      </c>
      <c r="C4229" s="31">
        <v>44943</v>
      </c>
      <c r="D4229" s="19" t="s">
        <v>382</v>
      </c>
      <c r="E4229" s="51" t="str">
        <f>IF(ISBLANK(LeaveTracker[[#This Row],[Employee Name]]),"-----",VLOOKUP(LeaveTracker[[#This Row],[Employee Name]],Employees[[Employee Name]:[Office]],7))</f>
        <v>ONT</v>
      </c>
      <c r="F4229" s="51" t="str">
        <f>IF(ISBLANK(LeaveTracker[[#This Row],[Employee Name]]),"-----",VLOOKUP(LeaveTracker[[#This Row],[Employee Name]],Employees[[Employee Name]:[Office]],6))</f>
        <v>REGULAR</v>
      </c>
      <c r="G4229" s="24">
        <v>44963</v>
      </c>
      <c r="H4229" s="24">
        <v>44963</v>
      </c>
      <c r="I4229" s="19" t="s">
        <v>82</v>
      </c>
      <c r="K4229" s="51" t="str">
        <f ca="1">LeaveTracker[[#This Row],[Days]]&amp;" "&amp;LeaveTracker[[#This Row],[Type of Leave]]</f>
        <v>1 VL</v>
      </c>
      <c r="L4229" s="23">
        <f ca="1">NETWORKDAYS(LeaveTracker[[#This Row],[Start Date]],LeaveTracker[[#This Row],[End Date]],lstHolidays)</f>
        <v>1</v>
      </c>
      <c r="M4229" s="27"/>
    </row>
    <row r="4230" spans="1:13" ht="30" customHeight="1" x14ac:dyDescent="0.3">
      <c r="A4230" s="27">
        <f t="shared" si="41"/>
        <v>591</v>
      </c>
      <c r="B4230" s="31">
        <v>44989</v>
      </c>
      <c r="C4230" s="31">
        <v>44949</v>
      </c>
      <c r="D4230" s="19" t="s">
        <v>772</v>
      </c>
      <c r="E4230" s="51" t="str">
        <f>IF(ISBLANK(LeaveTracker[[#This Row],[Employee Name]]),"-----",VLOOKUP(LeaveTracker[[#This Row],[Employee Name]],Employees[[Employee Name]:[Office]],7))</f>
        <v>ONT</v>
      </c>
      <c r="F4230" s="51" t="str">
        <f>IF(ISBLANK(LeaveTracker[[#This Row],[Employee Name]]),"-----",VLOOKUP(LeaveTracker[[#This Row],[Employee Name]],Employees[[Employee Name]:[Office]],6))</f>
        <v>REGULAR</v>
      </c>
      <c r="G4230" s="24">
        <v>44958</v>
      </c>
      <c r="H4230" s="24">
        <v>44961</v>
      </c>
      <c r="I4230" s="19" t="s">
        <v>82</v>
      </c>
      <c r="K4230" s="51" t="str">
        <f ca="1">LeaveTracker[[#This Row],[Days]]&amp;" "&amp;LeaveTracker[[#This Row],[Type of Leave]]</f>
        <v>3 VL</v>
      </c>
      <c r="L4230" s="23">
        <f ca="1">NETWORKDAYS(LeaveTracker[[#This Row],[Start Date]],LeaveTracker[[#This Row],[End Date]],lstHolidays)</f>
        <v>3</v>
      </c>
      <c r="M4230" s="27"/>
    </row>
    <row r="4231" spans="1:13" ht="30" customHeight="1" x14ac:dyDescent="0.3">
      <c r="A4231" s="27">
        <f t="shared" si="41"/>
        <v>592</v>
      </c>
      <c r="B4231" s="31">
        <v>44992</v>
      </c>
      <c r="C4231" s="31">
        <v>45250</v>
      </c>
      <c r="D4231" s="19" t="s">
        <v>2150</v>
      </c>
      <c r="E4231" s="51">
        <f>IF(ISBLANK(LeaveTracker[[#This Row],[Employee Name]]),"-----",VLOOKUP(LeaveTracker[[#This Row],[Employee Name]],Employees[[Employee Name]:[Office]],7))</f>
        <v>0</v>
      </c>
      <c r="F4231" s="51">
        <f>IF(ISBLANK(LeaveTracker[[#This Row],[Employee Name]]),"-----",VLOOKUP(LeaveTracker[[#This Row],[Employee Name]],Employees[[Employee Name]:[Office]],6))</f>
        <v>0</v>
      </c>
      <c r="G4231" s="24">
        <v>44943</v>
      </c>
      <c r="H4231" s="24">
        <v>44945</v>
      </c>
      <c r="I4231" s="19" t="s">
        <v>81</v>
      </c>
      <c r="K4231" s="51" t="str">
        <f ca="1">LeaveTracker[[#This Row],[Days]]&amp;" "&amp;LeaveTracker[[#This Row],[Type of Leave]]</f>
        <v>3 SL</v>
      </c>
      <c r="L4231" s="23">
        <f ca="1">NETWORKDAYS(LeaveTracker[[#This Row],[Start Date]],LeaveTracker[[#This Row],[End Date]],lstHolidays)</f>
        <v>3</v>
      </c>
      <c r="M4231" s="27"/>
    </row>
    <row r="4232" spans="1:13" ht="30" customHeight="1" x14ac:dyDescent="0.3">
      <c r="A4232" s="27">
        <f t="shared" si="41"/>
        <v>593</v>
      </c>
      <c r="B4232" s="31">
        <v>44992</v>
      </c>
      <c r="C4232" s="31">
        <v>44977</v>
      </c>
      <c r="D4232" s="19" t="s">
        <v>871</v>
      </c>
      <c r="E4232" s="51" t="str">
        <f>IF(ISBLANK(LeaveTracker[[#This Row],[Employee Name]]),"-----",VLOOKUP(LeaveTracker[[#This Row],[Employee Name]],Employees[[Employee Name]:[Office]],7))</f>
        <v>ACCOUNTING</v>
      </c>
      <c r="F4232" s="51" t="str">
        <f>IF(ISBLANK(LeaveTracker[[#This Row],[Employee Name]]),"-----",VLOOKUP(LeaveTracker[[#This Row],[Employee Name]],Employees[[Employee Name]:[Office]],6))</f>
        <v>REGULAR</v>
      </c>
      <c r="G4232" s="24">
        <v>44967</v>
      </c>
      <c r="H4232" s="24">
        <v>44967</v>
      </c>
      <c r="I4232" s="19" t="s">
        <v>298</v>
      </c>
      <c r="J4232" s="43" t="s">
        <v>105</v>
      </c>
      <c r="K4232" s="51" t="str">
        <f ca="1">LeaveTracker[[#This Row],[Days]]&amp;" "&amp;LeaveTracker[[#This Row],[Type of Leave]]</f>
        <v>1 OTHER</v>
      </c>
      <c r="L4232" s="23">
        <f ca="1">NETWORKDAYS(LeaveTracker[[#This Row],[Start Date]],LeaveTracker[[#This Row],[End Date]],lstHolidays)</f>
        <v>1</v>
      </c>
      <c r="M4232" s="27"/>
    </row>
    <row r="4233" spans="1:13" ht="30" customHeight="1" x14ac:dyDescent="0.3">
      <c r="A4233" s="27">
        <f t="shared" si="41"/>
        <v>594</v>
      </c>
      <c r="B4233" s="31">
        <v>44992</v>
      </c>
      <c r="C4233" s="31">
        <v>44978</v>
      </c>
      <c r="D4233" s="19" t="s">
        <v>863</v>
      </c>
      <c r="E4233" s="51" t="str">
        <f>IF(ISBLANK(LeaveTracker[[#This Row],[Employee Name]]),"-----",VLOOKUP(LeaveTracker[[#This Row],[Employee Name]],Employees[[Employee Name]:[Office]],7))</f>
        <v>ACCOUNTING</v>
      </c>
      <c r="F4233" s="51" t="str">
        <f>IF(ISBLANK(LeaveTracker[[#This Row],[Employee Name]]),"-----",VLOOKUP(LeaveTracker[[#This Row],[Employee Name]],Employees[[Employee Name]:[Office]],6))</f>
        <v>REGULAR</v>
      </c>
      <c r="G4233" s="24">
        <v>44977</v>
      </c>
      <c r="H4233" s="24">
        <v>44977</v>
      </c>
      <c r="I4233" s="19" t="s">
        <v>81</v>
      </c>
      <c r="K4233" s="51" t="str">
        <f ca="1">LeaveTracker[[#This Row],[Days]]&amp;" "&amp;LeaveTracker[[#This Row],[Type of Leave]]</f>
        <v>1 SL</v>
      </c>
      <c r="L4233" s="23">
        <f ca="1">NETWORKDAYS(LeaveTracker[[#This Row],[Start Date]],LeaveTracker[[#This Row],[End Date]],lstHolidays)</f>
        <v>1</v>
      </c>
      <c r="M4233" s="27"/>
    </row>
    <row r="4234" spans="1:13" ht="30" customHeight="1" x14ac:dyDescent="0.3">
      <c r="A4234" s="27">
        <f t="shared" si="41"/>
        <v>595</v>
      </c>
      <c r="B4234" s="31">
        <v>44992</v>
      </c>
      <c r="C4234" s="31">
        <v>44978</v>
      </c>
      <c r="D4234" s="19" t="s">
        <v>868</v>
      </c>
      <c r="E4234" s="51" t="str">
        <f>IF(ISBLANK(LeaveTracker[[#This Row],[Employee Name]]),"-----",VLOOKUP(LeaveTracker[[#This Row],[Employee Name]],Employees[[Employee Name]:[Office]],7))</f>
        <v>ACCOUNTING</v>
      </c>
      <c r="F4234" s="51" t="str">
        <f>IF(ISBLANK(LeaveTracker[[#This Row],[Employee Name]]),"-----",VLOOKUP(LeaveTracker[[#This Row],[Employee Name]],Employees[[Employee Name]:[Office]],6))</f>
        <v>REGULAR</v>
      </c>
      <c r="G4234" s="24">
        <v>44987</v>
      </c>
      <c r="H4234" s="24">
        <v>44988</v>
      </c>
      <c r="I4234" s="19" t="s">
        <v>82</v>
      </c>
      <c r="K4234" s="51" t="str">
        <f ca="1">LeaveTracker[[#This Row],[Days]]&amp;" "&amp;LeaveTracker[[#This Row],[Type of Leave]]</f>
        <v>2 VL</v>
      </c>
      <c r="L4234" s="23">
        <f ca="1">NETWORKDAYS(LeaveTracker[[#This Row],[Start Date]],LeaveTracker[[#This Row],[End Date]],lstHolidays)</f>
        <v>2</v>
      </c>
      <c r="M4234" s="27"/>
    </row>
    <row r="4235" spans="1:13" ht="30" customHeight="1" x14ac:dyDescent="0.3">
      <c r="A4235" s="27">
        <f t="shared" si="41"/>
        <v>596</v>
      </c>
      <c r="B4235" s="31">
        <v>44992</v>
      </c>
      <c r="C4235" s="31">
        <v>44984</v>
      </c>
      <c r="D4235" s="19" t="s">
        <v>868</v>
      </c>
      <c r="E4235" s="51" t="str">
        <f>IF(ISBLANK(LeaveTracker[[#This Row],[Employee Name]]),"-----",VLOOKUP(LeaveTracker[[#This Row],[Employee Name]],Employees[[Employee Name]:[Office]],7))</f>
        <v>ACCOUNTING</v>
      </c>
      <c r="F4235" s="51" t="str">
        <f>IF(ISBLANK(LeaveTracker[[#This Row],[Employee Name]]),"-----",VLOOKUP(LeaveTracker[[#This Row],[Employee Name]],Employees[[Employee Name]:[Office]],6))</f>
        <v>REGULAR</v>
      </c>
      <c r="G4235" s="24">
        <v>44980</v>
      </c>
      <c r="H4235" s="24">
        <v>44980</v>
      </c>
      <c r="I4235" s="19" t="s">
        <v>298</v>
      </c>
      <c r="J4235" s="43" t="s">
        <v>105</v>
      </c>
      <c r="K4235" s="51" t="str">
        <f ca="1">LeaveTracker[[#This Row],[Days]]&amp;" "&amp;LeaveTracker[[#This Row],[Type of Leave]]</f>
        <v>1 OTHER</v>
      </c>
      <c r="L4235" s="23">
        <f ca="1">NETWORKDAYS(LeaveTracker[[#This Row],[Start Date]],LeaveTracker[[#This Row],[End Date]],lstHolidays)</f>
        <v>1</v>
      </c>
      <c r="M4235" s="27"/>
    </row>
    <row r="4236" spans="1:13" ht="30" customHeight="1" x14ac:dyDescent="0.3">
      <c r="A4236" s="27">
        <f t="shared" si="41"/>
        <v>597</v>
      </c>
      <c r="B4236" s="31">
        <v>44992</v>
      </c>
      <c r="C4236" s="31">
        <v>44979</v>
      </c>
      <c r="D4236" s="19" t="s">
        <v>776</v>
      </c>
      <c r="E4236" s="51" t="str">
        <f>IF(ISBLANK(LeaveTracker[[#This Row],[Employee Name]]),"-----",VLOOKUP(LeaveTracker[[#This Row],[Employee Name]],Employees[[Employee Name]:[Office]],7))</f>
        <v>GSO</v>
      </c>
      <c r="F4236" s="51" t="str">
        <f>IF(ISBLANK(LeaveTracker[[#This Row],[Employee Name]]),"-----",VLOOKUP(LeaveTracker[[#This Row],[Employee Name]],Employees[[Employee Name]:[Office]],6))</f>
        <v>REGULAR</v>
      </c>
      <c r="G4236" s="24">
        <v>44978</v>
      </c>
      <c r="H4236" s="24">
        <v>44978</v>
      </c>
      <c r="I4236" s="19" t="s">
        <v>298</v>
      </c>
      <c r="J4236" s="43" t="s">
        <v>105</v>
      </c>
      <c r="K4236" s="51" t="str">
        <f ca="1">LeaveTracker[[#This Row],[Days]]&amp;" "&amp;LeaveTracker[[#This Row],[Type of Leave]]</f>
        <v>1 OTHER</v>
      </c>
      <c r="L4236" s="23">
        <f ca="1">NETWORKDAYS(LeaveTracker[[#This Row],[Start Date]],LeaveTracker[[#This Row],[End Date]],lstHolidays)</f>
        <v>1</v>
      </c>
      <c r="M4236" s="27"/>
    </row>
    <row r="4237" spans="1:13" ht="30" customHeight="1" x14ac:dyDescent="0.3">
      <c r="A4237" s="27">
        <f t="shared" si="41"/>
        <v>598</v>
      </c>
      <c r="B4237" s="31">
        <v>44992</v>
      </c>
      <c r="C4237" s="31">
        <v>44979</v>
      </c>
      <c r="D4237" s="19" t="s">
        <v>615</v>
      </c>
      <c r="E4237" s="51" t="str">
        <f>IF(ISBLANK(LeaveTracker[[#This Row],[Employee Name]]),"-----",VLOOKUP(LeaveTracker[[#This Row],[Employee Name]],Employees[[Employee Name]:[Office]],7))</f>
        <v>CBO</v>
      </c>
      <c r="F4237" s="51" t="str">
        <f>IF(ISBLANK(LeaveTracker[[#This Row],[Employee Name]]),"-----",VLOOKUP(LeaveTracker[[#This Row],[Employee Name]],Employees[[Employee Name]:[Office]],6))</f>
        <v>REGULAR</v>
      </c>
      <c r="G4237" s="24">
        <v>44977</v>
      </c>
      <c r="H4237" s="24">
        <v>44978</v>
      </c>
      <c r="I4237" s="19" t="s">
        <v>81</v>
      </c>
      <c r="K4237" s="51" t="str">
        <f ca="1">LeaveTracker[[#This Row],[Days]]&amp;" "&amp;LeaveTracker[[#This Row],[Type of Leave]]</f>
        <v>2 SL</v>
      </c>
      <c r="L4237" s="23">
        <f ca="1">NETWORKDAYS(LeaveTracker[[#This Row],[Start Date]],LeaveTracker[[#This Row],[End Date]],lstHolidays)</f>
        <v>2</v>
      </c>
      <c r="M4237" s="27"/>
    </row>
    <row r="4238" spans="1:13" ht="30" customHeight="1" x14ac:dyDescent="0.3">
      <c r="A4238" s="27">
        <f t="shared" si="41"/>
        <v>599</v>
      </c>
      <c r="B4238" s="31">
        <v>44992</v>
      </c>
      <c r="C4238" s="31">
        <v>44965</v>
      </c>
      <c r="D4238" s="19" t="s">
        <v>624</v>
      </c>
      <c r="E4238" s="51" t="str">
        <f>IF(ISBLANK(LeaveTracker[[#This Row],[Employee Name]]),"-----",VLOOKUP(LeaveTracker[[#This Row],[Employee Name]],Employees[[Employee Name]:[Office]],7))</f>
        <v>CTO</v>
      </c>
      <c r="F4238" s="51" t="str">
        <f>IF(ISBLANK(LeaveTracker[[#This Row],[Employee Name]]),"-----",VLOOKUP(LeaveTracker[[#This Row],[Employee Name]],Employees[[Employee Name]:[Office]],6))</f>
        <v>REGULAR</v>
      </c>
      <c r="G4238" s="24">
        <v>44974</v>
      </c>
      <c r="H4238" s="24">
        <v>44974</v>
      </c>
      <c r="I4238" s="19" t="s">
        <v>82</v>
      </c>
      <c r="K4238" s="51" t="str">
        <f ca="1">LeaveTracker[[#This Row],[Days]]&amp;" "&amp;LeaveTracker[[#This Row],[Type of Leave]]</f>
        <v>1 VL</v>
      </c>
      <c r="L4238" s="23">
        <f ca="1">NETWORKDAYS(LeaveTracker[[#This Row],[Start Date]],LeaveTracker[[#This Row],[End Date]],lstHolidays)</f>
        <v>1</v>
      </c>
      <c r="M4238" s="27"/>
    </row>
    <row r="4239" spans="1:13" ht="30" customHeight="1" x14ac:dyDescent="0.3">
      <c r="A4239" s="27">
        <f t="shared" si="41"/>
        <v>600</v>
      </c>
      <c r="B4239" s="31">
        <v>44992</v>
      </c>
      <c r="C4239" s="31">
        <v>44817</v>
      </c>
      <c r="D4239" s="19" t="s">
        <v>2154</v>
      </c>
      <c r="E4239" s="51" t="str">
        <f>IF(ISBLANK(LeaveTracker[[#This Row],[Employee Name]]),"-----",VLOOKUP(LeaveTracker[[#This Row],[Employee Name]],Employees[[Employee Name]:[Office]],7))</f>
        <v>ENGINEERING OFFICE</v>
      </c>
      <c r="F4239" s="51">
        <f>IF(ISBLANK(LeaveTracker[[#This Row],[Employee Name]]),"-----",VLOOKUP(LeaveTracker[[#This Row],[Employee Name]],Employees[[Employee Name]:[Office]],6))</f>
        <v>0</v>
      </c>
      <c r="G4239" s="24">
        <v>44823</v>
      </c>
      <c r="H4239" s="24">
        <v>44823</v>
      </c>
      <c r="I4239" s="19" t="s">
        <v>82</v>
      </c>
      <c r="K4239" s="51" t="str">
        <f ca="1">LeaveTracker[[#This Row],[Days]]&amp;" "&amp;LeaveTracker[[#This Row],[Type of Leave]]</f>
        <v>1 VL</v>
      </c>
      <c r="L4239" s="23">
        <f ca="1">NETWORKDAYS(LeaveTracker[[#This Row],[Start Date]],LeaveTracker[[#This Row],[End Date]],lstHolidays)</f>
        <v>1</v>
      </c>
      <c r="M4239" s="27"/>
    </row>
    <row r="4240" spans="1:13" ht="30" customHeight="1" x14ac:dyDescent="0.3">
      <c r="A4240" s="27">
        <f t="shared" si="41"/>
        <v>601</v>
      </c>
      <c r="B4240" s="31">
        <v>44992</v>
      </c>
      <c r="C4240" s="31">
        <v>44888</v>
      </c>
      <c r="D4240" s="19" t="s">
        <v>1222</v>
      </c>
      <c r="E4240" s="51" t="str">
        <f>IF(ISBLANK(LeaveTracker[[#This Row],[Employee Name]]),"-----",VLOOKUP(LeaveTracker[[#This Row],[Employee Name]],Employees[[Employee Name]:[Office]],7))</f>
        <v>DSWDO</v>
      </c>
      <c r="F4240" s="51" t="str">
        <f>IF(ISBLANK(LeaveTracker[[#This Row],[Employee Name]]),"-----",VLOOKUP(LeaveTracker[[#This Row],[Employee Name]],Employees[[Employee Name]:[Office]],6))</f>
        <v>REGULAR</v>
      </c>
      <c r="G4240" s="24">
        <v>44889</v>
      </c>
      <c r="H4240" s="24">
        <v>44889</v>
      </c>
      <c r="I4240" s="19" t="s">
        <v>298</v>
      </c>
      <c r="J4240" s="43" t="s">
        <v>105</v>
      </c>
      <c r="K4240" s="51" t="str">
        <f ca="1">LeaveTracker[[#This Row],[Days]]&amp;" "&amp;LeaveTracker[[#This Row],[Type of Leave]]</f>
        <v>1 OTHER</v>
      </c>
      <c r="L4240" s="23">
        <f ca="1">NETWORKDAYS(LeaveTracker[[#This Row],[Start Date]],LeaveTracker[[#This Row],[End Date]],lstHolidays)</f>
        <v>1</v>
      </c>
      <c r="M4240" s="27"/>
    </row>
    <row r="4241" spans="1:13" ht="30" customHeight="1" x14ac:dyDescent="0.3">
      <c r="A4241" s="27">
        <f t="shared" si="41"/>
        <v>602</v>
      </c>
      <c r="B4241" s="31">
        <v>44992</v>
      </c>
      <c r="C4241" s="31">
        <v>44980</v>
      </c>
      <c r="D4241" s="19" t="s">
        <v>688</v>
      </c>
      <c r="E4241" s="51" t="str">
        <f>IF(ISBLANK(LeaveTracker[[#This Row],[Employee Name]]),"-----",VLOOKUP(LeaveTracker[[#This Row],[Employee Name]],Employees[[Employee Name]:[Office]],7))</f>
        <v>CHO</v>
      </c>
      <c r="F4241" s="51" t="str">
        <f>IF(ISBLANK(LeaveTracker[[#This Row],[Employee Name]]),"-----",VLOOKUP(LeaveTracker[[#This Row],[Employee Name]],Employees[[Employee Name]:[Office]],6))</f>
        <v>REGULAR</v>
      </c>
      <c r="G4241" s="24">
        <v>44987</v>
      </c>
      <c r="H4241" s="24">
        <v>44988</v>
      </c>
      <c r="I4241" s="19" t="s">
        <v>298</v>
      </c>
      <c r="J4241" s="43" t="s">
        <v>105</v>
      </c>
      <c r="K4241" s="51" t="str">
        <f ca="1">LeaveTracker[[#This Row],[Days]]&amp;" "&amp;LeaveTracker[[#This Row],[Type of Leave]]</f>
        <v>2 OTHER</v>
      </c>
      <c r="L4241" s="23">
        <f ca="1">NETWORKDAYS(LeaveTracker[[#This Row],[Start Date]],LeaveTracker[[#This Row],[End Date]],lstHolidays)</f>
        <v>2</v>
      </c>
      <c r="M4241" s="27"/>
    </row>
    <row r="4242" spans="1:13" ht="30" customHeight="1" x14ac:dyDescent="0.3">
      <c r="A4242" s="27">
        <f t="shared" si="41"/>
        <v>603</v>
      </c>
      <c r="B4242" s="31">
        <v>44992</v>
      </c>
      <c r="C4242" s="31">
        <v>44979</v>
      </c>
      <c r="D4242" s="19" t="s">
        <v>826</v>
      </c>
      <c r="E4242" s="51" t="str">
        <f>IF(ISBLANK(LeaveTracker[[#This Row],[Employee Name]]),"-----",VLOOKUP(LeaveTracker[[#This Row],[Employee Name]],Employees[[Employee Name]:[Office]],7))</f>
        <v>CHO</v>
      </c>
      <c r="F4242" s="51" t="str">
        <f>IF(ISBLANK(LeaveTracker[[#This Row],[Employee Name]]),"-----",VLOOKUP(LeaveTracker[[#This Row],[Employee Name]],Employees[[Employee Name]:[Office]],6))</f>
        <v>REGULAR</v>
      </c>
      <c r="G4242" s="24">
        <v>44988</v>
      </c>
      <c r="H4242" s="24">
        <v>44995</v>
      </c>
      <c r="I4242" s="19" t="s">
        <v>82</v>
      </c>
      <c r="K4242" s="51" t="str">
        <f ca="1">LeaveTracker[[#This Row],[Days]]&amp;" "&amp;LeaveTracker[[#This Row],[Type of Leave]]</f>
        <v>6 VL</v>
      </c>
      <c r="L4242" s="23">
        <f ca="1">NETWORKDAYS(LeaveTracker[[#This Row],[Start Date]],LeaveTracker[[#This Row],[End Date]],lstHolidays)</f>
        <v>6</v>
      </c>
      <c r="M4242" s="27"/>
    </row>
    <row r="4243" spans="1:13" ht="30" customHeight="1" x14ac:dyDescent="0.3">
      <c r="A4243" s="27">
        <v>603</v>
      </c>
      <c r="B4243" s="31">
        <v>44992</v>
      </c>
      <c r="C4243" s="31">
        <v>44956</v>
      </c>
      <c r="D4243" s="19" t="s">
        <v>840</v>
      </c>
      <c r="E4243" s="51" t="str">
        <f>IF(ISBLANK(LeaveTracker[[#This Row],[Employee Name]]),"-----",VLOOKUP(LeaveTracker[[#This Row],[Employee Name]],Employees[[Employee Name]:[Office]],7))</f>
        <v>CEO</v>
      </c>
      <c r="F4243" s="51" t="str">
        <f>IF(ISBLANK(LeaveTracker[[#This Row],[Employee Name]]),"-----",VLOOKUP(LeaveTracker[[#This Row],[Employee Name]],Employees[[Employee Name]:[Office]],6))</f>
        <v>REGULAR</v>
      </c>
      <c r="G4243" s="24">
        <v>44952</v>
      </c>
      <c r="H4243" s="24">
        <v>44952</v>
      </c>
      <c r="I4243" s="19" t="s">
        <v>81</v>
      </c>
      <c r="K4243" s="51" t="str">
        <f ca="1">LeaveTracker[[#This Row],[Days]]&amp;" "&amp;LeaveTracker[[#This Row],[Type of Leave]]</f>
        <v>1 SL</v>
      </c>
      <c r="L4243" s="23">
        <f ca="1">NETWORKDAYS(LeaveTracker[[#This Row],[Start Date]],LeaveTracker[[#This Row],[End Date]],lstHolidays)</f>
        <v>1</v>
      </c>
      <c r="M4243" s="27"/>
    </row>
    <row r="4244" spans="1:13" ht="30" customHeight="1" x14ac:dyDescent="0.3">
      <c r="A4244" s="27">
        <f t="shared" si="41"/>
        <v>604</v>
      </c>
      <c r="B4244" s="31">
        <v>44992</v>
      </c>
      <c r="C4244" s="31">
        <v>44966</v>
      </c>
      <c r="D4244" s="19" t="s">
        <v>323</v>
      </c>
      <c r="E4244" s="51" t="str">
        <f>IF(ISBLANK(LeaveTracker[[#This Row],[Employee Name]]),"-----",VLOOKUP(LeaveTracker[[#This Row],[Employee Name]],Employees[[Employee Name]:[Office]],7))</f>
        <v>CEO</v>
      </c>
      <c r="F4244" s="51" t="str">
        <f>IF(ISBLANK(LeaveTracker[[#This Row],[Employee Name]]),"-----",VLOOKUP(LeaveTracker[[#This Row],[Employee Name]],Employees[[Employee Name]:[Office]],6))</f>
        <v>REGULAR</v>
      </c>
      <c r="G4244" s="24">
        <v>44965</v>
      </c>
      <c r="H4244" s="24">
        <v>44965</v>
      </c>
      <c r="I4244" s="19" t="s">
        <v>81</v>
      </c>
      <c r="K4244" s="51" t="str">
        <f ca="1">LeaveTracker[[#This Row],[Days]]&amp;" "&amp;LeaveTracker[[#This Row],[Type of Leave]]</f>
        <v>1 SL</v>
      </c>
      <c r="L4244" s="23">
        <f ca="1">NETWORKDAYS(LeaveTracker[[#This Row],[Start Date]],LeaveTracker[[#This Row],[End Date]],lstHolidays)</f>
        <v>1</v>
      </c>
      <c r="M4244" s="27"/>
    </row>
    <row r="4245" spans="1:13" ht="30" customHeight="1" x14ac:dyDescent="0.3">
      <c r="A4245" s="27">
        <f t="shared" si="41"/>
        <v>605</v>
      </c>
      <c r="B4245" s="31">
        <v>44992</v>
      </c>
      <c r="C4245" s="31">
        <v>44909</v>
      </c>
      <c r="D4245" s="19" t="s">
        <v>323</v>
      </c>
      <c r="E4245" s="51" t="str">
        <f>IF(ISBLANK(LeaveTracker[[#This Row],[Employee Name]]),"-----",VLOOKUP(LeaveTracker[[#This Row],[Employee Name]],Employees[[Employee Name]:[Office]],7))</f>
        <v>CEO</v>
      </c>
      <c r="F4245" s="51" t="str">
        <f>IF(ISBLANK(LeaveTracker[[#This Row],[Employee Name]]),"-----",VLOOKUP(LeaveTracker[[#This Row],[Employee Name]],Employees[[Employee Name]:[Office]],6))</f>
        <v>REGULAR</v>
      </c>
      <c r="G4245" s="24">
        <v>44908</v>
      </c>
      <c r="H4245" s="24">
        <v>44908</v>
      </c>
      <c r="I4245" s="19" t="s">
        <v>82</v>
      </c>
      <c r="K4245" s="51" t="str">
        <f ca="1">LeaveTracker[[#This Row],[Days]]&amp;" "&amp;LeaveTracker[[#This Row],[Type of Leave]]</f>
        <v>1 VL</v>
      </c>
      <c r="L4245" s="23">
        <f ca="1">NETWORKDAYS(LeaveTracker[[#This Row],[Start Date]],LeaveTracker[[#This Row],[End Date]],lstHolidays)</f>
        <v>1</v>
      </c>
      <c r="M4245" s="27"/>
    </row>
    <row r="4246" spans="1:13" ht="30" customHeight="1" x14ac:dyDescent="0.3">
      <c r="A4246" s="27">
        <f t="shared" si="41"/>
        <v>606</v>
      </c>
      <c r="B4246" s="31">
        <v>44992</v>
      </c>
      <c r="C4246" s="31">
        <v>44818</v>
      </c>
      <c r="D4246" s="19" t="s">
        <v>840</v>
      </c>
      <c r="E4246" s="51" t="str">
        <f>IF(ISBLANK(LeaveTracker[[#This Row],[Employee Name]]),"-----",VLOOKUP(LeaveTracker[[#This Row],[Employee Name]],Employees[[Employee Name]:[Office]],7))</f>
        <v>CEO</v>
      </c>
      <c r="F4246" s="51" t="str">
        <f>IF(ISBLANK(LeaveTracker[[#This Row],[Employee Name]]),"-----",VLOOKUP(LeaveTracker[[#This Row],[Employee Name]],Employees[[Employee Name]:[Office]],6))</f>
        <v>REGULAR</v>
      </c>
      <c r="G4246" s="24">
        <v>44826</v>
      </c>
      <c r="H4246" s="24">
        <v>44826</v>
      </c>
      <c r="I4246" s="19" t="s">
        <v>298</v>
      </c>
      <c r="J4246" s="43" t="s">
        <v>105</v>
      </c>
      <c r="K4246" s="51" t="str">
        <f ca="1">LeaveTracker[[#This Row],[Days]]&amp;" "&amp;LeaveTracker[[#This Row],[Type of Leave]]</f>
        <v>1 OTHER</v>
      </c>
      <c r="L4246" s="23">
        <f ca="1">NETWORKDAYS(LeaveTracker[[#This Row],[Start Date]],LeaveTracker[[#This Row],[End Date]],lstHolidays)</f>
        <v>1</v>
      </c>
      <c r="M4246" s="27"/>
    </row>
    <row r="4247" spans="1:13" ht="30" customHeight="1" x14ac:dyDescent="0.3">
      <c r="A4247" s="27">
        <f t="shared" si="41"/>
        <v>607</v>
      </c>
      <c r="B4247" s="31">
        <v>44992</v>
      </c>
      <c r="C4247" s="31">
        <v>44818</v>
      </c>
      <c r="D4247" s="19" t="s">
        <v>1002</v>
      </c>
      <c r="E4247" s="51" t="str">
        <f>IF(ISBLANK(LeaveTracker[[#This Row],[Employee Name]]),"-----",VLOOKUP(LeaveTracker[[#This Row],[Employee Name]],Employees[[Employee Name]:[Office]],7))</f>
        <v>CEO</v>
      </c>
      <c r="F4247" s="51" t="str">
        <f>IF(ISBLANK(LeaveTracker[[#This Row],[Employee Name]]),"-----",VLOOKUP(LeaveTracker[[#This Row],[Employee Name]],Employees[[Employee Name]:[Office]],6))</f>
        <v>REGULAR</v>
      </c>
      <c r="G4247" s="24">
        <v>44819</v>
      </c>
      <c r="H4247" s="24">
        <v>44819</v>
      </c>
      <c r="I4247" s="19" t="s">
        <v>298</v>
      </c>
      <c r="J4247" s="43" t="s">
        <v>105</v>
      </c>
      <c r="K4247" s="51" t="str">
        <f ca="1">LeaveTracker[[#This Row],[Days]]&amp;" "&amp;LeaveTracker[[#This Row],[Type of Leave]]</f>
        <v>1 OTHER</v>
      </c>
      <c r="L4247" s="23">
        <f ca="1">NETWORKDAYS(LeaveTracker[[#This Row],[Start Date]],LeaveTracker[[#This Row],[End Date]],lstHolidays)</f>
        <v>1</v>
      </c>
      <c r="M4247" s="27"/>
    </row>
    <row r="4248" spans="1:13" ht="30" customHeight="1" x14ac:dyDescent="0.3">
      <c r="A4248" s="27">
        <f t="shared" si="41"/>
        <v>608</v>
      </c>
      <c r="B4248" s="31">
        <v>44992</v>
      </c>
      <c r="C4248" s="31">
        <v>44887</v>
      </c>
      <c r="D4248" s="19" t="s">
        <v>1002</v>
      </c>
      <c r="E4248" s="51" t="str">
        <f>IF(ISBLANK(LeaveTracker[[#This Row],[Employee Name]]),"-----",VLOOKUP(LeaveTracker[[#This Row],[Employee Name]],Employees[[Employee Name]:[Office]],7))</f>
        <v>CEO</v>
      </c>
      <c r="F4248" s="51" t="str">
        <f>IF(ISBLANK(LeaveTracker[[#This Row],[Employee Name]]),"-----",VLOOKUP(LeaveTracker[[#This Row],[Employee Name]],Employees[[Employee Name]:[Office]],6))</f>
        <v>REGULAR</v>
      </c>
      <c r="G4248" s="24">
        <v>44890</v>
      </c>
      <c r="H4248" s="24">
        <v>44890</v>
      </c>
      <c r="I4248" s="19" t="s">
        <v>82</v>
      </c>
      <c r="K4248" s="51" t="str">
        <f ca="1">LeaveTracker[[#This Row],[Days]]&amp;" "&amp;LeaveTracker[[#This Row],[Type of Leave]]</f>
        <v>1 VL</v>
      </c>
      <c r="L4248" s="23">
        <f ca="1">NETWORKDAYS(LeaveTracker[[#This Row],[Start Date]],LeaveTracker[[#This Row],[End Date]],lstHolidays)</f>
        <v>1</v>
      </c>
      <c r="M4248" s="27"/>
    </row>
    <row r="4249" spans="1:13" ht="30" customHeight="1" x14ac:dyDescent="0.3">
      <c r="A4249" s="27">
        <f t="shared" ref="A4249:A4312" si="42">A4248+1</f>
        <v>609</v>
      </c>
      <c r="B4249" s="31">
        <v>44992</v>
      </c>
      <c r="C4249" s="31">
        <v>44824</v>
      </c>
      <c r="D4249" s="19" t="s">
        <v>1002</v>
      </c>
      <c r="E4249" s="51" t="str">
        <f>IF(ISBLANK(LeaveTracker[[#This Row],[Employee Name]]),"-----",VLOOKUP(LeaveTracker[[#This Row],[Employee Name]],Employees[[Employee Name]:[Office]],7))</f>
        <v>CEO</v>
      </c>
      <c r="F4249" s="51" t="str">
        <f>IF(ISBLANK(LeaveTracker[[#This Row],[Employee Name]]),"-----",VLOOKUP(LeaveTracker[[#This Row],[Employee Name]],Employees[[Employee Name]:[Office]],6))</f>
        <v>REGULAR</v>
      </c>
      <c r="G4249" s="24">
        <v>44819</v>
      </c>
      <c r="H4249" s="24">
        <v>44819</v>
      </c>
      <c r="I4249" s="19" t="s">
        <v>298</v>
      </c>
      <c r="J4249" s="43" t="s">
        <v>105</v>
      </c>
      <c r="K4249" s="51" t="str">
        <f ca="1">LeaveTracker[[#This Row],[Days]]&amp;" "&amp;LeaveTracker[[#This Row],[Type of Leave]]</f>
        <v>1 OTHER</v>
      </c>
      <c r="L4249" s="23">
        <f ca="1">NETWORKDAYS(LeaveTracker[[#This Row],[Start Date]],LeaveTracker[[#This Row],[End Date]],lstHolidays)</f>
        <v>1</v>
      </c>
      <c r="M4249" s="27"/>
    </row>
    <row r="4250" spans="1:13" ht="30" customHeight="1" x14ac:dyDescent="0.3">
      <c r="A4250" s="27">
        <f t="shared" si="42"/>
        <v>610</v>
      </c>
      <c r="B4250" s="31">
        <v>44992</v>
      </c>
      <c r="C4250" s="31">
        <v>44781</v>
      </c>
      <c r="D4250" s="19" t="s">
        <v>1311</v>
      </c>
      <c r="E4250" s="51" t="str">
        <f>IF(ISBLANK(LeaveTracker[[#This Row],[Employee Name]]),"-----",VLOOKUP(LeaveTracker[[#This Row],[Employee Name]],Employees[[Employee Name]:[Office]],7))</f>
        <v>CEO</v>
      </c>
      <c r="F4250" s="51" t="str">
        <f>IF(ISBLANK(LeaveTracker[[#This Row],[Employee Name]]),"-----",VLOOKUP(LeaveTracker[[#This Row],[Employee Name]],Employees[[Employee Name]:[Office]],6))</f>
        <v>REGULAR</v>
      </c>
      <c r="G4250" s="24">
        <v>44792</v>
      </c>
      <c r="H4250" s="24">
        <v>44792</v>
      </c>
      <c r="I4250" s="19" t="s">
        <v>82</v>
      </c>
      <c r="K4250" s="51" t="str">
        <f ca="1">LeaveTracker[[#This Row],[Days]]&amp;" "&amp;LeaveTracker[[#This Row],[Type of Leave]]</f>
        <v>1 VL</v>
      </c>
      <c r="L4250" s="23">
        <f ca="1">NETWORKDAYS(LeaveTracker[[#This Row],[Start Date]],LeaveTracker[[#This Row],[End Date]],lstHolidays)</f>
        <v>1</v>
      </c>
      <c r="M4250" s="27"/>
    </row>
    <row r="4251" spans="1:13" ht="30" customHeight="1" x14ac:dyDescent="0.3">
      <c r="A4251" s="27">
        <v>610</v>
      </c>
      <c r="B4251" s="31">
        <v>44992</v>
      </c>
      <c r="C4251" s="31">
        <v>44781</v>
      </c>
      <c r="D4251" s="19" t="s">
        <v>1311</v>
      </c>
      <c r="E4251" s="51" t="str">
        <f>IF(ISBLANK(LeaveTracker[[#This Row],[Employee Name]]),"-----",VLOOKUP(LeaveTracker[[#This Row],[Employee Name]],Employees[[Employee Name]:[Office]],7))</f>
        <v>CEO</v>
      </c>
      <c r="F4251" s="51" t="str">
        <f>IF(ISBLANK(LeaveTracker[[#This Row],[Employee Name]]),"-----",VLOOKUP(LeaveTracker[[#This Row],[Employee Name]],Employees[[Employee Name]:[Office]],6))</f>
        <v>REGULAR</v>
      </c>
      <c r="G4251" s="24">
        <v>44583</v>
      </c>
      <c r="H4251" s="24">
        <v>44583</v>
      </c>
      <c r="I4251" s="19" t="s">
        <v>82</v>
      </c>
      <c r="K4251" s="51" t="str">
        <f ca="1">LeaveTracker[[#This Row],[Days]]&amp;" "&amp;LeaveTracker[[#This Row],[Type of Leave]]</f>
        <v>0 VL</v>
      </c>
      <c r="L4251" s="23">
        <f ca="1">NETWORKDAYS(LeaveTracker[[#This Row],[Start Date]],LeaveTracker[[#This Row],[End Date]],lstHolidays)</f>
        <v>0</v>
      </c>
      <c r="M4251" s="27"/>
    </row>
    <row r="4252" spans="1:13" ht="30" customHeight="1" x14ac:dyDescent="0.3">
      <c r="A4252" s="27">
        <f t="shared" si="42"/>
        <v>611</v>
      </c>
      <c r="B4252" s="31">
        <v>44992</v>
      </c>
      <c r="C4252" s="31">
        <v>44896</v>
      </c>
      <c r="D4252" s="19" t="s">
        <v>1311</v>
      </c>
      <c r="E4252" s="51" t="str">
        <f>IF(ISBLANK(LeaveTracker[[#This Row],[Employee Name]]),"-----",VLOOKUP(LeaveTracker[[#This Row],[Employee Name]],Employees[[Employee Name]:[Office]],7))</f>
        <v>CEO</v>
      </c>
      <c r="F4252" s="51" t="str">
        <f>IF(ISBLANK(LeaveTracker[[#This Row],[Employee Name]]),"-----",VLOOKUP(LeaveTracker[[#This Row],[Employee Name]],Employees[[Employee Name]:[Office]],6))</f>
        <v>REGULAR</v>
      </c>
      <c r="G4252" s="24">
        <v>44904</v>
      </c>
      <c r="H4252" s="24">
        <v>44907</v>
      </c>
      <c r="I4252" s="19" t="s">
        <v>82</v>
      </c>
      <c r="K4252" s="51" t="str">
        <f ca="1">LeaveTracker[[#This Row],[Days]]&amp;" "&amp;LeaveTracker[[#This Row],[Type of Leave]]</f>
        <v>2 VL</v>
      </c>
      <c r="L4252" s="23">
        <f ca="1">NETWORKDAYS(LeaveTracker[[#This Row],[Start Date]],LeaveTracker[[#This Row],[End Date]],lstHolidays)</f>
        <v>2</v>
      </c>
      <c r="M4252" s="27"/>
    </row>
    <row r="4253" spans="1:13" ht="30" customHeight="1" x14ac:dyDescent="0.3">
      <c r="A4253" s="27">
        <f t="shared" si="42"/>
        <v>612</v>
      </c>
      <c r="B4253" s="31">
        <v>44992</v>
      </c>
      <c r="C4253" s="31">
        <v>44853</v>
      </c>
      <c r="D4253" s="19" t="s">
        <v>1222</v>
      </c>
      <c r="E4253" s="51" t="str">
        <f>IF(ISBLANK(LeaveTracker[[#This Row],[Employee Name]]),"-----",VLOOKUP(LeaveTracker[[#This Row],[Employee Name]],Employees[[Employee Name]:[Office]],7))</f>
        <v>DSWDO</v>
      </c>
      <c r="F4253" s="51" t="str">
        <f>IF(ISBLANK(LeaveTracker[[#This Row],[Employee Name]]),"-----",VLOOKUP(LeaveTracker[[#This Row],[Employee Name]],Employees[[Employee Name]:[Office]],6))</f>
        <v>REGULAR</v>
      </c>
      <c r="G4253" s="24">
        <v>44860</v>
      </c>
      <c r="H4253" s="24">
        <v>44860</v>
      </c>
      <c r="I4253" s="19" t="s">
        <v>298</v>
      </c>
      <c r="J4253" s="43" t="s">
        <v>105</v>
      </c>
      <c r="K4253" s="51" t="str">
        <f ca="1">LeaveTracker[[#This Row],[Days]]&amp;" "&amp;LeaveTracker[[#This Row],[Type of Leave]]</f>
        <v>1 OTHER</v>
      </c>
      <c r="L4253" s="23">
        <f ca="1">NETWORKDAYS(LeaveTracker[[#This Row],[Start Date]],LeaveTracker[[#This Row],[End Date]],lstHolidays)</f>
        <v>1</v>
      </c>
      <c r="M4253" s="27"/>
    </row>
    <row r="4254" spans="1:13" ht="30" customHeight="1" x14ac:dyDescent="0.3">
      <c r="A4254" s="27">
        <f t="shared" si="42"/>
        <v>613</v>
      </c>
      <c r="B4254" s="31">
        <v>44992</v>
      </c>
      <c r="D4254" s="19" t="s">
        <v>693</v>
      </c>
      <c r="E4254" s="51" t="str">
        <f>IF(ISBLANK(LeaveTracker[[#This Row],[Employee Name]]),"-----",VLOOKUP(LeaveTracker[[#This Row],[Employee Name]],Employees[[Employee Name]:[Office]],7))</f>
        <v>VMO</v>
      </c>
      <c r="F4254" s="51" t="str">
        <f>IF(ISBLANK(LeaveTracker[[#This Row],[Employee Name]]),"-----",VLOOKUP(LeaveTracker[[#This Row],[Employee Name]],Employees[[Employee Name]:[Office]],6))</f>
        <v>REGULAR</v>
      </c>
      <c r="G4254" s="24">
        <v>44872</v>
      </c>
      <c r="H4254" s="24">
        <v>44874</v>
      </c>
      <c r="I4254" s="19" t="s">
        <v>81</v>
      </c>
      <c r="K4254" s="51" t="str">
        <f ca="1">LeaveTracker[[#This Row],[Days]]&amp;" "&amp;LeaveTracker[[#This Row],[Type of Leave]]</f>
        <v>3 SL</v>
      </c>
      <c r="L4254" s="23">
        <f ca="1">NETWORKDAYS(LeaveTracker[[#This Row],[Start Date]],LeaveTracker[[#This Row],[End Date]],lstHolidays)</f>
        <v>3</v>
      </c>
      <c r="M4254" s="27"/>
    </row>
    <row r="4255" spans="1:13" ht="30" customHeight="1" x14ac:dyDescent="0.3">
      <c r="A4255" s="27">
        <f t="shared" si="42"/>
        <v>614</v>
      </c>
      <c r="B4255" s="31">
        <v>44992</v>
      </c>
      <c r="C4255" s="31">
        <v>44874</v>
      </c>
      <c r="D4255" s="19" t="s">
        <v>224</v>
      </c>
      <c r="E4255" s="51" t="str">
        <f>IF(ISBLANK(LeaveTracker[[#This Row],[Employee Name]]),"-----",VLOOKUP(LeaveTracker[[#This Row],[Employee Name]],Employees[[Employee Name]:[Office]],7))</f>
        <v>CSWDO</v>
      </c>
      <c r="F4255" s="51" t="str">
        <f>IF(ISBLANK(LeaveTracker[[#This Row],[Employee Name]]),"-----",VLOOKUP(LeaveTracker[[#This Row],[Employee Name]],Employees[[Employee Name]:[Office]],6))</f>
        <v>REGULAR</v>
      </c>
      <c r="G4255" s="24">
        <v>44890</v>
      </c>
      <c r="H4255" s="24">
        <v>44890</v>
      </c>
      <c r="I4255" s="19" t="s">
        <v>82</v>
      </c>
      <c r="K4255" s="51" t="str">
        <f ca="1">LeaveTracker[[#This Row],[Days]]&amp;" "&amp;LeaveTracker[[#This Row],[Type of Leave]]</f>
        <v>1 VL</v>
      </c>
      <c r="L4255" s="23">
        <f ca="1">NETWORKDAYS(LeaveTracker[[#This Row],[Start Date]],LeaveTracker[[#This Row],[End Date]],lstHolidays)</f>
        <v>1</v>
      </c>
      <c r="M4255" s="27"/>
    </row>
    <row r="4256" spans="1:13" ht="30" customHeight="1" x14ac:dyDescent="0.3">
      <c r="A4256" s="27">
        <v>614</v>
      </c>
      <c r="B4256" s="31">
        <v>44992</v>
      </c>
      <c r="C4256" s="31">
        <v>44874</v>
      </c>
      <c r="D4256" s="19" t="s">
        <v>224</v>
      </c>
      <c r="E4256" s="51" t="str">
        <f>IF(ISBLANK(LeaveTracker[[#This Row],[Employee Name]]),"-----",VLOOKUP(LeaveTracker[[#This Row],[Employee Name]],Employees[[Employee Name]:[Office]],7))</f>
        <v>CSWDO</v>
      </c>
      <c r="F4256" s="51" t="str">
        <f>IF(ISBLANK(LeaveTracker[[#This Row],[Employee Name]]),"-----",VLOOKUP(LeaveTracker[[#This Row],[Employee Name]],Employees[[Employee Name]:[Office]],6))</f>
        <v>REGULAR</v>
      </c>
      <c r="G4256" s="24">
        <v>44894</v>
      </c>
      <c r="H4256" s="24">
        <v>44894</v>
      </c>
      <c r="I4256" s="19" t="s">
        <v>82</v>
      </c>
      <c r="K4256" s="51" t="str">
        <f ca="1">LeaveTracker[[#This Row],[Days]]&amp;" "&amp;LeaveTracker[[#This Row],[Type of Leave]]</f>
        <v>1 VL</v>
      </c>
      <c r="L4256" s="23">
        <f ca="1">NETWORKDAYS(LeaveTracker[[#This Row],[Start Date]],LeaveTracker[[#This Row],[End Date]],lstHolidays)</f>
        <v>1</v>
      </c>
      <c r="M4256" s="27"/>
    </row>
    <row r="4257" spans="1:13" ht="30" customHeight="1" x14ac:dyDescent="0.3">
      <c r="A4257" s="27">
        <f t="shared" si="42"/>
        <v>615</v>
      </c>
      <c r="B4257" s="31">
        <v>44992</v>
      </c>
      <c r="C4257" s="31">
        <v>44816</v>
      </c>
      <c r="D4257" s="19" t="s">
        <v>224</v>
      </c>
      <c r="E4257" s="51" t="str">
        <f>IF(ISBLANK(LeaveTracker[[#This Row],[Employee Name]]),"-----",VLOOKUP(LeaveTracker[[#This Row],[Employee Name]],Employees[[Employee Name]:[Office]],7))</f>
        <v>CSWDO</v>
      </c>
      <c r="F4257" s="51" t="str">
        <f>IF(ISBLANK(LeaveTracker[[#This Row],[Employee Name]]),"-----",VLOOKUP(LeaveTracker[[#This Row],[Employee Name]],Employees[[Employee Name]:[Office]],6))</f>
        <v>REGULAR</v>
      </c>
      <c r="G4257" s="24">
        <v>44811</v>
      </c>
      <c r="H4257" s="24">
        <v>44813</v>
      </c>
      <c r="I4257" s="19" t="s">
        <v>81</v>
      </c>
      <c r="K4257" s="51" t="str">
        <f ca="1">LeaveTracker[[#This Row],[Days]]&amp;" "&amp;LeaveTracker[[#This Row],[Type of Leave]]</f>
        <v>3 SL</v>
      </c>
      <c r="L4257" s="23">
        <f ca="1">NETWORKDAYS(LeaveTracker[[#This Row],[Start Date]],LeaveTracker[[#This Row],[End Date]],lstHolidays)</f>
        <v>3</v>
      </c>
      <c r="M4257" s="27"/>
    </row>
    <row r="4258" spans="1:13" ht="30" customHeight="1" x14ac:dyDescent="0.3">
      <c r="A4258" s="27">
        <f t="shared" si="42"/>
        <v>616</v>
      </c>
      <c r="B4258" s="31">
        <v>44992</v>
      </c>
      <c r="C4258" s="31">
        <v>44810</v>
      </c>
      <c r="D4258" s="19" t="s">
        <v>224</v>
      </c>
      <c r="E4258" s="51" t="str">
        <f>IF(ISBLANK(LeaveTracker[[#This Row],[Employee Name]]),"-----",VLOOKUP(LeaveTracker[[#This Row],[Employee Name]],Employees[[Employee Name]:[Office]],7))</f>
        <v>CSWDO</v>
      </c>
      <c r="F4258" s="51" t="str">
        <f>IF(ISBLANK(LeaveTracker[[#This Row],[Employee Name]]),"-----",VLOOKUP(LeaveTracker[[#This Row],[Employee Name]],Employees[[Employee Name]:[Office]],6))</f>
        <v>REGULAR</v>
      </c>
      <c r="G4258" s="24">
        <v>44809</v>
      </c>
      <c r="H4258" s="24">
        <v>44809</v>
      </c>
      <c r="I4258" s="19" t="s">
        <v>81</v>
      </c>
      <c r="K4258" s="51" t="str">
        <f ca="1">LeaveTracker[[#This Row],[Days]]&amp;" "&amp;LeaveTracker[[#This Row],[Type of Leave]]</f>
        <v>1 SL</v>
      </c>
      <c r="L4258" s="23">
        <f ca="1">NETWORKDAYS(LeaveTracker[[#This Row],[Start Date]],LeaveTracker[[#This Row],[End Date]],lstHolidays)</f>
        <v>1</v>
      </c>
      <c r="M4258" s="27"/>
    </row>
    <row r="4259" spans="1:13" ht="30" customHeight="1" x14ac:dyDescent="0.3">
      <c r="A4259" s="27">
        <f t="shared" si="42"/>
        <v>617</v>
      </c>
      <c r="B4259" s="31">
        <v>44992</v>
      </c>
      <c r="C4259" s="31">
        <v>44803</v>
      </c>
      <c r="D4259" s="19" t="s">
        <v>224</v>
      </c>
      <c r="E4259" s="51" t="str">
        <f>IF(ISBLANK(LeaveTracker[[#This Row],[Employee Name]]),"-----",VLOOKUP(LeaveTracker[[#This Row],[Employee Name]],Employees[[Employee Name]:[Office]],7))</f>
        <v>CSWDO</v>
      </c>
      <c r="F4259" s="51" t="str">
        <f>IF(ISBLANK(LeaveTracker[[#This Row],[Employee Name]]),"-----",VLOOKUP(LeaveTracker[[#This Row],[Employee Name]],Employees[[Employee Name]:[Office]],6))</f>
        <v>REGULAR</v>
      </c>
      <c r="G4259" s="24">
        <v>44796</v>
      </c>
      <c r="H4259" s="24">
        <v>44796</v>
      </c>
      <c r="I4259" s="19" t="s">
        <v>81</v>
      </c>
      <c r="K4259" s="51" t="str">
        <f ca="1">LeaveTracker[[#This Row],[Days]]&amp;" "&amp;LeaveTracker[[#This Row],[Type of Leave]]</f>
        <v>1 SL</v>
      </c>
      <c r="L4259" s="23">
        <f ca="1">NETWORKDAYS(LeaveTracker[[#This Row],[Start Date]],LeaveTracker[[#This Row],[End Date]],lstHolidays)</f>
        <v>1</v>
      </c>
      <c r="M4259" s="27"/>
    </row>
    <row r="4260" spans="1:13" ht="30" customHeight="1" x14ac:dyDescent="0.3">
      <c r="A4260" s="27">
        <v>617</v>
      </c>
      <c r="B4260" s="31">
        <v>44992</v>
      </c>
      <c r="C4260" s="31">
        <v>44803</v>
      </c>
      <c r="D4260" s="19" t="s">
        <v>224</v>
      </c>
      <c r="E4260" s="51" t="str">
        <f>IF(ISBLANK(LeaveTracker[[#This Row],[Employee Name]]),"-----",VLOOKUP(LeaveTracker[[#This Row],[Employee Name]],Employees[[Employee Name]:[Office]],7))</f>
        <v>CSWDO</v>
      </c>
      <c r="F4260" s="51" t="str">
        <f>IF(ISBLANK(LeaveTracker[[#This Row],[Employee Name]]),"-----",VLOOKUP(LeaveTracker[[#This Row],[Employee Name]],Employees[[Employee Name]:[Office]],6))</f>
        <v>REGULAR</v>
      </c>
      <c r="G4260" s="24">
        <v>44798</v>
      </c>
      <c r="H4260" s="24">
        <v>44799</v>
      </c>
      <c r="I4260" s="19" t="s">
        <v>81</v>
      </c>
      <c r="K4260" s="51" t="str">
        <f ca="1">LeaveTracker[[#This Row],[Days]]&amp;" "&amp;LeaveTracker[[#This Row],[Type of Leave]]</f>
        <v>2 SL</v>
      </c>
      <c r="L4260" s="23">
        <f ca="1">NETWORKDAYS(LeaveTracker[[#This Row],[Start Date]],LeaveTracker[[#This Row],[End Date]],lstHolidays)</f>
        <v>2</v>
      </c>
      <c r="M4260" s="27"/>
    </row>
    <row r="4261" spans="1:13" ht="30" customHeight="1" x14ac:dyDescent="0.3">
      <c r="A4261" s="27">
        <f t="shared" si="42"/>
        <v>618</v>
      </c>
      <c r="B4261" s="31">
        <v>44992</v>
      </c>
      <c r="C4261" s="31">
        <v>44804</v>
      </c>
      <c r="D4261" s="19" t="s">
        <v>231</v>
      </c>
      <c r="E4261" s="51" t="str">
        <f>IF(ISBLANK(LeaveTracker[[#This Row],[Employee Name]]),"-----",VLOOKUP(LeaveTracker[[#This Row],[Employee Name]],Employees[[Employee Name]:[Office]],7))</f>
        <v>CSWDO</v>
      </c>
      <c r="F4261" s="51" t="str">
        <f>IF(ISBLANK(LeaveTracker[[#This Row],[Employee Name]]),"-----",VLOOKUP(LeaveTracker[[#This Row],[Employee Name]],Employees[[Employee Name]:[Office]],6))</f>
        <v>REGULAR</v>
      </c>
      <c r="G4261" s="24">
        <v>44803</v>
      </c>
      <c r="H4261" s="24">
        <v>44803</v>
      </c>
      <c r="I4261" s="19" t="s">
        <v>81</v>
      </c>
      <c r="K4261" s="51" t="str">
        <f ca="1">LeaveTracker[[#This Row],[Days]]&amp;" "&amp;LeaveTracker[[#This Row],[Type of Leave]]</f>
        <v>1 SL</v>
      </c>
      <c r="L4261" s="23">
        <f ca="1">NETWORKDAYS(LeaveTracker[[#This Row],[Start Date]],LeaveTracker[[#This Row],[End Date]],lstHolidays)</f>
        <v>1</v>
      </c>
      <c r="M4261" s="27"/>
    </row>
    <row r="4262" spans="1:13" ht="30" customHeight="1" x14ac:dyDescent="0.3">
      <c r="A4262" s="27">
        <f t="shared" si="42"/>
        <v>619</v>
      </c>
      <c r="B4262" s="31">
        <v>44992</v>
      </c>
      <c r="C4262" s="31">
        <v>44852</v>
      </c>
      <c r="D4262" s="19" t="s">
        <v>231</v>
      </c>
      <c r="E4262" s="51" t="str">
        <f>IF(ISBLANK(LeaveTracker[[#This Row],[Employee Name]]),"-----",VLOOKUP(LeaveTracker[[#This Row],[Employee Name]],Employees[[Employee Name]:[Office]],7))</f>
        <v>CSWDO</v>
      </c>
      <c r="F4262" s="51" t="str">
        <f>IF(ISBLANK(LeaveTracker[[#This Row],[Employee Name]]),"-----",VLOOKUP(LeaveTracker[[#This Row],[Employee Name]],Employees[[Employee Name]:[Office]],6))</f>
        <v>REGULAR</v>
      </c>
      <c r="G4262" s="24">
        <v>44851</v>
      </c>
      <c r="H4262" s="24">
        <v>44851</v>
      </c>
      <c r="I4262" s="19" t="s">
        <v>81</v>
      </c>
      <c r="K4262" s="51" t="str">
        <f ca="1">LeaveTracker[[#This Row],[Days]]&amp;" "&amp;LeaveTracker[[#This Row],[Type of Leave]]</f>
        <v>1 SL</v>
      </c>
      <c r="L4262" s="23">
        <f ca="1">NETWORKDAYS(LeaveTracker[[#This Row],[Start Date]],LeaveTracker[[#This Row],[End Date]],lstHolidays)</f>
        <v>1</v>
      </c>
      <c r="M4262" s="27"/>
    </row>
    <row r="4263" spans="1:13" ht="30" customHeight="1" x14ac:dyDescent="0.3">
      <c r="A4263" s="27">
        <f t="shared" si="42"/>
        <v>620</v>
      </c>
      <c r="B4263" s="31">
        <v>44992</v>
      </c>
      <c r="C4263" s="31">
        <v>44851</v>
      </c>
      <c r="D4263" s="19" t="s">
        <v>224</v>
      </c>
      <c r="E4263" s="51" t="str">
        <f>IF(ISBLANK(LeaveTracker[[#This Row],[Employee Name]]),"-----",VLOOKUP(LeaveTracker[[#This Row],[Employee Name]],Employees[[Employee Name]:[Office]],7))</f>
        <v>CSWDO</v>
      </c>
      <c r="F4263" s="51" t="str">
        <f>IF(ISBLANK(LeaveTracker[[#This Row],[Employee Name]]),"-----",VLOOKUP(LeaveTracker[[#This Row],[Employee Name]],Employees[[Employee Name]:[Office]],6))</f>
        <v>REGULAR</v>
      </c>
      <c r="G4263" s="24">
        <v>44848</v>
      </c>
      <c r="H4263" s="24">
        <v>44848</v>
      </c>
      <c r="I4263" s="19" t="s">
        <v>81</v>
      </c>
      <c r="K4263" s="51" t="str">
        <f ca="1">LeaveTracker[[#This Row],[Days]]&amp;" "&amp;LeaveTracker[[#This Row],[Type of Leave]]</f>
        <v>1 SL</v>
      </c>
      <c r="L4263" s="23">
        <f ca="1">NETWORKDAYS(LeaveTracker[[#This Row],[Start Date]],LeaveTracker[[#This Row],[End Date]],lstHolidays)</f>
        <v>1</v>
      </c>
      <c r="M4263" s="27"/>
    </row>
    <row r="4264" spans="1:13" ht="30" customHeight="1" x14ac:dyDescent="0.3">
      <c r="A4264" s="27">
        <f t="shared" si="42"/>
        <v>621</v>
      </c>
      <c r="B4264" s="31">
        <v>44992</v>
      </c>
      <c r="C4264" s="31">
        <v>44834</v>
      </c>
      <c r="D4264" s="19" t="s">
        <v>693</v>
      </c>
      <c r="E4264" s="51" t="str">
        <f>IF(ISBLANK(LeaveTracker[[#This Row],[Employee Name]]),"-----",VLOOKUP(LeaveTracker[[#This Row],[Employee Name]],Employees[[Employee Name]:[Office]],7))</f>
        <v>VMO</v>
      </c>
      <c r="F4264" s="51" t="str">
        <f>IF(ISBLANK(LeaveTracker[[#This Row],[Employee Name]]),"-----",VLOOKUP(LeaveTracker[[#This Row],[Employee Name]],Employees[[Employee Name]:[Office]],6))</f>
        <v>REGULAR</v>
      </c>
      <c r="G4264" s="24">
        <v>44820</v>
      </c>
      <c r="H4264" s="24">
        <v>44820</v>
      </c>
      <c r="I4264" s="19" t="s">
        <v>81</v>
      </c>
      <c r="K4264" s="51" t="str">
        <f ca="1">LeaveTracker[[#This Row],[Days]]&amp;" "&amp;LeaveTracker[[#This Row],[Type of Leave]]</f>
        <v>1 SL</v>
      </c>
      <c r="L4264" s="23">
        <f ca="1">NETWORKDAYS(LeaveTracker[[#This Row],[Start Date]],LeaveTracker[[#This Row],[End Date]],lstHolidays)</f>
        <v>1</v>
      </c>
      <c r="M4264" s="27"/>
    </row>
    <row r="4265" spans="1:13" ht="30" customHeight="1" x14ac:dyDescent="0.3">
      <c r="A4265" s="27">
        <f t="shared" si="42"/>
        <v>622</v>
      </c>
      <c r="B4265" s="31">
        <v>44992</v>
      </c>
      <c r="C4265" s="31">
        <v>44851</v>
      </c>
      <c r="D4265" s="19" t="s">
        <v>748</v>
      </c>
      <c r="E4265" s="51" t="str">
        <f>IF(ISBLANK(LeaveTracker[[#This Row],[Employee Name]]),"-----",VLOOKUP(LeaveTracker[[#This Row],[Employee Name]],Employees[[Employee Name]:[Office]],7))</f>
        <v>CSWDO</v>
      </c>
      <c r="F4265" s="51" t="str">
        <f>IF(ISBLANK(LeaveTracker[[#This Row],[Employee Name]]),"-----",VLOOKUP(LeaveTracker[[#This Row],[Employee Name]],Employees[[Employee Name]:[Office]],6))</f>
        <v>REGULAR</v>
      </c>
      <c r="G4265" s="24">
        <v>44847</v>
      </c>
      <c r="H4265" s="24">
        <v>44848</v>
      </c>
      <c r="I4265" s="19" t="s">
        <v>81</v>
      </c>
      <c r="K4265" s="51" t="str">
        <f ca="1">LeaveTracker[[#This Row],[Days]]&amp;" "&amp;LeaveTracker[[#This Row],[Type of Leave]]</f>
        <v>2 SL</v>
      </c>
      <c r="L4265" s="23">
        <f ca="1">NETWORKDAYS(LeaveTracker[[#This Row],[Start Date]],LeaveTracker[[#This Row],[End Date]],lstHolidays)</f>
        <v>2</v>
      </c>
      <c r="M4265" s="27"/>
    </row>
    <row r="4266" spans="1:13" ht="30" customHeight="1" x14ac:dyDescent="0.3">
      <c r="A4266" s="27">
        <f t="shared" si="42"/>
        <v>623</v>
      </c>
      <c r="B4266" s="31">
        <v>44992</v>
      </c>
      <c r="C4266" s="31">
        <v>44846</v>
      </c>
      <c r="D4266" s="19" t="s">
        <v>693</v>
      </c>
      <c r="E4266" s="51" t="str">
        <f>IF(ISBLANK(LeaveTracker[[#This Row],[Employee Name]]),"-----",VLOOKUP(LeaveTracker[[#This Row],[Employee Name]],Employees[[Employee Name]:[Office]],7))</f>
        <v>VMO</v>
      </c>
      <c r="F4266" s="51" t="str">
        <f>IF(ISBLANK(LeaveTracker[[#This Row],[Employee Name]]),"-----",VLOOKUP(LeaveTracker[[#This Row],[Employee Name]],Employees[[Employee Name]:[Office]],6))</f>
        <v>REGULAR</v>
      </c>
      <c r="G4266" s="24">
        <v>44837</v>
      </c>
      <c r="H4266" s="24">
        <v>44845</v>
      </c>
      <c r="I4266" s="19" t="s">
        <v>81</v>
      </c>
      <c r="K4266" s="51" t="str">
        <f ca="1">LeaveTracker[[#This Row],[Days]]&amp;" "&amp;LeaveTracker[[#This Row],[Type of Leave]]</f>
        <v>7 SL</v>
      </c>
      <c r="L4266" s="23">
        <f ca="1">NETWORKDAYS(LeaveTracker[[#This Row],[Start Date]],LeaveTracker[[#This Row],[End Date]],lstHolidays)</f>
        <v>7</v>
      </c>
      <c r="M4266" s="27"/>
    </row>
    <row r="4267" spans="1:13" ht="30" customHeight="1" x14ac:dyDescent="0.3">
      <c r="A4267" s="27">
        <f t="shared" si="42"/>
        <v>624</v>
      </c>
      <c r="B4267" s="31">
        <v>44992</v>
      </c>
      <c r="C4267" s="31">
        <v>44846</v>
      </c>
      <c r="D4267" s="19" t="s">
        <v>224</v>
      </c>
      <c r="E4267" s="51" t="str">
        <f>IF(ISBLANK(LeaveTracker[[#This Row],[Employee Name]]),"-----",VLOOKUP(LeaveTracker[[#This Row],[Employee Name]],Employees[[Employee Name]:[Office]],7))</f>
        <v>CSWDO</v>
      </c>
      <c r="F4267" s="51" t="str">
        <f>IF(ISBLANK(LeaveTracker[[#This Row],[Employee Name]]),"-----",VLOOKUP(LeaveTracker[[#This Row],[Employee Name]],Employees[[Employee Name]:[Office]],6))</f>
        <v>REGULAR</v>
      </c>
      <c r="G4267" s="24">
        <v>44847</v>
      </c>
      <c r="H4267" s="24">
        <v>44847</v>
      </c>
      <c r="I4267" s="19" t="s">
        <v>298</v>
      </c>
      <c r="J4267" s="43" t="s">
        <v>2155</v>
      </c>
      <c r="K4267" s="51" t="str">
        <f ca="1">LeaveTracker[[#This Row],[Days]]&amp;" "&amp;LeaveTracker[[#This Row],[Type of Leave]]</f>
        <v>1 OTHER</v>
      </c>
      <c r="L4267" s="23">
        <f ca="1">NETWORKDAYS(LeaveTracker[[#This Row],[Start Date]],LeaveTracker[[#This Row],[End Date]],lstHolidays)</f>
        <v>1</v>
      </c>
      <c r="M4267" s="27"/>
    </row>
    <row r="4268" spans="1:13" ht="30" customHeight="1" x14ac:dyDescent="0.3">
      <c r="A4268" s="27">
        <f t="shared" si="42"/>
        <v>625</v>
      </c>
      <c r="B4268" s="31">
        <v>44992</v>
      </c>
      <c r="C4268" s="31">
        <v>44837</v>
      </c>
      <c r="D4268" s="19" t="s">
        <v>210</v>
      </c>
      <c r="E4268" s="51" t="str">
        <f>IF(ISBLANK(LeaveTracker[[#This Row],[Employee Name]]),"-----",VLOOKUP(LeaveTracker[[#This Row],[Employee Name]],Employees[[Employee Name]:[Office]],7))</f>
        <v>PDAO</v>
      </c>
      <c r="F4268" s="51" t="str">
        <f>IF(ISBLANK(LeaveTracker[[#This Row],[Employee Name]]),"-----",VLOOKUP(LeaveTracker[[#This Row],[Employee Name]],Employees[[Employee Name]:[Office]],6))</f>
        <v>REGULAR</v>
      </c>
      <c r="G4268" s="24">
        <v>44832</v>
      </c>
      <c r="H4268" s="24">
        <v>44834</v>
      </c>
      <c r="I4268" s="19" t="s">
        <v>81</v>
      </c>
      <c r="K4268" s="51" t="str">
        <f ca="1">LeaveTracker[[#This Row],[Days]]&amp;" "&amp;LeaveTracker[[#This Row],[Type of Leave]]</f>
        <v>3 SL</v>
      </c>
      <c r="L4268" s="23">
        <f ca="1">NETWORKDAYS(LeaveTracker[[#This Row],[Start Date]],LeaveTracker[[#This Row],[End Date]],lstHolidays)</f>
        <v>3</v>
      </c>
      <c r="M4268" s="27"/>
    </row>
    <row r="4269" spans="1:13" ht="30" customHeight="1" x14ac:dyDescent="0.3">
      <c r="A4269" s="27">
        <f t="shared" si="42"/>
        <v>626</v>
      </c>
      <c r="B4269" s="31">
        <v>44992</v>
      </c>
      <c r="C4269" s="31">
        <v>44881</v>
      </c>
      <c r="D4269" s="19" t="s">
        <v>693</v>
      </c>
      <c r="E4269" s="51" t="str">
        <f>IF(ISBLANK(LeaveTracker[[#This Row],[Employee Name]]),"-----",VLOOKUP(LeaveTracker[[#This Row],[Employee Name]],Employees[[Employee Name]:[Office]],7))</f>
        <v>VMO</v>
      </c>
      <c r="F4269" s="51" t="str">
        <f>IF(ISBLANK(LeaveTracker[[#This Row],[Employee Name]]),"-----",VLOOKUP(LeaveTracker[[#This Row],[Employee Name]],Employees[[Employee Name]:[Office]],6))</f>
        <v>REGULAR</v>
      </c>
      <c r="G4269" s="24">
        <v>44918</v>
      </c>
      <c r="H4269" s="24">
        <v>44918</v>
      </c>
      <c r="I4269" s="19" t="s">
        <v>82</v>
      </c>
      <c r="K4269" s="51" t="str">
        <f ca="1">LeaveTracker[[#This Row],[Days]]&amp;" "&amp;LeaveTracker[[#This Row],[Type of Leave]]</f>
        <v>1 VL</v>
      </c>
      <c r="L4269" s="23">
        <f ca="1">NETWORKDAYS(LeaveTracker[[#This Row],[Start Date]],LeaveTracker[[#This Row],[End Date]],lstHolidays)</f>
        <v>1</v>
      </c>
      <c r="M4269" s="27"/>
    </row>
    <row r="4270" spans="1:13" ht="30" customHeight="1" x14ac:dyDescent="0.3">
      <c r="A4270" s="27">
        <v>626</v>
      </c>
      <c r="B4270" s="31">
        <v>44992</v>
      </c>
      <c r="C4270" s="31">
        <v>44881</v>
      </c>
      <c r="D4270" s="19" t="s">
        <v>693</v>
      </c>
      <c r="E4270" s="51" t="str">
        <f>IF(ISBLANK(LeaveTracker[[#This Row],[Employee Name]]),"-----",VLOOKUP(LeaveTracker[[#This Row],[Employee Name]],Employees[[Employee Name]:[Office]],7))</f>
        <v>VMO</v>
      </c>
      <c r="F4270" s="51" t="str">
        <f>IF(ISBLANK(LeaveTracker[[#This Row],[Employee Name]]),"-----",VLOOKUP(LeaveTracker[[#This Row],[Employee Name]],Employees[[Employee Name]:[Office]],6))</f>
        <v>REGULAR</v>
      </c>
      <c r="G4270" s="24">
        <v>44923</v>
      </c>
      <c r="H4270" s="24">
        <v>44924</v>
      </c>
      <c r="I4270" s="19" t="s">
        <v>82</v>
      </c>
      <c r="K4270" s="51" t="str">
        <f ca="1">LeaveTracker[[#This Row],[Days]]&amp;" "&amp;LeaveTracker[[#This Row],[Type of Leave]]</f>
        <v>2 VL</v>
      </c>
      <c r="L4270" s="23">
        <f ca="1">NETWORKDAYS(LeaveTracker[[#This Row],[Start Date]],LeaveTracker[[#This Row],[End Date]],lstHolidays)</f>
        <v>2</v>
      </c>
      <c r="M4270" s="27"/>
    </row>
    <row r="4271" spans="1:13" ht="30" customHeight="1" x14ac:dyDescent="0.3">
      <c r="A4271" s="27">
        <f t="shared" si="42"/>
        <v>627</v>
      </c>
      <c r="B4271" s="31">
        <v>44992</v>
      </c>
      <c r="C4271" s="31">
        <v>44851</v>
      </c>
      <c r="D4271" s="19" t="s">
        <v>748</v>
      </c>
      <c r="E4271" s="51" t="str">
        <f>IF(ISBLANK(LeaveTracker[[#This Row],[Employee Name]]),"-----",VLOOKUP(LeaveTracker[[#This Row],[Employee Name]],Employees[[Employee Name]:[Office]],7))</f>
        <v>CSWDO</v>
      </c>
      <c r="F4271" s="51" t="str">
        <f>IF(ISBLANK(LeaveTracker[[#This Row],[Employee Name]]),"-----",VLOOKUP(LeaveTracker[[#This Row],[Employee Name]],Employees[[Employee Name]:[Office]],6))</f>
        <v>REGULAR</v>
      </c>
      <c r="G4271" s="24">
        <v>44860</v>
      </c>
      <c r="H4271" s="24">
        <v>44860</v>
      </c>
      <c r="I4271" s="19" t="s">
        <v>298</v>
      </c>
      <c r="J4271" s="43" t="s">
        <v>158</v>
      </c>
      <c r="K4271" s="51" t="str">
        <f ca="1">LeaveTracker[[#This Row],[Days]]&amp;" "&amp;LeaveTracker[[#This Row],[Type of Leave]]</f>
        <v>1 OTHER</v>
      </c>
      <c r="L4271" s="23">
        <f ca="1">NETWORKDAYS(LeaveTracker[[#This Row],[Start Date]],LeaveTracker[[#This Row],[End Date]],lstHolidays)</f>
        <v>1</v>
      </c>
      <c r="M4271" s="27"/>
    </row>
    <row r="4272" spans="1:13" ht="30" customHeight="1" x14ac:dyDescent="0.3">
      <c r="A4272" s="27">
        <f t="shared" si="42"/>
        <v>628</v>
      </c>
      <c r="B4272" s="31">
        <v>44992</v>
      </c>
      <c r="C4272" s="31">
        <v>44904</v>
      </c>
      <c r="D4272" s="19" t="s">
        <v>693</v>
      </c>
      <c r="E4272" s="51" t="str">
        <f>IF(ISBLANK(LeaveTracker[[#This Row],[Employee Name]]),"-----",VLOOKUP(LeaveTracker[[#This Row],[Employee Name]],Employees[[Employee Name]:[Office]],7))</f>
        <v>VMO</v>
      </c>
      <c r="F4272" s="51" t="str">
        <f>IF(ISBLANK(LeaveTracker[[#This Row],[Employee Name]]),"-----",VLOOKUP(LeaveTracker[[#This Row],[Employee Name]],Employees[[Employee Name]:[Office]],6))</f>
        <v>REGULAR</v>
      </c>
      <c r="G4272" s="24">
        <v>44902</v>
      </c>
      <c r="H4272" s="24">
        <v>44902</v>
      </c>
      <c r="I4272" s="19" t="s">
        <v>81</v>
      </c>
      <c r="K4272" s="51" t="str">
        <f ca="1">LeaveTracker[[#This Row],[Days]]&amp;" "&amp;LeaveTracker[[#This Row],[Type of Leave]]</f>
        <v>1 SL</v>
      </c>
      <c r="L4272" s="23">
        <f ca="1">NETWORKDAYS(LeaveTracker[[#This Row],[Start Date]],LeaveTracker[[#This Row],[End Date]],lstHolidays)</f>
        <v>1</v>
      </c>
      <c r="M4272" s="27"/>
    </row>
    <row r="4273" spans="1:13" ht="30" customHeight="1" x14ac:dyDescent="0.3">
      <c r="A4273" s="27">
        <f t="shared" si="42"/>
        <v>629</v>
      </c>
      <c r="B4273" s="31">
        <v>44992</v>
      </c>
      <c r="C4273" s="31">
        <v>44859</v>
      </c>
      <c r="D4273" s="19" t="s">
        <v>748</v>
      </c>
      <c r="E4273" s="51" t="str">
        <f>IF(ISBLANK(LeaveTracker[[#This Row],[Employee Name]]),"-----",VLOOKUP(LeaveTracker[[#This Row],[Employee Name]],Employees[[Employee Name]:[Office]],7))</f>
        <v>CSWDO</v>
      </c>
      <c r="F4273" s="51" t="str">
        <f>IF(ISBLANK(LeaveTracker[[#This Row],[Employee Name]]),"-----",VLOOKUP(LeaveTracker[[#This Row],[Employee Name]],Employees[[Employee Name]:[Office]],6))</f>
        <v>REGULAR</v>
      </c>
      <c r="G4273" s="24">
        <v>44855</v>
      </c>
      <c r="H4273" s="24">
        <v>44855</v>
      </c>
      <c r="I4273" s="19" t="s">
        <v>81</v>
      </c>
      <c r="K4273" s="51" t="str">
        <f ca="1">LeaveTracker[[#This Row],[Days]]&amp;" "&amp;LeaveTracker[[#This Row],[Type of Leave]]</f>
        <v>1 SL</v>
      </c>
      <c r="L4273" s="23">
        <f ca="1">NETWORKDAYS(LeaveTracker[[#This Row],[Start Date]],LeaveTracker[[#This Row],[End Date]],lstHolidays)</f>
        <v>1</v>
      </c>
      <c r="M4273" s="27"/>
    </row>
    <row r="4274" spans="1:13" ht="30" customHeight="1" x14ac:dyDescent="0.3">
      <c r="A4274" s="27">
        <f t="shared" si="42"/>
        <v>630</v>
      </c>
      <c r="B4274" s="31">
        <v>44992</v>
      </c>
      <c r="C4274" s="31">
        <v>44896</v>
      </c>
      <c r="D4274" s="19" t="s">
        <v>224</v>
      </c>
      <c r="E4274" s="51" t="str">
        <f>IF(ISBLANK(LeaveTracker[[#This Row],[Employee Name]]),"-----",VLOOKUP(LeaveTracker[[#This Row],[Employee Name]],Employees[[Employee Name]:[Office]],7))</f>
        <v>CSWDO</v>
      </c>
      <c r="F4274" s="51" t="str">
        <f>IF(ISBLANK(LeaveTracker[[#This Row],[Employee Name]]),"-----",VLOOKUP(LeaveTracker[[#This Row],[Employee Name]],Employees[[Employee Name]:[Office]],6))</f>
        <v>REGULAR</v>
      </c>
      <c r="G4274" s="24">
        <v>44918</v>
      </c>
      <c r="H4274" s="24">
        <v>44918</v>
      </c>
      <c r="I4274" s="19" t="s">
        <v>82</v>
      </c>
      <c r="K4274" s="51" t="str">
        <f ca="1">LeaveTracker[[#This Row],[Days]]&amp;" "&amp;LeaveTracker[[#This Row],[Type of Leave]]</f>
        <v>1 VL</v>
      </c>
      <c r="L4274" s="23">
        <f ca="1">NETWORKDAYS(LeaveTracker[[#This Row],[Start Date]],LeaveTracker[[#This Row],[End Date]],lstHolidays)</f>
        <v>1</v>
      </c>
      <c r="M4274" s="27"/>
    </row>
    <row r="4275" spans="1:13" ht="30" customHeight="1" x14ac:dyDescent="0.3">
      <c r="A4275" s="27">
        <v>630</v>
      </c>
      <c r="B4275" s="31">
        <v>44992</v>
      </c>
      <c r="C4275" s="31">
        <v>44896</v>
      </c>
      <c r="D4275" s="19" t="s">
        <v>224</v>
      </c>
      <c r="E4275" s="51" t="str">
        <f>IF(ISBLANK(LeaveTracker[[#This Row],[Employee Name]]),"-----",VLOOKUP(LeaveTracker[[#This Row],[Employee Name]],Employees[[Employee Name]:[Office]],7))</f>
        <v>CSWDO</v>
      </c>
      <c r="F4275" s="51" t="str">
        <f>IF(ISBLANK(LeaveTracker[[#This Row],[Employee Name]]),"-----",VLOOKUP(LeaveTracker[[#This Row],[Employee Name]],Employees[[Employee Name]:[Office]],6))</f>
        <v>REGULAR</v>
      </c>
      <c r="G4275" s="24">
        <v>44924</v>
      </c>
      <c r="H4275" s="24">
        <v>44924</v>
      </c>
      <c r="I4275" s="19" t="s">
        <v>82</v>
      </c>
      <c r="K4275" s="51" t="str">
        <f ca="1">LeaveTracker[[#This Row],[Days]]&amp;" "&amp;LeaveTracker[[#This Row],[Type of Leave]]</f>
        <v>1 VL</v>
      </c>
      <c r="L4275" s="23">
        <f ca="1">NETWORKDAYS(LeaveTracker[[#This Row],[Start Date]],LeaveTracker[[#This Row],[End Date]],lstHolidays)</f>
        <v>1</v>
      </c>
      <c r="M4275" s="27"/>
    </row>
    <row r="4276" spans="1:13" ht="30" customHeight="1" x14ac:dyDescent="0.3">
      <c r="A4276" s="27">
        <f t="shared" si="42"/>
        <v>631</v>
      </c>
      <c r="B4276" s="31">
        <v>44992</v>
      </c>
      <c r="C4276" s="31">
        <v>44854</v>
      </c>
      <c r="D4276" s="19" t="s">
        <v>210</v>
      </c>
      <c r="E4276" s="51" t="str">
        <f>IF(ISBLANK(LeaveTracker[[#This Row],[Employee Name]]),"-----",VLOOKUP(LeaveTracker[[#This Row],[Employee Name]],Employees[[Employee Name]:[Office]],7))</f>
        <v>PDAO</v>
      </c>
      <c r="F4276" s="51" t="str">
        <f>IF(ISBLANK(LeaveTracker[[#This Row],[Employee Name]]),"-----",VLOOKUP(LeaveTracker[[#This Row],[Employee Name]],Employees[[Employee Name]:[Office]],6))</f>
        <v>REGULAR</v>
      </c>
      <c r="G4276" s="24">
        <v>44851</v>
      </c>
      <c r="H4276" s="24">
        <v>44851</v>
      </c>
      <c r="I4276" s="19" t="s">
        <v>81</v>
      </c>
      <c r="K4276" s="51" t="str">
        <f ca="1">LeaveTracker[[#This Row],[Days]]&amp;" "&amp;LeaveTracker[[#This Row],[Type of Leave]]</f>
        <v>1 SL</v>
      </c>
      <c r="L4276" s="23">
        <f ca="1">NETWORKDAYS(LeaveTracker[[#This Row],[Start Date]],LeaveTracker[[#This Row],[End Date]],lstHolidays)</f>
        <v>1</v>
      </c>
      <c r="M4276" s="27"/>
    </row>
    <row r="4277" spans="1:13" ht="30" customHeight="1" x14ac:dyDescent="0.3">
      <c r="A4277" s="27">
        <f t="shared" si="42"/>
        <v>632</v>
      </c>
      <c r="B4277" s="31">
        <v>44992</v>
      </c>
      <c r="C4277" s="31">
        <v>44811</v>
      </c>
      <c r="D4277" s="19" t="s">
        <v>210</v>
      </c>
      <c r="E4277" s="51" t="str">
        <f>IF(ISBLANK(LeaveTracker[[#This Row],[Employee Name]]),"-----",VLOOKUP(LeaveTracker[[#This Row],[Employee Name]],Employees[[Employee Name]:[Office]],7))</f>
        <v>PDAO</v>
      </c>
      <c r="F4277" s="51" t="str">
        <f>IF(ISBLANK(LeaveTracker[[#This Row],[Employee Name]]),"-----",VLOOKUP(LeaveTracker[[#This Row],[Employee Name]],Employees[[Employee Name]:[Office]],6))</f>
        <v>REGULAR</v>
      </c>
      <c r="G4277" s="24">
        <v>44810</v>
      </c>
      <c r="H4277" s="24">
        <v>44810</v>
      </c>
      <c r="I4277" s="19" t="s">
        <v>81</v>
      </c>
      <c r="K4277" s="51" t="str">
        <f ca="1">LeaveTracker[[#This Row],[Days]]&amp;" "&amp;LeaveTracker[[#This Row],[Type of Leave]]</f>
        <v>1 SL</v>
      </c>
      <c r="L4277" s="23">
        <f ca="1">NETWORKDAYS(LeaveTracker[[#This Row],[Start Date]],LeaveTracker[[#This Row],[End Date]],lstHolidays)</f>
        <v>1</v>
      </c>
      <c r="M4277" s="27"/>
    </row>
    <row r="4278" spans="1:13" ht="30" customHeight="1" x14ac:dyDescent="0.3">
      <c r="A4278" s="27">
        <f t="shared" si="42"/>
        <v>633</v>
      </c>
      <c r="B4278" s="31">
        <v>44992</v>
      </c>
      <c r="C4278" s="31">
        <v>44827</v>
      </c>
      <c r="D4278" s="19" t="s">
        <v>210</v>
      </c>
      <c r="E4278" s="51" t="str">
        <f>IF(ISBLANK(LeaveTracker[[#This Row],[Employee Name]]),"-----",VLOOKUP(LeaveTracker[[#This Row],[Employee Name]],Employees[[Employee Name]:[Office]],7))</f>
        <v>PDAO</v>
      </c>
      <c r="F4278" s="51" t="str">
        <f>IF(ISBLANK(LeaveTracker[[#This Row],[Employee Name]]),"-----",VLOOKUP(LeaveTracker[[#This Row],[Employee Name]],Employees[[Employee Name]:[Office]],6))</f>
        <v>REGULAR</v>
      </c>
      <c r="G4278" s="24">
        <v>45167</v>
      </c>
      <c r="H4278" s="24">
        <v>45167</v>
      </c>
      <c r="I4278" s="19" t="s">
        <v>82</v>
      </c>
      <c r="K4278" s="51" t="str">
        <f ca="1">LeaveTracker[[#This Row],[Days]]&amp;" "&amp;LeaveTracker[[#This Row],[Type of Leave]]</f>
        <v>1 VL</v>
      </c>
      <c r="L4278" s="23">
        <f ca="1">NETWORKDAYS(LeaveTracker[[#This Row],[Start Date]],LeaveTracker[[#This Row],[End Date]],lstHolidays)</f>
        <v>1</v>
      </c>
      <c r="M4278" s="27"/>
    </row>
    <row r="4279" spans="1:13" ht="30" customHeight="1" x14ac:dyDescent="0.3">
      <c r="A4279" s="27">
        <f t="shared" si="42"/>
        <v>634</v>
      </c>
      <c r="B4279" s="31">
        <v>44992</v>
      </c>
      <c r="C4279" s="31">
        <v>44907</v>
      </c>
      <c r="D4279" s="19" t="s">
        <v>748</v>
      </c>
      <c r="E4279" s="51" t="str">
        <f>IF(ISBLANK(LeaveTracker[[#This Row],[Employee Name]]),"-----",VLOOKUP(LeaveTracker[[#This Row],[Employee Name]],Employees[[Employee Name]:[Office]],7))</f>
        <v>CSWDO</v>
      </c>
      <c r="F4279" s="51" t="str">
        <f>IF(ISBLANK(LeaveTracker[[#This Row],[Employee Name]]),"-----",VLOOKUP(LeaveTracker[[#This Row],[Employee Name]],Employees[[Employee Name]:[Office]],6))</f>
        <v>REGULAR</v>
      </c>
      <c r="G4279" s="24">
        <v>44902</v>
      </c>
      <c r="H4279" s="24">
        <v>44902</v>
      </c>
      <c r="I4279" s="19" t="s">
        <v>81</v>
      </c>
      <c r="K4279" s="51" t="str">
        <f ca="1">LeaveTracker[[#This Row],[Days]]&amp;" "&amp;LeaveTracker[[#This Row],[Type of Leave]]</f>
        <v>1 SL</v>
      </c>
      <c r="L4279" s="23">
        <f ca="1">NETWORKDAYS(LeaveTracker[[#This Row],[Start Date]],LeaveTracker[[#This Row],[End Date]],lstHolidays)</f>
        <v>1</v>
      </c>
      <c r="M4279" s="27"/>
    </row>
    <row r="4280" spans="1:13" ht="30" customHeight="1" x14ac:dyDescent="0.3">
      <c r="A4280" s="27">
        <f t="shared" si="42"/>
        <v>635</v>
      </c>
      <c r="B4280" s="31">
        <v>44992</v>
      </c>
      <c r="D4280" s="19" t="s">
        <v>217</v>
      </c>
      <c r="E4280" s="51" t="str">
        <f>IF(ISBLANK(LeaveTracker[[#This Row],[Employee Name]]),"-----",VLOOKUP(LeaveTracker[[#This Row],[Employee Name]],Employees[[Employee Name]:[Office]],7))</f>
        <v>CSWDO</v>
      </c>
      <c r="F4280" s="51" t="str">
        <f>IF(ISBLANK(LeaveTracker[[#This Row],[Employee Name]]),"-----",VLOOKUP(LeaveTracker[[#This Row],[Employee Name]],Employees[[Employee Name]:[Office]],6))</f>
        <v>REGULAR</v>
      </c>
      <c r="G4280" s="24">
        <v>44910</v>
      </c>
      <c r="H4280" s="24">
        <v>44911</v>
      </c>
      <c r="I4280" s="19" t="s">
        <v>82</v>
      </c>
      <c r="K4280" s="51" t="str">
        <f ca="1">LeaveTracker[[#This Row],[Days]]&amp;" "&amp;LeaveTracker[[#This Row],[Type of Leave]]</f>
        <v>2 VL</v>
      </c>
      <c r="L4280" s="23">
        <f ca="1">NETWORKDAYS(LeaveTracker[[#This Row],[Start Date]],LeaveTracker[[#This Row],[End Date]],lstHolidays)</f>
        <v>2</v>
      </c>
      <c r="M4280" s="27"/>
    </row>
    <row r="4281" spans="1:13" ht="30" customHeight="1" x14ac:dyDescent="0.3">
      <c r="A4281" s="27">
        <f t="shared" si="42"/>
        <v>636</v>
      </c>
      <c r="B4281" s="31">
        <v>44992</v>
      </c>
      <c r="D4281" s="19" t="s">
        <v>217</v>
      </c>
      <c r="E4281" s="51" t="str">
        <f>IF(ISBLANK(LeaveTracker[[#This Row],[Employee Name]]),"-----",VLOOKUP(LeaveTracker[[#This Row],[Employee Name]],Employees[[Employee Name]:[Office]],7))</f>
        <v>CSWDO</v>
      </c>
      <c r="F4281" s="51" t="str">
        <f>IF(ISBLANK(LeaveTracker[[#This Row],[Employee Name]]),"-----",VLOOKUP(LeaveTracker[[#This Row],[Employee Name]],Employees[[Employee Name]:[Office]],6))</f>
        <v>REGULAR</v>
      </c>
      <c r="G4281" s="24">
        <v>44921</v>
      </c>
      <c r="H4281" s="24">
        <v>44921</v>
      </c>
      <c r="I4281" s="19" t="s">
        <v>82</v>
      </c>
      <c r="K4281" s="51" t="str">
        <f ca="1">LeaveTracker[[#This Row],[Days]]&amp;" "&amp;LeaveTracker[[#This Row],[Type of Leave]]</f>
        <v>0 VL</v>
      </c>
      <c r="L4281" s="23">
        <f ca="1">NETWORKDAYS(LeaveTracker[[#This Row],[Start Date]],LeaveTracker[[#This Row],[End Date]],lstHolidays)</f>
        <v>0</v>
      </c>
      <c r="M4281" s="27"/>
    </row>
    <row r="4282" spans="1:13" ht="30" customHeight="1" x14ac:dyDescent="0.3">
      <c r="A4282" s="27">
        <f t="shared" si="42"/>
        <v>637</v>
      </c>
      <c r="B4282" s="31">
        <v>44992</v>
      </c>
      <c r="C4282" s="31">
        <v>44902</v>
      </c>
      <c r="D4282" s="19" t="s">
        <v>231</v>
      </c>
      <c r="E4282" s="51" t="str">
        <f>IF(ISBLANK(LeaveTracker[[#This Row],[Employee Name]]),"-----",VLOOKUP(LeaveTracker[[#This Row],[Employee Name]],Employees[[Employee Name]:[Office]],7))</f>
        <v>CSWDO</v>
      </c>
      <c r="F4282" s="51" t="str">
        <f>IF(ISBLANK(LeaveTracker[[#This Row],[Employee Name]]),"-----",VLOOKUP(LeaveTracker[[#This Row],[Employee Name]],Employees[[Employee Name]:[Office]],6))</f>
        <v>REGULAR</v>
      </c>
      <c r="G4282" s="24">
        <v>44897</v>
      </c>
      <c r="H4282" s="24">
        <v>44897</v>
      </c>
      <c r="I4282" s="19"/>
      <c r="K4282" s="51" t="str">
        <f ca="1">LeaveTracker[[#This Row],[Days]]&amp;" "&amp;LeaveTracker[[#This Row],[Type of Leave]]</f>
        <v xml:space="preserve">1 </v>
      </c>
      <c r="L4282" s="23">
        <f ca="1">NETWORKDAYS(LeaveTracker[[#This Row],[Start Date]],LeaveTracker[[#This Row],[End Date]],lstHolidays)</f>
        <v>1</v>
      </c>
      <c r="M4282" s="27"/>
    </row>
    <row r="4283" spans="1:13" ht="30" customHeight="1" x14ac:dyDescent="0.3">
      <c r="A4283" s="27">
        <f t="shared" si="42"/>
        <v>638</v>
      </c>
      <c r="B4283" s="31">
        <v>44992</v>
      </c>
      <c r="C4283" s="31">
        <v>44950</v>
      </c>
      <c r="D4283" s="19" t="s">
        <v>1841</v>
      </c>
      <c r="E4283" s="51" t="str">
        <f>IF(ISBLANK(LeaveTracker[[#This Row],[Employee Name]]),"-----",VLOOKUP(LeaveTracker[[#This Row],[Employee Name]],Employees[[Employee Name]:[Office]],7))</f>
        <v>ONT</v>
      </c>
      <c r="F4283" s="51" t="str">
        <f>IF(ISBLANK(LeaveTracker[[#This Row],[Employee Name]]),"-----",VLOOKUP(LeaveTracker[[#This Row],[Employee Name]],Employees[[Employee Name]:[Office]],6))</f>
        <v>CASUAL</v>
      </c>
      <c r="G4283" s="24">
        <v>44943</v>
      </c>
      <c r="H4283" s="24">
        <v>44949</v>
      </c>
      <c r="I4283" s="19" t="s">
        <v>81</v>
      </c>
      <c r="K4283" s="51" t="str">
        <f>LeaveTracker[[#This Row],[Days]]&amp;" "&amp;LeaveTracker[[#This Row],[Type of Leave]]</f>
        <v>6 SL</v>
      </c>
      <c r="L4283" s="23">
        <v>6</v>
      </c>
      <c r="M4283" s="27"/>
    </row>
    <row r="4284" spans="1:13" ht="30" customHeight="1" x14ac:dyDescent="0.3">
      <c r="A4284" s="27">
        <f t="shared" si="42"/>
        <v>639</v>
      </c>
      <c r="B4284" s="31">
        <v>44992</v>
      </c>
      <c r="C4284" s="31">
        <v>44929</v>
      </c>
      <c r="D4284" s="19" t="s">
        <v>1846</v>
      </c>
      <c r="E4284" s="51" t="str">
        <f>IF(ISBLANK(LeaveTracker[[#This Row],[Employee Name]]),"-----",VLOOKUP(LeaveTracker[[#This Row],[Employee Name]],Employees[[Employee Name]:[Office]],7))</f>
        <v>ACCOUNTING</v>
      </c>
      <c r="F4284" s="51" t="str">
        <f>IF(ISBLANK(LeaveTracker[[#This Row],[Employee Name]]),"-----",VLOOKUP(LeaveTracker[[#This Row],[Employee Name]],Employees[[Employee Name]:[Office]],6))</f>
        <v>CASUAL</v>
      </c>
      <c r="G4284" s="24">
        <v>44918</v>
      </c>
      <c r="H4284" s="24">
        <v>44918</v>
      </c>
      <c r="I4284" s="19" t="s">
        <v>81</v>
      </c>
      <c r="K4284" s="51" t="str">
        <f ca="1">LeaveTracker[[#This Row],[Days]]&amp;" "&amp;LeaveTracker[[#This Row],[Type of Leave]]</f>
        <v>1 SL</v>
      </c>
      <c r="L4284" s="23">
        <f ca="1">NETWORKDAYS(LeaveTracker[[#This Row],[Start Date]],LeaveTracker[[#This Row],[End Date]],lstHolidays)</f>
        <v>1</v>
      </c>
      <c r="M4284" s="27"/>
    </row>
    <row r="4285" spans="1:13" ht="30" customHeight="1" x14ac:dyDescent="0.3">
      <c r="A4285" s="27">
        <f t="shared" si="42"/>
        <v>640</v>
      </c>
      <c r="B4285" s="31">
        <v>44992</v>
      </c>
      <c r="C4285" s="31">
        <v>44908</v>
      </c>
      <c r="D4285" s="19" t="s">
        <v>1940</v>
      </c>
      <c r="E4285" s="51" t="str">
        <f>IF(ISBLANK(LeaveTracker[[#This Row],[Employee Name]]),"-----",VLOOKUP(LeaveTracker[[#This Row],[Employee Name]],Employees[[Employee Name]:[Office]],7))</f>
        <v>TCIS</v>
      </c>
      <c r="F4285" s="51" t="str">
        <f>IF(ISBLANK(LeaveTracker[[#This Row],[Employee Name]]),"-----",VLOOKUP(LeaveTracker[[#This Row],[Employee Name]],Employees[[Employee Name]:[Office]],6))</f>
        <v>JOBCON</v>
      </c>
      <c r="G4285" s="24">
        <v>44921</v>
      </c>
      <c r="H4285" s="24">
        <v>44925</v>
      </c>
      <c r="I4285" s="19" t="s">
        <v>82</v>
      </c>
      <c r="K4285" s="51" t="str">
        <f ca="1">LeaveTracker[[#This Row],[Days]]&amp;" "&amp;LeaveTracker[[#This Row],[Type of Leave]]</f>
        <v>3 VL</v>
      </c>
      <c r="L4285" s="23">
        <f ca="1">NETWORKDAYS(LeaveTracker[[#This Row],[Start Date]],LeaveTracker[[#This Row],[End Date]],lstHolidays)</f>
        <v>3</v>
      </c>
      <c r="M4285" s="27"/>
    </row>
    <row r="4286" spans="1:13" ht="30" customHeight="1" x14ac:dyDescent="0.3">
      <c r="A4286" s="27">
        <f t="shared" si="42"/>
        <v>641</v>
      </c>
      <c r="B4286" s="31">
        <v>44992</v>
      </c>
      <c r="C4286" s="31">
        <v>44915</v>
      </c>
      <c r="D4286" s="19" t="s">
        <v>1940</v>
      </c>
      <c r="E4286" s="51" t="str">
        <f>IF(ISBLANK(LeaveTracker[[#This Row],[Employee Name]]),"-----",VLOOKUP(LeaveTracker[[#This Row],[Employee Name]],Employees[[Employee Name]:[Office]],7))</f>
        <v>TCIS</v>
      </c>
      <c r="F4286" s="51" t="str">
        <f>IF(ISBLANK(LeaveTracker[[#This Row],[Employee Name]]),"-----",VLOOKUP(LeaveTracker[[#This Row],[Employee Name]],Employees[[Employee Name]:[Office]],6))</f>
        <v>JOBCON</v>
      </c>
      <c r="G4286" s="24">
        <v>44916</v>
      </c>
      <c r="H4286" s="24">
        <v>44918</v>
      </c>
      <c r="I4286" s="19" t="s">
        <v>298</v>
      </c>
      <c r="J4286" s="43" t="s">
        <v>105</v>
      </c>
      <c r="K4286" s="51" t="str">
        <f ca="1">LeaveTracker[[#This Row],[Days]]&amp;" "&amp;LeaveTracker[[#This Row],[Type of Leave]]</f>
        <v>3 OTHER</v>
      </c>
      <c r="L4286" s="23">
        <f ca="1">NETWORKDAYS(LeaveTracker[[#This Row],[Start Date]],LeaveTracker[[#This Row],[End Date]],lstHolidays)</f>
        <v>3</v>
      </c>
      <c r="M4286" s="27"/>
    </row>
    <row r="4287" spans="1:13" ht="30" customHeight="1" x14ac:dyDescent="0.3">
      <c r="A4287" s="27">
        <f t="shared" si="42"/>
        <v>642</v>
      </c>
      <c r="B4287" s="31">
        <v>44992</v>
      </c>
      <c r="C4287" s="31">
        <v>44963</v>
      </c>
      <c r="D4287" s="19" t="s">
        <v>1845</v>
      </c>
      <c r="E4287" s="51" t="str">
        <f>IF(ISBLANK(LeaveTracker[[#This Row],[Employee Name]]),"-----",VLOOKUP(LeaveTracker[[#This Row],[Employee Name]],Employees[[Employee Name]:[Office]],7))</f>
        <v>EEO/CITY MARKET</v>
      </c>
      <c r="F4287" s="51" t="str">
        <f>IF(ISBLANK(LeaveTracker[[#This Row],[Employee Name]]),"-----",VLOOKUP(LeaveTracker[[#This Row],[Employee Name]],Employees[[Employee Name]:[Office]],6))</f>
        <v>CASUAL</v>
      </c>
      <c r="G4287" s="24">
        <v>44959</v>
      </c>
      <c r="H4287" s="24">
        <v>44959</v>
      </c>
      <c r="I4287" s="19" t="s">
        <v>81</v>
      </c>
      <c r="K4287" s="51" t="str">
        <f ca="1">LeaveTracker[[#This Row],[Days]]&amp;" "&amp;LeaveTracker[[#This Row],[Type of Leave]]</f>
        <v>1 SL</v>
      </c>
      <c r="L4287" s="23">
        <f ca="1">NETWORKDAYS(LeaveTracker[[#This Row],[Start Date]],LeaveTracker[[#This Row],[End Date]],lstHolidays)</f>
        <v>1</v>
      </c>
      <c r="M4287" s="27"/>
    </row>
    <row r="4288" spans="1:13" ht="30" customHeight="1" x14ac:dyDescent="0.3">
      <c r="A4288" s="27">
        <f t="shared" si="42"/>
        <v>643</v>
      </c>
      <c r="B4288" s="31">
        <v>44992</v>
      </c>
      <c r="C4288" s="31">
        <v>44981</v>
      </c>
      <c r="D4288" s="19" t="s">
        <v>1806</v>
      </c>
      <c r="E4288" s="51" t="str">
        <f>IF(ISBLANK(LeaveTracker[[#This Row],[Employee Name]]),"-----",VLOOKUP(LeaveTracker[[#This Row],[Employee Name]],Employees[[Employee Name]:[Office]],7))</f>
        <v>CENRO</v>
      </c>
      <c r="F4288" s="51" t="str">
        <f>IF(ISBLANK(LeaveTracker[[#This Row],[Employee Name]]),"-----",VLOOKUP(LeaveTracker[[#This Row],[Employee Name]],Employees[[Employee Name]:[Office]],6))</f>
        <v>CASUAL</v>
      </c>
      <c r="G4288" s="24">
        <v>44987</v>
      </c>
      <c r="H4288" s="24">
        <v>44988</v>
      </c>
      <c r="I4288" s="19" t="s">
        <v>82</v>
      </c>
      <c r="K4288" s="51" t="str">
        <f ca="1">LeaveTracker[[#This Row],[Days]]&amp;" "&amp;LeaveTracker[[#This Row],[Type of Leave]]</f>
        <v>2 VL</v>
      </c>
      <c r="L4288" s="23">
        <f ca="1">NETWORKDAYS(LeaveTracker[[#This Row],[Start Date]],LeaveTracker[[#This Row],[End Date]],lstHolidays)</f>
        <v>2</v>
      </c>
      <c r="M4288" s="27"/>
    </row>
    <row r="4289" spans="1:13" ht="30" customHeight="1" x14ac:dyDescent="0.3">
      <c r="A4289" s="27">
        <f t="shared" si="42"/>
        <v>644</v>
      </c>
      <c r="B4289" s="31">
        <v>44992</v>
      </c>
      <c r="C4289" s="31">
        <v>44953</v>
      </c>
      <c r="D4289" s="19" t="s">
        <v>1806</v>
      </c>
      <c r="E4289" s="51" t="str">
        <f>IF(ISBLANK(LeaveTracker[[#This Row],[Employee Name]]),"-----",VLOOKUP(LeaveTracker[[#This Row],[Employee Name]],Employees[[Employee Name]:[Office]],7))</f>
        <v>CENRO</v>
      </c>
      <c r="F4289" s="51" t="str">
        <f>IF(ISBLANK(LeaveTracker[[#This Row],[Employee Name]]),"-----",VLOOKUP(LeaveTracker[[#This Row],[Employee Name]],Employees[[Employee Name]:[Office]],6))</f>
        <v>CASUAL</v>
      </c>
      <c r="G4289" s="24">
        <v>44956</v>
      </c>
      <c r="H4289" s="24">
        <v>44956</v>
      </c>
      <c r="I4289" s="19" t="s">
        <v>298</v>
      </c>
      <c r="J4289" s="43" t="s">
        <v>105</v>
      </c>
      <c r="K4289" s="51" t="str">
        <f ca="1">LeaveTracker[[#This Row],[Days]]&amp;" "&amp;LeaveTracker[[#This Row],[Type of Leave]]</f>
        <v>1 OTHER</v>
      </c>
      <c r="L4289" s="23">
        <f ca="1">NETWORKDAYS(LeaveTracker[[#This Row],[Start Date]],LeaveTracker[[#This Row],[End Date]],lstHolidays)</f>
        <v>1</v>
      </c>
      <c r="M4289" s="27"/>
    </row>
    <row r="4290" spans="1:13" ht="30" customHeight="1" x14ac:dyDescent="0.3">
      <c r="A4290" s="27">
        <f t="shared" si="42"/>
        <v>645</v>
      </c>
      <c r="B4290" s="31">
        <v>44992</v>
      </c>
      <c r="C4290" s="31">
        <v>44952</v>
      </c>
      <c r="D4290" s="19" t="s">
        <v>1846</v>
      </c>
      <c r="E4290" s="51" t="str">
        <f>IF(ISBLANK(LeaveTracker[[#This Row],[Employee Name]]),"-----",VLOOKUP(LeaveTracker[[#This Row],[Employee Name]],Employees[[Employee Name]:[Office]],7))</f>
        <v>ACCOUNTING</v>
      </c>
      <c r="F4290" s="51" t="str">
        <f>IF(ISBLANK(LeaveTracker[[#This Row],[Employee Name]]),"-----",VLOOKUP(LeaveTracker[[#This Row],[Employee Name]],Employees[[Employee Name]:[Office]],6))</f>
        <v>CASUAL</v>
      </c>
      <c r="G4290" s="24">
        <v>44949</v>
      </c>
      <c r="H4290" s="24">
        <v>44949</v>
      </c>
      <c r="I4290" s="19" t="s">
        <v>81</v>
      </c>
      <c r="K4290" s="51" t="str">
        <f ca="1">LeaveTracker[[#This Row],[Days]]&amp;" "&amp;LeaveTracker[[#This Row],[Type of Leave]]</f>
        <v>1 SL</v>
      </c>
      <c r="L4290" s="23">
        <f ca="1">NETWORKDAYS(LeaveTracker[[#This Row],[Start Date]],LeaveTracker[[#This Row],[End Date]],lstHolidays)</f>
        <v>1</v>
      </c>
      <c r="M4290" s="27"/>
    </row>
    <row r="4291" spans="1:13" ht="30" customHeight="1" x14ac:dyDescent="0.3">
      <c r="A4291" s="27">
        <f t="shared" si="42"/>
        <v>646</v>
      </c>
      <c r="B4291" s="31">
        <v>44992</v>
      </c>
      <c r="C4291" s="31">
        <v>44951</v>
      </c>
      <c r="D4291" s="19" t="s">
        <v>1083</v>
      </c>
      <c r="E4291" s="51" t="str">
        <f>IF(ISBLANK(LeaveTracker[[#This Row],[Employee Name]]),"-----",VLOOKUP(LeaveTracker[[#This Row],[Employee Name]],Employees[[Employee Name]:[Office]],7))</f>
        <v>ACCOUNTING</v>
      </c>
      <c r="F4291" s="51" t="str">
        <f>IF(ISBLANK(LeaveTracker[[#This Row],[Employee Name]]),"-----",VLOOKUP(LeaveTracker[[#This Row],[Employee Name]],Employees[[Employee Name]:[Office]],6))</f>
        <v>REGULAR</v>
      </c>
      <c r="G4291" s="24">
        <v>44950</v>
      </c>
      <c r="H4291" s="24">
        <v>44950</v>
      </c>
      <c r="I4291" s="19" t="s">
        <v>81</v>
      </c>
      <c r="K4291" s="51" t="str">
        <f ca="1">LeaveTracker[[#This Row],[Days]]&amp;" "&amp;LeaveTracker[[#This Row],[Type of Leave]]</f>
        <v>1 SL</v>
      </c>
      <c r="L4291" s="23">
        <f ca="1">NETWORKDAYS(LeaveTracker[[#This Row],[Start Date]],LeaveTracker[[#This Row],[End Date]],lstHolidays)</f>
        <v>1</v>
      </c>
      <c r="M4291" s="27"/>
    </row>
    <row r="4292" spans="1:13" ht="30" customHeight="1" x14ac:dyDescent="0.3">
      <c r="A4292" s="27">
        <f t="shared" si="42"/>
        <v>647</v>
      </c>
      <c r="B4292" s="31">
        <v>44992</v>
      </c>
      <c r="C4292" s="31">
        <v>44965</v>
      </c>
      <c r="D4292" s="19" t="s">
        <v>422</v>
      </c>
      <c r="E4292" s="51" t="str">
        <f>IF(ISBLANK(LeaveTracker[[#This Row],[Employee Name]]),"-----",VLOOKUP(LeaveTracker[[#This Row],[Employee Name]],Employees[[Employee Name]:[Office]],7))</f>
        <v>CTO</v>
      </c>
      <c r="F4292" s="51" t="str">
        <f>IF(ISBLANK(LeaveTracker[[#This Row],[Employee Name]]),"-----",VLOOKUP(LeaveTracker[[#This Row],[Employee Name]],Employees[[Employee Name]:[Office]],6))</f>
        <v>REGULAR</v>
      </c>
      <c r="G4292" s="24">
        <v>44963</v>
      </c>
      <c r="H4292" s="24">
        <v>44964</v>
      </c>
      <c r="I4292" s="19" t="s">
        <v>298</v>
      </c>
      <c r="J4292" s="43" t="s">
        <v>105</v>
      </c>
      <c r="K4292" s="51" t="str">
        <f ca="1">LeaveTracker[[#This Row],[Days]]&amp;" "&amp;LeaveTracker[[#This Row],[Type of Leave]]</f>
        <v>2 OTHER</v>
      </c>
      <c r="L4292" s="23">
        <f ca="1">NETWORKDAYS(LeaveTracker[[#This Row],[Start Date]],LeaveTracker[[#This Row],[End Date]],lstHolidays)</f>
        <v>2</v>
      </c>
      <c r="M4292" s="27"/>
    </row>
    <row r="4293" spans="1:13" ht="30" customHeight="1" x14ac:dyDescent="0.3">
      <c r="A4293" s="27">
        <f t="shared" si="42"/>
        <v>648</v>
      </c>
      <c r="B4293" s="31">
        <v>44992</v>
      </c>
      <c r="C4293" s="31">
        <v>44965</v>
      </c>
      <c r="D4293" s="19" t="s">
        <v>1261</v>
      </c>
      <c r="E4293" s="51" t="str">
        <f>IF(ISBLANK(LeaveTracker[[#This Row],[Employee Name]]),"-----",VLOOKUP(LeaveTracker[[#This Row],[Employee Name]],Employees[[Employee Name]:[Office]],7))</f>
        <v>CHO</v>
      </c>
      <c r="F4293" s="51" t="str">
        <f>IF(ISBLANK(LeaveTracker[[#This Row],[Employee Name]]),"-----",VLOOKUP(LeaveTracker[[#This Row],[Employee Name]],Employees[[Employee Name]:[Office]],6))</f>
        <v>REGULAR</v>
      </c>
      <c r="G4293" s="24">
        <v>44977</v>
      </c>
      <c r="H4293" s="24">
        <v>44977</v>
      </c>
      <c r="I4293" s="19" t="s">
        <v>82</v>
      </c>
      <c r="K4293" s="51" t="str">
        <f ca="1">LeaveTracker[[#This Row],[Days]]&amp;" "&amp;LeaveTracker[[#This Row],[Type of Leave]]</f>
        <v>1 VL</v>
      </c>
      <c r="L4293" s="23">
        <f ca="1">NETWORKDAYS(LeaveTracker[[#This Row],[Start Date]],LeaveTracker[[#This Row],[End Date]],lstHolidays)</f>
        <v>1</v>
      </c>
      <c r="M4293" s="27"/>
    </row>
    <row r="4294" spans="1:13" ht="30" customHeight="1" x14ac:dyDescent="0.3">
      <c r="A4294" s="27">
        <f t="shared" si="42"/>
        <v>649</v>
      </c>
      <c r="B4294" s="31">
        <v>44992</v>
      </c>
      <c r="C4294" s="31">
        <v>44953</v>
      </c>
      <c r="D4294" s="19" t="s">
        <v>1052</v>
      </c>
      <c r="E4294" s="51" t="str">
        <f>IF(ISBLANK(LeaveTracker[[#This Row],[Employee Name]]),"-----",VLOOKUP(LeaveTracker[[#This Row],[Employee Name]],Employees[[Employee Name]:[Office]],7))</f>
        <v>CHO</v>
      </c>
      <c r="F4294" s="51" t="str">
        <f>IF(ISBLANK(LeaveTracker[[#This Row],[Employee Name]]),"-----",VLOOKUP(LeaveTracker[[#This Row],[Employee Name]],Employees[[Employee Name]:[Office]],6))</f>
        <v>CASUAL</v>
      </c>
      <c r="G4294" s="24">
        <v>44971</v>
      </c>
      <c r="H4294" s="24">
        <v>44972</v>
      </c>
      <c r="I4294" s="19" t="s">
        <v>82</v>
      </c>
      <c r="K4294" s="51" t="str">
        <f ca="1">LeaveTracker[[#This Row],[Days]]&amp;" "&amp;LeaveTracker[[#This Row],[Type of Leave]]</f>
        <v>2 VL</v>
      </c>
      <c r="L4294" s="23">
        <f ca="1">NETWORKDAYS(LeaveTracker[[#This Row],[Start Date]],LeaveTracker[[#This Row],[End Date]],lstHolidays)</f>
        <v>2</v>
      </c>
      <c r="M4294" s="27"/>
    </row>
    <row r="4295" spans="1:13" ht="30" customHeight="1" x14ac:dyDescent="0.3">
      <c r="A4295" s="27">
        <f t="shared" si="42"/>
        <v>650</v>
      </c>
      <c r="B4295" s="31">
        <v>44992</v>
      </c>
      <c r="C4295" s="31">
        <v>44942</v>
      </c>
      <c r="D4295" s="19" t="s">
        <v>1052</v>
      </c>
      <c r="E4295" s="51" t="str">
        <f>IF(ISBLANK(LeaveTracker[[#This Row],[Employee Name]]),"-----",VLOOKUP(LeaveTracker[[#This Row],[Employee Name]],Employees[[Employee Name]:[Office]],7))</f>
        <v>CHO</v>
      </c>
      <c r="F4295" s="51" t="str">
        <f>IF(ISBLANK(LeaveTracker[[#This Row],[Employee Name]]),"-----",VLOOKUP(LeaveTracker[[#This Row],[Employee Name]],Employees[[Employee Name]:[Office]],6))</f>
        <v>CASUAL</v>
      </c>
      <c r="G4295" s="24">
        <v>44939</v>
      </c>
      <c r="H4295" s="24">
        <v>44939</v>
      </c>
      <c r="I4295" s="19" t="s">
        <v>81</v>
      </c>
      <c r="K4295" s="51" t="str">
        <f ca="1">LeaveTracker[[#This Row],[Days]]&amp;" "&amp;LeaveTracker[[#This Row],[Type of Leave]]</f>
        <v>1 SL</v>
      </c>
      <c r="L4295" s="23">
        <f ca="1">NETWORKDAYS(LeaveTracker[[#This Row],[Start Date]],LeaveTracker[[#This Row],[End Date]],lstHolidays)</f>
        <v>1</v>
      </c>
      <c r="M4295" s="27"/>
    </row>
    <row r="4296" spans="1:13" ht="30" customHeight="1" x14ac:dyDescent="0.3">
      <c r="A4296" s="27">
        <f t="shared" si="42"/>
        <v>651</v>
      </c>
      <c r="B4296" s="31">
        <v>44992</v>
      </c>
      <c r="C4296" s="31">
        <v>44929</v>
      </c>
      <c r="D4296" s="19" t="s">
        <v>1083</v>
      </c>
      <c r="E4296" s="51" t="str">
        <f>IF(ISBLANK(LeaveTracker[[#This Row],[Employee Name]]),"-----",VLOOKUP(LeaveTracker[[#This Row],[Employee Name]],Employees[[Employee Name]:[Office]],7))</f>
        <v>ACCOUNTING</v>
      </c>
      <c r="F4296" s="51" t="str">
        <f>IF(ISBLANK(LeaveTracker[[#This Row],[Employee Name]]),"-----",VLOOKUP(LeaveTracker[[#This Row],[Employee Name]],Employees[[Employee Name]:[Office]],6))</f>
        <v>REGULAR</v>
      </c>
      <c r="G4296" s="24">
        <v>44935</v>
      </c>
      <c r="H4296" s="24">
        <v>44935</v>
      </c>
      <c r="I4296" s="19" t="s">
        <v>298</v>
      </c>
      <c r="J4296" s="43" t="s">
        <v>105</v>
      </c>
      <c r="K4296" s="51" t="str">
        <f ca="1">LeaveTracker[[#This Row],[Days]]&amp;" "&amp;LeaveTracker[[#This Row],[Type of Leave]]</f>
        <v>1 OTHER</v>
      </c>
      <c r="L4296" s="23">
        <f ca="1">NETWORKDAYS(LeaveTracker[[#This Row],[Start Date]],LeaveTracker[[#This Row],[End Date]],lstHolidays)</f>
        <v>1</v>
      </c>
      <c r="M4296" s="27"/>
    </row>
    <row r="4297" spans="1:13" ht="30" customHeight="1" x14ac:dyDescent="0.3">
      <c r="A4297" s="27">
        <f t="shared" si="42"/>
        <v>652</v>
      </c>
      <c r="B4297" s="31">
        <v>44992</v>
      </c>
      <c r="C4297" s="31">
        <v>44915</v>
      </c>
      <c r="D4297" s="19" t="s">
        <v>868</v>
      </c>
      <c r="E4297" s="51" t="str">
        <f>IF(ISBLANK(LeaveTracker[[#This Row],[Employee Name]]),"-----",VLOOKUP(LeaveTracker[[#This Row],[Employee Name]],Employees[[Employee Name]:[Office]],7))</f>
        <v>ACCOUNTING</v>
      </c>
      <c r="F4297" s="51" t="str">
        <f>IF(ISBLANK(LeaveTracker[[#This Row],[Employee Name]]),"-----",VLOOKUP(LeaveTracker[[#This Row],[Employee Name]],Employees[[Employee Name]:[Office]],6))</f>
        <v>REGULAR</v>
      </c>
      <c r="G4297" s="24">
        <v>44910</v>
      </c>
      <c r="H4297" s="24">
        <v>44910</v>
      </c>
      <c r="I4297" s="19" t="s">
        <v>81</v>
      </c>
      <c r="K4297" s="51" t="str">
        <f ca="1">LeaveTracker[[#This Row],[Days]]&amp;" "&amp;LeaveTracker[[#This Row],[Type of Leave]]</f>
        <v>1 SL</v>
      </c>
      <c r="L4297" s="23">
        <f ca="1">NETWORKDAYS(LeaveTracker[[#This Row],[Start Date]],LeaveTracker[[#This Row],[End Date]],lstHolidays)</f>
        <v>1</v>
      </c>
      <c r="M4297" s="27"/>
    </row>
    <row r="4298" spans="1:13" ht="30" customHeight="1" x14ac:dyDescent="0.3">
      <c r="A4298" s="27">
        <f t="shared" si="42"/>
        <v>653</v>
      </c>
      <c r="B4298" s="31">
        <v>44992</v>
      </c>
      <c r="C4298" s="31">
        <v>44960</v>
      </c>
      <c r="D4298" s="19" t="s">
        <v>583</v>
      </c>
      <c r="E4298" s="51" t="str">
        <f>IF(ISBLANK(LeaveTracker[[#This Row],[Employee Name]]),"-----",VLOOKUP(LeaveTracker[[#This Row],[Employee Name]],Employees[[Employee Name]:[Office]],7))</f>
        <v>CCT</v>
      </c>
      <c r="F4298" s="51" t="str">
        <f>IF(ISBLANK(LeaveTracker[[#This Row],[Employee Name]]),"-----",VLOOKUP(LeaveTracker[[#This Row],[Employee Name]],Employees[[Employee Name]:[Office]],6))</f>
        <v>REGULAR</v>
      </c>
      <c r="G4298" s="24">
        <v>44956</v>
      </c>
      <c r="H4298" s="24">
        <v>44956</v>
      </c>
      <c r="I4298" s="19" t="s">
        <v>81</v>
      </c>
      <c r="K4298" s="51" t="str">
        <f ca="1">LeaveTracker[[#This Row],[Days]]&amp;" "&amp;LeaveTracker[[#This Row],[Type of Leave]]</f>
        <v>1 SL</v>
      </c>
      <c r="L4298" s="23">
        <f ca="1">NETWORKDAYS(LeaveTracker[[#This Row],[Start Date]],LeaveTracker[[#This Row],[End Date]],lstHolidays)</f>
        <v>1</v>
      </c>
      <c r="M4298" s="27"/>
    </row>
    <row r="4299" spans="1:13" ht="30" customHeight="1" x14ac:dyDescent="0.3">
      <c r="A4299" s="27">
        <f t="shared" si="42"/>
        <v>654</v>
      </c>
      <c r="B4299" s="31">
        <v>44992</v>
      </c>
      <c r="C4299" s="31">
        <v>44956</v>
      </c>
      <c r="D4299" s="19" t="s">
        <v>466</v>
      </c>
      <c r="E4299" s="51" t="str">
        <f>IF(ISBLANK(LeaveTracker[[#This Row],[Employee Name]]),"-----",VLOOKUP(LeaveTracker[[#This Row],[Employee Name]],Employees[[Employee Name]:[Office]],7))</f>
        <v>ASSESSORS OFFICE</v>
      </c>
      <c r="F4299" s="51" t="str">
        <f>IF(ISBLANK(LeaveTracker[[#This Row],[Employee Name]]),"-----",VLOOKUP(LeaveTracker[[#This Row],[Employee Name]],Employees[[Employee Name]:[Office]],6))</f>
        <v>REGULAR</v>
      </c>
      <c r="G4299" s="24">
        <v>44957</v>
      </c>
      <c r="H4299" s="24">
        <v>44957</v>
      </c>
      <c r="I4299" s="19" t="s">
        <v>298</v>
      </c>
      <c r="J4299" s="43" t="s">
        <v>105</v>
      </c>
      <c r="K4299" s="51" t="str">
        <f ca="1">LeaveTracker[[#This Row],[Days]]&amp;" "&amp;LeaveTracker[[#This Row],[Type of Leave]]</f>
        <v>1 OTHER</v>
      </c>
      <c r="L4299" s="23">
        <f ca="1">NETWORKDAYS(LeaveTracker[[#This Row],[Start Date]],LeaveTracker[[#This Row],[End Date]],lstHolidays)</f>
        <v>1</v>
      </c>
      <c r="M4299" s="27"/>
    </row>
    <row r="4300" spans="1:13" ht="30" customHeight="1" x14ac:dyDescent="0.3">
      <c r="A4300" s="27">
        <f t="shared" si="42"/>
        <v>655</v>
      </c>
      <c r="B4300" s="31">
        <v>44992</v>
      </c>
      <c r="C4300" s="31">
        <v>44956</v>
      </c>
      <c r="D4300" s="19" t="s">
        <v>466</v>
      </c>
      <c r="E4300" s="51" t="str">
        <f>IF(ISBLANK(LeaveTracker[[#This Row],[Employee Name]]),"-----",VLOOKUP(LeaveTracker[[#This Row],[Employee Name]],Employees[[Employee Name]:[Office]],7))</f>
        <v>ASSESSORS OFFICE</v>
      </c>
      <c r="F4300" s="51" t="str">
        <f>IF(ISBLANK(LeaveTracker[[#This Row],[Employee Name]]),"-----",VLOOKUP(LeaveTracker[[#This Row],[Employee Name]],Employees[[Employee Name]:[Office]],6))</f>
        <v>REGULAR</v>
      </c>
      <c r="G4300" s="24">
        <v>44959</v>
      </c>
      <c r="H4300" s="24">
        <v>44959</v>
      </c>
      <c r="I4300" s="19" t="s">
        <v>298</v>
      </c>
      <c r="J4300" s="43" t="s">
        <v>105</v>
      </c>
      <c r="K4300" s="51" t="str">
        <f ca="1">LeaveTracker[[#This Row],[Days]]&amp;" "&amp;LeaveTracker[[#This Row],[Type of Leave]]</f>
        <v>1 OTHER</v>
      </c>
      <c r="L4300" s="23">
        <f ca="1">NETWORKDAYS(LeaveTracker[[#This Row],[Start Date]],LeaveTracker[[#This Row],[End Date]],lstHolidays)</f>
        <v>1</v>
      </c>
      <c r="M4300" s="27"/>
    </row>
    <row r="4301" spans="1:13" ht="30" customHeight="1" x14ac:dyDescent="0.3">
      <c r="A4301" s="27">
        <f t="shared" si="42"/>
        <v>656</v>
      </c>
      <c r="B4301" s="31">
        <v>44992</v>
      </c>
      <c r="C4301" s="31">
        <v>44960</v>
      </c>
      <c r="D4301" s="19" t="s">
        <v>599</v>
      </c>
      <c r="E4301" s="51" t="str">
        <f>IF(ISBLANK(LeaveTracker[[#This Row],[Employee Name]]),"-----",VLOOKUP(LeaveTracker[[#This Row],[Employee Name]],Employees[[Employee Name]:[Office]],7))</f>
        <v>EEO/ CITY MARKET</v>
      </c>
      <c r="F4301" s="51" t="str">
        <f>IF(ISBLANK(LeaveTracker[[#This Row],[Employee Name]]),"-----",VLOOKUP(LeaveTracker[[#This Row],[Employee Name]],Employees[[Employee Name]:[Office]],6))</f>
        <v>REGULAR</v>
      </c>
      <c r="G4301" s="24">
        <v>44967</v>
      </c>
      <c r="H4301" s="24">
        <v>44968</v>
      </c>
      <c r="I4301" s="19" t="s">
        <v>82</v>
      </c>
      <c r="K4301" s="51" t="str">
        <f>LeaveTracker[[#This Row],[Days]]&amp;" "&amp;LeaveTracker[[#This Row],[Type of Leave]]</f>
        <v>2 VL</v>
      </c>
      <c r="L4301" s="23">
        <v>2</v>
      </c>
      <c r="M4301" s="27"/>
    </row>
    <row r="4302" spans="1:13" ht="30" customHeight="1" x14ac:dyDescent="0.3">
      <c r="A4302" s="27">
        <f t="shared" si="42"/>
        <v>657</v>
      </c>
      <c r="B4302" s="31">
        <v>44992</v>
      </c>
      <c r="C4302" s="31">
        <v>44910</v>
      </c>
      <c r="D4302" s="19" t="s">
        <v>513</v>
      </c>
      <c r="E4302" s="51" t="str">
        <f>IF(ISBLANK(LeaveTracker[[#This Row],[Employee Name]]),"-----",VLOOKUP(LeaveTracker[[#This Row],[Employee Name]],Employees[[Employee Name]:[Office]],7))</f>
        <v>ACCOUNTING</v>
      </c>
      <c r="F4302" s="51" t="str">
        <f>IF(ISBLANK(LeaveTracker[[#This Row],[Employee Name]]),"-----",VLOOKUP(LeaveTracker[[#This Row],[Employee Name]],Employees[[Employee Name]:[Office]],6))</f>
        <v>REGULAR</v>
      </c>
      <c r="G4302" s="24">
        <v>44914</v>
      </c>
      <c r="H4302" s="24">
        <v>44914</v>
      </c>
      <c r="I4302" s="19" t="s">
        <v>298</v>
      </c>
      <c r="J4302" s="43" t="s">
        <v>105</v>
      </c>
      <c r="K4302" s="51" t="str">
        <f ca="1">LeaveTracker[[#This Row],[Days]]&amp;" "&amp;LeaveTracker[[#This Row],[Type of Leave]]</f>
        <v>1 OTHER</v>
      </c>
      <c r="L4302" s="23">
        <f ca="1">NETWORKDAYS(LeaveTracker[[#This Row],[Start Date]],LeaveTracker[[#This Row],[End Date]],lstHolidays)</f>
        <v>1</v>
      </c>
      <c r="M4302" s="27"/>
    </row>
    <row r="4303" spans="1:13" ht="30" customHeight="1" x14ac:dyDescent="0.3">
      <c r="A4303" s="27">
        <f t="shared" si="42"/>
        <v>658</v>
      </c>
      <c r="B4303" s="31">
        <v>44992</v>
      </c>
      <c r="C4303" s="31">
        <v>44910</v>
      </c>
      <c r="D4303" s="19" t="s">
        <v>513</v>
      </c>
      <c r="E4303" s="51" t="str">
        <f>IF(ISBLANK(LeaveTracker[[#This Row],[Employee Name]]),"-----",VLOOKUP(LeaveTracker[[#This Row],[Employee Name]],Employees[[Employee Name]:[Office]],7))</f>
        <v>ACCOUNTING</v>
      </c>
      <c r="F4303" s="51" t="str">
        <f>IF(ISBLANK(LeaveTracker[[#This Row],[Employee Name]]),"-----",VLOOKUP(LeaveTracker[[#This Row],[Employee Name]],Employees[[Employee Name]:[Office]],6))</f>
        <v>REGULAR</v>
      </c>
      <c r="G4303" s="24">
        <v>44918</v>
      </c>
      <c r="H4303" s="24">
        <v>44918</v>
      </c>
      <c r="I4303" s="19" t="s">
        <v>81</v>
      </c>
      <c r="K4303" s="51" t="str">
        <f ca="1">LeaveTracker[[#This Row],[Days]]&amp;" "&amp;LeaveTracker[[#This Row],[Type of Leave]]</f>
        <v>1 SL</v>
      </c>
      <c r="L4303" s="23">
        <f ca="1">NETWORKDAYS(LeaveTracker[[#This Row],[Start Date]],LeaveTracker[[#This Row],[End Date]],lstHolidays)</f>
        <v>1</v>
      </c>
      <c r="M4303" s="27"/>
    </row>
    <row r="4304" spans="1:13" ht="30" customHeight="1" x14ac:dyDescent="0.3">
      <c r="A4304" s="27">
        <f t="shared" si="42"/>
        <v>659</v>
      </c>
      <c r="B4304" s="31">
        <v>44992</v>
      </c>
      <c r="C4304" s="31">
        <v>44910</v>
      </c>
      <c r="D4304" s="19" t="s">
        <v>513</v>
      </c>
      <c r="E4304" s="51" t="str">
        <f>IF(ISBLANK(LeaveTracker[[#This Row],[Employee Name]]),"-----",VLOOKUP(LeaveTracker[[#This Row],[Employee Name]],Employees[[Employee Name]:[Office]],7))</f>
        <v>ACCOUNTING</v>
      </c>
      <c r="F4304" s="51" t="str">
        <f>IF(ISBLANK(LeaveTracker[[#This Row],[Employee Name]]),"-----",VLOOKUP(LeaveTracker[[#This Row],[Employee Name]],Employees[[Employee Name]:[Office]],6))</f>
        <v>REGULAR</v>
      </c>
      <c r="G4304" s="24">
        <v>44907</v>
      </c>
      <c r="H4304" s="24">
        <v>44907</v>
      </c>
      <c r="I4304" s="19" t="s">
        <v>81</v>
      </c>
      <c r="K4304" s="51" t="str">
        <f ca="1">LeaveTracker[[#This Row],[Days]]&amp;" "&amp;LeaveTracker[[#This Row],[Type of Leave]]</f>
        <v>1 SL</v>
      </c>
      <c r="L4304" s="23">
        <f ca="1">NETWORKDAYS(LeaveTracker[[#This Row],[Start Date]],LeaveTracker[[#This Row],[End Date]],lstHolidays)</f>
        <v>1</v>
      </c>
      <c r="M4304" s="27"/>
    </row>
    <row r="4305" spans="1:13" ht="30" customHeight="1" x14ac:dyDescent="0.3">
      <c r="A4305" s="27">
        <f t="shared" si="42"/>
        <v>660</v>
      </c>
      <c r="B4305" s="31">
        <v>44992</v>
      </c>
      <c r="C4305" s="31">
        <v>44847</v>
      </c>
      <c r="D4305" s="19" t="s">
        <v>519</v>
      </c>
      <c r="E4305" s="51" t="str">
        <f>IF(ISBLANK(LeaveTracker[[#This Row],[Employee Name]]),"-----",VLOOKUP(LeaveTracker[[#This Row],[Employee Name]],Employees[[Employee Name]:[Office]],7))</f>
        <v>ACCOUNTING</v>
      </c>
      <c r="F4305" s="51" t="str">
        <f>IF(ISBLANK(LeaveTracker[[#This Row],[Employee Name]]),"-----",VLOOKUP(LeaveTracker[[#This Row],[Employee Name]],Employees[[Employee Name]:[Office]],6))</f>
        <v>REGULAR</v>
      </c>
      <c r="G4305" s="24">
        <v>44922</v>
      </c>
      <c r="H4305" s="24">
        <v>44922</v>
      </c>
      <c r="I4305" s="19" t="s">
        <v>81</v>
      </c>
      <c r="K4305" s="51" t="str">
        <f ca="1">LeaveTracker[[#This Row],[Days]]&amp;" "&amp;LeaveTracker[[#This Row],[Type of Leave]]</f>
        <v>1 SL</v>
      </c>
      <c r="L4305" s="23">
        <f ca="1">NETWORKDAYS(LeaveTracker[[#This Row],[Start Date]],LeaveTracker[[#This Row],[End Date]],lstHolidays)</f>
        <v>1</v>
      </c>
      <c r="M4305" s="27"/>
    </row>
    <row r="4306" spans="1:13" ht="30" customHeight="1" x14ac:dyDescent="0.3">
      <c r="A4306" s="27">
        <f t="shared" si="42"/>
        <v>661</v>
      </c>
      <c r="B4306" s="31">
        <v>44992</v>
      </c>
      <c r="C4306" s="31">
        <v>44929</v>
      </c>
      <c r="D4306" s="19" t="s">
        <v>868</v>
      </c>
      <c r="E4306" s="51" t="str">
        <f>IF(ISBLANK(LeaveTracker[[#This Row],[Employee Name]]),"-----",VLOOKUP(LeaveTracker[[#This Row],[Employee Name]],Employees[[Employee Name]:[Office]],7))</f>
        <v>ACCOUNTING</v>
      </c>
      <c r="F4306" s="51" t="str">
        <f>IF(ISBLANK(LeaveTracker[[#This Row],[Employee Name]]),"-----",VLOOKUP(LeaveTracker[[#This Row],[Employee Name]],Employees[[Employee Name]:[Office]],6))</f>
        <v>REGULAR</v>
      </c>
      <c r="G4306" s="24">
        <v>44917</v>
      </c>
      <c r="H4306" s="24">
        <v>44917</v>
      </c>
      <c r="I4306" s="19" t="s">
        <v>81</v>
      </c>
      <c r="K4306" s="51" t="str">
        <f ca="1">LeaveTracker[[#This Row],[Days]]&amp;" "&amp;LeaveTracker[[#This Row],[Type of Leave]]</f>
        <v>1 SL</v>
      </c>
      <c r="L4306" s="23">
        <f ca="1">NETWORKDAYS(LeaveTracker[[#This Row],[Start Date]],LeaveTracker[[#This Row],[End Date]],lstHolidays)</f>
        <v>1</v>
      </c>
      <c r="M4306" s="27"/>
    </row>
    <row r="4307" spans="1:13" ht="30" customHeight="1" x14ac:dyDescent="0.3">
      <c r="A4307" s="27">
        <f t="shared" si="42"/>
        <v>662</v>
      </c>
      <c r="B4307" s="31">
        <v>44992</v>
      </c>
      <c r="C4307" s="31">
        <v>44942</v>
      </c>
      <c r="D4307" s="19" t="s">
        <v>1008</v>
      </c>
      <c r="E4307" s="51" t="str">
        <f>IF(ISBLANK(LeaveTracker[[#This Row],[Employee Name]]),"-----",VLOOKUP(LeaveTracker[[#This Row],[Employee Name]],Employees[[Employee Name]:[Office]],7))</f>
        <v>ACCOUNTING</v>
      </c>
      <c r="F4307" s="51" t="str">
        <f>IF(ISBLANK(LeaveTracker[[#This Row],[Employee Name]]),"-----",VLOOKUP(LeaveTracker[[#This Row],[Employee Name]],Employees[[Employee Name]:[Office]],6))</f>
        <v>REGULAR</v>
      </c>
      <c r="G4307" s="24">
        <v>44946</v>
      </c>
      <c r="H4307" s="24">
        <v>44946</v>
      </c>
      <c r="I4307" s="19" t="s">
        <v>82</v>
      </c>
      <c r="K4307" s="51" t="str">
        <f ca="1">LeaveTracker[[#This Row],[Days]]&amp;" "&amp;LeaveTracker[[#This Row],[Type of Leave]]</f>
        <v>1 VL</v>
      </c>
      <c r="L4307" s="23">
        <f ca="1">NETWORKDAYS(LeaveTracker[[#This Row],[Start Date]],LeaveTracker[[#This Row],[End Date]],lstHolidays)</f>
        <v>1</v>
      </c>
      <c r="M4307" s="27"/>
    </row>
    <row r="4308" spans="1:13" ht="30" customHeight="1" x14ac:dyDescent="0.3">
      <c r="A4308" s="27">
        <f t="shared" si="42"/>
        <v>663</v>
      </c>
      <c r="B4308" s="31">
        <v>44992</v>
      </c>
      <c r="C4308" s="31">
        <v>44945</v>
      </c>
      <c r="D4308" s="19" t="s">
        <v>871</v>
      </c>
      <c r="E4308" s="51" t="str">
        <f>IF(ISBLANK(LeaveTracker[[#This Row],[Employee Name]]),"-----",VLOOKUP(LeaveTracker[[#This Row],[Employee Name]],Employees[[Employee Name]:[Office]],7))</f>
        <v>ACCOUNTING</v>
      </c>
      <c r="F4308" s="51" t="str">
        <f>IF(ISBLANK(LeaveTracker[[#This Row],[Employee Name]]),"-----",VLOOKUP(LeaveTracker[[#This Row],[Employee Name]],Employees[[Employee Name]:[Office]],6))</f>
        <v>REGULAR</v>
      </c>
      <c r="G4308" s="24">
        <v>44939</v>
      </c>
      <c r="H4308" s="24">
        <v>44939</v>
      </c>
      <c r="I4308" s="19" t="s">
        <v>81</v>
      </c>
      <c r="K4308" s="51" t="str">
        <f ca="1">LeaveTracker[[#This Row],[Days]]&amp;" "&amp;LeaveTracker[[#This Row],[Type of Leave]]</f>
        <v>1 SL</v>
      </c>
      <c r="L4308" s="23">
        <f ca="1">NETWORKDAYS(LeaveTracker[[#This Row],[Start Date]],LeaveTracker[[#This Row],[End Date]],lstHolidays)</f>
        <v>1</v>
      </c>
      <c r="M4308" s="27"/>
    </row>
    <row r="4309" spans="1:13" ht="30" customHeight="1" x14ac:dyDescent="0.3">
      <c r="A4309" s="27">
        <v>663</v>
      </c>
      <c r="B4309" s="31">
        <v>44992</v>
      </c>
      <c r="C4309" s="31">
        <v>44945</v>
      </c>
      <c r="D4309" s="19" t="s">
        <v>871</v>
      </c>
      <c r="E4309" s="51" t="str">
        <f>IF(ISBLANK(LeaveTracker[[#This Row],[Employee Name]]),"-----",VLOOKUP(LeaveTracker[[#This Row],[Employee Name]],Employees[[Employee Name]:[Office]],7))</f>
        <v>ACCOUNTING</v>
      </c>
      <c r="F4309" s="51" t="str">
        <f>IF(ISBLANK(LeaveTracker[[#This Row],[Employee Name]]),"-----",VLOOKUP(LeaveTracker[[#This Row],[Employee Name]],Employees[[Employee Name]:[Office]],6))</f>
        <v>REGULAR</v>
      </c>
      <c r="G4309" s="24">
        <v>44942</v>
      </c>
      <c r="H4309" s="24">
        <v>44943</v>
      </c>
      <c r="I4309" s="19" t="s">
        <v>81</v>
      </c>
      <c r="K4309" s="51" t="str">
        <f ca="1">LeaveTracker[[#This Row],[Days]]&amp;" "&amp;LeaveTracker[[#This Row],[Type of Leave]]</f>
        <v>2 SL</v>
      </c>
      <c r="L4309" s="23">
        <f ca="1">NETWORKDAYS(LeaveTracker[[#This Row],[Start Date]],LeaveTracker[[#This Row],[End Date]],lstHolidays)</f>
        <v>2</v>
      </c>
      <c r="M4309" s="27"/>
    </row>
    <row r="4310" spans="1:13" ht="30" customHeight="1" x14ac:dyDescent="0.3">
      <c r="A4310" s="27">
        <f t="shared" si="42"/>
        <v>664</v>
      </c>
      <c r="B4310" s="31">
        <v>44992</v>
      </c>
      <c r="C4310" s="31">
        <v>44964</v>
      </c>
      <c r="D4310" s="19" t="s">
        <v>290</v>
      </c>
      <c r="E4310" s="51" t="str">
        <f>IF(ISBLANK(LeaveTracker[[#This Row],[Employee Name]]),"-----",VLOOKUP(LeaveTracker[[#This Row],[Employee Name]],Employees[[Employee Name]:[Office]],7))</f>
        <v>CENRO</v>
      </c>
      <c r="F4310" s="51" t="str">
        <f>IF(ISBLANK(LeaveTracker[[#This Row],[Employee Name]]),"-----",VLOOKUP(LeaveTracker[[#This Row],[Employee Name]],Employees[[Employee Name]:[Office]],6))</f>
        <v>REGULAR</v>
      </c>
      <c r="G4310" s="24">
        <v>44971</v>
      </c>
      <c r="H4310" s="24">
        <v>44974</v>
      </c>
      <c r="I4310" s="19" t="s">
        <v>82</v>
      </c>
      <c r="K4310" s="51" t="str">
        <f ca="1">LeaveTracker[[#This Row],[Days]]&amp;" "&amp;LeaveTracker[[#This Row],[Type of Leave]]</f>
        <v>4 VL</v>
      </c>
      <c r="L4310" s="23">
        <f ca="1">NETWORKDAYS(LeaveTracker[[#This Row],[Start Date]],LeaveTracker[[#This Row],[End Date]],lstHolidays)</f>
        <v>4</v>
      </c>
      <c r="M4310" s="27"/>
    </row>
    <row r="4311" spans="1:13" ht="30" customHeight="1" x14ac:dyDescent="0.3">
      <c r="A4311" s="27">
        <f t="shared" si="42"/>
        <v>665</v>
      </c>
      <c r="B4311" s="31">
        <v>44992</v>
      </c>
      <c r="C4311" s="31">
        <v>44935</v>
      </c>
      <c r="D4311" s="19" t="s">
        <v>541</v>
      </c>
      <c r="E4311" s="51" t="str">
        <f>IF(ISBLANK(LeaveTracker[[#This Row],[Employee Name]]),"-----",VLOOKUP(LeaveTracker[[#This Row],[Employee Name]],Employees[[Employee Name]:[Office]],7))</f>
        <v>LCR</v>
      </c>
      <c r="F4311" s="51" t="str">
        <f>IF(ISBLANK(LeaveTracker[[#This Row],[Employee Name]]),"-----",VLOOKUP(LeaveTracker[[#This Row],[Employee Name]],Employees[[Employee Name]:[Office]],6))</f>
        <v>REGULAR</v>
      </c>
      <c r="G4311" s="24">
        <v>44932</v>
      </c>
      <c r="H4311" s="24">
        <v>44935</v>
      </c>
      <c r="I4311" s="19" t="s">
        <v>81</v>
      </c>
      <c r="K4311" s="51" t="str">
        <f ca="1">LeaveTracker[[#This Row],[Days]]&amp;" "&amp;LeaveTracker[[#This Row],[Type of Leave]]</f>
        <v>2 SL</v>
      </c>
      <c r="L4311" s="23">
        <f ca="1">NETWORKDAYS(LeaveTracker[[#This Row],[Start Date]],LeaveTracker[[#This Row],[End Date]],lstHolidays)</f>
        <v>2</v>
      </c>
      <c r="M4311" s="27"/>
    </row>
    <row r="4312" spans="1:13" ht="30" customHeight="1" x14ac:dyDescent="0.3">
      <c r="A4312" s="27">
        <f t="shared" si="42"/>
        <v>666</v>
      </c>
      <c r="B4312" s="31">
        <v>44992</v>
      </c>
      <c r="D4312" s="19" t="s">
        <v>541</v>
      </c>
      <c r="E4312" s="51" t="str">
        <f>IF(ISBLANK(LeaveTracker[[#This Row],[Employee Name]]),"-----",VLOOKUP(LeaveTracker[[#This Row],[Employee Name]],Employees[[Employee Name]:[Office]],7))</f>
        <v>LCR</v>
      </c>
      <c r="F4312" s="51" t="str">
        <f>IF(ISBLANK(LeaveTracker[[#This Row],[Employee Name]]),"-----",VLOOKUP(LeaveTracker[[#This Row],[Employee Name]],Employees[[Employee Name]:[Office]],6))</f>
        <v>REGULAR</v>
      </c>
      <c r="G4312" s="24">
        <v>44943</v>
      </c>
      <c r="H4312" s="24">
        <v>44943</v>
      </c>
      <c r="I4312" s="19" t="s">
        <v>81</v>
      </c>
      <c r="K4312" s="51" t="str">
        <f ca="1">LeaveTracker[[#This Row],[Days]]&amp;" "&amp;LeaveTracker[[#This Row],[Type of Leave]]</f>
        <v>1 SL</v>
      </c>
      <c r="L4312" s="23">
        <f ca="1">NETWORKDAYS(LeaveTracker[[#This Row],[Start Date]],LeaveTracker[[#This Row],[End Date]],lstHolidays)</f>
        <v>1</v>
      </c>
      <c r="M4312" s="27"/>
    </row>
    <row r="4313" spans="1:13" ht="30" customHeight="1" x14ac:dyDescent="0.3">
      <c r="A4313" s="27">
        <f t="shared" ref="A4313:A4376" si="43">A4312+1</f>
        <v>667</v>
      </c>
      <c r="B4313" s="31">
        <v>44992</v>
      </c>
      <c r="C4313" s="31">
        <v>44965</v>
      </c>
      <c r="D4313" s="19" t="s">
        <v>344</v>
      </c>
      <c r="E4313" s="51" t="str">
        <f>IF(ISBLANK(LeaveTracker[[#This Row],[Employee Name]]),"-----",VLOOKUP(LeaveTracker[[#This Row],[Employee Name]],Employees[[Employee Name]:[Office]],7))</f>
        <v>ONT</v>
      </c>
      <c r="F4313" s="51" t="str">
        <f>IF(ISBLANK(LeaveTracker[[#This Row],[Employee Name]]),"-----",VLOOKUP(LeaveTracker[[#This Row],[Employee Name]],Employees[[Employee Name]:[Office]],6))</f>
        <v>REGULAR</v>
      </c>
      <c r="G4313" s="24">
        <v>44981</v>
      </c>
      <c r="H4313" s="24">
        <v>44985</v>
      </c>
      <c r="I4313" s="19" t="s">
        <v>82</v>
      </c>
      <c r="K4313" s="51" t="str">
        <f ca="1">LeaveTracker[[#This Row],[Days]]&amp;" "&amp;LeaveTracker[[#This Row],[Type of Leave]]</f>
        <v>3 VL</v>
      </c>
      <c r="L4313" s="23">
        <f ca="1">NETWORKDAYS(LeaveTracker[[#This Row],[Start Date]],LeaveTracker[[#This Row],[End Date]],lstHolidays)</f>
        <v>3</v>
      </c>
      <c r="M4313" s="27"/>
    </row>
    <row r="4314" spans="1:13" ht="30" customHeight="1" x14ac:dyDescent="0.3">
      <c r="A4314" s="27">
        <f t="shared" si="43"/>
        <v>668</v>
      </c>
      <c r="B4314" s="31">
        <v>44992</v>
      </c>
      <c r="C4314" s="31">
        <v>44964</v>
      </c>
      <c r="D4314" s="19" t="s">
        <v>720</v>
      </c>
      <c r="E4314" s="51" t="str">
        <f>IF(ISBLANK(LeaveTracker[[#This Row],[Employee Name]]),"-----",VLOOKUP(LeaveTracker[[#This Row],[Employee Name]],Employees[[Employee Name]:[Office]],7))</f>
        <v>LCR</v>
      </c>
      <c r="F4314" s="51" t="str">
        <f>IF(ISBLANK(LeaveTracker[[#This Row],[Employee Name]]),"-----",VLOOKUP(LeaveTracker[[#This Row],[Employee Name]],Employees[[Employee Name]:[Office]],6))</f>
        <v>REGULAR</v>
      </c>
      <c r="G4314" s="24">
        <v>44970</v>
      </c>
      <c r="H4314" s="24">
        <v>44971</v>
      </c>
      <c r="I4314" s="19" t="s">
        <v>82</v>
      </c>
      <c r="K4314" s="51" t="str">
        <f ca="1">LeaveTracker[[#This Row],[Days]]&amp;" "&amp;LeaveTracker[[#This Row],[Type of Leave]]</f>
        <v>2 VL</v>
      </c>
      <c r="L4314" s="23">
        <f ca="1">NETWORKDAYS(LeaveTracker[[#This Row],[Start Date]],LeaveTracker[[#This Row],[End Date]],lstHolidays)</f>
        <v>2</v>
      </c>
      <c r="M4314" s="27"/>
    </row>
    <row r="4315" spans="1:13" ht="30" customHeight="1" x14ac:dyDescent="0.3">
      <c r="A4315" s="27">
        <f t="shared" si="43"/>
        <v>669</v>
      </c>
      <c r="B4315" s="31">
        <v>44992</v>
      </c>
      <c r="C4315" s="31">
        <v>44963</v>
      </c>
      <c r="D4315" s="19" t="s">
        <v>347</v>
      </c>
      <c r="E4315" s="51" t="str">
        <f>IF(ISBLANK(LeaveTracker[[#This Row],[Employee Name]]),"-----",VLOOKUP(LeaveTracker[[#This Row],[Employee Name]],Employees[[Employee Name]:[Office]],7))</f>
        <v>PICNIC GROVE</v>
      </c>
      <c r="F4315" s="51" t="str">
        <f>IF(ISBLANK(LeaveTracker[[#This Row],[Employee Name]]),"-----",VLOOKUP(LeaveTracker[[#This Row],[Employee Name]],Employees[[Employee Name]:[Office]],6))</f>
        <v>REGULAR</v>
      </c>
      <c r="G4315" s="24">
        <v>44956</v>
      </c>
      <c r="H4315" s="24">
        <v>44957</v>
      </c>
      <c r="I4315" s="19" t="s">
        <v>81</v>
      </c>
      <c r="K4315" s="51" t="str">
        <f ca="1">LeaveTracker[[#This Row],[Days]]&amp;" "&amp;LeaveTracker[[#This Row],[Type of Leave]]</f>
        <v>2 SL</v>
      </c>
      <c r="L4315" s="23">
        <f ca="1">NETWORKDAYS(LeaveTracker[[#This Row],[Start Date]],LeaveTracker[[#This Row],[End Date]],lstHolidays)</f>
        <v>2</v>
      </c>
      <c r="M4315" s="27"/>
    </row>
    <row r="4316" spans="1:13" ht="30" customHeight="1" x14ac:dyDescent="0.3">
      <c r="A4316" s="27">
        <f t="shared" si="43"/>
        <v>670</v>
      </c>
      <c r="B4316" s="31">
        <v>44992</v>
      </c>
      <c r="C4316" s="31">
        <v>44966</v>
      </c>
      <c r="D4316" s="19" t="s">
        <v>612</v>
      </c>
      <c r="E4316" s="51" t="str">
        <f>IF(ISBLANK(LeaveTracker[[#This Row],[Employee Name]]),"-----",VLOOKUP(LeaveTracker[[#This Row],[Employee Name]],Employees[[Employee Name]:[Office]],7))</f>
        <v>CBO</v>
      </c>
      <c r="F4316" s="51" t="str">
        <f>IF(ISBLANK(LeaveTracker[[#This Row],[Employee Name]]),"-----",VLOOKUP(LeaveTracker[[#This Row],[Employee Name]],Employees[[Employee Name]:[Office]],6))</f>
        <v>REGULAR</v>
      </c>
      <c r="G4316" s="24">
        <v>44965</v>
      </c>
      <c r="H4316" s="24">
        <v>44965</v>
      </c>
      <c r="I4316" s="19" t="s">
        <v>81</v>
      </c>
      <c r="K4316" s="51" t="str">
        <f ca="1">LeaveTracker[[#This Row],[Days]]&amp;" "&amp;LeaveTracker[[#This Row],[Type of Leave]]</f>
        <v>1 SL</v>
      </c>
      <c r="L4316" s="23">
        <f ca="1">NETWORKDAYS(LeaveTracker[[#This Row],[Start Date]],LeaveTracker[[#This Row],[End Date]],lstHolidays)</f>
        <v>1</v>
      </c>
      <c r="M4316" s="27"/>
    </row>
    <row r="4317" spans="1:13" ht="30" customHeight="1" x14ac:dyDescent="0.3">
      <c r="A4317" s="27">
        <f t="shared" si="43"/>
        <v>671</v>
      </c>
      <c r="B4317" s="31">
        <v>44992</v>
      </c>
      <c r="C4317" s="31">
        <v>44913</v>
      </c>
      <c r="D4317" s="19" t="s">
        <v>1092</v>
      </c>
      <c r="E4317" s="51" t="str">
        <f>IF(ISBLANK(LeaveTracker[[#This Row],[Employee Name]]),"-----",VLOOKUP(LeaveTracker[[#This Row],[Employee Name]],Employees[[Employee Name]:[Office]],7))</f>
        <v>ACCOUNTING</v>
      </c>
      <c r="F4317" s="51" t="str">
        <f>IF(ISBLANK(LeaveTracker[[#This Row],[Employee Name]]),"-----",VLOOKUP(LeaveTracker[[#This Row],[Employee Name]],Employees[[Employee Name]:[Office]],6))</f>
        <v>REGULAR</v>
      </c>
      <c r="G4317" s="24">
        <v>44936</v>
      </c>
      <c r="H4317" s="24">
        <v>44936</v>
      </c>
      <c r="I4317" s="19" t="s">
        <v>81</v>
      </c>
      <c r="K4317" s="51" t="str">
        <f ca="1">LeaveTracker[[#This Row],[Days]]&amp;" "&amp;LeaveTracker[[#This Row],[Type of Leave]]</f>
        <v>1 SL</v>
      </c>
      <c r="L4317" s="23">
        <f ca="1">NETWORKDAYS(LeaveTracker[[#This Row],[Start Date]],LeaveTracker[[#This Row],[End Date]],lstHolidays)</f>
        <v>1</v>
      </c>
      <c r="M4317" s="27"/>
    </row>
    <row r="4318" spans="1:13" ht="30" customHeight="1" x14ac:dyDescent="0.3">
      <c r="A4318" s="27">
        <f t="shared" si="43"/>
        <v>672</v>
      </c>
      <c r="B4318" s="31">
        <v>44992</v>
      </c>
      <c r="C4318" s="31">
        <v>44914</v>
      </c>
      <c r="D4318" s="19" t="s">
        <v>224</v>
      </c>
      <c r="E4318" s="51" t="str">
        <f>IF(ISBLANK(LeaveTracker[[#This Row],[Employee Name]]),"-----",VLOOKUP(LeaveTracker[[#This Row],[Employee Name]],Employees[[Employee Name]:[Office]],7))</f>
        <v>CSWDO</v>
      </c>
      <c r="F4318" s="51" t="str">
        <f>IF(ISBLANK(LeaveTracker[[#This Row],[Employee Name]]),"-----",VLOOKUP(LeaveTracker[[#This Row],[Employee Name]],Employees[[Employee Name]:[Office]],6))</f>
        <v>REGULAR</v>
      </c>
      <c r="G4318" s="24">
        <v>44911</v>
      </c>
      <c r="H4318" s="24">
        <v>44911</v>
      </c>
      <c r="I4318" s="19" t="s">
        <v>298</v>
      </c>
      <c r="J4318" s="43" t="s">
        <v>105</v>
      </c>
      <c r="K4318" s="51" t="str">
        <f ca="1">LeaveTracker[[#This Row],[Days]]&amp;" "&amp;LeaveTracker[[#This Row],[Type of Leave]]</f>
        <v>1 OTHER</v>
      </c>
      <c r="L4318" s="23">
        <f ca="1">NETWORKDAYS(LeaveTracker[[#This Row],[Start Date]],LeaveTracker[[#This Row],[End Date]],lstHolidays)</f>
        <v>1</v>
      </c>
      <c r="M4318" s="27"/>
    </row>
    <row r="4319" spans="1:13" ht="30" customHeight="1" x14ac:dyDescent="0.3">
      <c r="A4319" s="27">
        <f t="shared" si="43"/>
        <v>673</v>
      </c>
      <c r="B4319" s="31">
        <v>44992</v>
      </c>
      <c r="C4319" s="31">
        <v>44930</v>
      </c>
      <c r="D4319" s="19" t="s">
        <v>748</v>
      </c>
      <c r="E4319" s="51" t="str">
        <f>IF(ISBLANK(LeaveTracker[[#This Row],[Employee Name]]),"-----",VLOOKUP(LeaveTracker[[#This Row],[Employee Name]],Employees[[Employee Name]:[Office]],7))</f>
        <v>CSWDO</v>
      </c>
      <c r="F4319" s="51" t="str">
        <f>IF(ISBLANK(LeaveTracker[[#This Row],[Employee Name]]),"-----",VLOOKUP(LeaveTracker[[#This Row],[Employee Name]],Employees[[Employee Name]:[Office]],6))</f>
        <v>REGULAR</v>
      </c>
      <c r="G4319" s="24">
        <v>44929</v>
      </c>
      <c r="H4319" s="24">
        <v>44929</v>
      </c>
      <c r="I4319" s="19" t="s">
        <v>81</v>
      </c>
      <c r="K4319" s="51" t="str">
        <f ca="1">LeaveTracker[[#This Row],[Days]]&amp;" "&amp;LeaveTracker[[#This Row],[Type of Leave]]</f>
        <v>1 SL</v>
      </c>
      <c r="L4319" s="23">
        <f ca="1">NETWORKDAYS(LeaveTracker[[#This Row],[Start Date]],LeaveTracker[[#This Row],[End Date]],lstHolidays)</f>
        <v>1</v>
      </c>
      <c r="M4319" s="27"/>
    </row>
    <row r="4320" spans="1:13" ht="30" customHeight="1" x14ac:dyDescent="0.3">
      <c r="A4320" s="27">
        <f t="shared" si="43"/>
        <v>674</v>
      </c>
      <c r="B4320" s="31">
        <v>44992</v>
      </c>
      <c r="C4320" s="31">
        <v>44923</v>
      </c>
      <c r="D4320" s="19" t="s">
        <v>355</v>
      </c>
      <c r="E4320" s="51" t="str">
        <f>IF(ISBLANK(LeaveTracker[[#This Row],[Employee Name]]),"-----",VLOOKUP(LeaveTracker[[#This Row],[Employee Name]],Employees[[Employee Name]:[Office]],7))</f>
        <v>LCR</v>
      </c>
      <c r="F4320" s="51" t="str">
        <f>IF(ISBLANK(LeaveTracker[[#This Row],[Employee Name]]),"-----",VLOOKUP(LeaveTracker[[#This Row],[Employee Name]],Employees[[Employee Name]:[Office]],6))</f>
        <v>REGULAR</v>
      </c>
      <c r="G4320" s="24">
        <v>44922</v>
      </c>
      <c r="H4320" s="24">
        <v>44922</v>
      </c>
      <c r="I4320" s="19" t="s">
        <v>81</v>
      </c>
      <c r="K4320" s="51" t="str">
        <f ca="1">LeaveTracker[[#This Row],[Days]]&amp;" "&amp;LeaveTracker[[#This Row],[Type of Leave]]</f>
        <v>1 SL</v>
      </c>
      <c r="L4320" s="23">
        <f ca="1">NETWORKDAYS(LeaveTracker[[#This Row],[Start Date]],LeaveTracker[[#This Row],[End Date]],lstHolidays)</f>
        <v>1</v>
      </c>
      <c r="M4320" s="27"/>
    </row>
    <row r="4321" spans="1:13" ht="30" customHeight="1" x14ac:dyDescent="0.3">
      <c r="A4321" s="27">
        <f t="shared" si="43"/>
        <v>675</v>
      </c>
      <c r="B4321" s="31">
        <v>44992</v>
      </c>
      <c r="C4321" s="31">
        <v>44935</v>
      </c>
      <c r="D4321" s="19" t="s">
        <v>863</v>
      </c>
      <c r="E4321" s="51" t="str">
        <f>IF(ISBLANK(LeaveTracker[[#This Row],[Employee Name]]),"-----",VLOOKUP(LeaveTracker[[#This Row],[Employee Name]],Employees[[Employee Name]:[Office]],7))</f>
        <v>ACCOUNTING</v>
      </c>
      <c r="F4321" s="51" t="str">
        <f>IF(ISBLANK(LeaveTracker[[#This Row],[Employee Name]]),"-----",VLOOKUP(LeaveTracker[[#This Row],[Employee Name]],Employees[[Employee Name]:[Office]],6))</f>
        <v>REGULAR</v>
      </c>
      <c r="G4321" s="24">
        <v>44935</v>
      </c>
      <c r="H4321" s="24">
        <v>44946</v>
      </c>
      <c r="I4321" s="19" t="s">
        <v>81</v>
      </c>
      <c r="K4321" s="51" t="str">
        <f ca="1">LeaveTracker[[#This Row],[Days]]&amp;" "&amp;LeaveTracker[[#This Row],[Type of Leave]]</f>
        <v>10 SL</v>
      </c>
      <c r="L4321" s="23">
        <f ca="1">NETWORKDAYS(LeaveTracker[[#This Row],[Start Date]],LeaveTracker[[#This Row],[End Date]],lstHolidays)</f>
        <v>10</v>
      </c>
      <c r="M4321" s="27"/>
    </row>
    <row r="4322" spans="1:13" ht="30" customHeight="1" x14ac:dyDescent="0.3">
      <c r="A4322" s="27">
        <f t="shared" si="43"/>
        <v>676</v>
      </c>
      <c r="B4322" s="31">
        <v>44992</v>
      </c>
      <c r="C4322" s="31">
        <v>44937</v>
      </c>
      <c r="D4322" s="19" t="s">
        <v>513</v>
      </c>
      <c r="E4322" s="51" t="str">
        <f>IF(ISBLANK(LeaveTracker[[#This Row],[Employee Name]]),"-----",VLOOKUP(LeaveTracker[[#This Row],[Employee Name]],Employees[[Employee Name]:[Office]],7))</f>
        <v>ACCOUNTING</v>
      </c>
      <c r="F4322" s="51" t="str">
        <f>IF(ISBLANK(LeaveTracker[[#This Row],[Employee Name]]),"-----",VLOOKUP(LeaveTracker[[#This Row],[Employee Name]],Employees[[Employee Name]:[Office]],6))</f>
        <v>REGULAR</v>
      </c>
      <c r="G4322" s="24">
        <v>44935</v>
      </c>
      <c r="H4322" s="24">
        <v>44935</v>
      </c>
      <c r="I4322" s="19" t="s">
        <v>81</v>
      </c>
      <c r="K4322" s="51" t="str">
        <f ca="1">LeaveTracker[[#This Row],[Days]]&amp;" "&amp;LeaveTracker[[#This Row],[Type of Leave]]</f>
        <v>1 SL</v>
      </c>
      <c r="L4322" s="23">
        <f ca="1">NETWORKDAYS(LeaveTracker[[#This Row],[Start Date]],LeaveTracker[[#This Row],[End Date]],lstHolidays)</f>
        <v>1</v>
      </c>
      <c r="M4322" s="27"/>
    </row>
    <row r="4323" spans="1:13" ht="30" customHeight="1" x14ac:dyDescent="0.3">
      <c r="A4323" s="27">
        <f t="shared" si="43"/>
        <v>677</v>
      </c>
      <c r="B4323" s="31">
        <v>44992</v>
      </c>
      <c r="C4323" s="31">
        <v>44937</v>
      </c>
      <c r="D4323" s="19" t="s">
        <v>513</v>
      </c>
      <c r="E4323" s="51" t="str">
        <f>IF(ISBLANK(LeaveTracker[[#This Row],[Employee Name]]),"-----",VLOOKUP(LeaveTracker[[#This Row],[Employee Name]],Employees[[Employee Name]:[Office]],7))</f>
        <v>ACCOUNTING</v>
      </c>
      <c r="F4323" s="51" t="str">
        <f>IF(ISBLANK(LeaveTracker[[#This Row],[Employee Name]]),"-----",VLOOKUP(LeaveTracker[[#This Row],[Employee Name]],Employees[[Employee Name]:[Office]],6))</f>
        <v>REGULAR</v>
      </c>
      <c r="G4323" s="24">
        <v>44907</v>
      </c>
      <c r="H4323" s="24">
        <v>44907</v>
      </c>
      <c r="I4323" s="19" t="s">
        <v>81</v>
      </c>
      <c r="K4323" s="51" t="str">
        <f ca="1">LeaveTracker[[#This Row],[Days]]&amp;" "&amp;LeaveTracker[[#This Row],[Type of Leave]]</f>
        <v>1 SL</v>
      </c>
      <c r="L4323" s="23">
        <f ca="1">NETWORKDAYS(LeaveTracker[[#This Row],[Start Date]],LeaveTracker[[#This Row],[End Date]],lstHolidays)</f>
        <v>1</v>
      </c>
      <c r="M4323" s="27"/>
    </row>
    <row r="4324" spans="1:13" ht="30" customHeight="1" x14ac:dyDescent="0.3">
      <c r="A4324" s="27">
        <v>677</v>
      </c>
      <c r="B4324" s="31">
        <v>44992</v>
      </c>
      <c r="C4324" s="31">
        <v>44937</v>
      </c>
      <c r="D4324" s="19" t="s">
        <v>513</v>
      </c>
      <c r="E4324" s="51" t="str">
        <f>IF(ISBLANK(LeaveTracker[[#This Row],[Employee Name]]),"-----",VLOOKUP(LeaveTracker[[#This Row],[Employee Name]],Employees[[Employee Name]:[Office]],7))</f>
        <v>ACCOUNTING</v>
      </c>
      <c r="F4324" s="51" t="str">
        <f>IF(ISBLANK(LeaveTracker[[#This Row],[Employee Name]]),"-----",VLOOKUP(LeaveTracker[[#This Row],[Employee Name]],Employees[[Employee Name]:[Office]],6))</f>
        <v>REGULAR</v>
      </c>
      <c r="G4324" s="24">
        <v>44918</v>
      </c>
      <c r="H4324" s="24">
        <v>44918</v>
      </c>
      <c r="I4324" s="19" t="s">
        <v>81</v>
      </c>
      <c r="K4324" s="51" t="str">
        <f ca="1">LeaveTracker[[#This Row],[Days]]&amp;" "&amp;LeaveTracker[[#This Row],[Type of Leave]]</f>
        <v>1 SL</v>
      </c>
      <c r="L4324" s="23">
        <f ca="1">NETWORKDAYS(LeaveTracker[[#This Row],[Start Date]],LeaveTracker[[#This Row],[End Date]],lstHolidays)</f>
        <v>1</v>
      </c>
      <c r="M4324" s="27"/>
    </row>
    <row r="4325" spans="1:13" ht="30" customHeight="1" x14ac:dyDescent="0.3">
      <c r="A4325" s="27">
        <f t="shared" si="43"/>
        <v>678</v>
      </c>
      <c r="B4325" s="31">
        <v>44992</v>
      </c>
      <c r="C4325" s="31">
        <v>44967</v>
      </c>
      <c r="D4325" s="19" t="s">
        <v>878</v>
      </c>
      <c r="E4325" s="51" t="str">
        <f>IF(ISBLANK(LeaveTracker[[#This Row],[Employee Name]]),"-----",VLOOKUP(LeaveTracker[[#This Row],[Employee Name]],Employees[[Employee Name]:[Office]],7))</f>
        <v>GSO</v>
      </c>
      <c r="F4325" s="51" t="str">
        <f>IF(ISBLANK(LeaveTracker[[#This Row],[Employee Name]]),"-----",VLOOKUP(LeaveTracker[[#This Row],[Employee Name]],Employees[[Employee Name]:[Office]],6))</f>
        <v>REGULAR</v>
      </c>
      <c r="G4325" s="24">
        <v>44966</v>
      </c>
      <c r="H4325" s="24">
        <v>44966</v>
      </c>
      <c r="I4325" s="19" t="s">
        <v>81</v>
      </c>
      <c r="K4325" s="51" t="str">
        <f ca="1">LeaveTracker[[#This Row],[Days]]&amp;" "&amp;LeaveTracker[[#This Row],[Type of Leave]]</f>
        <v>1 SL</v>
      </c>
      <c r="L4325" s="23">
        <f ca="1">NETWORKDAYS(LeaveTracker[[#This Row],[Start Date]],LeaveTracker[[#This Row],[End Date]],lstHolidays)</f>
        <v>1</v>
      </c>
      <c r="M4325" s="27"/>
    </row>
    <row r="4326" spans="1:13" ht="30" customHeight="1" x14ac:dyDescent="0.3">
      <c r="A4326" s="27">
        <f t="shared" si="43"/>
        <v>679</v>
      </c>
      <c r="B4326" s="31">
        <v>44992</v>
      </c>
      <c r="C4326" s="31">
        <v>44967</v>
      </c>
      <c r="D4326" s="19" t="s">
        <v>2156</v>
      </c>
      <c r="E4326" s="51" t="str">
        <f>IF(ISBLANK(LeaveTracker[[#This Row],[Employee Name]]),"-----",VLOOKUP(LeaveTracker[[#This Row],[Employee Name]],Employees[[Employee Name]:[Office]],7))</f>
        <v>GSO</v>
      </c>
      <c r="F4326" s="51" t="str">
        <f>IF(ISBLANK(LeaveTracker[[#This Row],[Employee Name]]),"-----",VLOOKUP(LeaveTracker[[#This Row],[Employee Name]],Employees[[Employee Name]:[Office]],6))</f>
        <v>REGULAR</v>
      </c>
      <c r="G4326" s="24">
        <v>44966</v>
      </c>
      <c r="H4326" s="24">
        <v>44966</v>
      </c>
      <c r="I4326" s="19" t="s">
        <v>298</v>
      </c>
      <c r="J4326" s="43" t="s">
        <v>105</v>
      </c>
      <c r="K4326" s="51" t="str">
        <f ca="1">LeaveTracker[[#This Row],[Days]]&amp;" "&amp;LeaveTracker[[#This Row],[Type of Leave]]</f>
        <v>1 OTHER</v>
      </c>
      <c r="L4326" s="23">
        <f ca="1">NETWORKDAYS(LeaveTracker[[#This Row],[Start Date]],LeaveTracker[[#This Row],[End Date]],lstHolidays)</f>
        <v>1</v>
      </c>
      <c r="M4326" s="27"/>
    </row>
    <row r="4327" spans="1:13" ht="30" customHeight="1" x14ac:dyDescent="0.3">
      <c r="A4327" s="27">
        <f t="shared" si="43"/>
        <v>680</v>
      </c>
      <c r="B4327" s="31">
        <v>44992</v>
      </c>
      <c r="C4327" s="31">
        <v>44958</v>
      </c>
      <c r="D4327" s="19" t="s">
        <v>1092</v>
      </c>
      <c r="E4327" s="51" t="str">
        <f>IF(ISBLANK(LeaveTracker[[#This Row],[Employee Name]]),"-----",VLOOKUP(LeaveTracker[[#This Row],[Employee Name]],Employees[[Employee Name]:[Office]],7))</f>
        <v>ACCOUNTING</v>
      </c>
      <c r="F4327" s="51" t="str">
        <f>IF(ISBLANK(LeaveTracker[[#This Row],[Employee Name]]),"-----",VLOOKUP(LeaveTracker[[#This Row],[Employee Name]],Employees[[Employee Name]:[Office]],6))</f>
        <v>REGULAR</v>
      </c>
      <c r="G4327" s="24">
        <v>44956</v>
      </c>
      <c r="H4327" s="24">
        <v>44957</v>
      </c>
      <c r="I4327" s="19" t="s">
        <v>81</v>
      </c>
      <c r="K4327" s="51" t="str">
        <f ca="1">LeaveTracker[[#This Row],[Days]]&amp;" "&amp;LeaveTracker[[#This Row],[Type of Leave]]</f>
        <v>2 SL</v>
      </c>
      <c r="L4327" s="23">
        <f ca="1">NETWORKDAYS(LeaveTracker[[#This Row],[Start Date]],LeaveTracker[[#This Row],[End Date]],lstHolidays)</f>
        <v>2</v>
      </c>
      <c r="M4327" s="27"/>
    </row>
    <row r="4328" spans="1:13" ht="30" customHeight="1" x14ac:dyDescent="0.3">
      <c r="A4328" s="27">
        <f t="shared" si="43"/>
        <v>681</v>
      </c>
      <c r="B4328" s="31">
        <v>44992</v>
      </c>
      <c r="C4328" s="31">
        <v>44957</v>
      </c>
      <c r="D4328" s="19" t="s">
        <v>2025</v>
      </c>
      <c r="E4328" s="51" t="str">
        <f>IF(ISBLANK(LeaveTracker[[#This Row],[Employee Name]]),"-----",VLOOKUP(LeaveTracker[[#This Row],[Employee Name]],Employees[[Employee Name]:[Office]],7))</f>
        <v>ACCOUNTING</v>
      </c>
      <c r="F4328" s="51" t="str">
        <f>IF(ISBLANK(LeaveTracker[[#This Row],[Employee Name]]),"-----",VLOOKUP(LeaveTracker[[#This Row],[Employee Name]],Employees[[Employee Name]:[Office]],6))</f>
        <v>REGULAR</v>
      </c>
      <c r="G4328" s="24">
        <v>44963</v>
      </c>
      <c r="H4328" s="24">
        <v>44963</v>
      </c>
      <c r="I4328" s="19" t="s">
        <v>82</v>
      </c>
      <c r="K4328" s="51" t="str">
        <f ca="1">LeaveTracker[[#This Row],[Days]]&amp;" "&amp;LeaveTracker[[#This Row],[Type of Leave]]</f>
        <v>1 VL</v>
      </c>
      <c r="L4328" s="23">
        <f ca="1">NETWORKDAYS(LeaveTracker[[#This Row],[Start Date]],LeaveTracker[[#This Row],[End Date]],lstHolidays)</f>
        <v>1</v>
      </c>
      <c r="M4328" s="27"/>
    </row>
    <row r="4329" spans="1:13" ht="30" customHeight="1" x14ac:dyDescent="0.3">
      <c r="A4329" s="27">
        <f t="shared" si="43"/>
        <v>682</v>
      </c>
      <c r="B4329" s="31">
        <v>44992</v>
      </c>
      <c r="C4329" s="31">
        <v>44959</v>
      </c>
      <c r="D4329" s="19" t="s">
        <v>1083</v>
      </c>
      <c r="E4329" s="51" t="str">
        <f>IF(ISBLANK(LeaveTracker[[#This Row],[Employee Name]]),"-----",VLOOKUP(LeaveTracker[[#This Row],[Employee Name]],Employees[[Employee Name]:[Office]],7))</f>
        <v>ACCOUNTING</v>
      </c>
      <c r="F4329" s="51" t="str">
        <f>IF(ISBLANK(LeaveTracker[[#This Row],[Employee Name]]),"-----",VLOOKUP(LeaveTracker[[#This Row],[Employee Name]],Employees[[Employee Name]:[Office]],6))</f>
        <v>REGULAR</v>
      </c>
      <c r="G4329" s="24">
        <v>44958</v>
      </c>
      <c r="H4329" s="24">
        <v>44958</v>
      </c>
      <c r="I4329" s="19" t="s">
        <v>81</v>
      </c>
      <c r="K4329" s="51" t="str">
        <f ca="1">LeaveTracker[[#This Row],[Days]]&amp;" "&amp;LeaveTracker[[#This Row],[Type of Leave]]</f>
        <v>1 SL</v>
      </c>
      <c r="L4329" s="23">
        <f ca="1">NETWORKDAYS(LeaveTracker[[#This Row],[Start Date]],LeaveTracker[[#This Row],[End Date]],lstHolidays)</f>
        <v>1</v>
      </c>
      <c r="M4329" s="27"/>
    </row>
    <row r="4330" spans="1:13" ht="30" customHeight="1" x14ac:dyDescent="0.3">
      <c r="A4330" s="27">
        <f t="shared" si="43"/>
        <v>683</v>
      </c>
      <c r="B4330" s="31">
        <v>44992</v>
      </c>
      <c r="C4330" s="31">
        <v>44930</v>
      </c>
      <c r="D4330" s="19" t="s">
        <v>860</v>
      </c>
      <c r="E4330" s="51" t="str">
        <f>IF(ISBLANK(LeaveTracker[[#This Row],[Employee Name]]),"-----",VLOOKUP(LeaveTracker[[#This Row],[Employee Name]],Employees[[Employee Name]:[Office]],7))</f>
        <v>ACCOUNTING</v>
      </c>
      <c r="F4330" s="51" t="str">
        <f>IF(ISBLANK(LeaveTracker[[#This Row],[Employee Name]]),"-----",VLOOKUP(LeaveTracker[[#This Row],[Employee Name]],Employees[[Employee Name]:[Office]],6))</f>
        <v>REGULAR</v>
      </c>
      <c r="G4330" s="24">
        <v>44917</v>
      </c>
      <c r="H4330" s="24">
        <v>44917</v>
      </c>
      <c r="I4330" s="19" t="s">
        <v>81</v>
      </c>
      <c r="K4330" s="51" t="str">
        <f ca="1">LeaveTracker[[#This Row],[Days]]&amp;" "&amp;LeaveTracker[[#This Row],[Type of Leave]]</f>
        <v>1 SL</v>
      </c>
      <c r="L4330" s="23">
        <f ca="1">NETWORKDAYS(LeaveTracker[[#This Row],[Start Date]],LeaveTracker[[#This Row],[End Date]],lstHolidays)</f>
        <v>1</v>
      </c>
      <c r="M4330" s="27"/>
    </row>
    <row r="4331" spans="1:13" ht="30" customHeight="1" x14ac:dyDescent="0.3">
      <c r="A4331" s="27">
        <f t="shared" si="43"/>
        <v>684</v>
      </c>
      <c r="B4331" s="31">
        <v>44992</v>
      </c>
      <c r="C4331" s="31">
        <v>44966</v>
      </c>
      <c r="D4331" s="19" t="s">
        <v>863</v>
      </c>
      <c r="E4331" s="51" t="str">
        <f>IF(ISBLANK(LeaveTracker[[#This Row],[Employee Name]]),"-----",VLOOKUP(LeaveTracker[[#This Row],[Employee Name]],Employees[[Employee Name]:[Office]],7))</f>
        <v>ACCOUNTING</v>
      </c>
      <c r="F4331" s="51" t="str">
        <f>IF(ISBLANK(LeaveTracker[[#This Row],[Employee Name]]),"-----",VLOOKUP(LeaveTracker[[#This Row],[Employee Name]],Employees[[Employee Name]:[Office]],6))</f>
        <v>REGULAR</v>
      </c>
      <c r="G4331" s="24">
        <v>44918</v>
      </c>
      <c r="H4331" s="24">
        <v>44918</v>
      </c>
      <c r="I4331" s="19" t="s">
        <v>81</v>
      </c>
      <c r="K4331" s="51" t="str">
        <f ca="1">LeaveTracker[[#This Row],[Days]]&amp;" "&amp;LeaveTracker[[#This Row],[Type of Leave]]</f>
        <v>1 SL</v>
      </c>
      <c r="L4331" s="23">
        <f ca="1">NETWORKDAYS(LeaveTracker[[#This Row],[Start Date]],LeaveTracker[[#This Row],[End Date]],lstHolidays)</f>
        <v>1</v>
      </c>
      <c r="M4331" s="27"/>
    </row>
    <row r="4332" spans="1:13" ht="30" customHeight="1" x14ac:dyDescent="0.3">
      <c r="A4332" s="27">
        <v>684</v>
      </c>
      <c r="B4332" s="31">
        <v>44992</v>
      </c>
      <c r="C4332" s="31">
        <v>44966</v>
      </c>
      <c r="D4332" s="19" t="s">
        <v>863</v>
      </c>
      <c r="E4332" s="51" t="str">
        <f>IF(ISBLANK(LeaveTracker[[#This Row],[Employee Name]]),"-----",VLOOKUP(LeaveTracker[[#This Row],[Employee Name]],Employees[[Employee Name]:[Office]],7))</f>
        <v>ACCOUNTING</v>
      </c>
      <c r="F4332" s="51" t="str">
        <f>IF(ISBLANK(LeaveTracker[[#This Row],[Employee Name]]),"-----",VLOOKUP(LeaveTracker[[#This Row],[Employee Name]],Employees[[Employee Name]:[Office]],6))</f>
        <v>REGULAR</v>
      </c>
      <c r="G4332" s="24">
        <v>44922</v>
      </c>
      <c r="H4332" s="24">
        <v>44922</v>
      </c>
      <c r="I4332" s="19" t="s">
        <v>81</v>
      </c>
      <c r="K4332" s="51" t="str">
        <f ca="1">LeaveTracker[[#This Row],[Days]]&amp;" "&amp;LeaveTracker[[#This Row],[Type of Leave]]</f>
        <v>1 SL</v>
      </c>
      <c r="L4332" s="23">
        <f ca="1">NETWORKDAYS(LeaveTracker[[#This Row],[Start Date]],LeaveTracker[[#This Row],[End Date]],lstHolidays)</f>
        <v>1</v>
      </c>
      <c r="M4332" s="27"/>
    </row>
    <row r="4333" spans="1:13" ht="30" customHeight="1" x14ac:dyDescent="0.3">
      <c r="A4333" s="27">
        <v>684</v>
      </c>
      <c r="B4333" s="31">
        <v>44992</v>
      </c>
      <c r="C4333" s="31">
        <v>44966</v>
      </c>
      <c r="D4333" s="19" t="s">
        <v>863</v>
      </c>
      <c r="E4333" s="51" t="str">
        <f>IF(ISBLANK(LeaveTracker[[#This Row],[Employee Name]]),"-----",VLOOKUP(LeaveTracker[[#This Row],[Employee Name]],Employees[[Employee Name]:[Office]],7))</f>
        <v>ACCOUNTING</v>
      </c>
      <c r="F4333" s="51" t="str">
        <f>IF(ISBLANK(LeaveTracker[[#This Row],[Employee Name]]),"-----",VLOOKUP(LeaveTracker[[#This Row],[Employee Name]],Employees[[Employee Name]:[Office]],6))</f>
        <v>REGULAR</v>
      </c>
      <c r="G4333" s="24">
        <v>44929</v>
      </c>
      <c r="H4333" s="24">
        <v>44932</v>
      </c>
      <c r="I4333" s="19" t="s">
        <v>81</v>
      </c>
      <c r="K4333" s="51" t="str">
        <f ca="1">LeaveTracker[[#This Row],[Days]]&amp;" "&amp;LeaveTracker[[#This Row],[Type of Leave]]</f>
        <v>4 SL</v>
      </c>
      <c r="L4333" s="23">
        <f ca="1">NETWORKDAYS(LeaveTracker[[#This Row],[Start Date]],LeaveTracker[[#This Row],[End Date]],lstHolidays)</f>
        <v>4</v>
      </c>
      <c r="M4333" s="27"/>
    </row>
    <row r="4334" spans="1:13" ht="30" customHeight="1" x14ac:dyDescent="0.3">
      <c r="A4334" s="27">
        <f t="shared" si="43"/>
        <v>685</v>
      </c>
      <c r="B4334" s="31">
        <v>44992</v>
      </c>
      <c r="C4334" s="31">
        <v>44950</v>
      </c>
      <c r="D4334" s="19" t="s">
        <v>1010</v>
      </c>
      <c r="E4334" s="51" t="str">
        <f>IF(ISBLANK(LeaveTracker[[#This Row],[Employee Name]]),"-----",VLOOKUP(LeaveTracker[[#This Row],[Employee Name]],Employees[[Employee Name]:[Office]],7))</f>
        <v>NUTRITION OFFICE</v>
      </c>
      <c r="F4334" s="51" t="str">
        <f>IF(ISBLANK(LeaveTracker[[#This Row],[Employee Name]]),"-----",VLOOKUP(LeaveTracker[[#This Row],[Employee Name]],Employees[[Employee Name]:[Office]],6))</f>
        <v>REGULAR</v>
      </c>
      <c r="G4334" s="24">
        <v>44959</v>
      </c>
      <c r="H4334" s="24">
        <v>44959</v>
      </c>
      <c r="I4334" s="19" t="s">
        <v>82</v>
      </c>
      <c r="K4334" s="51" t="str">
        <f ca="1">LeaveTracker[[#This Row],[Days]]&amp;" "&amp;LeaveTracker[[#This Row],[Type of Leave]]</f>
        <v>1 VL</v>
      </c>
      <c r="L4334" s="23">
        <f ca="1">NETWORKDAYS(LeaveTracker[[#This Row],[Start Date]],LeaveTracker[[#This Row],[End Date]],lstHolidays)</f>
        <v>1</v>
      </c>
      <c r="M4334" s="27"/>
    </row>
    <row r="4335" spans="1:13" ht="30" customHeight="1" x14ac:dyDescent="0.3">
      <c r="A4335" s="27">
        <f t="shared" si="43"/>
        <v>686</v>
      </c>
      <c r="B4335" s="31">
        <v>44992</v>
      </c>
      <c r="C4335" s="31">
        <v>44958</v>
      </c>
      <c r="D4335" s="19" t="s">
        <v>513</v>
      </c>
      <c r="E4335" s="51" t="str">
        <f>IF(ISBLANK(LeaveTracker[[#This Row],[Employee Name]]),"-----",VLOOKUP(LeaveTracker[[#This Row],[Employee Name]],Employees[[Employee Name]:[Office]],7))</f>
        <v>ACCOUNTING</v>
      </c>
      <c r="F4335" s="51" t="str">
        <f>IF(ISBLANK(LeaveTracker[[#This Row],[Employee Name]]),"-----",VLOOKUP(LeaveTracker[[#This Row],[Employee Name]],Employees[[Employee Name]:[Office]],6))</f>
        <v>REGULAR</v>
      </c>
      <c r="G4335" s="24">
        <v>44939</v>
      </c>
      <c r="H4335" s="24">
        <v>44939</v>
      </c>
      <c r="I4335" s="19" t="s">
        <v>81</v>
      </c>
      <c r="K4335" s="51" t="str">
        <f ca="1">LeaveTracker[[#This Row],[Days]]&amp;" "&amp;LeaveTracker[[#This Row],[Type of Leave]]</f>
        <v>1 SL</v>
      </c>
      <c r="L4335" s="23">
        <f ca="1">NETWORKDAYS(LeaveTracker[[#This Row],[Start Date]],LeaveTracker[[#This Row],[End Date]],lstHolidays)</f>
        <v>1</v>
      </c>
      <c r="M4335" s="27"/>
    </row>
    <row r="4336" spans="1:13" ht="30" customHeight="1" x14ac:dyDescent="0.3">
      <c r="A4336" s="27">
        <v>686</v>
      </c>
      <c r="B4336" s="31">
        <v>44992</v>
      </c>
      <c r="C4336" s="31">
        <v>44958</v>
      </c>
      <c r="D4336" s="19" t="s">
        <v>513</v>
      </c>
      <c r="E4336" s="51" t="str">
        <f>IF(ISBLANK(LeaveTracker[[#This Row],[Employee Name]]),"-----",VLOOKUP(LeaveTracker[[#This Row],[Employee Name]],Employees[[Employee Name]:[Office]],7))</f>
        <v>ACCOUNTING</v>
      </c>
      <c r="F4336" s="51" t="str">
        <f>IF(ISBLANK(LeaveTracker[[#This Row],[Employee Name]]),"-----",VLOOKUP(LeaveTracker[[#This Row],[Employee Name]],Employees[[Employee Name]:[Office]],6))</f>
        <v>REGULAR</v>
      </c>
      <c r="G4336" s="24">
        <v>44951</v>
      </c>
      <c r="H4336" s="24">
        <v>44951</v>
      </c>
      <c r="I4336" s="19" t="s">
        <v>81</v>
      </c>
      <c r="K4336" s="51" t="str">
        <f ca="1">LeaveTracker[[#This Row],[Days]]&amp;" "&amp;LeaveTracker[[#This Row],[Type of Leave]]</f>
        <v>1 SL</v>
      </c>
      <c r="L4336" s="23">
        <f ca="1">NETWORKDAYS(LeaveTracker[[#This Row],[Start Date]],LeaveTracker[[#This Row],[End Date]],lstHolidays)</f>
        <v>1</v>
      </c>
      <c r="M4336" s="27"/>
    </row>
    <row r="4337" spans="1:13" ht="30" customHeight="1" x14ac:dyDescent="0.3">
      <c r="A4337" s="27">
        <v>686</v>
      </c>
      <c r="B4337" s="31">
        <v>44992</v>
      </c>
      <c r="C4337" s="31">
        <v>44958</v>
      </c>
      <c r="D4337" s="19" t="s">
        <v>513</v>
      </c>
      <c r="E4337" s="51" t="str">
        <f>IF(ISBLANK(LeaveTracker[[#This Row],[Employee Name]]),"-----",VLOOKUP(LeaveTracker[[#This Row],[Employee Name]],Employees[[Employee Name]:[Office]],7))</f>
        <v>ACCOUNTING</v>
      </c>
      <c r="F4337" s="51" t="str">
        <f>IF(ISBLANK(LeaveTracker[[#This Row],[Employee Name]]),"-----",VLOOKUP(LeaveTracker[[#This Row],[Employee Name]],Employees[[Employee Name]:[Office]],6))</f>
        <v>REGULAR</v>
      </c>
      <c r="G4337" s="24">
        <v>44956</v>
      </c>
      <c r="H4337" s="24">
        <v>44956</v>
      </c>
      <c r="I4337" s="19" t="s">
        <v>81</v>
      </c>
      <c r="K4337" s="51" t="str">
        <f ca="1">LeaveTracker[[#This Row],[Days]]&amp;" "&amp;LeaveTracker[[#This Row],[Type of Leave]]</f>
        <v>1 SL</v>
      </c>
      <c r="L4337" s="23">
        <f ca="1">NETWORKDAYS(LeaveTracker[[#This Row],[Start Date]],LeaveTracker[[#This Row],[End Date]],lstHolidays)</f>
        <v>1</v>
      </c>
      <c r="M4337" s="27"/>
    </row>
    <row r="4338" spans="1:13" ht="30" customHeight="1" x14ac:dyDescent="0.3">
      <c r="A4338" s="27">
        <f t="shared" si="43"/>
        <v>687</v>
      </c>
      <c r="B4338" s="31">
        <v>44992</v>
      </c>
      <c r="C4338" s="31">
        <v>44958</v>
      </c>
      <c r="D4338" s="19" t="s">
        <v>1092</v>
      </c>
      <c r="E4338" s="51" t="str">
        <f>IF(ISBLANK(LeaveTracker[[#This Row],[Employee Name]]),"-----",VLOOKUP(LeaveTracker[[#This Row],[Employee Name]],Employees[[Employee Name]:[Office]],7))</f>
        <v>ACCOUNTING</v>
      </c>
      <c r="F4338" s="51" t="str">
        <f>IF(ISBLANK(LeaveTracker[[#This Row],[Employee Name]]),"-----",VLOOKUP(LeaveTracker[[#This Row],[Employee Name]],Employees[[Employee Name]:[Office]],6))</f>
        <v>REGULAR</v>
      </c>
      <c r="G4338" s="24">
        <v>44949</v>
      </c>
      <c r="H4338" s="24">
        <v>44949</v>
      </c>
      <c r="I4338" s="19" t="s">
        <v>81</v>
      </c>
      <c r="K4338" s="51" t="str">
        <f ca="1">LeaveTracker[[#This Row],[Days]]&amp;" "&amp;LeaveTracker[[#This Row],[Type of Leave]]</f>
        <v>1 SL</v>
      </c>
      <c r="L4338" s="23">
        <f ca="1">NETWORKDAYS(LeaveTracker[[#This Row],[Start Date]],LeaveTracker[[#This Row],[End Date]],lstHolidays)</f>
        <v>1</v>
      </c>
      <c r="M4338" s="27"/>
    </row>
    <row r="4339" spans="1:13" ht="30" customHeight="1" x14ac:dyDescent="0.3">
      <c r="A4339" s="27">
        <f t="shared" si="43"/>
        <v>688</v>
      </c>
      <c r="B4339" s="31">
        <v>44992</v>
      </c>
      <c r="C4339" s="31">
        <v>44953</v>
      </c>
      <c r="D4339" s="19" t="s">
        <v>1851</v>
      </c>
      <c r="E4339" s="51" t="str">
        <f>IF(ISBLANK(LeaveTracker[[#This Row],[Employee Name]]),"-----",VLOOKUP(LeaveTracker[[#This Row],[Employee Name]],Employees[[Employee Name]:[Office]],7))</f>
        <v>BIR</v>
      </c>
      <c r="F4339" s="51" t="str">
        <f>IF(ISBLANK(LeaveTracker[[#This Row],[Employee Name]]),"-----",VLOOKUP(LeaveTracker[[#This Row],[Employee Name]],Employees[[Employee Name]:[Office]],6))</f>
        <v>CASUAL</v>
      </c>
      <c r="G4339" s="24">
        <v>44960</v>
      </c>
      <c r="H4339" s="24">
        <v>44960</v>
      </c>
      <c r="I4339" s="19" t="s">
        <v>298</v>
      </c>
      <c r="J4339" s="43" t="s">
        <v>105</v>
      </c>
      <c r="K4339" s="51" t="str">
        <f ca="1">LeaveTracker[[#This Row],[Days]]&amp;" "&amp;LeaveTracker[[#This Row],[Type of Leave]]</f>
        <v>1 OTHER</v>
      </c>
      <c r="L4339" s="23">
        <f ca="1">NETWORKDAYS(LeaveTracker[[#This Row],[Start Date]],LeaveTracker[[#This Row],[End Date]],lstHolidays)</f>
        <v>1</v>
      </c>
      <c r="M4339" s="27"/>
    </row>
    <row r="4340" spans="1:13" ht="30" customHeight="1" x14ac:dyDescent="0.3">
      <c r="A4340" s="27">
        <f t="shared" si="43"/>
        <v>689</v>
      </c>
      <c r="B4340" s="31">
        <v>44992</v>
      </c>
      <c r="C4340" s="31">
        <v>44950</v>
      </c>
      <c r="D4340" s="19" t="s">
        <v>519</v>
      </c>
      <c r="E4340" s="51" t="str">
        <f>IF(ISBLANK(LeaveTracker[[#This Row],[Employee Name]]),"-----",VLOOKUP(LeaveTracker[[#This Row],[Employee Name]],Employees[[Employee Name]:[Office]],7))</f>
        <v>ACCOUNTING</v>
      </c>
      <c r="F4340" s="51" t="str">
        <f>IF(ISBLANK(LeaveTracker[[#This Row],[Employee Name]]),"-----",VLOOKUP(LeaveTracker[[#This Row],[Employee Name]],Employees[[Employee Name]:[Office]],6))</f>
        <v>REGULAR</v>
      </c>
      <c r="G4340" s="24">
        <v>44945</v>
      </c>
      <c r="H4340" s="24">
        <v>44945</v>
      </c>
      <c r="I4340" s="19" t="s">
        <v>81</v>
      </c>
      <c r="K4340" s="51" t="str">
        <f ca="1">LeaveTracker[[#This Row],[Days]]&amp;" "&amp;LeaveTracker[[#This Row],[Type of Leave]]</f>
        <v>1 SL</v>
      </c>
      <c r="L4340" s="23">
        <f ca="1">NETWORKDAYS(LeaveTracker[[#This Row],[Start Date]],LeaveTracker[[#This Row],[End Date]],lstHolidays)</f>
        <v>1</v>
      </c>
      <c r="M4340" s="27"/>
    </row>
    <row r="4341" spans="1:13" ht="30" customHeight="1" x14ac:dyDescent="0.3">
      <c r="A4341" s="27">
        <f t="shared" si="43"/>
        <v>690</v>
      </c>
      <c r="B4341" s="31">
        <v>44992</v>
      </c>
      <c r="C4341" s="31">
        <v>44777</v>
      </c>
      <c r="D4341" s="19" t="s">
        <v>1839</v>
      </c>
      <c r="E4341" s="51" t="str">
        <f>IF(ISBLANK(LeaveTracker[[#This Row],[Employee Name]]),"-----",VLOOKUP(LeaveTracker[[#This Row],[Employee Name]],Employees[[Employee Name]:[Office]],7))</f>
        <v>TCIS</v>
      </c>
      <c r="F4341" s="51" t="str">
        <f>IF(ISBLANK(LeaveTracker[[#This Row],[Employee Name]]),"-----",VLOOKUP(LeaveTracker[[#This Row],[Employee Name]],Employees[[Employee Name]:[Office]],6))</f>
        <v>CASUAL</v>
      </c>
      <c r="G4341" s="24">
        <v>44918</v>
      </c>
      <c r="H4341" s="24">
        <v>44924</v>
      </c>
      <c r="I4341" s="19" t="s">
        <v>82</v>
      </c>
      <c r="K4341" s="51" t="str">
        <f ca="1">LeaveTracker[[#This Row],[Days]]&amp;" "&amp;LeaveTracker[[#This Row],[Type of Leave]]</f>
        <v>4 VL</v>
      </c>
      <c r="L4341" s="23">
        <f ca="1">NETWORKDAYS(LeaveTracker[[#This Row],[Start Date]],LeaveTracker[[#This Row],[End Date]],lstHolidays)</f>
        <v>4</v>
      </c>
      <c r="M4341" s="27"/>
    </row>
    <row r="4342" spans="1:13" ht="30" customHeight="1" x14ac:dyDescent="0.3">
      <c r="A4342" s="27">
        <f t="shared" si="43"/>
        <v>691</v>
      </c>
      <c r="B4342" s="31">
        <v>44992</v>
      </c>
      <c r="C4342" s="31">
        <v>44937</v>
      </c>
      <c r="D4342" s="19" t="s">
        <v>1164</v>
      </c>
      <c r="E4342" s="51" t="str">
        <f>IF(ISBLANK(LeaveTracker[[#This Row],[Employee Name]]),"-----",VLOOKUP(LeaveTracker[[#This Row],[Employee Name]],Employees[[Employee Name]:[Office]],7))</f>
        <v>CSWDO</v>
      </c>
      <c r="F4342" s="51" t="str">
        <f>IF(ISBLANK(LeaveTracker[[#This Row],[Employee Name]]),"-----",VLOOKUP(LeaveTracker[[#This Row],[Employee Name]],Employees[[Employee Name]:[Office]],6))</f>
        <v>REGULAR</v>
      </c>
      <c r="G4342" s="24">
        <v>44939</v>
      </c>
      <c r="H4342" s="24">
        <v>44939</v>
      </c>
      <c r="I4342" s="19" t="s">
        <v>298</v>
      </c>
      <c r="K4342" s="51" t="str">
        <f ca="1">LeaveTracker[[#This Row],[Days]]&amp;" "&amp;LeaveTracker[[#This Row],[Type of Leave]]</f>
        <v>1 OTHER</v>
      </c>
      <c r="L4342" s="23">
        <f ca="1">NETWORKDAYS(LeaveTracker[[#This Row],[Start Date]],LeaveTracker[[#This Row],[End Date]],lstHolidays)</f>
        <v>1</v>
      </c>
      <c r="M4342" s="27"/>
    </row>
    <row r="4343" spans="1:13" ht="30" customHeight="1" x14ac:dyDescent="0.3">
      <c r="A4343" s="27">
        <f t="shared" si="43"/>
        <v>692</v>
      </c>
      <c r="B4343" s="31">
        <v>44992</v>
      </c>
      <c r="C4343" s="31">
        <v>44914</v>
      </c>
      <c r="D4343" s="19" t="s">
        <v>1842</v>
      </c>
      <c r="E4343" s="51" t="str">
        <f>IF(ISBLANK(LeaveTracker[[#This Row],[Employee Name]]),"-----",VLOOKUP(LeaveTracker[[#This Row],[Employee Name]],Employees[[Employee Name]:[Office]],7))</f>
        <v>CPDO</v>
      </c>
      <c r="F4343" s="51" t="str">
        <f>IF(ISBLANK(LeaveTracker[[#This Row],[Employee Name]]),"-----",VLOOKUP(LeaveTracker[[#This Row],[Employee Name]],Employees[[Employee Name]:[Office]],6))</f>
        <v>CASUAL</v>
      </c>
      <c r="G4343" s="24">
        <v>44914</v>
      </c>
      <c r="H4343" s="24">
        <v>44932</v>
      </c>
      <c r="I4343" s="19" t="s">
        <v>81</v>
      </c>
      <c r="K4343" s="51" t="str">
        <f ca="1">LeaveTracker[[#This Row],[Days]]&amp;" "&amp;LeaveTracker[[#This Row],[Type of Leave]]</f>
        <v>12 SL</v>
      </c>
      <c r="L4343" s="23">
        <f ca="1">NETWORKDAYS(LeaveTracker[[#This Row],[Start Date]],LeaveTracker[[#This Row],[End Date]],lstHolidays)</f>
        <v>12</v>
      </c>
      <c r="M4343" s="27"/>
    </row>
    <row r="4344" spans="1:13" ht="30" customHeight="1" x14ac:dyDescent="0.3">
      <c r="A4344" s="27">
        <f t="shared" si="43"/>
        <v>693</v>
      </c>
      <c r="B4344" s="31">
        <v>44992</v>
      </c>
      <c r="C4344" s="31">
        <v>44917</v>
      </c>
      <c r="D4344" s="19" t="s">
        <v>1843</v>
      </c>
      <c r="E4344" s="51" t="str">
        <f>IF(ISBLANK(LeaveTracker[[#This Row],[Employee Name]]),"-----",VLOOKUP(LeaveTracker[[#This Row],[Employee Name]],Employees[[Employee Name]:[Office]],7))</f>
        <v>CSWDO</v>
      </c>
      <c r="F4344" s="51" t="str">
        <f>IF(ISBLANK(LeaveTracker[[#This Row],[Employee Name]]),"-----",VLOOKUP(LeaveTracker[[#This Row],[Employee Name]],Employees[[Employee Name]:[Office]],6))</f>
        <v>CASUAL</v>
      </c>
      <c r="G4344" s="24">
        <v>44916</v>
      </c>
      <c r="H4344" s="24">
        <v>44916</v>
      </c>
      <c r="I4344" s="19" t="s">
        <v>81</v>
      </c>
      <c r="K4344" s="51" t="str">
        <f ca="1">LeaveTracker[[#This Row],[Days]]&amp;" "&amp;LeaveTracker[[#This Row],[Type of Leave]]</f>
        <v>1 SL</v>
      </c>
      <c r="L4344" s="23">
        <f ca="1">NETWORKDAYS(LeaveTracker[[#This Row],[Start Date]],LeaveTracker[[#This Row],[End Date]],lstHolidays)</f>
        <v>1</v>
      </c>
      <c r="M4344" s="27"/>
    </row>
    <row r="4345" spans="1:13" ht="30" customHeight="1" x14ac:dyDescent="0.3">
      <c r="A4345" s="27">
        <f t="shared" si="43"/>
        <v>694</v>
      </c>
      <c r="B4345" s="31">
        <v>44992</v>
      </c>
      <c r="C4345" s="31">
        <v>44951</v>
      </c>
      <c r="D4345" s="19" t="s">
        <v>1964</v>
      </c>
      <c r="E4345" s="51" t="str">
        <f>IF(ISBLANK(LeaveTracker[[#This Row],[Employee Name]]),"-----",VLOOKUP(LeaveTracker[[#This Row],[Employee Name]],Employees[[Employee Name]:[Office]],7))</f>
        <v>ONT</v>
      </c>
      <c r="F4345" s="51" t="str">
        <f>IF(ISBLANK(LeaveTracker[[#This Row],[Employee Name]]),"-----",VLOOKUP(LeaveTracker[[#This Row],[Employee Name]],Employees[[Employee Name]:[Office]],6))</f>
        <v>REGULAR</v>
      </c>
      <c r="G4345" s="24">
        <v>44949</v>
      </c>
      <c r="H4345" s="24">
        <v>44949</v>
      </c>
      <c r="I4345" s="19" t="s">
        <v>81</v>
      </c>
      <c r="K4345" s="51" t="str">
        <f ca="1">LeaveTracker[[#This Row],[Days]]&amp;" "&amp;LeaveTracker[[#This Row],[Type of Leave]]</f>
        <v>1 SL</v>
      </c>
      <c r="L4345" s="23">
        <f ca="1">NETWORKDAYS(LeaveTracker[[#This Row],[Start Date]],LeaveTracker[[#This Row],[End Date]],lstHolidays)</f>
        <v>1</v>
      </c>
      <c r="M4345" s="27"/>
    </row>
    <row r="4346" spans="1:13" ht="30" customHeight="1" x14ac:dyDescent="0.3">
      <c r="A4346" s="27">
        <f t="shared" si="43"/>
        <v>695</v>
      </c>
      <c r="B4346" s="31">
        <v>44992</v>
      </c>
      <c r="C4346" s="31">
        <v>44928</v>
      </c>
      <c r="D4346" s="19" t="s">
        <v>1965</v>
      </c>
      <c r="E4346" s="51" t="str">
        <f>IF(ISBLANK(LeaveTracker[[#This Row],[Employee Name]]),"-----",VLOOKUP(LeaveTracker[[#This Row],[Employee Name]],Employees[[Employee Name]:[Office]],7))</f>
        <v>ONT</v>
      </c>
      <c r="F4346" s="51" t="str">
        <f>IF(ISBLANK(LeaveTracker[[#This Row],[Employee Name]]),"-----",VLOOKUP(LeaveTracker[[#This Row],[Employee Name]],Employees[[Employee Name]:[Office]],6))</f>
        <v>CASUAL</v>
      </c>
      <c r="G4346" s="24">
        <v>44957</v>
      </c>
      <c r="H4346" s="24">
        <v>44957</v>
      </c>
      <c r="I4346" s="19" t="s">
        <v>81</v>
      </c>
      <c r="K4346" s="51" t="str">
        <f ca="1">LeaveTracker[[#This Row],[Days]]&amp;" "&amp;LeaveTracker[[#This Row],[Type of Leave]]</f>
        <v>1 SL</v>
      </c>
      <c r="L4346" s="23">
        <f ca="1">NETWORKDAYS(LeaveTracker[[#This Row],[Start Date]],LeaveTracker[[#This Row],[End Date]],lstHolidays)</f>
        <v>1</v>
      </c>
      <c r="M4346" s="27"/>
    </row>
    <row r="4347" spans="1:13" ht="30" customHeight="1" x14ac:dyDescent="0.3">
      <c r="A4347" s="27">
        <f t="shared" si="43"/>
        <v>696</v>
      </c>
      <c r="B4347" s="31">
        <v>44992</v>
      </c>
      <c r="C4347" s="31">
        <v>44959</v>
      </c>
      <c r="D4347" s="19" t="s">
        <v>2157</v>
      </c>
      <c r="E4347" s="51" t="str">
        <f>IF(ISBLANK(LeaveTracker[[#This Row],[Employee Name]]),"-----",VLOOKUP(LeaveTracker[[#This Row],[Employee Name]],Employees[[Employee Name]:[Office]],7))</f>
        <v>CENRO</v>
      </c>
      <c r="F4347" s="51">
        <f>IF(ISBLANK(LeaveTracker[[#This Row],[Employee Name]]),"-----",VLOOKUP(LeaveTracker[[#This Row],[Employee Name]],Employees[[Employee Name]:[Office]],6))</f>
        <v>0</v>
      </c>
      <c r="G4347" s="24">
        <v>44957</v>
      </c>
      <c r="H4347" s="24">
        <v>44958</v>
      </c>
      <c r="I4347" s="19" t="s">
        <v>81</v>
      </c>
      <c r="K4347" s="51" t="str">
        <f ca="1">LeaveTracker[[#This Row],[Days]]&amp;" "&amp;LeaveTracker[[#This Row],[Type of Leave]]</f>
        <v>2 SL</v>
      </c>
      <c r="L4347" s="23">
        <f ca="1">NETWORKDAYS(LeaveTracker[[#This Row],[Start Date]],LeaveTracker[[#This Row],[End Date]],lstHolidays)</f>
        <v>2</v>
      </c>
      <c r="M4347" s="27"/>
    </row>
    <row r="4348" spans="1:13" ht="30" customHeight="1" x14ac:dyDescent="0.3">
      <c r="A4348" s="27">
        <f t="shared" si="43"/>
        <v>697</v>
      </c>
      <c r="B4348" s="31">
        <v>44992</v>
      </c>
      <c r="C4348" s="31">
        <v>44916</v>
      </c>
      <c r="D4348" s="19" t="s">
        <v>1902</v>
      </c>
      <c r="E4348" s="51" t="str">
        <f>IF(ISBLANK(LeaveTracker[[#This Row],[Employee Name]]),"-----",VLOOKUP(LeaveTracker[[#This Row],[Employee Name]],Employees[[Employee Name]:[Office]],7))</f>
        <v>ONT</v>
      </c>
      <c r="F4348" s="51" t="str">
        <f>IF(ISBLANK(LeaveTracker[[#This Row],[Employee Name]]),"-----",VLOOKUP(LeaveTracker[[#This Row],[Employee Name]],Employees[[Employee Name]:[Office]],6))</f>
        <v>REGULAR</v>
      </c>
      <c r="G4348" s="24">
        <v>44921</v>
      </c>
      <c r="H4348" s="24">
        <v>44924</v>
      </c>
      <c r="I4348" s="19" t="s">
        <v>82</v>
      </c>
      <c r="K4348" s="51" t="str">
        <f ca="1">LeaveTracker[[#This Row],[Days]]&amp;" "&amp;LeaveTracker[[#This Row],[Type of Leave]]</f>
        <v>3 VL</v>
      </c>
      <c r="L4348" s="23">
        <f ca="1">NETWORKDAYS(LeaveTracker[[#This Row],[Start Date]],LeaveTracker[[#This Row],[End Date]],lstHolidays)</f>
        <v>3</v>
      </c>
      <c r="M4348" s="27"/>
    </row>
    <row r="4349" spans="1:13" ht="30" customHeight="1" x14ac:dyDescent="0.3">
      <c r="A4349" s="27">
        <f t="shared" si="43"/>
        <v>698</v>
      </c>
      <c r="B4349" s="31">
        <v>44992</v>
      </c>
      <c r="C4349" s="31">
        <v>44958</v>
      </c>
      <c r="D4349" s="19" t="s">
        <v>1828</v>
      </c>
      <c r="E4349" s="51" t="str">
        <f>IF(ISBLANK(LeaveTracker[[#This Row],[Employee Name]]),"-----",VLOOKUP(LeaveTracker[[#This Row],[Employee Name]],Employees[[Employee Name]:[Office]],7))</f>
        <v>ONT</v>
      </c>
      <c r="F4349" s="51" t="str">
        <f>IF(ISBLANK(LeaveTracker[[#This Row],[Employee Name]]),"-----",VLOOKUP(LeaveTracker[[#This Row],[Employee Name]],Employees[[Employee Name]:[Office]],6))</f>
        <v>CASUAL</v>
      </c>
      <c r="G4349" s="24">
        <v>44947</v>
      </c>
      <c r="H4349" s="24">
        <v>44947</v>
      </c>
      <c r="I4349" s="19" t="s">
        <v>81</v>
      </c>
      <c r="K4349" s="51" t="str">
        <f>LeaveTracker[[#This Row],[Days]]&amp;" "&amp;LeaveTracker[[#This Row],[Type of Leave]]</f>
        <v>1 SL</v>
      </c>
      <c r="L4349" s="23">
        <v>1</v>
      </c>
      <c r="M4349" s="27"/>
    </row>
    <row r="4350" spans="1:13" ht="30" customHeight="1" x14ac:dyDescent="0.3">
      <c r="A4350" s="27">
        <v>698</v>
      </c>
      <c r="B4350" s="31">
        <v>44992</v>
      </c>
      <c r="C4350" s="31">
        <v>44958</v>
      </c>
      <c r="D4350" s="19" t="s">
        <v>1828</v>
      </c>
      <c r="E4350" s="51" t="str">
        <f>IF(ISBLANK(LeaveTracker[[#This Row],[Employee Name]]),"-----",VLOOKUP(LeaveTracker[[#This Row],[Employee Name]],Employees[[Employee Name]:[Office]],7))</f>
        <v>ONT</v>
      </c>
      <c r="F4350" s="51" t="str">
        <f>IF(ISBLANK(LeaveTracker[[#This Row],[Employee Name]]),"-----",VLOOKUP(LeaveTracker[[#This Row],[Employee Name]],Employees[[Employee Name]:[Office]],6))</f>
        <v>CASUAL</v>
      </c>
      <c r="G4350" s="24">
        <v>44954</v>
      </c>
      <c r="H4350" s="24">
        <v>44954</v>
      </c>
      <c r="I4350" s="19" t="s">
        <v>81</v>
      </c>
      <c r="K4350" s="51" t="str">
        <f>LeaveTracker[[#This Row],[Days]]&amp;" "&amp;LeaveTracker[[#This Row],[Type of Leave]]</f>
        <v>1 SL</v>
      </c>
      <c r="L4350" s="23">
        <v>1</v>
      </c>
      <c r="M4350" s="27"/>
    </row>
    <row r="4351" spans="1:13" ht="30" customHeight="1" x14ac:dyDescent="0.3">
      <c r="A4351" s="27">
        <f t="shared" si="43"/>
        <v>699</v>
      </c>
      <c r="B4351" s="31">
        <v>44992</v>
      </c>
      <c r="C4351" s="31">
        <v>44950</v>
      </c>
      <c r="D4351" s="19" t="s">
        <v>1827</v>
      </c>
      <c r="E4351" s="51" t="str">
        <f>IF(ISBLANK(LeaveTracker[[#This Row],[Employee Name]]),"-----",VLOOKUP(LeaveTracker[[#This Row],[Employee Name]],Employees[[Employee Name]:[Office]],7))</f>
        <v>ONT</v>
      </c>
      <c r="F4351" s="51" t="str">
        <f>IF(ISBLANK(LeaveTracker[[#This Row],[Employee Name]]),"-----",VLOOKUP(LeaveTracker[[#This Row],[Employee Name]],Employees[[Employee Name]:[Office]],6))</f>
        <v>CASUAL</v>
      </c>
      <c r="G4351" s="24">
        <v>44973</v>
      </c>
      <c r="H4351" s="24">
        <v>44985</v>
      </c>
      <c r="I4351" s="19" t="s">
        <v>82</v>
      </c>
      <c r="K4351" s="51" t="str">
        <f ca="1">LeaveTracker[[#This Row],[Days]]&amp;" "&amp;LeaveTracker[[#This Row],[Type of Leave]]</f>
        <v>9 VL</v>
      </c>
      <c r="L4351" s="23">
        <f ca="1">NETWORKDAYS(LeaveTracker[[#This Row],[Start Date]],LeaveTracker[[#This Row],[End Date]],lstHolidays)</f>
        <v>9</v>
      </c>
      <c r="M4351" s="27"/>
    </row>
    <row r="4352" spans="1:13" ht="30" customHeight="1" x14ac:dyDescent="0.3">
      <c r="A4352" s="27">
        <f t="shared" si="43"/>
        <v>700</v>
      </c>
      <c r="B4352" s="31">
        <v>44992</v>
      </c>
      <c r="C4352" s="31">
        <v>44932</v>
      </c>
      <c r="D4352" s="19" t="s">
        <v>1886</v>
      </c>
      <c r="E4352" s="51" t="str">
        <f>IF(ISBLANK(LeaveTracker[[#This Row],[Employee Name]]),"-----",VLOOKUP(LeaveTracker[[#This Row],[Employee Name]],Employees[[Employee Name]:[Office]],7))</f>
        <v>CEO</v>
      </c>
      <c r="F4352" s="51" t="str">
        <f>IF(ISBLANK(LeaveTracker[[#This Row],[Employee Name]]),"-----",VLOOKUP(LeaveTracker[[#This Row],[Employee Name]],Employees[[Employee Name]:[Office]],6))</f>
        <v>CASUAL</v>
      </c>
      <c r="G4352" s="24">
        <v>44930</v>
      </c>
      <c r="H4352" s="24">
        <v>44931</v>
      </c>
      <c r="I4352" s="19" t="s">
        <v>81</v>
      </c>
      <c r="K4352" s="51" t="str">
        <f ca="1">LeaveTracker[[#This Row],[Days]]&amp;" "&amp;LeaveTracker[[#This Row],[Type of Leave]]</f>
        <v>2 SL</v>
      </c>
      <c r="L4352" s="23">
        <f ca="1">NETWORKDAYS(LeaveTracker[[#This Row],[Start Date]],LeaveTracker[[#This Row],[End Date]],lstHolidays)</f>
        <v>2</v>
      </c>
      <c r="M4352" s="27"/>
    </row>
    <row r="4353" spans="1:13" ht="30" customHeight="1" x14ac:dyDescent="0.3">
      <c r="A4353" s="27">
        <f t="shared" si="43"/>
        <v>701</v>
      </c>
      <c r="B4353" s="31">
        <v>44992</v>
      </c>
      <c r="C4353" s="31">
        <v>44946</v>
      </c>
      <c r="D4353" s="19" t="s">
        <v>1886</v>
      </c>
      <c r="E4353" s="51" t="str">
        <f>IF(ISBLANK(LeaveTracker[[#This Row],[Employee Name]]),"-----",VLOOKUP(LeaveTracker[[#This Row],[Employee Name]],Employees[[Employee Name]:[Office]],7))</f>
        <v>CEO</v>
      </c>
      <c r="F4353" s="51" t="str">
        <f>IF(ISBLANK(LeaveTracker[[#This Row],[Employee Name]]),"-----",VLOOKUP(LeaveTracker[[#This Row],[Employee Name]],Employees[[Employee Name]:[Office]],6))</f>
        <v>CASUAL</v>
      </c>
      <c r="G4353" s="24">
        <v>44953</v>
      </c>
      <c r="H4353" s="24">
        <v>44953</v>
      </c>
      <c r="I4353" s="19" t="s">
        <v>298</v>
      </c>
      <c r="J4353" s="43" t="s">
        <v>105</v>
      </c>
      <c r="K4353" s="51" t="str">
        <f ca="1">LeaveTracker[[#This Row],[Days]]&amp;" "&amp;LeaveTracker[[#This Row],[Type of Leave]]</f>
        <v>1 OTHER</v>
      </c>
      <c r="L4353" s="23">
        <f ca="1">NETWORKDAYS(LeaveTracker[[#This Row],[Start Date]],LeaveTracker[[#This Row],[End Date]],lstHolidays)</f>
        <v>1</v>
      </c>
      <c r="M4353" s="27"/>
    </row>
    <row r="4354" spans="1:13" ht="30" customHeight="1" x14ac:dyDescent="0.3">
      <c r="A4354" s="27">
        <f t="shared" si="43"/>
        <v>702</v>
      </c>
      <c r="B4354" s="31">
        <v>44992</v>
      </c>
      <c r="C4354" s="31">
        <v>44932</v>
      </c>
      <c r="D4354" s="19" t="s">
        <v>2159</v>
      </c>
      <c r="E4354" s="51" t="str">
        <f>IF(ISBLANK(LeaveTracker[[#This Row],[Employee Name]]),"-----",VLOOKUP(LeaveTracker[[#This Row],[Employee Name]],Employees[[Employee Name]:[Office]],7))</f>
        <v>OSPITAL NG TAGAYTAY</v>
      </c>
      <c r="F4354" s="51">
        <f>IF(ISBLANK(LeaveTracker[[#This Row],[Employee Name]]),"-----",VLOOKUP(LeaveTracker[[#This Row],[Employee Name]],Employees[[Employee Name]:[Office]],6))</f>
        <v>0</v>
      </c>
      <c r="G4354" s="24">
        <v>44922</v>
      </c>
      <c r="H4354" s="24">
        <v>44925</v>
      </c>
      <c r="I4354" s="19" t="s">
        <v>81</v>
      </c>
      <c r="K4354" s="51" t="str">
        <f ca="1">LeaveTracker[[#This Row],[Days]]&amp;" "&amp;LeaveTracker[[#This Row],[Type of Leave]]</f>
        <v>3 SL</v>
      </c>
      <c r="L4354" s="23">
        <f ca="1">NETWORKDAYS(LeaveTracker[[#This Row],[Start Date]],LeaveTracker[[#This Row],[End Date]],lstHolidays)</f>
        <v>3</v>
      </c>
      <c r="M4354" s="27"/>
    </row>
    <row r="4355" spans="1:13" ht="30" customHeight="1" x14ac:dyDescent="0.3">
      <c r="A4355" s="27">
        <f t="shared" si="43"/>
        <v>703</v>
      </c>
      <c r="B4355" s="31">
        <v>44992</v>
      </c>
      <c r="C4355" s="31">
        <v>44971</v>
      </c>
      <c r="D4355" s="19" t="s">
        <v>2079</v>
      </c>
      <c r="E4355" s="51" t="str">
        <f>IF(ISBLANK(LeaveTracker[[#This Row],[Employee Name]]),"-----",VLOOKUP(LeaveTracker[[#This Row],[Employee Name]],Employees[[Employee Name]:[Office]],7))</f>
        <v>EEO</v>
      </c>
      <c r="F4355" s="51">
        <f>IF(ISBLANK(LeaveTracker[[#This Row],[Employee Name]]),"-----",VLOOKUP(LeaveTracker[[#This Row],[Employee Name]],Employees[[Employee Name]:[Office]],6))</f>
        <v>0</v>
      </c>
      <c r="G4355" s="24">
        <v>44956</v>
      </c>
      <c r="H4355" s="24">
        <v>44958</v>
      </c>
      <c r="I4355" s="19" t="s">
        <v>81</v>
      </c>
      <c r="K4355" s="51" t="str">
        <f ca="1">LeaveTracker[[#This Row],[Days]]&amp;" "&amp;LeaveTracker[[#This Row],[Type of Leave]]</f>
        <v>3 SL</v>
      </c>
      <c r="L4355" s="23">
        <f ca="1">NETWORKDAYS(LeaveTracker[[#This Row],[Start Date]],LeaveTracker[[#This Row],[End Date]],lstHolidays)</f>
        <v>3</v>
      </c>
      <c r="M4355" s="27"/>
    </row>
    <row r="4356" spans="1:13" ht="30" customHeight="1" x14ac:dyDescent="0.3">
      <c r="A4356" s="27">
        <f t="shared" si="43"/>
        <v>704</v>
      </c>
      <c r="B4356" s="31">
        <v>44992</v>
      </c>
      <c r="C4356" s="31">
        <v>44951</v>
      </c>
      <c r="D4356" s="19" t="s">
        <v>1888</v>
      </c>
      <c r="E4356" s="51" t="str">
        <f>IF(ISBLANK(LeaveTracker[[#This Row],[Employee Name]]),"-----",VLOOKUP(LeaveTracker[[#This Row],[Employee Name]],Employees[[Employee Name]:[Office]],7))</f>
        <v>CHO</v>
      </c>
      <c r="F4356" s="51" t="str">
        <f>IF(ISBLANK(LeaveTracker[[#This Row],[Employee Name]]),"-----",VLOOKUP(LeaveTracker[[#This Row],[Employee Name]],Employees[[Employee Name]:[Office]],6))</f>
        <v>CASUAL</v>
      </c>
      <c r="G4356" s="24">
        <v>44949</v>
      </c>
      <c r="H4356" s="24">
        <v>44949</v>
      </c>
      <c r="I4356" s="19" t="s">
        <v>81</v>
      </c>
      <c r="K4356" s="51" t="str">
        <f ca="1">LeaveTracker[[#This Row],[Days]]&amp;" "&amp;LeaveTracker[[#This Row],[Type of Leave]]</f>
        <v>1 SL</v>
      </c>
      <c r="L4356" s="23">
        <f ca="1">NETWORKDAYS(LeaveTracker[[#This Row],[Start Date]],LeaveTracker[[#This Row],[End Date]],lstHolidays)</f>
        <v>1</v>
      </c>
      <c r="M4356" s="27"/>
    </row>
    <row r="4357" spans="1:13" ht="30" customHeight="1" x14ac:dyDescent="0.3">
      <c r="A4357" s="27">
        <f t="shared" si="43"/>
        <v>705</v>
      </c>
      <c r="B4357" s="31">
        <v>44992</v>
      </c>
      <c r="C4357" s="31">
        <v>44959</v>
      </c>
      <c r="D4357" s="19" t="s">
        <v>1777</v>
      </c>
      <c r="E4357" s="51" t="str">
        <f>IF(ISBLANK(LeaveTracker[[#This Row],[Employee Name]]),"-----",VLOOKUP(LeaveTracker[[#This Row],[Employee Name]],Employees[[Employee Name]:[Office]],7))</f>
        <v>CENRO</v>
      </c>
      <c r="F4357" s="51" t="str">
        <f>IF(ISBLANK(LeaveTracker[[#This Row],[Employee Name]]),"-----",VLOOKUP(LeaveTracker[[#This Row],[Employee Name]],Employees[[Employee Name]:[Office]],6))</f>
        <v>CASUAL</v>
      </c>
      <c r="G4357" s="24">
        <v>44975</v>
      </c>
      <c r="H4357" s="24">
        <v>44977</v>
      </c>
      <c r="I4357" s="19" t="s">
        <v>81</v>
      </c>
      <c r="K4357" s="51" t="str">
        <f>LeaveTracker[[#This Row],[Days]]&amp;" "&amp;LeaveTracker[[#This Row],[Type of Leave]]</f>
        <v>2 SL</v>
      </c>
      <c r="L4357" s="23">
        <v>2</v>
      </c>
      <c r="M4357" s="27"/>
    </row>
    <row r="4358" spans="1:13" ht="30" customHeight="1" x14ac:dyDescent="0.3">
      <c r="A4358" s="27">
        <f t="shared" si="43"/>
        <v>706</v>
      </c>
      <c r="B4358" s="31">
        <v>44992</v>
      </c>
      <c r="C4358" s="31">
        <v>44979</v>
      </c>
      <c r="D4358" s="19" t="s">
        <v>1893</v>
      </c>
      <c r="E4358" s="51" t="str">
        <f>IF(ISBLANK(LeaveTracker[[#This Row],[Employee Name]]),"-----",VLOOKUP(LeaveTracker[[#This Row],[Employee Name]],Employees[[Employee Name]:[Office]],7))</f>
        <v>CHO</v>
      </c>
      <c r="F4358" s="51" t="str">
        <f>IF(ISBLANK(LeaveTracker[[#This Row],[Employee Name]]),"-----",VLOOKUP(LeaveTracker[[#This Row],[Employee Name]],Employees[[Employee Name]:[Office]],6))</f>
        <v>CASUAL</v>
      </c>
      <c r="G4358" s="24">
        <v>44991</v>
      </c>
      <c r="H4358" s="24">
        <v>44992</v>
      </c>
      <c r="I4358" s="19" t="s">
        <v>82</v>
      </c>
      <c r="K4358" s="51" t="str">
        <f ca="1">LeaveTracker[[#This Row],[Days]]&amp;" "&amp;LeaveTracker[[#This Row],[Type of Leave]]</f>
        <v>2 VL</v>
      </c>
      <c r="L4358" s="23">
        <f ca="1">NETWORKDAYS(LeaveTracker[[#This Row],[Start Date]],LeaveTracker[[#This Row],[End Date]],lstHolidays)</f>
        <v>2</v>
      </c>
      <c r="M4358" s="27"/>
    </row>
    <row r="4359" spans="1:13" ht="30" customHeight="1" x14ac:dyDescent="0.3">
      <c r="A4359" s="27">
        <f t="shared" si="43"/>
        <v>707</v>
      </c>
      <c r="B4359" s="31">
        <v>44992</v>
      </c>
      <c r="C4359" s="31">
        <v>44970</v>
      </c>
      <c r="D4359" s="19" t="s">
        <v>1893</v>
      </c>
      <c r="E4359" s="51" t="str">
        <f>IF(ISBLANK(LeaveTracker[[#This Row],[Employee Name]]),"-----",VLOOKUP(LeaveTracker[[#This Row],[Employee Name]],Employees[[Employee Name]:[Office]],7))</f>
        <v>CHO</v>
      </c>
      <c r="F4359" s="51" t="str">
        <f>IF(ISBLANK(LeaveTracker[[#This Row],[Employee Name]]),"-----",VLOOKUP(LeaveTracker[[#This Row],[Employee Name]],Employees[[Employee Name]:[Office]],6))</f>
        <v>CASUAL</v>
      </c>
      <c r="G4359" s="24">
        <v>44963</v>
      </c>
      <c r="H4359" s="24">
        <v>44963</v>
      </c>
      <c r="I4359" s="19" t="s">
        <v>81</v>
      </c>
      <c r="K4359" s="51" t="str">
        <f ca="1">LeaveTracker[[#This Row],[Days]]&amp;" "&amp;LeaveTracker[[#This Row],[Type of Leave]]</f>
        <v>1 SL</v>
      </c>
      <c r="L4359" s="23">
        <f ca="1">NETWORKDAYS(LeaveTracker[[#This Row],[Start Date]],LeaveTracker[[#This Row],[End Date]],lstHolidays)</f>
        <v>1</v>
      </c>
      <c r="M4359" s="27"/>
    </row>
    <row r="4360" spans="1:13" ht="30" customHeight="1" x14ac:dyDescent="0.3">
      <c r="A4360" s="27">
        <f t="shared" si="43"/>
        <v>708</v>
      </c>
      <c r="B4360" s="31">
        <v>44992</v>
      </c>
      <c r="C4360" s="31">
        <v>44970</v>
      </c>
      <c r="D4360" s="19" t="s">
        <v>1807</v>
      </c>
      <c r="E4360" s="51" t="str">
        <f>IF(ISBLANK(LeaveTracker[[#This Row],[Employee Name]]),"-----",VLOOKUP(LeaveTracker[[#This Row],[Employee Name]],Employees[[Employee Name]:[Office]],7))</f>
        <v>CENRO</v>
      </c>
      <c r="F4360" s="51" t="str">
        <f>IF(ISBLANK(LeaveTracker[[#This Row],[Employee Name]]),"-----",VLOOKUP(LeaveTracker[[#This Row],[Employee Name]],Employees[[Employee Name]:[Office]],6))</f>
        <v>CASUAL</v>
      </c>
      <c r="G4360" s="24">
        <v>44984</v>
      </c>
      <c r="H4360" s="24">
        <v>44984</v>
      </c>
      <c r="I4360" s="19" t="s">
        <v>298</v>
      </c>
      <c r="J4360" s="43" t="s">
        <v>105</v>
      </c>
      <c r="K4360" s="51" t="str">
        <f ca="1">LeaveTracker[[#This Row],[Days]]&amp;" "&amp;LeaveTracker[[#This Row],[Type of Leave]]</f>
        <v>1 OTHER</v>
      </c>
      <c r="L4360" s="23">
        <f ca="1">NETWORKDAYS(LeaveTracker[[#This Row],[Start Date]],LeaveTracker[[#This Row],[End Date]],lstHolidays)</f>
        <v>1</v>
      </c>
      <c r="M4360" s="27"/>
    </row>
    <row r="4361" spans="1:13" ht="30" customHeight="1" x14ac:dyDescent="0.3">
      <c r="A4361" s="27">
        <f t="shared" si="43"/>
        <v>709</v>
      </c>
      <c r="B4361" s="31">
        <v>44992</v>
      </c>
      <c r="C4361" s="31">
        <v>44967</v>
      </c>
      <c r="D4361" s="19" t="s">
        <v>1850</v>
      </c>
      <c r="E4361" s="51" t="str">
        <f>IF(ISBLANK(LeaveTracker[[#This Row],[Employee Name]]),"-----",VLOOKUP(LeaveTracker[[#This Row],[Employee Name]],Employees[[Employee Name]:[Office]],7))</f>
        <v>CENRO</v>
      </c>
      <c r="F4361" s="51" t="str">
        <f>IF(ISBLANK(LeaveTracker[[#This Row],[Employee Name]]),"-----",VLOOKUP(LeaveTracker[[#This Row],[Employee Name]],Employees[[Employee Name]:[Office]],6))</f>
        <v>CASUAL</v>
      </c>
      <c r="G4361" s="24">
        <v>44966</v>
      </c>
      <c r="H4361" s="24">
        <v>44966</v>
      </c>
      <c r="I4361" s="19" t="s">
        <v>81</v>
      </c>
      <c r="K4361" s="51" t="str">
        <f ca="1">LeaveTracker[[#This Row],[Days]]&amp;" "&amp;LeaveTracker[[#This Row],[Type of Leave]]</f>
        <v>1 SL</v>
      </c>
      <c r="L4361" s="23">
        <f ca="1">NETWORKDAYS(LeaveTracker[[#This Row],[Start Date]],LeaveTracker[[#This Row],[End Date]],lstHolidays)</f>
        <v>1</v>
      </c>
      <c r="M4361" s="27"/>
    </row>
    <row r="4362" spans="1:13" ht="30" customHeight="1" x14ac:dyDescent="0.3">
      <c r="A4362" s="27">
        <f t="shared" si="43"/>
        <v>710</v>
      </c>
      <c r="B4362" s="31">
        <v>44992</v>
      </c>
      <c r="C4362" s="31">
        <v>44967</v>
      </c>
      <c r="D4362" s="19" t="s">
        <v>1850</v>
      </c>
      <c r="E4362" s="51" t="str">
        <f>IF(ISBLANK(LeaveTracker[[#This Row],[Employee Name]]),"-----",VLOOKUP(LeaveTracker[[#This Row],[Employee Name]],Employees[[Employee Name]:[Office]],7))</f>
        <v>CENRO</v>
      </c>
      <c r="F4362" s="51" t="str">
        <f>IF(ISBLANK(LeaveTracker[[#This Row],[Employee Name]]),"-----",VLOOKUP(LeaveTracker[[#This Row],[Employee Name]],Employees[[Employee Name]:[Office]],6))</f>
        <v>CASUAL</v>
      </c>
      <c r="G4362" s="24">
        <v>44968</v>
      </c>
      <c r="H4362" s="24">
        <v>44968</v>
      </c>
      <c r="I4362" s="19" t="s">
        <v>81</v>
      </c>
      <c r="K4362" s="51" t="str">
        <f>LeaveTracker[[#This Row],[Days]]&amp;" "&amp;LeaveTracker[[#This Row],[Type of Leave]]</f>
        <v>1 SL</v>
      </c>
      <c r="L4362" s="23">
        <v>1</v>
      </c>
      <c r="M4362" s="27"/>
    </row>
    <row r="4363" spans="1:13" ht="30" customHeight="1" x14ac:dyDescent="0.3">
      <c r="A4363" s="27">
        <f t="shared" si="43"/>
        <v>711</v>
      </c>
      <c r="B4363" s="31">
        <v>44992</v>
      </c>
      <c r="C4363" s="31">
        <v>44971</v>
      </c>
      <c r="D4363" s="19" t="s">
        <v>2162</v>
      </c>
      <c r="E4363" s="51" t="str">
        <f>IF(ISBLANK(LeaveTracker[[#This Row],[Employee Name]]),"-----",VLOOKUP(LeaveTracker[[#This Row],[Employee Name]],Employees[[Employee Name]:[Office]],7))</f>
        <v>TOPS- CSU</v>
      </c>
      <c r="F4363" s="51">
        <f>IF(ISBLANK(LeaveTracker[[#This Row],[Employee Name]]),"-----",VLOOKUP(LeaveTracker[[#This Row],[Employee Name]],Employees[[Employee Name]:[Office]],6))</f>
        <v>0</v>
      </c>
      <c r="G4363" s="24">
        <v>44970</v>
      </c>
      <c r="H4363" s="24">
        <v>44974</v>
      </c>
      <c r="I4363" s="19" t="s">
        <v>81</v>
      </c>
      <c r="K4363" s="51" t="str">
        <f ca="1">LeaveTracker[[#This Row],[Days]]&amp;" "&amp;LeaveTracker[[#This Row],[Type of Leave]]</f>
        <v>5 SL</v>
      </c>
      <c r="L4363" s="23">
        <f ca="1">NETWORKDAYS(LeaveTracker[[#This Row],[Start Date]],LeaveTracker[[#This Row],[End Date]],lstHolidays)</f>
        <v>5</v>
      </c>
      <c r="M4363" s="27"/>
    </row>
    <row r="4364" spans="1:13" ht="30" customHeight="1" x14ac:dyDescent="0.3">
      <c r="A4364" s="27">
        <f t="shared" si="43"/>
        <v>712</v>
      </c>
      <c r="B4364" s="31">
        <v>44992</v>
      </c>
      <c r="C4364" s="31">
        <v>44967</v>
      </c>
      <c r="D4364" s="19" t="s">
        <v>1936</v>
      </c>
      <c r="E4364" s="51" t="str">
        <f>IF(ISBLANK(LeaveTracker[[#This Row],[Employee Name]]),"-----",VLOOKUP(LeaveTracker[[#This Row],[Employee Name]],Employees[[Employee Name]:[Office]],7))</f>
        <v>MAHOGANY MARKET</v>
      </c>
      <c r="F4364" s="51" t="str">
        <f>IF(ISBLANK(LeaveTracker[[#This Row],[Employee Name]]),"-----",VLOOKUP(LeaveTracker[[#This Row],[Employee Name]],Employees[[Employee Name]:[Office]],6))</f>
        <v>CASUAL</v>
      </c>
      <c r="G4364" s="24">
        <v>44970</v>
      </c>
      <c r="H4364" s="24">
        <v>44970</v>
      </c>
      <c r="I4364" s="19" t="s">
        <v>298</v>
      </c>
      <c r="J4364" s="43" t="s">
        <v>158</v>
      </c>
      <c r="K4364" s="51" t="str">
        <f ca="1">LeaveTracker[[#This Row],[Days]]&amp;" "&amp;LeaveTracker[[#This Row],[Type of Leave]]</f>
        <v>1 OTHER</v>
      </c>
      <c r="L4364" s="23">
        <f ca="1">NETWORKDAYS(LeaveTracker[[#This Row],[Start Date]],LeaveTracker[[#This Row],[End Date]],lstHolidays)</f>
        <v>1</v>
      </c>
      <c r="M4364" s="27"/>
    </row>
    <row r="4365" spans="1:13" ht="30" customHeight="1" x14ac:dyDescent="0.3">
      <c r="A4365" s="27">
        <f t="shared" si="43"/>
        <v>713</v>
      </c>
      <c r="B4365" s="31">
        <v>44992</v>
      </c>
      <c r="C4365" s="31">
        <v>44959</v>
      </c>
      <c r="D4365" s="19" t="s">
        <v>1818</v>
      </c>
      <c r="E4365" s="51" t="str">
        <f>IF(ISBLANK(LeaveTracker[[#This Row],[Employee Name]]),"-----",VLOOKUP(LeaveTracker[[#This Row],[Employee Name]],Employees[[Employee Name]:[Office]],7))</f>
        <v>ONT</v>
      </c>
      <c r="F4365" s="51" t="str">
        <f>IF(ISBLANK(LeaveTracker[[#This Row],[Employee Name]]),"-----",VLOOKUP(LeaveTracker[[#This Row],[Employee Name]],Employees[[Employee Name]:[Office]],6))</f>
        <v>CASUAL</v>
      </c>
      <c r="G4365" s="24">
        <v>44958</v>
      </c>
      <c r="H4365" s="24">
        <v>44966</v>
      </c>
      <c r="I4365" s="19" t="s">
        <v>81</v>
      </c>
      <c r="K4365" s="51" t="str">
        <f ca="1">LeaveTracker[[#This Row],[Days]]&amp;" "&amp;LeaveTracker[[#This Row],[Type of Leave]]</f>
        <v>7 SL</v>
      </c>
      <c r="L4365" s="23">
        <f ca="1">NETWORKDAYS(LeaveTracker[[#This Row],[Start Date]],LeaveTracker[[#This Row],[End Date]],lstHolidays)</f>
        <v>7</v>
      </c>
      <c r="M4365" s="27"/>
    </row>
    <row r="4366" spans="1:13" ht="30" customHeight="1" x14ac:dyDescent="0.3">
      <c r="A4366" s="27">
        <f t="shared" si="43"/>
        <v>714</v>
      </c>
      <c r="B4366" s="31">
        <v>44992</v>
      </c>
      <c r="C4366" s="31">
        <v>44971</v>
      </c>
      <c r="D4366" s="19" t="s">
        <v>1854</v>
      </c>
      <c r="E4366" s="51" t="str">
        <f>IF(ISBLANK(LeaveTracker[[#This Row],[Employee Name]]),"-----",VLOOKUP(LeaveTracker[[#This Row],[Employee Name]],Employees[[Employee Name]:[Office]],7))</f>
        <v>EEO/CITY MARKET</v>
      </c>
      <c r="F4366" s="51" t="str">
        <f>IF(ISBLANK(LeaveTracker[[#This Row],[Employee Name]]),"-----",VLOOKUP(LeaveTracker[[#This Row],[Employee Name]],Employees[[Employee Name]:[Office]],6))</f>
        <v>CASUAL</v>
      </c>
      <c r="G4366" s="24">
        <v>44968</v>
      </c>
      <c r="H4366" s="24">
        <v>44970</v>
      </c>
      <c r="I4366" s="19" t="s">
        <v>81</v>
      </c>
      <c r="K4366" s="51" t="str">
        <f>LeaveTracker[[#This Row],[Days]]&amp;" "&amp;LeaveTracker[[#This Row],[Type of Leave]]</f>
        <v>2 SL</v>
      </c>
      <c r="L4366" s="23">
        <v>2</v>
      </c>
      <c r="M4366" s="27"/>
    </row>
    <row r="4367" spans="1:13" ht="30" customHeight="1" x14ac:dyDescent="0.3">
      <c r="A4367" s="27">
        <f t="shared" si="43"/>
        <v>715</v>
      </c>
      <c r="B4367" s="31">
        <v>44992</v>
      </c>
      <c r="C4367" s="31">
        <v>44973</v>
      </c>
      <c r="D4367" s="19" t="s">
        <v>1772</v>
      </c>
      <c r="E4367" s="51" t="str">
        <f>IF(ISBLANK(LeaveTracker[[#This Row],[Employee Name]]),"-----",VLOOKUP(LeaveTracker[[#This Row],[Employee Name]],Employees[[Employee Name]:[Office]],7))</f>
        <v>LIBRARY</v>
      </c>
      <c r="F4367" s="51" t="str">
        <f>IF(ISBLANK(LeaveTracker[[#This Row],[Employee Name]]),"-----",VLOOKUP(LeaveTracker[[#This Row],[Employee Name]],Employees[[Employee Name]:[Office]],6))</f>
        <v>CASUAL</v>
      </c>
      <c r="G4367" s="24">
        <v>44973</v>
      </c>
      <c r="H4367" s="24">
        <v>44973</v>
      </c>
      <c r="I4367" s="19" t="s">
        <v>298</v>
      </c>
      <c r="J4367" s="43" t="s">
        <v>763</v>
      </c>
      <c r="K4367" s="51" t="str">
        <f ca="1">LeaveTracker[[#This Row],[Days]]&amp;" "&amp;LeaveTracker[[#This Row],[Type of Leave]]</f>
        <v>1 OTHER</v>
      </c>
      <c r="L4367" s="23">
        <f ca="1">NETWORKDAYS(LeaveTracker[[#This Row],[Start Date]],LeaveTracker[[#This Row],[End Date]],lstHolidays)</f>
        <v>1</v>
      </c>
      <c r="M4367" s="27"/>
    </row>
    <row r="4368" spans="1:13" ht="30" customHeight="1" x14ac:dyDescent="0.3">
      <c r="A4368" s="27">
        <f t="shared" si="43"/>
        <v>716</v>
      </c>
      <c r="B4368" s="31">
        <v>44992</v>
      </c>
      <c r="C4368" s="31">
        <v>44970</v>
      </c>
      <c r="D4368" s="19" t="s">
        <v>1921</v>
      </c>
      <c r="E4368" s="51" t="str">
        <f>IF(ISBLANK(LeaveTracker[[#This Row],[Employee Name]]),"-----",VLOOKUP(LeaveTracker[[#This Row],[Employee Name]],Employees[[Employee Name]:[Office]],7))</f>
        <v>CENRO</v>
      </c>
      <c r="F4368" s="51" t="str">
        <f>IF(ISBLANK(LeaveTracker[[#This Row],[Employee Name]]),"-----",VLOOKUP(LeaveTracker[[#This Row],[Employee Name]],Employees[[Employee Name]:[Office]],6))</f>
        <v>CASUAL</v>
      </c>
      <c r="G4368" s="24">
        <v>44967</v>
      </c>
      <c r="H4368" s="24">
        <v>44969</v>
      </c>
      <c r="I4368" s="19" t="s">
        <v>81</v>
      </c>
      <c r="K4368" s="51" t="str">
        <f>LeaveTracker[[#This Row],[Days]]&amp;" "&amp;LeaveTracker[[#This Row],[Type of Leave]]</f>
        <v>3 SL</v>
      </c>
      <c r="L4368" s="23">
        <v>3</v>
      </c>
      <c r="M4368" s="27"/>
    </row>
    <row r="4369" spans="1:13" ht="30" customHeight="1" x14ac:dyDescent="0.3">
      <c r="A4369" s="27">
        <f t="shared" si="43"/>
        <v>717</v>
      </c>
      <c r="B4369" s="31">
        <v>44993</v>
      </c>
      <c r="C4369" s="31">
        <v>44975</v>
      </c>
      <c r="D4369" s="19" t="s">
        <v>1852</v>
      </c>
      <c r="E4369" s="51" t="str">
        <f>IF(ISBLANK(LeaveTracker[[#This Row],[Employee Name]]),"-----",VLOOKUP(LeaveTracker[[#This Row],[Employee Name]],Employees[[Employee Name]:[Office]],7))</f>
        <v>CCT</v>
      </c>
      <c r="F4369" s="51" t="str">
        <f>IF(ISBLANK(LeaveTracker[[#This Row],[Employee Name]]),"-----",VLOOKUP(LeaveTracker[[#This Row],[Employee Name]],Employees[[Employee Name]:[Office]],6))</f>
        <v>CASUAL</v>
      </c>
      <c r="G4369" s="24">
        <v>44971</v>
      </c>
      <c r="H4369" s="24">
        <v>44972</v>
      </c>
      <c r="I4369" s="19" t="s">
        <v>81</v>
      </c>
      <c r="K4369" s="51" t="str">
        <f ca="1">LeaveTracker[[#This Row],[Days]]&amp;" "&amp;LeaveTracker[[#This Row],[Type of Leave]]</f>
        <v>2 SL</v>
      </c>
      <c r="L4369" s="23">
        <f ca="1">NETWORKDAYS(LeaveTracker[[#This Row],[Start Date]],LeaveTracker[[#This Row],[End Date]],lstHolidays)</f>
        <v>2</v>
      </c>
      <c r="M4369" s="27"/>
    </row>
    <row r="4370" spans="1:13" ht="30" customHeight="1" x14ac:dyDescent="0.3">
      <c r="A4370" s="27">
        <f t="shared" si="43"/>
        <v>718</v>
      </c>
      <c r="B4370" s="31">
        <v>44993</v>
      </c>
      <c r="C4370" s="31">
        <v>44974</v>
      </c>
      <c r="D4370" s="19" t="s">
        <v>1761</v>
      </c>
      <c r="E4370" s="51" t="str">
        <f>IF(ISBLANK(LeaveTracker[[#This Row],[Employee Name]]),"-----",VLOOKUP(LeaveTracker[[#This Row],[Employee Name]],Employees[[Employee Name]:[Office]],7))</f>
        <v>CSWDO</v>
      </c>
      <c r="F4370" s="51" t="str">
        <f>IF(ISBLANK(LeaveTracker[[#This Row],[Employee Name]]),"-----",VLOOKUP(LeaveTracker[[#This Row],[Employee Name]],Employees[[Employee Name]:[Office]],6))</f>
        <v>CASUAL</v>
      </c>
      <c r="G4370" s="24">
        <v>44977</v>
      </c>
      <c r="H4370" s="24">
        <v>44978</v>
      </c>
      <c r="I4370" s="19" t="s">
        <v>298</v>
      </c>
      <c r="J4370" s="43" t="s">
        <v>214</v>
      </c>
      <c r="K4370" s="51" t="str">
        <f ca="1">LeaveTracker[[#This Row],[Days]]&amp;" "&amp;LeaveTracker[[#This Row],[Type of Leave]]</f>
        <v>2 OTHER</v>
      </c>
      <c r="L4370" s="23">
        <f ca="1">NETWORKDAYS(LeaveTracker[[#This Row],[Start Date]],LeaveTracker[[#This Row],[End Date]],lstHolidays)</f>
        <v>2</v>
      </c>
      <c r="M4370" s="27"/>
    </row>
    <row r="4371" spans="1:13" ht="30" customHeight="1" x14ac:dyDescent="0.3">
      <c r="A4371" s="27">
        <f t="shared" si="43"/>
        <v>719</v>
      </c>
      <c r="B4371" s="31">
        <v>44993</v>
      </c>
      <c r="C4371" s="31">
        <v>44971</v>
      </c>
      <c r="D4371" s="19" t="s">
        <v>2079</v>
      </c>
      <c r="E4371" s="51" t="str">
        <f>IF(ISBLANK(LeaveTracker[[#This Row],[Employee Name]]),"-----",VLOOKUP(LeaveTracker[[#This Row],[Employee Name]],Employees[[Employee Name]:[Office]],7))</f>
        <v>EEO</v>
      </c>
      <c r="F4371" s="51">
        <f>IF(ISBLANK(LeaveTracker[[#This Row],[Employee Name]]),"-----",VLOOKUP(LeaveTracker[[#This Row],[Employee Name]],Employees[[Employee Name]:[Office]],6))</f>
        <v>0</v>
      </c>
      <c r="G4371" s="24">
        <v>44959</v>
      </c>
      <c r="H4371" s="24">
        <v>44988</v>
      </c>
      <c r="I4371" s="19" t="s">
        <v>82</v>
      </c>
      <c r="K4371" s="51" t="str">
        <f>LeaveTracker[[#This Row],[Days]]&amp;" "&amp;LeaveTracker[[#This Row],[Type of Leave]]</f>
        <v>29 VL</v>
      </c>
      <c r="L4371" s="23">
        <v>29</v>
      </c>
      <c r="M4371" s="27"/>
    </row>
    <row r="4372" spans="1:13" ht="30" customHeight="1" x14ac:dyDescent="0.3">
      <c r="A4372" s="27">
        <f t="shared" si="43"/>
        <v>720</v>
      </c>
      <c r="B4372" s="31">
        <v>44993</v>
      </c>
      <c r="C4372" s="31">
        <v>44971</v>
      </c>
      <c r="D4372" s="19" t="s">
        <v>1760</v>
      </c>
      <c r="E4372" s="51" t="str">
        <f>IF(ISBLANK(LeaveTracker[[#This Row],[Employee Name]]),"-----",VLOOKUP(LeaveTracker[[#This Row],[Employee Name]],Employees[[Employee Name]:[Office]],7))</f>
        <v>BPLO</v>
      </c>
      <c r="F4372" s="51" t="str">
        <f>IF(ISBLANK(LeaveTracker[[#This Row],[Employee Name]]),"-----",VLOOKUP(LeaveTracker[[#This Row],[Employee Name]],Employees[[Employee Name]:[Office]],6))</f>
        <v>CASUAL</v>
      </c>
      <c r="G4372" s="24">
        <v>44966</v>
      </c>
      <c r="H4372" s="24">
        <v>44967</v>
      </c>
      <c r="I4372" s="19" t="s">
        <v>81</v>
      </c>
      <c r="K4372" s="51" t="str">
        <f ca="1">LeaveTracker[[#This Row],[Days]]&amp;" "&amp;LeaveTracker[[#This Row],[Type of Leave]]</f>
        <v>2 SL</v>
      </c>
      <c r="L4372" s="23">
        <f ca="1">NETWORKDAYS(LeaveTracker[[#This Row],[Start Date]],LeaveTracker[[#This Row],[End Date]],lstHolidays)</f>
        <v>2</v>
      </c>
      <c r="M4372" s="27"/>
    </row>
    <row r="4373" spans="1:13" ht="30" customHeight="1" x14ac:dyDescent="0.3">
      <c r="A4373" s="27">
        <f t="shared" si="43"/>
        <v>721</v>
      </c>
      <c r="B4373" s="31">
        <v>44993</v>
      </c>
      <c r="D4373" s="19" t="s">
        <v>1871</v>
      </c>
      <c r="E4373" s="51" t="str">
        <f>IF(ISBLANK(LeaveTracker[[#This Row],[Employee Name]]),"-----",VLOOKUP(LeaveTracker[[#This Row],[Employee Name]],Employees[[Employee Name]:[Office]],7))</f>
        <v>CTO</v>
      </c>
      <c r="F4373" s="51" t="str">
        <f>IF(ISBLANK(LeaveTracker[[#This Row],[Employee Name]]),"-----",VLOOKUP(LeaveTracker[[#This Row],[Employee Name]],Employees[[Employee Name]:[Office]],6))</f>
        <v>CASUAL</v>
      </c>
      <c r="G4373" s="24">
        <v>44945</v>
      </c>
      <c r="H4373" s="24">
        <v>44945</v>
      </c>
      <c r="I4373" s="19" t="s">
        <v>81</v>
      </c>
      <c r="K4373" s="51" t="str">
        <f ca="1">LeaveTracker[[#This Row],[Days]]&amp;" "&amp;LeaveTracker[[#This Row],[Type of Leave]]</f>
        <v>1 SL</v>
      </c>
      <c r="L4373" s="23">
        <f ca="1">NETWORKDAYS(LeaveTracker[[#This Row],[Start Date]],LeaveTracker[[#This Row],[End Date]],lstHolidays)</f>
        <v>1</v>
      </c>
      <c r="M4373" s="27"/>
    </row>
    <row r="4374" spans="1:13" ht="30" customHeight="1" x14ac:dyDescent="0.3">
      <c r="A4374" s="27">
        <f t="shared" si="43"/>
        <v>722</v>
      </c>
      <c r="B4374" s="31">
        <v>44993</v>
      </c>
      <c r="C4374" s="31">
        <v>44946</v>
      </c>
      <c r="D4374" s="19" t="s">
        <v>720</v>
      </c>
      <c r="E4374" s="51" t="str">
        <f>IF(ISBLANK(LeaveTracker[[#This Row],[Employee Name]]),"-----",VLOOKUP(LeaveTracker[[#This Row],[Employee Name]],Employees[[Employee Name]:[Office]],7))</f>
        <v>LCR</v>
      </c>
      <c r="F4374" s="51" t="str">
        <f>IF(ISBLANK(LeaveTracker[[#This Row],[Employee Name]]),"-----",VLOOKUP(LeaveTracker[[#This Row],[Employee Name]],Employees[[Employee Name]:[Office]],6))</f>
        <v>REGULAR</v>
      </c>
      <c r="G4374" s="24">
        <v>44963</v>
      </c>
      <c r="H4374" s="24">
        <v>44963</v>
      </c>
      <c r="I4374" s="19" t="s">
        <v>298</v>
      </c>
      <c r="J4374" s="43" t="s">
        <v>105</v>
      </c>
      <c r="K4374" s="51" t="str">
        <f ca="1">LeaveTracker[[#This Row],[Days]]&amp;" "&amp;LeaveTracker[[#This Row],[Type of Leave]]</f>
        <v>1 OTHER</v>
      </c>
      <c r="L4374" s="23">
        <f ca="1">NETWORKDAYS(LeaveTracker[[#This Row],[Start Date]],LeaveTracker[[#This Row],[End Date]],lstHolidays)</f>
        <v>1</v>
      </c>
      <c r="M4374" s="27"/>
    </row>
    <row r="4375" spans="1:13" ht="30" customHeight="1" x14ac:dyDescent="0.3">
      <c r="A4375" s="27">
        <f t="shared" si="43"/>
        <v>723</v>
      </c>
      <c r="B4375" s="31">
        <v>44993</v>
      </c>
      <c r="C4375" s="31">
        <v>44960</v>
      </c>
      <c r="D4375" s="19" t="s">
        <v>615</v>
      </c>
      <c r="E4375" s="51" t="str">
        <f>IF(ISBLANK(LeaveTracker[[#This Row],[Employee Name]]),"-----",VLOOKUP(LeaveTracker[[#This Row],[Employee Name]],Employees[[Employee Name]:[Office]],7))</f>
        <v>CBO</v>
      </c>
      <c r="F4375" s="51" t="str">
        <f>IF(ISBLANK(LeaveTracker[[#This Row],[Employee Name]]),"-----",VLOOKUP(LeaveTracker[[#This Row],[Employee Name]],Employees[[Employee Name]:[Office]],6))</f>
        <v>REGULAR</v>
      </c>
      <c r="G4375" s="24">
        <v>44966</v>
      </c>
      <c r="H4375" s="24">
        <v>44966</v>
      </c>
      <c r="I4375" s="19" t="s">
        <v>82</v>
      </c>
      <c r="K4375" s="51" t="str">
        <f ca="1">LeaveTracker[[#This Row],[Days]]&amp;" "&amp;LeaveTracker[[#This Row],[Type of Leave]]</f>
        <v>1 VL</v>
      </c>
      <c r="L4375" s="23">
        <f ca="1">NETWORKDAYS(LeaveTracker[[#This Row],[Start Date]],LeaveTracker[[#This Row],[End Date]],lstHolidays)</f>
        <v>1</v>
      </c>
      <c r="M4375" s="27"/>
    </row>
    <row r="4376" spans="1:13" ht="30" customHeight="1" x14ac:dyDescent="0.3">
      <c r="A4376" s="27">
        <f t="shared" si="43"/>
        <v>724</v>
      </c>
      <c r="B4376" s="31">
        <v>44993</v>
      </c>
      <c r="C4376" s="31">
        <v>44914</v>
      </c>
      <c r="D4376" s="19" t="s">
        <v>615</v>
      </c>
      <c r="E4376" s="51" t="str">
        <f>IF(ISBLANK(LeaveTracker[[#This Row],[Employee Name]]),"-----",VLOOKUP(LeaveTracker[[#This Row],[Employee Name]],Employees[[Employee Name]:[Office]],7))</f>
        <v>CBO</v>
      </c>
      <c r="F4376" s="51" t="str">
        <f>IF(ISBLANK(LeaveTracker[[#This Row],[Employee Name]]),"-----",VLOOKUP(LeaveTracker[[#This Row],[Employee Name]],Employees[[Employee Name]:[Office]],6))</f>
        <v>REGULAR</v>
      </c>
      <c r="G4376" s="24">
        <v>44918</v>
      </c>
      <c r="H4376" s="24">
        <v>44918</v>
      </c>
      <c r="I4376" s="19" t="s">
        <v>82</v>
      </c>
      <c r="K4376" s="51" t="str">
        <f ca="1">LeaveTracker[[#This Row],[Days]]&amp;" "&amp;LeaveTracker[[#This Row],[Type of Leave]]</f>
        <v>1 VL</v>
      </c>
      <c r="L4376" s="23">
        <f ca="1">NETWORKDAYS(LeaveTracker[[#This Row],[Start Date]],LeaveTracker[[#This Row],[End Date]],lstHolidays)</f>
        <v>1</v>
      </c>
      <c r="M4376" s="27"/>
    </row>
    <row r="4377" spans="1:13" ht="30" customHeight="1" x14ac:dyDescent="0.3">
      <c r="A4377" s="27">
        <f t="shared" ref="A4377:A4440" si="44">A4376+1</f>
        <v>725</v>
      </c>
      <c r="B4377" s="31">
        <v>44993</v>
      </c>
      <c r="D4377" s="19" t="s">
        <v>615</v>
      </c>
      <c r="E4377" s="51" t="str">
        <f>IF(ISBLANK(LeaveTracker[[#This Row],[Employee Name]]),"-----",VLOOKUP(LeaveTracker[[#This Row],[Employee Name]],Employees[[Employee Name]:[Office]],7))</f>
        <v>CBO</v>
      </c>
      <c r="F4377" s="51" t="str">
        <f>IF(ISBLANK(LeaveTracker[[#This Row],[Employee Name]]),"-----",VLOOKUP(LeaveTracker[[#This Row],[Employee Name]],Employees[[Employee Name]:[Office]],6))</f>
        <v>REGULAR</v>
      </c>
      <c r="G4377" s="24">
        <v>44935</v>
      </c>
      <c r="H4377" s="24">
        <v>44935</v>
      </c>
      <c r="I4377" s="19" t="s">
        <v>298</v>
      </c>
      <c r="J4377" s="43" t="s">
        <v>105</v>
      </c>
      <c r="K4377" s="51" t="str">
        <f ca="1">LeaveTracker[[#This Row],[Days]]&amp;" "&amp;LeaveTracker[[#This Row],[Type of Leave]]</f>
        <v>1 OTHER</v>
      </c>
      <c r="L4377" s="23">
        <f ca="1">NETWORKDAYS(LeaveTracker[[#This Row],[Start Date]],LeaveTracker[[#This Row],[End Date]],lstHolidays)</f>
        <v>1</v>
      </c>
      <c r="M4377" s="27"/>
    </row>
    <row r="4378" spans="1:13" ht="30" customHeight="1" x14ac:dyDescent="0.3">
      <c r="A4378" s="27">
        <f t="shared" si="44"/>
        <v>726</v>
      </c>
      <c r="B4378" s="31">
        <v>44993</v>
      </c>
      <c r="C4378" s="31">
        <v>44929</v>
      </c>
      <c r="D4378" s="19" t="s">
        <v>186</v>
      </c>
      <c r="E4378" s="51" t="str">
        <f>IF(ISBLANK(LeaveTracker[[#This Row],[Employee Name]]),"-----",VLOOKUP(LeaveTracker[[#This Row],[Employee Name]],Employees[[Employee Name]:[Office]],7))</f>
        <v>CBO</v>
      </c>
      <c r="F4378" s="51" t="str">
        <f>IF(ISBLANK(LeaveTracker[[#This Row],[Employee Name]]),"-----",VLOOKUP(LeaveTracker[[#This Row],[Employee Name]],Employees[[Employee Name]:[Office]],6))</f>
        <v>REGULAR</v>
      </c>
      <c r="G4378" s="24">
        <v>44935</v>
      </c>
      <c r="H4378" s="24">
        <v>44936</v>
      </c>
      <c r="I4378" s="19" t="s">
        <v>82</v>
      </c>
      <c r="K4378" s="51" t="str">
        <f ca="1">LeaveTracker[[#This Row],[Days]]&amp;" "&amp;LeaveTracker[[#This Row],[Type of Leave]]</f>
        <v>2 VL</v>
      </c>
      <c r="L4378" s="23">
        <f ca="1">NETWORKDAYS(LeaveTracker[[#This Row],[Start Date]],LeaveTracker[[#This Row],[End Date]],lstHolidays)</f>
        <v>2</v>
      </c>
      <c r="M4378" s="27"/>
    </row>
    <row r="4379" spans="1:13" ht="30" customHeight="1" x14ac:dyDescent="0.3">
      <c r="A4379" s="27">
        <f t="shared" si="44"/>
        <v>727</v>
      </c>
      <c r="B4379" s="31">
        <v>44993</v>
      </c>
      <c r="C4379" s="31">
        <v>44908</v>
      </c>
      <c r="D4379" s="19" t="s">
        <v>1775</v>
      </c>
      <c r="E4379" s="51" t="str">
        <f>IF(ISBLANK(LeaveTracker[[#This Row],[Employee Name]]),"-----",VLOOKUP(LeaveTracker[[#This Row],[Employee Name]],Employees[[Employee Name]:[Office]],7))</f>
        <v>GSO</v>
      </c>
      <c r="F4379" s="51" t="str">
        <f>IF(ISBLANK(LeaveTracker[[#This Row],[Employee Name]]),"-----",VLOOKUP(LeaveTracker[[#This Row],[Employee Name]],Employees[[Employee Name]:[Office]],6))</f>
        <v>CASUAL</v>
      </c>
      <c r="G4379" s="24">
        <v>44967</v>
      </c>
      <c r="H4379" s="24">
        <v>44967</v>
      </c>
      <c r="I4379" s="19" t="s">
        <v>81</v>
      </c>
      <c r="K4379" s="51" t="str">
        <f ca="1">LeaveTracker[[#This Row],[Days]]&amp;" "&amp;LeaveTracker[[#This Row],[Type of Leave]]</f>
        <v>1 SL</v>
      </c>
      <c r="L4379" s="23">
        <f ca="1">NETWORKDAYS(LeaveTracker[[#This Row],[Start Date]],LeaveTracker[[#This Row],[End Date]],lstHolidays)</f>
        <v>1</v>
      </c>
      <c r="M4379" s="27"/>
    </row>
    <row r="4380" spans="1:13" ht="30" customHeight="1" x14ac:dyDescent="0.3">
      <c r="A4380" s="27">
        <f t="shared" si="44"/>
        <v>728</v>
      </c>
      <c r="B4380" s="31">
        <v>44993</v>
      </c>
      <c r="C4380" s="31">
        <v>44967</v>
      </c>
      <c r="D4380" s="19" t="s">
        <v>1869</v>
      </c>
      <c r="E4380" s="51" t="str">
        <f>IF(ISBLANK(LeaveTracker[[#This Row],[Employee Name]]),"-----",VLOOKUP(LeaveTracker[[#This Row],[Employee Name]],Employees[[Employee Name]:[Office]],7))</f>
        <v>CHO</v>
      </c>
      <c r="F4380" s="51" t="str">
        <f>IF(ISBLANK(LeaveTracker[[#This Row],[Employee Name]]),"-----",VLOOKUP(LeaveTracker[[#This Row],[Employee Name]],Employees[[Employee Name]:[Office]],6))</f>
        <v>CASUAL</v>
      </c>
      <c r="G4380" s="24">
        <v>44963</v>
      </c>
      <c r="H4380" s="24">
        <v>44963</v>
      </c>
      <c r="I4380" s="19" t="s">
        <v>81</v>
      </c>
      <c r="K4380" s="51" t="str">
        <f ca="1">LeaveTracker[[#This Row],[Days]]&amp;" "&amp;LeaveTracker[[#This Row],[Type of Leave]]</f>
        <v>1 SL</v>
      </c>
      <c r="L4380" s="23">
        <f ca="1">NETWORKDAYS(LeaveTracker[[#This Row],[Start Date]],LeaveTracker[[#This Row],[End Date]],lstHolidays)</f>
        <v>1</v>
      </c>
      <c r="M4380" s="27"/>
    </row>
    <row r="4381" spans="1:13" ht="30" customHeight="1" x14ac:dyDescent="0.3">
      <c r="A4381" s="27">
        <f t="shared" si="44"/>
        <v>729</v>
      </c>
      <c r="B4381" s="31">
        <v>44993</v>
      </c>
      <c r="C4381" s="31">
        <v>44964</v>
      </c>
      <c r="D4381" s="19" t="s">
        <v>1876</v>
      </c>
      <c r="E4381" s="51" t="str">
        <f>IF(ISBLANK(LeaveTracker[[#This Row],[Employee Name]]),"-----",VLOOKUP(LeaveTracker[[#This Row],[Employee Name]],Employees[[Employee Name]:[Office]],7))</f>
        <v>CENRO</v>
      </c>
      <c r="F4381" s="51" t="str">
        <f>IF(ISBLANK(LeaveTracker[[#This Row],[Employee Name]]),"-----",VLOOKUP(LeaveTracker[[#This Row],[Employee Name]],Employees[[Employee Name]:[Office]],6))</f>
        <v>CASUAL</v>
      </c>
      <c r="G4381" s="24">
        <v>44960</v>
      </c>
      <c r="H4381" s="24">
        <v>44960</v>
      </c>
      <c r="I4381" s="19" t="s">
        <v>81</v>
      </c>
      <c r="K4381" s="51" t="str">
        <f ca="1">LeaveTracker[[#This Row],[Days]]&amp;" "&amp;LeaveTracker[[#This Row],[Type of Leave]]</f>
        <v>1 SL</v>
      </c>
      <c r="L4381" s="23">
        <f ca="1">NETWORKDAYS(LeaveTracker[[#This Row],[Start Date]],LeaveTracker[[#This Row],[End Date]],lstHolidays)</f>
        <v>1</v>
      </c>
      <c r="M4381" s="27"/>
    </row>
    <row r="4382" spans="1:13" ht="30" customHeight="1" x14ac:dyDescent="0.3">
      <c r="A4382" s="27">
        <f t="shared" si="44"/>
        <v>730</v>
      </c>
      <c r="B4382" s="31">
        <v>44993</v>
      </c>
      <c r="C4382" s="31">
        <v>44965</v>
      </c>
      <c r="D4382" s="19" t="s">
        <v>1826</v>
      </c>
      <c r="E4382" s="51" t="str">
        <f>IF(ISBLANK(LeaveTracker[[#This Row],[Employee Name]]),"-----",VLOOKUP(LeaveTracker[[#This Row],[Employee Name]],Employees[[Employee Name]:[Office]],7))</f>
        <v>CHO</v>
      </c>
      <c r="F4382" s="51" t="str">
        <f>IF(ISBLANK(LeaveTracker[[#This Row],[Employee Name]]),"-----",VLOOKUP(LeaveTracker[[#This Row],[Employee Name]],Employees[[Employee Name]:[Office]],6))</f>
        <v>CASUAL</v>
      </c>
      <c r="G4382" s="24">
        <v>44972</v>
      </c>
      <c r="H4382" s="24">
        <v>44972</v>
      </c>
      <c r="I4382" s="19" t="s">
        <v>82</v>
      </c>
      <c r="K4382" s="51" t="str">
        <f ca="1">LeaveTracker[[#This Row],[Days]]&amp;" "&amp;LeaveTracker[[#This Row],[Type of Leave]]</f>
        <v>1 VL</v>
      </c>
      <c r="L4382" s="23">
        <f ca="1">NETWORKDAYS(LeaveTracker[[#This Row],[Start Date]],LeaveTracker[[#This Row],[End Date]],lstHolidays)</f>
        <v>1</v>
      </c>
      <c r="M4382" s="27"/>
    </row>
    <row r="4383" spans="1:13" ht="30" customHeight="1" x14ac:dyDescent="0.3">
      <c r="A4383" s="27">
        <f t="shared" si="44"/>
        <v>731</v>
      </c>
      <c r="B4383" s="31">
        <v>44993</v>
      </c>
      <c r="C4383" s="31">
        <v>44966</v>
      </c>
      <c r="D4383" s="19" t="s">
        <v>1777</v>
      </c>
      <c r="E4383" s="51" t="str">
        <f>IF(ISBLANK(LeaveTracker[[#This Row],[Employee Name]]),"-----",VLOOKUP(LeaveTracker[[#This Row],[Employee Name]],Employees[[Employee Name]:[Office]],7))</f>
        <v>CENRO</v>
      </c>
      <c r="F4383" s="51" t="str">
        <f>IF(ISBLANK(LeaveTracker[[#This Row],[Employee Name]]),"-----",VLOOKUP(LeaveTracker[[#This Row],[Employee Name]],Employees[[Employee Name]:[Office]],6))</f>
        <v>CASUAL</v>
      </c>
      <c r="G4383" s="24">
        <v>44965</v>
      </c>
      <c r="H4383" s="24">
        <v>44965</v>
      </c>
      <c r="I4383" s="19" t="s">
        <v>81</v>
      </c>
      <c r="K4383" s="51" t="str">
        <f ca="1">LeaveTracker[[#This Row],[Days]]&amp;" "&amp;LeaveTracker[[#This Row],[Type of Leave]]</f>
        <v>1 SL</v>
      </c>
      <c r="L4383" s="23">
        <f ca="1">NETWORKDAYS(LeaveTracker[[#This Row],[Start Date]],LeaveTracker[[#This Row],[End Date]],lstHolidays)</f>
        <v>1</v>
      </c>
      <c r="M4383" s="27"/>
    </row>
    <row r="4384" spans="1:13" ht="30" customHeight="1" x14ac:dyDescent="0.3">
      <c r="A4384" s="27">
        <f t="shared" si="44"/>
        <v>732</v>
      </c>
      <c r="B4384" s="31">
        <v>44993</v>
      </c>
      <c r="C4384" s="31">
        <v>44967</v>
      </c>
      <c r="D4384" s="19" t="s">
        <v>1883</v>
      </c>
      <c r="E4384" s="51" t="str">
        <f>IF(ISBLANK(LeaveTracker[[#This Row],[Employee Name]]),"-----",VLOOKUP(LeaveTracker[[#This Row],[Employee Name]],Employees[[Employee Name]:[Office]],7))</f>
        <v>CENRO</v>
      </c>
      <c r="F4384" s="51" t="str">
        <f>IF(ISBLANK(LeaveTracker[[#This Row],[Employee Name]]),"-----",VLOOKUP(LeaveTracker[[#This Row],[Employee Name]],Employees[[Employee Name]:[Office]],6))</f>
        <v>CASUAL</v>
      </c>
      <c r="G4384" s="24">
        <v>44963</v>
      </c>
      <c r="H4384" s="24">
        <v>44963</v>
      </c>
      <c r="I4384" s="19" t="s">
        <v>81</v>
      </c>
      <c r="K4384" s="51" t="str">
        <f ca="1">LeaveTracker[[#This Row],[Days]]&amp;" "&amp;LeaveTracker[[#This Row],[Type of Leave]]</f>
        <v>1 SL</v>
      </c>
      <c r="L4384" s="23">
        <f ca="1">NETWORKDAYS(LeaveTracker[[#This Row],[Start Date]],LeaveTracker[[#This Row],[End Date]],lstHolidays)</f>
        <v>1</v>
      </c>
      <c r="M4384" s="27"/>
    </row>
    <row r="4385" spans="1:13" ht="30" customHeight="1" x14ac:dyDescent="0.3">
      <c r="A4385" s="27">
        <v>732</v>
      </c>
      <c r="B4385" s="31">
        <v>44993</v>
      </c>
      <c r="C4385" s="31">
        <v>44967</v>
      </c>
      <c r="D4385" s="19" t="s">
        <v>1883</v>
      </c>
      <c r="E4385" s="51" t="str">
        <f>IF(ISBLANK(LeaveTracker[[#This Row],[Employee Name]]),"-----",VLOOKUP(LeaveTracker[[#This Row],[Employee Name]],Employees[[Employee Name]:[Office]],7))</f>
        <v>CENRO</v>
      </c>
      <c r="F4385" s="51" t="str">
        <f>IF(ISBLANK(LeaveTracker[[#This Row],[Employee Name]]),"-----",VLOOKUP(LeaveTracker[[#This Row],[Employee Name]],Employees[[Employee Name]:[Office]],6))</f>
        <v>CASUAL</v>
      </c>
      <c r="G4385" s="24">
        <v>44966</v>
      </c>
      <c r="H4385" s="24">
        <v>44966</v>
      </c>
      <c r="I4385" s="19" t="s">
        <v>81</v>
      </c>
      <c r="K4385" s="51" t="str">
        <f ca="1">LeaveTracker[[#This Row],[Days]]&amp;" "&amp;LeaveTracker[[#This Row],[Type of Leave]]</f>
        <v>1 SL</v>
      </c>
      <c r="L4385" s="23">
        <f ca="1">NETWORKDAYS(LeaveTracker[[#This Row],[Start Date]],LeaveTracker[[#This Row],[End Date]],lstHolidays)</f>
        <v>1</v>
      </c>
      <c r="M4385" s="27"/>
    </row>
    <row r="4386" spans="1:13" ht="30" customHeight="1" x14ac:dyDescent="0.3">
      <c r="A4386" s="27">
        <f t="shared" si="44"/>
        <v>733</v>
      </c>
      <c r="B4386" s="31">
        <v>44993</v>
      </c>
      <c r="C4386" s="31">
        <v>45282</v>
      </c>
      <c r="D4386" s="19" t="s">
        <v>714</v>
      </c>
      <c r="E4386" s="51" t="str">
        <f>IF(ISBLANK(LeaveTracker[[#This Row],[Employee Name]]),"-----",VLOOKUP(LeaveTracker[[#This Row],[Employee Name]],Employees[[Employee Name]:[Office]],7))</f>
        <v>CBO</v>
      </c>
      <c r="F4386" s="51" t="str">
        <f>IF(ISBLANK(LeaveTracker[[#This Row],[Employee Name]]),"-----",VLOOKUP(LeaveTracker[[#This Row],[Employee Name]],Employees[[Employee Name]:[Office]],6))</f>
        <v>REGULAR</v>
      </c>
      <c r="G4386" s="24">
        <v>44923</v>
      </c>
      <c r="H4386" s="24">
        <v>44923</v>
      </c>
      <c r="I4386" s="19" t="s">
        <v>82</v>
      </c>
      <c r="K4386" s="51" t="str">
        <f ca="1">LeaveTracker[[#This Row],[Days]]&amp;" "&amp;LeaveTracker[[#This Row],[Type of Leave]]</f>
        <v>1 VL</v>
      </c>
      <c r="L4386" s="23">
        <f ca="1">NETWORKDAYS(LeaveTracker[[#This Row],[Start Date]],LeaveTracker[[#This Row],[End Date]],lstHolidays)</f>
        <v>1</v>
      </c>
      <c r="M4386" s="27"/>
    </row>
    <row r="4387" spans="1:13" ht="30" customHeight="1" x14ac:dyDescent="0.3">
      <c r="A4387" s="27">
        <f t="shared" si="44"/>
        <v>734</v>
      </c>
      <c r="B4387" s="31">
        <v>44993</v>
      </c>
      <c r="C4387" s="31">
        <v>44929</v>
      </c>
      <c r="D4387" s="19" t="s">
        <v>714</v>
      </c>
      <c r="E4387" s="51" t="str">
        <f>IF(ISBLANK(LeaveTracker[[#This Row],[Employee Name]]),"-----",VLOOKUP(LeaveTracker[[#This Row],[Employee Name]],Employees[[Employee Name]:[Office]],7))</f>
        <v>CBO</v>
      </c>
      <c r="F4387" s="51" t="str">
        <f>IF(ISBLANK(LeaveTracker[[#This Row],[Employee Name]]),"-----",VLOOKUP(LeaveTracker[[#This Row],[Employee Name]],Employees[[Employee Name]:[Office]],6))</f>
        <v>REGULAR</v>
      </c>
      <c r="G4387" s="24">
        <v>44935</v>
      </c>
      <c r="H4387" s="24">
        <v>44935</v>
      </c>
      <c r="I4387" s="19" t="s">
        <v>298</v>
      </c>
      <c r="J4387" s="43" t="s">
        <v>105</v>
      </c>
      <c r="K4387" s="51" t="str">
        <f ca="1">LeaveTracker[[#This Row],[Days]]&amp;" "&amp;LeaveTracker[[#This Row],[Type of Leave]]</f>
        <v>1 OTHER</v>
      </c>
      <c r="L4387" s="23">
        <f ca="1">NETWORKDAYS(LeaveTracker[[#This Row],[Start Date]],LeaveTracker[[#This Row],[End Date]],lstHolidays)</f>
        <v>1</v>
      </c>
      <c r="M4387" s="27"/>
    </row>
    <row r="4388" spans="1:13" ht="30" customHeight="1" x14ac:dyDescent="0.3">
      <c r="A4388" s="27">
        <f t="shared" si="44"/>
        <v>735</v>
      </c>
      <c r="B4388" s="31">
        <v>44993</v>
      </c>
      <c r="C4388" s="31">
        <v>44960</v>
      </c>
      <c r="D4388" s="19" t="s">
        <v>714</v>
      </c>
      <c r="E4388" s="51" t="str">
        <f>IF(ISBLANK(LeaveTracker[[#This Row],[Employee Name]]),"-----",VLOOKUP(LeaveTracker[[#This Row],[Employee Name]],Employees[[Employee Name]:[Office]],7))</f>
        <v>CBO</v>
      </c>
      <c r="F4388" s="51" t="str">
        <f>IF(ISBLANK(LeaveTracker[[#This Row],[Employee Name]]),"-----",VLOOKUP(LeaveTracker[[#This Row],[Employee Name]],Employees[[Employee Name]:[Office]],6))</f>
        <v>REGULAR</v>
      </c>
      <c r="G4388" s="24">
        <v>44966</v>
      </c>
      <c r="H4388" s="24">
        <v>44967</v>
      </c>
      <c r="I4388" s="19" t="s">
        <v>82</v>
      </c>
      <c r="K4388" s="51" t="str">
        <f ca="1">LeaveTracker[[#This Row],[Days]]&amp;" "&amp;LeaveTracker[[#This Row],[Type of Leave]]</f>
        <v>2 VL</v>
      </c>
      <c r="L4388" s="23">
        <f ca="1">NETWORKDAYS(LeaveTracker[[#This Row],[Start Date]],LeaveTracker[[#This Row],[End Date]],lstHolidays)</f>
        <v>2</v>
      </c>
      <c r="M4388" s="27"/>
    </row>
    <row r="4389" spans="1:13" ht="30" customHeight="1" x14ac:dyDescent="0.3">
      <c r="A4389" s="27">
        <f t="shared" si="44"/>
        <v>736</v>
      </c>
      <c r="B4389" s="31">
        <v>44993</v>
      </c>
      <c r="C4389" s="31">
        <v>44949</v>
      </c>
      <c r="D4389" s="19" t="s">
        <v>609</v>
      </c>
      <c r="E4389" s="51" t="str">
        <f>IF(ISBLANK(LeaveTracker[[#This Row],[Employee Name]]),"-----",VLOOKUP(LeaveTracker[[#This Row],[Employee Name]],Employees[[Employee Name]:[Office]],7))</f>
        <v>CBO</v>
      </c>
      <c r="F4389" s="51" t="str">
        <f>IF(ISBLANK(LeaveTracker[[#This Row],[Employee Name]]),"-----",VLOOKUP(LeaveTracker[[#This Row],[Employee Name]],Employees[[Employee Name]:[Office]],6))</f>
        <v>REGULAR</v>
      </c>
      <c r="G4389" s="24">
        <v>44952</v>
      </c>
      <c r="H4389" s="24">
        <v>44953</v>
      </c>
      <c r="I4389" s="19" t="s">
        <v>298</v>
      </c>
      <c r="J4389" s="43" t="s">
        <v>105</v>
      </c>
      <c r="K4389" s="51" t="str">
        <f ca="1">LeaveTracker[[#This Row],[Days]]&amp;" "&amp;LeaveTracker[[#This Row],[Type of Leave]]</f>
        <v>2 OTHER</v>
      </c>
      <c r="L4389" s="23">
        <f ca="1">NETWORKDAYS(LeaveTracker[[#This Row],[Start Date]],LeaveTracker[[#This Row],[End Date]],lstHolidays)</f>
        <v>2</v>
      </c>
      <c r="M4389" s="27"/>
    </row>
    <row r="4390" spans="1:13" ht="30" customHeight="1" x14ac:dyDescent="0.3">
      <c r="A4390" s="27">
        <f t="shared" si="44"/>
        <v>737</v>
      </c>
      <c r="B4390" s="31">
        <v>44993</v>
      </c>
      <c r="C4390" s="31">
        <v>44930</v>
      </c>
      <c r="D4390" s="19" t="s">
        <v>411</v>
      </c>
      <c r="E4390" s="51" t="str">
        <f>IF(ISBLANK(LeaveTracker[[#This Row],[Employee Name]]),"-----",VLOOKUP(LeaveTracker[[#This Row],[Employee Name]],Employees[[Employee Name]:[Office]],7))</f>
        <v>CTO</v>
      </c>
      <c r="F4390" s="51" t="str">
        <f>IF(ISBLANK(LeaveTracker[[#This Row],[Employee Name]]),"-----",VLOOKUP(LeaveTracker[[#This Row],[Employee Name]],Employees[[Employee Name]:[Office]],6))</f>
        <v>REGULAR</v>
      </c>
      <c r="G4390" s="24">
        <v>44923</v>
      </c>
      <c r="H4390" s="24">
        <v>44924</v>
      </c>
      <c r="I4390" s="19" t="s">
        <v>81</v>
      </c>
      <c r="K4390" s="51" t="str">
        <f ca="1">LeaveTracker[[#This Row],[Days]]&amp;" "&amp;LeaveTracker[[#This Row],[Type of Leave]]</f>
        <v>2 SL</v>
      </c>
      <c r="L4390" s="23">
        <f ca="1">NETWORKDAYS(LeaveTracker[[#This Row],[Start Date]],LeaveTracker[[#This Row],[End Date]],lstHolidays)</f>
        <v>2</v>
      </c>
      <c r="M4390" s="27"/>
    </row>
    <row r="4391" spans="1:13" ht="30" customHeight="1" x14ac:dyDescent="0.3">
      <c r="A4391" s="27">
        <f t="shared" si="44"/>
        <v>738</v>
      </c>
      <c r="B4391" s="31">
        <v>44993</v>
      </c>
      <c r="C4391" s="31">
        <v>44953</v>
      </c>
      <c r="D4391" s="19" t="s">
        <v>826</v>
      </c>
      <c r="E4391" s="51" t="str">
        <f>IF(ISBLANK(LeaveTracker[[#This Row],[Employee Name]]),"-----",VLOOKUP(LeaveTracker[[#This Row],[Employee Name]],Employees[[Employee Name]:[Office]],7))</f>
        <v>CHO</v>
      </c>
      <c r="F4391" s="51" t="str">
        <f>IF(ISBLANK(LeaveTracker[[#This Row],[Employee Name]]),"-----",VLOOKUP(LeaveTracker[[#This Row],[Employee Name]],Employees[[Employee Name]:[Office]],6))</f>
        <v>REGULAR</v>
      </c>
      <c r="G4391" s="31">
        <v>44953</v>
      </c>
      <c r="H4391" s="31">
        <v>44953</v>
      </c>
      <c r="I4391" s="19" t="s">
        <v>81</v>
      </c>
      <c r="K4391" s="51" t="str">
        <f ca="1">LeaveTracker[[#This Row],[Days]]&amp;" "&amp;LeaveTracker[[#This Row],[Type of Leave]]</f>
        <v>1 SL</v>
      </c>
      <c r="L4391" s="23">
        <f ca="1">NETWORKDAYS(LeaveTracker[[#This Row],[Start Date]],LeaveTracker[[#This Row],[End Date]],lstHolidays)</f>
        <v>1</v>
      </c>
      <c r="M4391" s="27"/>
    </row>
    <row r="4392" spans="1:13" ht="30" customHeight="1" x14ac:dyDescent="0.3">
      <c r="A4392" s="27">
        <f t="shared" si="44"/>
        <v>739</v>
      </c>
      <c r="B4392" s="31">
        <v>44993</v>
      </c>
      <c r="C4392" s="31">
        <v>44950</v>
      </c>
      <c r="D4392" s="19" t="s">
        <v>822</v>
      </c>
      <c r="E4392" s="51" t="str">
        <f>IF(ISBLANK(LeaveTracker[[#This Row],[Employee Name]]),"-----",VLOOKUP(LeaveTracker[[#This Row],[Employee Name]],Employees[[Employee Name]:[Office]],7))</f>
        <v>CHO</v>
      </c>
      <c r="F4392" s="51" t="str">
        <f>IF(ISBLANK(LeaveTracker[[#This Row],[Employee Name]]),"-----",VLOOKUP(LeaveTracker[[#This Row],[Employee Name]],Employees[[Employee Name]:[Office]],6))</f>
        <v>REGULAR</v>
      </c>
      <c r="G4392" s="31">
        <v>44950</v>
      </c>
      <c r="H4392" s="24">
        <v>44950</v>
      </c>
      <c r="I4392" s="19" t="s">
        <v>81</v>
      </c>
      <c r="K4392" s="51" t="str">
        <f ca="1">LeaveTracker[[#This Row],[Days]]&amp;" "&amp;LeaveTracker[[#This Row],[Type of Leave]]</f>
        <v>1 SL</v>
      </c>
      <c r="L4392" s="23">
        <f ca="1">NETWORKDAYS(LeaveTracker[[#This Row],[Start Date]],LeaveTracker[[#This Row],[End Date]],lstHolidays)</f>
        <v>1</v>
      </c>
      <c r="M4392" s="27"/>
    </row>
    <row r="4393" spans="1:13" ht="30" customHeight="1" x14ac:dyDescent="0.3">
      <c r="A4393" s="27">
        <f t="shared" si="44"/>
        <v>740</v>
      </c>
      <c r="B4393" s="31">
        <v>44993</v>
      </c>
      <c r="C4393" s="31">
        <v>44929</v>
      </c>
      <c r="D4393" s="19" t="s">
        <v>355</v>
      </c>
      <c r="E4393" s="51" t="str">
        <f>IF(ISBLANK(LeaveTracker[[#This Row],[Employee Name]]),"-----",VLOOKUP(LeaveTracker[[#This Row],[Employee Name]],Employees[[Employee Name]:[Office]],7))</f>
        <v>LCR</v>
      </c>
      <c r="F4393" s="51" t="str">
        <f>IF(ISBLANK(LeaveTracker[[#This Row],[Employee Name]]),"-----",VLOOKUP(LeaveTracker[[#This Row],[Employee Name]],Employees[[Employee Name]:[Office]],6))</f>
        <v>REGULAR</v>
      </c>
      <c r="G4393" s="24">
        <v>44959</v>
      </c>
      <c r="H4393" s="24">
        <v>44959</v>
      </c>
      <c r="I4393" s="19" t="s">
        <v>81</v>
      </c>
      <c r="K4393" s="51" t="str">
        <f ca="1">LeaveTracker[[#This Row],[Days]]&amp;" "&amp;LeaveTracker[[#This Row],[Type of Leave]]</f>
        <v>1 SL</v>
      </c>
      <c r="L4393" s="23">
        <f ca="1">NETWORKDAYS(LeaveTracker[[#This Row],[Start Date]],LeaveTracker[[#This Row],[End Date]],lstHolidays)</f>
        <v>1</v>
      </c>
      <c r="M4393" s="27"/>
    </row>
    <row r="4394" spans="1:13" ht="30" customHeight="1" x14ac:dyDescent="0.3">
      <c r="A4394" s="27">
        <f t="shared" si="44"/>
        <v>741</v>
      </c>
      <c r="B4394" s="31">
        <v>44993</v>
      </c>
      <c r="C4394" s="31">
        <v>44953</v>
      </c>
      <c r="D4394" s="19" t="s">
        <v>355</v>
      </c>
      <c r="E4394" s="51" t="str">
        <f>IF(ISBLANK(LeaveTracker[[#This Row],[Employee Name]]),"-----",VLOOKUP(LeaveTracker[[#This Row],[Employee Name]],Employees[[Employee Name]:[Office]],7))</f>
        <v>LCR</v>
      </c>
      <c r="F4394" s="51" t="str">
        <f>IF(ISBLANK(LeaveTracker[[#This Row],[Employee Name]]),"-----",VLOOKUP(LeaveTracker[[#This Row],[Employee Name]],Employees[[Employee Name]:[Office]],6))</f>
        <v>REGULAR</v>
      </c>
      <c r="G4394" s="24">
        <v>44952</v>
      </c>
      <c r="H4394" s="24">
        <v>44952</v>
      </c>
      <c r="I4394" s="19" t="s">
        <v>81</v>
      </c>
      <c r="K4394" s="51" t="str">
        <f ca="1">LeaveTracker[[#This Row],[Days]]&amp;" "&amp;LeaveTracker[[#This Row],[Type of Leave]]</f>
        <v>1 SL</v>
      </c>
      <c r="L4394" s="23">
        <f ca="1">NETWORKDAYS(LeaveTracker[[#This Row],[Start Date]],LeaveTracker[[#This Row],[End Date]],lstHolidays)</f>
        <v>1</v>
      </c>
      <c r="M4394" s="27"/>
    </row>
    <row r="4395" spans="1:13" ht="30" customHeight="1" x14ac:dyDescent="0.3">
      <c r="A4395" s="27">
        <f t="shared" si="44"/>
        <v>742</v>
      </c>
      <c r="B4395" s="31">
        <v>44993</v>
      </c>
      <c r="C4395" s="31">
        <v>44950</v>
      </c>
      <c r="D4395" s="19" t="s">
        <v>422</v>
      </c>
      <c r="E4395" s="51" t="str">
        <f>IF(ISBLANK(LeaveTracker[[#This Row],[Employee Name]]),"-----",VLOOKUP(LeaveTracker[[#This Row],[Employee Name]],Employees[[Employee Name]:[Office]],7))</f>
        <v>CTO</v>
      </c>
      <c r="F4395" s="51" t="str">
        <f>IF(ISBLANK(LeaveTracker[[#This Row],[Employee Name]]),"-----",VLOOKUP(LeaveTracker[[#This Row],[Employee Name]],Employees[[Employee Name]:[Office]],6))</f>
        <v>REGULAR</v>
      </c>
      <c r="G4395" s="24">
        <v>44942</v>
      </c>
      <c r="H4395" s="24">
        <v>44942</v>
      </c>
      <c r="I4395" s="19" t="s">
        <v>81</v>
      </c>
      <c r="K4395" s="51" t="str">
        <f ca="1">LeaveTracker[[#This Row],[Days]]&amp;" "&amp;LeaveTracker[[#This Row],[Type of Leave]]</f>
        <v>1 SL</v>
      </c>
      <c r="L4395" s="23">
        <f ca="1">NETWORKDAYS(LeaveTracker[[#This Row],[Start Date]],LeaveTracker[[#This Row],[End Date]],lstHolidays)</f>
        <v>1</v>
      </c>
      <c r="M4395" s="27"/>
    </row>
    <row r="4396" spans="1:13" ht="30" customHeight="1" x14ac:dyDescent="0.3">
      <c r="A4396" s="27">
        <v>742</v>
      </c>
      <c r="B4396" s="31">
        <v>44993</v>
      </c>
      <c r="C4396" s="31">
        <v>44950</v>
      </c>
      <c r="D4396" s="19" t="s">
        <v>422</v>
      </c>
      <c r="E4396" s="51" t="str">
        <f>IF(ISBLANK(LeaveTracker[[#This Row],[Employee Name]]),"-----",VLOOKUP(LeaveTracker[[#This Row],[Employee Name]],Employees[[Employee Name]:[Office]],7))</f>
        <v>CTO</v>
      </c>
      <c r="F4396" s="51" t="str">
        <f>IF(ISBLANK(LeaveTracker[[#This Row],[Employee Name]]),"-----",VLOOKUP(LeaveTracker[[#This Row],[Employee Name]],Employees[[Employee Name]:[Office]],6))</f>
        <v>REGULAR</v>
      </c>
      <c r="G4396" s="24">
        <v>44949</v>
      </c>
      <c r="H4396" s="24">
        <v>44949</v>
      </c>
      <c r="I4396" s="19" t="s">
        <v>81</v>
      </c>
      <c r="K4396" s="51" t="str">
        <f ca="1">LeaveTracker[[#This Row],[Days]]&amp;" "&amp;LeaveTracker[[#This Row],[Type of Leave]]</f>
        <v>1 SL</v>
      </c>
      <c r="L4396" s="23">
        <f ca="1">NETWORKDAYS(LeaveTracker[[#This Row],[Start Date]],LeaveTracker[[#This Row],[End Date]],lstHolidays)</f>
        <v>1</v>
      </c>
      <c r="M4396" s="27"/>
    </row>
    <row r="4397" spans="1:13" ht="30" customHeight="1" x14ac:dyDescent="0.3">
      <c r="A4397" s="27">
        <f t="shared" si="44"/>
        <v>743</v>
      </c>
      <c r="B4397" s="31">
        <v>44993</v>
      </c>
      <c r="D4397" s="19" t="s">
        <v>422</v>
      </c>
      <c r="E4397" s="51" t="str">
        <f>IF(ISBLANK(LeaveTracker[[#This Row],[Employee Name]]),"-----",VLOOKUP(LeaveTracker[[#This Row],[Employee Name]],Employees[[Employee Name]:[Office]],7))</f>
        <v>CTO</v>
      </c>
      <c r="F4397" s="51" t="str">
        <f>IF(ISBLANK(LeaveTracker[[#This Row],[Employee Name]]),"-----",VLOOKUP(LeaveTracker[[#This Row],[Employee Name]],Employees[[Employee Name]:[Office]],6))</f>
        <v>REGULAR</v>
      </c>
      <c r="G4397" s="24">
        <v>44897</v>
      </c>
      <c r="H4397" s="24">
        <v>44897</v>
      </c>
      <c r="I4397" s="19" t="s">
        <v>81</v>
      </c>
      <c r="K4397" s="51" t="str">
        <f ca="1">LeaveTracker[[#This Row],[Days]]&amp;" "&amp;LeaveTracker[[#This Row],[Type of Leave]]</f>
        <v>1 SL</v>
      </c>
      <c r="L4397" s="23">
        <f ca="1">NETWORKDAYS(LeaveTracker[[#This Row],[Start Date]],LeaveTracker[[#This Row],[End Date]],lstHolidays)</f>
        <v>1</v>
      </c>
      <c r="M4397" s="27"/>
    </row>
    <row r="4398" spans="1:13" ht="30" customHeight="1" x14ac:dyDescent="0.3">
      <c r="A4398" s="27">
        <v>743</v>
      </c>
      <c r="B4398" s="31">
        <v>44993</v>
      </c>
      <c r="D4398" s="19" t="s">
        <v>422</v>
      </c>
      <c r="E4398" s="51" t="str">
        <f>IF(ISBLANK(LeaveTracker[[#This Row],[Employee Name]]),"-----",VLOOKUP(LeaveTracker[[#This Row],[Employee Name]],Employees[[Employee Name]:[Office]],7))</f>
        <v>CTO</v>
      </c>
      <c r="F4398" s="51" t="str">
        <f>IF(ISBLANK(LeaveTracker[[#This Row],[Employee Name]]),"-----",VLOOKUP(LeaveTracker[[#This Row],[Employee Name]],Employees[[Employee Name]:[Office]],6))</f>
        <v>REGULAR</v>
      </c>
      <c r="G4398" s="24">
        <v>44900</v>
      </c>
      <c r="H4398" s="24">
        <v>44900</v>
      </c>
      <c r="I4398" s="19" t="s">
        <v>81</v>
      </c>
      <c r="K4398" s="51" t="str">
        <f ca="1">LeaveTracker[[#This Row],[Days]]&amp;" "&amp;LeaveTracker[[#This Row],[Type of Leave]]</f>
        <v>1 SL</v>
      </c>
      <c r="L4398" s="23">
        <f ca="1">NETWORKDAYS(LeaveTracker[[#This Row],[Start Date]],LeaveTracker[[#This Row],[End Date]],lstHolidays)</f>
        <v>1</v>
      </c>
      <c r="M4398" s="27"/>
    </row>
    <row r="4399" spans="1:13" ht="30" customHeight="1" x14ac:dyDescent="0.3">
      <c r="A4399" s="27">
        <v>743</v>
      </c>
      <c r="B4399" s="31">
        <v>44993</v>
      </c>
      <c r="D4399" s="19" t="s">
        <v>422</v>
      </c>
      <c r="E4399" s="51" t="str">
        <f>IF(ISBLANK(LeaveTracker[[#This Row],[Employee Name]]),"-----",VLOOKUP(LeaveTracker[[#This Row],[Employee Name]],Employees[[Employee Name]:[Office]],7))</f>
        <v>CTO</v>
      </c>
      <c r="F4399" s="51" t="str">
        <f>IF(ISBLANK(LeaveTracker[[#This Row],[Employee Name]]),"-----",VLOOKUP(LeaveTracker[[#This Row],[Employee Name]],Employees[[Employee Name]:[Office]],6))</f>
        <v>REGULAR</v>
      </c>
      <c r="G4399" s="24">
        <v>44914</v>
      </c>
      <c r="H4399" s="24">
        <v>44914</v>
      </c>
      <c r="I4399" s="19" t="s">
        <v>81</v>
      </c>
      <c r="K4399" s="51" t="str">
        <f ca="1">LeaveTracker[[#This Row],[Days]]&amp;" "&amp;LeaveTracker[[#This Row],[Type of Leave]]</f>
        <v>1 SL</v>
      </c>
      <c r="L4399" s="23">
        <f ca="1">NETWORKDAYS(LeaveTracker[[#This Row],[Start Date]],LeaveTracker[[#This Row],[End Date]],lstHolidays)</f>
        <v>1</v>
      </c>
      <c r="M4399" s="27"/>
    </row>
    <row r="4400" spans="1:13" ht="30" customHeight="1" x14ac:dyDescent="0.3">
      <c r="A4400" s="27">
        <f t="shared" si="44"/>
        <v>744</v>
      </c>
      <c r="B4400" s="31">
        <v>44993</v>
      </c>
      <c r="C4400" s="31">
        <v>44960</v>
      </c>
      <c r="D4400" s="19" t="s">
        <v>422</v>
      </c>
      <c r="E4400" s="51" t="str">
        <f>IF(ISBLANK(LeaveTracker[[#This Row],[Employee Name]]),"-----",VLOOKUP(LeaveTracker[[#This Row],[Employee Name]],Employees[[Employee Name]:[Office]],7))</f>
        <v>CTO</v>
      </c>
      <c r="F4400" s="51" t="str">
        <f>IF(ISBLANK(LeaveTracker[[#This Row],[Employee Name]]),"-----",VLOOKUP(LeaveTracker[[#This Row],[Employee Name]],Employees[[Employee Name]:[Office]],6))</f>
        <v>REGULAR</v>
      </c>
      <c r="G4400" s="24">
        <v>44956</v>
      </c>
      <c r="H4400" s="24">
        <v>44957</v>
      </c>
      <c r="I4400" s="19" t="s">
        <v>81</v>
      </c>
      <c r="K4400" s="51" t="str">
        <f ca="1">LeaveTracker[[#This Row],[Days]]&amp;" "&amp;LeaveTracker[[#This Row],[Type of Leave]]</f>
        <v>2 SL</v>
      </c>
      <c r="L4400" s="23">
        <f ca="1">NETWORKDAYS(LeaveTracker[[#This Row],[Start Date]],LeaveTracker[[#This Row],[End Date]],lstHolidays)</f>
        <v>2</v>
      </c>
      <c r="M4400" s="27"/>
    </row>
    <row r="4401" spans="1:13" ht="30" customHeight="1" x14ac:dyDescent="0.3">
      <c r="A4401" s="27">
        <f t="shared" si="44"/>
        <v>745</v>
      </c>
      <c r="B4401" s="31">
        <v>44993</v>
      </c>
      <c r="C4401" s="31">
        <v>44959</v>
      </c>
      <c r="D4401" s="19" t="s">
        <v>612</v>
      </c>
      <c r="E4401" s="51" t="str">
        <f>IF(ISBLANK(LeaveTracker[[#This Row],[Employee Name]]),"-----",VLOOKUP(LeaveTracker[[#This Row],[Employee Name]],Employees[[Employee Name]:[Office]],7))</f>
        <v>CBO</v>
      </c>
      <c r="F4401" s="51" t="str">
        <f>IF(ISBLANK(LeaveTracker[[#This Row],[Employee Name]]),"-----",VLOOKUP(LeaveTracker[[#This Row],[Employee Name]],Employees[[Employee Name]:[Office]],6))</f>
        <v>REGULAR</v>
      </c>
      <c r="G4401" s="24">
        <v>44958</v>
      </c>
      <c r="H4401" s="24">
        <v>44958</v>
      </c>
      <c r="I4401" s="19" t="s">
        <v>298</v>
      </c>
      <c r="J4401" s="43" t="s">
        <v>105</v>
      </c>
      <c r="K4401" s="51" t="str">
        <f ca="1">LeaveTracker[[#This Row],[Days]]&amp;" "&amp;LeaveTracker[[#This Row],[Type of Leave]]</f>
        <v>1 OTHER</v>
      </c>
      <c r="L4401" s="23">
        <f ca="1">NETWORKDAYS(LeaveTracker[[#This Row],[Start Date]],LeaveTracker[[#This Row],[End Date]],lstHolidays)</f>
        <v>1</v>
      </c>
      <c r="M4401" s="27"/>
    </row>
    <row r="4402" spans="1:13" ht="30" customHeight="1" x14ac:dyDescent="0.3">
      <c r="A4402" s="27">
        <f t="shared" si="44"/>
        <v>746</v>
      </c>
      <c r="B4402" s="31">
        <v>44993</v>
      </c>
      <c r="C4402" s="31">
        <v>44935</v>
      </c>
      <c r="D4402" s="19" t="s">
        <v>612</v>
      </c>
      <c r="E4402" s="51" t="str">
        <f>IF(ISBLANK(LeaveTracker[[#This Row],[Employee Name]]),"-----",VLOOKUP(LeaveTracker[[#This Row],[Employee Name]],Employees[[Employee Name]:[Office]],7))</f>
        <v>CBO</v>
      </c>
      <c r="F4402" s="51" t="str">
        <f>IF(ISBLANK(LeaveTracker[[#This Row],[Employee Name]]),"-----",VLOOKUP(LeaveTracker[[#This Row],[Employee Name]],Employees[[Employee Name]:[Office]],6))</f>
        <v>REGULAR</v>
      </c>
      <c r="G4402" s="24">
        <v>44939</v>
      </c>
      <c r="H4402" s="24">
        <v>44939</v>
      </c>
      <c r="I4402" s="19" t="s">
        <v>82</v>
      </c>
      <c r="K4402" s="51" t="str">
        <f ca="1">LeaveTracker[[#This Row],[Days]]&amp;" "&amp;LeaveTracker[[#This Row],[Type of Leave]]</f>
        <v>1 VL</v>
      </c>
      <c r="L4402" s="23">
        <f ca="1">NETWORKDAYS(LeaveTracker[[#This Row],[Start Date]],LeaveTracker[[#This Row],[End Date]],lstHolidays)</f>
        <v>1</v>
      </c>
      <c r="M4402" s="27"/>
    </row>
    <row r="4403" spans="1:13" ht="30" customHeight="1" x14ac:dyDescent="0.3">
      <c r="A4403" s="27">
        <f t="shared" si="44"/>
        <v>747</v>
      </c>
      <c r="B4403" s="31">
        <v>44993</v>
      </c>
      <c r="C4403" s="31">
        <v>44929</v>
      </c>
      <c r="D4403" s="19" t="s">
        <v>186</v>
      </c>
      <c r="E4403" s="51" t="str">
        <f>IF(ISBLANK(LeaveTracker[[#This Row],[Employee Name]]),"-----",VLOOKUP(LeaveTracker[[#This Row],[Employee Name]],Employees[[Employee Name]:[Office]],7))</f>
        <v>CBO</v>
      </c>
      <c r="F4403" s="51" t="str">
        <f>IF(ISBLANK(LeaveTracker[[#This Row],[Employee Name]]),"-----",VLOOKUP(LeaveTracker[[#This Row],[Employee Name]],Employees[[Employee Name]:[Office]],6))</f>
        <v>REGULAR</v>
      </c>
      <c r="G4403" s="24">
        <v>44937</v>
      </c>
      <c r="H4403" s="24">
        <v>44937</v>
      </c>
      <c r="I4403" s="19" t="s">
        <v>298</v>
      </c>
      <c r="J4403" s="43" t="s">
        <v>105</v>
      </c>
      <c r="K4403" s="51" t="str">
        <f ca="1">LeaveTracker[[#This Row],[Days]]&amp;" "&amp;LeaveTracker[[#This Row],[Type of Leave]]</f>
        <v>1 OTHER</v>
      </c>
      <c r="L4403" s="23">
        <f ca="1">NETWORKDAYS(LeaveTracker[[#This Row],[Start Date]],LeaveTracker[[#This Row],[End Date]],lstHolidays)</f>
        <v>1</v>
      </c>
      <c r="M4403" s="27"/>
    </row>
    <row r="4404" spans="1:13" ht="30" customHeight="1" x14ac:dyDescent="0.3">
      <c r="A4404" s="27">
        <f t="shared" si="44"/>
        <v>748</v>
      </c>
      <c r="B4404" s="31">
        <v>44993</v>
      </c>
      <c r="C4404" s="31">
        <v>44809</v>
      </c>
      <c r="D4404" s="19" t="s">
        <v>1849</v>
      </c>
      <c r="E4404" s="51" t="str">
        <f>IF(ISBLANK(LeaveTracker[[#This Row],[Employee Name]]),"-----",VLOOKUP(LeaveTracker[[#This Row],[Employee Name]],Employees[[Employee Name]:[Office]],7))</f>
        <v>CCR</v>
      </c>
      <c r="F4404" s="51" t="str">
        <f>IF(ISBLANK(LeaveTracker[[#This Row],[Employee Name]]),"-----",VLOOKUP(LeaveTracker[[#This Row],[Employee Name]],Employees[[Employee Name]:[Office]],6))</f>
        <v>CASUAL</v>
      </c>
      <c r="G4404" s="24">
        <v>45176</v>
      </c>
      <c r="H4404" s="24">
        <v>45176</v>
      </c>
      <c r="I4404" s="19" t="s">
        <v>82</v>
      </c>
      <c r="K4404" s="51" t="str">
        <f ca="1">LeaveTracker[[#This Row],[Days]]&amp;" "&amp;LeaveTracker[[#This Row],[Type of Leave]]</f>
        <v>1 VL</v>
      </c>
      <c r="L4404" s="23">
        <f ca="1">NETWORKDAYS(LeaveTracker[[#This Row],[Start Date]],LeaveTracker[[#This Row],[End Date]],lstHolidays)</f>
        <v>1</v>
      </c>
      <c r="M4404" s="27"/>
    </row>
    <row r="4405" spans="1:13" ht="30" customHeight="1" x14ac:dyDescent="0.3">
      <c r="A4405" s="27">
        <f t="shared" si="44"/>
        <v>749</v>
      </c>
      <c r="B4405" s="31">
        <v>44993</v>
      </c>
      <c r="C4405" s="31">
        <v>44949</v>
      </c>
      <c r="D4405" s="19" t="s">
        <v>186</v>
      </c>
      <c r="E4405" s="51" t="str">
        <f>IF(ISBLANK(LeaveTracker[[#This Row],[Employee Name]]),"-----",VLOOKUP(LeaveTracker[[#This Row],[Employee Name]],Employees[[Employee Name]:[Office]],7))</f>
        <v>CBO</v>
      </c>
      <c r="F4405" s="51" t="str">
        <f>IF(ISBLANK(LeaveTracker[[#This Row],[Employee Name]]),"-----",VLOOKUP(LeaveTracker[[#This Row],[Employee Name]],Employees[[Employee Name]:[Office]],6))</f>
        <v>REGULAR</v>
      </c>
      <c r="G4405" s="24">
        <v>44946</v>
      </c>
      <c r="H4405" s="24">
        <v>44946</v>
      </c>
      <c r="I4405" s="19" t="s">
        <v>81</v>
      </c>
      <c r="K4405" s="51" t="str">
        <f ca="1">LeaveTracker[[#This Row],[Days]]&amp;" "&amp;LeaveTracker[[#This Row],[Type of Leave]]</f>
        <v>1 SL</v>
      </c>
      <c r="L4405" s="23">
        <f ca="1">NETWORKDAYS(LeaveTracker[[#This Row],[Start Date]],LeaveTracker[[#This Row],[End Date]],lstHolidays)</f>
        <v>1</v>
      </c>
      <c r="M4405" s="27"/>
    </row>
    <row r="4406" spans="1:13" ht="30" customHeight="1" x14ac:dyDescent="0.3">
      <c r="A4406" s="27">
        <f t="shared" si="44"/>
        <v>750</v>
      </c>
      <c r="B4406" s="31">
        <v>44993</v>
      </c>
      <c r="C4406" s="31">
        <v>44916</v>
      </c>
      <c r="D4406" s="19" t="s">
        <v>396</v>
      </c>
      <c r="E4406" s="51" t="str">
        <f>IF(ISBLANK(LeaveTracker[[#This Row],[Employee Name]]),"-----",VLOOKUP(LeaveTracker[[#This Row],[Employee Name]],Employees[[Employee Name]:[Office]],7))</f>
        <v>CTO</v>
      </c>
      <c r="F4406" s="51" t="str">
        <f>IF(ISBLANK(LeaveTracker[[#This Row],[Employee Name]]),"-----",VLOOKUP(LeaveTracker[[#This Row],[Employee Name]],Employees[[Employee Name]:[Office]],6))</f>
        <v>REGULAR</v>
      </c>
      <c r="G4406" s="24">
        <v>44923</v>
      </c>
      <c r="H4406" s="24">
        <v>44924</v>
      </c>
      <c r="I4406" s="19" t="s">
        <v>82</v>
      </c>
      <c r="K4406" s="51" t="str">
        <f ca="1">LeaveTracker[[#This Row],[Days]]&amp;" "&amp;LeaveTracker[[#This Row],[Type of Leave]]</f>
        <v>2 VL</v>
      </c>
      <c r="L4406" s="23">
        <f ca="1">NETWORKDAYS(LeaveTracker[[#This Row],[Start Date]],LeaveTracker[[#This Row],[End Date]],lstHolidays)</f>
        <v>2</v>
      </c>
      <c r="M4406" s="27"/>
    </row>
    <row r="4407" spans="1:13" ht="30" customHeight="1" x14ac:dyDescent="0.3">
      <c r="A4407" s="27">
        <f t="shared" si="44"/>
        <v>751</v>
      </c>
      <c r="B4407" s="31">
        <v>44993</v>
      </c>
      <c r="C4407" s="31">
        <v>44930</v>
      </c>
      <c r="D4407" s="19" t="s">
        <v>422</v>
      </c>
      <c r="E4407" s="51" t="str">
        <f>IF(ISBLANK(LeaveTracker[[#This Row],[Employee Name]]),"-----",VLOOKUP(LeaveTracker[[#This Row],[Employee Name]],Employees[[Employee Name]:[Office]],7))</f>
        <v>CTO</v>
      </c>
      <c r="F4407" s="51" t="str">
        <f>IF(ISBLANK(LeaveTracker[[#This Row],[Employee Name]]),"-----",VLOOKUP(LeaveTracker[[#This Row],[Employee Name]],Employees[[Employee Name]:[Office]],6))</f>
        <v>REGULAR</v>
      </c>
      <c r="G4407" s="24">
        <v>44931</v>
      </c>
      <c r="H4407" s="24">
        <v>44931</v>
      </c>
      <c r="I4407" s="19" t="s">
        <v>298</v>
      </c>
      <c r="J4407" s="43" t="s">
        <v>105</v>
      </c>
      <c r="K4407" s="51" t="str">
        <f ca="1">LeaveTracker[[#This Row],[Days]]&amp;" "&amp;LeaveTracker[[#This Row],[Type of Leave]]</f>
        <v>1 OTHER</v>
      </c>
      <c r="L4407" s="23">
        <f ca="1">NETWORKDAYS(LeaveTracker[[#This Row],[Start Date]],LeaveTracker[[#This Row],[End Date]],lstHolidays)</f>
        <v>1</v>
      </c>
      <c r="M4407" s="27"/>
    </row>
    <row r="4408" spans="1:13" ht="30" customHeight="1" x14ac:dyDescent="0.3">
      <c r="A4408" s="27">
        <f t="shared" si="44"/>
        <v>752</v>
      </c>
      <c r="B4408" s="31">
        <v>44993</v>
      </c>
      <c r="C4408" s="31">
        <v>44941</v>
      </c>
      <c r="D4408" s="19" t="s">
        <v>840</v>
      </c>
      <c r="E4408" s="51" t="str">
        <f>IF(ISBLANK(LeaveTracker[[#This Row],[Employee Name]]),"-----",VLOOKUP(LeaveTracker[[#This Row],[Employee Name]],Employees[[Employee Name]:[Office]],7))</f>
        <v>CEO</v>
      </c>
      <c r="F4408" s="51" t="str">
        <f>IF(ISBLANK(LeaveTracker[[#This Row],[Employee Name]]),"-----",VLOOKUP(LeaveTracker[[#This Row],[Employee Name]],Employees[[Employee Name]:[Office]],6))</f>
        <v>REGULAR</v>
      </c>
      <c r="G4408" s="24">
        <v>44930</v>
      </c>
      <c r="H4408" s="24">
        <v>44930</v>
      </c>
      <c r="I4408" s="19" t="s">
        <v>298</v>
      </c>
      <c r="J4408" s="43" t="s">
        <v>158</v>
      </c>
      <c r="K4408" s="51" t="str">
        <f ca="1">LeaveTracker[[#This Row],[Days]]&amp;" "&amp;LeaveTracker[[#This Row],[Type of Leave]]</f>
        <v>1 OTHER</v>
      </c>
      <c r="L4408" s="23">
        <f ca="1">NETWORKDAYS(LeaveTracker[[#This Row],[Start Date]],LeaveTracker[[#This Row],[End Date]],lstHolidays)</f>
        <v>1</v>
      </c>
      <c r="M4408" s="27"/>
    </row>
    <row r="4409" spans="1:13" ht="30" customHeight="1" x14ac:dyDescent="0.3">
      <c r="A4409" s="27">
        <f t="shared" si="44"/>
        <v>753</v>
      </c>
      <c r="B4409" s="31">
        <v>44993</v>
      </c>
      <c r="C4409" s="31">
        <v>44938</v>
      </c>
      <c r="D4409" s="19" t="s">
        <v>660</v>
      </c>
      <c r="E4409" s="51" t="str">
        <f>IF(ISBLANK(LeaveTracker[[#This Row],[Employee Name]]),"-----",VLOOKUP(LeaveTracker[[#This Row],[Employee Name]],Employees[[Employee Name]:[Office]],7))</f>
        <v>CTO</v>
      </c>
      <c r="F4409" s="51" t="str">
        <f>IF(ISBLANK(LeaveTracker[[#This Row],[Employee Name]]),"-----",VLOOKUP(LeaveTracker[[#This Row],[Employee Name]],Employees[[Employee Name]:[Office]],6))</f>
        <v>REGULAR</v>
      </c>
      <c r="G4409" s="24">
        <v>44937</v>
      </c>
      <c r="H4409" s="24">
        <v>44937</v>
      </c>
      <c r="I4409" s="19" t="s">
        <v>298</v>
      </c>
      <c r="J4409" s="43" t="s">
        <v>644</v>
      </c>
      <c r="K4409" s="51" t="str">
        <f ca="1">LeaveTracker[[#This Row],[Days]]&amp;" "&amp;LeaveTracker[[#This Row],[Type of Leave]]</f>
        <v>1 OTHER</v>
      </c>
      <c r="L4409" s="23">
        <f ca="1">NETWORKDAYS(LeaveTracker[[#This Row],[Start Date]],LeaveTracker[[#This Row],[End Date]],lstHolidays)</f>
        <v>1</v>
      </c>
      <c r="M4409" s="27"/>
    </row>
    <row r="4410" spans="1:13" ht="30" customHeight="1" x14ac:dyDescent="0.3">
      <c r="A4410" s="27">
        <f t="shared" si="44"/>
        <v>754</v>
      </c>
      <c r="B4410" s="31">
        <v>44993</v>
      </c>
      <c r="D4410" s="19" t="s">
        <v>418</v>
      </c>
      <c r="E4410" s="51" t="str">
        <f>IF(ISBLANK(LeaveTracker[[#This Row],[Employee Name]]),"-----",VLOOKUP(LeaveTracker[[#This Row],[Employee Name]],Employees[[Employee Name]:[Office]],7))</f>
        <v>CTO</v>
      </c>
      <c r="F4410" s="51" t="str">
        <f>IF(ISBLANK(LeaveTracker[[#This Row],[Employee Name]]),"-----",VLOOKUP(LeaveTracker[[#This Row],[Employee Name]],Employees[[Employee Name]:[Office]],6))</f>
        <v>REGULAR</v>
      </c>
      <c r="G4410" s="24">
        <v>44950</v>
      </c>
      <c r="H4410" s="24">
        <v>44950</v>
      </c>
      <c r="I4410" s="19" t="s">
        <v>82</v>
      </c>
      <c r="K4410" s="51" t="str">
        <f ca="1">LeaveTracker[[#This Row],[Days]]&amp;" "&amp;LeaveTracker[[#This Row],[Type of Leave]]</f>
        <v>1 VL</v>
      </c>
      <c r="L4410" s="23">
        <f ca="1">NETWORKDAYS(LeaveTracker[[#This Row],[Start Date]],LeaveTracker[[#This Row],[End Date]],lstHolidays)</f>
        <v>1</v>
      </c>
      <c r="M4410" s="27"/>
    </row>
    <row r="4411" spans="1:13" ht="30" customHeight="1" x14ac:dyDescent="0.3">
      <c r="A4411" s="27">
        <f t="shared" si="44"/>
        <v>755</v>
      </c>
      <c r="B4411" s="31">
        <v>44993</v>
      </c>
      <c r="C4411" s="31">
        <v>44930</v>
      </c>
      <c r="D4411" s="19" t="s">
        <v>411</v>
      </c>
      <c r="E4411" s="51" t="str">
        <f>IF(ISBLANK(LeaveTracker[[#This Row],[Employee Name]]),"-----",VLOOKUP(LeaveTracker[[#This Row],[Employee Name]],Employees[[Employee Name]:[Office]],7))</f>
        <v>CTO</v>
      </c>
      <c r="F4411" s="51" t="str">
        <f>IF(ISBLANK(LeaveTracker[[#This Row],[Employee Name]]),"-----",VLOOKUP(LeaveTracker[[#This Row],[Employee Name]],Employees[[Employee Name]:[Office]],6))</f>
        <v>REGULAR</v>
      </c>
      <c r="G4411" s="24">
        <v>44929</v>
      </c>
      <c r="H4411" s="24">
        <v>44929</v>
      </c>
      <c r="I4411" s="19" t="s">
        <v>81</v>
      </c>
      <c r="K4411" s="51" t="str">
        <f ca="1">LeaveTracker[[#This Row],[Days]]&amp;" "&amp;LeaveTracker[[#This Row],[Type of Leave]]</f>
        <v>1 SL</v>
      </c>
      <c r="L4411" s="23">
        <f ca="1">NETWORKDAYS(LeaveTracker[[#This Row],[Start Date]],LeaveTracker[[#This Row],[End Date]],lstHolidays)</f>
        <v>1</v>
      </c>
      <c r="M4411" s="27"/>
    </row>
    <row r="4412" spans="1:13" ht="30" customHeight="1" x14ac:dyDescent="0.3">
      <c r="A4412" s="27">
        <f t="shared" si="44"/>
        <v>756</v>
      </c>
      <c r="B4412" s="31">
        <v>44993</v>
      </c>
      <c r="C4412" s="31">
        <v>44953</v>
      </c>
      <c r="D4412" s="19" t="s">
        <v>1329</v>
      </c>
      <c r="E4412" s="51" t="str">
        <f>IF(ISBLANK(LeaveTracker[[#This Row],[Employee Name]]),"-----",VLOOKUP(LeaveTracker[[#This Row],[Employee Name]],Employees[[Employee Name]:[Office]],7))</f>
        <v>ONT</v>
      </c>
      <c r="F4412" s="51" t="str">
        <f>IF(ISBLANK(LeaveTracker[[#This Row],[Employee Name]]),"-----",VLOOKUP(LeaveTracker[[#This Row],[Employee Name]],Employees[[Employee Name]:[Office]],6))</f>
        <v>REGULAR</v>
      </c>
      <c r="G4412" s="24">
        <v>37653</v>
      </c>
      <c r="H4412" s="24">
        <v>44958</v>
      </c>
      <c r="I4412" s="19" t="s">
        <v>298</v>
      </c>
      <c r="J4412" s="43" t="s">
        <v>105</v>
      </c>
      <c r="K4412" s="51" t="str">
        <f ca="1">LeaveTracker[[#This Row],[Days]]&amp;" "&amp;LeaveTracker[[#This Row],[Type of Leave]]</f>
        <v>5210 OTHER</v>
      </c>
      <c r="L4412" s="23">
        <f ca="1">NETWORKDAYS(LeaveTracker[[#This Row],[Start Date]],LeaveTracker[[#This Row],[End Date]],lstHolidays)</f>
        <v>5210</v>
      </c>
      <c r="M4412" s="27"/>
    </row>
    <row r="4413" spans="1:13" ht="30" customHeight="1" x14ac:dyDescent="0.3">
      <c r="A4413" s="27">
        <f t="shared" si="44"/>
        <v>757</v>
      </c>
      <c r="B4413" s="31">
        <v>44993</v>
      </c>
      <c r="C4413" s="31">
        <v>44958</v>
      </c>
      <c r="D4413" s="19" t="s">
        <v>112</v>
      </c>
      <c r="E4413" s="51" t="str">
        <f>IF(ISBLANK(LeaveTracker[[#This Row],[Employee Name]]),"-----",VLOOKUP(LeaveTracker[[#This Row],[Employee Name]],Employees[[Employee Name]:[Office]],7))</f>
        <v>ONT</v>
      </c>
      <c r="F4413" s="51" t="str">
        <f>IF(ISBLANK(LeaveTracker[[#This Row],[Employee Name]]),"-----",VLOOKUP(LeaveTracker[[#This Row],[Employee Name]],Employees[[Employee Name]:[Office]],6))</f>
        <v>REGULAR</v>
      </c>
      <c r="G4413" s="24">
        <v>44956</v>
      </c>
      <c r="H4413" s="24">
        <v>44957</v>
      </c>
      <c r="I4413" s="19" t="s">
        <v>81</v>
      </c>
      <c r="K4413" s="51" t="str">
        <f ca="1">LeaveTracker[[#This Row],[Days]]&amp;" "&amp;LeaveTracker[[#This Row],[Type of Leave]]</f>
        <v>2 SL</v>
      </c>
      <c r="L4413" s="23">
        <f ca="1">NETWORKDAYS(LeaveTracker[[#This Row],[Start Date]],LeaveTracker[[#This Row],[End Date]],lstHolidays)</f>
        <v>2</v>
      </c>
      <c r="M4413" s="27"/>
    </row>
    <row r="4414" spans="1:13" ht="30" customHeight="1" x14ac:dyDescent="0.3">
      <c r="A4414" s="27">
        <f t="shared" si="44"/>
        <v>758</v>
      </c>
      <c r="B4414" s="31">
        <v>44993</v>
      </c>
      <c r="C4414" s="31">
        <v>44904</v>
      </c>
      <c r="D4414" s="19" t="s">
        <v>1286</v>
      </c>
      <c r="E4414" s="51" t="str">
        <f>IF(ISBLANK(LeaveTracker[[#This Row],[Employee Name]]),"-----",VLOOKUP(LeaveTracker[[#This Row],[Employee Name]],Employees[[Employee Name]:[Office]],7))</f>
        <v>CTO</v>
      </c>
      <c r="F4414" s="51" t="str">
        <f>IF(ISBLANK(LeaveTracker[[#This Row],[Employee Name]]),"-----",VLOOKUP(LeaveTracker[[#This Row],[Employee Name]],Employees[[Employee Name]:[Office]],6))</f>
        <v>REGULAR</v>
      </c>
      <c r="G4414" s="24">
        <v>44939</v>
      </c>
      <c r="H4414" s="24">
        <v>44939</v>
      </c>
      <c r="I4414" s="19" t="s">
        <v>298</v>
      </c>
      <c r="J4414" s="43" t="s">
        <v>105</v>
      </c>
      <c r="K4414" s="51" t="str">
        <f ca="1">LeaveTracker[[#This Row],[Days]]&amp;" "&amp;LeaveTracker[[#This Row],[Type of Leave]]</f>
        <v>1 OTHER</v>
      </c>
      <c r="L4414" s="23">
        <f ca="1">NETWORKDAYS(LeaveTracker[[#This Row],[Start Date]],LeaveTracker[[#This Row],[End Date]],lstHolidays)</f>
        <v>1</v>
      </c>
      <c r="M4414" s="27"/>
    </row>
    <row r="4415" spans="1:13" ht="30" customHeight="1" x14ac:dyDescent="0.3">
      <c r="A4415" s="27">
        <f t="shared" si="44"/>
        <v>759</v>
      </c>
      <c r="B4415" s="31">
        <v>44993</v>
      </c>
      <c r="C4415" s="31">
        <v>44914</v>
      </c>
      <c r="D4415" s="19" t="s">
        <v>1286</v>
      </c>
      <c r="E4415" s="51" t="str">
        <f>IF(ISBLANK(LeaveTracker[[#This Row],[Employee Name]]),"-----",VLOOKUP(LeaveTracker[[#This Row],[Employee Name]],Employees[[Employee Name]:[Office]],7))</f>
        <v>CTO</v>
      </c>
      <c r="F4415" s="51" t="str">
        <f>IF(ISBLANK(LeaveTracker[[#This Row],[Employee Name]]),"-----",VLOOKUP(LeaveTracker[[#This Row],[Employee Name]],Employees[[Employee Name]:[Office]],6))</f>
        <v>REGULAR</v>
      </c>
      <c r="G4415" s="24">
        <v>44917</v>
      </c>
      <c r="H4415" s="24">
        <v>44917</v>
      </c>
      <c r="I4415" s="19" t="s">
        <v>82</v>
      </c>
      <c r="K4415" s="51" t="str">
        <f ca="1">LeaveTracker[[#This Row],[Days]]&amp;" "&amp;LeaveTracker[[#This Row],[Type of Leave]]</f>
        <v>1 VL</v>
      </c>
      <c r="L4415" s="23">
        <f ca="1">NETWORKDAYS(LeaveTracker[[#This Row],[Start Date]],LeaveTracker[[#This Row],[End Date]],lstHolidays)</f>
        <v>1</v>
      </c>
      <c r="M4415" s="27"/>
    </row>
    <row r="4416" spans="1:13" ht="30" customHeight="1" x14ac:dyDescent="0.3">
      <c r="A4416" s="27">
        <f t="shared" si="44"/>
        <v>760</v>
      </c>
      <c r="B4416" s="31">
        <v>44993</v>
      </c>
      <c r="C4416" s="31">
        <v>44929</v>
      </c>
      <c r="D4416" s="19" t="s">
        <v>834</v>
      </c>
      <c r="E4416" s="51" t="str">
        <f>IF(ISBLANK(LeaveTracker[[#This Row],[Employee Name]]),"-----",VLOOKUP(LeaveTracker[[#This Row],[Employee Name]],Employees[[Employee Name]:[Office]],7))</f>
        <v>CTO</v>
      </c>
      <c r="F4416" s="51" t="str">
        <f>IF(ISBLANK(LeaveTracker[[#This Row],[Employee Name]]),"-----",VLOOKUP(LeaveTracker[[#This Row],[Employee Name]],Employees[[Employee Name]:[Office]],6))</f>
        <v>REGULAR</v>
      </c>
      <c r="G4416" s="31">
        <v>44929</v>
      </c>
      <c r="H4416" s="31">
        <v>44929</v>
      </c>
      <c r="I4416" s="19" t="s">
        <v>81</v>
      </c>
      <c r="K4416" s="51" t="str">
        <f ca="1">LeaveTracker[[#This Row],[Days]]&amp;" "&amp;LeaveTracker[[#This Row],[Type of Leave]]</f>
        <v>1 SL</v>
      </c>
      <c r="L4416" s="23">
        <f ca="1">NETWORKDAYS(LeaveTracker[[#This Row],[Start Date]],LeaveTracker[[#This Row],[End Date]],lstHolidays)</f>
        <v>1</v>
      </c>
      <c r="M4416" s="27"/>
    </row>
    <row r="4417" spans="1:13" ht="30" customHeight="1" x14ac:dyDescent="0.3">
      <c r="A4417" s="27">
        <f t="shared" si="44"/>
        <v>761</v>
      </c>
      <c r="B4417" s="31">
        <v>44993</v>
      </c>
      <c r="C4417" s="31">
        <v>44929</v>
      </c>
      <c r="D4417" s="19" t="s">
        <v>834</v>
      </c>
      <c r="E4417" s="51" t="str">
        <f>IF(ISBLANK(LeaveTracker[[#This Row],[Employee Name]]),"-----",VLOOKUP(LeaveTracker[[#This Row],[Employee Name]],Employees[[Employee Name]:[Office]],7))</f>
        <v>CTO</v>
      </c>
      <c r="F4417" s="51" t="str">
        <f>IF(ISBLANK(LeaveTracker[[#This Row],[Employee Name]]),"-----",VLOOKUP(LeaveTracker[[#This Row],[Employee Name]],Employees[[Employee Name]:[Office]],6))</f>
        <v>REGULAR</v>
      </c>
      <c r="G4417" s="24">
        <v>44911</v>
      </c>
      <c r="H4417" s="24">
        <v>44922</v>
      </c>
      <c r="I4417" s="19" t="s">
        <v>82</v>
      </c>
      <c r="K4417" s="51" t="str">
        <f>LeaveTracker[[#This Row],[Days]]&amp;" "&amp;LeaveTracker[[#This Row],[Type of Leave]]</f>
        <v>6.5 VL</v>
      </c>
      <c r="L4417" s="23">
        <v>6.5</v>
      </c>
      <c r="M4417" s="27"/>
    </row>
    <row r="4418" spans="1:13" ht="30" customHeight="1" x14ac:dyDescent="0.3">
      <c r="A4418" s="27">
        <f t="shared" si="44"/>
        <v>762</v>
      </c>
      <c r="B4418" s="31">
        <v>44993</v>
      </c>
      <c r="C4418" s="31">
        <v>44936</v>
      </c>
      <c r="D4418" s="19" t="s">
        <v>1297</v>
      </c>
      <c r="E4418" s="51" t="str">
        <f>IF(ISBLANK(LeaveTracker[[#This Row],[Employee Name]]),"-----",VLOOKUP(LeaveTracker[[#This Row],[Employee Name]],Employees[[Employee Name]:[Office]],7))</f>
        <v>CTO</v>
      </c>
      <c r="F4418" s="51" t="str">
        <f>IF(ISBLANK(LeaveTracker[[#This Row],[Employee Name]]),"-----",VLOOKUP(LeaveTracker[[#This Row],[Employee Name]],Employees[[Employee Name]:[Office]],6))</f>
        <v>REGULAR</v>
      </c>
      <c r="G4418" s="24">
        <v>44943</v>
      </c>
      <c r="H4418" s="24">
        <v>44943</v>
      </c>
      <c r="I4418" s="19" t="s">
        <v>298</v>
      </c>
      <c r="J4418" s="43" t="s">
        <v>105</v>
      </c>
      <c r="K4418" s="51" t="str">
        <f ca="1">LeaveTracker[[#This Row],[Days]]&amp;" "&amp;LeaveTracker[[#This Row],[Type of Leave]]</f>
        <v>1 OTHER</v>
      </c>
      <c r="L4418" s="23">
        <f ca="1">NETWORKDAYS(LeaveTracker[[#This Row],[Start Date]],LeaveTracker[[#This Row],[End Date]],lstHolidays)</f>
        <v>1</v>
      </c>
      <c r="M4418" s="27"/>
    </row>
    <row r="4419" spans="1:13" ht="30" customHeight="1" x14ac:dyDescent="0.3">
      <c r="A4419" s="27">
        <f t="shared" si="44"/>
        <v>763</v>
      </c>
      <c r="B4419" s="31">
        <v>44993</v>
      </c>
      <c r="C4419" s="31">
        <v>44935</v>
      </c>
      <c r="D4419" s="19" t="s">
        <v>944</v>
      </c>
      <c r="E4419" s="51" t="str">
        <f>IF(ISBLANK(LeaveTracker[[#This Row],[Employee Name]]),"-----",VLOOKUP(LeaveTracker[[#This Row],[Employee Name]],Employees[[Employee Name]:[Office]],7))</f>
        <v>EEO/ CITY MARKET</v>
      </c>
      <c r="F4419" s="51" t="str">
        <f>IF(ISBLANK(LeaveTracker[[#This Row],[Employee Name]]),"-----",VLOOKUP(LeaveTracker[[#This Row],[Employee Name]],Employees[[Employee Name]:[Office]],6))</f>
        <v>REGULAR</v>
      </c>
      <c r="G4419" s="24">
        <v>44932</v>
      </c>
      <c r="H4419" s="24">
        <v>44932</v>
      </c>
      <c r="I4419" s="19" t="s">
        <v>298</v>
      </c>
      <c r="J4419" s="43" t="s">
        <v>105</v>
      </c>
      <c r="K4419" s="51" t="str">
        <f ca="1">LeaveTracker[[#This Row],[Days]]&amp;" "&amp;LeaveTracker[[#This Row],[Type of Leave]]</f>
        <v>1 OTHER</v>
      </c>
      <c r="L4419" s="23">
        <f ca="1">NETWORKDAYS(LeaveTracker[[#This Row],[Start Date]],LeaveTracker[[#This Row],[End Date]],lstHolidays)</f>
        <v>1</v>
      </c>
      <c r="M4419" s="27"/>
    </row>
    <row r="4420" spans="1:13" ht="30" customHeight="1" x14ac:dyDescent="0.3">
      <c r="A4420" s="27">
        <f t="shared" si="44"/>
        <v>764</v>
      </c>
      <c r="B4420" s="31">
        <v>44993</v>
      </c>
      <c r="C4420" s="31">
        <v>44932</v>
      </c>
      <c r="D4420" s="19" t="s">
        <v>405</v>
      </c>
      <c r="E4420" s="51" t="str">
        <f>IF(ISBLANK(LeaveTracker[[#This Row],[Employee Name]]),"-----",VLOOKUP(LeaveTracker[[#This Row],[Employee Name]],Employees[[Employee Name]:[Office]],7))</f>
        <v>CTO</v>
      </c>
      <c r="F4420" s="51" t="str">
        <f>IF(ISBLANK(LeaveTracker[[#This Row],[Employee Name]]),"-----",VLOOKUP(LeaveTracker[[#This Row],[Employee Name]],Employees[[Employee Name]:[Office]],6))</f>
        <v>REGULAR</v>
      </c>
      <c r="G4420" s="24">
        <v>44931</v>
      </c>
      <c r="H4420" s="24">
        <v>44931</v>
      </c>
      <c r="I4420" s="19" t="s">
        <v>81</v>
      </c>
      <c r="K4420" s="51" t="str">
        <f ca="1">LeaveTracker[[#This Row],[Days]]&amp;" "&amp;LeaveTracker[[#This Row],[Type of Leave]]</f>
        <v>1 SL</v>
      </c>
      <c r="L4420" s="23">
        <f ca="1">NETWORKDAYS(LeaveTracker[[#This Row],[Start Date]],LeaveTracker[[#This Row],[End Date]],lstHolidays)</f>
        <v>1</v>
      </c>
      <c r="M4420" s="27"/>
    </row>
    <row r="4421" spans="1:13" ht="30" customHeight="1" x14ac:dyDescent="0.3">
      <c r="A4421" s="27">
        <f t="shared" si="44"/>
        <v>765</v>
      </c>
      <c r="B4421" s="31">
        <v>44993</v>
      </c>
      <c r="C4421" s="31">
        <v>44950</v>
      </c>
      <c r="D4421" s="19" t="s">
        <v>1985</v>
      </c>
      <c r="E4421" s="51" t="str">
        <f>IF(ISBLANK(LeaveTracker[[#This Row],[Employee Name]]),"-----",VLOOKUP(LeaveTracker[[#This Row],[Employee Name]],Employees[[Employee Name]:[Office]],7))</f>
        <v>ONT</v>
      </c>
      <c r="F4421" s="51" t="str">
        <f>IF(ISBLANK(LeaveTracker[[#This Row],[Employee Name]]),"-----",VLOOKUP(LeaveTracker[[#This Row],[Employee Name]],Employees[[Employee Name]:[Office]],6))</f>
        <v>REGULAR</v>
      </c>
      <c r="G4421" s="24">
        <v>44946</v>
      </c>
      <c r="H4421" s="24">
        <v>44946</v>
      </c>
      <c r="I4421" s="19" t="s">
        <v>81</v>
      </c>
      <c r="K4421" s="51" t="str">
        <f ca="1">LeaveTracker[[#This Row],[Days]]&amp;" "&amp;LeaveTracker[[#This Row],[Type of Leave]]</f>
        <v>1 SL</v>
      </c>
      <c r="L4421" s="23">
        <f ca="1">NETWORKDAYS(LeaveTracker[[#This Row],[Start Date]],LeaveTracker[[#This Row],[End Date]],lstHolidays)</f>
        <v>1</v>
      </c>
      <c r="M4421" s="27"/>
    </row>
    <row r="4422" spans="1:13" ht="30" customHeight="1" x14ac:dyDescent="0.3">
      <c r="A4422" s="27">
        <f t="shared" si="44"/>
        <v>766</v>
      </c>
      <c r="B4422" s="31">
        <v>44993</v>
      </c>
      <c r="C4422" s="31">
        <v>44930</v>
      </c>
      <c r="D4422" s="19" t="s">
        <v>1044</v>
      </c>
      <c r="E4422" s="51" t="str">
        <f>IF(ISBLANK(LeaveTracker[[#This Row],[Employee Name]]),"-----",VLOOKUP(LeaveTracker[[#This Row],[Employee Name]],Employees[[Employee Name]:[Office]],7))</f>
        <v>ONT</v>
      </c>
      <c r="F4422" s="51" t="str">
        <f>IF(ISBLANK(LeaveTracker[[#This Row],[Employee Name]]),"-----",VLOOKUP(LeaveTracker[[#This Row],[Employee Name]],Employees[[Employee Name]:[Office]],6))</f>
        <v>REGULAR</v>
      </c>
      <c r="G4422" s="24">
        <v>44922</v>
      </c>
      <c r="H4422" s="24">
        <v>44924</v>
      </c>
      <c r="I4422" s="19" t="s">
        <v>81</v>
      </c>
      <c r="K4422" s="51" t="str">
        <f ca="1">LeaveTracker[[#This Row],[Days]]&amp;" "&amp;LeaveTracker[[#This Row],[Type of Leave]]</f>
        <v>3 SL</v>
      </c>
      <c r="L4422" s="23">
        <f ca="1">NETWORKDAYS(LeaveTracker[[#This Row],[Start Date]],LeaveTracker[[#This Row],[End Date]],lstHolidays)</f>
        <v>3</v>
      </c>
      <c r="M4422" s="27"/>
    </row>
    <row r="4423" spans="1:13" ht="30" customHeight="1" x14ac:dyDescent="0.3">
      <c r="A4423" s="27">
        <f t="shared" si="44"/>
        <v>767</v>
      </c>
      <c r="B4423" s="31">
        <v>44993</v>
      </c>
      <c r="C4423" s="31">
        <v>44929</v>
      </c>
      <c r="D4423" s="19" t="s">
        <v>1189</v>
      </c>
      <c r="E4423" s="51" t="str">
        <f>IF(ISBLANK(LeaveTracker[[#This Row],[Employee Name]]),"-----",VLOOKUP(LeaveTracker[[#This Row],[Employee Name]],Employees[[Employee Name]:[Office]],7))</f>
        <v>ONT</v>
      </c>
      <c r="F4423" s="51" t="str">
        <f>IF(ISBLANK(LeaveTracker[[#This Row],[Employee Name]]),"-----",VLOOKUP(LeaveTracker[[#This Row],[Employee Name]],Employees[[Employee Name]:[Office]],6))</f>
        <v>REGULAR</v>
      </c>
      <c r="G4423" s="24">
        <v>44886</v>
      </c>
      <c r="H4423" s="24">
        <v>44890</v>
      </c>
      <c r="I4423" s="19" t="s">
        <v>82</v>
      </c>
      <c r="K4423" s="51" t="str">
        <f ca="1">LeaveTracker[[#This Row],[Days]]&amp;" "&amp;LeaveTracker[[#This Row],[Type of Leave]]</f>
        <v>5 VL</v>
      </c>
      <c r="L4423" s="23">
        <f ca="1">NETWORKDAYS(LeaveTracker[[#This Row],[Start Date]],LeaveTracker[[#This Row],[End Date]],lstHolidays)</f>
        <v>5</v>
      </c>
      <c r="M4423" s="27"/>
    </row>
    <row r="4424" spans="1:13" ht="30" customHeight="1" x14ac:dyDescent="0.3">
      <c r="A4424" s="27">
        <f t="shared" si="44"/>
        <v>768</v>
      </c>
      <c r="B4424" s="31">
        <v>44993</v>
      </c>
      <c r="C4424" s="31">
        <v>44929</v>
      </c>
      <c r="D4424" s="19" t="s">
        <v>1189</v>
      </c>
      <c r="E4424" s="51" t="str">
        <f>IF(ISBLANK(LeaveTracker[[#This Row],[Employee Name]]),"-----",VLOOKUP(LeaveTracker[[#This Row],[Employee Name]],Employees[[Employee Name]:[Office]],7))</f>
        <v>ONT</v>
      </c>
      <c r="F4424" s="51" t="str">
        <f>IF(ISBLANK(LeaveTracker[[#This Row],[Employee Name]]),"-----",VLOOKUP(LeaveTracker[[#This Row],[Employee Name]],Employees[[Employee Name]:[Office]],6))</f>
        <v>REGULAR</v>
      </c>
      <c r="G4424" s="24">
        <v>44881</v>
      </c>
      <c r="H4424" s="24">
        <v>44883</v>
      </c>
      <c r="I4424" s="19" t="s">
        <v>81</v>
      </c>
      <c r="K4424" s="51" t="str">
        <f ca="1">LeaveTracker[[#This Row],[Days]]&amp;" "&amp;LeaveTracker[[#This Row],[Type of Leave]]</f>
        <v>3 SL</v>
      </c>
      <c r="L4424" s="23">
        <f ca="1">NETWORKDAYS(LeaveTracker[[#This Row],[Start Date]],LeaveTracker[[#This Row],[End Date]],lstHolidays)</f>
        <v>3</v>
      </c>
      <c r="M4424" s="27"/>
    </row>
    <row r="4425" spans="1:13" ht="30" customHeight="1" x14ac:dyDescent="0.3">
      <c r="A4425" s="27">
        <f t="shared" si="44"/>
        <v>769</v>
      </c>
      <c r="B4425" s="31">
        <v>44993</v>
      </c>
      <c r="C4425" s="31">
        <v>44929</v>
      </c>
      <c r="D4425" s="19" t="s">
        <v>1189</v>
      </c>
      <c r="E4425" s="51" t="str">
        <f>IF(ISBLANK(LeaveTracker[[#This Row],[Employee Name]]),"-----",VLOOKUP(LeaveTracker[[#This Row],[Employee Name]],Employees[[Employee Name]:[Office]],7))</f>
        <v>ONT</v>
      </c>
      <c r="F4425" s="51" t="str">
        <f>IF(ISBLANK(LeaveTracker[[#This Row],[Employee Name]]),"-----",VLOOKUP(LeaveTracker[[#This Row],[Employee Name]],Employees[[Employee Name]:[Office]],6))</f>
        <v>REGULAR</v>
      </c>
      <c r="G4425" s="31">
        <v>44893</v>
      </c>
      <c r="H4425" s="31">
        <v>44894</v>
      </c>
      <c r="I4425" s="19" t="s">
        <v>81</v>
      </c>
      <c r="K4425" s="51" t="str">
        <f ca="1">LeaveTracker[[#This Row],[Days]]&amp;" "&amp;LeaveTracker[[#This Row],[Type of Leave]]</f>
        <v>2 SL</v>
      </c>
      <c r="L4425" s="23">
        <f ca="1">NETWORKDAYS(LeaveTracker[[#This Row],[Start Date]],LeaveTracker[[#This Row],[End Date]],lstHolidays)</f>
        <v>2</v>
      </c>
      <c r="M4425" s="27"/>
    </row>
    <row r="4426" spans="1:13" ht="30" customHeight="1" x14ac:dyDescent="0.3">
      <c r="A4426" s="27">
        <f t="shared" si="44"/>
        <v>770</v>
      </c>
      <c r="B4426" s="31">
        <v>44993</v>
      </c>
      <c r="C4426" s="31">
        <v>44932</v>
      </c>
      <c r="D4426" s="19" t="s">
        <v>826</v>
      </c>
      <c r="E4426" s="51" t="str">
        <f>IF(ISBLANK(LeaveTracker[[#This Row],[Employee Name]]),"-----",VLOOKUP(LeaveTracker[[#This Row],[Employee Name]],Employees[[Employee Name]:[Office]],7))</f>
        <v>CHO</v>
      </c>
      <c r="F4426" s="51" t="str">
        <f>IF(ISBLANK(LeaveTracker[[#This Row],[Employee Name]]),"-----",VLOOKUP(LeaveTracker[[#This Row],[Employee Name]],Employees[[Employee Name]:[Office]],6))</f>
        <v>REGULAR</v>
      </c>
      <c r="G4426" s="24">
        <v>44931</v>
      </c>
      <c r="H4426" s="24">
        <v>44931</v>
      </c>
      <c r="I4426" s="19" t="s">
        <v>81</v>
      </c>
      <c r="K4426" s="51" t="str">
        <f ca="1">LeaveTracker[[#This Row],[Days]]&amp;" "&amp;LeaveTracker[[#This Row],[Type of Leave]]</f>
        <v>1 SL</v>
      </c>
      <c r="L4426" s="23">
        <f ca="1">NETWORKDAYS(LeaveTracker[[#This Row],[Start Date]],LeaveTracker[[#This Row],[End Date]],lstHolidays)</f>
        <v>1</v>
      </c>
      <c r="M4426" s="27"/>
    </row>
    <row r="4427" spans="1:13" ht="30" customHeight="1" x14ac:dyDescent="0.3">
      <c r="A4427" s="27">
        <f t="shared" si="44"/>
        <v>771</v>
      </c>
      <c r="B4427" s="31">
        <v>44993</v>
      </c>
      <c r="C4427" s="31">
        <v>44946</v>
      </c>
      <c r="D4427" s="19" t="s">
        <v>809</v>
      </c>
      <c r="E4427" s="51" t="str">
        <f>IF(ISBLANK(LeaveTracker[[#This Row],[Employee Name]]),"-----",VLOOKUP(LeaveTracker[[#This Row],[Employee Name]],Employees[[Employee Name]:[Office]],7))</f>
        <v>CHO</v>
      </c>
      <c r="F4427" s="51" t="str">
        <f>IF(ISBLANK(LeaveTracker[[#This Row],[Employee Name]]),"-----",VLOOKUP(LeaveTracker[[#This Row],[Employee Name]],Employees[[Employee Name]:[Office]],6))</f>
        <v>REGULAR</v>
      </c>
      <c r="G4427" s="24">
        <v>44944</v>
      </c>
      <c r="H4427" s="24">
        <v>44945</v>
      </c>
      <c r="I4427" s="19" t="s">
        <v>81</v>
      </c>
      <c r="K4427" s="51" t="str">
        <f ca="1">LeaveTracker[[#This Row],[Days]]&amp;" "&amp;LeaveTracker[[#This Row],[Type of Leave]]</f>
        <v>2 SL</v>
      </c>
      <c r="L4427" s="23">
        <f ca="1">NETWORKDAYS(LeaveTracker[[#This Row],[Start Date]],LeaveTracker[[#This Row],[End Date]],lstHolidays)</f>
        <v>2</v>
      </c>
      <c r="M4427" s="27"/>
    </row>
    <row r="4428" spans="1:13" ht="30" customHeight="1" x14ac:dyDescent="0.3">
      <c r="A4428" s="27">
        <f t="shared" si="44"/>
        <v>772</v>
      </c>
      <c r="B4428" s="31">
        <v>44993</v>
      </c>
      <c r="C4428" s="31">
        <v>44918</v>
      </c>
      <c r="D4428" s="19" t="s">
        <v>2116</v>
      </c>
      <c r="E4428" s="51" t="str">
        <f>IF(ISBLANK(LeaveTracker[[#This Row],[Employee Name]]),"-----",VLOOKUP(LeaveTracker[[#This Row],[Employee Name]],Employees[[Employee Name]:[Office]],7))</f>
        <v>CENRO</v>
      </c>
      <c r="F4428" s="51">
        <f>IF(ISBLANK(LeaveTracker[[#This Row],[Employee Name]]),"-----",VLOOKUP(LeaveTracker[[#This Row],[Employee Name]],Employees[[Employee Name]:[Office]],6))</f>
        <v>0</v>
      </c>
      <c r="G4428" s="24">
        <v>44928</v>
      </c>
      <c r="H4428" s="24">
        <v>44930</v>
      </c>
      <c r="I4428" s="19" t="s">
        <v>82</v>
      </c>
      <c r="K4428" s="51" t="str">
        <f ca="1">LeaveTracker[[#This Row],[Days]]&amp;" "&amp;LeaveTracker[[#This Row],[Type of Leave]]</f>
        <v>2 VL</v>
      </c>
      <c r="L4428" s="23">
        <f ca="1">NETWORKDAYS(LeaveTracker[[#This Row],[Start Date]],LeaveTracker[[#This Row],[End Date]],lstHolidays)</f>
        <v>2</v>
      </c>
      <c r="M4428" s="27"/>
    </row>
    <row r="4429" spans="1:13" ht="30" customHeight="1" x14ac:dyDescent="0.3">
      <c r="A4429" s="27">
        <f t="shared" si="44"/>
        <v>773</v>
      </c>
      <c r="B4429" s="31">
        <v>44993</v>
      </c>
      <c r="C4429" s="31">
        <v>44914</v>
      </c>
      <c r="D4429" s="19" t="s">
        <v>826</v>
      </c>
      <c r="E4429" s="51" t="str">
        <f>IF(ISBLANK(LeaveTracker[[#This Row],[Employee Name]]),"-----",VLOOKUP(LeaveTracker[[#This Row],[Employee Name]],Employees[[Employee Name]:[Office]],7))</f>
        <v>CHO</v>
      </c>
      <c r="F4429" s="51" t="str">
        <f>IF(ISBLANK(LeaveTracker[[#This Row],[Employee Name]]),"-----",VLOOKUP(LeaveTracker[[#This Row],[Employee Name]],Employees[[Employee Name]:[Office]],6))</f>
        <v>REGULAR</v>
      </c>
      <c r="G4429" s="24">
        <v>44910</v>
      </c>
      <c r="H4429" s="24">
        <v>44910</v>
      </c>
      <c r="I4429" s="19" t="s">
        <v>81</v>
      </c>
      <c r="K4429" s="51" t="str">
        <f ca="1">LeaveTracker[[#This Row],[Days]]&amp;" "&amp;LeaveTracker[[#This Row],[Type of Leave]]</f>
        <v>1 SL</v>
      </c>
      <c r="L4429" s="23">
        <f ca="1">NETWORKDAYS(LeaveTracker[[#This Row],[Start Date]],LeaveTracker[[#This Row],[End Date]],lstHolidays)</f>
        <v>1</v>
      </c>
      <c r="M4429" s="27"/>
    </row>
    <row r="4430" spans="1:13" ht="30" customHeight="1" x14ac:dyDescent="0.3">
      <c r="A4430" s="27">
        <f t="shared" si="44"/>
        <v>774</v>
      </c>
      <c r="B4430" s="31">
        <v>44993</v>
      </c>
      <c r="C4430" s="31">
        <v>44909</v>
      </c>
      <c r="D4430" s="19" t="s">
        <v>163</v>
      </c>
      <c r="E4430" s="51" t="str">
        <f>IF(ISBLANK(LeaveTracker[[#This Row],[Employee Name]]),"-----",VLOOKUP(LeaveTracker[[#This Row],[Employee Name]],Employees[[Employee Name]:[Office]],7))</f>
        <v>CHO</v>
      </c>
      <c r="F4430" s="51" t="str">
        <f>IF(ISBLANK(LeaveTracker[[#This Row],[Employee Name]]),"-----",VLOOKUP(LeaveTracker[[#This Row],[Employee Name]],Employees[[Employee Name]:[Office]],6))</f>
        <v>REGULAR</v>
      </c>
      <c r="G4430" s="24">
        <v>44924</v>
      </c>
      <c r="H4430" s="24">
        <v>44924</v>
      </c>
      <c r="I4430" s="19" t="s">
        <v>82</v>
      </c>
      <c r="K4430" s="51" t="str">
        <f ca="1">LeaveTracker[[#This Row],[Days]]&amp;" "&amp;LeaveTracker[[#This Row],[Type of Leave]]</f>
        <v>1 VL</v>
      </c>
      <c r="L4430" s="23">
        <f ca="1">NETWORKDAYS(LeaveTracker[[#This Row],[Start Date]],LeaveTracker[[#This Row],[End Date]],lstHolidays)</f>
        <v>1</v>
      </c>
      <c r="M4430" s="27"/>
    </row>
    <row r="4431" spans="1:13" ht="30" customHeight="1" x14ac:dyDescent="0.3">
      <c r="A4431" s="27">
        <f t="shared" si="44"/>
        <v>775</v>
      </c>
      <c r="B4431" s="31">
        <v>44993</v>
      </c>
      <c r="C4431" s="31">
        <v>44909</v>
      </c>
      <c r="D4431" s="19" t="s">
        <v>829</v>
      </c>
      <c r="E4431" s="51" t="str">
        <f>IF(ISBLANK(LeaveTracker[[#This Row],[Employee Name]]),"-----",VLOOKUP(LeaveTracker[[#This Row],[Employee Name]],Employees[[Employee Name]:[Office]],7))</f>
        <v>CHO</v>
      </c>
      <c r="F4431" s="51" t="str">
        <f>IF(ISBLANK(LeaveTracker[[#This Row],[Employee Name]]),"-----",VLOOKUP(LeaveTracker[[#This Row],[Employee Name]],Employees[[Employee Name]:[Office]],6))</f>
        <v>REGULAR</v>
      </c>
      <c r="G4431" s="24">
        <v>44921</v>
      </c>
      <c r="H4431" s="24">
        <v>44924</v>
      </c>
      <c r="I4431" s="19" t="s">
        <v>82</v>
      </c>
      <c r="K4431" s="51" t="str">
        <f ca="1">LeaveTracker[[#This Row],[Days]]&amp;" "&amp;LeaveTracker[[#This Row],[Type of Leave]]</f>
        <v>3 VL</v>
      </c>
      <c r="L4431" s="23">
        <f ca="1">NETWORKDAYS(LeaveTracker[[#This Row],[Start Date]],LeaveTracker[[#This Row],[End Date]],lstHolidays)</f>
        <v>3</v>
      </c>
      <c r="M4431" s="27"/>
    </row>
    <row r="4432" spans="1:13" ht="30" customHeight="1" x14ac:dyDescent="0.3">
      <c r="A4432" s="27">
        <f t="shared" si="44"/>
        <v>776</v>
      </c>
      <c r="B4432" s="31">
        <v>44993</v>
      </c>
      <c r="C4432" s="31">
        <v>44911</v>
      </c>
      <c r="D4432" s="19" t="s">
        <v>809</v>
      </c>
      <c r="E4432" s="51" t="str">
        <f>IF(ISBLANK(LeaveTracker[[#This Row],[Employee Name]]),"-----",VLOOKUP(LeaveTracker[[#This Row],[Employee Name]],Employees[[Employee Name]:[Office]],7))</f>
        <v>CHO</v>
      </c>
      <c r="F4432" s="51" t="str">
        <f>IF(ISBLANK(LeaveTracker[[#This Row],[Employee Name]]),"-----",VLOOKUP(LeaveTracker[[#This Row],[Employee Name]],Employees[[Employee Name]:[Office]],6))</f>
        <v>REGULAR</v>
      </c>
      <c r="G4432" s="24">
        <v>44921</v>
      </c>
      <c r="H4432" s="24">
        <v>44921</v>
      </c>
      <c r="I4432" s="19" t="s">
        <v>82</v>
      </c>
      <c r="K4432" s="51" t="str">
        <f ca="1">LeaveTracker[[#This Row],[Days]]&amp;" "&amp;LeaveTracker[[#This Row],[Type of Leave]]</f>
        <v>0 VL</v>
      </c>
      <c r="L4432" s="23">
        <f ca="1">NETWORKDAYS(LeaveTracker[[#This Row],[Start Date]],LeaveTracker[[#This Row],[End Date]],lstHolidays)</f>
        <v>0</v>
      </c>
      <c r="M4432" s="27"/>
    </row>
    <row r="4433" spans="1:13" ht="30" customHeight="1" x14ac:dyDescent="0.3">
      <c r="A4433" s="27">
        <v>776</v>
      </c>
      <c r="B4433" s="31">
        <v>44993</v>
      </c>
      <c r="C4433" s="31">
        <v>44911</v>
      </c>
      <c r="D4433" s="19" t="s">
        <v>809</v>
      </c>
      <c r="E4433" s="51" t="str">
        <f>IF(ISBLANK(LeaveTracker[[#This Row],[Employee Name]]),"-----",VLOOKUP(LeaveTracker[[#This Row],[Employee Name]],Employees[[Employee Name]:[Office]],7))</f>
        <v>CHO</v>
      </c>
      <c r="F4433" s="51" t="str">
        <f>IF(ISBLANK(LeaveTracker[[#This Row],[Employee Name]]),"-----",VLOOKUP(LeaveTracker[[#This Row],[Employee Name]],Employees[[Employee Name]:[Office]],6))</f>
        <v>REGULAR</v>
      </c>
      <c r="G4433" s="24">
        <v>44924</v>
      </c>
      <c r="H4433" s="24">
        <v>44924</v>
      </c>
      <c r="I4433" s="19" t="s">
        <v>82</v>
      </c>
      <c r="K4433" s="51" t="str">
        <f ca="1">LeaveTracker[[#This Row],[Days]]&amp;" "&amp;LeaveTracker[[#This Row],[Type of Leave]]</f>
        <v>1 VL</v>
      </c>
      <c r="L4433" s="23">
        <f ca="1">NETWORKDAYS(LeaveTracker[[#This Row],[Start Date]],LeaveTracker[[#This Row],[End Date]],lstHolidays)</f>
        <v>1</v>
      </c>
      <c r="M4433" s="27"/>
    </row>
    <row r="4434" spans="1:13" ht="30" customHeight="1" x14ac:dyDescent="0.3">
      <c r="A4434" s="27">
        <f t="shared" si="44"/>
        <v>777</v>
      </c>
      <c r="B4434" s="31">
        <v>44993</v>
      </c>
      <c r="C4434" s="31">
        <v>44914</v>
      </c>
      <c r="D4434" s="19" t="s">
        <v>163</v>
      </c>
      <c r="E4434" s="51" t="str">
        <f>IF(ISBLANK(LeaveTracker[[#This Row],[Employee Name]]),"-----",VLOOKUP(LeaveTracker[[#This Row],[Employee Name]],Employees[[Employee Name]:[Office]],7))</f>
        <v>CHO</v>
      </c>
      <c r="F4434" s="51" t="str">
        <f>IF(ISBLANK(LeaveTracker[[#This Row],[Employee Name]]),"-----",VLOOKUP(LeaveTracker[[#This Row],[Employee Name]],Employees[[Employee Name]:[Office]],6))</f>
        <v>REGULAR</v>
      </c>
      <c r="G4434" s="24">
        <v>44921</v>
      </c>
      <c r="H4434" s="24">
        <v>44921</v>
      </c>
      <c r="I4434" s="19" t="s">
        <v>82</v>
      </c>
      <c r="K4434" s="51" t="str">
        <f ca="1">LeaveTracker[[#This Row],[Days]]&amp;" "&amp;LeaveTracker[[#This Row],[Type of Leave]]</f>
        <v>0 VL</v>
      </c>
      <c r="L4434" s="23">
        <f ca="1">NETWORKDAYS(LeaveTracker[[#This Row],[Start Date]],LeaveTracker[[#This Row],[End Date]],lstHolidays)</f>
        <v>0</v>
      </c>
      <c r="M4434" s="27"/>
    </row>
    <row r="4435" spans="1:13" ht="30" customHeight="1" x14ac:dyDescent="0.3">
      <c r="A4435" s="27">
        <f t="shared" si="44"/>
        <v>778</v>
      </c>
      <c r="B4435" s="31">
        <v>44993</v>
      </c>
      <c r="C4435" s="31">
        <v>44950</v>
      </c>
      <c r="D4435" s="19" t="s">
        <v>2020</v>
      </c>
      <c r="E4435" s="51" t="str">
        <f>IF(ISBLANK(LeaveTracker[[#This Row],[Employee Name]]),"-----",VLOOKUP(LeaveTracker[[#This Row],[Employee Name]],Employees[[Employee Name]:[Office]],7))</f>
        <v>HRMO</v>
      </c>
      <c r="F4435" s="51" t="str">
        <f>IF(ISBLANK(LeaveTracker[[#This Row],[Employee Name]]),"-----",VLOOKUP(LeaveTracker[[#This Row],[Employee Name]],Employees[[Employee Name]:[Office]],6))</f>
        <v>REGULAR</v>
      </c>
      <c r="G4435" s="24">
        <v>44952</v>
      </c>
      <c r="H4435" s="24">
        <v>44953</v>
      </c>
      <c r="I4435" s="19" t="s">
        <v>298</v>
      </c>
      <c r="J4435" s="43" t="s">
        <v>105</v>
      </c>
      <c r="K4435" s="51" t="str">
        <f ca="1">LeaveTracker[[#This Row],[Days]]&amp;" "&amp;LeaveTracker[[#This Row],[Type of Leave]]</f>
        <v>2 OTHER</v>
      </c>
      <c r="L4435" s="23">
        <f ca="1">NETWORKDAYS(LeaveTracker[[#This Row],[Start Date]],LeaveTracker[[#This Row],[End Date]],lstHolidays)</f>
        <v>2</v>
      </c>
      <c r="M4435" s="27"/>
    </row>
    <row r="4436" spans="1:13" ht="30" customHeight="1" x14ac:dyDescent="0.3">
      <c r="A4436" s="27">
        <f t="shared" si="44"/>
        <v>779</v>
      </c>
      <c r="B4436" s="31">
        <v>44993</v>
      </c>
      <c r="C4436" s="31">
        <v>44928</v>
      </c>
      <c r="D4436" s="19" t="s">
        <v>2017</v>
      </c>
      <c r="E4436" s="51" t="str">
        <f>IF(ISBLANK(LeaveTracker[[#This Row],[Employee Name]]),"-----",VLOOKUP(LeaveTracker[[#This Row],[Employee Name]],Employees[[Employee Name]:[Office]],7))</f>
        <v>HRMO</v>
      </c>
      <c r="F4436" s="51" t="str">
        <f>IF(ISBLANK(LeaveTracker[[#This Row],[Employee Name]]),"-----",VLOOKUP(LeaveTracker[[#This Row],[Employee Name]],Employees[[Employee Name]:[Office]],6))</f>
        <v>REGULAR</v>
      </c>
      <c r="G4436" s="24">
        <v>44958</v>
      </c>
      <c r="H4436" s="24">
        <v>44958</v>
      </c>
      <c r="I4436" s="19" t="s">
        <v>298</v>
      </c>
      <c r="J4436" s="43" t="s">
        <v>105</v>
      </c>
      <c r="K4436" s="51" t="str">
        <f ca="1">LeaveTracker[[#This Row],[Days]]&amp;" "&amp;LeaveTracker[[#This Row],[Type of Leave]]</f>
        <v>1 OTHER</v>
      </c>
      <c r="L4436" s="23">
        <f ca="1">NETWORKDAYS(LeaveTracker[[#This Row],[Start Date]],LeaveTracker[[#This Row],[End Date]],lstHolidays)</f>
        <v>1</v>
      </c>
      <c r="M4436" s="27"/>
    </row>
    <row r="4437" spans="1:13" ht="30" customHeight="1" x14ac:dyDescent="0.3">
      <c r="A4437" s="27">
        <f t="shared" si="44"/>
        <v>780</v>
      </c>
      <c r="B4437" s="31">
        <v>44993</v>
      </c>
      <c r="C4437" s="31">
        <v>44956</v>
      </c>
      <c r="D4437" s="19" t="s">
        <v>380</v>
      </c>
      <c r="E4437" s="51" t="str">
        <f>IF(ISBLANK(LeaveTracker[[#This Row],[Employee Name]]),"-----",VLOOKUP(LeaveTracker[[#This Row],[Employee Name]],Employees[[Employee Name]:[Office]],7))</f>
        <v>CCT</v>
      </c>
      <c r="F4437" s="51" t="str">
        <f>IF(ISBLANK(LeaveTracker[[#This Row],[Employee Name]]),"-----",VLOOKUP(LeaveTracker[[#This Row],[Employee Name]],Employees[[Employee Name]:[Office]],6))</f>
        <v>REGULAR</v>
      </c>
      <c r="G4437" s="24">
        <v>44953</v>
      </c>
      <c r="H4437" s="24">
        <v>44953</v>
      </c>
      <c r="I4437" s="19" t="s">
        <v>81</v>
      </c>
      <c r="K4437" s="51" t="str">
        <f ca="1">LeaveTracker[[#This Row],[Days]]&amp;" "&amp;LeaveTracker[[#This Row],[Type of Leave]]</f>
        <v>1 SL</v>
      </c>
      <c r="L4437" s="23">
        <f ca="1">NETWORKDAYS(LeaveTracker[[#This Row],[Start Date]],LeaveTracker[[#This Row],[End Date]],lstHolidays)</f>
        <v>1</v>
      </c>
      <c r="M4437" s="27"/>
    </row>
    <row r="4438" spans="1:13" ht="30" customHeight="1" x14ac:dyDescent="0.3">
      <c r="A4438" s="27">
        <f t="shared" si="44"/>
        <v>781</v>
      </c>
      <c r="B4438" s="31">
        <v>44993</v>
      </c>
      <c r="C4438" s="31">
        <v>44956</v>
      </c>
      <c r="D4438" s="19" t="s">
        <v>380</v>
      </c>
      <c r="E4438" s="51" t="str">
        <f>IF(ISBLANK(LeaveTracker[[#This Row],[Employee Name]]),"-----",VLOOKUP(LeaveTracker[[#This Row],[Employee Name]],Employees[[Employee Name]:[Office]],7))</f>
        <v>CCT</v>
      </c>
      <c r="F4438" s="51" t="str">
        <f>IF(ISBLANK(LeaveTracker[[#This Row],[Employee Name]]),"-----",VLOOKUP(LeaveTracker[[#This Row],[Employee Name]],Employees[[Employee Name]:[Office]],6))</f>
        <v>REGULAR</v>
      </c>
      <c r="G4438" s="24">
        <v>44963</v>
      </c>
      <c r="H4438" s="24">
        <v>44964</v>
      </c>
      <c r="I4438" s="19" t="s">
        <v>82</v>
      </c>
      <c r="K4438" s="51" t="str">
        <f ca="1">LeaveTracker[[#This Row],[Days]]&amp;" "&amp;LeaveTracker[[#This Row],[Type of Leave]]</f>
        <v>2 VL</v>
      </c>
      <c r="L4438" s="23">
        <f ca="1">NETWORKDAYS(LeaveTracker[[#This Row],[Start Date]],LeaveTracker[[#This Row],[End Date]],lstHolidays)</f>
        <v>2</v>
      </c>
      <c r="M4438" s="27"/>
    </row>
    <row r="4439" spans="1:13" ht="30" customHeight="1" x14ac:dyDescent="0.3">
      <c r="A4439" s="27">
        <f t="shared" si="44"/>
        <v>782</v>
      </c>
      <c r="B4439" s="31">
        <v>44993</v>
      </c>
      <c r="C4439" s="31">
        <v>44958</v>
      </c>
      <c r="D4439" s="19" t="s">
        <v>822</v>
      </c>
      <c r="E4439" s="51" t="str">
        <f>IF(ISBLANK(LeaveTracker[[#This Row],[Employee Name]]),"-----",VLOOKUP(LeaveTracker[[#This Row],[Employee Name]],Employees[[Employee Name]:[Office]],7))</f>
        <v>CHO</v>
      </c>
      <c r="F4439" s="51" t="str">
        <f>IF(ISBLANK(LeaveTracker[[#This Row],[Employee Name]]),"-----",VLOOKUP(LeaveTracker[[#This Row],[Employee Name]],Employees[[Employee Name]:[Office]],6))</f>
        <v>REGULAR</v>
      </c>
      <c r="G4439" s="24">
        <v>44966</v>
      </c>
      <c r="H4439" s="24">
        <v>44967</v>
      </c>
      <c r="I4439" s="19" t="s">
        <v>82</v>
      </c>
      <c r="K4439" s="51" t="str">
        <f ca="1">LeaveTracker[[#This Row],[Days]]&amp;" "&amp;LeaveTracker[[#This Row],[Type of Leave]]</f>
        <v>2 VL</v>
      </c>
      <c r="L4439" s="23">
        <f ca="1">NETWORKDAYS(LeaveTracker[[#This Row],[Start Date]],LeaveTracker[[#This Row],[End Date]],lstHolidays)</f>
        <v>2</v>
      </c>
      <c r="M4439" s="27"/>
    </row>
    <row r="4440" spans="1:13" ht="30" customHeight="1" x14ac:dyDescent="0.3">
      <c r="A4440" s="27">
        <f t="shared" si="44"/>
        <v>783</v>
      </c>
      <c r="B4440" s="31">
        <v>44993</v>
      </c>
      <c r="C4440" s="31">
        <v>44960</v>
      </c>
      <c r="D4440" s="19" t="s">
        <v>826</v>
      </c>
      <c r="E4440" s="51" t="str">
        <f>IF(ISBLANK(LeaveTracker[[#This Row],[Employee Name]]),"-----",VLOOKUP(LeaveTracker[[#This Row],[Employee Name]],Employees[[Employee Name]:[Office]],7))</f>
        <v>CHO</v>
      </c>
      <c r="F4440" s="51" t="str">
        <f>IF(ISBLANK(LeaveTracker[[#This Row],[Employee Name]]),"-----",VLOOKUP(LeaveTracker[[#This Row],[Employee Name]],Employees[[Employee Name]:[Office]],6))</f>
        <v>REGULAR</v>
      </c>
      <c r="G4440" s="24">
        <v>44967</v>
      </c>
      <c r="H4440" s="24">
        <v>44967</v>
      </c>
      <c r="I4440" s="19" t="s">
        <v>82</v>
      </c>
      <c r="K4440" s="51" t="str">
        <f ca="1">LeaveTracker[[#This Row],[Days]]&amp;" "&amp;LeaveTracker[[#This Row],[Type of Leave]]</f>
        <v>1 VL</v>
      </c>
      <c r="L4440" s="23">
        <f ca="1">NETWORKDAYS(LeaveTracker[[#This Row],[Start Date]],LeaveTracker[[#This Row],[End Date]],lstHolidays)</f>
        <v>1</v>
      </c>
      <c r="M4440" s="27"/>
    </row>
    <row r="4441" spans="1:13" ht="30" customHeight="1" x14ac:dyDescent="0.3">
      <c r="A4441" s="27">
        <f t="shared" ref="A4441:A4504" si="45">A4440+1</f>
        <v>784</v>
      </c>
      <c r="B4441" s="31">
        <v>44993</v>
      </c>
      <c r="C4441" s="31">
        <v>44922</v>
      </c>
      <c r="D4441" s="19" t="s">
        <v>710</v>
      </c>
      <c r="E4441" s="51" t="str">
        <f>IF(ISBLANK(LeaveTracker[[#This Row],[Employee Name]]),"-----",VLOOKUP(LeaveTracker[[#This Row],[Employee Name]],Employees[[Employee Name]:[Office]],7))</f>
        <v>ONT</v>
      </c>
      <c r="F4441" s="51" t="str">
        <f>IF(ISBLANK(LeaveTracker[[#This Row],[Employee Name]]),"-----",VLOOKUP(LeaveTracker[[#This Row],[Employee Name]],Employees[[Employee Name]:[Office]],6))</f>
        <v>REGULAR</v>
      </c>
      <c r="G4441" s="24">
        <v>44914</v>
      </c>
      <c r="H4441" s="24">
        <v>44916</v>
      </c>
      <c r="I4441" s="19" t="s">
        <v>298</v>
      </c>
      <c r="J4441" s="43" t="s">
        <v>105</v>
      </c>
      <c r="K4441" s="51" t="str">
        <f ca="1">LeaveTracker[[#This Row],[Days]]&amp;" "&amp;LeaveTracker[[#This Row],[Type of Leave]]</f>
        <v>3 OTHER</v>
      </c>
      <c r="L4441" s="23">
        <f ca="1">NETWORKDAYS(LeaveTracker[[#This Row],[Start Date]],LeaveTracker[[#This Row],[End Date]],lstHolidays)</f>
        <v>3</v>
      </c>
      <c r="M4441" s="27"/>
    </row>
    <row r="4442" spans="1:13" ht="30" customHeight="1" x14ac:dyDescent="0.3">
      <c r="A4442" s="27">
        <f t="shared" si="45"/>
        <v>785</v>
      </c>
      <c r="B4442" s="31">
        <v>44993</v>
      </c>
      <c r="C4442" s="31">
        <v>44952</v>
      </c>
      <c r="D4442" s="19" t="s">
        <v>1060</v>
      </c>
      <c r="E4442" s="51" t="str">
        <f>IF(ISBLANK(LeaveTracker[[#This Row],[Employee Name]]),"-----",VLOOKUP(LeaveTracker[[#This Row],[Employee Name]],Employees[[Employee Name]:[Office]],7))</f>
        <v>CTO</v>
      </c>
      <c r="F4442" s="51" t="str">
        <f>IF(ISBLANK(LeaveTracker[[#This Row],[Employee Name]]),"-----",VLOOKUP(LeaveTracker[[#This Row],[Employee Name]],Employees[[Employee Name]:[Office]],6))</f>
        <v>REGULAR</v>
      </c>
      <c r="G4442" s="24">
        <v>44951</v>
      </c>
      <c r="H4442" s="24">
        <v>44951</v>
      </c>
      <c r="I4442" s="19" t="s">
        <v>81</v>
      </c>
      <c r="K4442" s="51" t="str">
        <f ca="1">LeaveTracker[[#This Row],[Days]]&amp;" "&amp;LeaveTracker[[#This Row],[Type of Leave]]</f>
        <v>1 SL</v>
      </c>
      <c r="L4442" s="23">
        <f ca="1">NETWORKDAYS(LeaveTracker[[#This Row],[Start Date]],LeaveTracker[[#This Row],[End Date]],lstHolidays)</f>
        <v>1</v>
      </c>
      <c r="M4442" s="27"/>
    </row>
    <row r="4443" spans="1:13" ht="30" customHeight="1" x14ac:dyDescent="0.3">
      <c r="A4443" s="27">
        <f t="shared" si="45"/>
        <v>786</v>
      </c>
      <c r="B4443" s="31">
        <v>44993</v>
      </c>
      <c r="C4443" s="31">
        <v>44956</v>
      </c>
      <c r="D4443" s="19" t="s">
        <v>1017</v>
      </c>
      <c r="E4443" s="51" t="str">
        <f>IF(ISBLANK(LeaveTracker[[#This Row],[Employee Name]]),"-----",VLOOKUP(LeaveTracker[[#This Row],[Employee Name]],Employees[[Employee Name]:[Office]],7))</f>
        <v>LANDTAX</v>
      </c>
      <c r="F4443" s="51" t="str">
        <f>IF(ISBLANK(LeaveTracker[[#This Row],[Employee Name]]),"-----",VLOOKUP(LeaveTracker[[#This Row],[Employee Name]],Employees[[Employee Name]:[Office]],6))</f>
        <v>REGULAR</v>
      </c>
      <c r="G4443" s="31">
        <v>44952</v>
      </c>
      <c r="H4443" s="31">
        <v>44953</v>
      </c>
      <c r="I4443" s="19" t="s">
        <v>81</v>
      </c>
      <c r="K4443" s="51" t="str">
        <f ca="1">LeaveTracker[[#This Row],[Days]]&amp;" "&amp;LeaveTracker[[#This Row],[Type of Leave]]</f>
        <v>2 SL</v>
      </c>
      <c r="L4443" s="23">
        <f ca="1">NETWORKDAYS(LeaveTracker[[#This Row],[Start Date]],LeaveTracker[[#This Row],[End Date]],lstHolidays)</f>
        <v>2</v>
      </c>
      <c r="M4443" s="27"/>
    </row>
    <row r="4444" spans="1:13" ht="30" customHeight="1" x14ac:dyDescent="0.3">
      <c r="A4444" s="27">
        <f t="shared" si="45"/>
        <v>787</v>
      </c>
      <c r="B4444" s="31">
        <v>44993</v>
      </c>
      <c r="C4444" s="31">
        <v>44953</v>
      </c>
      <c r="D4444" s="19" t="s">
        <v>624</v>
      </c>
      <c r="E4444" s="51" t="str">
        <f>IF(ISBLANK(LeaveTracker[[#This Row],[Employee Name]]),"-----",VLOOKUP(LeaveTracker[[#This Row],[Employee Name]],Employees[[Employee Name]:[Office]],7))</f>
        <v>CTO</v>
      </c>
      <c r="F4444" s="51" t="str">
        <f>IF(ISBLANK(LeaveTracker[[#This Row],[Employee Name]]),"-----",VLOOKUP(LeaveTracker[[#This Row],[Employee Name]],Employees[[Employee Name]:[Office]],6))</f>
        <v>REGULAR</v>
      </c>
      <c r="G4444" s="24">
        <v>44951</v>
      </c>
      <c r="H4444" s="24">
        <v>44951</v>
      </c>
      <c r="I4444" s="19" t="s">
        <v>298</v>
      </c>
      <c r="J4444" s="43" t="s">
        <v>105</v>
      </c>
      <c r="K4444" s="51" t="str">
        <f ca="1">LeaveTracker[[#This Row],[Days]]&amp;" "&amp;LeaveTracker[[#This Row],[Type of Leave]]</f>
        <v>1 OTHER</v>
      </c>
      <c r="L4444" s="23">
        <f ca="1">NETWORKDAYS(LeaveTracker[[#This Row],[Start Date]],LeaveTracker[[#This Row],[End Date]],lstHolidays)</f>
        <v>1</v>
      </c>
      <c r="M4444" s="27"/>
    </row>
    <row r="4445" spans="1:13" ht="30" customHeight="1" x14ac:dyDescent="0.3">
      <c r="A4445" s="27">
        <f t="shared" si="45"/>
        <v>788</v>
      </c>
      <c r="B4445" s="31">
        <v>44993</v>
      </c>
      <c r="C4445" s="31">
        <v>44942</v>
      </c>
      <c r="D4445" s="19" t="s">
        <v>1308</v>
      </c>
      <c r="E4445" s="51" t="str">
        <f>IF(ISBLANK(LeaveTracker[[#This Row],[Employee Name]]),"-----",VLOOKUP(LeaveTracker[[#This Row],[Employee Name]],Employees[[Employee Name]:[Office]],7))</f>
        <v>CTO</v>
      </c>
      <c r="F4445" s="51" t="str">
        <f>IF(ISBLANK(LeaveTracker[[#This Row],[Employee Name]]),"-----",VLOOKUP(LeaveTracker[[#This Row],[Employee Name]],Employees[[Employee Name]:[Office]],6))</f>
        <v>REGULAR</v>
      </c>
      <c r="G4445" s="24">
        <v>44950</v>
      </c>
      <c r="H4445" s="24">
        <v>44950</v>
      </c>
      <c r="I4445" s="19" t="s">
        <v>82</v>
      </c>
      <c r="K4445" s="51" t="str">
        <f ca="1">LeaveTracker[[#This Row],[Days]]&amp;" "&amp;LeaveTracker[[#This Row],[Type of Leave]]</f>
        <v>1 VL</v>
      </c>
      <c r="L4445" s="23">
        <f ca="1">NETWORKDAYS(LeaveTracker[[#This Row],[Start Date]],LeaveTracker[[#This Row],[End Date]],lstHolidays)</f>
        <v>1</v>
      </c>
      <c r="M4445" s="27"/>
    </row>
    <row r="4446" spans="1:13" ht="30" customHeight="1" x14ac:dyDescent="0.3">
      <c r="A4446" s="27">
        <f t="shared" si="45"/>
        <v>789</v>
      </c>
      <c r="B4446" s="31">
        <v>44993</v>
      </c>
      <c r="C4446" s="31">
        <v>44928</v>
      </c>
      <c r="D4446" s="19" t="s">
        <v>1308</v>
      </c>
      <c r="E4446" s="51" t="str">
        <f>IF(ISBLANK(LeaveTracker[[#This Row],[Employee Name]]),"-----",VLOOKUP(LeaveTracker[[#This Row],[Employee Name]],Employees[[Employee Name]:[Office]],7))</f>
        <v>CTO</v>
      </c>
      <c r="F4446" s="51" t="str">
        <f>IF(ISBLANK(LeaveTracker[[#This Row],[Employee Name]]),"-----",VLOOKUP(LeaveTracker[[#This Row],[Employee Name]],Employees[[Employee Name]:[Office]],6))</f>
        <v>REGULAR</v>
      </c>
      <c r="G4446" s="24">
        <v>44939</v>
      </c>
      <c r="H4446" s="24">
        <v>44939</v>
      </c>
      <c r="I4446" s="19" t="s">
        <v>298</v>
      </c>
      <c r="J4446" s="43" t="s">
        <v>105</v>
      </c>
      <c r="K4446" s="51" t="str">
        <f ca="1">LeaveTracker[[#This Row],[Days]]&amp;" "&amp;LeaveTracker[[#This Row],[Type of Leave]]</f>
        <v>1 OTHER</v>
      </c>
      <c r="L4446" s="23">
        <f ca="1">NETWORKDAYS(LeaveTracker[[#This Row],[Start Date]],LeaveTracker[[#This Row],[End Date]],lstHolidays)</f>
        <v>1</v>
      </c>
      <c r="M4446" s="27"/>
    </row>
    <row r="4447" spans="1:13" ht="30" customHeight="1" x14ac:dyDescent="0.3">
      <c r="A4447" s="27">
        <f t="shared" si="45"/>
        <v>790</v>
      </c>
      <c r="B4447" s="31">
        <v>44993</v>
      </c>
      <c r="C4447" s="31">
        <v>44957</v>
      </c>
      <c r="D4447" s="19" t="s">
        <v>407</v>
      </c>
      <c r="E4447" s="51" t="str">
        <f>IF(ISBLANK(LeaveTracker[[#This Row],[Employee Name]]),"-----",VLOOKUP(LeaveTracker[[#This Row],[Employee Name]],Employees[[Employee Name]:[Office]],7))</f>
        <v>CTO</v>
      </c>
      <c r="F4447" s="51" t="str">
        <f>IF(ISBLANK(LeaveTracker[[#This Row],[Employee Name]]),"-----",VLOOKUP(LeaveTracker[[#This Row],[Employee Name]],Employees[[Employee Name]:[Office]],6))</f>
        <v>REGULAR</v>
      </c>
      <c r="G4447" s="24">
        <v>44956</v>
      </c>
      <c r="H4447" s="24">
        <v>44956</v>
      </c>
      <c r="I4447" s="19" t="s">
        <v>298</v>
      </c>
      <c r="J4447" s="43" t="s">
        <v>105</v>
      </c>
      <c r="K4447" s="51" t="str">
        <f ca="1">LeaveTracker[[#This Row],[Days]]&amp;" "&amp;LeaveTracker[[#This Row],[Type of Leave]]</f>
        <v>1 OTHER</v>
      </c>
      <c r="L4447" s="23">
        <f ca="1">NETWORKDAYS(LeaveTracker[[#This Row],[Start Date]],LeaveTracker[[#This Row],[End Date]],lstHolidays)</f>
        <v>1</v>
      </c>
      <c r="M4447" s="27"/>
    </row>
    <row r="4448" spans="1:13" ht="30" customHeight="1" x14ac:dyDescent="0.3">
      <c r="A4448" s="27">
        <f t="shared" si="45"/>
        <v>791</v>
      </c>
      <c r="B4448" s="31">
        <v>44993</v>
      </c>
      <c r="C4448" s="31">
        <v>44893</v>
      </c>
      <c r="D4448" s="19" t="s">
        <v>210</v>
      </c>
      <c r="E4448" s="51" t="str">
        <f>IF(ISBLANK(LeaveTracker[[#This Row],[Employee Name]]),"-----",VLOOKUP(LeaveTracker[[#This Row],[Employee Name]],Employees[[Employee Name]:[Office]],7))</f>
        <v>PDAO</v>
      </c>
      <c r="F4448" s="51" t="str">
        <f>IF(ISBLANK(LeaveTracker[[#This Row],[Employee Name]]),"-----",VLOOKUP(LeaveTracker[[#This Row],[Employee Name]],Employees[[Employee Name]:[Office]],6))</f>
        <v>REGULAR</v>
      </c>
      <c r="G4448" s="24">
        <v>44901</v>
      </c>
      <c r="H4448" s="24">
        <v>44902</v>
      </c>
      <c r="I4448" s="19" t="s">
        <v>82</v>
      </c>
      <c r="K4448" s="51" t="str">
        <f ca="1">LeaveTracker[[#This Row],[Days]]&amp;" "&amp;LeaveTracker[[#This Row],[Type of Leave]]</f>
        <v>2 VL</v>
      </c>
      <c r="L4448" s="23">
        <f ca="1">NETWORKDAYS(LeaveTracker[[#This Row],[Start Date]],LeaveTracker[[#This Row],[End Date]],lstHolidays)</f>
        <v>2</v>
      </c>
      <c r="M4448" s="27"/>
    </row>
    <row r="4449" spans="1:13" ht="30" customHeight="1" x14ac:dyDescent="0.3">
      <c r="A4449" s="27">
        <v>791</v>
      </c>
      <c r="B4449" s="31">
        <v>44993</v>
      </c>
      <c r="C4449" s="31">
        <v>44893</v>
      </c>
      <c r="D4449" s="19" t="s">
        <v>210</v>
      </c>
      <c r="E4449" s="51" t="str">
        <f>IF(ISBLANK(LeaveTracker[[#This Row],[Employee Name]]),"-----",VLOOKUP(LeaveTracker[[#This Row],[Employee Name]],Employees[[Employee Name]:[Office]],7))</f>
        <v>PDAO</v>
      </c>
      <c r="F4449" s="51" t="str">
        <f>IF(ISBLANK(LeaveTracker[[#This Row],[Employee Name]]),"-----",VLOOKUP(LeaveTracker[[#This Row],[Employee Name]],Employees[[Employee Name]:[Office]],6))</f>
        <v>REGULAR</v>
      </c>
      <c r="G4449" s="24">
        <v>44904</v>
      </c>
      <c r="H4449" s="24">
        <v>44904</v>
      </c>
      <c r="I4449" s="19" t="s">
        <v>82</v>
      </c>
      <c r="K4449" s="51" t="str">
        <f ca="1">LeaveTracker[[#This Row],[Days]]&amp;" "&amp;LeaveTracker[[#This Row],[Type of Leave]]</f>
        <v>1 VL</v>
      </c>
      <c r="L4449" s="23">
        <f ca="1">NETWORKDAYS(LeaveTracker[[#This Row],[Start Date]],LeaveTracker[[#This Row],[End Date]],lstHolidays)</f>
        <v>1</v>
      </c>
      <c r="M4449" s="27"/>
    </row>
    <row r="4450" spans="1:13" ht="30" customHeight="1" x14ac:dyDescent="0.3">
      <c r="A4450" s="27">
        <f t="shared" si="45"/>
        <v>792</v>
      </c>
      <c r="B4450" s="31">
        <v>44993</v>
      </c>
      <c r="C4450" s="31">
        <v>44846</v>
      </c>
      <c r="D4450" s="19" t="s">
        <v>217</v>
      </c>
      <c r="E4450" s="51" t="str">
        <f>IF(ISBLANK(LeaveTracker[[#This Row],[Employee Name]]),"-----",VLOOKUP(LeaveTracker[[#This Row],[Employee Name]],Employees[[Employee Name]:[Office]],7))</f>
        <v>CSWDO</v>
      </c>
      <c r="F4450" s="51" t="str">
        <f>IF(ISBLANK(LeaveTracker[[#This Row],[Employee Name]]),"-----",VLOOKUP(LeaveTracker[[#This Row],[Employee Name]],Employees[[Employee Name]:[Office]],6))</f>
        <v>REGULAR</v>
      </c>
      <c r="G4450" s="24">
        <v>44844</v>
      </c>
      <c r="H4450" s="24">
        <v>44845</v>
      </c>
      <c r="I4450" s="19" t="s">
        <v>81</v>
      </c>
      <c r="K4450" s="51" t="str">
        <f ca="1">LeaveTracker[[#This Row],[Days]]&amp;" "&amp;LeaveTracker[[#This Row],[Type of Leave]]</f>
        <v>2 SL</v>
      </c>
      <c r="L4450" s="23">
        <f ca="1">NETWORKDAYS(LeaveTracker[[#This Row],[Start Date]],LeaveTracker[[#This Row],[End Date]],lstHolidays)</f>
        <v>2</v>
      </c>
      <c r="M4450" s="27"/>
    </row>
    <row r="4451" spans="1:13" ht="30" customHeight="1" x14ac:dyDescent="0.3">
      <c r="A4451" s="27">
        <f t="shared" si="45"/>
        <v>793</v>
      </c>
      <c r="B4451" s="31">
        <v>44993</v>
      </c>
      <c r="C4451" s="31">
        <v>44851</v>
      </c>
      <c r="D4451" s="19" t="s">
        <v>840</v>
      </c>
      <c r="E4451" s="51" t="str">
        <f>IF(ISBLANK(LeaveTracker[[#This Row],[Employee Name]]),"-----",VLOOKUP(LeaveTracker[[#This Row],[Employee Name]],Employees[[Employee Name]:[Office]],7))</f>
        <v>CEO</v>
      </c>
      <c r="F4451" s="51" t="str">
        <f>IF(ISBLANK(LeaveTracker[[#This Row],[Employee Name]]),"-----",VLOOKUP(LeaveTracker[[#This Row],[Employee Name]],Employees[[Employee Name]:[Office]],6))</f>
        <v>REGULAR</v>
      </c>
      <c r="G4451" s="24">
        <v>44848</v>
      </c>
      <c r="H4451" s="24">
        <v>44848</v>
      </c>
      <c r="I4451" s="19" t="s">
        <v>298</v>
      </c>
      <c r="J4451" s="43" t="s">
        <v>105</v>
      </c>
      <c r="K4451" s="51" t="str">
        <f ca="1">LeaveTracker[[#This Row],[Days]]&amp;" "&amp;LeaveTracker[[#This Row],[Type of Leave]]</f>
        <v>1 OTHER</v>
      </c>
      <c r="L4451" s="23">
        <f ca="1">NETWORKDAYS(LeaveTracker[[#This Row],[Start Date]],LeaveTracker[[#This Row],[End Date]],lstHolidays)</f>
        <v>1</v>
      </c>
      <c r="M4451" s="27"/>
    </row>
    <row r="4452" spans="1:13" ht="30" customHeight="1" x14ac:dyDescent="0.3">
      <c r="A4452" s="27">
        <f t="shared" si="45"/>
        <v>794</v>
      </c>
      <c r="B4452" s="31">
        <v>44993</v>
      </c>
      <c r="C4452" s="31">
        <v>44909</v>
      </c>
      <c r="D4452" s="19" t="s">
        <v>179</v>
      </c>
      <c r="E4452" s="51" t="str">
        <f>IF(ISBLANK(LeaveTracker[[#This Row],[Employee Name]]),"-----",VLOOKUP(LeaveTracker[[#This Row],[Employee Name]],Employees[[Employee Name]:[Office]],7))</f>
        <v>DOE</v>
      </c>
      <c r="F4452" s="51" t="str">
        <f>IF(ISBLANK(LeaveTracker[[#This Row],[Employee Name]]),"-----",VLOOKUP(LeaveTracker[[#This Row],[Employee Name]],Employees[[Employee Name]:[Office]],6))</f>
        <v>REGULAR</v>
      </c>
      <c r="G4452" s="24">
        <v>44918</v>
      </c>
      <c r="H4452" s="24">
        <v>44924</v>
      </c>
      <c r="I4452" s="19" t="s">
        <v>82</v>
      </c>
      <c r="K4452" s="51" t="str">
        <f ca="1">LeaveTracker[[#This Row],[Days]]&amp;" "&amp;LeaveTracker[[#This Row],[Type of Leave]]</f>
        <v>4 VL</v>
      </c>
      <c r="L4452" s="23">
        <f ca="1">NETWORKDAYS(LeaveTracker[[#This Row],[Start Date]],LeaveTracker[[#This Row],[End Date]],lstHolidays)</f>
        <v>4</v>
      </c>
      <c r="M4452" s="27"/>
    </row>
    <row r="4453" spans="1:13" ht="30" customHeight="1" x14ac:dyDescent="0.3">
      <c r="A4453" s="27">
        <f t="shared" si="45"/>
        <v>795</v>
      </c>
      <c r="B4453" s="31">
        <v>44993</v>
      </c>
      <c r="C4453" s="31">
        <v>44945</v>
      </c>
      <c r="D4453" s="19" t="s">
        <v>1845</v>
      </c>
      <c r="E4453" s="51" t="str">
        <f>IF(ISBLANK(LeaveTracker[[#This Row],[Employee Name]]),"-----",VLOOKUP(LeaveTracker[[#This Row],[Employee Name]],Employees[[Employee Name]:[Office]],7))</f>
        <v>EEO/CITY MARKET</v>
      </c>
      <c r="F4453" s="51" t="str">
        <f>IF(ISBLANK(LeaveTracker[[#This Row],[Employee Name]]),"-----",VLOOKUP(LeaveTracker[[#This Row],[Employee Name]],Employees[[Employee Name]:[Office]],6))</f>
        <v>CASUAL</v>
      </c>
      <c r="G4453" s="24">
        <v>44944</v>
      </c>
      <c r="H4453" s="24">
        <v>44944</v>
      </c>
      <c r="I4453" s="19" t="s">
        <v>81</v>
      </c>
      <c r="K4453" s="51" t="str">
        <f ca="1">LeaveTracker[[#This Row],[Days]]&amp;" "&amp;LeaveTracker[[#This Row],[Type of Leave]]</f>
        <v>1 SL</v>
      </c>
      <c r="L4453" s="23">
        <f ca="1">NETWORKDAYS(LeaveTracker[[#This Row],[Start Date]],LeaveTracker[[#This Row],[End Date]],lstHolidays)</f>
        <v>1</v>
      </c>
      <c r="M4453" s="27"/>
    </row>
    <row r="4454" spans="1:13" ht="30" customHeight="1" x14ac:dyDescent="0.3">
      <c r="A4454" s="27">
        <f t="shared" si="45"/>
        <v>796</v>
      </c>
      <c r="B4454" s="31">
        <v>44993</v>
      </c>
      <c r="C4454" s="31">
        <v>44937</v>
      </c>
      <c r="D4454" s="19" t="s">
        <v>1845</v>
      </c>
      <c r="E4454" s="51" t="str">
        <f>IF(ISBLANK(LeaveTracker[[#This Row],[Employee Name]]),"-----",VLOOKUP(LeaveTracker[[#This Row],[Employee Name]],Employees[[Employee Name]:[Office]],7))</f>
        <v>EEO/CITY MARKET</v>
      </c>
      <c r="F4454" s="51" t="str">
        <f>IF(ISBLANK(LeaveTracker[[#This Row],[Employee Name]]),"-----",VLOOKUP(LeaveTracker[[#This Row],[Employee Name]],Employees[[Employee Name]:[Office]],6))</f>
        <v>CASUAL</v>
      </c>
      <c r="G4454" s="24">
        <v>44933</v>
      </c>
      <c r="H4454" s="24">
        <v>44933</v>
      </c>
      <c r="I4454" s="19" t="s">
        <v>81</v>
      </c>
      <c r="K4454" s="51" t="str">
        <f ca="1">LeaveTracker[[#This Row],[Days]]&amp;" "&amp;LeaveTracker[[#This Row],[Type of Leave]]</f>
        <v>0 SL</v>
      </c>
      <c r="L4454" s="23">
        <f ca="1">NETWORKDAYS(LeaveTracker[[#This Row],[Start Date]],LeaveTracker[[#This Row],[End Date]],lstHolidays)</f>
        <v>0</v>
      </c>
      <c r="M4454" s="27"/>
    </row>
    <row r="4455" spans="1:13" ht="30" customHeight="1" x14ac:dyDescent="0.3">
      <c r="A4455" s="27">
        <f t="shared" si="45"/>
        <v>797</v>
      </c>
      <c r="B4455" s="31">
        <v>44993</v>
      </c>
      <c r="C4455" s="31">
        <v>44966</v>
      </c>
      <c r="D4455" s="19" t="s">
        <v>525</v>
      </c>
      <c r="E4455" s="51" t="str">
        <f>IF(ISBLANK(LeaveTracker[[#This Row],[Employee Name]]),"-----",VLOOKUP(LeaveTracker[[#This Row],[Employee Name]],Employees[[Employee Name]:[Office]],7))</f>
        <v>GSO</v>
      </c>
      <c r="F4455" s="51" t="str">
        <f>IF(ISBLANK(LeaveTracker[[#This Row],[Employee Name]]),"-----",VLOOKUP(LeaveTracker[[#This Row],[Employee Name]],Employees[[Employee Name]:[Office]],6))</f>
        <v>REGULAR</v>
      </c>
      <c r="G4455" s="24">
        <v>44965</v>
      </c>
      <c r="H4455" s="24">
        <v>44965</v>
      </c>
      <c r="I4455" s="19" t="s">
        <v>81</v>
      </c>
      <c r="K4455" s="51" t="str">
        <f ca="1">LeaveTracker[[#This Row],[Days]]&amp;" "&amp;LeaveTracker[[#This Row],[Type of Leave]]</f>
        <v>1 SL</v>
      </c>
      <c r="L4455" s="23">
        <f ca="1">NETWORKDAYS(LeaveTracker[[#This Row],[Start Date]],LeaveTracker[[#This Row],[End Date]],lstHolidays)</f>
        <v>1</v>
      </c>
      <c r="M4455" s="27"/>
    </row>
    <row r="4456" spans="1:13" ht="30" customHeight="1" x14ac:dyDescent="0.3">
      <c r="A4456" s="27">
        <f t="shared" si="45"/>
        <v>798</v>
      </c>
      <c r="B4456" s="31">
        <v>44993</v>
      </c>
      <c r="C4456" s="31">
        <v>44964</v>
      </c>
      <c r="D4456" s="19" t="s">
        <v>771</v>
      </c>
      <c r="E4456" s="51" t="str">
        <f>IF(ISBLANK(LeaveTracker[[#This Row],[Employee Name]]),"-----",VLOOKUP(LeaveTracker[[#This Row],[Employee Name]],Employees[[Employee Name]:[Office]],7))</f>
        <v>CSWDO</v>
      </c>
      <c r="F4456" s="51" t="str">
        <f>IF(ISBLANK(LeaveTracker[[#This Row],[Employee Name]]),"-----",VLOOKUP(LeaveTracker[[#This Row],[Employee Name]],Employees[[Employee Name]:[Office]],6))</f>
        <v>REGULAR</v>
      </c>
      <c r="G4456" s="24">
        <v>44960</v>
      </c>
      <c r="H4456" s="24">
        <v>44960</v>
      </c>
      <c r="I4456" s="19" t="s">
        <v>81</v>
      </c>
      <c r="K4456" s="51" t="str">
        <f ca="1">LeaveTracker[[#This Row],[Days]]&amp;" "&amp;LeaveTracker[[#This Row],[Type of Leave]]</f>
        <v>1 SL</v>
      </c>
      <c r="L4456" s="23">
        <f ca="1">NETWORKDAYS(LeaveTracker[[#This Row],[Start Date]],LeaveTracker[[#This Row],[End Date]],lstHolidays)</f>
        <v>1</v>
      </c>
      <c r="M4456" s="27"/>
    </row>
    <row r="4457" spans="1:13" ht="30" customHeight="1" x14ac:dyDescent="0.3">
      <c r="A4457" s="27">
        <f t="shared" si="45"/>
        <v>799</v>
      </c>
      <c r="B4457" s="31">
        <v>44993</v>
      </c>
      <c r="C4457" s="31">
        <v>44964</v>
      </c>
      <c r="D4457" s="19" t="s">
        <v>2163</v>
      </c>
      <c r="E4457" s="51" t="str">
        <f>IF(ISBLANK(LeaveTracker[[#This Row],[Employee Name]]),"-----",VLOOKUP(LeaveTracker[[#This Row],[Employee Name]],Employees[[Employee Name]:[Office]],7))</f>
        <v>GSO</v>
      </c>
      <c r="F4457" s="51">
        <f>IF(ISBLANK(LeaveTracker[[#This Row],[Employee Name]]),"-----",VLOOKUP(LeaveTracker[[#This Row],[Employee Name]],Employees[[Employee Name]:[Office]],6))</f>
        <v>0</v>
      </c>
      <c r="G4457" s="24">
        <v>44970</v>
      </c>
      <c r="H4457" s="24">
        <v>44974</v>
      </c>
      <c r="I4457" s="19" t="s">
        <v>82</v>
      </c>
      <c r="K4457" s="51" t="str">
        <f ca="1">LeaveTracker[[#This Row],[Days]]&amp;" "&amp;LeaveTracker[[#This Row],[Type of Leave]]</f>
        <v>5 VL</v>
      </c>
      <c r="L4457" s="23">
        <f ca="1">NETWORKDAYS(LeaveTracker[[#This Row],[Start Date]],LeaveTracker[[#This Row],[End Date]],lstHolidays)</f>
        <v>5</v>
      </c>
      <c r="M4457" s="27"/>
    </row>
    <row r="4458" spans="1:13" ht="30" customHeight="1" x14ac:dyDescent="0.3">
      <c r="A4458" s="27">
        <f t="shared" si="45"/>
        <v>800</v>
      </c>
      <c r="B4458" s="31">
        <v>44993</v>
      </c>
      <c r="C4458" s="31">
        <v>44964</v>
      </c>
      <c r="D4458" s="19" t="s">
        <v>748</v>
      </c>
      <c r="E4458" s="51" t="str">
        <f>IF(ISBLANK(LeaveTracker[[#This Row],[Employee Name]]),"-----",VLOOKUP(LeaveTracker[[#This Row],[Employee Name]],Employees[[Employee Name]:[Office]],7))</f>
        <v>CSWDO</v>
      </c>
      <c r="F4458" s="51" t="str">
        <f>IF(ISBLANK(LeaveTracker[[#This Row],[Employee Name]]),"-----",VLOOKUP(LeaveTracker[[#This Row],[Employee Name]],Employees[[Employee Name]:[Office]],6))</f>
        <v>REGULAR</v>
      </c>
      <c r="G4458" s="24">
        <v>44975</v>
      </c>
      <c r="H4458" s="24">
        <v>44975</v>
      </c>
      <c r="I4458" s="19" t="s">
        <v>298</v>
      </c>
      <c r="J4458" s="43" t="s">
        <v>105</v>
      </c>
      <c r="K4458" s="51" t="str">
        <f ca="1">LeaveTracker[[#This Row],[Days]]&amp;" "&amp;LeaveTracker[[#This Row],[Type of Leave]]</f>
        <v>0 OTHER</v>
      </c>
      <c r="L4458" s="23">
        <f ca="1">NETWORKDAYS(LeaveTracker[[#This Row],[Start Date]],LeaveTracker[[#This Row],[End Date]],lstHolidays)</f>
        <v>0</v>
      </c>
      <c r="M4458" s="27"/>
    </row>
    <row r="4459" spans="1:13" ht="30" customHeight="1" x14ac:dyDescent="0.3">
      <c r="A4459" s="27">
        <f t="shared" si="45"/>
        <v>801</v>
      </c>
      <c r="B4459" s="31">
        <v>44993</v>
      </c>
      <c r="C4459" s="31">
        <v>44964</v>
      </c>
      <c r="D4459" s="19" t="s">
        <v>525</v>
      </c>
      <c r="E4459" s="51" t="str">
        <f>IF(ISBLANK(LeaveTracker[[#This Row],[Employee Name]]),"-----",VLOOKUP(LeaveTracker[[#This Row],[Employee Name]],Employees[[Employee Name]:[Office]],7))</f>
        <v>GSO</v>
      </c>
      <c r="F4459" s="51" t="str">
        <f>IF(ISBLANK(LeaveTracker[[#This Row],[Employee Name]]),"-----",VLOOKUP(LeaveTracker[[#This Row],[Employee Name]],Employees[[Employee Name]:[Office]],6))</f>
        <v>REGULAR</v>
      </c>
      <c r="G4459" s="24">
        <v>44963</v>
      </c>
      <c r="H4459" s="24">
        <v>44963</v>
      </c>
      <c r="I4459" s="19" t="s">
        <v>298</v>
      </c>
      <c r="J4459" s="43" t="s">
        <v>105</v>
      </c>
      <c r="K4459" s="51" t="str">
        <f ca="1">LeaveTracker[[#This Row],[Days]]&amp;" "&amp;LeaveTracker[[#This Row],[Type of Leave]]</f>
        <v>1 OTHER</v>
      </c>
      <c r="L4459" s="23">
        <f ca="1">NETWORKDAYS(LeaveTracker[[#This Row],[Start Date]],LeaveTracker[[#This Row],[End Date]],lstHolidays)</f>
        <v>1</v>
      </c>
      <c r="M4459" s="27"/>
    </row>
    <row r="4460" spans="1:13" ht="30" customHeight="1" x14ac:dyDescent="0.3">
      <c r="A4460" s="27">
        <f t="shared" si="45"/>
        <v>802</v>
      </c>
      <c r="B4460" s="31">
        <v>44993</v>
      </c>
      <c r="C4460" s="31">
        <v>44964</v>
      </c>
      <c r="D4460" s="19" t="s">
        <v>771</v>
      </c>
      <c r="E4460" s="51" t="str">
        <f>IF(ISBLANK(LeaveTracker[[#This Row],[Employee Name]]),"-----",VLOOKUP(LeaveTracker[[#This Row],[Employee Name]],Employees[[Employee Name]:[Office]],7))</f>
        <v>CSWDO</v>
      </c>
      <c r="F4460" s="51" t="str">
        <f>IF(ISBLANK(LeaveTracker[[#This Row],[Employee Name]]),"-----",VLOOKUP(LeaveTracker[[#This Row],[Employee Name]],Employees[[Employee Name]:[Office]],6))</f>
        <v>REGULAR</v>
      </c>
      <c r="G4460" s="24">
        <v>44967</v>
      </c>
      <c r="H4460" s="24">
        <v>44967</v>
      </c>
      <c r="I4460" s="19" t="s">
        <v>298</v>
      </c>
      <c r="J4460" s="43" t="s">
        <v>105</v>
      </c>
      <c r="K4460" s="51" t="str">
        <f ca="1">LeaveTracker[[#This Row],[Days]]&amp;" "&amp;LeaveTracker[[#This Row],[Type of Leave]]</f>
        <v>1 OTHER</v>
      </c>
      <c r="L4460" s="23">
        <f ca="1">NETWORKDAYS(LeaveTracker[[#This Row],[Start Date]],LeaveTracker[[#This Row],[End Date]],lstHolidays)</f>
        <v>1</v>
      </c>
      <c r="M4460" s="27"/>
    </row>
    <row r="4461" spans="1:13" ht="30" customHeight="1" x14ac:dyDescent="0.3">
      <c r="A4461" s="27">
        <f t="shared" si="45"/>
        <v>803</v>
      </c>
      <c r="B4461" s="31">
        <v>44993</v>
      </c>
      <c r="C4461" s="31">
        <v>44964</v>
      </c>
      <c r="D4461" s="19" t="s">
        <v>224</v>
      </c>
      <c r="E4461" s="51" t="str">
        <f>IF(ISBLANK(LeaveTracker[[#This Row],[Employee Name]]),"-----",VLOOKUP(LeaveTracker[[#This Row],[Employee Name]],Employees[[Employee Name]:[Office]],7))</f>
        <v>CSWDO</v>
      </c>
      <c r="F4461" s="51" t="str">
        <f>IF(ISBLANK(LeaveTracker[[#This Row],[Employee Name]]),"-----",VLOOKUP(LeaveTracker[[#This Row],[Employee Name]],Employees[[Employee Name]:[Office]],6))</f>
        <v>REGULAR</v>
      </c>
      <c r="G4461" s="24">
        <v>44970</v>
      </c>
      <c r="H4461" s="24">
        <v>44972</v>
      </c>
      <c r="I4461" s="19" t="s">
        <v>82</v>
      </c>
      <c r="K4461" s="51" t="str">
        <f ca="1">LeaveTracker[[#This Row],[Days]]&amp;" "&amp;LeaveTracker[[#This Row],[Type of Leave]]</f>
        <v>3 VL</v>
      </c>
      <c r="L4461" s="23">
        <f ca="1">NETWORKDAYS(LeaveTracker[[#This Row],[Start Date]],LeaveTracker[[#This Row],[End Date]],lstHolidays)</f>
        <v>3</v>
      </c>
      <c r="M4461" s="27"/>
    </row>
    <row r="4462" spans="1:13" ht="30" customHeight="1" x14ac:dyDescent="0.3">
      <c r="A4462" s="27">
        <f t="shared" si="45"/>
        <v>804</v>
      </c>
      <c r="B4462" s="31">
        <v>44993</v>
      </c>
      <c r="C4462" s="31">
        <v>44964</v>
      </c>
      <c r="D4462" s="19" t="s">
        <v>224</v>
      </c>
      <c r="E4462" s="51" t="str">
        <f>IF(ISBLANK(LeaveTracker[[#This Row],[Employee Name]]),"-----",VLOOKUP(LeaveTracker[[#This Row],[Employee Name]],Employees[[Employee Name]:[Office]],7))</f>
        <v>CSWDO</v>
      </c>
      <c r="F4462" s="51" t="str">
        <f>IF(ISBLANK(LeaveTracker[[#This Row],[Employee Name]]),"-----",VLOOKUP(LeaveTracker[[#This Row],[Employee Name]],Employees[[Employee Name]:[Office]],6))</f>
        <v>REGULAR</v>
      </c>
      <c r="G4462" s="24">
        <v>44960</v>
      </c>
      <c r="H4462" s="24">
        <v>44960</v>
      </c>
      <c r="I4462" s="19" t="s">
        <v>298</v>
      </c>
      <c r="K4462" s="51" t="str">
        <f ca="1">LeaveTracker[[#This Row],[Days]]&amp;" "&amp;LeaveTracker[[#This Row],[Type of Leave]]</f>
        <v>1 OTHER</v>
      </c>
      <c r="L4462" s="23">
        <f ca="1">NETWORKDAYS(LeaveTracker[[#This Row],[Start Date]],LeaveTracker[[#This Row],[End Date]],lstHolidays)</f>
        <v>1</v>
      </c>
      <c r="M4462" s="27"/>
    </row>
    <row r="4463" spans="1:13" ht="30" customHeight="1" x14ac:dyDescent="0.3">
      <c r="A4463" s="27">
        <v>804</v>
      </c>
      <c r="B4463" s="31">
        <v>44993</v>
      </c>
      <c r="C4463" s="31">
        <v>44964</v>
      </c>
      <c r="D4463" s="19" t="s">
        <v>224</v>
      </c>
      <c r="E4463" s="51" t="str">
        <f>IF(ISBLANK(LeaveTracker[[#This Row],[Employee Name]]),"-----",VLOOKUP(LeaveTracker[[#This Row],[Employee Name]],Employees[[Employee Name]:[Office]],7))</f>
        <v>CSWDO</v>
      </c>
      <c r="F4463" s="51" t="str">
        <f>IF(ISBLANK(LeaveTracker[[#This Row],[Employee Name]]),"-----",VLOOKUP(LeaveTracker[[#This Row],[Employee Name]],Employees[[Employee Name]:[Office]],6))</f>
        <v>REGULAR</v>
      </c>
      <c r="G4463" s="24">
        <v>44963</v>
      </c>
      <c r="H4463" s="24">
        <v>44963</v>
      </c>
      <c r="I4463" s="19" t="s">
        <v>298</v>
      </c>
      <c r="K4463" s="51" t="str">
        <f ca="1">LeaveTracker[[#This Row],[Days]]&amp;" "&amp;LeaveTracker[[#This Row],[Type of Leave]]</f>
        <v>1 OTHER</v>
      </c>
      <c r="L4463" s="23">
        <f ca="1">NETWORKDAYS(LeaveTracker[[#This Row],[Start Date]],LeaveTracker[[#This Row],[End Date]],lstHolidays)</f>
        <v>1</v>
      </c>
      <c r="M4463" s="27"/>
    </row>
    <row r="4464" spans="1:13" ht="30" customHeight="1" x14ac:dyDescent="0.3">
      <c r="A4464" s="27">
        <f t="shared" si="45"/>
        <v>805</v>
      </c>
      <c r="B4464" s="31">
        <v>44993</v>
      </c>
      <c r="C4464" s="31">
        <v>44963</v>
      </c>
      <c r="D4464" s="19" t="s">
        <v>1076</v>
      </c>
      <c r="E4464" s="51" t="str">
        <f>IF(ISBLANK(LeaveTracker[[#This Row],[Employee Name]]),"-----",VLOOKUP(LeaveTracker[[#This Row],[Employee Name]],Employees[[Employee Name]:[Office]],7))</f>
        <v>CSWDO</v>
      </c>
      <c r="F4464" s="51" t="str">
        <f>IF(ISBLANK(LeaveTracker[[#This Row],[Employee Name]]),"-----",VLOOKUP(LeaveTracker[[#This Row],[Employee Name]],Employees[[Employee Name]:[Office]],6))</f>
        <v>REGULAR</v>
      </c>
      <c r="G4464" s="31">
        <v>44960</v>
      </c>
      <c r="H4464" s="31">
        <v>44960</v>
      </c>
      <c r="I4464" s="19" t="s">
        <v>298</v>
      </c>
      <c r="J4464" s="43" t="s">
        <v>214</v>
      </c>
      <c r="K4464" s="51" t="str">
        <f ca="1">LeaveTracker[[#This Row],[Days]]&amp;" "&amp;LeaveTracker[[#This Row],[Type of Leave]]</f>
        <v>1 OTHER</v>
      </c>
      <c r="L4464" s="23">
        <f ca="1">NETWORKDAYS(LeaveTracker[[#This Row],[Start Date]],LeaveTracker[[#This Row],[End Date]],lstHolidays)</f>
        <v>1</v>
      </c>
      <c r="M4464" s="27"/>
    </row>
    <row r="4465" spans="1:13" ht="30" customHeight="1" x14ac:dyDescent="0.3">
      <c r="A4465" s="27">
        <f t="shared" si="45"/>
        <v>806</v>
      </c>
      <c r="B4465" s="31">
        <v>44993</v>
      </c>
      <c r="C4465" s="31">
        <v>44957</v>
      </c>
      <c r="D4465" s="19" t="s">
        <v>224</v>
      </c>
      <c r="E4465" s="51" t="str">
        <f>IF(ISBLANK(LeaveTracker[[#This Row],[Employee Name]]),"-----",VLOOKUP(LeaveTracker[[#This Row],[Employee Name]],Employees[[Employee Name]:[Office]],7))</f>
        <v>CSWDO</v>
      </c>
      <c r="F4465" s="51" t="str">
        <f>IF(ISBLANK(LeaveTracker[[#This Row],[Employee Name]]),"-----",VLOOKUP(LeaveTracker[[#This Row],[Employee Name]],Employees[[Employee Name]:[Office]],6))</f>
        <v>REGULAR</v>
      </c>
      <c r="G4465" s="24">
        <v>44956</v>
      </c>
      <c r="H4465" s="24">
        <v>44956</v>
      </c>
      <c r="I4465" s="19" t="s">
        <v>81</v>
      </c>
      <c r="K4465" s="51" t="str">
        <f ca="1">LeaveTracker[[#This Row],[Days]]&amp;" "&amp;LeaveTracker[[#This Row],[Type of Leave]]</f>
        <v>1 SL</v>
      </c>
      <c r="L4465" s="23">
        <f ca="1">NETWORKDAYS(LeaveTracker[[#This Row],[Start Date]],LeaveTracker[[#This Row],[End Date]],lstHolidays)</f>
        <v>1</v>
      </c>
      <c r="M4465" s="27"/>
    </row>
    <row r="4466" spans="1:13" ht="30" customHeight="1" x14ac:dyDescent="0.3">
      <c r="A4466" s="27">
        <f t="shared" si="45"/>
        <v>807</v>
      </c>
      <c r="B4466" s="31">
        <v>44993</v>
      </c>
      <c r="C4466" s="31">
        <v>44922</v>
      </c>
      <c r="D4466" s="19" t="s">
        <v>1851</v>
      </c>
      <c r="E4466" s="51" t="str">
        <f>IF(ISBLANK(LeaveTracker[[#This Row],[Employee Name]]),"-----",VLOOKUP(LeaveTracker[[#This Row],[Employee Name]],Employees[[Employee Name]:[Office]],7))</f>
        <v>BIR</v>
      </c>
      <c r="F4466" s="51" t="str">
        <f>IF(ISBLANK(LeaveTracker[[#This Row],[Employee Name]]),"-----",VLOOKUP(LeaveTracker[[#This Row],[Employee Name]],Employees[[Employee Name]:[Office]],6))</f>
        <v>CASUAL</v>
      </c>
      <c r="G4466" s="24">
        <v>44911</v>
      </c>
      <c r="H4466" s="24">
        <v>44911</v>
      </c>
      <c r="I4466" s="19" t="s">
        <v>81</v>
      </c>
      <c r="K4466" s="51" t="str">
        <f ca="1">LeaveTracker[[#This Row],[Days]]&amp;" "&amp;LeaveTracker[[#This Row],[Type of Leave]]</f>
        <v>1 SL</v>
      </c>
      <c r="L4466" s="23">
        <f ca="1">NETWORKDAYS(LeaveTracker[[#This Row],[Start Date]],LeaveTracker[[#This Row],[End Date]],lstHolidays)</f>
        <v>1</v>
      </c>
      <c r="M4466" s="27"/>
    </row>
    <row r="4467" spans="1:13" ht="30" customHeight="1" x14ac:dyDescent="0.3">
      <c r="A4467" s="27">
        <v>807</v>
      </c>
      <c r="B4467" s="31">
        <v>44993</v>
      </c>
      <c r="C4467" s="31">
        <v>44922</v>
      </c>
      <c r="D4467" s="19" t="s">
        <v>1851</v>
      </c>
      <c r="E4467" s="51" t="str">
        <f>IF(ISBLANK(LeaveTracker[[#This Row],[Employee Name]]),"-----",VLOOKUP(LeaveTracker[[#This Row],[Employee Name]],Employees[[Employee Name]:[Office]],7))</f>
        <v>BIR</v>
      </c>
      <c r="F4467" s="51" t="str">
        <f>IF(ISBLANK(LeaveTracker[[#This Row],[Employee Name]]),"-----",VLOOKUP(LeaveTracker[[#This Row],[Employee Name]],Employees[[Employee Name]:[Office]],6))</f>
        <v>CASUAL</v>
      </c>
      <c r="G4467" s="24">
        <v>44917</v>
      </c>
      <c r="H4467" s="24">
        <v>44917</v>
      </c>
      <c r="I4467" s="19" t="s">
        <v>81</v>
      </c>
      <c r="K4467" s="51" t="str">
        <f ca="1">LeaveTracker[[#This Row],[Days]]&amp;" "&amp;LeaveTracker[[#This Row],[Type of Leave]]</f>
        <v>1 SL</v>
      </c>
      <c r="L4467" s="23">
        <f ca="1">NETWORKDAYS(LeaveTracker[[#This Row],[Start Date]],LeaveTracker[[#This Row],[End Date]],lstHolidays)</f>
        <v>1</v>
      </c>
      <c r="M4467" s="27"/>
    </row>
    <row r="4468" spans="1:13" ht="30" customHeight="1" x14ac:dyDescent="0.3">
      <c r="A4468" s="27">
        <f t="shared" si="45"/>
        <v>808</v>
      </c>
      <c r="B4468" s="31">
        <v>44993</v>
      </c>
      <c r="C4468" s="31">
        <v>44949</v>
      </c>
      <c r="D4468" s="19" t="s">
        <v>748</v>
      </c>
      <c r="E4468" s="51" t="str">
        <f>IF(ISBLANK(LeaveTracker[[#This Row],[Employee Name]]),"-----",VLOOKUP(LeaveTracker[[#This Row],[Employee Name]],Employees[[Employee Name]:[Office]],7))</f>
        <v>CSWDO</v>
      </c>
      <c r="F4468" s="51" t="str">
        <f>IF(ISBLANK(LeaveTracker[[#This Row],[Employee Name]]),"-----",VLOOKUP(LeaveTracker[[#This Row],[Employee Name]],Employees[[Employee Name]:[Office]],6))</f>
        <v>REGULAR</v>
      </c>
      <c r="G4468" s="24">
        <v>44935</v>
      </c>
      <c r="H4468" s="24">
        <v>44946</v>
      </c>
      <c r="I4468" s="19" t="s">
        <v>81</v>
      </c>
      <c r="K4468" s="51" t="str">
        <f ca="1">LeaveTracker[[#This Row],[Days]]&amp;" "&amp;LeaveTracker[[#This Row],[Type of Leave]]</f>
        <v>10 SL</v>
      </c>
      <c r="L4468" s="23">
        <f ca="1">NETWORKDAYS(LeaveTracker[[#This Row],[Start Date]],LeaveTracker[[#This Row],[End Date]],lstHolidays)</f>
        <v>10</v>
      </c>
      <c r="M4468" s="27"/>
    </row>
    <row r="4469" spans="1:13" ht="30" customHeight="1" x14ac:dyDescent="0.3">
      <c r="A4469" s="27">
        <f t="shared" si="45"/>
        <v>809</v>
      </c>
      <c r="B4469" s="31">
        <v>44993</v>
      </c>
      <c r="C4469" s="31">
        <v>44949</v>
      </c>
      <c r="D4469" s="19" t="s">
        <v>1815</v>
      </c>
      <c r="E4469" s="51" t="str">
        <f>IF(ISBLANK(LeaveTracker[[#This Row],[Employee Name]]),"-----",VLOOKUP(LeaveTracker[[#This Row],[Employee Name]],Employees[[Employee Name]:[Office]],7))</f>
        <v>CSWDO</v>
      </c>
      <c r="F4469" s="51" t="str">
        <f>IF(ISBLANK(LeaveTracker[[#This Row],[Employee Name]]),"-----",VLOOKUP(LeaveTracker[[#This Row],[Employee Name]],Employees[[Employee Name]:[Office]],6))</f>
        <v>CASUAL</v>
      </c>
      <c r="G4469" s="24">
        <v>44952</v>
      </c>
      <c r="H4469" s="24">
        <v>44952</v>
      </c>
      <c r="I4469" s="19" t="s">
        <v>298</v>
      </c>
      <c r="J4469" s="43" t="s">
        <v>214</v>
      </c>
      <c r="K4469" s="51" t="str">
        <f ca="1">LeaveTracker[[#This Row],[Days]]&amp;" "&amp;LeaveTracker[[#This Row],[Type of Leave]]</f>
        <v>1 OTHER</v>
      </c>
      <c r="L4469" s="23">
        <f ca="1">NETWORKDAYS(LeaveTracker[[#This Row],[Start Date]],LeaveTracker[[#This Row],[End Date]],lstHolidays)</f>
        <v>1</v>
      </c>
      <c r="M4469" s="27"/>
    </row>
    <row r="4470" spans="1:13" ht="30" customHeight="1" x14ac:dyDescent="0.3">
      <c r="A4470" s="27">
        <f t="shared" si="45"/>
        <v>810</v>
      </c>
      <c r="B4470" s="31">
        <v>44993</v>
      </c>
      <c r="C4470" s="31">
        <v>44951</v>
      </c>
      <c r="D4470" s="19" t="s">
        <v>220</v>
      </c>
      <c r="E4470" s="51" t="str">
        <f>IF(ISBLANK(LeaveTracker[[#This Row],[Employee Name]]),"-----",VLOOKUP(LeaveTracker[[#This Row],[Employee Name]],Employees[[Employee Name]:[Office]],7))</f>
        <v>CSWDO</v>
      </c>
      <c r="F4470" s="51" t="str">
        <f>IF(ISBLANK(LeaveTracker[[#This Row],[Employee Name]]),"-----",VLOOKUP(LeaveTracker[[#This Row],[Employee Name]],Employees[[Employee Name]:[Office]],6))</f>
        <v>REGULAR</v>
      </c>
      <c r="G4470" s="24">
        <v>44952</v>
      </c>
      <c r="H4470" s="24">
        <v>44953</v>
      </c>
      <c r="I4470" s="19" t="s">
        <v>298</v>
      </c>
      <c r="J4470" s="43" t="s">
        <v>105</v>
      </c>
      <c r="K4470" s="51" t="str">
        <f ca="1">LeaveTracker[[#This Row],[Days]]&amp;" "&amp;LeaveTracker[[#This Row],[Type of Leave]]</f>
        <v>2 OTHER</v>
      </c>
      <c r="L4470" s="23">
        <f ca="1">NETWORKDAYS(LeaveTracker[[#This Row],[Start Date]],LeaveTracker[[#This Row],[End Date]],lstHolidays)</f>
        <v>2</v>
      </c>
      <c r="M4470" s="27"/>
    </row>
    <row r="4471" spans="1:13" ht="30" customHeight="1" x14ac:dyDescent="0.3">
      <c r="A4471" s="27">
        <f t="shared" si="45"/>
        <v>811</v>
      </c>
      <c r="B4471" s="31">
        <v>44993</v>
      </c>
      <c r="C4471" s="31">
        <v>44949</v>
      </c>
      <c r="D4471" s="19" t="s">
        <v>693</v>
      </c>
      <c r="E4471" s="51" t="str">
        <f>IF(ISBLANK(LeaveTracker[[#This Row],[Employee Name]]),"-----",VLOOKUP(LeaveTracker[[#This Row],[Employee Name]],Employees[[Employee Name]:[Office]],7))</f>
        <v>VMO</v>
      </c>
      <c r="F4471" s="51" t="str">
        <f>IF(ISBLANK(LeaveTracker[[#This Row],[Employee Name]]),"-----",VLOOKUP(LeaveTracker[[#This Row],[Employee Name]],Employees[[Employee Name]:[Office]],6))</f>
        <v>REGULAR</v>
      </c>
      <c r="G4471" s="24">
        <v>44946</v>
      </c>
      <c r="H4471" s="24">
        <v>44946</v>
      </c>
      <c r="I4471" s="19" t="s">
        <v>81</v>
      </c>
      <c r="K4471" s="51" t="str">
        <f ca="1">LeaveTracker[[#This Row],[Days]]&amp;" "&amp;LeaveTracker[[#This Row],[Type of Leave]]</f>
        <v>1 SL</v>
      </c>
      <c r="L4471" s="23">
        <f ca="1">NETWORKDAYS(LeaveTracker[[#This Row],[Start Date]],LeaveTracker[[#This Row],[End Date]],lstHolidays)</f>
        <v>1</v>
      </c>
      <c r="M4471" s="27"/>
    </row>
    <row r="4472" spans="1:13" ht="30" customHeight="1" x14ac:dyDescent="0.3">
      <c r="A4472" s="27">
        <f t="shared" si="45"/>
        <v>812</v>
      </c>
      <c r="B4472" s="31">
        <v>44993</v>
      </c>
      <c r="C4472" s="31">
        <v>44946</v>
      </c>
      <c r="D4472" s="19" t="s">
        <v>525</v>
      </c>
      <c r="E4472" s="51" t="str">
        <f>IF(ISBLANK(LeaveTracker[[#This Row],[Employee Name]]),"-----",VLOOKUP(LeaveTracker[[#This Row],[Employee Name]],Employees[[Employee Name]:[Office]],7))</f>
        <v>GSO</v>
      </c>
      <c r="F4472" s="51" t="str">
        <f>IF(ISBLANK(LeaveTracker[[#This Row],[Employee Name]]),"-----",VLOOKUP(LeaveTracker[[#This Row],[Employee Name]],Employees[[Employee Name]:[Office]],6))</f>
        <v>REGULAR</v>
      </c>
      <c r="G4472" s="24">
        <v>44945</v>
      </c>
      <c r="H4472" s="24">
        <v>44945</v>
      </c>
      <c r="I4472" s="19" t="s">
        <v>298</v>
      </c>
      <c r="J4472" s="43" t="s">
        <v>644</v>
      </c>
      <c r="K4472" s="51" t="str">
        <f ca="1">LeaveTracker[[#This Row],[Days]]&amp;" "&amp;LeaveTracker[[#This Row],[Type of Leave]]</f>
        <v>1 OTHER</v>
      </c>
      <c r="L4472" s="23">
        <f ca="1">NETWORKDAYS(LeaveTracker[[#This Row],[Start Date]],LeaveTracker[[#This Row],[End Date]],lstHolidays)</f>
        <v>1</v>
      </c>
      <c r="M4472" s="27"/>
    </row>
    <row r="4473" spans="1:13" ht="30" customHeight="1" x14ac:dyDescent="0.3">
      <c r="A4473" s="27">
        <f t="shared" si="45"/>
        <v>813</v>
      </c>
      <c r="B4473" s="31">
        <v>44993</v>
      </c>
      <c r="C4473" s="31">
        <v>44944</v>
      </c>
      <c r="D4473" s="19" t="s">
        <v>1829</v>
      </c>
      <c r="E4473" s="51" t="str">
        <f>IF(ISBLANK(LeaveTracker[[#This Row],[Employee Name]]),"-----",VLOOKUP(LeaveTracker[[#This Row],[Employee Name]],Employees[[Employee Name]:[Office]],7))</f>
        <v>CSWDO</v>
      </c>
      <c r="F4473" s="51" t="str">
        <f>IF(ISBLANK(LeaveTracker[[#This Row],[Employee Name]]),"-----",VLOOKUP(LeaveTracker[[#This Row],[Employee Name]],Employees[[Employee Name]:[Office]],6))</f>
        <v>CASUAL</v>
      </c>
      <c r="G4473" s="24">
        <v>44942</v>
      </c>
      <c r="H4473" s="24">
        <v>44943</v>
      </c>
      <c r="I4473" s="19" t="s">
        <v>81</v>
      </c>
      <c r="K4473" s="51" t="str">
        <f ca="1">LeaveTracker[[#This Row],[Days]]&amp;" "&amp;LeaveTracker[[#This Row],[Type of Leave]]</f>
        <v>2 SL</v>
      </c>
      <c r="L4473" s="23">
        <f ca="1">NETWORKDAYS(LeaveTracker[[#This Row],[Start Date]],LeaveTracker[[#This Row],[End Date]],lstHolidays)</f>
        <v>2</v>
      </c>
      <c r="M4473" s="27"/>
    </row>
    <row r="4474" spans="1:13" ht="30" customHeight="1" x14ac:dyDescent="0.3">
      <c r="A4474" s="27">
        <f t="shared" si="45"/>
        <v>814</v>
      </c>
      <c r="B4474" s="31">
        <v>44993</v>
      </c>
      <c r="C4474" s="31">
        <v>44985</v>
      </c>
      <c r="D4474" s="19" t="s">
        <v>1843</v>
      </c>
      <c r="E4474" s="51" t="str">
        <f>IF(ISBLANK(LeaveTracker[[#This Row],[Employee Name]]),"-----",VLOOKUP(LeaveTracker[[#This Row],[Employee Name]],Employees[[Employee Name]:[Office]],7))</f>
        <v>CSWDO</v>
      </c>
      <c r="F4474" s="51" t="str">
        <f>IF(ISBLANK(LeaveTracker[[#This Row],[Employee Name]]),"-----",VLOOKUP(LeaveTracker[[#This Row],[Employee Name]],Employees[[Employee Name]:[Office]],6))</f>
        <v>CASUAL</v>
      </c>
      <c r="G4474" s="24">
        <v>44987</v>
      </c>
      <c r="H4474" s="24">
        <v>44988</v>
      </c>
      <c r="I4474" s="19" t="s">
        <v>298</v>
      </c>
      <c r="J4474" s="43" t="s">
        <v>214</v>
      </c>
      <c r="K4474" s="51" t="str">
        <f ca="1">LeaveTracker[[#This Row],[Days]]&amp;" "&amp;LeaveTracker[[#This Row],[Type of Leave]]</f>
        <v>2 OTHER</v>
      </c>
      <c r="L4474" s="23">
        <f ca="1">NETWORKDAYS(LeaveTracker[[#This Row],[Start Date]],LeaveTracker[[#This Row],[End Date]],lstHolidays)</f>
        <v>2</v>
      </c>
      <c r="M4474" s="27"/>
    </row>
    <row r="4475" spans="1:13" ht="30" customHeight="1" x14ac:dyDescent="0.3">
      <c r="A4475" s="27">
        <f t="shared" si="45"/>
        <v>815</v>
      </c>
      <c r="B4475" s="31">
        <v>44993</v>
      </c>
      <c r="C4475" s="31">
        <v>44973</v>
      </c>
      <c r="D4475" s="19" t="s">
        <v>2083</v>
      </c>
      <c r="E4475" s="51" t="str">
        <f>IF(ISBLANK(LeaveTracker[[#This Row],[Employee Name]]),"-----",VLOOKUP(LeaveTracker[[#This Row],[Employee Name]],Employees[[Employee Name]:[Office]],7))</f>
        <v>DEPED</v>
      </c>
      <c r="F4475" s="51">
        <f>IF(ISBLANK(LeaveTracker[[#This Row],[Employee Name]]),"-----",VLOOKUP(LeaveTracker[[#This Row],[Employee Name]],Employees[[Employee Name]:[Office]],6))</f>
        <v>0</v>
      </c>
      <c r="G4475" s="24">
        <v>44973</v>
      </c>
      <c r="H4475" s="24">
        <v>44985</v>
      </c>
      <c r="I4475" s="19" t="s">
        <v>82</v>
      </c>
      <c r="K4475" s="51" t="str">
        <f ca="1">LeaveTracker[[#This Row],[Days]]&amp;" "&amp;LeaveTracker[[#This Row],[Type of Leave]]</f>
        <v>9 VL</v>
      </c>
      <c r="L4475" s="23">
        <f ca="1">NETWORKDAYS(LeaveTracker[[#This Row],[Start Date]],LeaveTracker[[#This Row],[End Date]],lstHolidays)</f>
        <v>9</v>
      </c>
      <c r="M4475" s="27"/>
    </row>
    <row r="4476" spans="1:13" ht="30" customHeight="1" x14ac:dyDescent="0.3">
      <c r="A4476" s="27">
        <f t="shared" si="45"/>
        <v>816</v>
      </c>
      <c r="B4476" s="31">
        <v>44993</v>
      </c>
      <c r="C4476" s="31">
        <v>44974</v>
      </c>
      <c r="D4476" s="19" t="s">
        <v>1952</v>
      </c>
      <c r="E4476" s="51" t="str">
        <f>IF(ISBLANK(LeaveTracker[[#This Row],[Employee Name]]),"-----",VLOOKUP(LeaveTracker[[#This Row],[Employee Name]],Employees[[Employee Name]:[Office]],7))</f>
        <v>NUTRITION OFFICE</v>
      </c>
      <c r="F4476" s="51" t="str">
        <f>IF(ISBLANK(LeaveTracker[[#This Row],[Employee Name]]),"-----",VLOOKUP(LeaveTracker[[#This Row],[Employee Name]],Employees[[Employee Name]:[Office]],6))</f>
        <v>REGULAR</v>
      </c>
      <c r="G4476" s="24">
        <v>44977</v>
      </c>
      <c r="H4476" s="24">
        <v>44977</v>
      </c>
      <c r="I4476" s="19" t="s">
        <v>298</v>
      </c>
      <c r="K4476" s="51" t="str">
        <f ca="1">LeaveTracker[[#This Row],[Days]]&amp;" "&amp;LeaveTracker[[#This Row],[Type of Leave]]</f>
        <v>1 OTHER</v>
      </c>
      <c r="L4476" s="23">
        <f ca="1">NETWORKDAYS(LeaveTracker[[#This Row],[Start Date]],LeaveTracker[[#This Row],[End Date]],lstHolidays)</f>
        <v>1</v>
      </c>
      <c r="M4476" s="27"/>
    </row>
    <row r="4477" spans="1:13" ht="30" customHeight="1" x14ac:dyDescent="0.3">
      <c r="A4477" s="27">
        <f t="shared" si="45"/>
        <v>817</v>
      </c>
      <c r="B4477" s="31">
        <v>44993</v>
      </c>
      <c r="C4477" s="31">
        <v>44963</v>
      </c>
      <c r="D4477" s="19" t="s">
        <v>411</v>
      </c>
      <c r="E4477" s="51" t="str">
        <f>IF(ISBLANK(LeaveTracker[[#This Row],[Employee Name]]),"-----",VLOOKUP(LeaveTracker[[#This Row],[Employee Name]],Employees[[Employee Name]:[Office]],7))</f>
        <v>CTO</v>
      </c>
      <c r="F4477" s="51" t="str">
        <f>IF(ISBLANK(LeaveTracker[[#This Row],[Employee Name]]),"-----",VLOOKUP(LeaveTracker[[#This Row],[Employee Name]],Employees[[Employee Name]:[Office]],6))</f>
        <v>REGULAR</v>
      </c>
      <c r="G4477" s="24">
        <v>44956</v>
      </c>
      <c r="H4477" s="24">
        <v>44960</v>
      </c>
      <c r="I4477" s="19" t="s">
        <v>298</v>
      </c>
      <c r="J4477" s="43" t="s">
        <v>299</v>
      </c>
      <c r="K4477" s="51" t="str">
        <f ca="1">LeaveTracker[[#This Row],[Days]]&amp;" "&amp;LeaveTracker[[#This Row],[Type of Leave]]</f>
        <v>5 OTHER</v>
      </c>
      <c r="L4477" s="23">
        <f ca="1">NETWORKDAYS(LeaveTracker[[#This Row],[Start Date]],LeaveTracker[[#This Row],[End Date]],lstHolidays)</f>
        <v>5</v>
      </c>
      <c r="M4477" s="27"/>
    </row>
    <row r="4478" spans="1:13" ht="30" customHeight="1" x14ac:dyDescent="0.3">
      <c r="A4478" s="27">
        <f t="shared" si="45"/>
        <v>818</v>
      </c>
      <c r="B4478" s="31">
        <v>44993</v>
      </c>
      <c r="C4478" s="31">
        <v>44963</v>
      </c>
      <c r="D4478" s="19" t="s">
        <v>411</v>
      </c>
      <c r="E4478" s="51" t="str">
        <f>IF(ISBLANK(LeaveTracker[[#This Row],[Employee Name]]),"-----",VLOOKUP(LeaveTracker[[#This Row],[Employee Name]],Employees[[Employee Name]:[Office]],7))</f>
        <v>CTO</v>
      </c>
      <c r="F4478" s="51" t="str">
        <f>IF(ISBLANK(LeaveTracker[[#This Row],[Employee Name]]),"-----",VLOOKUP(LeaveTracker[[#This Row],[Employee Name]],Employees[[Employee Name]:[Office]],6))</f>
        <v>REGULAR</v>
      </c>
      <c r="G4478" s="24">
        <v>44952</v>
      </c>
      <c r="H4478" s="24">
        <v>44952</v>
      </c>
      <c r="I4478" s="19" t="s">
        <v>81</v>
      </c>
      <c r="K4478" s="51" t="str">
        <f ca="1">LeaveTracker[[#This Row],[Days]]&amp;" "&amp;LeaveTracker[[#This Row],[Type of Leave]]</f>
        <v>1 SL</v>
      </c>
      <c r="L4478" s="23">
        <f ca="1">NETWORKDAYS(LeaveTracker[[#This Row],[Start Date]],LeaveTracker[[#This Row],[End Date]],lstHolidays)</f>
        <v>1</v>
      </c>
      <c r="M4478" s="27"/>
    </row>
    <row r="4479" spans="1:13" ht="30" customHeight="1" x14ac:dyDescent="0.3">
      <c r="A4479" s="27">
        <f t="shared" si="45"/>
        <v>819</v>
      </c>
      <c r="B4479" s="31">
        <v>44993</v>
      </c>
      <c r="C4479" s="31">
        <v>44960</v>
      </c>
      <c r="D4479" s="19" t="s">
        <v>1080</v>
      </c>
      <c r="E4479" s="51" t="str">
        <f>IF(ISBLANK(LeaveTracker[[#This Row],[Employee Name]]),"-----",VLOOKUP(LeaveTracker[[#This Row],[Employee Name]],Employees[[Employee Name]:[Office]],7))</f>
        <v>CTO</v>
      </c>
      <c r="F4479" s="51" t="str">
        <f>IF(ISBLANK(LeaveTracker[[#This Row],[Employee Name]]),"-----",VLOOKUP(LeaveTracker[[#This Row],[Employee Name]],Employees[[Employee Name]:[Office]],6))</f>
        <v>REGULAR</v>
      </c>
      <c r="G4479" s="24">
        <v>44967</v>
      </c>
      <c r="H4479" s="24">
        <v>44970</v>
      </c>
      <c r="I4479" s="19" t="s">
        <v>298</v>
      </c>
      <c r="J4479" s="43" t="s">
        <v>105</v>
      </c>
      <c r="K4479" s="51" t="str">
        <f ca="1">LeaveTracker[[#This Row],[Days]]&amp;" "&amp;LeaveTracker[[#This Row],[Type of Leave]]</f>
        <v>2 OTHER</v>
      </c>
      <c r="L4479" s="23">
        <f ca="1">NETWORKDAYS(LeaveTracker[[#This Row],[Start Date]],LeaveTracker[[#This Row],[End Date]],lstHolidays)</f>
        <v>2</v>
      </c>
      <c r="M4479" s="27"/>
    </row>
    <row r="4480" spans="1:13" ht="30" customHeight="1" x14ac:dyDescent="0.3">
      <c r="A4480" s="27">
        <f t="shared" si="45"/>
        <v>820</v>
      </c>
      <c r="B4480" s="31">
        <v>44993</v>
      </c>
      <c r="C4480" s="31">
        <v>44949</v>
      </c>
      <c r="D4480" s="19" t="s">
        <v>411</v>
      </c>
      <c r="E4480" s="51" t="str">
        <f>IF(ISBLANK(LeaveTracker[[#This Row],[Employee Name]]),"-----",VLOOKUP(LeaveTracker[[#This Row],[Employee Name]],Employees[[Employee Name]:[Office]],7))</f>
        <v>CTO</v>
      </c>
      <c r="F4480" s="51" t="str">
        <f>IF(ISBLANK(LeaveTracker[[#This Row],[Employee Name]]),"-----",VLOOKUP(LeaveTracker[[#This Row],[Employee Name]],Employees[[Employee Name]:[Office]],6))</f>
        <v>REGULAR</v>
      </c>
      <c r="G4480" s="24">
        <v>44944</v>
      </c>
      <c r="H4480" s="24">
        <v>44946</v>
      </c>
      <c r="I4480" s="19" t="s">
        <v>81</v>
      </c>
      <c r="K4480" s="51" t="str">
        <f ca="1">LeaveTracker[[#This Row],[Days]]&amp;" "&amp;LeaveTracker[[#This Row],[Type of Leave]]</f>
        <v>3 SL</v>
      </c>
      <c r="L4480" s="23">
        <f ca="1">NETWORKDAYS(LeaveTracker[[#This Row],[Start Date]],LeaveTracker[[#This Row],[End Date]],lstHolidays)</f>
        <v>3</v>
      </c>
      <c r="M4480" s="27"/>
    </row>
    <row r="4481" spans="1:13" ht="30" customHeight="1" x14ac:dyDescent="0.3">
      <c r="A4481" s="27">
        <f t="shared" si="45"/>
        <v>821</v>
      </c>
      <c r="B4481" s="31">
        <v>44993</v>
      </c>
      <c r="C4481" s="31">
        <v>44949</v>
      </c>
      <c r="D4481" s="19" t="s">
        <v>1059</v>
      </c>
      <c r="E4481" s="51" t="str">
        <f>IF(ISBLANK(LeaveTracker[[#This Row],[Employee Name]]),"-----",VLOOKUP(LeaveTracker[[#This Row],[Employee Name]],Employees[[Employee Name]:[Office]],7))</f>
        <v>CTO</v>
      </c>
      <c r="F4481" s="51" t="str">
        <f>IF(ISBLANK(LeaveTracker[[#This Row],[Employee Name]]),"-----",VLOOKUP(LeaveTracker[[#This Row],[Employee Name]],Employees[[Employee Name]:[Office]],6))</f>
        <v>REGULAR</v>
      </c>
      <c r="G4481" s="24">
        <v>44953</v>
      </c>
      <c r="H4481" s="24">
        <v>44953</v>
      </c>
      <c r="I4481" s="19" t="s">
        <v>82</v>
      </c>
      <c r="K4481" s="51" t="str">
        <f ca="1">LeaveTracker[[#This Row],[Days]]&amp;" "&amp;LeaveTracker[[#This Row],[Type of Leave]]</f>
        <v>1 VL</v>
      </c>
      <c r="L4481" s="23">
        <f ca="1">NETWORKDAYS(LeaveTracker[[#This Row],[Start Date]],LeaveTracker[[#This Row],[End Date]],lstHolidays)</f>
        <v>1</v>
      </c>
      <c r="M4481" s="27"/>
    </row>
    <row r="4482" spans="1:13" ht="30" customHeight="1" x14ac:dyDescent="0.3">
      <c r="A4482" s="27">
        <v>821</v>
      </c>
      <c r="B4482" s="31">
        <v>44993</v>
      </c>
      <c r="C4482" s="31">
        <v>44949</v>
      </c>
      <c r="D4482" s="19" t="s">
        <v>1059</v>
      </c>
      <c r="E4482" s="51" t="str">
        <f>IF(ISBLANK(LeaveTracker[[#This Row],[Employee Name]]),"-----",VLOOKUP(LeaveTracker[[#This Row],[Employee Name]],Employees[[Employee Name]:[Office]],7))</f>
        <v>CTO</v>
      </c>
      <c r="F4482" s="51" t="str">
        <f>IF(ISBLANK(LeaveTracker[[#This Row],[Employee Name]]),"-----",VLOOKUP(LeaveTracker[[#This Row],[Employee Name]],Employees[[Employee Name]:[Office]],6))</f>
        <v>REGULAR</v>
      </c>
      <c r="G4482" s="24">
        <v>44960</v>
      </c>
      <c r="H4482" s="24">
        <v>44960</v>
      </c>
      <c r="I4482" s="19" t="s">
        <v>82</v>
      </c>
      <c r="K4482" s="51" t="str">
        <f ca="1">LeaveTracker[[#This Row],[Days]]&amp;" "&amp;LeaveTracker[[#This Row],[Type of Leave]]</f>
        <v>1 VL</v>
      </c>
      <c r="L4482" s="23">
        <f ca="1">NETWORKDAYS(LeaveTracker[[#This Row],[Start Date]],LeaveTracker[[#This Row],[End Date]],lstHolidays)</f>
        <v>1</v>
      </c>
      <c r="M4482" s="27"/>
    </row>
    <row r="4483" spans="1:13" ht="30" customHeight="1" x14ac:dyDescent="0.3">
      <c r="A4483" s="27">
        <f t="shared" si="45"/>
        <v>822</v>
      </c>
      <c r="B4483" s="31">
        <v>44993</v>
      </c>
      <c r="C4483" s="31">
        <v>44907</v>
      </c>
      <c r="D4483" s="19" t="s">
        <v>896</v>
      </c>
      <c r="E4483" s="51" t="str">
        <f>IF(ISBLANK(LeaveTracker[[#This Row],[Employee Name]]),"-----",VLOOKUP(LeaveTracker[[#This Row],[Employee Name]],Employees[[Employee Name]:[Office]],7))</f>
        <v>NUTRITION OFFICE</v>
      </c>
      <c r="F4483" s="51" t="str">
        <f>IF(ISBLANK(LeaveTracker[[#This Row],[Employee Name]]),"-----",VLOOKUP(LeaveTracker[[#This Row],[Employee Name]],Employees[[Employee Name]:[Office]],6))</f>
        <v>REGULAR</v>
      </c>
      <c r="G4483" s="24">
        <v>44900</v>
      </c>
      <c r="H4483" s="24">
        <v>44902</v>
      </c>
      <c r="I4483" s="19" t="s">
        <v>81</v>
      </c>
      <c r="K4483" s="51" t="str">
        <f ca="1">LeaveTracker[[#This Row],[Days]]&amp;" "&amp;LeaveTracker[[#This Row],[Type of Leave]]</f>
        <v>3 SL</v>
      </c>
      <c r="L4483" s="23">
        <f ca="1">NETWORKDAYS(LeaveTracker[[#This Row],[Start Date]],LeaveTracker[[#This Row],[End Date]],lstHolidays)</f>
        <v>3</v>
      </c>
      <c r="M4483" s="27"/>
    </row>
    <row r="4484" spans="1:13" ht="30" customHeight="1" x14ac:dyDescent="0.3">
      <c r="A4484" s="27">
        <f t="shared" si="45"/>
        <v>823</v>
      </c>
      <c r="B4484" s="31">
        <v>44993</v>
      </c>
      <c r="C4484" s="31">
        <v>44930</v>
      </c>
      <c r="D4484" s="19" t="s">
        <v>171</v>
      </c>
      <c r="E4484" s="51" t="str">
        <f>IF(ISBLANK(LeaveTracker[[#This Row],[Employee Name]]),"-----",VLOOKUP(LeaveTracker[[#This Row],[Employee Name]],Employees[[Employee Name]:[Office]],7))</f>
        <v>HRMO</v>
      </c>
      <c r="F4484" s="51" t="str">
        <f>IF(ISBLANK(LeaveTracker[[#This Row],[Employee Name]]),"-----",VLOOKUP(LeaveTracker[[#This Row],[Employee Name]],Employees[[Employee Name]:[Office]],6))</f>
        <v>REGULAR</v>
      </c>
      <c r="G4484" s="24">
        <v>44929</v>
      </c>
      <c r="H4484" s="24">
        <v>44929</v>
      </c>
      <c r="I4484" s="19" t="s">
        <v>298</v>
      </c>
      <c r="K4484" s="51" t="str">
        <f ca="1">LeaveTracker[[#This Row],[Days]]&amp;" "&amp;LeaveTracker[[#This Row],[Type of Leave]]</f>
        <v>1 OTHER</v>
      </c>
      <c r="L4484" s="23">
        <f ca="1">NETWORKDAYS(LeaveTracker[[#This Row],[Start Date]],LeaveTracker[[#This Row],[End Date]],lstHolidays)</f>
        <v>1</v>
      </c>
      <c r="M4484" s="27"/>
    </row>
    <row r="4485" spans="1:13" ht="30" customHeight="1" x14ac:dyDescent="0.3">
      <c r="A4485" s="27">
        <f t="shared" si="45"/>
        <v>824</v>
      </c>
      <c r="B4485" s="31">
        <v>44993</v>
      </c>
      <c r="C4485" s="31">
        <v>44967</v>
      </c>
      <c r="D4485" s="19" t="s">
        <v>171</v>
      </c>
      <c r="E4485" s="51" t="str">
        <f>IF(ISBLANK(LeaveTracker[[#This Row],[Employee Name]]),"-----",VLOOKUP(LeaveTracker[[#This Row],[Employee Name]],Employees[[Employee Name]:[Office]],7))</f>
        <v>HRMO</v>
      </c>
      <c r="F4485" s="51" t="str">
        <f>IF(ISBLANK(LeaveTracker[[#This Row],[Employee Name]]),"-----",VLOOKUP(LeaveTracker[[#This Row],[Employee Name]],Employees[[Employee Name]:[Office]],6))</f>
        <v>REGULAR</v>
      </c>
      <c r="G4485" s="24">
        <v>44966</v>
      </c>
      <c r="H4485" s="24">
        <v>44966</v>
      </c>
      <c r="I4485" s="19" t="s">
        <v>81</v>
      </c>
      <c r="K4485" s="51" t="str">
        <f ca="1">LeaveTracker[[#This Row],[Days]]&amp;" "&amp;LeaveTracker[[#This Row],[Type of Leave]]</f>
        <v>1 SL</v>
      </c>
      <c r="L4485" s="23">
        <f ca="1">NETWORKDAYS(LeaveTracker[[#This Row],[Start Date]],LeaveTracker[[#This Row],[End Date]],lstHolidays)</f>
        <v>1</v>
      </c>
      <c r="M4485" s="27"/>
    </row>
    <row r="4486" spans="1:13" ht="30" customHeight="1" x14ac:dyDescent="0.3">
      <c r="A4486" s="27">
        <f t="shared" si="45"/>
        <v>825</v>
      </c>
      <c r="B4486" s="31">
        <v>44993</v>
      </c>
      <c r="C4486" s="31">
        <v>44946</v>
      </c>
      <c r="D4486" s="19" t="s">
        <v>1886</v>
      </c>
      <c r="E4486" s="51" t="str">
        <f>IF(ISBLANK(LeaveTracker[[#This Row],[Employee Name]]),"-----",VLOOKUP(LeaveTracker[[#This Row],[Employee Name]],Employees[[Employee Name]:[Office]],7))</f>
        <v>CEO</v>
      </c>
      <c r="F4486" s="51" t="str">
        <f>IF(ISBLANK(LeaveTracker[[#This Row],[Employee Name]]),"-----",VLOOKUP(LeaveTracker[[#This Row],[Employee Name]],Employees[[Employee Name]:[Office]],6))</f>
        <v>CASUAL</v>
      </c>
      <c r="G4486" s="24">
        <v>44945</v>
      </c>
      <c r="H4486" s="24">
        <v>44945</v>
      </c>
      <c r="I4486" s="19" t="s">
        <v>81</v>
      </c>
      <c r="K4486" s="51" t="str">
        <f ca="1">LeaveTracker[[#This Row],[Days]]&amp;" "&amp;LeaveTracker[[#This Row],[Type of Leave]]</f>
        <v>1 SL</v>
      </c>
      <c r="L4486" s="23">
        <f ca="1">NETWORKDAYS(LeaveTracker[[#This Row],[Start Date]],LeaveTracker[[#This Row],[End Date]],lstHolidays)</f>
        <v>1</v>
      </c>
      <c r="M4486" s="27"/>
    </row>
    <row r="4487" spans="1:13" ht="30" customHeight="1" x14ac:dyDescent="0.3">
      <c r="A4487" s="27">
        <f t="shared" si="45"/>
        <v>826</v>
      </c>
      <c r="B4487" s="31">
        <v>44993</v>
      </c>
      <c r="C4487" s="31">
        <v>44942</v>
      </c>
      <c r="D4487" s="19" t="s">
        <v>1886</v>
      </c>
      <c r="E4487" s="51" t="str">
        <f>IF(ISBLANK(LeaveTracker[[#This Row],[Employee Name]]),"-----",VLOOKUP(LeaveTracker[[#This Row],[Employee Name]],Employees[[Employee Name]:[Office]],7))</f>
        <v>CEO</v>
      </c>
      <c r="F4487" s="51" t="str">
        <f>IF(ISBLANK(LeaveTracker[[#This Row],[Employee Name]]),"-----",VLOOKUP(LeaveTracker[[#This Row],[Employee Name]],Employees[[Employee Name]:[Office]],6))</f>
        <v>CASUAL</v>
      </c>
      <c r="G4487" s="24">
        <v>44939</v>
      </c>
      <c r="H4487" s="24">
        <v>44939</v>
      </c>
      <c r="I4487" s="19" t="s">
        <v>81</v>
      </c>
      <c r="K4487" s="51" t="str">
        <f ca="1">LeaveTracker[[#This Row],[Days]]&amp;" "&amp;LeaveTracker[[#This Row],[Type of Leave]]</f>
        <v>1 SL</v>
      </c>
      <c r="L4487" s="23">
        <f ca="1">NETWORKDAYS(LeaveTracker[[#This Row],[Start Date]],LeaveTracker[[#This Row],[End Date]],lstHolidays)</f>
        <v>1</v>
      </c>
      <c r="M4487" s="27"/>
    </row>
    <row r="4488" spans="1:13" ht="30" customHeight="1" x14ac:dyDescent="0.3">
      <c r="A4488" s="27">
        <f t="shared" si="45"/>
        <v>827</v>
      </c>
      <c r="B4488" s="31">
        <v>45000</v>
      </c>
      <c r="C4488" s="31">
        <v>44782</v>
      </c>
      <c r="D4488" s="19" t="s">
        <v>206</v>
      </c>
      <c r="E4488" s="51" t="str">
        <f>IF(ISBLANK(LeaveTracker[[#This Row],[Employee Name]]),"-----",VLOOKUP(LeaveTracker[[#This Row],[Employee Name]],Employees[[Employee Name]:[Office]],7))</f>
        <v>ONT</v>
      </c>
      <c r="F4488" s="51" t="str">
        <f>IF(ISBLANK(LeaveTracker[[#This Row],[Employee Name]]),"-----",VLOOKUP(LeaveTracker[[#This Row],[Employee Name]],Employees[[Employee Name]:[Office]],6))</f>
        <v>REGULAR</v>
      </c>
      <c r="G4488" s="21">
        <v>44827</v>
      </c>
      <c r="H4488" s="21">
        <v>44827</v>
      </c>
      <c r="I4488" s="19" t="s">
        <v>298</v>
      </c>
      <c r="J4488" s="43" t="s">
        <v>105</v>
      </c>
      <c r="K4488" s="51" t="str">
        <f ca="1">LeaveTracker[[#This Row],[Days]]&amp;" "&amp;LeaveTracker[[#This Row],[Type of Leave]]</f>
        <v>1 OTHER</v>
      </c>
      <c r="L4488" s="23">
        <f ca="1">NETWORKDAYS(LeaveTracker[[#This Row],[Start Date]],LeaveTracker[[#This Row],[End Date]],lstHolidays)</f>
        <v>1</v>
      </c>
      <c r="M4488" s="27"/>
    </row>
    <row r="4489" spans="1:13" ht="30" customHeight="1" x14ac:dyDescent="0.3">
      <c r="A4489" s="27">
        <f t="shared" si="45"/>
        <v>828</v>
      </c>
      <c r="B4489" s="31">
        <v>45000</v>
      </c>
      <c r="C4489" s="31">
        <v>44939</v>
      </c>
      <c r="D4489" s="19" t="s">
        <v>798</v>
      </c>
      <c r="E4489" s="51" t="str">
        <f>IF(ISBLANK(LeaveTracker[[#This Row],[Employee Name]]),"-----",VLOOKUP(LeaveTracker[[#This Row],[Employee Name]],Employees[[Employee Name]:[Office]],7))</f>
        <v>ONT</v>
      </c>
      <c r="F4489" s="51" t="str">
        <f>IF(ISBLANK(LeaveTracker[[#This Row],[Employee Name]]),"-----",VLOOKUP(LeaveTracker[[#This Row],[Employee Name]],Employees[[Employee Name]:[Office]],6))</f>
        <v>REGULAR</v>
      </c>
      <c r="G4489" s="24">
        <v>44938</v>
      </c>
      <c r="H4489" s="24">
        <v>44938</v>
      </c>
      <c r="I4489" s="19" t="s">
        <v>298</v>
      </c>
      <c r="J4489" s="43" t="s">
        <v>105</v>
      </c>
      <c r="K4489" s="51" t="str">
        <f ca="1">LeaveTracker[[#This Row],[Days]]&amp;" "&amp;LeaveTracker[[#This Row],[Type of Leave]]</f>
        <v>1 OTHER</v>
      </c>
      <c r="L4489" s="23">
        <f ca="1">NETWORKDAYS(LeaveTracker[[#This Row],[Start Date]],LeaveTracker[[#This Row],[End Date]],lstHolidays)</f>
        <v>1</v>
      </c>
      <c r="M4489" s="27"/>
    </row>
    <row r="4490" spans="1:13" ht="30" customHeight="1" x14ac:dyDescent="0.3">
      <c r="A4490" s="27">
        <f t="shared" si="45"/>
        <v>829</v>
      </c>
      <c r="B4490" s="31">
        <v>45000</v>
      </c>
      <c r="C4490" s="31">
        <v>44942</v>
      </c>
      <c r="D4490" s="19" t="s">
        <v>1039</v>
      </c>
      <c r="E4490" s="51" t="str">
        <f>IF(ISBLANK(LeaveTracker[[#This Row],[Employee Name]]),"-----",VLOOKUP(LeaveTracker[[#This Row],[Employee Name]],Employees[[Employee Name]:[Office]],7))</f>
        <v>ONT</v>
      </c>
      <c r="F4490" s="51" t="str">
        <f>IF(ISBLANK(LeaveTracker[[#This Row],[Employee Name]]),"-----",VLOOKUP(LeaveTracker[[#This Row],[Employee Name]],Employees[[Employee Name]:[Office]],6))</f>
        <v>REGULAR</v>
      </c>
      <c r="G4490" s="24">
        <v>44960</v>
      </c>
      <c r="H4490" s="24">
        <v>44960</v>
      </c>
      <c r="I4490" s="19" t="s">
        <v>298</v>
      </c>
      <c r="J4490" s="43" t="s">
        <v>105</v>
      </c>
      <c r="K4490" s="51" t="str">
        <f ca="1">LeaveTracker[[#This Row],[Days]]&amp;" "&amp;LeaveTracker[[#This Row],[Type of Leave]]</f>
        <v>1 OTHER</v>
      </c>
      <c r="L4490" s="23">
        <f ca="1">NETWORKDAYS(LeaveTracker[[#This Row],[Start Date]],LeaveTracker[[#This Row],[End Date]],lstHolidays)</f>
        <v>1</v>
      </c>
      <c r="M4490" s="27"/>
    </row>
    <row r="4491" spans="1:13" ht="30" customHeight="1" x14ac:dyDescent="0.3">
      <c r="A4491" s="27">
        <f t="shared" si="45"/>
        <v>830</v>
      </c>
      <c r="B4491" s="31">
        <v>45000</v>
      </c>
      <c r="C4491" s="31">
        <v>44942</v>
      </c>
      <c r="D4491" s="19" t="s">
        <v>2067</v>
      </c>
      <c r="E4491" s="51" t="str">
        <f>IF(ISBLANK(LeaveTracker[[#This Row],[Employee Name]]),"-----",VLOOKUP(LeaveTracker[[#This Row],[Employee Name]],Employees[[Employee Name]:[Office]],7))</f>
        <v>OSPITAL NG TAGAYTAY</v>
      </c>
      <c r="F4491" s="51">
        <f>IF(ISBLANK(LeaveTracker[[#This Row],[Employee Name]]),"-----",VLOOKUP(LeaveTracker[[#This Row],[Employee Name]],Employees[[Employee Name]:[Office]],6))</f>
        <v>0</v>
      </c>
      <c r="G4491" s="24">
        <v>44963</v>
      </c>
      <c r="H4491" s="24">
        <v>44963</v>
      </c>
      <c r="I4491" s="19" t="s">
        <v>298</v>
      </c>
      <c r="J4491" s="43" t="s">
        <v>105</v>
      </c>
      <c r="K4491" s="51" t="str">
        <f ca="1">LeaveTracker[[#This Row],[Days]]&amp;" "&amp;LeaveTracker[[#This Row],[Type of Leave]]</f>
        <v>1 OTHER</v>
      </c>
      <c r="L4491" s="23">
        <f ca="1">NETWORKDAYS(LeaveTracker[[#This Row],[Start Date]],LeaveTracker[[#This Row],[End Date]],lstHolidays)</f>
        <v>1</v>
      </c>
      <c r="M4491" s="27"/>
    </row>
    <row r="4492" spans="1:13" ht="30" customHeight="1" x14ac:dyDescent="0.3">
      <c r="A4492" s="27">
        <f t="shared" si="45"/>
        <v>831</v>
      </c>
      <c r="B4492" s="31">
        <v>45000</v>
      </c>
      <c r="C4492" s="31">
        <v>44949</v>
      </c>
      <c r="D4492" s="19" t="s">
        <v>2164</v>
      </c>
      <c r="E4492" s="51" t="str">
        <f>IF(ISBLANK(LeaveTracker[[#This Row],[Employee Name]]),"-----",VLOOKUP(LeaveTracker[[#This Row],[Employee Name]],Employees[[Employee Name]:[Office]],7))</f>
        <v>OSPITAL NG TAGAYTAY</v>
      </c>
      <c r="F4492" s="51">
        <f>IF(ISBLANK(LeaveTracker[[#This Row],[Employee Name]]),"-----",VLOOKUP(LeaveTracker[[#This Row],[Employee Name]],Employees[[Employee Name]:[Office]],6))</f>
        <v>0</v>
      </c>
      <c r="G4492" s="24">
        <v>44958</v>
      </c>
      <c r="H4492" s="24">
        <v>44962</v>
      </c>
      <c r="I4492" s="19" t="s">
        <v>82</v>
      </c>
      <c r="K4492" s="51" t="str">
        <f>LeaveTracker[[#This Row],[Days]]&amp;" "&amp;LeaveTracker[[#This Row],[Type of Leave]]</f>
        <v>5 VL</v>
      </c>
      <c r="L4492" s="23">
        <v>5</v>
      </c>
      <c r="M4492" s="27"/>
    </row>
    <row r="4493" spans="1:13" ht="30" customHeight="1" x14ac:dyDescent="0.3">
      <c r="A4493" s="27">
        <f t="shared" si="45"/>
        <v>832</v>
      </c>
      <c r="B4493" s="31">
        <v>45000</v>
      </c>
      <c r="C4493" s="31">
        <v>44938</v>
      </c>
      <c r="D4493" s="19" t="s">
        <v>1933</v>
      </c>
      <c r="E4493" s="51" t="str">
        <f>IF(ISBLANK(LeaveTracker[[#This Row],[Employee Name]]),"-----",VLOOKUP(LeaveTracker[[#This Row],[Employee Name]],Employees[[Employee Name]:[Office]],7))</f>
        <v>CHO</v>
      </c>
      <c r="F4493" s="51" t="str">
        <f>IF(ISBLANK(LeaveTracker[[#This Row],[Employee Name]]),"-----",VLOOKUP(LeaveTracker[[#This Row],[Employee Name]],Employees[[Employee Name]:[Office]],6))</f>
        <v>REGULAR</v>
      </c>
      <c r="G4493" s="24">
        <v>44937</v>
      </c>
      <c r="H4493" s="24">
        <v>44937</v>
      </c>
      <c r="I4493" s="19" t="s">
        <v>81</v>
      </c>
      <c r="K4493" s="51" t="str">
        <f ca="1">LeaveTracker[[#This Row],[Days]]&amp;" "&amp;LeaveTracker[[#This Row],[Type of Leave]]</f>
        <v>1 SL</v>
      </c>
      <c r="L4493" s="23">
        <f ca="1">NETWORKDAYS(LeaveTracker[[#This Row],[Start Date]],LeaveTracker[[#This Row],[End Date]],lstHolidays)</f>
        <v>1</v>
      </c>
      <c r="M4493" s="27"/>
    </row>
    <row r="4494" spans="1:13" ht="30" customHeight="1" x14ac:dyDescent="0.3">
      <c r="A4494" s="27">
        <f t="shared" si="45"/>
        <v>833</v>
      </c>
      <c r="B4494" s="31">
        <v>45000</v>
      </c>
      <c r="C4494" s="31">
        <v>44938</v>
      </c>
      <c r="D4494" s="19" t="s">
        <v>1034</v>
      </c>
      <c r="E4494" s="51" t="str">
        <f>IF(ISBLANK(LeaveTracker[[#This Row],[Employee Name]]),"-----",VLOOKUP(LeaveTracker[[#This Row],[Employee Name]],Employees[[Employee Name]:[Office]],7))</f>
        <v>ONT</v>
      </c>
      <c r="F4494" s="51" t="str">
        <f>IF(ISBLANK(LeaveTracker[[#This Row],[Employee Name]]),"-----",VLOOKUP(LeaveTracker[[#This Row],[Employee Name]],Employees[[Employee Name]:[Office]],6))</f>
        <v>REGULAR</v>
      </c>
      <c r="G4494" s="24">
        <v>44974</v>
      </c>
      <c r="H4494" s="24">
        <v>44976</v>
      </c>
      <c r="I4494" s="19" t="s">
        <v>82</v>
      </c>
      <c r="K4494" s="51" t="str">
        <f>LeaveTracker[[#This Row],[Days]]&amp;" "&amp;LeaveTracker[[#This Row],[Type of Leave]]</f>
        <v>3 VL</v>
      </c>
      <c r="L4494" s="23">
        <v>3</v>
      </c>
      <c r="M4494" s="27"/>
    </row>
    <row r="4495" spans="1:13" ht="30" customHeight="1" x14ac:dyDescent="0.3">
      <c r="A4495" s="27">
        <f t="shared" si="45"/>
        <v>834</v>
      </c>
      <c r="B4495" s="31">
        <v>45000</v>
      </c>
      <c r="C4495" s="31">
        <v>44939</v>
      </c>
      <c r="D4495" s="19" t="s">
        <v>111</v>
      </c>
      <c r="E4495" s="51" t="str">
        <f>IF(ISBLANK(LeaveTracker[[#This Row],[Employee Name]]),"-----",VLOOKUP(LeaveTracker[[#This Row],[Employee Name]],Employees[[Employee Name]:[Office]],7))</f>
        <v>ONT</v>
      </c>
      <c r="F4495" s="51" t="str">
        <f>IF(ISBLANK(LeaveTracker[[#This Row],[Employee Name]]),"-----",VLOOKUP(LeaveTracker[[#This Row],[Employee Name]],Employees[[Employee Name]:[Office]],6))</f>
        <v>REGULAR</v>
      </c>
      <c r="G4495" s="24">
        <v>44933</v>
      </c>
      <c r="H4495" s="24">
        <v>44936</v>
      </c>
      <c r="I4495" s="19" t="s">
        <v>81</v>
      </c>
      <c r="K4495" s="51" t="str">
        <f>LeaveTracker[[#This Row],[Days]]&amp;" "&amp;LeaveTracker[[#This Row],[Type of Leave]]</f>
        <v>3 SL</v>
      </c>
      <c r="L4495" s="23">
        <v>3</v>
      </c>
      <c r="M4495" s="27"/>
    </row>
    <row r="4496" spans="1:13" ht="30" customHeight="1" x14ac:dyDescent="0.3">
      <c r="A4496" s="27">
        <f t="shared" si="45"/>
        <v>835</v>
      </c>
      <c r="B4496" s="31">
        <v>45000</v>
      </c>
      <c r="C4496" s="31">
        <v>44875</v>
      </c>
      <c r="D4496" s="19" t="s">
        <v>2167</v>
      </c>
      <c r="E4496" s="51" t="str">
        <f>IF(ISBLANK(LeaveTracker[[#This Row],[Employee Name]]),"-----",VLOOKUP(LeaveTracker[[#This Row],[Employee Name]],Employees[[Employee Name]:[Office]],7))</f>
        <v>OSPITAL NG TAGAYTAY</v>
      </c>
      <c r="F4496" s="51">
        <f>IF(ISBLANK(LeaveTracker[[#This Row],[Employee Name]]),"-----",VLOOKUP(LeaveTracker[[#This Row],[Employee Name]],Employees[[Employee Name]:[Office]],6))</f>
        <v>0</v>
      </c>
      <c r="G4496" s="24">
        <v>44903</v>
      </c>
      <c r="H4496" s="24">
        <v>44903</v>
      </c>
      <c r="I4496" s="19" t="s">
        <v>82</v>
      </c>
      <c r="K4496" s="51" t="str">
        <f>LeaveTracker[[#This Row],[Days]]&amp;" "&amp;LeaveTracker[[#This Row],[Type of Leave]]</f>
        <v>1 VL</v>
      </c>
      <c r="L4496" s="23">
        <v>1</v>
      </c>
      <c r="M4496" s="27"/>
    </row>
    <row r="4497" spans="1:13" ht="30" customHeight="1" x14ac:dyDescent="0.3">
      <c r="A4497" s="27">
        <v>835</v>
      </c>
      <c r="B4497" s="31">
        <v>45000</v>
      </c>
      <c r="C4497" s="31">
        <v>44875</v>
      </c>
      <c r="D4497" s="19" t="s">
        <v>2167</v>
      </c>
      <c r="E4497" s="51" t="str">
        <f>IF(ISBLANK(LeaveTracker[[#This Row],[Employee Name]]),"-----",VLOOKUP(LeaveTracker[[#This Row],[Employee Name]],Employees[[Employee Name]:[Office]],7))</f>
        <v>OSPITAL NG TAGAYTAY</v>
      </c>
      <c r="F4497" s="51">
        <f>IF(ISBLANK(LeaveTracker[[#This Row],[Employee Name]]),"-----",VLOOKUP(LeaveTracker[[#This Row],[Employee Name]],Employees[[Employee Name]:[Office]],6))</f>
        <v>0</v>
      </c>
      <c r="G4497" s="24">
        <v>44918</v>
      </c>
      <c r="H4497" s="24">
        <v>44918</v>
      </c>
      <c r="I4497" s="19" t="s">
        <v>82</v>
      </c>
      <c r="K4497" s="51" t="str">
        <f>LeaveTracker[[#This Row],[Days]]&amp;" "&amp;LeaveTracker[[#This Row],[Type of Leave]]</f>
        <v>1 VL</v>
      </c>
      <c r="L4497" s="23">
        <v>1</v>
      </c>
      <c r="M4497" s="27"/>
    </row>
    <row r="4498" spans="1:13" ht="30" customHeight="1" x14ac:dyDescent="0.3">
      <c r="A4498" s="27">
        <v>836</v>
      </c>
      <c r="B4498" s="31">
        <v>45000</v>
      </c>
      <c r="C4498" s="31">
        <v>44875</v>
      </c>
      <c r="D4498" s="19" t="s">
        <v>2167</v>
      </c>
      <c r="E4498" s="51" t="str">
        <f>IF(ISBLANK(LeaveTracker[[#This Row],[Employee Name]]),"-----",VLOOKUP(LeaveTracker[[#This Row],[Employee Name]],Employees[[Employee Name]:[Office]],7))</f>
        <v>OSPITAL NG TAGAYTAY</v>
      </c>
      <c r="F4498" s="51">
        <f>IF(ISBLANK(LeaveTracker[[#This Row],[Employee Name]]),"-----",VLOOKUP(LeaveTracker[[#This Row],[Employee Name]],Employees[[Employee Name]:[Office]],6))</f>
        <v>0</v>
      </c>
      <c r="G4498" s="24">
        <v>44883</v>
      </c>
      <c r="H4498" s="24">
        <v>44883</v>
      </c>
      <c r="I4498" s="19" t="s">
        <v>82</v>
      </c>
      <c r="K4498" s="51" t="str">
        <f ca="1">LeaveTracker[[#This Row],[Days]]&amp;" "&amp;LeaveTracker[[#This Row],[Type of Leave]]</f>
        <v>1 VL</v>
      </c>
      <c r="L4498" s="23">
        <f ca="1">NETWORKDAYS(LeaveTracker[[#This Row],[Start Date]],LeaveTracker[[#This Row],[End Date]],lstHolidays)</f>
        <v>1</v>
      </c>
      <c r="M4498" s="27"/>
    </row>
    <row r="4499" spans="1:13" ht="30" customHeight="1" x14ac:dyDescent="0.3">
      <c r="A4499" s="27">
        <v>836</v>
      </c>
      <c r="B4499" s="31">
        <v>45000</v>
      </c>
      <c r="C4499" s="31">
        <v>44875</v>
      </c>
      <c r="D4499" s="19" t="s">
        <v>2167</v>
      </c>
      <c r="E4499" s="51" t="str">
        <f>IF(ISBLANK(LeaveTracker[[#This Row],[Employee Name]]),"-----",VLOOKUP(LeaveTracker[[#This Row],[Employee Name]],Employees[[Employee Name]:[Office]],7))</f>
        <v>OSPITAL NG TAGAYTAY</v>
      </c>
      <c r="F4499" s="51">
        <f>IF(ISBLANK(LeaveTracker[[#This Row],[Employee Name]]),"-----",VLOOKUP(LeaveTracker[[#This Row],[Employee Name]],Employees[[Employee Name]:[Office]],6))</f>
        <v>0</v>
      </c>
      <c r="G4499" s="24">
        <v>44889</v>
      </c>
      <c r="H4499" s="24">
        <v>44890</v>
      </c>
      <c r="I4499" s="19" t="s">
        <v>82</v>
      </c>
      <c r="K4499" s="51" t="str">
        <f ca="1">LeaveTracker[[#This Row],[Days]]&amp;" "&amp;LeaveTracker[[#This Row],[Type of Leave]]</f>
        <v>2 VL</v>
      </c>
      <c r="L4499" s="23">
        <f ca="1">NETWORKDAYS(LeaveTracker[[#This Row],[Start Date]],LeaveTracker[[#This Row],[End Date]],lstHolidays)</f>
        <v>2</v>
      </c>
      <c r="M4499" s="27"/>
    </row>
    <row r="4500" spans="1:13" ht="30" customHeight="1" x14ac:dyDescent="0.3">
      <c r="A4500" s="27">
        <v>837</v>
      </c>
      <c r="B4500" s="31">
        <v>45000</v>
      </c>
      <c r="C4500" s="31">
        <v>44854</v>
      </c>
      <c r="D4500" s="19" t="s">
        <v>385</v>
      </c>
      <c r="E4500" s="51" t="str">
        <f>IF(ISBLANK(LeaveTracker[[#This Row],[Employee Name]]),"-----",VLOOKUP(LeaveTracker[[#This Row],[Employee Name]],Employees[[Employee Name]:[Office]],7))</f>
        <v>ONT</v>
      </c>
      <c r="F4500" s="51" t="str">
        <f>IF(ISBLANK(LeaveTracker[[#This Row],[Employee Name]]),"-----",VLOOKUP(LeaveTracker[[#This Row],[Employee Name]],Employees[[Employee Name]:[Office]],6))</f>
        <v>REGULAR</v>
      </c>
      <c r="G4500" s="24">
        <v>44868</v>
      </c>
      <c r="H4500" s="24">
        <v>44871</v>
      </c>
      <c r="I4500" s="19" t="s">
        <v>82</v>
      </c>
      <c r="K4500" s="51" t="str">
        <f>LeaveTracker[[#This Row],[Days]]&amp;" "&amp;LeaveTracker[[#This Row],[Type of Leave]]</f>
        <v>4 VL</v>
      </c>
      <c r="L4500" s="23">
        <v>4</v>
      </c>
      <c r="M4500" s="27"/>
    </row>
    <row r="4501" spans="1:13" ht="30" customHeight="1" x14ac:dyDescent="0.3">
      <c r="A4501" s="27">
        <f t="shared" si="45"/>
        <v>838</v>
      </c>
      <c r="B4501" s="31">
        <v>45000</v>
      </c>
      <c r="C4501" s="31">
        <v>44977</v>
      </c>
      <c r="D4501" s="19" t="s">
        <v>798</v>
      </c>
      <c r="E4501" s="51" t="str">
        <f>IF(ISBLANK(LeaveTracker[[#This Row],[Employee Name]]),"-----",VLOOKUP(LeaveTracker[[#This Row],[Employee Name]],Employees[[Employee Name]:[Office]],7))</f>
        <v>ONT</v>
      </c>
      <c r="F4501" s="51" t="str">
        <f>IF(ISBLANK(LeaveTracker[[#This Row],[Employee Name]]),"-----",VLOOKUP(LeaveTracker[[#This Row],[Employee Name]],Employees[[Employee Name]:[Office]],6))</f>
        <v>REGULAR</v>
      </c>
      <c r="G4501" s="24">
        <v>45048</v>
      </c>
      <c r="H4501" s="24">
        <v>45079</v>
      </c>
      <c r="I4501" s="19" t="s">
        <v>82</v>
      </c>
      <c r="K4501" s="51" t="str">
        <f ca="1">LeaveTracker[[#This Row],[Days]]&amp;" "&amp;LeaveTracker[[#This Row],[Type of Leave]]</f>
        <v>24 VL</v>
      </c>
      <c r="L4501" s="23">
        <f ca="1">NETWORKDAYS(LeaveTracker[[#This Row],[Start Date]],LeaveTracker[[#This Row],[End Date]],lstHolidays)</f>
        <v>24</v>
      </c>
      <c r="M4501" s="27"/>
    </row>
    <row r="4502" spans="1:13" ht="30" customHeight="1" x14ac:dyDescent="0.3">
      <c r="A4502" s="27">
        <f t="shared" si="45"/>
        <v>839</v>
      </c>
      <c r="B4502" s="31">
        <v>45000</v>
      </c>
      <c r="C4502" s="31">
        <v>44949</v>
      </c>
      <c r="D4502" s="19" t="s">
        <v>1797</v>
      </c>
      <c r="E4502" s="51" t="str">
        <f>IF(ISBLANK(LeaveTracker[[#This Row],[Employee Name]]),"-----",VLOOKUP(LeaveTracker[[#This Row],[Employee Name]],Employees[[Employee Name]:[Office]],7))</f>
        <v>ONT</v>
      </c>
      <c r="F4502" s="51" t="str">
        <f>IF(ISBLANK(LeaveTracker[[#This Row],[Employee Name]]),"-----",VLOOKUP(LeaveTracker[[#This Row],[Employee Name]],Employees[[Employee Name]:[Office]],6))</f>
        <v>CASUAL</v>
      </c>
      <c r="G4502" s="24">
        <v>44961</v>
      </c>
      <c r="H4502" s="24">
        <v>44961</v>
      </c>
      <c r="I4502" s="19" t="s">
        <v>298</v>
      </c>
      <c r="J4502" s="43" t="s">
        <v>158</v>
      </c>
      <c r="K4502" s="51" t="str">
        <f>LeaveTracker[[#This Row],[Days]]&amp;" "&amp;LeaveTracker[[#This Row],[Type of Leave]]</f>
        <v>1 OTHER</v>
      </c>
      <c r="L4502" s="23">
        <v>1</v>
      </c>
      <c r="M4502" s="27"/>
    </row>
    <row r="4503" spans="1:13" ht="30" customHeight="1" x14ac:dyDescent="0.3">
      <c r="A4503" s="27">
        <f t="shared" si="45"/>
        <v>840</v>
      </c>
      <c r="B4503" s="31">
        <v>45000</v>
      </c>
      <c r="C4503" s="31">
        <v>44858</v>
      </c>
      <c r="D4503" s="19" t="s">
        <v>2167</v>
      </c>
      <c r="E4503" s="51" t="str">
        <f>IF(ISBLANK(LeaveTracker[[#This Row],[Employee Name]]),"-----",VLOOKUP(LeaveTracker[[#This Row],[Employee Name]],Employees[[Employee Name]:[Office]],7))</f>
        <v>OSPITAL NG TAGAYTAY</v>
      </c>
      <c r="F4503" s="51">
        <f>IF(ISBLANK(LeaveTracker[[#This Row],[Employee Name]]),"-----",VLOOKUP(LeaveTracker[[#This Row],[Employee Name]],Employees[[Employee Name]:[Office]],6))</f>
        <v>0</v>
      </c>
      <c r="G4503" s="24">
        <v>44854</v>
      </c>
      <c r="H4503" s="24">
        <v>44855</v>
      </c>
      <c r="I4503" s="19" t="s">
        <v>81</v>
      </c>
      <c r="K4503" s="51" t="str">
        <f ca="1">LeaveTracker[[#This Row],[Days]]&amp;" "&amp;LeaveTracker[[#This Row],[Type of Leave]]</f>
        <v>2 SL</v>
      </c>
      <c r="L4503" s="23">
        <f ca="1">NETWORKDAYS(LeaveTracker[[#This Row],[Start Date]],LeaveTracker[[#This Row],[End Date]],lstHolidays)</f>
        <v>2</v>
      </c>
      <c r="M4503" s="27"/>
    </row>
    <row r="4504" spans="1:13" ht="30" customHeight="1" x14ac:dyDescent="0.3">
      <c r="A4504" s="27">
        <f t="shared" si="45"/>
        <v>841</v>
      </c>
      <c r="B4504" s="31">
        <v>45000</v>
      </c>
      <c r="C4504" s="31">
        <v>44871</v>
      </c>
      <c r="D4504" s="19" t="s">
        <v>1268</v>
      </c>
      <c r="E4504" s="51" t="str">
        <f>IF(ISBLANK(LeaveTracker[[#This Row],[Employee Name]]),"-----",VLOOKUP(LeaveTracker[[#This Row],[Employee Name]],Employees[[Employee Name]:[Office]],7))</f>
        <v>CHO</v>
      </c>
      <c r="F4504" s="51" t="str">
        <f>IF(ISBLANK(LeaveTracker[[#This Row],[Employee Name]]),"-----",VLOOKUP(LeaveTracker[[#This Row],[Employee Name]],Employees[[Employee Name]:[Office]],6))</f>
        <v>REGULAR</v>
      </c>
      <c r="G4504" s="24">
        <v>44881</v>
      </c>
      <c r="H4504" s="24">
        <v>44881</v>
      </c>
      <c r="I4504" s="19" t="s">
        <v>82</v>
      </c>
      <c r="K4504" s="51" t="str">
        <f ca="1">LeaveTracker[[#This Row],[Days]]&amp;" "&amp;LeaveTracker[[#This Row],[Type of Leave]]</f>
        <v>1 VL</v>
      </c>
      <c r="L4504" s="23">
        <f ca="1">NETWORKDAYS(LeaveTracker[[#This Row],[Start Date]],LeaveTracker[[#This Row],[End Date]],lstHolidays)</f>
        <v>1</v>
      </c>
      <c r="M4504" s="27"/>
    </row>
    <row r="4505" spans="1:13" ht="30" customHeight="1" x14ac:dyDescent="0.3">
      <c r="A4505" s="27">
        <f t="shared" ref="A4505:A4569" si="46">A4504+1</f>
        <v>842</v>
      </c>
      <c r="B4505" s="31">
        <v>45000</v>
      </c>
      <c r="C4505" s="31">
        <v>44853</v>
      </c>
      <c r="D4505" s="19" t="s">
        <v>798</v>
      </c>
      <c r="E4505" s="51" t="str">
        <f>IF(ISBLANK(LeaveTracker[[#This Row],[Employee Name]]),"-----",VLOOKUP(LeaveTracker[[#This Row],[Employee Name]],Employees[[Employee Name]:[Office]],7))</f>
        <v>ONT</v>
      </c>
      <c r="F4505" s="51" t="str">
        <f>IF(ISBLANK(LeaveTracker[[#This Row],[Employee Name]]),"-----",VLOOKUP(LeaveTracker[[#This Row],[Employee Name]],Employees[[Employee Name]:[Office]],6))</f>
        <v>REGULAR</v>
      </c>
      <c r="G4505" s="24">
        <v>44867</v>
      </c>
      <c r="H4505" s="24">
        <v>44869</v>
      </c>
      <c r="I4505" s="19" t="s">
        <v>82</v>
      </c>
      <c r="K4505" s="51" t="str">
        <f ca="1">LeaveTracker[[#This Row],[Days]]&amp;" "&amp;LeaveTracker[[#This Row],[Type of Leave]]</f>
        <v>2 VL</v>
      </c>
      <c r="L4505" s="23">
        <f ca="1">NETWORKDAYS(LeaveTracker[[#This Row],[Start Date]],LeaveTracker[[#This Row],[End Date]],lstHolidays)</f>
        <v>2</v>
      </c>
      <c r="M4505" s="27"/>
    </row>
    <row r="4506" spans="1:13" ht="30" customHeight="1" x14ac:dyDescent="0.3">
      <c r="A4506" s="27">
        <v>842</v>
      </c>
      <c r="B4506" s="31">
        <v>45000</v>
      </c>
      <c r="C4506" s="31">
        <v>44853</v>
      </c>
      <c r="D4506" s="19" t="s">
        <v>798</v>
      </c>
      <c r="E4506" s="51" t="str">
        <f>IF(ISBLANK(LeaveTracker[[#This Row],[Employee Name]]),"-----",VLOOKUP(LeaveTracker[[#This Row],[Employee Name]],Employees[[Employee Name]:[Office]],7))</f>
        <v>ONT</v>
      </c>
      <c r="F4506" s="51" t="str">
        <f>IF(ISBLANK(LeaveTracker[[#This Row],[Employee Name]]),"-----",VLOOKUP(LeaveTracker[[#This Row],[Employee Name]],Employees[[Employee Name]:[Office]],6))</f>
        <v>REGULAR</v>
      </c>
      <c r="G4506" s="24">
        <v>44872</v>
      </c>
      <c r="H4506" s="24">
        <v>44874</v>
      </c>
      <c r="I4506" s="19" t="s">
        <v>82</v>
      </c>
      <c r="K4506" s="51" t="str">
        <f ca="1">LeaveTracker[[#This Row],[Days]]&amp;" "&amp;LeaveTracker[[#This Row],[Type of Leave]]</f>
        <v>3 VL</v>
      </c>
      <c r="L4506" s="23">
        <f ca="1">NETWORKDAYS(LeaveTracker[[#This Row],[Start Date]],LeaveTracker[[#This Row],[End Date]],lstHolidays)</f>
        <v>3</v>
      </c>
      <c r="M4506" s="27"/>
    </row>
    <row r="4507" spans="1:13" ht="30" customHeight="1" x14ac:dyDescent="0.3">
      <c r="A4507" s="27">
        <f t="shared" si="46"/>
        <v>843</v>
      </c>
      <c r="B4507" s="31">
        <v>45000</v>
      </c>
      <c r="C4507" s="31">
        <v>44953</v>
      </c>
      <c r="D4507" s="19" t="s">
        <v>385</v>
      </c>
      <c r="E4507" s="51" t="str">
        <f>IF(ISBLANK(LeaveTracker[[#This Row],[Employee Name]]),"-----",VLOOKUP(LeaveTracker[[#This Row],[Employee Name]],Employees[[Employee Name]:[Office]],7))</f>
        <v>ONT</v>
      </c>
      <c r="F4507" s="51" t="str">
        <f>IF(ISBLANK(LeaveTracker[[#This Row],[Employee Name]]),"-----",VLOOKUP(LeaveTracker[[#This Row],[Employee Name]],Employees[[Employee Name]:[Office]],6))</f>
        <v>REGULAR</v>
      </c>
      <c r="G4507" s="24">
        <v>44949</v>
      </c>
      <c r="H4507" s="24">
        <v>44949</v>
      </c>
      <c r="I4507" s="19" t="s">
        <v>81</v>
      </c>
      <c r="K4507" s="51" t="str">
        <f ca="1">LeaveTracker[[#This Row],[Days]]&amp;" "&amp;LeaveTracker[[#This Row],[Type of Leave]]</f>
        <v>1 SL</v>
      </c>
      <c r="L4507" s="23">
        <f ca="1">NETWORKDAYS(LeaveTracker[[#This Row],[Start Date]],LeaveTracker[[#This Row],[End Date]],lstHolidays)</f>
        <v>1</v>
      </c>
      <c r="M4507" s="27"/>
    </row>
    <row r="4508" spans="1:13" ht="30" customHeight="1" x14ac:dyDescent="0.3">
      <c r="A4508" s="27">
        <f t="shared" si="46"/>
        <v>844</v>
      </c>
      <c r="B4508" s="31">
        <v>45000</v>
      </c>
      <c r="C4508" s="31">
        <v>44956</v>
      </c>
      <c r="D4508" s="19" t="s">
        <v>1268</v>
      </c>
      <c r="E4508" s="51" t="str">
        <f>IF(ISBLANK(LeaveTracker[[#This Row],[Employee Name]]),"-----",VLOOKUP(LeaveTracker[[#This Row],[Employee Name]],Employees[[Employee Name]:[Office]],7))</f>
        <v>CHO</v>
      </c>
      <c r="F4508" s="51" t="str">
        <f>IF(ISBLANK(LeaveTracker[[#This Row],[Employee Name]]),"-----",VLOOKUP(LeaveTracker[[#This Row],[Employee Name]],Employees[[Employee Name]:[Office]],6))</f>
        <v>REGULAR</v>
      </c>
      <c r="G4508" s="24">
        <v>44970</v>
      </c>
      <c r="H4508" s="24">
        <v>44971</v>
      </c>
      <c r="I4508" s="19" t="s">
        <v>82</v>
      </c>
      <c r="K4508" s="51" t="str">
        <f ca="1">LeaveTracker[[#This Row],[Days]]&amp;" "&amp;LeaveTracker[[#This Row],[Type of Leave]]</f>
        <v>2 VL</v>
      </c>
      <c r="L4508" s="23">
        <f ca="1">NETWORKDAYS(LeaveTracker[[#This Row],[Start Date]],LeaveTracker[[#This Row],[End Date]],lstHolidays)</f>
        <v>2</v>
      </c>
      <c r="M4508" s="27"/>
    </row>
    <row r="4509" spans="1:13" ht="30" customHeight="1" x14ac:dyDescent="0.3">
      <c r="A4509" s="27">
        <f t="shared" si="46"/>
        <v>845</v>
      </c>
      <c r="B4509" s="31">
        <v>45000</v>
      </c>
      <c r="D4509" s="19" t="s">
        <v>206</v>
      </c>
      <c r="E4509" s="51" t="str">
        <f>IF(ISBLANK(LeaveTracker[[#This Row],[Employee Name]]),"-----",VLOOKUP(LeaveTracker[[#This Row],[Employee Name]],Employees[[Employee Name]:[Office]],7))</f>
        <v>ONT</v>
      </c>
      <c r="F4509" s="51" t="str">
        <f>IF(ISBLANK(LeaveTracker[[#This Row],[Employee Name]]),"-----",VLOOKUP(LeaveTracker[[#This Row],[Employee Name]],Employees[[Employee Name]:[Office]],6))</f>
        <v>REGULAR</v>
      </c>
      <c r="G4509" s="24">
        <v>44996</v>
      </c>
      <c r="H4509" s="24">
        <v>44998</v>
      </c>
      <c r="I4509" s="19" t="s">
        <v>82</v>
      </c>
      <c r="K4509" s="51" t="str">
        <f>LeaveTracker[[#This Row],[Days]]&amp;" "&amp;LeaveTracker[[#This Row],[Type of Leave]]</f>
        <v>3 VL</v>
      </c>
      <c r="L4509" s="23">
        <v>3</v>
      </c>
      <c r="M4509" s="27"/>
    </row>
    <row r="4510" spans="1:13" ht="30" customHeight="1" x14ac:dyDescent="0.3">
      <c r="A4510" s="27">
        <v>845</v>
      </c>
      <c r="B4510" s="31">
        <v>45000</v>
      </c>
      <c r="D4510" s="19" t="s">
        <v>206</v>
      </c>
      <c r="E4510" s="51" t="str">
        <f>IF(ISBLANK(LeaveTracker[[#This Row],[Employee Name]]),"-----",VLOOKUP(LeaveTracker[[#This Row],[Employee Name]],Employees[[Employee Name]:[Office]],7))</f>
        <v>ONT</v>
      </c>
      <c r="F4510" s="51" t="str">
        <f>IF(ISBLANK(LeaveTracker[[#This Row],[Employee Name]]),"-----",VLOOKUP(LeaveTracker[[#This Row],[Employee Name]],Employees[[Employee Name]:[Office]],6))</f>
        <v>REGULAR</v>
      </c>
      <c r="G4510" s="24">
        <v>45010</v>
      </c>
      <c r="H4510" s="24">
        <v>45012</v>
      </c>
      <c r="I4510" s="19" t="s">
        <v>82</v>
      </c>
      <c r="K4510" s="51" t="str">
        <f>LeaveTracker[[#This Row],[Days]]&amp;" "&amp;LeaveTracker[[#This Row],[Type of Leave]]</f>
        <v>3 VL</v>
      </c>
      <c r="L4510" s="23">
        <v>3</v>
      </c>
      <c r="M4510" s="27"/>
    </row>
    <row r="4511" spans="1:13" ht="30" customHeight="1" x14ac:dyDescent="0.3">
      <c r="A4511" s="27">
        <f t="shared" si="46"/>
        <v>846</v>
      </c>
      <c r="B4511" s="31">
        <v>45000</v>
      </c>
      <c r="C4511" s="31">
        <v>44880</v>
      </c>
      <c r="D4511" s="19" t="s">
        <v>798</v>
      </c>
      <c r="E4511" s="51" t="str">
        <f>IF(ISBLANK(LeaveTracker[[#This Row],[Employee Name]]),"-----",VLOOKUP(LeaveTracker[[#This Row],[Employee Name]],Employees[[Employee Name]:[Office]],7))</f>
        <v>ONT</v>
      </c>
      <c r="F4511" s="51" t="str">
        <f>IF(ISBLANK(LeaveTracker[[#This Row],[Employee Name]]),"-----",VLOOKUP(LeaveTracker[[#This Row],[Employee Name]],Employees[[Employee Name]:[Office]],6))</f>
        <v>REGULAR</v>
      </c>
      <c r="G4511" s="24">
        <v>44890</v>
      </c>
      <c r="H4511" s="24">
        <v>44890</v>
      </c>
      <c r="I4511" s="19" t="s">
        <v>82</v>
      </c>
      <c r="K4511" s="51" t="str">
        <f ca="1">LeaveTracker[[#This Row],[Days]]&amp;" "&amp;LeaveTracker[[#This Row],[Type of Leave]]</f>
        <v>1 VL</v>
      </c>
      <c r="L4511" s="23">
        <f ca="1">NETWORKDAYS(LeaveTracker[[#This Row],[Start Date]],LeaveTracker[[#This Row],[End Date]],lstHolidays)</f>
        <v>1</v>
      </c>
      <c r="M4511" s="27"/>
    </row>
    <row r="4512" spans="1:13" ht="30" customHeight="1" x14ac:dyDescent="0.3">
      <c r="A4512" s="27">
        <f t="shared" si="46"/>
        <v>847</v>
      </c>
      <c r="B4512" s="31">
        <v>45000</v>
      </c>
      <c r="C4512" s="31">
        <v>44880</v>
      </c>
      <c r="D4512" s="19" t="s">
        <v>798</v>
      </c>
      <c r="E4512" s="51" t="str">
        <f>IF(ISBLANK(LeaveTracker[[#This Row],[Employee Name]]),"-----",VLOOKUP(LeaveTracker[[#This Row],[Employee Name]],Employees[[Employee Name]:[Office]],7))</f>
        <v>ONT</v>
      </c>
      <c r="F4512" s="51" t="str">
        <f>IF(ISBLANK(LeaveTracker[[#This Row],[Employee Name]]),"-----",VLOOKUP(LeaveTracker[[#This Row],[Employee Name]],Employees[[Employee Name]:[Office]],6))</f>
        <v>REGULAR</v>
      </c>
      <c r="G4512" s="24">
        <v>44876</v>
      </c>
      <c r="H4512" s="24">
        <v>44879</v>
      </c>
      <c r="I4512" s="19" t="s">
        <v>81</v>
      </c>
      <c r="K4512" s="51" t="str">
        <f ca="1">LeaveTracker[[#This Row],[Days]]&amp;" "&amp;LeaveTracker[[#This Row],[Type of Leave]]</f>
        <v>2 SL</v>
      </c>
      <c r="L4512" s="23">
        <f ca="1">NETWORKDAYS(LeaveTracker[[#This Row],[Start Date]],LeaveTracker[[#This Row],[End Date]],lstHolidays)</f>
        <v>2</v>
      </c>
      <c r="M4512" s="27"/>
    </row>
    <row r="4513" spans="1:13" ht="30" customHeight="1" x14ac:dyDescent="0.3">
      <c r="A4513" s="27">
        <f t="shared" si="46"/>
        <v>848</v>
      </c>
      <c r="B4513" s="31">
        <v>45000</v>
      </c>
      <c r="C4513" s="31">
        <v>44811</v>
      </c>
      <c r="D4513" s="19" t="s">
        <v>932</v>
      </c>
      <c r="E4513" s="51" t="str">
        <f>IF(ISBLANK(LeaveTracker[[#This Row],[Employee Name]]),"-----",VLOOKUP(LeaveTracker[[#This Row],[Employee Name]],Employees[[Employee Name]:[Office]],7))</f>
        <v>ONT</v>
      </c>
      <c r="F4513" s="51" t="str">
        <f>IF(ISBLANK(LeaveTracker[[#This Row],[Employee Name]]),"-----",VLOOKUP(LeaveTracker[[#This Row],[Employee Name]],Employees[[Employee Name]:[Office]],6))</f>
        <v>REGULAR</v>
      </c>
      <c r="G4513" s="24">
        <v>44826</v>
      </c>
      <c r="H4513" s="24">
        <v>44832</v>
      </c>
      <c r="I4513" s="19" t="s">
        <v>82</v>
      </c>
      <c r="K4513" s="51" t="str">
        <f ca="1">LeaveTracker[[#This Row],[Days]]&amp;" "&amp;LeaveTracker[[#This Row],[Type of Leave]]</f>
        <v>5 VL</v>
      </c>
      <c r="L4513" s="23">
        <f ca="1">NETWORKDAYS(LeaveTracker[[#This Row],[Start Date]],LeaveTracker[[#This Row],[End Date]],lstHolidays)</f>
        <v>5</v>
      </c>
      <c r="M4513" s="27"/>
    </row>
    <row r="4514" spans="1:13" ht="30" customHeight="1" x14ac:dyDescent="0.3">
      <c r="A4514" s="27">
        <f t="shared" si="46"/>
        <v>849</v>
      </c>
      <c r="B4514" s="31">
        <v>45000</v>
      </c>
      <c r="C4514" s="31">
        <v>44789</v>
      </c>
      <c r="D4514" s="19" t="s">
        <v>798</v>
      </c>
      <c r="E4514" s="51" t="str">
        <f>IF(ISBLANK(LeaveTracker[[#This Row],[Employee Name]]),"-----",VLOOKUP(LeaveTracker[[#This Row],[Employee Name]],Employees[[Employee Name]:[Office]],7))</f>
        <v>ONT</v>
      </c>
      <c r="F4514" s="51" t="str">
        <f>IF(ISBLANK(LeaveTracker[[#This Row],[Employee Name]]),"-----",VLOOKUP(LeaveTracker[[#This Row],[Employee Name]],Employees[[Employee Name]:[Office]],6))</f>
        <v>REGULAR</v>
      </c>
      <c r="G4514" s="24">
        <v>44784</v>
      </c>
      <c r="H4514" s="24">
        <v>44784</v>
      </c>
      <c r="I4514" s="19" t="s">
        <v>81</v>
      </c>
      <c r="K4514" s="51" t="str">
        <f ca="1">LeaveTracker[[#This Row],[Days]]&amp;" "&amp;LeaveTracker[[#This Row],[Type of Leave]]</f>
        <v>1 SL</v>
      </c>
      <c r="L4514" s="23">
        <f ca="1">NETWORKDAYS(LeaveTracker[[#This Row],[Start Date]],LeaveTracker[[#This Row],[End Date]],lstHolidays)</f>
        <v>1</v>
      </c>
      <c r="M4514" s="27"/>
    </row>
    <row r="4515" spans="1:13" ht="30" customHeight="1" x14ac:dyDescent="0.3">
      <c r="A4515" s="27">
        <f t="shared" si="46"/>
        <v>850</v>
      </c>
      <c r="B4515" s="31">
        <v>45000</v>
      </c>
      <c r="C4515" s="31">
        <v>44816</v>
      </c>
      <c r="D4515" s="19" t="s">
        <v>111</v>
      </c>
      <c r="E4515" s="51" t="str">
        <f>IF(ISBLANK(LeaveTracker[[#This Row],[Employee Name]]),"-----",VLOOKUP(LeaveTracker[[#This Row],[Employee Name]],Employees[[Employee Name]:[Office]],7))</f>
        <v>ONT</v>
      </c>
      <c r="F4515" s="51" t="str">
        <f>IF(ISBLANK(LeaveTracker[[#This Row],[Employee Name]]),"-----",VLOOKUP(LeaveTracker[[#This Row],[Employee Name]],Employees[[Employee Name]:[Office]],6))</f>
        <v>REGULAR</v>
      </c>
      <c r="G4515" s="24">
        <v>44809</v>
      </c>
      <c r="H4515" s="24">
        <v>44812</v>
      </c>
      <c r="I4515" s="19" t="s">
        <v>81</v>
      </c>
      <c r="K4515" s="51" t="str">
        <f ca="1">LeaveTracker[[#This Row],[Days]]&amp;" "&amp;LeaveTracker[[#This Row],[Type of Leave]]</f>
        <v>4 SL</v>
      </c>
      <c r="L4515" s="23">
        <f ca="1">NETWORKDAYS(LeaveTracker[[#This Row],[Start Date]],LeaveTracker[[#This Row],[End Date]],lstHolidays)</f>
        <v>4</v>
      </c>
      <c r="M4515" s="27"/>
    </row>
    <row r="4516" spans="1:13" ht="30" customHeight="1" x14ac:dyDescent="0.3">
      <c r="A4516" s="27">
        <f t="shared" si="46"/>
        <v>851</v>
      </c>
      <c r="B4516" s="31">
        <v>45000</v>
      </c>
      <c r="C4516" s="31">
        <v>44812</v>
      </c>
      <c r="D4516" s="19" t="s">
        <v>1268</v>
      </c>
      <c r="E4516" s="51" t="str">
        <f>IF(ISBLANK(LeaveTracker[[#This Row],[Employee Name]]),"-----",VLOOKUP(LeaveTracker[[#This Row],[Employee Name]],Employees[[Employee Name]:[Office]],7))</f>
        <v>CHO</v>
      </c>
      <c r="F4516" s="51" t="str">
        <f>IF(ISBLANK(LeaveTracker[[#This Row],[Employee Name]]),"-----",VLOOKUP(LeaveTracker[[#This Row],[Employee Name]],Employees[[Employee Name]:[Office]],6))</f>
        <v>REGULAR</v>
      </c>
      <c r="G4516" s="24">
        <v>44799</v>
      </c>
      <c r="H4516" s="24">
        <v>44803</v>
      </c>
      <c r="I4516" s="19" t="s">
        <v>81</v>
      </c>
      <c r="K4516" s="51" t="str">
        <f>LeaveTracker[[#This Row],[Days]]&amp;" "&amp;LeaveTracker[[#This Row],[Type of Leave]]</f>
        <v>3 SL</v>
      </c>
      <c r="L4516" s="23">
        <v>3</v>
      </c>
      <c r="M4516" s="27"/>
    </row>
    <row r="4517" spans="1:13" ht="30" customHeight="1" x14ac:dyDescent="0.3">
      <c r="A4517" s="27">
        <f t="shared" si="46"/>
        <v>852</v>
      </c>
      <c r="B4517" s="31">
        <v>45000</v>
      </c>
      <c r="C4517" s="31">
        <v>44781</v>
      </c>
      <c r="D4517" s="19" t="s">
        <v>1078</v>
      </c>
      <c r="E4517" s="51" t="str">
        <f>IF(ISBLANK(LeaveTracker[[#This Row],[Employee Name]]),"-----",VLOOKUP(LeaveTracker[[#This Row],[Employee Name]],Employees[[Employee Name]:[Office]],7))</f>
        <v>CTO</v>
      </c>
      <c r="F4517" s="51" t="str">
        <f>IF(ISBLANK(LeaveTracker[[#This Row],[Employee Name]]),"-----",VLOOKUP(LeaveTracker[[#This Row],[Employee Name]],Employees[[Employee Name]:[Office]],6))</f>
        <v>REGULAR</v>
      </c>
      <c r="G4517" s="24">
        <v>44777</v>
      </c>
      <c r="H4517" s="24">
        <v>44778</v>
      </c>
      <c r="I4517" s="19" t="s">
        <v>81</v>
      </c>
      <c r="K4517" s="51" t="str">
        <f ca="1">LeaveTracker[[#This Row],[Days]]&amp;" "&amp;LeaveTracker[[#This Row],[Type of Leave]]</f>
        <v>2 SL</v>
      </c>
      <c r="L4517" s="23">
        <f ca="1">NETWORKDAYS(LeaveTracker[[#This Row],[Start Date]],LeaveTracker[[#This Row],[End Date]],lstHolidays)</f>
        <v>2</v>
      </c>
      <c r="M4517" s="27"/>
    </row>
    <row r="4518" spans="1:13" ht="30" customHeight="1" x14ac:dyDescent="0.3">
      <c r="A4518" s="27">
        <f t="shared" si="46"/>
        <v>853</v>
      </c>
      <c r="B4518" s="31">
        <v>45000</v>
      </c>
      <c r="C4518" s="31">
        <v>44816</v>
      </c>
      <c r="D4518" s="19" t="s">
        <v>2170</v>
      </c>
      <c r="E4518" s="51" t="str">
        <f>IF(ISBLANK(LeaveTracker[[#This Row],[Employee Name]]),"-----",VLOOKUP(LeaveTracker[[#This Row],[Employee Name]],Employees[[Employee Name]:[Office]],7))</f>
        <v>CITY LEGAL OFFICE</v>
      </c>
      <c r="F4518" s="51">
        <f>IF(ISBLANK(LeaveTracker[[#This Row],[Employee Name]]),"-----",VLOOKUP(LeaveTracker[[#This Row],[Employee Name]],Employees[[Employee Name]:[Office]],6))</f>
        <v>0</v>
      </c>
      <c r="G4518" s="24">
        <v>44830</v>
      </c>
      <c r="H4518" s="24">
        <v>44846</v>
      </c>
      <c r="I4518" s="19" t="s">
        <v>82</v>
      </c>
      <c r="K4518" s="51" t="str">
        <f ca="1">LeaveTracker[[#This Row],[Days]]&amp;" "&amp;LeaveTracker[[#This Row],[Type of Leave]]</f>
        <v>13 VL</v>
      </c>
      <c r="L4518" s="23">
        <f ca="1">NETWORKDAYS(LeaveTracker[[#This Row],[Start Date]],LeaveTracker[[#This Row],[End Date]],lstHolidays)</f>
        <v>13</v>
      </c>
      <c r="M4518" s="27"/>
    </row>
    <row r="4519" spans="1:13" ht="30" customHeight="1" x14ac:dyDescent="0.3">
      <c r="A4519" s="27">
        <f t="shared" si="46"/>
        <v>854</v>
      </c>
      <c r="B4519" s="31">
        <v>45000</v>
      </c>
      <c r="C4519" s="31">
        <v>44978</v>
      </c>
      <c r="D4519" s="19" t="s">
        <v>775</v>
      </c>
      <c r="E4519" s="51" t="str">
        <f>IF(ISBLANK(LeaveTracker[[#This Row],[Employee Name]]),"-----",VLOOKUP(LeaveTracker[[#This Row],[Employee Name]],Employees[[Employee Name]:[Office]],7))</f>
        <v>CHO</v>
      </c>
      <c r="F4519" s="51" t="str">
        <f>IF(ISBLANK(LeaveTracker[[#This Row],[Employee Name]]),"-----",VLOOKUP(LeaveTracker[[#This Row],[Employee Name]],Employees[[Employee Name]:[Office]],6))</f>
        <v>REGULAR</v>
      </c>
      <c r="G4519" s="24">
        <v>44958</v>
      </c>
      <c r="H4519" s="24">
        <v>44964</v>
      </c>
      <c r="I4519" s="19" t="s">
        <v>82</v>
      </c>
      <c r="K4519" s="51" t="str">
        <f ca="1">LeaveTracker[[#This Row],[Days]]&amp;" "&amp;LeaveTracker[[#This Row],[Type of Leave]]</f>
        <v>5 VL</v>
      </c>
      <c r="L4519" s="23">
        <f ca="1">NETWORKDAYS(LeaveTracker[[#This Row],[Start Date]],LeaveTracker[[#This Row],[End Date]],lstHolidays)</f>
        <v>5</v>
      </c>
      <c r="M4519" s="27"/>
    </row>
    <row r="4520" spans="1:13" ht="30" customHeight="1" x14ac:dyDescent="0.3">
      <c r="A4520" s="27">
        <f t="shared" si="46"/>
        <v>855</v>
      </c>
      <c r="B4520" s="31">
        <v>45000</v>
      </c>
      <c r="C4520" s="31">
        <v>44802</v>
      </c>
      <c r="D4520" s="19" t="s">
        <v>775</v>
      </c>
      <c r="E4520" s="51" t="str">
        <f>IF(ISBLANK(LeaveTracker[[#This Row],[Employee Name]]),"-----",VLOOKUP(LeaveTracker[[#This Row],[Employee Name]],Employees[[Employee Name]:[Office]],7))</f>
        <v>CHO</v>
      </c>
      <c r="F4520" s="51" t="str">
        <f>IF(ISBLANK(LeaveTracker[[#This Row],[Employee Name]]),"-----",VLOOKUP(LeaveTracker[[#This Row],[Employee Name]],Employees[[Employee Name]:[Office]],6))</f>
        <v>REGULAR</v>
      </c>
      <c r="G4520" s="24">
        <v>44806</v>
      </c>
      <c r="H4520" s="24">
        <v>44806</v>
      </c>
      <c r="I4520" s="19" t="s">
        <v>298</v>
      </c>
      <c r="J4520" s="43" t="s">
        <v>105</v>
      </c>
      <c r="K4520" s="51" t="str">
        <f ca="1">LeaveTracker[[#This Row],[Days]]&amp;" "&amp;LeaveTracker[[#This Row],[Type of Leave]]</f>
        <v>1 OTHER</v>
      </c>
      <c r="L4520" s="23">
        <f ca="1">NETWORKDAYS(LeaveTracker[[#This Row],[Start Date]],LeaveTracker[[#This Row],[End Date]],lstHolidays)</f>
        <v>1</v>
      </c>
      <c r="M4520" s="27"/>
    </row>
    <row r="4521" spans="1:13" ht="30" customHeight="1" x14ac:dyDescent="0.3">
      <c r="A4521" s="27">
        <f t="shared" si="46"/>
        <v>856</v>
      </c>
      <c r="B4521" s="31">
        <v>45000</v>
      </c>
      <c r="C4521" s="31">
        <v>44894</v>
      </c>
      <c r="D4521" s="19" t="s">
        <v>775</v>
      </c>
      <c r="E4521" s="51" t="str">
        <f>IF(ISBLANK(LeaveTracker[[#This Row],[Employee Name]]),"-----",VLOOKUP(LeaveTracker[[#This Row],[Employee Name]],Employees[[Employee Name]:[Office]],7))</f>
        <v>CHO</v>
      </c>
      <c r="F4521" s="51" t="str">
        <f>IF(ISBLANK(LeaveTracker[[#This Row],[Employee Name]]),"-----",VLOOKUP(LeaveTracker[[#This Row],[Employee Name]],Employees[[Employee Name]:[Office]],6))</f>
        <v>REGULAR</v>
      </c>
      <c r="G4521" s="24">
        <v>44908</v>
      </c>
      <c r="H4521" s="24">
        <v>44908</v>
      </c>
      <c r="I4521" s="19" t="s">
        <v>82</v>
      </c>
      <c r="K4521" s="51" t="str">
        <f ca="1">LeaveTracker[[#This Row],[Days]]&amp;" "&amp;LeaveTracker[[#This Row],[Type of Leave]]</f>
        <v>1 VL</v>
      </c>
      <c r="L4521" s="23">
        <f ca="1">NETWORKDAYS(LeaveTracker[[#This Row],[Start Date]],LeaveTracker[[#This Row],[End Date]],lstHolidays)</f>
        <v>1</v>
      </c>
      <c r="M4521" s="27"/>
    </row>
    <row r="4522" spans="1:13" ht="30" customHeight="1" x14ac:dyDescent="0.3">
      <c r="A4522" s="27">
        <v>856</v>
      </c>
      <c r="B4522" s="31">
        <v>45000</v>
      </c>
      <c r="C4522" s="31">
        <v>44894</v>
      </c>
      <c r="D4522" s="19" t="s">
        <v>775</v>
      </c>
      <c r="E4522" s="51" t="str">
        <f>IF(ISBLANK(LeaveTracker[[#This Row],[Employee Name]]),"-----",VLOOKUP(LeaveTracker[[#This Row],[Employee Name]],Employees[[Employee Name]:[Office]],7))</f>
        <v>CHO</v>
      </c>
      <c r="F4522" s="51" t="str">
        <f>IF(ISBLANK(LeaveTracker[[#This Row],[Employee Name]]),"-----",VLOOKUP(LeaveTracker[[#This Row],[Employee Name]],Employees[[Employee Name]:[Office]],6))</f>
        <v>REGULAR</v>
      </c>
      <c r="G4522" s="24">
        <v>44916</v>
      </c>
      <c r="H4522" s="24">
        <v>44916</v>
      </c>
      <c r="I4522" s="19" t="s">
        <v>82</v>
      </c>
      <c r="K4522" s="51" t="str">
        <f ca="1">LeaveTracker[[#This Row],[Days]]&amp;" "&amp;LeaveTracker[[#This Row],[Type of Leave]]</f>
        <v>1 VL</v>
      </c>
      <c r="L4522" s="23">
        <f ca="1">NETWORKDAYS(LeaveTracker[[#This Row],[Start Date]],LeaveTracker[[#This Row],[End Date]],lstHolidays)</f>
        <v>1</v>
      </c>
      <c r="M4522" s="27"/>
    </row>
    <row r="4523" spans="1:13" ht="30" customHeight="1" x14ac:dyDescent="0.3">
      <c r="A4523" s="27">
        <v>856</v>
      </c>
      <c r="B4523" s="31">
        <v>45000</v>
      </c>
      <c r="C4523" s="31">
        <v>44894</v>
      </c>
      <c r="D4523" s="19" t="s">
        <v>775</v>
      </c>
      <c r="E4523" s="51" t="str">
        <f>IF(ISBLANK(LeaveTracker[[#This Row],[Employee Name]]),"-----",VLOOKUP(LeaveTracker[[#This Row],[Employee Name]],Employees[[Employee Name]:[Office]],7))</f>
        <v>CHO</v>
      </c>
      <c r="F4523" s="51" t="str">
        <f>IF(ISBLANK(LeaveTracker[[#This Row],[Employee Name]]),"-----",VLOOKUP(LeaveTracker[[#This Row],[Employee Name]],Employees[[Employee Name]:[Office]],6))</f>
        <v>REGULAR</v>
      </c>
      <c r="G4523" s="24">
        <v>44918</v>
      </c>
      <c r="H4523" s="24">
        <v>44918</v>
      </c>
      <c r="I4523" s="19" t="s">
        <v>82</v>
      </c>
      <c r="K4523" s="51" t="str">
        <f ca="1">LeaveTracker[[#This Row],[Days]]&amp;" "&amp;LeaveTracker[[#This Row],[Type of Leave]]</f>
        <v>1 VL</v>
      </c>
      <c r="L4523" s="23">
        <f ca="1">NETWORKDAYS(LeaveTracker[[#This Row],[Start Date]],LeaveTracker[[#This Row],[End Date]],lstHolidays)</f>
        <v>1</v>
      </c>
      <c r="M4523" s="27"/>
    </row>
    <row r="4524" spans="1:13" ht="30" customHeight="1" x14ac:dyDescent="0.3">
      <c r="A4524" s="27">
        <v>856</v>
      </c>
      <c r="B4524" s="31">
        <v>45000</v>
      </c>
      <c r="C4524" s="31">
        <v>44894</v>
      </c>
      <c r="D4524" s="19" t="s">
        <v>775</v>
      </c>
      <c r="E4524" s="51" t="str">
        <f>IF(ISBLANK(LeaveTracker[[#This Row],[Employee Name]]),"-----",VLOOKUP(LeaveTracker[[#This Row],[Employee Name]],Employees[[Employee Name]:[Office]],7))</f>
        <v>CHO</v>
      </c>
      <c r="F4524" s="51" t="str">
        <f>IF(ISBLANK(LeaveTracker[[#This Row],[Employee Name]]),"-----",VLOOKUP(LeaveTracker[[#This Row],[Employee Name]],Employees[[Employee Name]:[Office]],6))</f>
        <v>REGULAR</v>
      </c>
      <c r="G4524" s="24">
        <v>44921</v>
      </c>
      <c r="H4524" s="24">
        <v>44921</v>
      </c>
      <c r="I4524" s="19" t="s">
        <v>82</v>
      </c>
      <c r="K4524" s="51" t="str">
        <f>LeaveTracker[[#This Row],[Days]]&amp;" "&amp;LeaveTracker[[#This Row],[Type of Leave]]</f>
        <v>1 VL</v>
      </c>
      <c r="L4524" s="23">
        <v>1</v>
      </c>
      <c r="M4524" s="27"/>
    </row>
    <row r="4525" spans="1:13" ht="30" customHeight="1" x14ac:dyDescent="0.3">
      <c r="A4525" s="27">
        <f t="shared" si="46"/>
        <v>857</v>
      </c>
      <c r="B4525" s="31">
        <v>45000</v>
      </c>
      <c r="C4525" s="31">
        <v>44893</v>
      </c>
      <c r="D4525" s="19" t="s">
        <v>775</v>
      </c>
      <c r="E4525" s="51" t="str">
        <f>IF(ISBLANK(LeaveTracker[[#This Row],[Employee Name]]),"-----",VLOOKUP(LeaveTracker[[#This Row],[Employee Name]],Employees[[Employee Name]:[Office]],7))</f>
        <v>CHO</v>
      </c>
      <c r="F4525" s="51" t="str">
        <f>IF(ISBLANK(LeaveTracker[[#This Row],[Employee Name]]),"-----",VLOOKUP(LeaveTracker[[#This Row],[Employee Name]],Employees[[Employee Name]:[Office]],6))</f>
        <v>REGULAR</v>
      </c>
      <c r="G4525" s="24">
        <v>44897</v>
      </c>
      <c r="H4525" s="24">
        <v>44900</v>
      </c>
      <c r="I4525" s="19" t="s">
        <v>298</v>
      </c>
      <c r="K4525" s="51" t="str">
        <f ca="1">LeaveTracker[[#This Row],[Days]]&amp;" "&amp;LeaveTracker[[#This Row],[Type of Leave]]</f>
        <v>2 OTHER</v>
      </c>
      <c r="L4525" s="23">
        <f ca="1">NETWORKDAYS(LeaveTracker[[#This Row],[Start Date]],LeaveTracker[[#This Row],[End Date]],lstHolidays)</f>
        <v>2</v>
      </c>
      <c r="M4525" s="27"/>
    </row>
    <row r="4526" spans="1:13" ht="30" customHeight="1" x14ac:dyDescent="0.3">
      <c r="A4526" s="27">
        <f t="shared" si="46"/>
        <v>858</v>
      </c>
      <c r="B4526" s="31">
        <v>45000</v>
      </c>
      <c r="C4526" s="31">
        <v>44901</v>
      </c>
      <c r="D4526" s="19" t="s">
        <v>840</v>
      </c>
      <c r="E4526" s="51" t="str">
        <f>IF(ISBLANK(LeaveTracker[[#This Row],[Employee Name]]),"-----",VLOOKUP(LeaveTracker[[#This Row],[Employee Name]],Employees[[Employee Name]:[Office]],7))</f>
        <v>CEO</v>
      </c>
      <c r="F4526" s="51" t="str">
        <f>IF(ISBLANK(LeaveTracker[[#This Row],[Employee Name]]),"-----",VLOOKUP(LeaveTracker[[#This Row],[Employee Name]],Employees[[Employee Name]:[Office]],6))</f>
        <v>REGULAR</v>
      </c>
      <c r="G4526" s="24">
        <v>44916</v>
      </c>
      <c r="H4526" s="24">
        <v>44916</v>
      </c>
      <c r="I4526" s="19" t="s">
        <v>82</v>
      </c>
      <c r="K4526" s="51" t="str">
        <f ca="1">LeaveTracker[[#This Row],[Days]]&amp;" "&amp;LeaveTracker[[#This Row],[Type of Leave]]</f>
        <v>1 VL</v>
      </c>
      <c r="L4526" s="23">
        <f ca="1">NETWORKDAYS(LeaveTracker[[#This Row],[Start Date]],LeaveTracker[[#This Row],[End Date]],lstHolidays)</f>
        <v>1</v>
      </c>
      <c r="M4526" s="27"/>
    </row>
    <row r="4527" spans="1:13" ht="30" customHeight="1" x14ac:dyDescent="0.3">
      <c r="A4527" s="27">
        <f t="shared" si="46"/>
        <v>859</v>
      </c>
      <c r="B4527" s="31">
        <v>45000</v>
      </c>
      <c r="D4527" s="19" t="s">
        <v>217</v>
      </c>
      <c r="E4527" s="51" t="str">
        <f>IF(ISBLANK(LeaveTracker[[#This Row],[Employee Name]]),"-----",VLOOKUP(LeaveTracker[[#This Row],[Employee Name]],Employees[[Employee Name]:[Office]],7))</f>
        <v>CSWDO</v>
      </c>
      <c r="F4527" s="51" t="str">
        <f>IF(ISBLANK(LeaveTracker[[#This Row],[Employee Name]]),"-----",VLOOKUP(LeaveTracker[[#This Row],[Employee Name]],Employees[[Employee Name]:[Office]],6))</f>
        <v>REGULAR</v>
      </c>
      <c r="G4527" s="24">
        <v>44858</v>
      </c>
      <c r="H4527" s="24">
        <v>44858</v>
      </c>
      <c r="I4527" s="19" t="s">
        <v>82</v>
      </c>
      <c r="K4527" s="51" t="str">
        <f ca="1">LeaveTracker[[#This Row],[Days]]&amp;" "&amp;LeaveTracker[[#This Row],[Type of Leave]]</f>
        <v>1 VL</v>
      </c>
      <c r="L4527" s="23">
        <f ca="1">NETWORKDAYS(LeaveTracker[[#This Row],[Start Date]],LeaveTracker[[#This Row],[End Date]],lstHolidays)</f>
        <v>1</v>
      </c>
      <c r="M4527" s="27"/>
    </row>
    <row r="4528" spans="1:13" ht="30" customHeight="1" x14ac:dyDescent="0.3">
      <c r="A4528" s="27">
        <f t="shared" si="46"/>
        <v>860</v>
      </c>
      <c r="B4528" s="31">
        <v>45000</v>
      </c>
      <c r="C4528" s="31">
        <v>44837</v>
      </c>
      <c r="D4528" s="19" t="s">
        <v>748</v>
      </c>
      <c r="E4528" s="51" t="str">
        <f>IF(ISBLANK(LeaveTracker[[#This Row],[Employee Name]]),"-----",VLOOKUP(LeaveTracker[[#This Row],[Employee Name]],Employees[[Employee Name]:[Office]],7))</f>
        <v>CSWDO</v>
      </c>
      <c r="F4528" s="51" t="str">
        <f>IF(ISBLANK(LeaveTracker[[#This Row],[Employee Name]]),"-----",VLOOKUP(LeaveTracker[[#This Row],[Employee Name]],Employees[[Employee Name]:[Office]],6))</f>
        <v>REGULAR</v>
      </c>
      <c r="G4528" s="24">
        <v>44831</v>
      </c>
      <c r="H4528" s="24">
        <v>44832</v>
      </c>
      <c r="I4528" s="19" t="s">
        <v>81</v>
      </c>
      <c r="K4528" s="51" t="str">
        <f ca="1">LeaveTracker[[#This Row],[Days]]&amp;" "&amp;LeaveTracker[[#This Row],[Type of Leave]]</f>
        <v>2 SL</v>
      </c>
      <c r="L4528" s="23">
        <f ca="1">NETWORKDAYS(LeaveTracker[[#This Row],[Start Date]],LeaveTracker[[#This Row],[End Date]],lstHolidays)</f>
        <v>2</v>
      </c>
      <c r="M4528" s="27"/>
    </row>
    <row r="4529" spans="1:13" ht="30" customHeight="1" x14ac:dyDescent="0.3">
      <c r="A4529" s="27">
        <f t="shared" si="46"/>
        <v>861</v>
      </c>
      <c r="B4529" s="31">
        <v>45000</v>
      </c>
      <c r="C4529" s="31">
        <v>44818</v>
      </c>
      <c r="D4529" s="19" t="s">
        <v>699</v>
      </c>
      <c r="E4529" s="51" t="str">
        <f>IF(ISBLANK(LeaveTracker[[#This Row],[Employee Name]]),"-----",VLOOKUP(LeaveTracker[[#This Row],[Employee Name]],Employees[[Employee Name]:[Office]],7))</f>
        <v>CEO</v>
      </c>
      <c r="F4529" s="51" t="str">
        <f>IF(ISBLANK(LeaveTracker[[#This Row],[Employee Name]]),"-----",VLOOKUP(LeaveTracker[[#This Row],[Employee Name]],Employees[[Employee Name]:[Office]],6))</f>
        <v>REGULAR</v>
      </c>
      <c r="G4529" s="24">
        <v>44813</v>
      </c>
      <c r="H4529" s="24">
        <v>44817</v>
      </c>
      <c r="I4529" s="19" t="s">
        <v>81</v>
      </c>
      <c r="K4529" s="51" t="str">
        <f ca="1">LeaveTracker[[#This Row],[Days]]&amp;" "&amp;LeaveTracker[[#This Row],[Type of Leave]]</f>
        <v>3 SL</v>
      </c>
      <c r="L4529" s="23">
        <f ca="1">NETWORKDAYS(LeaveTracker[[#This Row],[Start Date]],LeaveTracker[[#This Row],[End Date]],lstHolidays)</f>
        <v>3</v>
      </c>
      <c r="M4529" s="27"/>
    </row>
    <row r="4530" spans="1:13" ht="30" customHeight="1" x14ac:dyDescent="0.3">
      <c r="A4530" s="27">
        <f t="shared" si="46"/>
        <v>862</v>
      </c>
      <c r="B4530" s="31">
        <v>45000</v>
      </c>
      <c r="C4530" s="31">
        <v>44947</v>
      </c>
      <c r="D4530" s="19" t="s">
        <v>422</v>
      </c>
      <c r="E4530" s="51" t="str">
        <f>IF(ISBLANK(LeaveTracker[[#This Row],[Employee Name]]),"-----",VLOOKUP(LeaveTracker[[#This Row],[Employee Name]],Employees[[Employee Name]:[Office]],7))</f>
        <v>CTO</v>
      </c>
      <c r="F4530" s="51" t="str">
        <f>IF(ISBLANK(LeaveTracker[[#This Row],[Employee Name]]),"-----",VLOOKUP(LeaveTracker[[#This Row],[Employee Name]],Employees[[Employee Name]:[Office]],6))</f>
        <v>REGULAR</v>
      </c>
      <c r="G4530" s="24">
        <v>44972</v>
      </c>
      <c r="H4530" s="24">
        <v>44974</v>
      </c>
      <c r="I4530" s="19" t="s">
        <v>81</v>
      </c>
      <c r="K4530" s="51" t="str">
        <f ca="1">LeaveTracker[[#This Row],[Days]]&amp;" "&amp;LeaveTracker[[#This Row],[Type of Leave]]</f>
        <v>3 SL</v>
      </c>
      <c r="L4530" s="23">
        <f ca="1">NETWORKDAYS(LeaveTracker[[#This Row],[Start Date]],LeaveTracker[[#This Row],[End Date]],lstHolidays)</f>
        <v>3</v>
      </c>
      <c r="M4530" s="27"/>
    </row>
    <row r="4531" spans="1:13" ht="30" customHeight="1" x14ac:dyDescent="0.3">
      <c r="A4531" s="27">
        <f t="shared" si="46"/>
        <v>863</v>
      </c>
      <c r="B4531" s="31">
        <v>45000</v>
      </c>
      <c r="C4531" s="31">
        <v>44876</v>
      </c>
      <c r="D4531" s="19" t="s">
        <v>504</v>
      </c>
      <c r="E4531" s="51" t="str">
        <f>IF(ISBLANK(LeaveTracker[[#This Row],[Employee Name]]),"-----",VLOOKUP(LeaveTracker[[#This Row],[Employee Name]],Employees[[Employee Name]:[Office]],7))</f>
        <v>THRDC</v>
      </c>
      <c r="F4531" s="51" t="str">
        <f>IF(ISBLANK(LeaveTracker[[#This Row],[Employee Name]]),"-----",VLOOKUP(LeaveTracker[[#This Row],[Employee Name]],Employees[[Employee Name]:[Office]],6))</f>
        <v>REGULAR</v>
      </c>
      <c r="G4531" s="24">
        <v>44868</v>
      </c>
      <c r="H4531" s="24">
        <v>44868</v>
      </c>
      <c r="I4531" s="19" t="s">
        <v>81</v>
      </c>
      <c r="K4531" s="51" t="str">
        <f ca="1">LeaveTracker[[#This Row],[Days]]&amp;" "&amp;LeaveTracker[[#This Row],[Type of Leave]]</f>
        <v>1 SL</v>
      </c>
      <c r="L4531" s="23">
        <f ca="1">NETWORKDAYS(LeaveTracker[[#This Row],[Start Date]],LeaveTracker[[#This Row],[End Date]],lstHolidays)</f>
        <v>1</v>
      </c>
      <c r="M4531" s="27"/>
    </row>
    <row r="4532" spans="1:13" ht="30" customHeight="1" x14ac:dyDescent="0.3">
      <c r="A4532" s="27">
        <f t="shared" si="46"/>
        <v>864</v>
      </c>
      <c r="B4532" s="31">
        <v>45000</v>
      </c>
      <c r="C4532" s="31">
        <v>44930</v>
      </c>
      <c r="D4532" s="19" t="s">
        <v>258</v>
      </c>
      <c r="E4532" s="51" t="str">
        <f>IF(ISBLANK(LeaveTracker[[#This Row],[Employee Name]]),"-----",VLOOKUP(LeaveTracker[[#This Row],[Employee Name]],Employees[[Employee Name]:[Office]],7))</f>
        <v>NUTRITION OFFICE</v>
      </c>
      <c r="F4532" s="51" t="str">
        <f>IF(ISBLANK(LeaveTracker[[#This Row],[Employee Name]]),"-----",VLOOKUP(LeaveTracker[[#This Row],[Employee Name]],Employees[[Employee Name]:[Office]],6))</f>
        <v>REGULAR</v>
      </c>
      <c r="G4532" s="24">
        <v>44929</v>
      </c>
      <c r="H4532" s="24">
        <v>44929</v>
      </c>
      <c r="I4532" s="19" t="s">
        <v>298</v>
      </c>
      <c r="J4532" s="43" t="s">
        <v>105</v>
      </c>
      <c r="K4532" s="51" t="str">
        <f ca="1">LeaveTracker[[#This Row],[Days]]&amp;" "&amp;LeaveTracker[[#This Row],[Type of Leave]]</f>
        <v>1 OTHER</v>
      </c>
      <c r="L4532" s="23">
        <f ca="1">NETWORKDAYS(LeaveTracker[[#This Row],[Start Date]],LeaveTracker[[#This Row],[End Date]],lstHolidays)</f>
        <v>1</v>
      </c>
      <c r="M4532" s="27"/>
    </row>
    <row r="4533" spans="1:13" ht="30" customHeight="1" x14ac:dyDescent="0.3">
      <c r="A4533" s="27">
        <f t="shared" si="46"/>
        <v>865</v>
      </c>
      <c r="B4533" s="31">
        <v>45000</v>
      </c>
      <c r="C4533" s="31">
        <v>44911</v>
      </c>
      <c r="D4533" s="19" t="s">
        <v>504</v>
      </c>
      <c r="E4533" s="51" t="str">
        <f>IF(ISBLANK(LeaveTracker[[#This Row],[Employee Name]]),"-----",VLOOKUP(LeaveTracker[[#This Row],[Employee Name]],Employees[[Employee Name]:[Office]],7))</f>
        <v>THRDC</v>
      </c>
      <c r="F4533" s="51" t="str">
        <f>IF(ISBLANK(LeaveTracker[[#This Row],[Employee Name]]),"-----",VLOOKUP(LeaveTracker[[#This Row],[Employee Name]],Employees[[Employee Name]:[Office]],6))</f>
        <v>REGULAR</v>
      </c>
      <c r="G4533" s="24">
        <v>44923</v>
      </c>
      <c r="H4533" s="24">
        <v>44924</v>
      </c>
      <c r="I4533" s="19" t="s">
        <v>82</v>
      </c>
      <c r="K4533" s="51" t="str">
        <f ca="1">LeaveTracker[[#This Row],[Days]]&amp;" "&amp;LeaveTracker[[#This Row],[Type of Leave]]</f>
        <v>2 VL</v>
      </c>
      <c r="L4533" s="23">
        <f ca="1">NETWORKDAYS(LeaveTracker[[#This Row],[Start Date]],LeaveTracker[[#This Row],[End Date]],lstHolidays)</f>
        <v>2</v>
      </c>
      <c r="M4533" s="27"/>
    </row>
    <row r="4534" spans="1:13" ht="30" customHeight="1" x14ac:dyDescent="0.3">
      <c r="A4534" s="27">
        <f t="shared" si="46"/>
        <v>866</v>
      </c>
      <c r="B4534" s="31">
        <v>45000</v>
      </c>
      <c r="C4534" s="31">
        <v>44784</v>
      </c>
      <c r="D4534" s="19" t="s">
        <v>2173</v>
      </c>
      <c r="E4534" s="51" t="str">
        <f>IF(ISBLANK(LeaveTracker[[#This Row],[Employee Name]]),"-----",VLOOKUP(LeaveTracker[[#This Row],[Employee Name]],Employees[[Employee Name]:[Office]],7))</f>
        <v>OSPITAL NG TAGAYTAY</v>
      </c>
      <c r="F4534" s="51">
        <f>IF(ISBLANK(LeaveTracker[[#This Row],[Employee Name]]),"-----",VLOOKUP(LeaveTracker[[#This Row],[Employee Name]],Employees[[Employee Name]:[Office]],6))</f>
        <v>0</v>
      </c>
      <c r="G4534" s="24">
        <v>44777</v>
      </c>
      <c r="H4534" s="24">
        <v>44779</v>
      </c>
      <c r="I4534" s="19" t="s">
        <v>81</v>
      </c>
      <c r="K4534" s="51" t="str">
        <f>LeaveTracker[[#This Row],[Days]]&amp;" "&amp;LeaveTracker[[#This Row],[Type of Leave]]</f>
        <v>3 SL</v>
      </c>
      <c r="L4534" s="23">
        <v>3</v>
      </c>
      <c r="M4534" s="27"/>
    </row>
    <row r="4535" spans="1:13" ht="30" customHeight="1" x14ac:dyDescent="0.3">
      <c r="A4535" s="27">
        <f t="shared" si="46"/>
        <v>867</v>
      </c>
      <c r="B4535" s="31">
        <v>45000</v>
      </c>
      <c r="C4535" s="31">
        <v>44806</v>
      </c>
      <c r="D4535" s="19" t="s">
        <v>385</v>
      </c>
      <c r="E4535" s="51" t="str">
        <f>IF(ISBLANK(LeaveTracker[[#This Row],[Employee Name]]),"-----",VLOOKUP(LeaveTracker[[#This Row],[Employee Name]],Employees[[Employee Name]:[Office]],7))</f>
        <v>ONT</v>
      </c>
      <c r="F4535" s="51" t="str">
        <f>IF(ISBLANK(LeaveTracker[[#This Row],[Employee Name]]),"-----",VLOOKUP(LeaveTracker[[#This Row],[Employee Name]],Employees[[Employee Name]:[Office]],6))</f>
        <v>REGULAR</v>
      </c>
      <c r="G4535" s="24">
        <v>44796</v>
      </c>
      <c r="H4535" s="24">
        <v>44796</v>
      </c>
      <c r="I4535" s="19" t="s">
        <v>81</v>
      </c>
      <c r="K4535" s="51" t="str">
        <f ca="1">LeaveTracker[[#This Row],[Days]]&amp;" "&amp;LeaveTracker[[#This Row],[Type of Leave]]</f>
        <v>1 SL</v>
      </c>
      <c r="L4535" s="23">
        <f ca="1">NETWORKDAYS(LeaveTracker[[#This Row],[Start Date]],LeaveTracker[[#This Row],[End Date]],lstHolidays)</f>
        <v>1</v>
      </c>
      <c r="M4535" s="27"/>
    </row>
    <row r="4536" spans="1:13" ht="30" customHeight="1" x14ac:dyDescent="0.3">
      <c r="A4536" s="27">
        <f t="shared" si="46"/>
        <v>868</v>
      </c>
      <c r="B4536" s="31">
        <v>45000</v>
      </c>
      <c r="C4536" s="31">
        <v>44910</v>
      </c>
      <c r="D4536" s="19" t="s">
        <v>1268</v>
      </c>
      <c r="E4536" s="51" t="str">
        <f>IF(ISBLANK(LeaveTracker[[#This Row],[Employee Name]]),"-----",VLOOKUP(LeaveTracker[[#This Row],[Employee Name]],Employees[[Employee Name]:[Office]],7))</f>
        <v>CHO</v>
      </c>
      <c r="F4536" s="51" t="str">
        <f>IF(ISBLANK(LeaveTracker[[#This Row],[Employee Name]]),"-----",VLOOKUP(LeaveTracker[[#This Row],[Employee Name]],Employees[[Employee Name]:[Office]],6))</f>
        <v>REGULAR</v>
      </c>
      <c r="G4536" s="24">
        <v>44905</v>
      </c>
      <c r="H4536" s="24">
        <v>44905</v>
      </c>
      <c r="I4536" s="19" t="s">
        <v>81</v>
      </c>
      <c r="K4536" s="51" t="str">
        <f>LeaveTracker[[#This Row],[Days]]&amp;" "&amp;LeaveTracker[[#This Row],[Type of Leave]]</f>
        <v>1 SL</v>
      </c>
      <c r="L4536" s="23">
        <v>1</v>
      </c>
      <c r="M4536" s="27"/>
    </row>
    <row r="4537" spans="1:13" ht="30" customHeight="1" x14ac:dyDescent="0.3">
      <c r="A4537" s="27">
        <f t="shared" si="46"/>
        <v>869</v>
      </c>
      <c r="B4537" s="31">
        <v>45000</v>
      </c>
      <c r="C4537" s="31">
        <v>44985</v>
      </c>
      <c r="D4537" s="19" t="s">
        <v>1329</v>
      </c>
      <c r="E4537" s="51" t="str">
        <f>IF(ISBLANK(LeaveTracker[[#This Row],[Employee Name]]),"-----",VLOOKUP(LeaveTracker[[#This Row],[Employee Name]],Employees[[Employee Name]:[Office]],7))</f>
        <v>ONT</v>
      </c>
      <c r="F4537" s="51" t="str">
        <f>IF(ISBLANK(LeaveTracker[[#This Row],[Employee Name]]),"-----",VLOOKUP(LeaveTracker[[#This Row],[Employee Name]],Employees[[Employee Name]:[Office]],6))</f>
        <v>REGULAR</v>
      </c>
      <c r="G4537" s="24">
        <v>44992</v>
      </c>
      <c r="H4537" s="24">
        <v>44995</v>
      </c>
      <c r="I4537" s="19" t="s">
        <v>82</v>
      </c>
      <c r="K4537" s="51" t="str">
        <f ca="1">LeaveTracker[[#This Row],[Days]]&amp;" "&amp;LeaveTracker[[#This Row],[Type of Leave]]</f>
        <v>4 VL</v>
      </c>
      <c r="L4537" s="23">
        <f ca="1">NETWORKDAYS(LeaveTracker[[#This Row],[Start Date]],LeaveTracker[[#This Row],[End Date]],lstHolidays)</f>
        <v>4</v>
      </c>
      <c r="M4537" s="27"/>
    </row>
    <row r="4538" spans="1:13" ht="30" customHeight="1" x14ac:dyDescent="0.3">
      <c r="A4538" s="27">
        <f t="shared" si="46"/>
        <v>870</v>
      </c>
      <c r="B4538" s="31">
        <v>45000</v>
      </c>
      <c r="C4538" s="31">
        <v>44954</v>
      </c>
      <c r="D4538" s="19" t="s">
        <v>112</v>
      </c>
      <c r="E4538" s="51" t="str">
        <f>IF(ISBLANK(LeaveTracker[[#This Row],[Employee Name]]),"-----",VLOOKUP(LeaveTracker[[#This Row],[Employee Name]],Employees[[Employee Name]:[Office]],7))</f>
        <v>ONT</v>
      </c>
      <c r="F4538" s="51" t="str">
        <f>IF(ISBLANK(LeaveTracker[[#This Row],[Employee Name]]),"-----",VLOOKUP(LeaveTracker[[#This Row],[Employee Name]],Employees[[Employee Name]:[Office]],6))</f>
        <v>REGULAR</v>
      </c>
      <c r="G4538" s="24">
        <v>44991</v>
      </c>
      <c r="H4538" s="24">
        <v>44991</v>
      </c>
      <c r="I4538" s="19" t="s">
        <v>298</v>
      </c>
      <c r="J4538" s="43" t="s">
        <v>105</v>
      </c>
      <c r="K4538" s="51" t="str">
        <f ca="1">LeaveTracker[[#This Row],[Days]]&amp;" "&amp;LeaveTracker[[#This Row],[Type of Leave]]</f>
        <v>1 OTHER</v>
      </c>
      <c r="L4538" s="23">
        <f ca="1">NETWORKDAYS(LeaveTracker[[#This Row],[Start Date]],LeaveTracker[[#This Row],[End Date]],lstHolidays)</f>
        <v>1</v>
      </c>
      <c r="M4538" s="27"/>
    </row>
    <row r="4539" spans="1:13" ht="30" customHeight="1" x14ac:dyDescent="0.3">
      <c r="A4539" s="27">
        <f t="shared" si="46"/>
        <v>871</v>
      </c>
      <c r="B4539" s="31">
        <v>45000</v>
      </c>
      <c r="C4539" s="31">
        <v>44981</v>
      </c>
      <c r="D4539" s="19" t="s">
        <v>553</v>
      </c>
      <c r="E4539" s="51" t="str">
        <f>IF(ISBLANK(LeaveTracker[[#This Row],[Employee Name]]),"-----",VLOOKUP(LeaveTracker[[#This Row],[Employee Name]],Employees[[Employee Name]:[Office]],7))</f>
        <v>CENRO</v>
      </c>
      <c r="F4539" s="51" t="str">
        <f>IF(ISBLANK(LeaveTracker[[#This Row],[Employee Name]]),"-----",VLOOKUP(LeaveTracker[[#This Row],[Employee Name]],Employees[[Employee Name]:[Office]],6))</f>
        <v>REGULAR</v>
      </c>
      <c r="G4539" s="24">
        <v>44959</v>
      </c>
      <c r="H4539" s="24">
        <v>44960</v>
      </c>
      <c r="I4539" s="19" t="s">
        <v>82</v>
      </c>
      <c r="K4539" s="51" t="str">
        <f ca="1">LeaveTracker[[#This Row],[Days]]&amp;" "&amp;LeaveTracker[[#This Row],[Type of Leave]]</f>
        <v>2 VL</v>
      </c>
      <c r="L4539" s="23">
        <f ca="1">NETWORKDAYS(LeaveTracker[[#This Row],[Start Date]],LeaveTracker[[#This Row],[End Date]],lstHolidays)</f>
        <v>2</v>
      </c>
      <c r="M4539" s="27"/>
    </row>
    <row r="4540" spans="1:13" ht="30" customHeight="1" x14ac:dyDescent="0.3">
      <c r="A4540" s="27">
        <f t="shared" si="46"/>
        <v>872</v>
      </c>
      <c r="B4540" s="31">
        <v>45000</v>
      </c>
      <c r="C4540" s="31">
        <v>44980</v>
      </c>
      <c r="D4540" s="19" t="s">
        <v>1768</v>
      </c>
      <c r="E4540" s="51" t="str">
        <f>IF(ISBLANK(LeaveTracker[[#This Row],[Employee Name]]),"-----",VLOOKUP(LeaveTracker[[#This Row],[Employee Name]],Employees[[Employee Name]:[Office]],7))</f>
        <v>GSO</v>
      </c>
      <c r="F4540" s="51" t="str">
        <f>IF(ISBLANK(LeaveTracker[[#This Row],[Employee Name]]),"-----",VLOOKUP(LeaveTracker[[#This Row],[Employee Name]],Employees[[Employee Name]:[Office]],6))</f>
        <v>CASUAL</v>
      </c>
      <c r="G4540" s="24">
        <v>44988</v>
      </c>
      <c r="H4540" s="24">
        <v>44988</v>
      </c>
      <c r="I4540" s="19" t="s">
        <v>82</v>
      </c>
      <c r="K4540" s="51" t="str">
        <f ca="1">LeaveTracker[[#This Row],[Days]]&amp;" "&amp;LeaveTracker[[#This Row],[Type of Leave]]</f>
        <v>1 VL</v>
      </c>
      <c r="L4540" s="23">
        <f ca="1">NETWORKDAYS(LeaveTracker[[#This Row],[Start Date]],LeaveTracker[[#This Row],[End Date]],lstHolidays)</f>
        <v>1</v>
      </c>
      <c r="M4540" s="27"/>
    </row>
    <row r="4541" spans="1:13" ht="30" customHeight="1" x14ac:dyDescent="0.3">
      <c r="A4541" s="27">
        <f t="shared" si="46"/>
        <v>873</v>
      </c>
      <c r="B4541" s="31">
        <v>45000</v>
      </c>
      <c r="C4541" s="31">
        <v>44978</v>
      </c>
      <c r="D4541" s="19" t="s">
        <v>1969</v>
      </c>
      <c r="E4541" s="51" t="str">
        <f>IF(ISBLANK(LeaveTracker[[#This Row],[Employee Name]]),"-----",VLOOKUP(LeaveTracker[[#This Row],[Employee Name]],Employees[[Employee Name]:[Office]],7))</f>
        <v>CCT</v>
      </c>
      <c r="F4541" s="51" t="str">
        <f>IF(ISBLANK(LeaveTracker[[#This Row],[Employee Name]]),"-----",VLOOKUP(LeaveTracker[[#This Row],[Employee Name]],Employees[[Employee Name]:[Office]],6))</f>
        <v>CASUAL</v>
      </c>
      <c r="G4541" s="24">
        <v>44974</v>
      </c>
      <c r="H4541" s="24">
        <v>44977</v>
      </c>
      <c r="I4541" s="19" t="s">
        <v>81</v>
      </c>
      <c r="K4541" s="51" t="str">
        <f ca="1">LeaveTracker[[#This Row],[Days]]&amp;" "&amp;LeaveTracker[[#This Row],[Type of Leave]]</f>
        <v>2 SL</v>
      </c>
      <c r="L4541" s="23">
        <f ca="1">NETWORKDAYS(LeaveTracker[[#This Row],[Start Date]],LeaveTracker[[#This Row],[End Date]],lstHolidays)</f>
        <v>2</v>
      </c>
      <c r="M4541" s="27"/>
    </row>
    <row r="4542" spans="1:13" ht="30" customHeight="1" x14ac:dyDescent="0.3">
      <c r="A4542" s="27">
        <f t="shared" si="46"/>
        <v>874</v>
      </c>
      <c r="B4542" s="31">
        <v>45000</v>
      </c>
      <c r="C4542" s="31">
        <v>44978</v>
      </c>
      <c r="D4542" s="19" t="s">
        <v>630</v>
      </c>
      <c r="E4542" s="51" t="str">
        <f>IF(ISBLANK(LeaveTracker[[#This Row],[Employee Name]]),"-----",VLOOKUP(LeaveTracker[[#This Row],[Employee Name]],Employees[[Employee Name]:[Office]],7))</f>
        <v>CCT</v>
      </c>
      <c r="F4542" s="51" t="str">
        <f>IF(ISBLANK(LeaveTracker[[#This Row],[Employee Name]]),"-----",VLOOKUP(LeaveTracker[[#This Row],[Employee Name]],Employees[[Employee Name]:[Office]],6))</f>
        <v>REGULAR</v>
      </c>
      <c r="G4542" s="24">
        <v>44992</v>
      </c>
      <c r="H4542" s="24">
        <v>44992</v>
      </c>
      <c r="I4542" s="19" t="s">
        <v>298</v>
      </c>
      <c r="J4542" s="43" t="s">
        <v>105</v>
      </c>
      <c r="K4542" s="51" t="str">
        <f ca="1">LeaveTracker[[#This Row],[Days]]&amp;" "&amp;LeaveTracker[[#This Row],[Type of Leave]]</f>
        <v>1 OTHER</v>
      </c>
      <c r="L4542" s="23">
        <f ca="1">NETWORKDAYS(LeaveTracker[[#This Row],[Start Date]],LeaveTracker[[#This Row],[End Date]],lstHolidays)</f>
        <v>1</v>
      </c>
      <c r="M4542" s="27"/>
    </row>
    <row r="4543" spans="1:13" ht="30" customHeight="1" x14ac:dyDescent="0.3">
      <c r="A4543" s="27">
        <f t="shared" si="46"/>
        <v>875</v>
      </c>
      <c r="B4543" s="31">
        <v>45000</v>
      </c>
      <c r="C4543" s="31">
        <v>44931</v>
      </c>
      <c r="D4543" s="19" t="s">
        <v>1836</v>
      </c>
      <c r="E4543" s="51" t="str">
        <f>IF(ISBLANK(LeaveTracker[[#This Row],[Employee Name]]),"-----",VLOOKUP(LeaveTracker[[#This Row],[Employee Name]],Employees[[Employee Name]:[Office]],7))</f>
        <v>GSO</v>
      </c>
      <c r="F4543" s="51" t="str">
        <f>IF(ISBLANK(LeaveTracker[[#This Row],[Employee Name]]),"-----",VLOOKUP(LeaveTracker[[#This Row],[Employee Name]],Employees[[Employee Name]:[Office]],6))</f>
        <v>CASUAL</v>
      </c>
      <c r="G4543" s="24">
        <v>44930</v>
      </c>
      <c r="H4543" s="24">
        <v>44930</v>
      </c>
      <c r="I4543" s="19" t="s">
        <v>298</v>
      </c>
      <c r="J4543" s="43" t="s">
        <v>105</v>
      </c>
      <c r="K4543" s="51" t="str">
        <f ca="1">LeaveTracker[[#This Row],[Days]]&amp;" "&amp;LeaveTracker[[#This Row],[Type of Leave]]</f>
        <v>1 OTHER</v>
      </c>
      <c r="L4543" s="23">
        <f ca="1">NETWORKDAYS(LeaveTracker[[#This Row],[Start Date]],LeaveTracker[[#This Row],[End Date]],lstHolidays)</f>
        <v>1</v>
      </c>
      <c r="M4543" s="27"/>
    </row>
    <row r="4544" spans="1:13" ht="30" customHeight="1" x14ac:dyDescent="0.3">
      <c r="A4544" s="27">
        <f t="shared" si="46"/>
        <v>876</v>
      </c>
      <c r="B4544" s="31">
        <v>45000</v>
      </c>
      <c r="C4544" s="31">
        <v>44909</v>
      </c>
      <c r="D4544" s="19" t="s">
        <v>789</v>
      </c>
      <c r="E4544" s="51" t="str">
        <f>IF(ISBLANK(LeaveTracker[[#This Row],[Employee Name]]),"-----",VLOOKUP(LeaveTracker[[#This Row],[Employee Name]],Employees[[Employee Name]:[Office]],7))</f>
        <v>DEPED</v>
      </c>
      <c r="F4544" s="51" t="str">
        <f>IF(ISBLANK(LeaveTracker[[#This Row],[Employee Name]]),"-----",VLOOKUP(LeaveTracker[[#This Row],[Employee Name]],Employees[[Employee Name]:[Office]],6))</f>
        <v>REGULAR</v>
      </c>
      <c r="G4544" s="24">
        <v>44917</v>
      </c>
      <c r="H4544" s="24">
        <v>44924</v>
      </c>
      <c r="I4544" s="19" t="s">
        <v>82</v>
      </c>
      <c r="K4544" s="51" t="str">
        <f ca="1">LeaveTracker[[#This Row],[Days]]&amp;" "&amp;LeaveTracker[[#This Row],[Type of Leave]]</f>
        <v>5 VL</v>
      </c>
      <c r="L4544" s="23">
        <f ca="1">NETWORKDAYS(LeaveTracker[[#This Row],[Start Date]],LeaveTracker[[#This Row],[End Date]],lstHolidays)</f>
        <v>5</v>
      </c>
      <c r="M4544" s="27"/>
    </row>
    <row r="4545" spans="1:13" ht="30" customHeight="1" x14ac:dyDescent="0.3">
      <c r="A4545" s="27">
        <f t="shared" si="46"/>
        <v>877</v>
      </c>
      <c r="B4545" s="31">
        <v>45000</v>
      </c>
      <c r="C4545" s="31">
        <v>44907</v>
      </c>
      <c r="D4545" s="19" t="s">
        <v>1859</v>
      </c>
      <c r="E4545" s="51" t="str">
        <f>IF(ISBLANK(LeaveTracker[[#This Row],[Employee Name]]),"-----",VLOOKUP(LeaveTracker[[#This Row],[Employee Name]],Employees[[Employee Name]:[Office]],7))</f>
        <v>TCNHS-ISHS</v>
      </c>
      <c r="F4545" s="51" t="str">
        <f>IF(ISBLANK(LeaveTracker[[#This Row],[Employee Name]]),"-----",VLOOKUP(LeaveTracker[[#This Row],[Employee Name]],Employees[[Employee Name]:[Office]],6))</f>
        <v>CASUAL</v>
      </c>
      <c r="G4545" s="24">
        <v>44889</v>
      </c>
      <c r="H4545" s="24">
        <v>44890</v>
      </c>
      <c r="I4545" s="19" t="s">
        <v>81</v>
      </c>
      <c r="K4545" s="51" t="str">
        <f ca="1">LeaveTracker[[#This Row],[Days]]&amp;" "&amp;LeaveTracker[[#This Row],[Type of Leave]]</f>
        <v>2 SL</v>
      </c>
      <c r="L4545" s="23">
        <f ca="1">NETWORKDAYS(LeaveTracker[[#This Row],[Start Date]],LeaveTracker[[#This Row],[End Date]],lstHolidays)</f>
        <v>2</v>
      </c>
      <c r="M4545" s="27"/>
    </row>
    <row r="4546" spans="1:13" ht="30" customHeight="1" x14ac:dyDescent="0.3">
      <c r="A4546" s="27">
        <f t="shared" si="46"/>
        <v>878</v>
      </c>
      <c r="B4546" s="31">
        <v>45000</v>
      </c>
      <c r="C4546" s="31">
        <v>44907</v>
      </c>
      <c r="D4546" s="19" t="s">
        <v>798</v>
      </c>
      <c r="E4546" s="51" t="str">
        <f>IF(ISBLANK(LeaveTracker[[#This Row],[Employee Name]]),"-----",VLOOKUP(LeaveTracker[[#This Row],[Employee Name]],Employees[[Employee Name]:[Office]],7))</f>
        <v>ONT</v>
      </c>
      <c r="F4546" s="51" t="str">
        <f>IF(ISBLANK(LeaveTracker[[#This Row],[Employee Name]]),"-----",VLOOKUP(LeaveTracker[[#This Row],[Employee Name]],Employees[[Employee Name]:[Office]],6))</f>
        <v>REGULAR</v>
      </c>
      <c r="G4546" s="24">
        <v>44922</v>
      </c>
      <c r="H4546" s="24">
        <v>44922</v>
      </c>
      <c r="I4546" s="19" t="s">
        <v>82</v>
      </c>
      <c r="K4546" s="51" t="str">
        <f ca="1">LeaveTracker[[#This Row],[Days]]&amp;" "&amp;LeaveTracker[[#This Row],[Type of Leave]]</f>
        <v>1 VL</v>
      </c>
      <c r="L4546" s="23">
        <f ca="1">NETWORKDAYS(LeaveTracker[[#This Row],[Start Date]],LeaveTracker[[#This Row],[End Date]],lstHolidays)</f>
        <v>1</v>
      </c>
      <c r="M4546" s="27"/>
    </row>
    <row r="4547" spans="1:13" ht="30" customHeight="1" x14ac:dyDescent="0.3">
      <c r="A4547" s="27">
        <f t="shared" si="46"/>
        <v>879</v>
      </c>
      <c r="B4547" s="31">
        <v>45000</v>
      </c>
      <c r="C4547" s="31">
        <v>44933</v>
      </c>
      <c r="D4547" s="19" t="s">
        <v>1034</v>
      </c>
      <c r="E4547" s="51" t="str">
        <f>IF(ISBLANK(LeaveTracker[[#This Row],[Employee Name]]),"-----",VLOOKUP(LeaveTracker[[#This Row],[Employee Name]],Employees[[Employee Name]:[Office]],7))</f>
        <v>ONT</v>
      </c>
      <c r="F4547" s="51" t="str">
        <f>IF(ISBLANK(LeaveTracker[[#This Row],[Employee Name]]),"-----",VLOOKUP(LeaveTracker[[#This Row],[Employee Name]],Employees[[Employee Name]:[Office]],6))</f>
        <v>REGULAR</v>
      </c>
      <c r="G4547" s="24">
        <v>44931</v>
      </c>
      <c r="H4547" s="24">
        <v>44931</v>
      </c>
      <c r="I4547" s="19" t="s">
        <v>298</v>
      </c>
      <c r="J4547" s="43" t="s">
        <v>274</v>
      </c>
      <c r="K4547" s="51" t="str">
        <f ca="1">LeaveTracker[[#This Row],[Days]]&amp;" "&amp;LeaveTracker[[#This Row],[Type of Leave]]</f>
        <v>1 OTHER</v>
      </c>
      <c r="L4547" s="23">
        <f ca="1">NETWORKDAYS(LeaveTracker[[#This Row],[Start Date]],LeaveTracker[[#This Row],[End Date]],lstHolidays)</f>
        <v>1</v>
      </c>
      <c r="M4547" s="27"/>
    </row>
    <row r="4548" spans="1:13" ht="30" customHeight="1" x14ac:dyDescent="0.3">
      <c r="A4548" s="27">
        <f t="shared" si="46"/>
        <v>880</v>
      </c>
      <c r="B4548" s="31">
        <v>45000</v>
      </c>
      <c r="C4548" s="31">
        <v>45000</v>
      </c>
      <c r="D4548" s="19" t="s">
        <v>1829</v>
      </c>
      <c r="E4548" s="51" t="str">
        <f>IF(ISBLANK(LeaveTracker[[#This Row],[Employee Name]]),"-----",VLOOKUP(LeaveTracker[[#This Row],[Employee Name]],Employees[[Employee Name]:[Office]],7))</f>
        <v>CSWDO</v>
      </c>
      <c r="F4548" s="51" t="str">
        <f>IF(ISBLANK(LeaveTracker[[#This Row],[Employee Name]]),"-----",VLOOKUP(LeaveTracker[[#This Row],[Employee Name]],Employees[[Employee Name]:[Office]],6))</f>
        <v>CASUAL</v>
      </c>
      <c r="G4548" s="24">
        <v>44963</v>
      </c>
      <c r="H4548" s="24">
        <v>45067</v>
      </c>
      <c r="I4548" s="19" t="s">
        <v>76</v>
      </c>
      <c r="K4548" s="51" t="str">
        <f>LeaveTracker[[#This Row],[Days]]&amp;" "&amp;LeaveTracker[[#This Row],[Type of Leave]]</f>
        <v>105 Maternity</v>
      </c>
      <c r="L4548" s="23">
        <v>105</v>
      </c>
      <c r="M4548" s="27"/>
    </row>
    <row r="4549" spans="1:13" ht="30" customHeight="1" x14ac:dyDescent="0.3">
      <c r="A4549" s="27">
        <f t="shared" si="46"/>
        <v>881</v>
      </c>
      <c r="B4549" s="31">
        <v>45000</v>
      </c>
      <c r="C4549" s="31">
        <v>45006</v>
      </c>
      <c r="D4549" s="19" t="s">
        <v>798</v>
      </c>
      <c r="E4549" s="51" t="str">
        <f>IF(ISBLANK(LeaveTracker[[#This Row],[Employee Name]]),"-----",VLOOKUP(LeaveTracker[[#This Row],[Employee Name]],Employees[[Employee Name]:[Office]],7))</f>
        <v>ONT</v>
      </c>
      <c r="F4549" s="51" t="str">
        <f>IF(ISBLANK(LeaveTracker[[#This Row],[Employee Name]]),"-----",VLOOKUP(LeaveTracker[[#This Row],[Employee Name]],Employees[[Employee Name]:[Office]],6))</f>
        <v>REGULAR</v>
      </c>
      <c r="G4549" s="24">
        <v>45047</v>
      </c>
      <c r="H4549" s="24">
        <v>45061</v>
      </c>
      <c r="I4549" s="19" t="s">
        <v>82</v>
      </c>
      <c r="K4549" s="51" t="str">
        <f ca="1">LeaveTracker[[#This Row],[Days]]&amp;" "&amp;LeaveTracker[[#This Row],[Type of Leave]]</f>
        <v>10 VL</v>
      </c>
      <c r="L4549" s="23">
        <f ca="1">NETWORKDAYS(LeaveTracker[[#This Row],[Start Date]],LeaveTracker[[#This Row],[End Date]],lstHolidays)</f>
        <v>10</v>
      </c>
      <c r="M4549" s="27"/>
    </row>
    <row r="4550" spans="1:13" ht="30" customHeight="1" x14ac:dyDescent="0.3">
      <c r="A4550" s="27">
        <f t="shared" si="46"/>
        <v>882</v>
      </c>
      <c r="B4550" s="31">
        <v>45000</v>
      </c>
      <c r="C4550" s="31">
        <v>45000</v>
      </c>
      <c r="D4550" s="19" t="s">
        <v>2178</v>
      </c>
      <c r="E4550" s="51" t="str">
        <f>IF(ISBLANK(LeaveTracker[[#This Row],[Employee Name]]),"-----",VLOOKUP(LeaveTracker[[#This Row],[Employee Name]],Employees[[Employee Name]:[Office]],7))</f>
        <v>MO</v>
      </c>
      <c r="F4550" s="51" t="str">
        <f>IF(ISBLANK(LeaveTracker[[#This Row],[Employee Name]]),"-----",VLOOKUP(LeaveTracker[[#This Row],[Employee Name]],Employees[[Employee Name]:[Office]],6))</f>
        <v>CO TERM</v>
      </c>
      <c r="G4550" s="24">
        <v>45006</v>
      </c>
      <c r="H4550" s="24">
        <v>45009</v>
      </c>
      <c r="I4550" s="19" t="s">
        <v>1022</v>
      </c>
      <c r="J4550" s="53" t="s">
        <v>1910</v>
      </c>
      <c r="K4550" s="51" t="str">
        <f ca="1">LeaveTracker[[#This Row],[Days]]&amp;" "&amp;LeaveTracker[[#This Row],[Type of Leave]]</f>
        <v>4 WITHOUTPAY</v>
      </c>
      <c r="L4550" s="23">
        <f ca="1">NETWORKDAYS(LeaveTracker[[#This Row],[Start Date]],LeaveTracker[[#This Row],[End Date]],lstHolidays)</f>
        <v>4</v>
      </c>
      <c r="M4550" s="27"/>
    </row>
    <row r="4551" spans="1:13" ht="30" customHeight="1" x14ac:dyDescent="0.3">
      <c r="A4551" s="27">
        <f t="shared" si="46"/>
        <v>883</v>
      </c>
      <c r="B4551" s="31">
        <v>45000</v>
      </c>
      <c r="C4551" s="31">
        <v>44924</v>
      </c>
      <c r="D4551" s="19" t="s">
        <v>781</v>
      </c>
      <c r="E4551" s="51" t="str">
        <f>IF(ISBLANK(LeaveTracker[[#This Row],[Employee Name]]),"-----",VLOOKUP(LeaveTracker[[#This Row],[Employee Name]],Employees[[Employee Name]:[Office]],7))</f>
        <v>DA</v>
      </c>
      <c r="F4551" s="51" t="str">
        <f>IF(ISBLANK(LeaveTracker[[#This Row],[Employee Name]]),"-----",VLOOKUP(LeaveTracker[[#This Row],[Employee Name]],Employees[[Employee Name]:[Office]],6))</f>
        <v>REGULAR</v>
      </c>
      <c r="G4551" s="24"/>
      <c r="H4551" s="24"/>
      <c r="I4551" s="19" t="s">
        <v>298</v>
      </c>
      <c r="J4551" s="43" t="s">
        <v>691</v>
      </c>
      <c r="K4551" s="51" t="str">
        <f ca="1">LeaveTracker[[#This Row],[Days]]&amp;" "&amp;LeaveTracker[[#This Row],[Type of Leave]]</f>
        <v>0 OTHER</v>
      </c>
      <c r="L4551" s="23">
        <f ca="1">NETWORKDAYS(LeaveTracker[[#This Row],[Start Date]],LeaveTracker[[#This Row],[End Date]],lstHolidays)</f>
        <v>0</v>
      </c>
      <c r="M4551" s="27"/>
    </row>
    <row r="4552" spans="1:13" ht="30" customHeight="1" x14ac:dyDescent="0.3">
      <c r="A4552" s="27">
        <f t="shared" si="46"/>
        <v>884</v>
      </c>
      <c r="B4552" s="31">
        <v>45000</v>
      </c>
      <c r="C4552" s="31">
        <v>44935</v>
      </c>
      <c r="D4552" s="19" t="s">
        <v>1070</v>
      </c>
      <c r="E4552" s="51" t="str">
        <f>IF(ISBLANK(LeaveTracker[[#This Row],[Employee Name]]),"-----",VLOOKUP(LeaveTracker[[#This Row],[Employee Name]],Employees[[Employee Name]:[Office]],7))</f>
        <v>PIO</v>
      </c>
      <c r="F4552" s="51" t="str">
        <f>IF(ISBLANK(LeaveTracker[[#This Row],[Employee Name]]),"-----",VLOOKUP(LeaveTracker[[#This Row],[Employee Name]],Employees[[Employee Name]:[Office]],6))</f>
        <v>REGULAR</v>
      </c>
      <c r="G4552" s="24">
        <v>44929</v>
      </c>
      <c r="H4552" s="24">
        <v>44929</v>
      </c>
      <c r="I4552" s="19" t="s">
        <v>81</v>
      </c>
      <c r="K4552" s="51" t="str">
        <f ca="1">LeaveTracker[[#This Row],[Days]]&amp;" "&amp;LeaveTracker[[#This Row],[Type of Leave]]</f>
        <v>1 SL</v>
      </c>
      <c r="L4552" s="23">
        <f ca="1">NETWORKDAYS(LeaveTracker[[#This Row],[Start Date]],LeaveTracker[[#This Row],[End Date]],lstHolidays)</f>
        <v>1</v>
      </c>
      <c r="M4552" s="27"/>
    </row>
    <row r="4553" spans="1:13" ht="30" customHeight="1" x14ac:dyDescent="0.3">
      <c r="A4553" s="27">
        <v>884</v>
      </c>
      <c r="B4553" s="31">
        <v>45000</v>
      </c>
      <c r="C4553" s="31">
        <v>44935</v>
      </c>
      <c r="D4553" s="19" t="s">
        <v>1070</v>
      </c>
      <c r="E4553" s="51" t="str">
        <f>IF(ISBLANK(LeaveTracker[[#This Row],[Employee Name]]),"-----",VLOOKUP(LeaveTracker[[#This Row],[Employee Name]],Employees[[Employee Name]:[Office]],7))</f>
        <v>PIO</v>
      </c>
      <c r="F4553" s="51" t="str">
        <f>IF(ISBLANK(LeaveTracker[[#This Row],[Employee Name]]),"-----",VLOOKUP(LeaveTracker[[#This Row],[Employee Name]],Employees[[Employee Name]:[Office]],6))</f>
        <v>REGULAR</v>
      </c>
      <c r="G4553" s="24">
        <v>44931</v>
      </c>
      <c r="H4553" s="24">
        <v>44932</v>
      </c>
      <c r="I4553" s="19" t="s">
        <v>81</v>
      </c>
      <c r="K4553" s="51" t="str">
        <f ca="1">LeaveTracker[[#This Row],[Days]]&amp;" "&amp;LeaveTracker[[#This Row],[Type of Leave]]</f>
        <v>2 SL</v>
      </c>
      <c r="L4553" s="23">
        <f ca="1">NETWORKDAYS(LeaveTracker[[#This Row],[Start Date]],LeaveTracker[[#This Row],[End Date]],lstHolidays)</f>
        <v>2</v>
      </c>
      <c r="M4553" s="27"/>
    </row>
    <row r="4554" spans="1:13" ht="30" customHeight="1" x14ac:dyDescent="0.3">
      <c r="A4554" s="27">
        <f t="shared" si="46"/>
        <v>885</v>
      </c>
      <c r="B4554" s="31">
        <v>45000</v>
      </c>
      <c r="C4554" s="31">
        <v>44858</v>
      </c>
      <c r="D4554" s="19" t="s">
        <v>1070</v>
      </c>
      <c r="E4554" s="51" t="str">
        <f>IF(ISBLANK(LeaveTracker[[#This Row],[Employee Name]]),"-----",VLOOKUP(LeaveTracker[[#This Row],[Employee Name]],Employees[[Employee Name]:[Office]],7))</f>
        <v>PIO</v>
      </c>
      <c r="F4554" s="51" t="str">
        <f>IF(ISBLANK(LeaveTracker[[#This Row],[Employee Name]]),"-----",VLOOKUP(LeaveTracker[[#This Row],[Employee Name]],Employees[[Employee Name]:[Office]],6))</f>
        <v>REGULAR</v>
      </c>
      <c r="G4554" s="24">
        <v>44847</v>
      </c>
      <c r="H4554" s="24">
        <v>44849</v>
      </c>
      <c r="I4554" s="19" t="s">
        <v>81</v>
      </c>
      <c r="K4554" s="51" t="str">
        <f>LeaveTracker[[#This Row],[Days]]&amp;" "&amp;LeaveTracker[[#This Row],[Type of Leave]]</f>
        <v>3 SL</v>
      </c>
      <c r="L4554" s="23">
        <v>3</v>
      </c>
      <c r="M4554" s="27"/>
    </row>
    <row r="4555" spans="1:13" ht="30" customHeight="1" x14ac:dyDescent="0.3">
      <c r="A4555" s="27">
        <f t="shared" si="46"/>
        <v>886</v>
      </c>
      <c r="B4555" s="31">
        <v>45000</v>
      </c>
      <c r="C4555" s="31">
        <v>44951</v>
      </c>
      <c r="D4555" s="19" t="s">
        <v>1070</v>
      </c>
      <c r="E4555" s="51" t="str">
        <f>IF(ISBLANK(LeaveTracker[[#This Row],[Employee Name]]),"-----",VLOOKUP(LeaveTracker[[#This Row],[Employee Name]],Employees[[Employee Name]:[Office]],7))</f>
        <v>PIO</v>
      </c>
      <c r="F4555" s="51" t="str">
        <f>IF(ISBLANK(LeaveTracker[[#This Row],[Employee Name]]),"-----",VLOOKUP(LeaveTracker[[#This Row],[Employee Name]],Employees[[Employee Name]:[Office]],6))</f>
        <v>REGULAR</v>
      </c>
      <c r="G4555" s="24">
        <v>44949</v>
      </c>
      <c r="H4555" s="24">
        <v>44950</v>
      </c>
      <c r="I4555" s="19" t="s">
        <v>81</v>
      </c>
      <c r="K4555" s="51" t="str">
        <f ca="1">LeaveTracker[[#This Row],[Days]]&amp;" "&amp;LeaveTracker[[#This Row],[Type of Leave]]</f>
        <v>2 SL</v>
      </c>
      <c r="L4555" s="23">
        <f ca="1">NETWORKDAYS(LeaveTracker[[#This Row],[Start Date]],LeaveTracker[[#This Row],[End Date]],lstHolidays)</f>
        <v>2</v>
      </c>
      <c r="M4555" s="27"/>
    </row>
    <row r="4556" spans="1:13" ht="30" customHeight="1" x14ac:dyDescent="0.3">
      <c r="A4556" s="27">
        <f t="shared" si="46"/>
        <v>887</v>
      </c>
      <c r="B4556" s="31">
        <v>45000</v>
      </c>
      <c r="C4556" s="31">
        <v>44859</v>
      </c>
      <c r="D4556" s="19" t="s">
        <v>471</v>
      </c>
      <c r="E4556" s="51" t="str">
        <f>IF(ISBLANK(LeaveTracker[[#This Row],[Employee Name]]),"-----",VLOOKUP(LeaveTracker[[#This Row],[Employee Name]],Employees[[Employee Name]:[Office]],7))</f>
        <v>PIO</v>
      </c>
      <c r="F4556" s="51" t="str">
        <f>IF(ISBLANK(LeaveTracker[[#This Row],[Employee Name]]),"-----",VLOOKUP(LeaveTracker[[#This Row],[Employee Name]],Employees[[Employee Name]:[Office]],6))</f>
        <v>REGULAR</v>
      </c>
      <c r="G4556" s="24">
        <v>44858</v>
      </c>
      <c r="H4556" s="24">
        <v>44858</v>
      </c>
      <c r="I4556" s="19" t="s">
        <v>81</v>
      </c>
      <c r="K4556" s="51" t="str">
        <f ca="1">LeaveTracker[[#This Row],[Days]]&amp;" "&amp;LeaveTracker[[#This Row],[Type of Leave]]</f>
        <v>1 SL</v>
      </c>
      <c r="L4556" s="23">
        <f ca="1">NETWORKDAYS(LeaveTracker[[#This Row],[Start Date]],LeaveTracker[[#This Row],[End Date]],lstHolidays)</f>
        <v>1</v>
      </c>
      <c r="M4556" s="27"/>
    </row>
    <row r="4557" spans="1:13" ht="30" customHeight="1" x14ac:dyDescent="0.3">
      <c r="A4557" s="27">
        <f t="shared" si="46"/>
        <v>888</v>
      </c>
      <c r="B4557" s="31">
        <v>45000</v>
      </c>
      <c r="C4557" s="31">
        <v>44873</v>
      </c>
      <c r="D4557" s="19" t="s">
        <v>471</v>
      </c>
      <c r="E4557" s="51" t="str">
        <f>IF(ISBLANK(LeaveTracker[[#This Row],[Employee Name]]),"-----",VLOOKUP(LeaveTracker[[#This Row],[Employee Name]],Employees[[Employee Name]:[Office]],7))</f>
        <v>PIO</v>
      </c>
      <c r="F4557" s="51" t="str">
        <f>IF(ISBLANK(LeaveTracker[[#This Row],[Employee Name]]),"-----",VLOOKUP(LeaveTracker[[#This Row],[Employee Name]],Employees[[Employee Name]:[Office]],6))</f>
        <v>REGULAR</v>
      </c>
      <c r="G4557" s="24">
        <v>44872</v>
      </c>
      <c r="H4557" s="24">
        <v>44872</v>
      </c>
      <c r="I4557" s="19" t="s">
        <v>81</v>
      </c>
      <c r="K4557" s="51" t="str">
        <f ca="1">LeaveTracker[[#This Row],[Days]]&amp;" "&amp;LeaveTracker[[#This Row],[Type of Leave]]</f>
        <v>1 SL</v>
      </c>
      <c r="L4557" s="23">
        <f ca="1">NETWORKDAYS(LeaveTracker[[#This Row],[Start Date]],LeaveTracker[[#This Row],[End Date]],lstHolidays)</f>
        <v>1</v>
      </c>
      <c r="M4557" s="27"/>
    </row>
    <row r="4558" spans="1:13" ht="30" customHeight="1" x14ac:dyDescent="0.3">
      <c r="A4558" s="27">
        <f t="shared" si="46"/>
        <v>889</v>
      </c>
      <c r="B4558" s="31">
        <v>45000</v>
      </c>
      <c r="C4558" s="31">
        <v>44893</v>
      </c>
      <c r="D4558" s="19" t="s">
        <v>471</v>
      </c>
      <c r="E4558" s="51" t="str">
        <f>IF(ISBLANK(LeaveTracker[[#This Row],[Employee Name]]),"-----",VLOOKUP(LeaveTracker[[#This Row],[Employee Name]],Employees[[Employee Name]:[Office]],7))</f>
        <v>PIO</v>
      </c>
      <c r="F4558" s="51" t="str">
        <f>IF(ISBLANK(LeaveTracker[[#This Row],[Employee Name]]),"-----",VLOOKUP(LeaveTracker[[#This Row],[Employee Name]],Employees[[Employee Name]:[Office]],6))</f>
        <v>REGULAR</v>
      </c>
      <c r="G4558" s="24">
        <v>44894</v>
      </c>
      <c r="H4558" s="24">
        <v>44894</v>
      </c>
      <c r="I4558" s="19" t="s">
        <v>82</v>
      </c>
      <c r="K4558" s="51" t="str">
        <f ca="1">LeaveTracker[[#This Row],[Days]]&amp;" "&amp;LeaveTracker[[#This Row],[Type of Leave]]</f>
        <v>1 VL</v>
      </c>
      <c r="L4558" s="23">
        <f ca="1">NETWORKDAYS(LeaveTracker[[#This Row],[Start Date]],LeaveTracker[[#This Row],[End Date]],lstHolidays)</f>
        <v>1</v>
      </c>
      <c r="M4558" s="27"/>
    </row>
    <row r="4559" spans="1:13" ht="30" customHeight="1" x14ac:dyDescent="0.3">
      <c r="A4559" s="27">
        <v>889</v>
      </c>
      <c r="B4559" s="31">
        <v>45000</v>
      </c>
      <c r="C4559" s="31">
        <v>44893</v>
      </c>
      <c r="D4559" s="19" t="s">
        <v>471</v>
      </c>
      <c r="E4559" s="51" t="str">
        <f>IF(ISBLANK(LeaveTracker[[#This Row],[Employee Name]]),"-----",VLOOKUP(LeaveTracker[[#This Row],[Employee Name]],Employees[[Employee Name]:[Office]],7))</f>
        <v>PIO</v>
      </c>
      <c r="F4559" s="51" t="str">
        <f>IF(ISBLANK(LeaveTracker[[#This Row],[Employee Name]]),"-----",VLOOKUP(LeaveTracker[[#This Row],[Employee Name]],Employees[[Employee Name]:[Office]],6))</f>
        <v>REGULAR</v>
      </c>
      <c r="G4559" s="24">
        <v>44921</v>
      </c>
      <c r="H4559" s="24">
        <v>44924</v>
      </c>
      <c r="I4559" s="19" t="s">
        <v>82</v>
      </c>
      <c r="K4559" s="51" t="str">
        <f ca="1">LeaveTracker[[#This Row],[Days]]&amp;" "&amp;LeaveTracker[[#This Row],[Type of Leave]]</f>
        <v>3 VL</v>
      </c>
      <c r="L4559" s="23">
        <f ca="1">NETWORKDAYS(LeaveTracker[[#This Row],[Start Date]],LeaveTracker[[#This Row],[End Date]],lstHolidays)</f>
        <v>3</v>
      </c>
      <c r="M4559" s="27"/>
    </row>
    <row r="4560" spans="1:13" ht="30" customHeight="1" x14ac:dyDescent="0.3">
      <c r="A4560" s="27">
        <f t="shared" si="46"/>
        <v>890</v>
      </c>
      <c r="B4560" s="31">
        <v>45000</v>
      </c>
      <c r="D4560" s="19" t="s">
        <v>471</v>
      </c>
      <c r="E4560" s="51" t="str">
        <f>IF(ISBLANK(LeaveTracker[[#This Row],[Employee Name]]),"-----",VLOOKUP(LeaveTracker[[#This Row],[Employee Name]],Employees[[Employee Name]:[Office]],7))</f>
        <v>PIO</v>
      </c>
      <c r="F4560" s="51" t="str">
        <f>IF(ISBLANK(LeaveTracker[[#This Row],[Employee Name]]),"-----",VLOOKUP(LeaveTracker[[#This Row],[Employee Name]],Employees[[Employee Name]:[Office]],6))</f>
        <v>REGULAR</v>
      </c>
      <c r="G4560" s="24">
        <v>44897</v>
      </c>
      <c r="H4560" s="24">
        <v>44897</v>
      </c>
      <c r="I4560" s="19" t="s">
        <v>81</v>
      </c>
      <c r="K4560" s="51" t="str">
        <f ca="1">LeaveTracker[[#This Row],[Days]]&amp;" "&amp;LeaveTracker[[#This Row],[Type of Leave]]</f>
        <v>1 SL</v>
      </c>
      <c r="L4560" s="23">
        <f ca="1">NETWORKDAYS(LeaveTracker[[#This Row],[Start Date]],LeaveTracker[[#This Row],[End Date]],lstHolidays)</f>
        <v>1</v>
      </c>
      <c r="M4560" s="27"/>
    </row>
    <row r="4561" spans="1:13" ht="30" customHeight="1" x14ac:dyDescent="0.3">
      <c r="A4561" s="27">
        <f t="shared" si="46"/>
        <v>891</v>
      </c>
      <c r="B4561" s="31">
        <v>45000</v>
      </c>
      <c r="C4561" s="31">
        <v>44946</v>
      </c>
      <c r="D4561" s="19" t="s">
        <v>471</v>
      </c>
      <c r="E4561" s="51" t="str">
        <f>IF(ISBLANK(LeaveTracker[[#This Row],[Employee Name]]),"-----",VLOOKUP(LeaveTracker[[#This Row],[Employee Name]],Employees[[Employee Name]:[Office]],7))</f>
        <v>PIO</v>
      </c>
      <c r="F4561" s="51" t="str">
        <f>IF(ISBLANK(LeaveTracker[[#This Row],[Employee Name]]),"-----",VLOOKUP(LeaveTracker[[#This Row],[Employee Name]],Employees[[Employee Name]:[Office]],6))</f>
        <v>REGULAR</v>
      </c>
      <c r="G4561" s="24">
        <v>44942</v>
      </c>
      <c r="H4561" s="24">
        <v>44942</v>
      </c>
      <c r="I4561" s="19" t="s">
        <v>81</v>
      </c>
      <c r="K4561" s="51" t="str">
        <f ca="1">LeaveTracker[[#This Row],[Days]]&amp;" "&amp;LeaveTracker[[#This Row],[Type of Leave]]</f>
        <v>1 SL</v>
      </c>
      <c r="L4561" s="23">
        <f ca="1">NETWORKDAYS(LeaveTracker[[#This Row],[Start Date]],LeaveTracker[[#This Row],[End Date]],lstHolidays)</f>
        <v>1</v>
      </c>
      <c r="M4561" s="27"/>
    </row>
    <row r="4562" spans="1:13" ht="30" customHeight="1" x14ac:dyDescent="0.3">
      <c r="A4562" s="27">
        <f t="shared" si="46"/>
        <v>892</v>
      </c>
      <c r="B4562" s="31">
        <v>45000</v>
      </c>
      <c r="C4562" s="31">
        <v>44970</v>
      </c>
      <c r="D4562" s="19" t="s">
        <v>471</v>
      </c>
      <c r="E4562" s="51" t="str">
        <f>IF(ISBLANK(LeaveTracker[[#This Row],[Employee Name]]),"-----",VLOOKUP(LeaveTracker[[#This Row],[Employee Name]],Employees[[Employee Name]:[Office]],7))</f>
        <v>PIO</v>
      </c>
      <c r="F4562" s="51" t="str">
        <f>IF(ISBLANK(LeaveTracker[[#This Row],[Employee Name]]),"-----",VLOOKUP(LeaveTracker[[#This Row],[Employee Name]],Employees[[Employee Name]:[Office]],6))</f>
        <v>REGULAR</v>
      </c>
      <c r="G4562" s="24">
        <v>44977</v>
      </c>
      <c r="H4562" s="24">
        <v>44978</v>
      </c>
      <c r="I4562" s="19" t="s">
        <v>82</v>
      </c>
      <c r="K4562" s="51" t="str">
        <f ca="1">LeaveTracker[[#This Row],[Days]]&amp;" "&amp;LeaveTracker[[#This Row],[Type of Leave]]</f>
        <v>2 VL</v>
      </c>
      <c r="L4562" s="23">
        <f ca="1">NETWORKDAYS(LeaveTracker[[#This Row],[Start Date]],LeaveTracker[[#This Row],[End Date]],lstHolidays)</f>
        <v>2</v>
      </c>
      <c r="M4562" s="27"/>
    </row>
    <row r="4563" spans="1:13" ht="30" customHeight="1" x14ac:dyDescent="0.3">
      <c r="A4563" s="27">
        <f t="shared" si="46"/>
        <v>893</v>
      </c>
      <c r="B4563" s="31">
        <v>45000</v>
      </c>
      <c r="C4563" s="31">
        <v>44953</v>
      </c>
      <c r="D4563" s="19" t="s">
        <v>2180</v>
      </c>
      <c r="E4563" s="51" t="str">
        <f>IF(ISBLANK(LeaveTracker[[#This Row],[Employee Name]]),"-----",VLOOKUP(LeaveTracker[[#This Row],[Employee Name]],Employees[[Employee Name]:[Office]],7))</f>
        <v>TOPS CSU</v>
      </c>
      <c r="F4563" s="51">
        <f>IF(ISBLANK(LeaveTracker[[#This Row],[Employee Name]]),"-----",VLOOKUP(LeaveTracker[[#This Row],[Employee Name]],Employees[[Employee Name]:[Office]],6))</f>
        <v>0</v>
      </c>
      <c r="G4563" s="24">
        <v>44953</v>
      </c>
      <c r="H4563" s="24">
        <v>44956</v>
      </c>
      <c r="I4563" s="19" t="s">
        <v>77</v>
      </c>
      <c r="J4563" s="43" t="s">
        <v>299</v>
      </c>
      <c r="K4563" s="51" t="str">
        <f ca="1">LeaveTracker[[#This Row],[Days]]&amp;" "&amp;LeaveTracker[[#This Row],[Type of Leave]]</f>
        <v>2 Paternity</v>
      </c>
      <c r="L4563" s="23">
        <f ca="1">NETWORKDAYS(LeaveTracker[[#This Row],[Start Date]],LeaveTracker[[#This Row],[End Date]],lstHolidays)</f>
        <v>2</v>
      </c>
      <c r="M4563" s="27"/>
    </row>
    <row r="4564" spans="1:13" ht="30" customHeight="1" x14ac:dyDescent="0.3">
      <c r="A4564" s="27">
        <f t="shared" si="46"/>
        <v>894</v>
      </c>
      <c r="B4564" s="31">
        <v>45000</v>
      </c>
      <c r="C4564" s="31">
        <v>44952</v>
      </c>
      <c r="D4564" s="19" t="s">
        <v>2181</v>
      </c>
      <c r="E4564" s="51" t="str">
        <f>IF(ISBLANK(LeaveTracker[[#This Row],[Employee Name]]),"-----",VLOOKUP(LeaveTracker[[#This Row],[Employee Name]],Employees[[Employee Name]:[Office]],7))</f>
        <v>TOPS</v>
      </c>
      <c r="F4564" s="51">
        <f>IF(ISBLANK(LeaveTracker[[#This Row],[Employee Name]]),"-----",VLOOKUP(LeaveTracker[[#This Row],[Employee Name]],Employees[[Employee Name]:[Office]],6))</f>
        <v>0</v>
      </c>
      <c r="G4564" s="24">
        <v>44953</v>
      </c>
      <c r="H4564" s="24">
        <v>44963</v>
      </c>
      <c r="I4564" s="19" t="s">
        <v>81</v>
      </c>
      <c r="K4564" s="51" t="str">
        <f ca="1">LeaveTracker[[#This Row],[Days]]&amp;" "&amp;LeaveTracker[[#This Row],[Type of Leave]]</f>
        <v>7 SL</v>
      </c>
      <c r="L4564" s="23">
        <f ca="1">NETWORKDAYS(LeaveTracker[[#This Row],[Start Date]],LeaveTracker[[#This Row],[End Date]],lstHolidays)</f>
        <v>7</v>
      </c>
      <c r="M4564" s="27"/>
    </row>
    <row r="4565" spans="1:13" ht="30" customHeight="1" x14ac:dyDescent="0.3">
      <c r="A4565" s="27">
        <f t="shared" si="46"/>
        <v>895</v>
      </c>
      <c r="B4565" s="31">
        <v>45000</v>
      </c>
      <c r="C4565" s="31">
        <v>44918</v>
      </c>
      <c r="D4565" s="19" t="s">
        <v>2116</v>
      </c>
      <c r="E4565" s="51" t="str">
        <f>IF(ISBLANK(LeaveTracker[[#This Row],[Employee Name]]),"-----",VLOOKUP(LeaveTracker[[#This Row],[Employee Name]],Employees[[Employee Name]:[Office]],7))</f>
        <v>CENRO</v>
      </c>
      <c r="F4565" s="51">
        <f>IF(ISBLANK(LeaveTracker[[#This Row],[Employee Name]]),"-----",VLOOKUP(LeaveTracker[[#This Row],[Employee Name]],Employees[[Employee Name]:[Office]],6))</f>
        <v>0</v>
      </c>
      <c r="G4565" s="24">
        <v>44928</v>
      </c>
      <c r="H4565" s="24">
        <v>44930</v>
      </c>
      <c r="I4565" s="19" t="s">
        <v>82</v>
      </c>
      <c r="K4565" s="51" t="str">
        <f>LeaveTracker[[#This Row],[Days]]&amp;" "&amp;LeaveTracker[[#This Row],[Type of Leave]]</f>
        <v>3 VL</v>
      </c>
      <c r="L4565" s="23">
        <v>3</v>
      </c>
      <c r="M4565" s="27"/>
    </row>
    <row r="4566" spans="1:13" ht="30" customHeight="1" x14ac:dyDescent="0.3">
      <c r="A4566" s="27">
        <f t="shared" si="46"/>
        <v>896</v>
      </c>
      <c r="B4566" s="31">
        <v>45000</v>
      </c>
      <c r="C4566" s="31">
        <v>44965</v>
      </c>
      <c r="D4566" s="19" t="s">
        <v>2181</v>
      </c>
      <c r="E4566" s="51" t="str">
        <f>IF(ISBLANK(LeaveTracker[[#This Row],[Employee Name]]),"-----",VLOOKUP(LeaveTracker[[#This Row],[Employee Name]],Employees[[Employee Name]:[Office]],7))</f>
        <v>TOPS</v>
      </c>
      <c r="F4566" s="51">
        <f>IF(ISBLANK(LeaveTracker[[#This Row],[Employee Name]]),"-----",VLOOKUP(LeaveTracker[[#This Row],[Employee Name]],Employees[[Employee Name]:[Office]],6))</f>
        <v>0</v>
      </c>
      <c r="G4566" s="24">
        <v>44965</v>
      </c>
      <c r="H4566" s="24">
        <v>44985</v>
      </c>
      <c r="I4566" s="19" t="s">
        <v>81</v>
      </c>
      <c r="K4566" s="51" t="str">
        <f ca="1">LeaveTracker[[#This Row],[Days]]&amp;" "&amp;LeaveTracker[[#This Row],[Type of Leave]]</f>
        <v>15 SL</v>
      </c>
      <c r="L4566" s="23">
        <f ca="1">NETWORKDAYS(LeaveTracker[[#This Row],[Start Date]],LeaveTracker[[#This Row],[End Date]],lstHolidays)</f>
        <v>15</v>
      </c>
      <c r="M4566" s="27"/>
    </row>
    <row r="4567" spans="1:13" ht="30" customHeight="1" x14ac:dyDescent="0.3">
      <c r="A4567" s="27">
        <f t="shared" si="46"/>
        <v>897</v>
      </c>
      <c r="B4567" s="31">
        <v>45000</v>
      </c>
      <c r="C4567" s="31">
        <v>44942</v>
      </c>
      <c r="D4567" s="19" t="s">
        <v>2181</v>
      </c>
      <c r="E4567" s="51" t="str">
        <f>IF(ISBLANK(LeaveTracker[[#This Row],[Employee Name]]),"-----",VLOOKUP(LeaveTracker[[#This Row],[Employee Name]],Employees[[Employee Name]:[Office]],7))</f>
        <v>TOPS</v>
      </c>
      <c r="F4567" s="51">
        <f>IF(ISBLANK(LeaveTracker[[#This Row],[Employee Name]]),"-----",VLOOKUP(LeaveTracker[[#This Row],[Employee Name]],Employees[[Employee Name]:[Office]],6))</f>
        <v>0</v>
      </c>
      <c r="G4567" s="24">
        <v>44933</v>
      </c>
      <c r="H4567" s="24">
        <v>44952</v>
      </c>
      <c r="I4567" s="19" t="s">
        <v>81</v>
      </c>
      <c r="K4567" s="51" t="str">
        <f ca="1">LeaveTracker[[#This Row],[Days]]&amp;" "&amp;LeaveTracker[[#This Row],[Type of Leave]]</f>
        <v>14 SL</v>
      </c>
      <c r="L4567" s="23">
        <f ca="1">NETWORKDAYS(LeaveTracker[[#This Row],[Start Date]],LeaveTracker[[#This Row],[End Date]],lstHolidays)</f>
        <v>14</v>
      </c>
      <c r="M4567" s="27"/>
    </row>
    <row r="4568" spans="1:13" ht="30" customHeight="1" x14ac:dyDescent="0.3">
      <c r="A4568" s="27">
        <f t="shared" si="46"/>
        <v>898</v>
      </c>
      <c r="B4568" s="31">
        <v>45000</v>
      </c>
      <c r="D4568" s="19" t="s">
        <v>136</v>
      </c>
      <c r="E4568" s="51" t="str">
        <f>IF(ISBLANK(LeaveTracker[[#This Row],[Employee Name]]),"-----",VLOOKUP(LeaveTracker[[#This Row],[Employee Name]],Employees[[Employee Name]:[Office]],7))</f>
        <v>CHO</v>
      </c>
      <c r="F4568" s="51" t="str">
        <f>IF(ISBLANK(LeaveTracker[[#This Row],[Employee Name]]),"-----",VLOOKUP(LeaveTracker[[#This Row],[Employee Name]],Employees[[Employee Name]:[Office]],6))</f>
        <v>REGULAR</v>
      </c>
      <c r="G4568" s="24">
        <v>44848</v>
      </c>
      <c r="H4568" s="24">
        <v>44848</v>
      </c>
      <c r="I4568" s="19" t="s">
        <v>82</v>
      </c>
      <c r="K4568" s="51" t="str">
        <f ca="1">LeaveTracker[[#This Row],[Days]]&amp;" "&amp;LeaveTracker[[#This Row],[Type of Leave]]</f>
        <v>1 VL</v>
      </c>
      <c r="L4568" s="23">
        <f ca="1">NETWORKDAYS(LeaveTracker[[#This Row],[Start Date]],LeaveTracker[[#This Row],[End Date]],lstHolidays)</f>
        <v>1</v>
      </c>
      <c r="M4568" s="27"/>
    </row>
    <row r="4569" spans="1:13" ht="30" customHeight="1" x14ac:dyDescent="0.3">
      <c r="A4569" s="27">
        <f t="shared" si="46"/>
        <v>899</v>
      </c>
      <c r="B4569" s="31">
        <v>45000</v>
      </c>
      <c r="C4569" s="31">
        <v>44893</v>
      </c>
      <c r="D4569" s="19" t="s">
        <v>136</v>
      </c>
      <c r="E4569" s="51" t="str">
        <f>IF(ISBLANK(LeaveTracker[[#This Row],[Employee Name]]),"-----",VLOOKUP(LeaveTracker[[#This Row],[Employee Name]],Employees[[Employee Name]:[Office]],7))</f>
        <v>CHO</v>
      </c>
      <c r="F4569" s="51" t="str">
        <f>IF(ISBLANK(LeaveTracker[[#This Row],[Employee Name]]),"-----",VLOOKUP(LeaveTracker[[#This Row],[Employee Name]],Employees[[Employee Name]:[Office]],6))</f>
        <v>REGULAR</v>
      </c>
      <c r="G4569" s="24">
        <v>44893</v>
      </c>
      <c r="H4569" s="24">
        <v>44894</v>
      </c>
      <c r="I4569" s="19" t="s">
        <v>81</v>
      </c>
      <c r="K4569" s="51" t="str">
        <f ca="1">LeaveTracker[[#This Row],[Days]]&amp;" "&amp;LeaveTracker[[#This Row],[Type of Leave]]</f>
        <v>2 SL</v>
      </c>
      <c r="L4569" s="23">
        <f ca="1">NETWORKDAYS(LeaveTracker[[#This Row],[Start Date]],LeaveTracker[[#This Row],[End Date]],lstHolidays)</f>
        <v>2</v>
      </c>
      <c r="M4569" s="27"/>
    </row>
    <row r="4570" spans="1:13" ht="30" customHeight="1" x14ac:dyDescent="0.3">
      <c r="A4570" s="27">
        <f t="shared" ref="A4570:A4633" si="47">A4569+1</f>
        <v>900</v>
      </c>
      <c r="B4570" s="31">
        <v>45000</v>
      </c>
      <c r="C4570" s="31">
        <v>44910</v>
      </c>
      <c r="D4570" s="19" t="s">
        <v>136</v>
      </c>
      <c r="E4570" s="51" t="str">
        <f>IF(ISBLANK(LeaveTracker[[#This Row],[Employee Name]]),"-----",VLOOKUP(LeaveTracker[[#This Row],[Employee Name]],Employees[[Employee Name]:[Office]],7))</f>
        <v>CHO</v>
      </c>
      <c r="F4570" s="51" t="str">
        <f>IF(ISBLANK(LeaveTracker[[#This Row],[Employee Name]]),"-----",VLOOKUP(LeaveTracker[[#This Row],[Employee Name]],Employees[[Employee Name]:[Office]],6))</f>
        <v>REGULAR</v>
      </c>
      <c r="G4570" s="24">
        <v>44908</v>
      </c>
      <c r="H4570" s="24">
        <v>44910</v>
      </c>
      <c r="I4570" s="19" t="s">
        <v>81</v>
      </c>
      <c r="K4570" s="51" t="str">
        <f ca="1">LeaveTracker[[#This Row],[Days]]&amp;" "&amp;LeaveTracker[[#This Row],[Type of Leave]]</f>
        <v>3 SL</v>
      </c>
      <c r="L4570" s="23">
        <f ca="1">NETWORKDAYS(LeaveTracker[[#This Row],[Start Date]],LeaveTracker[[#This Row],[End Date]],lstHolidays)</f>
        <v>3</v>
      </c>
      <c r="M4570" s="27"/>
    </row>
    <row r="4571" spans="1:13" ht="30" customHeight="1" x14ac:dyDescent="0.3">
      <c r="A4571" s="27">
        <f t="shared" si="47"/>
        <v>901</v>
      </c>
      <c r="B4571" s="31">
        <v>45000</v>
      </c>
      <c r="C4571" s="31">
        <v>44922</v>
      </c>
      <c r="D4571" s="19" t="s">
        <v>136</v>
      </c>
      <c r="E4571" s="51" t="str">
        <f>IF(ISBLANK(LeaveTracker[[#This Row],[Employee Name]]),"-----",VLOOKUP(LeaveTracker[[#This Row],[Employee Name]],Employees[[Employee Name]:[Office]],7))</f>
        <v>CHO</v>
      </c>
      <c r="F4571" s="51" t="str">
        <f>IF(ISBLANK(LeaveTracker[[#This Row],[Employee Name]]),"-----",VLOOKUP(LeaveTracker[[#This Row],[Employee Name]],Employees[[Employee Name]:[Office]],6))</f>
        <v>REGULAR</v>
      </c>
      <c r="G4571" s="24">
        <v>44929</v>
      </c>
      <c r="H4571" s="24">
        <v>44932</v>
      </c>
      <c r="I4571" s="19" t="s">
        <v>82</v>
      </c>
      <c r="K4571" s="51" t="str">
        <f ca="1">LeaveTracker[[#This Row],[Days]]&amp;" "&amp;LeaveTracker[[#This Row],[Type of Leave]]</f>
        <v>4 VL</v>
      </c>
      <c r="L4571" s="23">
        <f ca="1">NETWORKDAYS(LeaveTracker[[#This Row],[Start Date]],LeaveTracker[[#This Row],[End Date]],lstHolidays)</f>
        <v>4</v>
      </c>
      <c r="M4571" s="27"/>
    </row>
    <row r="4572" spans="1:13" ht="30" customHeight="1" x14ac:dyDescent="0.3">
      <c r="A4572" s="27">
        <f t="shared" si="47"/>
        <v>902</v>
      </c>
      <c r="B4572" s="31">
        <v>45000</v>
      </c>
      <c r="C4572" s="31">
        <v>44936</v>
      </c>
      <c r="D4572" s="19" t="s">
        <v>528</v>
      </c>
      <c r="E4572" s="51" t="str">
        <f>IF(ISBLANK(LeaveTracker[[#This Row],[Employee Name]]),"-----",VLOOKUP(LeaveTracker[[#This Row],[Employee Name]],Employees[[Employee Name]:[Office]],7))</f>
        <v>TIPID IMPOK</v>
      </c>
      <c r="F4572" s="51" t="str">
        <f>IF(ISBLANK(LeaveTracker[[#This Row],[Employee Name]]),"-----",VLOOKUP(LeaveTracker[[#This Row],[Employee Name]],Employees[[Employee Name]:[Office]],6))</f>
        <v>REGULAR</v>
      </c>
      <c r="G4572" s="24">
        <v>44931</v>
      </c>
      <c r="H4572" s="24">
        <v>44931</v>
      </c>
      <c r="I4572" s="19" t="s">
        <v>298</v>
      </c>
      <c r="J4572" s="43" t="s">
        <v>1763</v>
      </c>
      <c r="K4572" s="51" t="str">
        <f ca="1">LeaveTracker[[#This Row],[Days]]&amp;" "&amp;LeaveTracker[[#This Row],[Type of Leave]]</f>
        <v>1 OTHER</v>
      </c>
      <c r="L4572" s="23">
        <f ca="1">NETWORKDAYS(LeaveTracker[[#This Row],[Start Date]],LeaveTracker[[#This Row],[End Date]],lstHolidays)</f>
        <v>1</v>
      </c>
      <c r="M4572" s="27"/>
    </row>
    <row r="4573" spans="1:13" ht="30" customHeight="1" x14ac:dyDescent="0.3">
      <c r="A4573" s="27">
        <v>902</v>
      </c>
      <c r="B4573" s="31">
        <v>45000</v>
      </c>
      <c r="C4573" s="31">
        <v>44936</v>
      </c>
      <c r="D4573" s="19" t="s">
        <v>528</v>
      </c>
      <c r="E4573" s="51" t="str">
        <f>IF(ISBLANK(LeaveTracker[[#This Row],[Employee Name]]),"-----",VLOOKUP(LeaveTracker[[#This Row],[Employee Name]],Employees[[Employee Name]:[Office]],7))</f>
        <v>TIPID IMPOK</v>
      </c>
      <c r="F4573" s="51" t="str">
        <f>IF(ISBLANK(LeaveTracker[[#This Row],[Employee Name]]),"-----",VLOOKUP(LeaveTracker[[#This Row],[Employee Name]],Employees[[Employee Name]:[Office]],6))</f>
        <v>REGULAR</v>
      </c>
      <c r="G4573" s="24">
        <v>44935</v>
      </c>
      <c r="H4573" s="24">
        <v>44935</v>
      </c>
      <c r="I4573" s="19" t="s">
        <v>298</v>
      </c>
      <c r="J4573" s="43" t="s">
        <v>1763</v>
      </c>
      <c r="K4573" s="51" t="str">
        <f ca="1">LeaveTracker[[#This Row],[Days]]&amp;" "&amp;LeaveTracker[[#This Row],[Type of Leave]]</f>
        <v>1 OTHER</v>
      </c>
      <c r="L4573" s="23">
        <f ca="1">NETWORKDAYS(LeaveTracker[[#This Row],[Start Date]],LeaveTracker[[#This Row],[End Date]],lstHolidays)</f>
        <v>1</v>
      </c>
      <c r="M4573" s="27"/>
    </row>
    <row r="4574" spans="1:13" ht="30" customHeight="1" x14ac:dyDescent="0.3">
      <c r="A4574" s="27">
        <f t="shared" si="47"/>
        <v>903</v>
      </c>
      <c r="B4574" s="31">
        <v>45000</v>
      </c>
      <c r="C4574" s="31">
        <v>44956</v>
      </c>
      <c r="D4574" s="19" t="s">
        <v>528</v>
      </c>
      <c r="E4574" s="51" t="str">
        <f>IF(ISBLANK(LeaveTracker[[#This Row],[Employee Name]]),"-----",VLOOKUP(LeaveTracker[[#This Row],[Employee Name]],Employees[[Employee Name]:[Office]],7))</f>
        <v>TIPID IMPOK</v>
      </c>
      <c r="F4574" s="51" t="str">
        <f>IF(ISBLANK(LeaveTracker[[#This Row],[Employee Name]]),"-----",VLOOKUP(LeaveTracker[[#This Row],[Employee Name]],Employees[[Employee Name]:[Office]],6))</f>
        <v>REGULAR</v>
      </c>
      <c r="G4574" s="24">
        <v>44951</v>
      </c>
      <c r="H4574" s="24">
        <v>44951</v>
      </c>
      <c r="I4574" s="19" t="s">
        <v>298</v>
      </c>
      <c r="J4574" s="43" t="s">
        <v>1763</v>
      </c>
      <c r="K4574" s="51" t="str">
        <f ca="1">LeaveTracker[[#This Row],[Days]]&amp;" "&amp;LeaveTracker[[#This Row],[Type of Leave]]</f>
        <v>1 OTHER</v>
      </c>
      <c r="L4574" s="23">
        <f ca="1">NETWORKDAYS(LeaveTracker[[#This Row],[Start Date]],LeaveTracker[[#This Row],[End Date]],lstHolidays)</f>
        <v>1</v>
      </c>
      <c r="M4574" s="27"/>
    </row>
    <row r="4575" spans="1:13" ht="30" customHeight="1" x14ac:dyDescent="0.3">
      <c r="A4575" s="27">
        <f t="shared" si="47"/>
        <v>904</v>
      </c>
      <c r="B4575" s="31">
        <v>45000</v>
      </c>
      <c r="C4575" s="31">
        <v>44954</v>
      </c>
      <c r="D4575" s="19" t="s">
        <v>528</v>
      </c>
      <c r="E4575" s="51" t="str">
        <f>IF(ISBLANK(LeaveTracker[[#This Row],[Employee Name]]),"-----",VLOOKUP(LeaveTracker[[#This Row],[Employee Name]],Employees[[Employee Name]:[Office]],7))</f>
        <v>TIPID IMPOK</v>
      </c>
      <c r="F4575" s="51" t="str">
        <f>IF(ISBLANK(LeaveTracker[[#This Row],[Employee Name]]),"-----",VLOOKUP(LeaveTracker[[#This Row],[Employee Name]],Employees[[Employee Name]:[Office]],6))</f>
        <v>REGULAR</v>
      </c>
      <c r="G4575" s="24">
        <v>44971</v>
      </c>
      <c r="H4575" s="24">
        <v>44971</v>
      </c>
      <c r="I4575" s="19" t="s">
        <v>81</v>
      </c>
      <c r="K4575" s="51" t="str">
        <f ca="1">LeaveTracker[[#This Row],[Days]]&amp;" "&amp;LeaveTracker[[#This Row],[Type of Leave]]</f>
        <v>1 SL</v>
      </c>
      <c r="L4575" s="23">
        <f ca="1">NETWORKDAYS(LeaveTracker[[#This Row],[Start Date]],LeaveTracker[[#This Row],[End Date]],lstHolidays)</f>
        <v>1</v>
      </c>
      <c r="M4575" s="27"/>
    </row>
    <row r="4576" spans="1:13" ht="30" customHeight="1" x14ac:dyDescent="0.3">
      <c r="A4576" s="27">
        <f t="shared" si="47"/>
        <v>905</v>
      </c>
      <c r="B4576" s="31">
        <v>45000</v>
      </c>
      <c r="C4576" s="31">
        <v>44978</v>
      </c>
      <c r="D4576" s="19" t="s">
        <v>309</v>
      </c>
      <c r="E4576" s="51" t="str">
        <f>IF(ISBLANK(LeaveTracker[[#This Row],[Employee Name]]),"-----",VLOOKUP(LeaveTracker[[#This Row],[Employee Name]],Employees[[Employee Name]:[Office]],7))</f>
        <v>ADMIN OFFICE - HALL OF JUSTICE</v>
      </c>
      <c r="F4576" s="51" t="str">
        <f>IF(ISBLANK(LeaveTracker[[#This Row],[Employee Name]]),"-----",VLOOKUP(LeaveTracker[[#This Row],[Employee Name]],Employees[[Employee Name]:[Office]],6))</f>
        <v>REGULAR</v>
      </c>
      <c r="G4576" s="24">
        <v>44933</v>
      </c>
      <c r="H4576" s="24">
        <v>44934</v>
      </c>
      <c r="I4576" s="19" t="s">
        <v>82</v>
      </c>
      <c r="K4576" s="51" t="str">
        <f ca="1">LeaveTracker[[#This Row],[Days]]&amp;" "&amp;LeaveTracker[[#This Row],[Type of Leave]]</f>
        <v>0 VL</v>
      </c>
      <c r="L4576" s="23">
        <f ca="1">NETWORKDAYS(LeaveTracker[[#This Row],[Start Date]],LeaveTracker[[#This Row],[End Date]],lstHolidays)</f>
        <v>0</v>
      </c>
      <c r="M4576" s="27"/>
    </row>
    <row r="4577" spans="1:13" ht="30" customHeight="1" x14ac:dyDescent="0.3">
      <c r="A4577" s="27">
        <f t="shared" si="47"/>
        <v>906</v>
      </c>
      <c r="B4577" s="31">
        <v>45000</v>
      </c>
      <c r="C4577" s="31">
        <v>44908</v>
      </c>
      <c r="D4577" s="19" t="s">
        <v>309</v>
      </c>
      <c r="E4577" s="51" t="str">
        <f>IF(ISBLANK(LeaveTracker[[#This Row],[Employee Name]]),"-----",VLOOKUP(LeaveTracker[[#This Row],[Employee Name]],Employees[[Employee Name]:[Office]],7))</f>
        <v>ADMIN OFFICE - HALL OF JUSTICE</v>
      </c>
      <c r="F4577" s="51" t="str">
        <f>IF(ISBLANK(LeaveTracker[[#This Row],[Employee Name]]),"-----",VLOOKUP(LeaveTracker[[#This Row],[Employee Name]],Employees[[Employee Name]:[Office]],6))</f>
        <v>REGULAR</v>
      </c>
      <c r="G4577" s="24">
        <v>44918</v>
      </c>
      <c r="H4577" s="24">
        <v>44924</v>
      </c>
      <c r="I4577" s="19" t="s">
        <v>82</v>
      </c>
      <c r="K4577" s="51" t="str">
        <f ca="1">LeaveTracker[[#This Row],[Days]]&amp;" "&amp;LeaveTracker[[#This Row],[Type of Leave]]</f>
        <v>4 VL</v>
      </c>
      <c r="L4577" s="23">
        <f ca="1">NETWORKDAYS(LeaveTracker[[#This Row],[Start Date]],LeaveTracker[[#This Row],[End Date]],lstHolidays)</f>
        <v>4</v>
      </c>
      <c r="M4577" s="27"/>
    </row>
    <row r="4578" spans="1:13" ht="30" customHeight="1" x14ac:dyDescent="0.3">
      <c r="A4578" s="27">
        <f t="shared" si="47"/>
        <v>907</v>
      </c>
      <c r="B4578" s="31">
        <v>45000</v>
      </c>
      <c r="C4578" s="31">
        <v>44893</v>
      </c>
      <c r="D4578" s="19" t="s">
        <v>528</v>
      </c>
      <c r="E4578" s="51" t="str">
        <f>IF(ISBLANK(LeaveTracker[[#This Row],[Employee Name]]),"-----",VLOOKUP(LeaveTracker[[#This Row],[Employee Name]],Employees[[Employee Name]:[Office]],7))</f>
        <v>TIPID IMPOK</v>
      </c>
      <c r="F4578" s="51" t="str">
        <f>IF(ISBLANK(LeaveTracker[[#This Row],[Employee Name]]),"-----",VLOOKUP(LeaveTracker[[#This Row],[Employee Name]],Employees[[Employee Name]:[Office]],6))</f>
        <v>REGULAR</v>
      </c>
      <c r="G4578" s="24">
        <v>44886</v>
      </c>
      <c r="H4578" s="24">
        <v>44886</v>
      </c>
      <c r="I4578" s="19" t="s">
        <v>81</v>
      </c>
      <c r="K4578" s="51" t="str">
        <f ca="1">LeaveTracker[[#This Row],[Days]]&amp;" "&amp;LeaveTracker[[#This Row],[Type of Leave]]</f>
        <v>1 SL</v>
      </c>
      <c r="L4578" s="23">
        <f ca="1">NETWORKDAYS(LeaveTracker[[#This Row],[Start Date]],LeaveTracker[[#This Row],[End Date]],lstHolidays)</f>
        <v>1</v>
      </c>
      <c r="M4578" s="27"/>
    </row>
    <row r="4579" spans="1:13" ht="30" customHeight="1" x14ac:dyDescent="0.3">
      <c r="A4579" s="27">
        <f t="shared" si="47"/>
        <v>908</v>
      </c>
      <c r="B4579" s="31">
        <v>45000</v>
      </c>
      <c r="C4579" s="31">
        <v>44881</v>
      </c>
      <c r="D4579" s="19" t="s">
        <v>528</v>
      </c>
      <c r="E4579" s="51" t="str">
        <f>IF(ISBLANK(LeaveTracker[[#This Row],[Employee Name]]),"-----",VLOOKUP(LeaveTracker[[#This Row],[Employee Name]],Employees[[Employee Name]:[Office]],7))</f>
        <v>TIPID IMPOK</v>
      </c>
      <c r="F4579" s="51" t="str">
        <f>IF(ISBLANK(LeaveTracker[[#This Row],[Employee Name]]),"-----",VLOOKUP(LeaveTracker[[#This Row],[Employee Name]],Employees[[Employee Name]:[Office]],6))</f>
        <v>REGULAR</v>
      </c>
      <c r="G4579" s="24">
        <v>44888</v>
      </c>
      <c r="H4579" s="24">
        <v>44890</v>
      </c>
      <c r="I4579" s="19" t="s">
        <v>82</v>
      </c>
      <c r="K4579" s="51" t="str">
        <f ca="1">LeaveTracker[[#This Row],[Days]]&amp;" "&amp;LeaveTracker[[#This Row],[Type of Leave]]</f>
        <v>3 VL</v>
      </c>
      <c r="L4579" s="23">
        <f ca="1">NETWORKDAYS(LeaveTracker[[#This Row],[Start Date]],LeaveTracker[[#This Row],[End Date]],lstHolidays)</f>
        <v>3</v>
      </c>
      <c r="M4579" s="27"/>
    </row>
    <row r="4580" spans="1:13" ht="30" customHeight="1" x14ac:dyDescent="0.3">
      <c r="A4580" s="27">
        <f t="shared" si="47"/>
        <v>909</v>
      </c>
      <c r="B4580" s="31">
        <v>45000</v>
      </c>
      <c r="C4580" s="31">
        <v>44902</v>
      </c>
      <c r="D4580" s="19" t="s">
        <v>528</v>
      </c>
      <c r="E4580" s="51" t="str">
        <f>IF(ISBLANK(LeaveTracker[[#This Row],[Employee Name]]),"-----",VLOOKUP(LeaveTracker[[#This Row],[Employee Name]],Employees[[Employee Name]:[Office]],7))</f>
        <v>TIPID IMPOK</v>
      </c>
      <c r="F4580" s="51" t="str">
        <f>IF(ISBLANK(LeaveTracker[[#This Row],[Employee Name]]),"-----",VLOOKUP(LeaveTracker[[#This Row],[Employee Name]],Employees[[Employee Name]:[Office]],6))</f>
        <v>REGULAR</v>
      </c>
      <c r="G4580" s="24">
        <v>44900</v>
      </c>
      <c r="H4580" s="24">
        <v>44900</v>
      </c>
      <c r="I4580" s="19" t="s">
        <v>81</v>
      </c>
      <c r="K4580" s="51" t="str">
        <f ca="1">LeaveTracker[[#This Row],[Days]]&amp;" "&amp;LeaveTracker[[#This Row],[Type of Leave]]</f>
        <v>1 SL</v>
      </c>
      <c r="L4580" s="23">
        <f ca="1">NETWORKDAYS(LeaveTracker[[#This Row],[Start Date]],LeaveTracker[[#This Row],[End Date]],lstHolidays)</f>
        <v>1</v>
      </c>
      <c r="M4580" s="27"/>
    </row>
    <row r="4581" spans="1:13" ht="30" customHeight="1" x14ac:dyDescent="0.3">
      <c r="A4581" s="27">
        <f t="shared" si="47"/>
        <v>910</v>
      </c>
      <c r="B4581" s="31">
        <v>45000</v>
      </c>
      <c r="C4581" s="31">
        <v>44805</v>
      </c>
      <c r="D4581" s="19" t="s">
        <v>255</v>
      </c>
      <c r="E4581" s="51" t="str">
        <f>IF(ISBLANK(LeaveTracker[[#This Row],[Employee Name]]),"-----",VLOOKUP(LeaveTracker[[#This Row],[Employee Name]],Employees[[Employee Name]:[Office]],7))</f>
        <v>DA</v>
      </c>
      <c r="F4581" s="51" t="str">
        <f>IF(ISBLANK(LeaveTracker[[#This Row],[Employee Name]]),"-----",VLOOKUP(LeaveTracker[[#This Row],[Employee Name]],Employees[[Employee Name]:[Office]],6))</f>
        <v>REGULAR</v>
      </c>
      <c r="G4581" s="24">
        <v>44812</v>
      </c>
      <c r="H4581" s="24">
        <v>44813</v>
      </c>
      <c r="I4581" s="19" t="s">
        <v>298</v>
      </c>
      <c r="K4581" s="51" t="str">
        <f ca="1">LeaveTracker[[#This Row],[Days]]&amp;" "&amp;LeaveTracker[[#This Row],[Type of Leave]]</f>
        <v>2 OTHER</v>
      </c>
      <c r="L4581" s="23">
        <f ca="1">NETWORKDAYS(LeaveTracker[[#This Row],[Start Date]],LeaveTracker[[#This Row],[End Date]],lstHolidays)</f>
        <v>2</v>
      </c>
      <c r="M4581" s="27"/>
    </row>
    <row r="4582" spans="1:13" ht="30" customHeight="1" x14ac:dyDescent="0.3">
      <c r="A4582" s="27">
        <f t="shared" si="47"/>
        <v>911</v>
      </c>
      <c r="B4582" s="31">
        <v>45000</v>
      </c>
      <c r="C4582" s="31">
        <v>44805</v>
      </c>
      <c r="D4582" s="19" t="s">
        <v>255</v>
      </c>
      <c r="E4582" s="51" t="str">
        <f>IF(ISBLANK(LeaveTracker[[#This Row],[Employee Name]]),"-----",VLOOKUP(LeaveTracker[[#This Row],[Employee Name]],Employees[[Employee Name]:[Office]],7))</f>
        <v>DA</v>
      </c>
      <c r="F4582" s="51" t="str">
        <f>IF(ISBLANK(LeaveTracker[[#This Row],[Employee Name]]),"-----",VLOOKUP(LeaveTracker[[#This Row],[Employee Name]],Employees[[Employee Name]:[Office]],6))</f>
        <v>REGULAR</v>
      </c>
      <c r="G4582" s="24">
        <v>44814</v>
      </c>
      <c r="H4582" s="24">
        <v>44814</v>
      </c>
      <c r="I4582" s="19" t="s">
        <v>82</v>
      </c>
      <c r="K4582" s="51" t="str">
        <f ca="1">LeaveTracker[[#This Row],[Days]]&amp;" "&amp;LeaveTracker[[#This Row],[Type of Leave]]</f>
        <v>0 VL</v>
      </c>
      <c r="L4582" s="23">
        <f ca="1">NETWORKDAYS(LeaveTracker[[#This Row],[Start Date]],LeaveTracker[[#This Row],[End Date]],lstHolidays)</f>
        <v>0</v>
      </c>
      <c r="M4582" s="27"/>
    </row>
    <row r="4583" spans="1:13" ht="30" customHeight="1" x14ac:dyDescent="0.3">
      <c r="A4583" s="27">
        <f t="shared" si="47"/>
        <v>912</v>
      </c>
      <c r="B4583" s="31">
        <v>45000</v>
      </c>
      <c r="C4583" s="31">
        <v>44841</v>
      </c>
      <c r="D4583" s="19" t="s">
        <v>255</v>
      </c>
      <c r="E4583" s="51" t="str">
        <f>IF(ISBLANK(LeaveTracker[[#This Row],[Employee Name]]),"-----",VLOOKUP(LeaveTracker[[#This Row],[Employee Name]],Employees[[Employee Name]:[Office]],7))</f>
        <v>DA</v>
      </c>
      <c r="F4583" s="51" t="str">
        <f>IF(ISBLANK(LeaveTracker[[#This Row],[Employee Name]]),"-----",VLOOKUP(LeaveTracker[[#This Row],[Employee Name]],Employees[[Employee Name]:[Office]],6))</f>
        <v>REGULAR</v>
      </c>
      <c r="G4583" s="24">
        <v>44858</v>
      </c>
      <c r="H4583" s="24">
        <v>44858</v>
      </c>
      <c r="I4583" s="19" t="s">
        <v>298</v>
      </c>
      <c r="J4583" s="43" t="s">
        <v>158</v>
      </c>
      <c r="K4583" s="51" t="str">
        <f ca="1">LeaveTracker[[#This Row],[Days]]&amp;" "&amp;LeaveTracker[[#This Row],[Type of Leave]]</f>
        <v>1 OTHER</v>
      </c>
      <c r="L4583" s="23">
        <f ca="1">NETWORKDAYS(LeaveTracker[[#This Row],[Start Date]],LeaveTracker[[#This Row],[End Date]],lstHolidays)</f>
        <v>1</v>
      </c>
      <c r="M4583" s="27"/>
    </row>
    <row r="4584" spans="1:13" ht="30" customHeight="1" x14ac:dyDescent="0.3">
      <c r="A4584" s="27">
        <f t="shared" si="47"/>
        <v>913</v>
      </c>
      <c r="B4584" s="31">
        <v>45000</v>
      </c>
      <c r="C4584" s="31">
        <v>44904</v>
      </c>
      <c r="D4584" s="19" t="s">
        <v>255</v>
      </c>
      <c r="E4584" s="51" t="str">
        <f>IF(ISBLANK(LeaveTracker[[#This Row],[Employee Name]]),"-----",VLOOKUP(LeaveTracker[[#This Row],[Employee Name]],Employees[[Employee Name]:[Office]],7))</f>
        <v>DA</v>
      </c>
      <c r="F4584" s="51" t="str">
        <f>IF(ISBLANK(LeaveTracker[[#This Row],[Employee Name]]),"-----",VLOOKUP(LeaveTracker[[#This Row],[Employee Name]],Employees[[Employee Name]:[Office]],6))</f>
        <v>REGULAR</v>
      </c>
      <c r="G4584" s="24">
        <v>44915</v>
      </c>
      <c r="H4584" s="24">
        <v>44916</v>
      </c>
      <c r="I4584" s="19" t="s">
        <v>82</v>
      </c>
      <c r="K4584" s="51" t="str">
        <f ca="1">LeaveTracker[[#This Row],[Days]]&amp;" "&amp;LeaveTracker[[#This Row],[Type of Leave]]</f>
        <v>2 VL</v>
      </c>
      <c r="L4584" s="23">
        <f ca="1">NETWORKDAYS(LeaveTracker[[#This Row],[Start Date]],LeaveTracker[[#This Row],[End Date]],lstHolidays)</f>
        <v>2</v>
      </c>
      <c r="M4584" s="27"/>
    </row>
    <row r="4585" spans="1:13" ht="30" customHeight="1" x14ac:dyDescent="0.3">
      <c r="A4585" s="27">
        <f t="shared" si="47"/>
        <v>914</v>
      </c>
      <c r="B4585" s="31">
        <v>45000</v>
      </c>
      <c r="C4585" s="31">
        <v>44904</v>
      </c>
      <c r="D4585" s="19" t="s">
        <v>255</v>
      </c>
      <c r="E4585" s="51" t="str">
        <f>IF(ISBLANK(LeaveTracker[[#This Row],[Employee Name]]),"-----",VLOOKUP(LeaveTracker[[#This Row],[Employee Name]],Employees[[Employee Name]:[Office]],7))</f>
        <v>DA</v>
      </c>
      <c r="F4585" s="51" t="str">
        <f>IF(ISBLANK(LeaveTracker[[#This Row],[Employee Name]]),"-----",VLOOKUP(LeaveTracker[[#This Row],[Employee Name]],Employees[[Employee Name]:[Office]],6))</f>
        <v>REGULAR</v>
      </c>
      <c r="G4585" s="24">
        <v>44918</v>
      </c>
      <c r="H4585" s="24">
        <v>44918</v>
      </c>
      <c r="I4585" s="19" t="s">
        <v>82</v>
      </c>
      <c r="K4585" s="51" t="str">
        <f ca="1">LeaveTracker[[#This Row],[Days]]&amp;" "&amp;LeaveTracker[[#This Row],[Type of Leave]]</f>
        <v>1 VL</v>
      </c>
      <c r="L4585" s="23">
        <f ca="1">NETWORKDAYS(LeaveTracker[[#This Row],[Start Date]],LeaveTracker[[#This Row],[End Date]],lstHolidays)</f>
        <v>1</v>
      </c>
      <c r="M4585" s="27"/>
    </row>
    <row r="4586" spans="1:13" ht="30" customHeight="1" x14ac:dyDescent="0.3">
      <c r="A4586" s="27">
        <f t="shared" si="47"/>
        <v>915</v>
      </c>
      <c r="B4586" s="31">
        <v>45000</v>
      </c>
      <c r="C4586" s="31">
        <v>44904</v>
      </c>
      <c r="D4586" s="19" t="s">
        <v>255</v>
      </c>
      <c r="E4586" s="51" t="str">
        <f>IF(ISBLANK(LeaveTracker[[#This Row],[Employee Name]]),"-----",VLOOKUP(LeaveTracker[[#This Row],[Employee Name]],Employees[[Employee Name]:[Office]],7))</f>
        <v>DA</v>
      </c>
      <c r="F4586" s="51" t="str">
        <f>IF(ISBLANK(LeaveTracker[[#This Row],[Employee Name]]),"-----",VLOOKUP(LeaveTracker[[#This Row],[Employee Name]],Employees[[Employee Name]:[Office]],6))</f>
        <v>REGULAR</v>
      </c>
      <c r="G4586" s="24">
        <v>44923</v>
      </c>
      <c r="H4586" s="24">
        <v>44924</v>
      </c>
      <c r="I4586" s="19" t="s">
        <v>82</v>
      </c>
      <c r="K4586" s="51" t="str">
        <f ca="1">LeaveTracker[[#This Row],[Days]]&amp;" "&amp;LeaveTracker[[#This Row],[Type of Leave]]</f>
        <v>2 VL</v>
      </c>
      <c r="L4586" s="23">
        <f ca="1">NETWORKDAYS(LeaveTracker[[#This Row],[Start Date]],LeaveTracker[[#This Row],[End Date]],lstHolidays)</f>
        <v>2</v>
      </c>
      <c r="M4586" s="27"/>
    </row>
    <row r="4587" spans="1:13" ht="30" customHeight="1" x14ac:dyDescent="0.3">
      <c r="A4587" s="27">
        <f t="shared" si="47"/>
        <v>916</v>
      </c>
      <c r="B4587" s="31">
        <v>45000</v>
      </c>
      <c r="C4587" s="31">
        <v>44944</v>
      </c>
      <c r="D4587" s="19" t="s">
        <v>255</v>
      </c>
      <c r="E4587" s="51" t="str">
        <f>IF(ISBLANK(LeaveTracker[[#This Row],[Employee Name]]),"-----",VLOOKUP(LeaveTracker[[#This Row],[Employee Name]],Employees[[Employee Name]:[Office]],7))</f>
        <v>DA</v>
      </c>
      <c r="F4587" s="51" t="str">
        <f>IF(ISBLANK(LeaveTracker[[#This Row],[Employee Name]]),"-----",VLOOKUP(LeaveTracker[[#This Row],[Employee Name]],Employees[[Employee Name]:[Office]],6))</f>
        <v>REGULAR</v>
      </c>
      <c r="G4587" s="24">
        <v>44951</v>
      </c>
      <c r="H4587" s="24">
        <v>44951</v>
      </c>
      <c r="I4587" s="19" t="s">
        <v>298</v>
      </c>
      <c r="J4587" s="43" t="s">
        <v>105</v>
      </c>
      <c r="K4587" s="51" t="str">
        <f ca="1">LeaveTracker[[#This Row],[Days]]&amp;" "&amp;LeaveTracker[[#This Row],[Type of Leave]]</f>
        <v>1 OTHER</v>
      </c>
      <c r="L4587" s="23">
        <f ca="1">NETWORKDAYS(LeaveTracker[[#This Row],[Start Date]],LeaveTracker[[#This Row],[End Date]],lstHolidays)</f>
        <v>1</v>
      </c>
      <c r="M4587" s="27"/>
    </row>
    <row r="4588" spans="1:13" ht="30" customHeight="1" x14ac:dyDescent="0.3">
      <c r="A4588" s="27">
        <f t="shared" si="47"/>
        <v>917</v>
      </c>
      <c r="B4588" s="31">
        <v>45000</v>
      </c>
      <c r="C4588" s="31">
        <v>44844</v>
      </c>
      <c r="D4588" s="19" t="s">
        <v>246</v>
      </c>
      <c r="E4588" s="51" t="str">
        <f>IF(ISBLANK(LeaveTracker[[#This Row],[Employee Name]]),"-----",VLOOKUP(LeaveTracker[[#This Row],[Employee Name]],Employees[[Employee Name]:[Office]],7))</f>
        <v>TCCH/TICC</v>
      </c>
      <c r="F4588" s="51" t="str">
        <f>IF(ISBLANK(LeaveTracker[[#This Row],[Employee Name]]),"-----",VLOOKUP(LeaveTracker[[#This Row],[Employee Name]],Employees[[Employee Name]:[Office]],6))</f>
        <v>REGULAR</v>
      </c>
      <c r="G4588" s="24">
        <v>44841</v>
      </c>
      <c r="H4588" s="24">
        <v>44841</v>
      </c>
      <c r="I4588" s="19" t="s">
        <v>81</v>
      </c>
      <c r="K4588" s="51" t="str">
        <f ca="1">LeaveTracker[[#This Row],[Days]]&amp;" "&amp;LeaveTracker[[#This Row],[Type of Leave]]</f>
        <v>1 SL</v>
      </c>
      <c r="L4588" s="23">
        <f ca="1">NETWORKDAYS(LeaveTracker[[#This Row],[Start Date]],LeaveTracker[[#This Row],[End Date]],lstHolidays)</f>
        <v>1</v>
      </c>
      <c r="M4588" s="27"/>
    </row>
    <row r="4589" spans="1:13" ht="30" customHeight="1" x14ac:dyDescent="0.3">
      <c r="A4589" s="27">
        <f t="shared" si="47"/>
        <v>918</v>
      </c>
      <c r="B4589" s="31">
        <v>45000</v>
      </c>
      <c r="C4589" s="31">
        <v>44900</v>
      </c>
      <c r="D4589" s="19" t="s">
        <v>246</v>
      </c>
      <c r="E4589" s="51" t="str">
        <f>IF(ISBLANK(LeaveTracker[[#This Row],[Employee Name]]),"-----",VLOOKUP(LeaveTracker[[#This Row],[Employee Name]],Employees[[Employee Name]:[Office]],7))</f>
        <v>TCCH/TICC</v>
      </c>
      <c r="F4589" s="51" t="str">
        <f>IF(ISBLANK(LeaveTracker[[#This Row],[Employee Name]]),"-----",VLOOKUP(LeaveTracker[[#This Row],[Employee Name]],Employees[[Employee Name]:[Office]],6))</f>
        <v>REGULAR</v>
      </c>
      <c r="G4589" s="24">
        <v>44875</v>
      </c>
      <c r="H4589" s="24">
        <v>44875</v>
      </c>
      <c r="I4589" s="19" t="s">
        <v>81</v>
      </c>
      <c r="K4589" s="51" t="str">
        <f ca="1">LeaveTracker[[#This Row],[Days]]&amp;" "&amp;LeaveTracker[[#This Row],[Type of Leave]]</f>
        <v>1 SL</v>
      </c>
      <c r="L4589" s="23">
        <f ca="1">NETWORKDAYS(LeaveTracker[[#This Row],[Start Date]],LeaveTracker[[#This Row],[End Date]],lstHolidays)</f>
        <v>1</v>
      </c>
      <c r="M4589" s="27"/>
    </row>
    <row r="4590" spans="1:13" ht="30" customHeight="1" x14ac:dyDescent="0.3">
      <c r="A4590" s="27">
        <f t="shared" si="47"/>
        <v>919</v>
      </c>
      <c r="B4590" s="31">
        <v>45000</v>
      </c>
      <c r="C4590" s="31">
        <v>44924</v>
      </c>
      <c r="D4590" s="19" t="s">
        <v>246</v>
      </c>
      <c r="E4590" s="51" t="str">
        <f>IF(ISBLANK(LeaveTracker[[#This Row],[Employee Name]]),"-----",VLOOKUP(LeaveTracker[[#This Row],[Employee Name]],Employees[[Employee Name]:[Office]],7))</f>
        <v>TCCH/TICC</v>
      </c>
      <c r="F4590" s="51" t="str">
        <f>IF(ISBLANK(LeaveTracker[[#This Row],[Employee Name]]),"-----",VLOOKUP(LeaveTracker[[#This Row],[Employee Name]],Employees[[Employee Name]:[Office]],6))</f>
        <v>REGULAR</v>
      </c>
      <c r="G4590" s="24">
        <v>44922</v>
      </c>
      <c r="H4590" s="24">
        <v>44923</v>
      </c>
      <c r="I4590" s="19" t="s">
        <v>81</v>
      </c>
      <c r="K4590" s="51" t="str">
        <f ca="1">LeaveTracker[[#This Row],[Days]]&amp;" "&amp;LeaveTracker[[#This Row],[Type of Leave]]</f>
        <v>2 SL</v>
      </c>
      <c r="L4590" s="23">
        <f ca="1">NETWORKDAYS(LeaveTracker[[#This Row],[Start Date]],LeaveTracker[[#This Row],[End Date]],lstHolidays)</f>
        <v>2</v>
      </c>
      <c r="M4590" s="27"/>
    </row>
    <row r="4591" spans="1:13" ht="30" customHeight="1" x14ac:dyDescent="0.3">
      <c r="A4591" s="27">
        <f t="shared" si="47"/>
        <v>920</v>
      </c>
      <c r="B4591" s="31">
        <v>45000</v>
      </c>
      <c r="C4591" s="31">
        <v>44907</v>
      </c>
      <c r="D4591" s="19" t="s">
        <v>246</v>
      </c>
      <c r="E4591" s="51" t="str">
        <f>IF(ISBLANK(LeaveTracker[[#This Row],[Employee Name]]),"-----",VLOOKUP(LeaveTracker[[#This Row],[Employee Name]],Employees[[Employee Name]:[Office]],7))</f>
        <v>TCCH/TICC</v>
      </c>
      <c r="F4591" s="51" t="str">
        <f>IF(ISBLANK(LeaveTracker[[#This Row],[Employee Name]]),"-----",VLOOKUP(LeaveTracker[[#This Row],[Employee Name]],Employees[[Employee Name]:[Office]],6))</f>
        <v>REGULAR</v>
      </c>
      <c r="G4591" s="24">
        <v>44914</v>
      </c>
      <c r="H4591" s="24">
        <v>44914</v>
      </c>
      <c r="I4591" s="19" t="s">
        <v>298</v>
      </c>
      <c r="J4591" s="43" t="s">
        <v>105</v>
      </c>
      <c r="K4591" s="51" t="str">
        <f ca="1">LeaveTracker[[#This Row],[Days]]&amp;" "&amp;LeaveTracker[[#This Row],[Type of Leave]]</f>
        <v>1 OTHER</v>
      </c>
      <c r="L4591" s="23">
        <f ca="1">NETWORKDAYS(LeaveTracker[[#This Row],[Start Date]],LeaveTracker[[#This Row],[End Date]],lstHolidays)</f>
        <v>1</v>
      </c>
      <c r="M4591" s="27"/>
    </row>
    <row r="4592" spans="1:13" ht="30" customHeight="1" x14ac:dyDescent="0.3">
      <c r="A4592" s="27">
        <f t="shared" si="47"/>
        <v>921</v>
      </c>
      <c r="B4592" s="31">
        <v>45000</v>
      </c>
      <c r="C4592" s="31">
        <v>44942</v>
      </c>
      <c r="D4592" s="19" t="s">
        <v>246</v>
      </c>
      <c r="E4592" s="51" t="str">
        <f>IF(ISBLANK(LeaveTracker[[#This Row],[Employee Name]]),"-----",VLOOKUP(LeaveTracker[[#This Row],[Employee Name]],Employees[[Employee Name]:[Office]],7))</f>
        <v>TCCH/TICC</v>
      </c>
      <c r="F4592" s="51" t="str">
        <f>IF(ISBLANK(LeaveTracker[[#This Row],[Employee Name]]),"-----",VLOOKUP(LeaveTracker[[#This Row],[Employee Name]],Employees[[Employee Name]:[Office]],6))</f>
        <v>REGULAR</v>
      </c>
      <c r="G4592" s="24">
        <v>44587</v>
      </c>
      <c r="H4592" s="24">
        <v>44588</v>
      </c>
      <c r="I4592" s="19" t="s">
        <v>82</v>
      </c>
      <c r="K4592" s="51" t="str">
        <f ca="1">LeaveTracker[[#This Row],[Days]]&amp;" "&amp;LeaveTracker[[#This Row],[Type of Leave]]</f>
        <v>2 VL</v>
      </c>
      <c r="L4592" s="23">
        <f ca="1">NETWORKDAYS(LeaveTracker[[#This Row],[Start Date]],LeaveTracker[[#This Row],[End Date]],lstHolidays)</f>
        <v>2</v>
      </c>
      <c r="M4592" s="27"/>
    </row>
    <row r="4593" spans="1:13" ht="30" customHeight="1" x14ac:dyDescent="0.3">
      <c r="A4593" s="27">
        <f t="shared" si="47"/>
        <v>922</v>
      </c>
      <c r="B4593" s="31">
        <v>45000</v>
      </c>
      <c r="C4593" s="31">
        <v>44844</v>
      </c>
      <c r="D4593" s="19" t="s">
        <v>252</v>
      </c>
      <c r="E4593" s="51" t="str">
        <f>IF(ISBLANK(LeaveTracker[[#This Row],[Employee Name]]),"-----",VLOOKUP(LeaveTracker[[#This Row],[Employee Name]],Employees[[Employee Name]:[Office]],7))</f>
        <v>TCCH/TICC</v>
      </c>
      <c r="F4593" s="51" t="str">
        <f>IF(ISBLANK(LeaveTracker[[#This Row],[Employee Name]]),"-----",VLOOKUP(LeaveTracker[[#This Row],[Employee Name]],Employees[[Employee Name]:[Office]],6))</f>
        <v>REGULAR</v>
      </c>
      <c r="G4593" s="24">
        <v>44839</v>
      </c>
      <c r="H4593" s="24">
        <v>44841</v>
      </c>
      <c r="I4593" s="19" t="s">
        <v>81</v>
      </c>
      <c r="K4593" s="51" t="str">
        <f ca="1">LeaveTracker[[#This Row],[Days]]&amp;" "&amp;LeaveTracker[[#This Row],[Type of Leave]]</f>
        <v>3 SL</v>
      </c>
      <c r="L4593" s="23">
        <f ca="1">NETWORKDAYS(LeaveTracker[[#This Row],[Start Date]],LeaveTracker[[#This Row],[End Date]],lstHolidays)</f>
        <v>3</v>
      </c>
      <c r="M4593" s="27"/>
    </row>
    <row r="4594" spans="1:13" ht="30" customHeight="1" x14ac:dyDescent="0.3">
      <c r="A4594" s="27">
        <f t="shared" si="47"/>
        <v>923</v>
      </c>
      <c r="B4594" s="31">
        <v>45000</v>
      </c>
      <c r="C4594" s="31">
        <v>44880</v>
      </c>
      <c r="D4594" s="19" t="s">
        <v>252</v>
      </c>
      <c r="E4594" s="51" t="str">
        <f>IF(ISBLANK(LeaveTracker[[#This Row],[Employee Name]]),"-----",VLOOKUP(LeaveTracker[[#This Row],[Employee Name]],Employees[[Employee Name]:[Office]],7))</f>
        <v>TCCH/TICC</v>
      </c>
      <c r="F4594" s="51" t="str">
        <f>IF(ISBLANK(LeaveTracker[[#This Row],[Employee Name]]),"-----",VLOOKUP(LeaveTracker[[#This Row],[Employee Name]],Employees[[Employee Name]:[Office]],6))</f>
        <v>REGULAR</v>
      </c>
      <c r="G4594" s="24">
        <v>44883</v>
      </c>
      <c r="H4594" s="24">
        <v>44883</v>
      </c>
      <c r="I4594" s="19" t="s">
        <v>298</v>
      </c>
      <c r="J4594" s="43" t="s">
        <v>105</v>
      </c>
      <c r="K4594" s="51" t="str">
        <f ca="1">LeaveTracker[[#This Row],[Days]]&amp;" "&amp;LeaveTracker[[#This Row],[Type of Leave]]</f>
        <v>1 OTHER</v>
      </c>
      <c r="L4594" s="23">
        <f ca="1">NETWORKDAYS(LeaveTracker[[#This Row],[Start Date]],LeaveTracker[[#This Row],[End Date]],lstHolidays)</f>
        <v>1</v>
      </c>
      <c r="M4594" s="27"/>
    </row>
    <row r="4595" spans="1:13" ht="30" customHeight="1" x14ac:dyDescent="0.3">
      <c r="A4595" s="27">
        <f t="shared" si="47"/>
        <v>924</v>
      </c>
      <c r="B4595" s="31">
        <v>45000</v>
      </c>
      <c r="C4595" s="31">
        <v>44953</v>
      </c>
      <c r="D4595" s="19" t="s">
        <v>909</v>
      </c>
      <c r="E4595" s="51" t="str">
        <f>IF(ISBLANK(LeaveTracker[[#This Row],[Employee Name]]),"-----",VLOOKUP(LeaveTracker[[#This Row],[Employee Name]],Employees[[Employee Name]:[Office]],7))</f>
        <v>CPDO</v>
      </c>
      <c r="F4595" s="51" t="str">
        <f>IF(ISBLANK(LeaveTracker[[#This Row],[Employee Name]]),"-----",VLOOKUP(LeaveTracker[[#This Row],[Employee Name]],Employees[[Employee Name]:[Office]],6))</f>
        <v>REGULAR</v>
      </c>
      <c r="G4595" s="24">
        <v>44963</v>
      </c>
      <c r="H4595" s="24">
        <v>44967</v>
      </c>
      <c r="I4595" s="19" t="s">
        <v>82</v>
      </c>
      <c r="K4595" s="51" t="str">
        <f ca="1">LeaveTracker[[#This Row],[Days]]&amp;" "&amp;LeaveTracker[[#This Row],[Type of Leave]]</f>
        <v>5 VL</v>
      </c>
      <c r="L4595" s="23">
        <f ca="1">NETWORKDAYS(LeaveTracker[[#This Row],[Start Date]],LeaveTracker[[#This Row],[End Date]],lstHolidays)</f>
        <v>5</v>
      </c>
      <c r="M4595" s="27"/>
    </row>
    <row r="4596" spans="1:13" ht="30" customHeight="1" x14ac:dyDescent="0.3">
      <c r="A4596" s="27">
        <f t="shared" si="47"/>
        <v>925</v>
      </c>
      <c r="B4596" s="31">
        <v>45000</v>
      </c>
      <c r="C4596" s="31">
        <v>44965</v>
      </c>
      <c r="D4596" s="19" t="s">
        <v>2182</v>
      </c>
      <c r="E4596" s="51" t="str">
        <f>IF(ISBLANK(LeaveTracker[[#This Row],[Employee Name]]),"-----",VLOOKUP(LeaveTracker[[#This Row],[Employee Name]],Employees[[Employee Name]:[Office]],7))</f>
        <v>DEPED</v>
      </c>
      <c r="F4596" s="51">
        <f>IF(ISBLANK(LeaveTracker[[#This Row],[Employee Name]]),"-----",VLOOKUP(LeaveTracker[[#This Row],[Employee Name]],Employees[[Employee Name]:[Office]],6))</f>
        <v>0</v>
      </c>
      <c r="G4596" s="24">
        <v>44965</v>
      </c>
      <c r="H4596" s="24">
        <v>44985</v>
      </c>
      <c r="I4596" s="19" t="s">
        <v>81</v>
      </c>
      <c r="K4596" s="51" t="str">
        <f ca="1">LeaveTracker[[#This Row],[Days]]&amp;" "&amp;LeaveTracker[[#This Row],[Type of Leave]]</f>
        <v>15 SL</v>
      </c>
      <c r="L4596" s="23">
        <f ca="1">NETWORKDAYS(LeaveTracker[[#This Row],[Start Date]],LeaveTracker[[#This Row],[End Date]],lstHolidays)</f>
        <v>15</v>
      </c>
      <c r="M4596" s="27"/>
    </row>
    <row r="4597" spans="1:13" ht="30" customHeight="1" x14ac:dyDescent="0.3">
      <c r="A4597" s="27">
        <f t="shared" si="47"/>
        <v>926</v>
      </c>
      <c r="B4597" s="31">
        <v>45000</v>
      </c>
      <c r="C4597" s="31">
        <v>44979</v>
      </c>
      <c r="D4597" s="20" t="s">
        <v>2039</v>
      </c>
      <c r="E4597" s="51" t="str">
        <f>IF(ISBLANK(LeaveTracker[[#This Row],[Employee Name]]),"-----",VLOOKUP(LeaveTracker[[#This Row],[Employee Name]],Employees[[Employee Name]:[Office]],7))</f>
        <v>CSWDO</v>
      </c>
      <c r="F4597" s="51">
        <f>IF(ISBLANK(LeaveTracker[[#This Row],[Employee Name]]),"-----",VLOOKUP(LeaveTracker[[#This Row],[Employee Name]],Employees[[Employee Name]:[Office]],6))</f>
        <v>0</v>
      </c>
      <c r="G4597" s="24">
        <v>44988</v>
      </c>
      <c r="H4597" s="24">
        <v>44988</v>
      </c>
      <c r="I4597" s="19" t="s">
        <v>298</v>
      </c>
      <c r="J4597" s="43" t="s">
        <v>105</v>
      </c>
      <c r="K4597" s="51" t="str">
        <f ca="1">LeaveTracker[[#This Row],[Days]]&amp;" "&amp;LeaveTracker[[#This Row],[Type of Leave]]</f>
        <v>1 OTHER</v>
      </c>
      <c r="L4597" s="23">
        <f ca="1">NETWORKDAYS(LeaveTracker[[#This Row],[Start Date]],LeaveTracker[[#This Row],[End Date]],lstHolidays)</f>
        <v>1</v>
      </c>
      <c r="M4597" s="27"/>
    </row>
    <row r="4598" spans="1:13" ht="30" customHeight="1" x14ac:dyDescent="0.3">
      <c r="A4598" s="27">
        <f t="shared" si="47"/>
        <v>927</v>
      </c>
      <c r="B4598" s="31">
        <v>45000</v>
      </c>
      <c r="C4598" s="31">
        <v>44936</v>
      </c>
      <c r="D4598" s="19" t="s">
        <v>280</v>
      </c>
      <c r="E4598" s="51" t="str">
        <f>IF(ISBLANK(LeaveTracker[[#This Row],[Employee Name]]),"-----",VLOOKUP(LeaveTracker[[#This Row],[Employee Name]],Employees[[Employee Name]:[Office]],7))</f>
        <v>PICNIC GROVE</v>
      </c>
      <c r="F4598" s="51" t="str">
        <f>IF(ISBLANK(LeaveTracker[[#This Row],[Employee Name]]),"-----",VLOOKUP(LeaveTracker[[#This Row],[Employee Name]],Employees[[Employee Name]:[Office]],6))</f>
        <v>REGULAR</v>
      </c>
      <c r="G4598" s="24">
        <v>44945</v>
      </c>
      <c r="H4598" s="24">
        <v>44945</v>
      </c>
      <c r="I4598" s="19" t="s">
        <v>298</v>
      </c>
      <c r="J4598" s="43" t="s">
        <v>105</v>
      </c>
      <c r="K4598" s="51" t="str">
        <f ca="1">LeaveTracker[[#This Row],[Days]]&amp;" "&amp;LeaveTracker[[#This Row],[Type of Leave]]</f>
        <v>1 OTHER</v>
      </c>
      <c r="L4598" s="23">
        <f ca="1">NETWORKDAYS(LeaveTracker[[#This Row],[Start Date]],LeaveTracker[[#This Row],[End Date]],lstHolidays)</f>
        <v>1</v>
      </c>
      <c r="M4598" s="27"/>
    </row>
    <row r="4599" spans="1:13" ht="30" customHeight="1" x14ac:dyDescent="0.3">
      <c r="A4599" s="27">
        <f t="shared" si="47"/>
        <v>928</v>
      </c>
      <c r="B4599" s="31">
        <v>45000</v>
      </c>
      <c r="C4599" s="31">
        <v>44945</v>
      </c>
      <c r="D4599" s="19" t="s">
        <v>1800</v>
      </c>
      <c r="E4599" s="51" t="str">
        <f>IF(ISBLANK(LeaveTracker[[#This Row],[Employee Name]]),"-----",VLOOKUP(LeaveTracker[[#This Row],[Employee Name]],Employees[[Employee Name]:[Office]],7))</f>
        <v>GSO</v>
      </c>
      <c r="F4599" s="51" t="str">
        <f>IF(ISBLANK(LeaveTracker[[#This Row],[Employee Name]]),"-----",VLOOKUP(LeaveTracker[[#This Row],[Employee Name]],Employees[[Employee Name]:[Office]],6))</f>
        <v>CASUAL</v>
      </c>
      <c r="G4599" s="24">
        <v>44939</v>
      </c>
      <c r="H4599" s="24">
        <v>44939</v>
      </c>
      <c r="I4599" s="19" t="s">
        <v>81</v>
      </c>
      <c r="K4599" s="51" t="str">
        <f ca="1">LeaveTracker[[#This Row],[Days]]&amp;" "&amp;LeaveTracker[[#This Row],[Type of Leave]]</f>
        <v>1 SL</v>
      </c>
      <c r="L4599" s="23">
        <f ca="1">NETWORKDAYS(LeaveTracker[[#This Row],[Start Date]],LeaveTracker[[#This Row],[End Date]],lstHolidays)</f>
        <v>1</v>
      </c>
      <c r="M4599" s="27"/>
    </row>
    <row r="4600" spans="1:13" ht="30" customHeight="1" x14ac:dyDescent="0.3">
      <c r="A4600" s="27">
        <f t="shared" si="47"/>
        <v>929</v>
      </c>
      <c r="B4600" s="31">
        <v>45000</v>
      </c>
      <c r="C4600" s="31">
        <v>44806</v>
      </c>
      <c r="D4600" s="19" t="s">
        <v>522</v>
      </c>
      <c r="E4600" s="51" t="str">
        <f>IF(ISBLANK(LeaveTracker[[#This Row],[Employee Name]]),"-----",VLOOKUP(LeaveTracker[[#This Row],[Employee Name]],Employees[[Employee Name]:[Office]],7))</f>
        <v>PIO</v>
      </c>
      <c r="F4600" s="51" t="str">
        <f>IF(ISBLANK(LeaveTracker[[#This Row],[Employee Name]]),"-----",VLOOKUP(LeaveTracker[[#This Row],[Employee Name]],Employees[[Employee Name]:[Office]],6))</f>
        <v>REGULAR</v>
      </c>
      <c r="G4600" s="24">
        <v>44810</v>
      </c>
      <c r="H4600" s="24">
        <v>44810</v>
      </c>
      <c r="I4600" s="19" t="s">
        <v>298</v>
      </c>
      <c r="J4600" s="43" t="s">
        <v>274</v>
      </c>
      <c r="K4600" s="51" t="str">
        <f ca="1">LeaveTracker[[#This Row],[Days]]&amp;" "&amp;LeaveTracker[[#This Row],[Type of Leave]]</f>
        <v>1 OTHER</v>
      </c>
      <c r="L4600" s="23">
        <f ca="1">NETWORKDAYS(LeaveTracker[[#This Row],[Start Date]],LeaveTracker[[#This Row],[End Date]],lstHolidays)</f>
        <v>1</v>
      </c>
      <c r="M4600" s="27"/>
    </row>
    <row r="4601" spans="1:13" ht="30" customHeight="1" x14ac:dyDescent="0.3">
      <c r="A4601" s="27">
        <f t="shared" si="47"/>
        <v>930</v>
      </c>
      <c r="B4601" s="31">
        <v>45000</v>
      </c>
      <c r="C4601" s="31">
        <v>44893</v>
      </c>
      <c r="D4601" s="19" t="s">
        <v>522</v>
      </c>
      <c r="E4601" s="51" t="str">
        <f>IF(ISBLANK(LeaveTracker[[#This Row],[Employee Name]]),"-----",VLOOKUP(LeaveTracker[[#This Row],[Employee Name]],Employees[[Employee Name]:[Office]],7))</f>
        <v>PIO</v>
      </c>
      <c r="F4601" s="51" t="str">
        <f>IF(ISBLANK(LeaveTracker[[#This Row],[Employee Name]]),"-----",VLOOKUP(LeaveTracker[[#This Row],[Employee Name]],Employees[[Employee Name]:[Office]],6))</f>
        <v>REGULAR</v>
      </c>
      <c r="G4601" s="24">
        <v>44896</v>
      </c>
      <c r="H4601" s="24">
        <v>44896</v>
      </c>
      <c r="I4601" s="19" t="s">
        <v>82</v>
      </c>
      <c r="K4601" s="51" t="str">
        <f ca="1">LeaveTracker[[#This Row],[Days]]&amp;" "&amp;LeaveTracker[[#This Row],[Type of Leave]]</f>
        <v>1 VL</v>
      </c>
      <c r="L4601" s="23">
        <f ca="1">NETWORKDAYS(LeaveTracker[[#This Row],[Start Date]],LeaveTracker[[#This Row],[End Date]],lstHolidays)</f>
        <v>1</v>
      </c>
      <c r="M4601" s="27"/>
    </row>
    <row r="4602" spans="1:13" ht="30" customHeight="1" x14ac:dyDescent="0.3">
      <c r="A4602" s="27">
        <v>930</v>
      </c>
      <c r="B4602" s="31">
        <v>45000</v>
      </c>
      <c r="C4602" s="31">
        <v>44893</v>
      </c>
      <c r="D4602" s="19" t="s">
        <v>522</v>
      </c>
      <c r="E4602" s="51" t="str">
        <f>IF(ISBLANK(LeaveTracker[[#This Row],[Employee Name]]),"-----",VLOOKUP(LeaveTracker[[#This Row],[Employee Name]],Employees[[Employee Name]:[Office]],7))</f>
        <v>PIO</v>
      </c>
      <c r="F4602" s="51" t="str">
        <f>IF(ISBLANK(LeaveTracker[[#This Row],[Employee Name]]),"-----",VLOOKUP(LeaveTracker[[#This Row],[Employee Name]],Employees[[Employee Name]:[Office]],6))</f>
        <v>REGULAR</v>
      </c>
      <c r="G4602" s="24">
        <v>44921</v>
      </c>
      <c r="H4602" s="24">
        <v>44924</v>
      </c>
      <c r="I4602" s="19" t="s">
        <v>82</v>
      </c>
      <c r="K4602" s="51" t="str">
        <f ca="1">LeaveTracker[[#This Row],[Days]]&amp;" "&amp;LeaveTracker[[#This Row],[Type of Leave]]</f>
        <v>3 VL</v>
      </c>
      <c r="L4602" s="23">
        <f ca="1">NETWORKDAYS(LeaveTracker[[#This Row],[Start Date]],LeaveTracker[[#This Row],[End Date]],lstHolidays)</f>
        <v>3</v>
      </c>
      <c r="M4602" s="27"/>
    </row>
    <row r="4603" spans="1:13" ht="30" customHeight="1" x14ac:dyDescent="0.3">
      <c r="A4603" s="27">
        <f t="shared" si="47"/>
        <v>931</v>
      </c>
      <c r="B4603" s="31">
        <v>45000</v>
      </c>
      <c r="C4603" s="31">
        <v>44960</v>
      </c>
      <c r="D4603" s="19" t="s">
        <v>522</v>
      </c>
      <c r="E4603" s="51" t="str">
        <f>IF(ISBLANK(LeaveTracker[[#This Row],[Employee Name]]),"-----",VLOOKUP(LeaveTracker[[#This Row],[Employee Name]],Employees[[Employee Name]:[Office]],7))</f>
        <v>PIO</v>
      </c>
      <c r="F4603" s="51" t="str">
        <f>IF(ISBLANK(LeaveTracker[[#This Row],[Employee Name]]),"-----",VLOOKUP(LeaveTracker[[#This Row],[Employee Name]],Employees[[Employee Name]:[Office]],6))</f>
        <v>REGULAR</v>
      </c>
      <c r="G4603" s="24">
        <v>44967</v>
      </c>
      <c r="H4603" s="24">
        <v>44967</v>
      </c>
      <c r="I4603" s="19" t="s">
        <v>298</v>
      </c>
      <c r="J4603" s="43" t="s">
        <v>274</v>
      </c>
      <c r="K4603" s="51" t="str">
        <f ca="1">LeaveTracker[[#This Row],[Days]]&amp;" "&amp;LeaveTracker[[#This Row],[Type of Leave]]</f>
        <v>1 OTHER</v>
      </c>
      <c r="L4603" s="23">
        <f ca="1">NETWORKDAYS(LeaveTracker[[#This Row],[Start Date]],LeaveTracker[[#This Row],[End Date]],lstHolidays)</f>
        <v>1</v>
      </c>
      <c r="M4603" s="27"/>
    </row>
    <row r="4604" spans="1:13" ht="30" customHeight="1" x14ac:dyDescent="0.3">
      <c r="A4604" s="27">
        <f t="shared" si="47"/>
        <v>932</v>
      </c>
      <c r="B4604" s="31">
        <v>45000</v>
      </c>
      <c r="C4604" s="31">
        <v>44811</v>
      </c>
      <c r="D4604" s="19" t="s">
        <v>473</v>
      </c>
      <c r="E4604" s="51" t="str">
        <f>IF(ISBLANK(LeaveTracker[[#This Row],[Employee Name]]),"-----",VLOOKUP(LeaveTracker[[#This Row],[Employee Name]],Employees[[Employee Name]:[Office]],7))</f>
        <v>PIO</v>
      </c>
      <c r="F4604" s="51" t="str">
        <f>IF(ISBLANK(LeaveTracker[[#This Row],[Employee Name]]),"-----",VLOOKUP(LeaveTracker[[#This Row],[Employee Name]],Employees[[Employee Name]:[Office]],6))</f>
        <v>REGULAR</v>
      </c>
      <c r="G4604" s="24">
        <v>44810</v>
      </c>
      <c r="H4604" s="24">
        <v>44810</v>
      </c>
      <c r="I4604" s="19" t="s">
        <v>81</v>
      </c>
      <c r="K4604" s="51" t="str">
        <f ca="1">LeaveTracker[[#This Row],[Days]]&amp;" "&amp;LeaveTracker[[#This Row],[Type of Leave]]</f>
        <v>1 SL</v>
      </c>
      <c r="L4604" s="23">
        <f ca="1">NETWORKDAYS(LeaveTracker[[#This Row],[Start Date]],LeaveTracker[[#This Row],[End Date]],lstHolidays)</f>
        <v>1</v>
      </c>
      <c r="M4604" s="27"/>
    </row>
    <row r="4605" spans="1:13" ht="30" customHeight="1" x14ac:dyDescent="0.3">
      <c r="A4605" s="27">
        <f t="shared" si="47"/>
        <v>933</v>
      </c>
      <c r="B4605" s="31">
        <v>45000</v>
      </c>
      <c r="C4605" s="31">
        <v>44854</v>
      </c>
      <c r="D4605" s="19" t="s">
        <v>473</v>
      </c>
      <c r="E4605" s="51" t="str">
        <f>IF(ISBLANK(LeaveTracker[[#This Row],[Employee Name]]),"-----",VLOOKUP(LeaveTracker[[#This Row],[Employee Name]],Employees[[Employee Name]:[Office]],7))</f>
        <v>PIO</v>
      </c>
      <c r="F4605" s="51" t="str">
        <f>IF(ISBLANK(LeaveTracker[[#This Row],[Employee Name]]),"-----",VLOOKUP(LeaveTracker[[#This Row],[Employee Name]],Employees[[Employee Name]:[Office]],6))</f>
        <v>REGULAR</v>
      </c>
      <c r="G4605" s="24">
        <v>44855</v>
      </c>
      <c r="H4605" s="24">
        <v>44859</v>
      </c>
      <c r="I4605" s="19" t="s">
        <v>81</v>
      </c>
      <c r="K4605" s="51" t="str">
        <f ca="1">LeaveTracker[[#This Row],[Days]]&amp;" "&amp;LeaveTracker[[#This Row],[Type of Leave]]</f>
        <v>3 SL</v>
      </c>
      <c r="L4605" s="23">
        <f ca="1">NETWORKDAYS(LeaveTracker[[#This Row],[Start Date]],LeaveTracker[[#This Row],[End Date]],lstHolidays)</f>
        <v>3</v>
      </c>
      <c r="M4605" s="27"/>
    </row>
    <row r="4606" spans="1:13" ht="30" customHeight="1" x14ac:dyDescent="0.3">
      <c r="A4606" s="27">
        <f t="shared" si="47"/>
        <v>934</v>
      </c>
      <c r="B4606" s="31">
        <v>45000</v>
      </c>
      <c r="C4606" s="31">
        <v>44872</v>
      </c>
      <c r="D4606" s="19" t="s">
        <v>473</v>
      </c>
      <c r="E4606" s="51" t="str">
        <f>IF(ISBLANK(LeaveTracker[[#This Row],[Employee Name]]),"-----",VLOOKUP(LeaveTracker[[#This Row],[Employee Name]],Employees[[Employee Name]:[Office]],7))</f>
        <v>PIO</v>
      </c>
      <c r="F4606" s="51" t="str">
        <f>IF(ISBLANK(LeaveTracker[[#This Row],[Employee Name]]),"-----",VLOOKUP(LeaveTracker[[#This Row],[Employee Name]],Employees[[Employee Name]:[Office]],6))</f>
        <v>REGULAR</v>
      </c>
      <c r="G4606" s="24">
        <v>44872</v>
      </c>
      <c r="H4606" s="24">
        <v>44872</v>
      </c>
      <c r="I4606" s="19" t="s">
        <v>81</v>
      </c>
      <c r="K4606" s="51" t="str">
        <f ca="1">LeaveTracker[[#This Row],[Days]]&amp;" "&amp;LeaveTracker[[#This Row],[Type of Leave]]</f>
        <v>1 SL</v>
      </c>
      <c r="L4606" s="23">
        <f ca="1">NETWORKDAYS(LeaveTracker[[#This Row],[Start Date]],LeaveTracker[[#This Row],[End Date]],lstHolidays)</f>
        <v>1</v>
      </c>
      <c r="M4606" s="27"/>
    </row>
    <row r="4607" spans="1:13" ht="30" customHeight="1" x14ac:dyDescent="0.3">
      <c r="A4607" s="27">
        <f t="shared" si="47"/>
        <v>935</v>
      </c>
      <c r="B4607" s="31">
        <v>45000</v>
      </c>
      <c r="C4607" s="31">
        <v>44901</v>
      </c>
      <c r="D4607" s="19" t="s">
        <v>473</v>
      </c>
      <c r="E4607" s="51" t="str">
        <f>IF(ISBLANK(LeaveTracker[[#This Row],[Employee Name]]),"-----",VLOOKUP(LeaveTracker[[#This Row],[Employee Name]],Employees[[Employee Name]:[Office]],7))</f>
        <v>PIO</v>
      </c>
      <c r="F4607" s="51" t="str">
        <f>IF(ISBLANK(LeaveTracker[[#This Row],[Employee Name]]),"-----",VLOOKUP(LeaveTracker[[#This Row],[Employee Name]],Employees[[Employee Name]:[Office]],6))</f>
        <v>REGULAR</v>
      </c>
      <c r="G4607" s="24">
        <v>44904</v>
      </c>
      <c r="H4607" s="24">
        <v>44904</v>
      </c>
      <c r="I4607" s="19" t="s">
        <v>82</v>
      </c>
      <c r="K4607" s="51" t="str">
        <f ca="1">LeaveTracker[[#This Row],[Days]]&amp;" "&amp;LeaveTracker[[#This Row],[Type of Leave]]</f>
        <v>1 VL</v>
      </c>
      <c r="L4607" s="23">
        <f ca="1">NETWORKDAYS(LeaveTracker[[#This Row],[Start Date]],LeaveTracker[[#This Row],[End Date]],lstHolidays)</f>
        <v>1</v>
      </c>
      <c r="M4607" s="27"/>
    </row>
    <row r="4608" spans="1:13" ht="30" customHeight="1" x14ac:dyDescent="0.3">
      <c r="A4608" s="27">
        <v>935</v>
      </c>
      <c r="B4608" s="31">
        <v>45000</v>
      </c>
      <c r="C4608" s="31">
        <v>44901</v>
      </c>
      <c r="D4608" s="19" t="s">
        <v>473</v>
      </c>
      <c r="E4608" s="51" t="str">
        <f>IF(ISBLANK(LeaveTracker[[#This Row],[Employee Name]]),"-----",VLOOKUP(LeaveTracker[[#This Row],[Employee Name]],Employees[[Employee Name]:[Office]],7))</f>
        <v>PIO</v>
      </c>
      <c r="F4608" s="51" t="str">
        <f>IF(ISBLANK(LeaveTracker[[#This Row],[Employee Name]]),"-----",VLOOKUP(LeaveTracker[[#This Row],[Employee Name]],Employees[[Employee Name]:[Office]],6))</f>
        <v>REGULAR</v>
      </c>
      <c r="G4608" s="24">
        <v>44921</v>
      </c>
      <c r="H4608" s="24">
        <v>44924</v>
      </c>
      <c r="I4608" s="19" t="s">
        <v>82</v>
      </c>
      <c r="K4608" s="51" t="str">
        <f ca="1">LeaveTracker[[#This Row],[Days]]&amp;" "&amp;LeaveTracker[[#This Row],[Type of Leave]]</f>
        <v>3 VL</v>
      </c>
      <c r="L4608" s="23">
        <f ca="1">NETWORKDAYS(LeaveTracker[[#This Row],[Start Date]],LeaveTracker[[#This Row],[End Date]],lstHolidays)</f>
        <v>3</v>
      </c>
      <c r="M4608" s="27"/>
    </row>
    <row r="4609" spans="1:13" ht="30" customHeight="1" x14ac:dyDescent="0.3">
      <c r="A4609" s="27">
        <f t="shared" si="47"/>
        <v>936</v>
      </c>
      <c r="B4609" s="31">
        <v>45000</v>
      </c>
      <c r="C4609" s="31">
        <v>44957</v>
      </c>
      <c r="D4609" s="19" t="s">
        <v>473</v>
      </c>
      <c r="E4609" s="51" t="str">
        <f>IF(ISBLANK(LeaveTracker[[#This Row],[Employee Name]]),"-----",VLOOKUP(LeaveTracker[[#This Row],[Employee Name]],Employees[[Employee Name]:[Office]],7))</f>
        <v>PIO</v>
      </c>
      <c r="F4609" s="51" t="str">
        <f>IF(ISBLANK(LeaveTracker[[#This Row],[Employee Name]]),"-----",VLOOKUP(LeaveTracker[[#This Row],[Employee Name]],Employees[[Employee Name]:[Office]],6))</f>
        <v>REGULAR</v>
      </c>
      <c r="G4609" s="24">
        <v>44956</v>
      </c>
      <c r="H4609" s="24">
        <v>44956</v>
      </c>
      <c r="I4609" s="19" t="s">
        <v>81</v>
      </c>
      <c r="K4609" s="51" t="str">
        <f ca="1">LeaveTracker[[#This Row],[Days]]&amp;" "&amp;LeaveTracker[[#This Row],[Type of Leave]]</f>
        <v>1 SL</v>
      </c>
      <c r="L4609" s="23">
        <f ca="1">NETWORKDAYS(LeaveTracker[[#This Row],[Start Date]],LeaveTracker[[#This Row],[End Date]],lstHolidays)</f>
        <v>1</v>
      </c>
      <c r="M4609" s="27"/>
    </row>
    <row r="4610" spans="1:13" ht="30" customHeight="1" x14ac:dyDescent="0.3">
      <c r="A4610" s="27">
        <f t="shared" si="47"/>
        <v>937</v>
      </c>
      <c r="B4610" s="31">
        <v>45000</v>
      </c>
      <c r="C4610" s="31">
        <v>44945</v>
      </c>
      <c r="D4610" s="19" t="s">
        <v>473</v>
      </c>
      <c r="E4610" s="51" t="str">
        <f>IF(ISBLANK(LeaveTracker[[#This Row],[Employee Name]]),"-----",VLOOKUP(LeaveTracker[[#This Row],[Employee Name]],Employees[[Employee Name]:[Office]],7))</f>
        <v>PIO</v>
      </c>
      <c r="F4610" s="51" t="str">
        <f>IF(ISBLANK(LeaveTracker[[#This Row],[Employee Name]]),"-----",VLOOKUP(LeaveTracker[[#This Row],[Employee Name]],Employees[[Employee Name]:[Office]],6))</f>
        <v>REGULAR</v>
      </c>
      <c r="G4610" s="24">
        <v>44943</v>
      </c>
      <c r="H4610" s="24">
        <v>44944</v>
      </c>
      <c r="I4610" s="19" t="s">
        <v>81</v>
      </c>
      <c r="K4610" s="51" t="str">
        <f ca="1">LeaveTracker[[#This Row],[Days]]&amp;" "&amp;LeaveTracker[[#This Row],[Type of Leave]]</f>
        <v>2 SL</v>
      </c>
      <c r="L4610" s="23">
        <f ca="1">NETWORKDAYS(LeaveTracker[[#This Row],[Start Date]],LeaveTracker[[#This Row],[End Date]],lstHolidays)</f>
        <v>2</v>
      </c>
      <c r="M4610" s="27"/>
    </row>
    <row r="4611" spans="1:13" ht="30" customHeight="1" x14ac:dyDescent="0.3">
      <c r="A4611" s="27">
        <f t="shared" si="47"/>
        <v>938</v>
      </c>
      <c r="B4611" s="31">
        <v>45000</v>
      </c>
      <c r="C4611" s="31">
        <v>44932</v>
      </c>
      <c r="D4611" s="19" t="s">
        <v>473</v>
      </c>
      <c r="E4611" s="51" t="str">
        <f>IF(ISBLANK(LeaveTracker[[#This Row],[Employee Name]]),"-----",VLOOKUP(LeaveTracker[[#This Row],[Employee Name]],Employees[[Employee Name]:[Office]],7))</f>
        <v>PIO</v>
      </c>
      <c r="F4611" s="51" t="str">
        <f>IF(ISBLANK(LeaveTracker[[#This Row],[Employee Name]]),"-----",VLOOKUP(LeaveTracker[[#This Row],[Employee Name]],Employees[[Employee Name]:[Office]],6))</f>
        <v>REGULAR</v>
      </c>
      <c r="G4611" s="24">
        <v>44929</v>
      </c>
      <c r="H4611" s="24">
        <v>44931</v>
      </c>
      <c r="I4611" s="19" t="s">
        <v>81</v>
      </c>
      <c r="K4611" s="51" t="str">
        <f ca="1">LeaveTracker[[#This Row],[Days]]&amp;" "&amp;LeaveTracker[[#This Row],[Type of Leave]]</f>
        <v>3 SL</v>
      </c>
      <c r="L4611" s="23">
        <f ca="1">NETWORKDAYS(LeaveTracker[[#This Row],[Start Date]],LeaveTracker[[#This Row],[End Date]],lstHolidays)</f>
        <v>3</v>
      </c>
      <c r="M4611" s="27"/>
    </row>
    <row r="4612" spans="1:13" ht="30" customHeight="1" x14ac:dyDescent="0.3">
      <c r="A4612" s="27">
        <f t="shared" si="47"/>
        <v>939</v>
      </c>
      <c r="B4612" s="31">
        <v>45000</v>
      </c>
      <c r="C4612" s="31">
        <v>44970</v>
      </c>
      <c r="D4612" s="19" t="s">
        <v>473</v>
      </c>
      <c r="E4612" s="51" t="str">
        <f>IF(ISBLANK(LeaveTracker[[#This Row],[Employee Name]]),"-----",VLOOKUP(LeaveTracker[[#This Row],[Employee Name]],Employees[[Employee Name]:[Office]],7))</f>
        <v>PIO</v>
      </c>
      <c r="F4612" s="51" t="str">
        <f>IF(ISBLANK(LeaveTracker[[#This Row],[Employee Name]]),"-----",VLOOKUP(LeaveTracker[[#This Row],[Employee Name]],Employees[[Employee Name]:[Office]],6))</f>
        <v>REGULAR</v>
      </c>
      <c r="G4612" s="24">
        <v>44967</v>
      </c>
      <c r="H4612" s="24">
        <v>44967</v>
      </c>
      <c r="I4612" s="19" t="s">
        <v>81</v>
      </c>
      <c r="K4612" s="51" t="str">
        <f ca="1">LeaveTracker[[#This Row],[Days]]&amp;" "&amp;LeaveTracker[[#This Row],[Type of Leave]]</f>
        <v>1 SL</v>
      </c>
      <c r="L4612" s="23">
        <f ca="1">NETWORKDAYS(LeaveTracker[[#This Row],[Start Date]],LeaveTracker[[#This Row],[End Date]],lstHolidays)</f>
        <v>1</v>
      </c>
      <c r="M4612" s="27"/>
    </row>
    <row r="4613" spans="1:13" ht="30" customHeight="1" x14ac:dyDescent="0.3">
      <c r="A4613" s="27">
        <f t="shared" si="47"/>
        <v>940</v>
      </c>
      <c r="B4613" s="31">
        <v>45000</v>
      </c>
      <c r="C4613" s="31">
        <v>44848</v>
      </c>
      <c r="D4613" s="19" t="s">
        <v>1049</v>
      </c>
      <c r="E4613" s="51" t="str">
        <f>IF(ISBLANK(LeaveTracker[[#This Row],[Employee Name]]),"-----",VLOOKUP(LeaveTracker[[#This Row],[Employee Name]],Employees[[Employee Name]:[Office]],7))</f>
        <v>PIO</v>
      </c>
      <c r="F4613" s="51" t="str">
        <f>IF(ISBLANK(LeaveTracker[[#This Row],[Employee Name]]),"-----",VLOOKUP(LeaveTracker[[#This Row],[Employee Name]],Employees[[Employee Name]:[Office]],6))</f>
        <v>REGULAR</v>
      </c>
      <c r="G4613" s="24">
        <v>44843</v>
      </c>
      <c r="H4613" s="24">
        <v>44843</v>
      </c>
      <c r="I4613" s="19" t="s">
        <v>81</v>
      </c>
      <c r="K4613" s="51" t="str">
        <f>LeaveTracker[[#This Row],[Days]]&amp;" "&amp;LeaveTracker[[#This Row],[Type of Leave]]</f>
        <v>1 SL</v>
      </c>
      <c r="L4613" s="23">
        <v>1</v>
      </c>
      <c r="M4613" s="27"/>
    </row>
    <row r="4614" spans="1:13" ht="30" customHeight="1" x14ac:dyDescent="0.3">
      <c r="A4614" s="27">
        <v>940</v>
      </c>
      <c r="B4614" s="31">
        <v>45000</v>
      </c>
      <c r="C4614" s="31">
        <v>44848</v>
      </c>
      <c r="D4614" s="19" t="s">
        <v>1049</v>
      </c>
      <c r="E4614" s="51" t="str">
        <f>IF(ISBLANK(LeaveTracker[[#This Row],[Employee Name]]),"-----",VLOOKUP(LeaveTracker[[#This Row],[Employee Name]],Employees[[Employee Name]:[Office]],7))</f>
        <v>PIO</v>
      </c>
      <c r="F4614" s="51" t="str">
        <f>IF(ISBLANK(LeaveTracker[[#This Row],[Employee Name]]),"-----",VLOOKUP(LeaveTracker[[#This Row],[Employee Name]],Employees[[Employee Name]:[Office]],6))</f>
        <v>REGULAR</v>
      </c>
      <c r="G4614" s="24">
        <v>44846</v>
      </c>
      <c r="H4614" s="24">
        <v>44847</v>
      </c>
      <c r="I4614" s="19" t="s">
        <v>81</v>
      </c>
      <c r="K4614" s="51" t="str">
        <f ca="1">LeaveTracker[[#This Row],[Days]]&amp;" "&amp;LeaveTracker[[#This Row],[Type of Leave]]</f>
        <v>2 SL</v>
      </c>
      <c r="L4614" s="23">
        <f ca="1">NETWORKDAYS(LeaveTracker[[#This Row],[Start Date]],LeaveTracker[[#This Row],[End Date]],lstHolidays)</f>
        <v>2</v>
      </c>
      <c r="M4614" s="27"/>
    </row>
    <row r="4615" spans="1:13" ht="30" customHeight="1" x14ac:dyDescent="0.3">
      <c r="A4615" s="27">
        <f t="shared" si="47"/>
        <v>941</v>
      </c>
      <c r="B4615" s="31">
        <v>45000</v>
      </c>
      <c r="C4615" s="31">
        <v>44848</v>
      </c>
      <c r="D4615" s="19" t="s">
        <v>1049</v>
      </c>
      <c r="E4615" s="51" t="str">
        <f>IF(ISBLANK(LeaveTracker[[#This Row],[Employee Name]]),"-----",VLOOKUP(LeaveTracker[[#This Row],[Employee Name]],Employees[[Employee Name]:[Office]],7))</f>
        <v>PIO</v>
      </c>
      <c r="F4615" s="51" t="str">
        <f>IF(ISBLANK(LeaveTracker[[#This Row],[Employee Name]]),"-----",VLOOKUP(LeaveTracker[[#This Row],[Employee Name]],Employees[[Employee Name]:[Office]],6))</f>
        <v>REGULAR</v>
      </c>
      <c r="G4615" s="24">
        <v>44817</v>
      </c>
      <c r="H4615" s="24">
        <v>44817</v>
      </c>
      <c r="I4615" s="19" t="s">
        <v>81</v>
      </c>
      <c r="K4615" s="51" t="str">
        <f ca="1">LeaveTracker[[#This Row],[Days]]&amp;" "&amp;LeaveTracker[[#This Row],[Type of Leave]]</f>
        <v>1 SL</v>
      </c>
      <c r="L4615" s="23">
        <f ca="1">NETWORKDAYS(LeaveTracker[[#This Row],[Start Date]],LeaveTracker[[#This Row],[End Date]],lstHolidays)</f>
        <v>1</v>
      </c>
      <c r="M4615" s="27"/>
    </row>
    <row r="4616" spans="1:13" ht="30" customHeight="1" x14ac:dyDescent="0.3">
      <c r="A4616" s="27">
        <f t="shared" si="47"/>
        <v>942</v>
      </c>
      <c r="B4616" s="31">
        <v>45000</v>
      </c>
      <c r="C4616" s="31">
        <v>44858</v>
      </c>
      <c r="D4616" s="19" t="s">
        <v>1049</v>
      </c>
      <c r="E4616" s="51" t="str">
        <f>IF(ISBLANK(LeaveTracker[[#This Row],[Employee Name]]),"-----",VLOOKUP(LeaveTracker[[#This Row],[Employee Name]],Employees[[Employee Name]:[Office]],7))</f>
        <v>PIO</v>
      </c>
      <c r="F4616" s="51" t="str">
        <f>IF(ISBLANK(LeaveTracker[[#This Row],[Employee Name]]),"-----",VLOOKUP(LeaveTracker[[#This Row],[Employee Name]],Employees[[Employee Name]:[Office]],6))</f>
        <v>REGULAR</v>
      </c>
      <c r="G4616" s="24">
        <v>44854</v>
      </c>
      <c r="H4616" s="24">
        <v>44855</v>
      </c>
      <c r="I4616" s="19" t="s">
        <v>82</v>
      </c>
      <c r="K4616" s="51" t="str">
        <f ca="1">LeaveTracker[[#This Row],[Days]]&amp;" "&amp;LeaveTracker[[#This Row],[Type of Leave]]</f>
        <v>2 VL</v>
      </c>
      <c r="L4616" s="23">
        <f ca="1">NETWORKDAYS(LeaveTracker[[#This Row],[Start Date]],LeaveTracker[[#This Row],[End Date]],lstHolidays)</f>
        <v>2</v>
      </c>
      <c r="M4616" s="27"/>
    </row>
    <row r="4617" spans="1:13" ht="30" customHeight="1" x14ac:dyDescent="0.3">
      <c r="A4617" s="27">
        <f t="shared" si="47"/>
        <v>943</v>
      </c>
      <c r="B4617" s="31">
        <v>45000</v>
      </c>
      <c r="C4617" s="31">
        <v>44893</v>
      </c>
      <c r="D4617" s="19" t="s">
        <v>1049</v>
      </c>
      <c r="E4617" s="51" t="str">
        <f>IF(ISBLANK(LeaveTracker[[#This Row],[Employee Name]]),"-----",VLOOKUP(LeaveTracker[[#This Row],[Employee Name]],Employees[[Employee Name]:[Office]],7))</f>
        <v>PIO</v>
      </c>
      <c r="F4617" s="51" t="str">
        <f>IF(ISBLANK(LeaveTracker[[#This Row],[Employee Name]]),"-----",VLOOKUP(LeaveTracker[[#This Row],[Employee Name]],Employees[[Employee Name]:[Office]],6))</f>
        <v>REGULAR</v>
      </c>
      <c r="G4617" s="24">
        <v>44914</v>
      </c>
      <c r="H4617" s="24">
        <v>44915</v>
      </c>
      <c r="I4617" s="19" t="s">
        <v>82</v>
      </c>
      <c r="K4617" s="51" t="str">
        <f ca="1">LeaveTracker[[#This Row],[Days]]&amp;" "&amp;LeaveTracker[[#This Row],[Type of Leave]]</f>
        <v>2 VL</v>
      </c>
      <c r="L4617" s="23">
        <f ca="1">NETWORKDAYS(LeaveTracker[[#This Row],[Start Date]],LeaveTracker[[#This Row],[End Date]],lstHolidays)</f>
        <v>2</v>
      </c>
      <c r="M4617" s="27"/>
    </row>
    <row r="4618" spans="1:13" ht="30" customHeight="1" x14ac:dyDescent="0.3">
      <c r="A4618" s="27">
        <v>943</v>
      </c>
      <c r="B4618" s="31">
        <v>45000</v>
      </c>
      <c r="C4618" s="31">
        <v>44893</v>
      </c>
      <c r="D4618" s="19" t="s">
        <v>1049</v>
      </c>
      <c r="E4618" s="51" t="str">
        <f>IF(ISBLANK(LeaveTracker[[#This Row],[Employee Name]]),"-----",VLOOKUP(LeaveTracker[[#This Row],[Employee Name]],Employees[[Employee Name]:[Office]],7))</f>
        <v>PIO</v>
      </c>
      <c r="F4618" s="51" t="str">
        <f>IF(ISBLANK(LeaveTracker[[#This Row],[Employee Name]]),"-----",VLOOKUP(LeaveTracker[[#This Row],[Employee Name]],Employees[[Employee Name]:[Office]],6))</f>
        <v>REGULAR</v>
      </c>
      <c r="G4618" s="24">
        <v>44923</v>
      </c>
      <c r="H4618" s="24">
        <v>44924</v>
      </c>
      <c r="I4618" s="19" t="s">
        <v>82</v>
      </c>
      <c r="K4618" s="51" t="str">
        <f ca="1">LeaveTracker[[#This Row],[Days]]&amp;" "&amp;LeaveTracker[[#This Row],[Type of Leave]]</f>
        <v>2 VL</v>
      </c>
      <c r="L4618" s="23">
        <f ca="1">NETWORKDAYS(LeaveTracker[[#This Row],[Start Date]],LeaveTracker[[#This Row],[End Date]],lstHolidays)</f>
        <v>2</v>
      </c>
      <c r="M4618" s="27"/>
    </row>
    <row r="4619" spans="1:13" ht="30" customHeight="1" x14ac:dyDescent="0.3">
      <c r="A4619" s="27">
        <f t="shared" si="47"/>
        <v>944</v>
      </c>
      <c r="B4619" s="31">
        <v>45000</v>
      </c>
      <c r="C4619" s="31">
        <v>44873</v>
      </c>
      <c r="D4619" s="19" t="s">
        <v>1049</v>
      </c>
      <c r="E4619" s="51" t="str">
        <f>IF(ISBLANK(LeaveTracker[[#This Row],[Employee Name]]),"-----",VLOOKUP(LeaveTracker[[#This Row],[Employee Name]],Employees[[Employee Name]:[Office]],7))</f>
        <v>PIO</v>
      </c>
      <c r="F4619" s="51" t="str">
        <f>IF(ISBLANK(LeaveTracker[[#This Row],[Employee Name]]),"-----",VLOOKUP(LeaveTracker[[#This Row],[Employee Name]],Employees[[Employee Name]:[Office]],6))</f>
        <v>REGULAR</v>
      </c>
      <c r="G4619" s="24">
        <v>44872</v>
      </c>
      <c r="H4619" s="24">
        <v>44872</v>
      </c>
      <c r="I4619" s="19" t="s">
        <v>81</v>
      </c>
      <c r="K4619" s="51" t="str">
        <f ca="1">LeaveTracker[[#This Row],[Days]]&amp;" "&amp;LeaveTracker[[#This Row],[Type of Leave]]</f>
        <v>1 SL</v>
      </c>
      <c r="L4619" s="23">
        <f ca="1">NETWORKDAYS(LeaveTracker[[#This Row],[Start Date]],LeaveTracker[[#This Row],[End Date]],lstHolidays)</f>
        <v>1</v>
      </c>
      <c r="M4619" s="27"/>
    </row>
    <row r="4620" spans="1:13" ht="30" customHeight="1" x14ac:dyDescent="0.3">
      <c r="A4620" s="27">
        <f t="shared" si="47"/>
        <v>945</v>
      </c>
      <c r="B4620" s="31">
        <v>45000</v>
      </c>
      <c r="C4620" s="31">
        <v>44873</v>
      </c>
      <c r="D4620" s="19" t="s">
        <v>1049</v>
      </c>
      <c r="E4620" s="51" t="str">
        <f>IF(ISBLANK(LeaveTracker[[#This Row],[Employee Name]]),"-----",VLOOKUP(LeaveTracker[[#This Row],[Employee Name]],Employees[[Employee Name]:[Office]],7))</f>
        <v>PIO</v>
      </c>
      <c r="F4620" s="51" t="str">
        <f>IF(ISBLANK(LeaveTracker[[#This Row],[Employee Name]]),"-----",VLOOKUP(LeaveTracker[[#This Row],[Employee Name]],Employees[[Employee Name]:[Office]],6))</f>
        <v>REGULAR</v>
      </c>
      <c r="G4620" s="24">
        <v>44876</v>
      </c>
      <c r="H4620" s="24">
        <v>44876</v>
      </c>
      <c r="I4620" s="19" t="s">
        <v>81</v>
      </c>
      <c r="K4620" s="51" t="str">
        <f ca="1">LeaveTracker[[#This Row],[Days]]&amp;" "&amp;LeaveTracker[[#This Row],[Type of Leave]]</f>
        <v>1 SL</v>
      </c>
      <c r="L4620" s="23">
        <f ca="1">NETWORKDAYS(LeaveTracker[[#This Row],[Start Date]],LeaveTracker[[#This Row],[End Date]],lstHolidays)</f>
        <v>1</v>
      </c>
      <c r="M4620" s="27"/>
    </row>
    <row r="4621" spans="1:13" ht="30" customHeight="1" x14ac:dyDescent="0.3">
      <c r="A4621" s="27">
        <f t="shared" si="47"/>
        <v>946</v>
      </c>
      <c r="B4621" s="31">
        <v>45000</v>
      </c>
      <c r="C4621" s="31">
        <v>44943</v>
      </c>
      <c r="D4621" s="19" t="s">
        <v>1049</v>
      </c>
      <c r="E4621" s="51" t="str">
        <f>IF(ISBLANK(LeaveTracker[[#This Row],[Employee Name]]),"-----",VLOOKUP(LeaveTracker[[#This Row],[Employee Name]],Employees[[Employee Name]:[Office]],7))</f>
        <v>PIO</v>
      </c>
      <c r="F4621" s="51" t="str">
        <f>IF(ISBLANK(LeaveTracker[[#This Row],[Employee Name]]),"-----",VLOOKUP(LeaveTracker[[#This Row],[Employee Name]],Employees[[Employee Name]:[Office]],6))</f>
        <v>REGULAR</v>
      </c>
      <c r="G4621" s="24">
        <v>44942</v>
      </c>
      <c r="H4621" s="24">
        <v>44942</v>
      </c>
      <c r="I4621" s="19" t="s">
        <v>81</v>
      </c>
      <c r="K4621" s="51" t="str">
        <f ca="1">LeaveTracker[[#This Row],[Days]]&amp;" "&amp;LeaveTracker[[#This Row],[Type of Leave]]</f>
        <v>1 SL</v>
      </c>
      <c r="L4621" s="23">
        <f ca="1">NETWORKDAYS(LeaveTracker[[#This Row],[Start Date]],LeaveTracker[[#This Row],[End Date]],lstHolidays)</f>
        <v>1</v>
      </c>
      <c r="M4621" s="27"/>
    </row>
    <row r="4622" spans="1:13" ht="30" customHeight="1" x14ac:dyDescent="0.3">
      <c r="A4622" s="27">
        <f t="shared" si="47"/>
        <v>947</v>
      </c>
      <c r="B4622" s="31">
        <v>45000</v>
      </c>
      <c r="C4622" s="31">
        <v>44963</v>
      </c>
      <c r="D4622" s="19" t="s">
        <v>1049</v>
      </c>
      <c r="E4622" s="51" t="str">
        <f>IF(ISBLANK(LeaveTracker[[#This Row],[Employee Name]]),"-----",VLOOKUP(LeaveTracker[[#This Row],[Employee Name]],Employees[[Employee Name]:[Office]],7))</f>
        <v>PIO</v>
      </c>
      <c r="F4622" s="51" t="str">
        <f>IF(ISBLANK(LeaveTracker[[#This Row],[Employee Name]]),"-----",VLOOKUP(LeaveTracker[[#This Row],[Employee Name]],Employees[[Employee Name]:[Office]],6))</f>
        <v>REGULAR</v>
      </c>
      <c r="G4622" s="24">
        <v>44959</v>
      </c>
      <c r="H4622" s="24">
        <v>44960</v>
      </c>
      <c r="I4622" s="19" t="s">
        <v>81</v>
      </c>
      <c r="K4622" s="51" t="str">
        <f ca="1">LeaveTracker[[#This Row],[Days]]&amp;" "&amp;LeaveTracker[[#This Row],[Type of Leave]]</f>
        <v>2 SL</v>
      </c>
      <c r="L4622" s="23">
        <f ca="1">NETWORKDAYS(LeaveTracker[[#This Row],[Start Date]],LeaveTracker[[#This Row],[End Date]],lstHolidays)</f>
        <v>2</v>
      </c>
      <c r="M4622" s="27"/>
    </row>
    <row r="4623" spans="1:13" ht="30" customHeight="1" x14ac:dyDescent="0.3">
      <c r="A4623" s="27">
        <f t="shared" si="47"/>
        <v>948</v>
      </c>
      <c r="B4623" s="31">
        <v>44989</v>
      </c>
      <c r="C4623" s="31">
        <v>44953</v>
      </c>
      <c r="D4623" s="19" t="s">
        <v>304</v>
      </c>
      <c r="E4623" s="51" t="str">
        <f>IF(ISBLANK(LeaveTracker[[#This Row],[Employee Name]]),"-----",VLOOKUP(LeaveTracker[[#This Row],[Employee Name]],Employees[[Employee Name]:[Office]],7))</f>
        <v>TOPS (ADMIN CSU)</v>
      </c>
      <c r="F4623" s="51" t="str">
        <f>IF(ISBLANK(LeaveTracker[[#This Row],[Employee Name]]),"-----",VLOOKUP(LeaveTracker[[#This Row],[Employee Name]],Employees[[Employee Name]:[Office]],6))</f>
        <v>REGULAR</v>
      </c>
      <c r="G4623" s="24">
        <v>44951</v>
      </c>
      <c r="H4623" s="24">
        <v>44952</v>
      </c>
      <c r="I4623" s="19" t="s">
        <v>81</v>
      </c>
      <c r="K4623" s="51" t="str">
        <f ca="1">LeaveTracker[[#This Row],[Days]]&amp;" "&amp;LeaveTracker[[#This Row],[Type of Leave]]</f>
        <v>2 SL</v>
      </c>
      <c r="L4623" s="23">
        <f ca="1">NETWORKDAYS(LeaveTracker[[#This Row],[Start Date]],LeaveTracker[[#This Row],[End Date]],lstHolidays)</f>
        <v>2</v>
      </c>
      <c r="M4623" s="27"/>
    </row>
    <row r="4624" spans="1:13" ht="30" customHeight="1" x14ac:dyDescent="0.3">
      <c r="A4624" s="27">
        <f t="shared" si="47"/>
        <v>949</v>
      </c>
      <c r="B4624" s="31">
        <v>44989</v>
      </c>
      <c r="C4624" s="31">
        <v>44965</v>
      </c>
      <c r="D4624" s="19" t="s">
        <v>304</v>
      </c>
      <c r="E4624" s="51" t="str">
        <f>IF(ISBLANK(LeaveTracker[[#This Row],[Employee Name]]),"-----",VLOOKUP(LeaveTracker[[#This Row],[Employee Name]],Employees[[Employee Name]:[Office]],7))</f>
        <v>TOPS (ADMIN CSU)</v>
      </c>
      <c r="F4624" s="51" t="str">
        <f>IF(ISBLANK(LeaveTracker[[#This Row],[Employee Name]]),"-----",VLOOKUP(LeaveTracker[[#This Row],[Employee Name]],Employees[[Employee Name]:[Office]],6))</f>
        <v>REGULAR</v>
      </c>
      <c r="G4624" s="24">
        <v>44964</v>
      </c>
      <c r="H4624" s="24">
        <v>44965</v>
      </c>
      <c r="I4624" s="19" t="s">
        <v>81</v>
      </c>
      <c r="K4624" s="51" t="str">
        <f ca="1">LeaveTracker[[#This Row],[Days]]&amp;" "&amp;LeaveTracker[[#This Row],[Type of Leave]]</f>
        <v>2 SL</v>
      </c>
      <c r="L4624" s="23">
        <f ca="1">NETWORKDAYS(LeaveTracker[[#This Row],[Start Date]],LeaveTracker[[#This Row],[End Date]],lstHolidays)</f>
        <v>2</v>
      </c>
      <c r="M4624" s="27"/>
    </row>
    <row r="4625" spans="1:13" ht="30" customHeight="1" x14ac:dyDescent="0.3">
      <c r="A4625" s="27">
        <f t="shared" si="47"/>
        <v>950</v>
      </c>
      <c r="B4625" s="31">
        <v>44989</v>
      </c>
      <c r="C4625" s="31">
        <v>44916</v>
      </c>
      <c r="D4625" s="19" t="s">
        <v>304</v>
      </c>
      <c r="E4625" s="51" t="str">
        <f>IF(ISBLANK(LeaveTracker[[#This Row],[Employee Name]]),"-----",VLOOKUP(LeaveTracker[[#This Row],[Employee Name]],Employees[[Employee Name]:[Office]],7))</f>
        <v>TOPS (ADMIN CSU)</v>
      </c>
      <c r="F4625" s="51" t="str">
        <f>IF(ISBLANK(LeaveTracker[[#This Row],[Employee Name]]),"-----",VLOOKUP(LeaveTracker[[#This Row],[Employee Name]],Employees[[Employee Name]:[Office]],6))</f>
        <v>REGULAR</v>
      </c>
      <c r="G4625" s="24">
        <v>44915</v>
      </c>
      <c r="H4625" s="24">
        <v>44915</v>
      </c>
      <c r="I4625" s="19" t="s">
        <v>81</v>
      </c>
      <c r="K4625" s="51" t="str">
        <f ca="1">LeaveTracker[[#This Row],[Days]]&amp;" "&amp;LeaveTracker[[#This Row],[Type of Leave]]</f>
        <v>1 SL</v>
      </c>
      <c r="L4625" s="23">
        <f ca="1">NETWORKDAYS(LeaveTracker[[#This Row],[Start Date]],LeaveTracker[[#This Row],[End Date]],lstHolidays)</f>
        <v>1</v>
      </c>
      <c r="M4625" s="27"/>
    </row>
    <row r="4626" spans="1:13" ht="30" customHeight="1" x14ac:dyDescent="0.3">
      <c r="A4626" s="27">
        <f t="shared" si="47"/>
        <v>951</v>
      </c>
      <c r="B4626" s="31">
        <v>44989</v>
      </c>
      <c r="C4626" s="31">
        <v>44874</v>
      </c>
      <c r="D4626" s="19" t="s">
        <v>304</v>
      </c>
      <c r="E4626" s="51" t="str">
        <f>IF(ISBLANK(LeaveTracker[[#This Row],[Employee Name]]),"-----",VLOOKUP(LeaveTracker[[#This Row],[Employee Name]],Employees[[Employee Name]:[Office]],7))</f>
        <v>TOPS (ADMIN CSU)</v>
      </c>
      <c r="F4626" s="51" t="str">
        <f>IF(ISBLANK(LeaveTracker[[#This Row],[Employee Name]]),"-----",VLOOKUP(LeaveTracker[[#This Row],[Employee Name]],Employees[[Employee Name]:[Office]],6))</f>
        <v>REGULAR</v>
      </c>
      <c r="G4626" s="24">
        <v>44874</v>
      </c>
      <c r="H4626" s="24">
        <v>44874</v>
      </c>
      <c r="I4626" s="19" t="s">
        <v>81</v>
      </c>
      <c r="K4626" s="51" t="str">
        <f ca="1">LeaveTracker[[#This Row],[Days]]&amp;" "&amp;LeaveTracker[[#This Row],[Type of Leave]]</f>
        <v>1 SL</v>
      </c>
      <c r="L4626" s="23">
        <f ca="1">NETWORKDAYS(LeaveTracker[[#This Row],[Start Date]],LeaveTracker[[#This Row],[End Date]],lstHolidays)</f>
        <v>1</v>
      </c>
      <c r="M4626" s="27"/>
    </row>
    <row r="4627" spans="1:13" ht="30" customHeight="1" x14ac:dyDescent="0.3">
      <c r="A4627" s="27">
        <f t="shared" si="47"/>
        <v>952</v>
      </c>
      <c r="B4627" s="31">
        <v>44989</v>
      </c>
      <c r="C4627" s="31">
        <v>44929</v>
      </c>
      <c r="D4627" s="19" t="s">
        <v>304</v>
      </c>
      <c r="E4627" s="51" t="str">
        <f>IF(ISBLANK(LeaveTracker[[#This Row],[Employee Name]]),"-----",VLOOKUP(LeaveTracker[[#This Row],[Employee Name]],Employees[[Employee Name]:[Office]],7))</f>
        <v>TOPS (ADMIN CSU)</v>
      </c>
      <c r="F4627" s="51" t="str">
        <f>IF(ISBLANK(LeaveTracker[[#This Row],[Employee Name]]),"-----",VLOOKUP(LeaveTracker[[#This Row],[Employee Name]],Employees[[Employee Name]:[Office]],6))</f>
        <v>REGULAR</v>
      </c>
      <c r="G4627" s="24">
        <v>44922</v>
      </c>
      <c r="H4627" s="24">
        <v>44922</v>
      </c>
      <c r="I4627" s="19" t="s">
        <v>81</v>
      </c>
      <c r="K4627" s="51" t="str">
        <f ca="1">LeaveTracker[[#This Row],[Days]]&amp;" "&amp;LeaveTracker[[#This Row],[Type of Leave]]</f>
        <v>1 SL</v>
      </c>
      <c r="L4627" s="23">
        <f ca="1">NETWORKDAYS(LeaveTracker[[#This Row],[Start Date]],LeaveTracker[[#This Row],[End Date]],lstHolidays)</f>
        <v>1</v>
      </c>
      <c r="M4627" s="27"/>
    </row>
    <row r="4628" spans="1:13" ht="30" customHeight="1" x14ac:dyDescent="0.3">
      <c r="A4628" s="27">
        <v>952</v>
      </c>
      <c r="B4628" s="31">
        <v>44989</v>
      </c>
      <c r="C4628" s="31">
        <v>44929</v>
      </c>
      <c r="D4628" s="19" t="s">
        <v>304</v>
      </c>
      <c r="E4628" s="51" t="str">
        <f>IF(ISBLANK(LeaveTracker[[#This Row],[Employee Name]]),"-----",VLOOKUP(LeaveTracker[[#This Row],[Employee Name]],Employees[[Employee Name]:[Office]],7))</f>
        <v>TOPS (ADMIN CSU)</v>
      </c>
      <c r="F4628" s="51" t="str">
        <f>IF(ISBLANK(LeaveTracker[[#This Row],[Employee Name]]),"-----",VLOOKUP(LeaveTracker[[#This Row],[Employee Name]],Employees[[Employee Name]:[Office]],6))</f>
        <v>REGULAR</v>
      </c>
      <c r="G4628" s="24">
        <v>44924</v>
      </c>
      <c r="H4628" s="24">
        <v>44924</v>
      </c>
      <c r="I4628" s="19" t="s">
        <v>81</v>
      </c>
      <c r="K4628" s="51" t="str">
        <f ca="1">LeaveTracker[[#This Row],[Days]]&amp;" "&amp;LeaveTracker[[#This Row],[Type of Leave]]</f>
        <v>1 SL</v>
      </c>
      <c r="L4628" s="23">
        <f ca="1">NETWORKDAYS(LeaveTracker[[#This Row],[Start Date]],LeaveTracker[[#This Row],[End Date]],lstHolidays)</f>
        <v>1</v>
      </c>
      <c r="M4628" s="27"/>
    </row>
    <row r="4629" spans="1:13" ht="30" customHeight="1" x14ac:dyDescent="0.3">
      <c r="A4629" s="27">
        <f t="shared" si="47"/>
        <v>953</v>
      </c>
      <c r="B4629" s="31">
        <v>44989</v>
      </c>
      <c r="C4629" s="31">
        <v>44909</v>
      </c>
      <c r="D4629" s="19" t="s">
        <v>304</v>
      </c>
      <c r="E4629" s="51" t="str">
        <f>IF(ISBLANK(LeaveTracker[[#This Row],[Employee Name]]),"-----",VLOOKUP(LeaveTracker[[#This Row],[Employee Name]],Employees[[Employee Name]:[Office]],7))</f>
        <v>TOPS (ADMIN CSU)</v>
      </c>
      <c r="F4629" s="51" t="str">
        <f>IF(ISBLANK(LeaveTracker[[#This Row],[Employee Name]]),"-----",VLOOKUP(LeaveTracker[[#This Row],[Employee Name]],Employees[[Employee Name]:[Office]],6))</f>
        <v>REGULAR</v>
      </c>
      <c r="G4629" s="24">
        <v>44904</v>
      </c>
      <c r="H4629" s="24">
        <v>44907</v>
      </c>
      <c r="I4629" s="19" t="s">
        <v>81</v>
      </c>
      <c r="K4629" s="51" t="str">
        <f ca="1">LeaveTracker[[#This Row],[Days]]&amp;" "&amp;LeaveTracker[[#This Row],[Type of Leave]]</f>
        <v>2 SL</v>
      </c>
      <c r="L4629" s="23">
        <f ca="1">NETWORKDAYS(LeaveTracker[[#This Row],[Start Date]],LeaveTracker[[#This Row],[End Date]],lstHolidays)</f>
        <v>2</v>
      </c>
      <c r="M4629" s="27"/>
    </row>
    <row r="4630" spans="1:13" ht="30" customHeight="1" x14ac:dyDescent="0.3">
      <c r="A4630" s="27">
        <f t="shared" si="47"/>
        <v>954</v>
      </c>
      <c r="B4630" s="31">
        <v>44989</v>
      </c>
      <c r="C4630" s="31">
        <v>44847</v>
      </c>
      <c r="D4630" s="19" t="s">
        <v>304</v>
      </c>
      <c r="E4630" s="51" t="str">
        <f>IF(ISBLANK(LeaveTracker[[#This Row],[Employee Name]]),"-----",VLOOKUP(LeaveTracker[[#This Row],[Employee Name]],Employees[[Employee Name]:[Office]],7))</f>
        <v>TOPS (ADMIN CSU)</v>
      </c>
      <c r="F4630" s="51" t="str">
        <f>IF(ISBLANK(LeaveTracker[[#This Row],[Employee Name]]),"-----",VLOOKUP(LeaveTracker[[#This Row],[Employee Name]],Employees[[Employee Name]:[Office]],6))</f>
        <v>REGULAR</v>
      </c>
      <c r="G4630" s="24">
        <v>44846</v>
      </c>
      <c r="H4630" s="24">
        <v>44846</v>
      </c>
      <c r="I4630" s="19" t="s">
        <v>81</v>
      </c>
      <c r="K4630" s="51" t="str">
        <f ca="1">LeaveTracker[[#This Row],[Days]]&amp;" "&amp;LeaveTracker[[#This Row],[Type of Leave]]</f>
        <v>1 SL</v>
      </c>
      <c r="L4630" s="23">
        <f ca="1">NETWORKDAYS(LeaveTracker[[#This Row],[Start Date]],LeaveTracker[[#This Row],[End Date]],lstHolidays)</f>
        <v>1</v>
      </c>
      <c r="M4630" s="27"/>
    </row>
    <row r="4631" spans="1:13" ht="30" customHeight="1" x14ac:dyDescent="0.3">
      <c r="A4631" s="27">
        <f t="shared" si="47"/>
        <v>955</v>
      </c>
      <c r="B4631" s="31">
        <v>44989</v>
      </c>
      <c r="C4631" s="31">
        <v>44809</v>
      </c>
      <c r="D4631" s="19" t="s">
        <v>304</v>
      </c>
      <c r="E4631" s="51" t="str">
        <f>IF(ISBLANK(LeaveTracker[[#This Row],[Employee Name]]),"-----",VLOOKUP(LeaveTracker[[#This Row],[Employee Name]],Employees[[Employee Name]:[Office]],7))</f>
        <v>TOPS (ADMIN CSU)</v>
      </c>
      <c r="F4631" s="51" t="str">
        <f>IF(ISBLANK(LeaveTracker[[#This Row],[Employee Name]]),"-----",VLOOKUP(LeaveTracker[[#This Row],[Employee Name]],Employees[[Employee Name]:[Office]],6))</f>
        <v>REGULAR</v>
      </c>
      <c r="G4631" s="24">
        <v>44805</v>
      </c>
      <c r="H4631" s="24">
        <v>44806</v>
      </c>
      <c r="I4631" s="19" t="s">
        <v>81</v>
      </c>
      <c r="K4631" s="51" t="str">
        <f ca="1">LeaveTracker[[#This Row],[Days]]&amp;" "&amp;LeaveTracker[[#This Row],[Type of Leave]]</f>
        <v>2 SL</v>
      </c>
      <c r="L4631" s="23">
        <f ca="1">NETWORKDAYS(LeaveTracker[[#This Row],[Start Date]],LeaveTracker[[#This Row],[End Date]],lstHolidays)</f>
        <v>2</v>
      </c>
      <c r="M4631" s="27"/>
    </row>
    <row r="4632" spans="1:13" ht="30" customHeight="1" x14ac:dyDescent="0.3">
      <c r="A4632" s="27">
        <f t="shared" si="47"/>
        <v>956</v>
      </c>
      <c r="B4632" s="31">
        <v>44989</v>
      </c>
      <c r="C4632" s="31">
        <v>44844</v>
      </c>
      <c r="D4632" s="19" t="s">
        <v>304</v>
      </c>
      <c r="E4632" s="51" t="str">
        <f>IF(ISBLANK(LeaveTracker[[#This Row],[Employee Name]]),"-----",VLOOKUP(LeaveTracker[[#This Row],[Employee Name]],Employees[[Employee Name]:[Office]],7))</f>
        <v>TOPS (ADMIN CSU)</v>
      </c>
      <c r="F4632" s="51" t="str">
        <f>IF(ISBLANK(LeaveTracker[[#This Row],[Employee Name]]),"-----",VLOOKUP(LeaveTracker[[#This Row],[Employee Name]],Employees[[Employee Name]:[Office]],6))</f>
        <v>REGULAR</v>
      </c>
      <c r="G4632" s="24">
        <v>44841</v>
      </c>
      <c r="H4632" s="24">
        <v>44841</v>
      </c>
      <c r="I4632" s="19" t="s">
        <v>81</v>
      </c>
      <c r="K4632" s="51" t="str">
        <f ca="1">LeaveTracker[[#This Row],[Days]]&amp;" "&amp;LeaveTracker[[#This Row],[Type of Leave]]</f>
        <v>1 SL</v>
      </c>
      <c r="L4632" s="23">
        <f ca="1">NETWORKDAYS(LeaveTracker[[#This Row],[Start Date]],LeaveTracker[[#This Row],[End Date]],lstHolidays)</f>
        <v>1</v>
      </c>
      <c r="M4632" s="27"/>
    </row>
    <row r="4633" spans="1:13" ht="30" customHeight="1" x14ac:dyDescent="0.3">
      <c r="A4633" s="27">
        <f t="shared" si="47"/>
        <v>957</v>
      </c>
      <c r="B4633" s="31">
        <v>44989</v>
      </c>
      <c r="C4633" s="31">
        <v>44851</v>
      </c>
      <c r="D4633" s="19" t="s">
        <v>304</v>
      </c>
      <c r="E4633" s="51" t="str">
        <f>IF(ISBLANK(LeaveTracker[[#This Row],[Employee Name]]),"-----",VLOOKUP(LeaveTracker[[#This Row],[Employee Name]],Employees[[Employee Name]:[Office]],7))</f>
        <v>TOPS (ADMIN CSU)</v>
      </c>
      <c r="F4633" s="51" t="str">
        <f>IF(ISBLANK(LeaveTracker[[#This Row],[Employee Name]]),"-----",VLOOKUP(LeaveTracker[[#This Row],[Employee Name]],Employees[[Employee Name]:[Office]],6))</f>
        <v>REGULAR</v>
      </c>
      <c r="G4633" s="24">
        <v>44858</v>
      </c>
      <c r="H4633" s="24">
        <v>44858</v>
      </c>
      <c r="I4633" s="19" t="s">
        <v>82</v>
      </c>
      <c r="K4633" s="51" t="str">
        <f ca="1">LeaveTracker[[#This Row],[Days]]&amp;" "&amp;LeaveTracker[[#This Row],[Type of Leave]]</f>
        <v>1 VL</v>
      </c>
      <c r="L4633" s="23">
        <f ca="1">NETWORKDAYS(LeaveTracker[[#This Row],[Start Date]],LeaveTracker[[#This Row],[End Date]],lstHolidays)</f>
        <v>1</v>
      </c>
      <c r="M4633" s="27"/>
    </row>
    <row r="4634" spans="1:13" ht="30" customHeight="1" x14ac:dyDescent="0.3">
      <c r="A4634" s="27">
        <v>957</v>
      </c>
      <c r="B4634" s="31">
        <v>44989</v>
      </c>
      <c r="C4634" s="31">
        <v>44851</v>
      </c>
      <c r="D4634" s="19" t="s">
        <v>304</v>
      </c>
      <c r="E4634" s="51" t="str">
        <f>IF(ISBLANK(LeaveTracker[[#This Row],[Employee Name]]),"-----",VLOOKUP(LeaveTracker[[#This Row],[Employee Name]],Employees[[Employee Name]:[Office]],7))</f>
        <v>TOPS (ADMIN CSU)</v>
      </c>
      <c r="F4634" s="51" t="str">
        <f>IF(ISBLANK(LeaveTracker[[#This Row],[Employee Name]]),"-----",VLOOKUP(LeaveTracker[[#This Row],[Employee Name]],Employees[[Employee Name]:[Office]],6))</f>
        <v>REGULAR</v>
      </c>
      <c r="G4634" s="24">
        <v>44869</v>
      </c>
      <c r="H4634" s="24">
        <v>44869</v>
      </c>
      <c r="I4634" s="19" t="s">
        <v>82</v>
      </c>
      <c r="K4634" s="51" t="str">
        <f ca="1">LeaveTracker[[#This Row],[Days]]&amp;" "&amp;LeaveTracker[[#This Row],[Type of Leave]]</f>
        <v>1 VL</v>
      </c>
      <c r="L4634" s="23">
        <f ca="1">NETWORKDAYS(LeaveTracker[[#This Row],[Start Date]],LeaveTracker[[#This Row],[End Date]],lstHolidays)</f>
        <v>1</v>
      </c>
      <c r="M4634" s="27"/>
    </row>
    <row r="4635" spans="1:13" ht="30" customHeight="1" x14ac:dyDescent="0.3">
      <c r="A4635" s="27">
        <v>957</v>
      </c>
      <c r="B4635" s="31">
        <v>44989</v>
      </c>
      <c r="C4635" s="31">
        <v>44851</v>
      </c>
      <c r="D4635" s="19" t="s">
        <v>304</v>
      </c>
      <c r="E4635" s="51" t="str">
        <f>IF(ISBLANK(LeaveTracker[[#This Row],[Employee Name]]),"-----",VLOOKUP(LeaveTracker[[#This Row],[Employee Name]],Employees[[Employee Name]:[Office]],7))</f>
        <v>TOPS (ADMIN CSU)</v>
      </c>
      <c r="F4635" s="51" t="str">
        <f>IF(ISBLANK(LeaveTracker[[#This Row],[Employee Name]]),"-----",VLOOKUP(LeaveTracker[[#This Row],[Employee Name]],Employees[[Employee Name]:[Office]],6))</f>
        <v>REGULAR</v>
      </c>
      <c r="G4635" s="24">
        <v>44881</v>
      </c>
      <c r="H4635" s="24">
        <v>44881</v>
      </c>
      <c r="I4635" s="19" t="s">
        <v>82</v>
      </c>
      <c r="K4635" s="51" t="str">
        <f ca="1">LeaveTracker[[#This Row],[Days]]&amp;" "&amp;LeaveTracker[[#This Row],[Type of Leave]]</f>
        <v>1 VL</v>
      </c>
      <c r="L4635" s="23">
        <f ca="1">NETWORKDAYS(LeaveTracker[[#This Row],[Start Date]],LeaveTracker[[#This Row],[End Date]],lstHolidays)</f>
        <v>1</v>
      </c>
      <c r="M4635" s="27"/>
    </row>
    <row r="4636" spans="1:13" ht="30" customHeight="1" x14ac:dyDescent="0.3">
      <c r="A4636" s="27">
        <v>957</v>
      </c>
      <c r="B4636" s="31">
        <v>44989</v>
      </c>
      <c r="C4636" s="31">
        <v>44851</v>
      </c>
      <c r="D4636" s="19" t="s">
        <v>304</v>
      </c>
      <c r="E4636" s="51" t="str">
        <f>IF(ISBLANK(LeaveTracker[[#This Row],[Employee Name]]),"-----",VLOOKUP(LeaveTracker[[#This Row],[Employee Name]],Employees[[Employee Name]:[Office]],7))</f>
        <v>TOPS (ADMIN CSU)</v>
      </c>
      <c r="F4636" s="51" t="str">
        <f>IF(ISBLANK(LeaveTracker[[#This Row],[Employee Name]]),"-----",VLOOKUP(LeaveTracker[[#This Row],[Employee Name]],Employees[[Employee Name]:[Office]],6))</f>
        <v>REGULAR</v>
      </c>
      <c r="G4636" s="24">
        <v>44897</v>
      </c>
      <c r="H4636" s="24">
        <v>44897</v>
      </c>
      <c r="I4636" s="19" t="s">
        <v>82</v>
      </c>
      <c r="K4636" s="51" t="str">
        <f ca="1">LeaveTracker[[#This Row],[Days]]&amp;" "&amp;LeaveTracker[[#This Row],[Type of Leave]]</f>
        <v>1 VL</v>
      </c>
      <c r="L4636" s="23">
        <f ca="1">NETWORKDAYS(LeaveTracker[[#This Row],[Start Date]],LeaveTracker[[#This Row],[End Date]],lstHolidays)</f>
        <v>1</v>
      </c>
      <c r="M4636" s="27"/>
    </row>
    <row r="4637" spans="1:13" ht="30" customHeight="1" x14ac:dyDescent="0.3">
      <c r="A4637" s="27">
        <v>957</v>
      </c>
      <c r="B4637" s="31">
        <v>44989</v>
      </c>
      <c r="C4637" s="31">
        <v>44851</v>
      </c>
      <c r="D4637" s="19" t="s">
        <v>304</v>
      </c>
      <c r="E4637" s="51" t="str">
        <f>IF(ISBLANK(LeaveTracker[[#This Row],[Employee Name]]),"-----",VLOOKUP(LeaveTracker[[#This Row],[Employee Name]],Employees[[Employee Name]:[Office]],7))</f>
        <v>TOPS (ADMIN CSU)</v>
      </c>
      <c r="F4637" s="51" t="str">
        <f>IF(ISBLANK(LeaveTracker[[#This Row],[Employee Name]]),"-----",VLOOKUP(LeaveTracker[[#This Row],[Employee Name]],Employees[[Employee Name]:[Office]],6))</f>
        <v>REGULAR</v>
      </c>
      <c r="G4637" s="24">
        <v>44923</v>
      </c>
      <c r="H4637" s="24">
        <v>44923</v>
      </c>
      <c r="I4637" s="19" t="s">
        <v>82</v>
      </c>
      <c r="K4637" s="51" t="str">
        <f ca="1">LeaveTracker[[#This Row],[Days]]&amp;" "&amp;LeaveTracker[[#This Row],[Type of Leave]]</f>
        <v>1 VL</v>
      </c>
      <c r="L4637" s="23">
        <f ca="1">NETWORKDAYS(LeaveTracker[[#This Row],[Start Date]],LeaveTracker[[#This Row],[End Date]],lstHolidays)</f>
        <v>1</v>
      </c>
      <c r="M4637" s="27"/>
    </row>
    <row r="4638" spans="1:13" ht="30" customHeight="1" x14ac:dyDescent="0.3">
      <c r="A4638" s="27">
        <f t="shared" ref="A4638:A4701" si="48">A4637+1</f>
        <v>958</v>
      </c>
      <c r="B4638" s="31">
        <v>44989</v>
      </c>
      <c r="C4638" s="31">
        <v>44896</v>
      </c>
      <c r="D4638" s="19" t="s">
        <v>302</v>
      </c>
      <c r="E4638" s="51" t="str">
        <f>IF(ISBLANK(LeaveTracker[[#This Row],[Employee Name]]),"-----",VLOOKUP(LeaveTracker[[#This Row],[Employee Name]],Employees[[Employee Name]:[Office]],7))</f>
        <v>TOPS (ADMIN CSU)</v>
      </c>
      <c r="F4638" s="51" t="str">
        <f>IF(ISBLANK(LeaveTracker[[#This Row],[Employee Name]]),"-----",VLOOKUP(LeaveTracker[[#This Row],[Employee Name]],Employees[[Employee Name]:[Office]],6))</f>
        <v>REGULAR</v>
      </c>
      <c r="G4638" s="24">
        <v>44921</v>
      </c>
      <c r="H4638" s="24">
        <v>44924</v>
      </c>
      <c r="I4638" s="19" t="s">
        <v>82</v>
      </c>
      <c r="K4638" s="51" t="str">
        <f ca="1">LeaveTracker[[#This Row],[Days]]&amp;" "&amp;LeaveTracker[[#This Row],[Type of Leave]]</f>
        <v>3 VL</v>
      </c>
      <c r="L4638" s="23">
        <f ca="1">NETWORKDAYS(LeaveTracker[[#This Row],[Start Date]],LeaveTracker[[#This Row],[End Date]],lstHolidays)</f>
        <v>3</v>
      </c>
      <c r="M4638" s="27"/>
    </row>
    <row r="4639" spans="1:13" ht="30" customHeight="1" x14ac:dyDescent="0.3">
      <c r="A4639" s="27">
        <f t="shared" si="48"/>
        <v>959</v>
      </c>
      <c r="B4639" s="31">
        <v>44989</v>
      </c>
      <c r="C4639" s="31">
        <v>44851</v>
      </c>
      <c r="D4639" s="19" t="s">
        <v>302</v>
      </c>
      <c r="E4639" s="51" t="str">
        <f>IF(ISBLANK(LeaveTracker[[#This Row],[Employee Name]]),"-----",VLOOKUP(LeaveTracker[[#This Row],[Employee Name]],Employees[[Employee Name]:[Office]],7))</f>
        <v>TOPS (ADMIN CSU)</v>
      </c>
      <c r="F4639" s="51" t="str">
        <f>IF(ISBLANK(LeaveTracker[[#This Row],[Employee Name]]),"-----",VLOOKUP(LeaveTracker[[#This Row],[Employee Name]],Employees[[Employee Name]:[Office]],6))</f>
        <v>REGULAR</v>
      </c>
      <c r="G4639" s="24">
        <v>44846</v>
      </c>
      <c r="H4639" s="24">
        <v>44848</v>
      </c>
      <c r="I4639" s="19" t="s">
        <v>298</v>
      </c>
      <c r="J4639" s="43" t="s">
        <v>299</v>
      </c>
      <c r="K4639" s="51" t="str">
        <f ca="1">LeaveTracker[[#This Row],[Days]]&amp;" "&amp;LeaveTracker[[#This Row],[Type of Leave]]</f>
        <v>3 OTHER</v>
      </c>
      <c r="L4639" s="23">
        <f ca="1">NETWORKDAYS(LeaveTracker[[#This Row],[Start Date]],LeaveTracker[[#This Row],[End Date]],lstHolidays)</f>
        <v>3</v>
      </c>
      <c r="M4639" s="27"/>
    </row>
    <row r="4640" spans="1:13" ht="30" customHeight="1" x14ac:dyDescent="0.3">
      <c r="A4640" s="27">
        <f t="shared" si="48"/>
        <v>960</v>
      </c>
      <c r="B4640" s="31">
        <v>44989</v>
      </c>
      <c r="C4640" s="31">
        <v>44953</v>
      </c>
      <c r="D4640" s="19" t="s">
        <v>1891</v>
      </c>
      <c r="E4640" s="51" t="str">
        <f>IF(ISBLANK(LeaveTracker[[#This Row],[Employee Name]]),"-----",VLOOKUP(LeaveTracker[[#This Row],[Employee Name]],Employees[[Employee Name]:[Office]],7))</f>
        <v>PICNIC GROVE</v>
      </c>
      <c r="F4640" s="51" t="str">
        <f>IF(ISBLANK(LeaveTracker[[#This Row],[Employee Name]]),"-----",VLOOKUP(LeaveTracker[[#This Row],[Employee Name]],Employees[[Employee Name]:[Office]],6))</f>
        <v>CASUAL</v>
      </c>
      <c r="G4640" s="24">
        <v>44958</v>
      </c>
      <c r="H4640" s="24">
        <v>44958</v>
      </c>
      <c r="I4640" s="19" t="s">
        <v>82</v>
      </c>
      <c r="K4640" s="51" t="str">
        <f ca="1">LeaveTracker[[#This Row],[Days]]&amp;" "&amp;LeaveTracker[[#This Row],[Type of Leave]]</f>
        <v>1 VL</v>
      </c>
      <c r="L4640" s="23">
        <f ca="1">NETWORKDAYS(LeaveTracker[[#This Row],[Start Date]],LeaveTracker[[#This Row],[End Date]],lstHolidays)</f>
        <v>1</v>
      </c>
      <c r="M4640" s="27"/>
    </row>
    <row r="4641" spans="1:13" ht="30" customHeight="1" x14ac:dyDescent="0.3">
      <c r="A4641" s="27">
        <v>960</v>
      </c>
      <c r="B4641" s="31">
        <v>44989</v>
      </c>
      <c r="C4641" s="31">
        <v>44953</v>
      </c>
      <c r="D4641" s="19" t="s">
        <v>1891</v>
      </c>
      <c r="E4641" s="51" t="str">
        <f>IF(ISBLANK(LeaveTracker[[#This Row],[Employee Name]]),"-----",VLOOKUP(LeaveTracker[[#This Row],[Employee Name]],Employees[[Employee Name]:[Office]],7))</f>
        <v>PICNIC GROVE</v>
      </c>
      <c r="F4641" s="51" t="str">
        <f>IF(ISBLANK(LeaveTracker[[#This Row],[Employee Name]]),"-----",VLOOKUP(LeaveTracker[[#This Row],[Employee Name]],Employees[[Employee Name]:[Office]],6))</f>
        <v>CASUAL</v>
      </c>
      <c r="G4641" s="24">
        <v>44961</v>
      </c>
      <c r="H4641" s="24">
        <v>44962</v>
      </c>
      <c r="I4641" s="19" t="s">
        <v>82</v>
      </c>
      <c r="K4641" s="51" t="str">
        <f>LeaveTracker[[#This Row],[Days]]&amp;" "&amp;LeaveTracker[[#This Row],[Type of Leave]]</f>
        <v>2 VL</v>
      </c>
      <c r="L4641" s="23">
        <v>2</v>
      </c>
      <c r="M4641" s="27"/>
    </row>
    <row r="4642" spans="1:13" ht="30" customHeight="1" x14ac:dyDescent="0.3">
      <c r="A4642" s="27">
        <v>960</v>
      </c>
      <c r="B4642" s="31">
        <v>44989</v>
      </c>
      <c r="C4642" s="31">
        <v>44953</v>
      </c>
      <c r="D4642" s="19" t="s">
        <v>1891</v>
      </c>
      <c r="E4642" s="51" t="str">
        <f>IF(ISBLANK(LeaveTracker[[#This Row],[Employee Name]]),"-----",VLOOKUP(LeaveTracker[[#This Row],[Employee Name]],Employees[[Employee Name]:[Office]],7))</f>
        <v>PICNIC GROVE</v>
      </c>
      <c r="F4642" s="51" t="str">
        <f>IF(ISBLANK(LeaveTracker[[#This Row],[Employee Name]]),"-----",VLOOKUP(LeaveTracker[[#This Row],[Employee Name]],Employees[[Employee Name]:[Office]],6))</f>
        <v>CASUAL</v>
      </c>
      <c r="G4642" s="24">
        <v>44966</v>
      </c>
      <c r="H4642" s="24">
        <v>44969</v>
      </c>
      <c r="I4642" s="19" t="s">
        <v>82</v>
      </c>
      <c r="K4642" s="51" t="str">
        <f>LeaveTracker[[#This Row],[Days]]&amp;" "&amp;LeaveTracker[[#This Row],[Type of Leave]]</f>
        <v>4 VL</v>
      </c>
      <c r="L4642" s="23">
        <v>4</v>
      </c>
      <c r="M4642" s="27"/>
    </row>
    <row r="4643" spans="1:13" ht="30" customHeight="1" x14ac:dyDescent="0.3">
      <c r="A4643" s="27">
        <f t="shared" si="48"/>
        <v>961</v>
      </c>
      <c r="B4643" s="31">
        <v>44989</v>
      </c>
      <c r="C4643" s="31">
        <v>44959</v>
      </c>
      <c r="D4643" s="19" t="s">
        <v>2183</v>
      </c>
      <c r="E4643" s="51" t="str">
        <f>IF(ISBLANK(LeaveTracker[[#This Row],[Employee Name]]),"-----",VLOOKUP(LeaveTracker[[#This Row],[Employee Name]],Employees[[Employee Name]:[Office]],7))</f>
        <v>MAHOGANY MARKET</v>
      </c>
      <c r="F4643" s="51" t="str">
        <f>IF(ISBLANK(LeaveTracker[[#This Row],[Employee Name]]),"-----",VLOOKUP(LeaveTracker[[#This Row],[Employee Name]],Employees[[Employee Name]:[Office]],6))</f>
        <v>REGULAR</v>
      </c>
      <c r="G4643" s="24">
        <v>44965</v>
      </c>
      <c r="H4643" s="24">
        <v>44968</v>
      </c>
      <c r="I4643" s="19" t="s">
        <v>82</v>
      </c>
      <c r="K4643" s="51" t="str">
        <f>LeaveTracker[[#This Row],[Days]]&amp;" "&amp;LeaveTracker[[#This Row],[Type of Leave]]</f>
        <v>4 VL</v>
      </c>
      <c r="L4643" s="23">
        <v>4</v>
      </c>
      <c r="M4643" s="27"/>
    </row>
    <row r="4644" spans="1:13" ht="30" customHeight="1" x14ac:dyDescent="0.3">
      <c r="A4644" s="27">
        <f t="shared" si="48"/>
        <v>962</v>
      </c>
      <c r="B4644" s="31">
        <v>44989</v>
      </c>
      <c r="C4644" s="31">
        <v>44938</v>
      </c>
      <c r="D4644" s="19" t="s">
        <v>423</v>
      </c>
      <c r="E4644" s="51" t="str">
        <f>IF(ISBLANK(LeaveTracker[[#This Row],[Employee Name]]),"-----",VLOOKUP(LeaveTracker[[#This Row],[Employee Name]],Employees[[Employee Name]:[Office]],7))</f>
        <v>PICNIC GROVE</v>
      </c>
      <c r="F4644" s="51" t="str">
        <f>IF(ISBLANK(LeaveTracker[[#This Row],[Employee Name]]),"-----",VLOOKUP(LeaveTracker[[#This Row],[Employee Name]],Employees[[Employee Name]:[Office]],6))</f>
        <v>REGULAR</v>
      </c>
      <c r="G4644" s="24">
        <v>44907</v>
      </c>
      <c r="H4644" s="24">
        <v>44932</v>
      </c>
      <c r="I4644" s="19" t="s">
        <v>82</v>
      </c>
      <c r="K4644" s="51" t="str">
        <f>LeaveTracker[[#This Row],[Days]]&amp;" "&amp;LeaveTracker[[#This Row],[Type of Leave]]</f>
        <v>19 VL</v>
      </c>
      <c r="L4644" s="23">
        <v>19</v>
      </c>
      <c r="M4644" s="27"/>
    </row>
    <row r="4645" spans="1:13" ht="30" customHeight="1" x14ac:dyDescent="0.3">
      <c r="A4645" s="27">
        <f t="shared" si="48"/>
        <v>963</v>
      </c>
      <c r="B4645" s="31">
        <v>44989</v>
      </c>
      <c r="C4645" s="31">
        <v>44978</v>
      </c>
      <c r="D4645" s="19" t="s">
        <v>2150</v>
      </c>
      <c r="E4645" s="51">
        <f>IF(ISBLANK(LeaveTracker[[#This Row],[Employee Name]]),"-----",VLOOKUP(LeaveTracker[[#This Row],[Employee Name]],Employees[[Employee Name]:[Office]],7))</f>
        <v>0</v>
      </c>
      <c r="F4645" s="51">
        <f>IF(ISBLANK(LeaveTracker[[#This Row],[Employee Name]]),"-----",VLOOKUP(LeaveTracker[[#This Row],[Employee Name]],Employees[[Employee Name]:[Office]],6))</f>
        <v>0</v>
      </c>
      <c r="G4645" s="24">
        <v>44977</v>
      </c>
      <c r="H4645" s="24">
        <v>44977</v>
      </c>
      <c r="I4645" s="19" t="s">
        <v>81</v>
      </c>
      <c r="K4645" s="51" t="str">
        <f ca="1">LeaveTracker[[#This Row],[Days]]&amp;" "&amp;LeaveTracker[[#This Row],[Type of Leave]]</f>
        <v>1 SL</v>
      </c>
      <c r="L4645" s="23">
        <f ca="1">NETWORKDAYS(LeaveTracker[[#This Row],[Start Date]],LeaveTracker[[#This Row],[End Date]],lstHolidays)</f>
        <v>1</v>
      </c>
      <c r="M4645" s="27"/>
    </row>
    <row r="4646" spans="1:13" ht="30" customHeight="1" x14ac:dyDescent="0.3">
      <c r="A4646" s="27">
        <f t="shared" si="48"/>
        <v>964</v>
      </c>
      <c r="B4646" s="31">
        <v>44989</v>
      </c>
      <c r="C4646" s="31">
        <v>44931</v>
      </c>
      <c r="D4646" s="19" t="s">
        <v>2187</v>
      </c>
      <c r="E4646" s="51" t="str">
        <f>IF(ISBLANK(LeaveTracker[[#This Row],[Employee Name]]),"-----",VLOOKUP(LeaveTracker[[#This Row],[Employee Name]],Employees[[Employee Name]:[Office]],7))</f>
        <v>BAC</v>
      </c>
      <c r="F4646" s="51">
        <f>IF(ISBLANK(LeaveTracker[[#This Row],[Employee Name]]),"-----",VLOOKUP(LeaveTracker[[#This Row],[Employee Name]],Employees[[Employee Name]:[Office]],6))</f>
        <v>0</v>
      </c>
      <c r="G4646" s="24">
        <v>44938</v>
      </c>
      <c r="H4646" s="24">
        <v>44939</v>
      </c>
      <c r="I4646" s="19" t="s">
        <v>82</v>
      </c>
      <c r="K4646" s="51" t="str">
        <f ca="1">LeaveTracker[[#This Row],[Days]]&amp;" "&amp;LeaveTracker[[#This Row],[Type of Leave]]</f>
        <v>2 VL</v>
      </c>
      <c r="L4646" s="23">
        <f ca="1">NETWORKDAYS(LeaveTracker[[#This Row],[Start Date]],LeaveTracker[[#This Row],[End Date]],lstHolidays)</f>
        <v>2</v>
      </c>
      <c r="M4646" s="27"/>
    </row>
    <row r="4647" spans="1:13" ht="30" customHeight="1" x14ac:dyDescent="0.3">
      <c r="A4647" s="27">
        <f t="shared" si="48"/>
        <v>965</v>
      </c>
      <c r="B4647" s="31">
        <v>44989</v>
      </c>
      <c r="C4647" s="31">
        <v>44930</v>
      </c>
      <c r="D4647" s="19" t="s">
        <v>2190</v>
      </c>
      <c r="E4647" s="19" t="str">
        <f>IF(ISBLANK(LeaveTracker[[#This Row],[Employee Name]]),"-----",VLOOKUP(LeaveTracker[[#This Row],[Employee Name]],Employees[[Employee Name]:[Office]],7))</f>
        <v>CSU</v>
      </c>
      <c r="F4647" s="19">
        <f>IF(ISBLANK(LeaveTracker[[#This Row],[Employee Name]]),"-----",VLOOKUP(LeaveTracker[[#This Row],[Employee Name]],Employees[[Employee Name]:[Office]],6))</f>
        <v>0</v>
      </c>
      <c r="G4647" s="24">
        <v>44930</v>
      </c>
      <c r="H4647" s="24">
        <v>44930</v>
      </c>
      <c r="I4647" s="19" t="s">
        <v>298</v>
      </c>
      <c r="J4647" s="43" t="s">
        <v>763</v>
      </c>
      <c r="K4647" s="61" t="str">
        <f ca="1">LeaveTracker[[#This Row],[Days]]&amp;" "&amp;LeaveTracker[[#This Row],[Type of Leave]]</f>
        <v>1 OTHER</v>
      </c>
      <c r="L4647" s="23">
        <f ca="1">NETWORKDAYS(LeaveTracker[[#This Row],[Start Date]],LeaveTracker[[#This Row],[End Date]],lstHolidays)</f>
        <v>1</v>
      </c>
      <c r="M4647" s="27"/>
    </row>
    <row r="4648" spans="1:13" ht="30" customHeight="1" x14ac:dyDescent="0.3">
      <c r="A4648" s="27">
        <v>965</v>
      </c>
      <c r="B4648" s="31">
        <v>44989</v>
      </c>
      <c r="C4648" s="31">
        <v>44930</v>
      </c>
      <c r="D4648" s="19" t="s">
        <v>2190</v>
      </c>
      <c r="E4648" s="19" t="str">
        <f>IF(ISBLANK(LeaveTracker[[#This Row],[Employee Name]]),"-----",VLOOKUP(LeaveTracker[[#This Row],[Employee Name]],Employees[[Employee Name]:[Office]],7))</f>
        <v>CSU</v>
      </c>
      <c r="F4648" s="19">
        <f>IF(ISBLANK(LeaveTracker[[#This Row],[Employee Name]]),"-----",VLOOKUP(LeaveTracker[[#This Row],[Employee Name]],Employees[[Employee Name]:[Office]],6))</f>
        <v>0</v>
      </c>
      <c r="G4648" s="24">
        <v>44933</v>
      </c>
      <c r="H4648" s="24">
        <v>44933</v>
      </c>
      <c r="I4648" s="19" t="s">
        <v>298</v>
      </c>
      <c r="J4648" s="43" t="s">
        <v>763</v>
      </c>
      <c r="K4648" s="61" t="str">
        <f>LeaveTracker[[#This Row],[Days]]&amp;" "&amp;LeaveTracker[[#This Row],[Type of Leave]]</f>
        <v>1 OTHER</v>
      </c>
      <c r="L4648" s="23">
        <v>1</v>
      </c>
      <c r="M4648" s="27"/>
    </row>
    <row r="4649" spans="1:13" ht="30" customHeight="1" x14ac:dyDescent="0.3">
      <c r="A4649" s="27">
        <v>965</v>
      </c>
      <c r="B4649" s="31">
        <v>44989</v>
      </c>
      <c r="C4649" s="31">
        <v>44930</v>
      </c>
      <c r="D4649" s="19" t="s">
        <v>2190</v>
      </c>
      <c r="E4649" s="19" t="str">
        <f>IF(ISBLANK(LeaveTracker[[#This Row],[Employee Name]]),"-----",VLOOKUP(LeaveTracker[[#This Row],[Employee Name]],Employees[[Employee Name]:[Office]],7))</f>
        <v>CSU</v>
      </c>
      <c r="F4649" s="19">
        <f>IF(ISBLANK(LeaveTracker[[#This Row],[Employee Name]]),"-----",VLOOKUP(LeaveTracker[[#This Row],[Employee Name]],Employees[[Employee Name]:[Office]],6))</f>
        <v>0</v>
      </c>
      <c r="G4649" s="24">
        <v>44936</v>
      </c>
      <c r="H4649" s="24">
        <v>44936</v>
      </c>
      <c r="I4649" s="19" t="s">
        <v>298</v>
      </c>
      <c r="J4649" s="43" t="s">
        <v>763</v>
      </c>
      <c r="K4649" s="61" t="str">
        <f ca="1">LeaveTracker[[#This Row],[Days]]&amp;" "&amp;LeaveTracker[[#This Row],[Type of Leave]]</f>
        <v>1 OTHER</v>
      </c>
      <c r="L4649" s="23">
        <f ca="1">NETWORKDAYS(LeaveTracker[[#This Row],[Start Date]],LeaveTracker[[#This Row],[End Date]],lstHolidays)</f>
        <v>1</v>
      </c>
      <c r="M4649" s="27"/>
    </row>
    <row r="4650" spans="1:13" ht="30" customHeight="1" x14ac:dyDescent="0.3">
      <c r="A4650" s="27">
        <v>965</v>
      </c>
      <c r="B4650" s="31">
        <v>44989</v>
      </c>
      <c r="C4650" s="31">
        <v>44930</v>
      </c>
      <c r="D4650" s="19" t="s">
        <v>2190</v>
      </c>
      <c r="E4650" s="19" t="str">
        <f>IF(ISBLANK(LeaveTracker[[#This Row],[Employee Name]]),"-----",VLOOKUP(LeaveTracker[[#This Row],[Employee Name]],Employees[[Employee Name]:[Office]],7))</f>
        <v>CSU</v>
      </c>
      <c r="F4650" s="19">
        <f>IF(ISBLANK(LeaveTracker[[#This Row],[Employee Name]]),"-----",VLOOKUP(LeaveTracker[[#This Row],[Employee Name]],Employees[[Employee Name]:[Office]],6))</f>
        <v>0</v>
      </c>
      <c r="G4650" s="24">
        <v>44939</v>
      </c>
      <c r="H4650" s="24">
        <v>44939</v>
      </c>
      <c r="I4650" s="19" t="s">
        <v>298</v>
      </c>
      <c r="J4650" s="43" t="s">
        <v>763</v>
      </c>
      <c r="K4650" s="61" t="str">
        <f ca="1">LeaveTracker[[#This Row],[Days]]&amp;" "&amp;LeaveTracker[[#This Row],[Type of Leave]]</f>
        <v>1 OTHER</v>
      </c>
      <c r="L4650" s="23">
        <f ca="1">NETWORKDAYS(LeaveTracker[[#This Row],[Start Date]],LeaveTracker[[#This Row],[End Date]],lstHolidays)</f>
        <v>1</v>
      </c>
      <c r="M4650" s="27"/>
    </row>
    <row r="4651" spans="1:13" ht="30" customHeight="1" x14ac:dyDescent="0.3">
      <c r="A4651" s="27">
        <f t="shared" si="48"/>
        <v>966</v>
      </c>
      <c r="B4651" s="31">
        <v>44989</v>
      </c>
      <c r="C4651" s="31">
        <v>44932</v>
      </c>
      <c r="D4651" s="19" t="s">
        <v>2194</v>
      </c>
      <c r="E4651" s="19" t="str">
        <f>IF(ISBLANK(LeaveTracker[[#This Row],[Employee Name]]),"-----",VLOOKUP(LeaveTracker[[#This Row],[Employee Name]],Employees[[Employee Name]:[Office]],7))</f>
        <v>TOPS/CSU</v>
      </c>
      <c r="F4651" s="19">
        <f>IF(ISBLANK(LeaveTracker[[#This Row],[Employee Name]]),"-----",VLOOKUP(LeaveTracker[[#This Row],[Employee Name]],Employees[[Employee Name]:[Office]],6))</f>
        <v>0</v>
      </c>
      <c r="G4651" s="24">
        <v>44929</v>
      </c>
      <c r="H4651" s="24">
        <v>44957</v>
      </c>
      <c r="I4651" s="19" t="s">
        <v>81</v>
      </c>
      <c r="K4651" s="61" t="str">
        <f ca="1">LeaveTracker[[#This Row],[Days]]&amp;" "&amp;LeaveTracker[[#This Row],[Type of Leave]]</f>
        <v>21 SL</v>
      </c>
      <c r="L4651" s="23">
        <f ca="1">NETWORKDAYS(LeaveTracker[[#This Row],[Start Date]],LeaveTracker[[#This Row],[End Date]],lstHolidays)</f>
        <v>21</v>
      </c>
      <c r="M4651" s="27"/>
    </row>
    <row r="4652" spans="1:13" ht="30" customHeight="1" x14ac:dyDescent="0.3">
      <c r="A4652" s="27">
        <f t="shared" si="48"/>
        <v>967</v>
      </c>
      <c r="B4652" s="31">
        <v>44989</v>
      </c>
      <c r="D4652" s="19" t="s">
        <v>2197</v>
      </c>
      <c r="E4652" s="19" t="str">
        <f>IF(ISBLANK(LeaveTracker[[#This Row],[Employee Name]]),"-----",VLOOKUP(LeaveTracker[[#This Row],[Employee Name]],Employees[[Employee Name]:[Office]],7))</f>
        <v>HALL OF JUSTICE</v>
      </c>
      <c r="F4652" s="19">
        <f>IF(ISBLANK(LeaveTracker[[#This Row],[Employee Name]]),"-----",VLOOKUP(LeaveTracker[[#This Row],[Employee Name]],Employees[[Employee Name]:[Office]],6))</f>
        <v>0</v>
      </c>
      <c r="G4652" s="24">
        <v>44935</v>
      </c>
      <c r="H4652" s="24">
        <v>44957</v>
      </c>
      <c r="I4652" s="19" t="s">
        <v>82</v>
      </c>
      <c r="K4652" s="61" t="str">
        <f ca="1">LeaveTracker[[#This Row],[Days]]&amp;" "&amp;LeaveTracker[[#This Row],[Type of Leave]]</f>
        <v>17 VL</v>
      </c>
      <c r="L4652" s="23">
        <f ca="1">NETWORKDAYS(LeaveTracker[[#This Row],[Start Date]],LeaveTracker[[#This Row],[End Date]],lstHolidays)</f>
        <v>17</v>
      </c>
      <c r="M4652" s="27"/>
    </row>
    <row r="4653" spans="1:13" ht="30" customHeight="1" x14ac:dyDescent="0.3">
      <c r="A4653" s="27">
        <f t="shared" si="48"/>
        <v>968</v>
      </c>
      <c r="B4653" s="31">
        <v>44989</v>
      </c>
      <c r="C4653" s="31">
        <v>44907</v>
      </c>
      <c r="D4653" s="19" t="s">
        <v>1963</v>
      </c>
      <c r="E4653" s="51" t="str">
        <f>IF(ISBLANK(LeaveTracker[[#This Row],[Employee Name]]),"-----",VLOOKUP(LeaveTracker[[#This Row],[Employee Name]],Employees[[Employee Name]:[Office]],7))</f>
        <v>TCNHS-ISHS</v>
      </c>
      <c r="F4653" s="19" t="str">
        <f>IF(ISBLANK(LeaveTracker[[#This Row],[Employee Name]]),"-----",VLOOKUP(LeaveTracker[[#This Row],[Employee Name]],Employees[[Employee Name]:[Office]],6))</f>
        <v>JOBCON</v>
      </c>
      <c r="G4653" s="24">
        <v>44897</v>
      </c>
      <c r="H4653" s="24">
        <v>44900</v>
      </c>
      <c r="I4653" s="19" t="s">
        <v>81</v>
      </c>
      <c r="K4653" s="61" t="str">
        <f ca="1">LeaveTracker[[#This Row],[Days]]&amp;" "&amp;LeaveTracker[[#This Row],[Type of Leave]]</f>
        <v>2 SL</v>
      </c>
      <c r="L4653" s="23">
        <f ca="1">NETWORKDAYS(LeaveTracker[[#This Row],[Start Date]],LeaveTracker[[#This Row],[End Date]],lstHolidays)</f>
        <v>2</v>
      </c>
      <c r="M4653" s="27"/>
    </row>
    <row r="4654" spans="1:13" ht="30" customHeight="1" x14ac:dyDescent="0.3">
      <c r="A4654" s="27">
        <f t="shared" si="48"/>
        <v>969</v>
      </c>
      <c r="B4654" s="31">
        <v>44989</v>
      </c>
      <c r="C4654" s="31">
        <v>44931</v>
      </c>
      <c r="D4654" s="19" t="s">
        <v>2200</v>
      </c>
      <c r="E4654" s="19" t="str">
        <f>IF(ISBLANK(LeaveTracker[[#This Row],[Employee Name]]),"-----",VLOOKUP(LeaveTracker[[#This Row],[Employee Name]],Employees[[Employee Name]:[Office]],7))</f>
        <v>OSPITAL NG TAGAYTAY</v>
      </c>
      <c r="F4654" s="19">
        <f>IF(ISBLANK(LeaveTracker[[#This Row],[Employee Name]]),"-----",VLOOKUP(LeaveTracker[[#This Row],[Employee Name]],Employees[[Employee Name]:[Office]],6))</f>
        <v>0</v>
      </c>
      <c r="G4654" s="24">
        <v>44892</v>
      </c>
      <c r="H4654" s="24">
        <v>44895</v>
      </c>
      <c r="I4654" s="19" t="s">
        <v>81</v>
      </c>
      <c r="K4654" s="61" t="str">
        <f>LeaveTracker[[#This Row],[Days]]&amp;" "&amp;LeaveTracker[[#This Row],[Type of Leave]]</f>
        <v>4 SL</v>
      </c>
      <c r="L4654" s="23">
        <v>4</v>
      </c>
      <c r="M4654" s="27"/>
    </row>
    <row r="4655" spans="1:13" ht="30" customHeight="1" x14ac:dyDescent="0.3">
      <c r="A4655" s="27">
        <f t="shared" si="48"/>
        <v>970</v>
      </c>
      <c r="B4655" s="31">
        <v>44989</v>
      </c>
      <c r="C4655" s="31">
        <v>44943</v>
      </c>
      <c r="D4655" s="19" t="s">
        <v>2202</v>
      </c>
      <c r="E4655" s="19" t="str">
        <f>IF(ISBLANK(LeaveTracker[[#This Row],[Employee Name]]),"-----",VLOOKUP(LeaveTracker[[#This Row],[Employee Name]],Employees[[Employee Name]:[Office]],7))</f>
        <v>HALL OF JUSTICE</v>
      </c>
      <c r="F4655" s="19">
        <f>IF(ISBLANK(LeaveTracker[[#This Row],[Employee Name]]),"-----",VLOOKUP(LeaveTracker[[#This Row],[Employee Name]],Employees[[Employee Name]:[Office]],6))</f>
        <v>0</v>
      </c>
      <c r="G4655" s="24">
        <v>44949</v>
      </c>
      <c r="H4655" s="24">
        <v>44953</v>
      </c>
      <c r="I4655" s="19" t="s">
        <v>82</v>
      </c>
      <c r="K4655" s="61" t="str">
        <f ca="1">LeaveTracker[[#This Row],[Days]]&amp;" "&amp;LeaveTracker[[#This Row],[Type of Leave]]</f>
        <v>5 VL</v>
      </c>
      <c r="L4655" s="23">
        <f ca="1">NETWORKDAYS(LeaveTracker[[#This Row],[Start Date]],LeaveTracker[[#This Row],[End Date]],lstHolidays)</f>
        <v>5</v>
      </c>
      <c r="M4655" s="27"/>
    </row>
    <row r="4656" spans="1:13" ht="30" customHeight="1" x14ac:dyDescent="0.3">
      <c r="A4656" s="27">
        <f t="shared" si="48"/>
        <v>971</v>
      </c>
      <c r="B4656" s="31">
        <v>44989</v>
      </c>
      <c r="C4656" s="31">
        <v>44939</v>
      </c>
      <c r="D4656" s="19" t="s">
        <v>2205</v>
      </c>
      <c r="E4656" s="19" t="str">
        <f>IF(ISBLANK(LeaveTracker[[#This Row],[Employee Name]]),"-----",VLOOKUP(LeaveTracker[[#This Row],[Employee Name]],Employees[[Employee Name]:[Office]],7))</f>
        <v>OSPITAL NG TAGAYTAY</v>
      </c>
      <c r="F4656" s="19">
        <f>IF(ISBLANK(LeaveTracker[[#This Row],[Employee Name]]),"-----",VLOOKUP(LeaveTracker[[#This Row],[Employee Name]],Employees[[Employee Name]:[Office]],6))</f>
        <v>0</v>
      </c>
      <c r="G4656" s="24">
        <v>44929</v>
      </c>
      <c r="H4656" s="24">
        <v>44929</v>
      </c>
      <c r="I4656" s="19" t="s">
        <v>81</v>
      </c>
      <c r="K4656" s="61" t="str">
        <f ca="1">LeaveTracker[[#This Row],[Days]]&amp;" "&amp;LeaveTracker[[#This Row],[Type of Leave]]</f>
        <v>1 SL</v>
      </c>
      <c r="L4656" s="23">
        <f ca="1">NETWORKDAYS(LeaveTracker[[#This Row],[Start Date]],LeaveTracker[[#This Row],[End Date]],lstHolidays)</f>
        <v>1</v>
      </c>
      <c r="M4656" s="27"/>
    </row>
    <row r="4657" spans="1:13" ht="30" customHeight="1" x14ac:dyDescent="0.3">
      <c r="A4657" s="27">
        <f t="shared" si="48"/>
        <v>972</v>
      </c>
      <c r="B4657" s="31">
        <v>44989</v>
      </c>
      <c r="C4657" s="31">
        <v>44967</v>
      </c>
      <c r="D4657" s="19" t="s">
        <v>2206</v>
      </c>
      <c r="E4657" s="19" t="str">
        <f>IF(ISBLANK(LeaveTracker[[#This Row],[Employee Name]]),"-----",VLOOKUP(LeaveTracker[[#This Row],[Employee Name]],Employees[[Employee Name]:[Office]],7))</f>
        <v>CENRO</v>
      </c>
      <c r="F4657" s="19">
        <f>IF(ISBLANK(LeaveTracker[[#This Row],[Employee Name]]),"-----",VLOOKUP(LeaveTracker[[#This Row],[Employee Name]],Employees[[Employee Name]:[Office]],6))</f>
        <v>0</v>
      </c>
      <c r="G4657" s="24">
        <v>44966</v>
      </c>
      <c r="H4657" s="24">
        <v>44966</v>
      </c>
      <c r="I4657" s="19" t="s">
        <v>81</v>
      </c>
      <c r="K4657" s="61" t="str">
        <f ca="1">LeaveTracker[[#This Row],[Days]]&amp;" "&amp;LeaveTracker[[#This Row],[Type of Leave]]</f>
        <v>1 SL</v>
      </c>
      <c r="L4657" s="23">
        <f ca="1">NETWORKDAYS(LeaveTracker[[#This Row],[Start Date]],LeaveTracker[[#This Row],[End Date]],lstHolidays)</f>
        <v>1</v>
      </c>
      <c r="M4657" s="27"/>
    </row>
    <row r="4658" spans="1:13" ht="30" customHeight="1" x14ac:dyDescent="0.3">
      <c r="A4658" s="27">
        <f t="shared" si="48"/>
        <v>973</v>
      </c>
      <c r="B4658" s="31">
        <v>44989</v>
      </c>
      <c r="C4658" s="31">
        <v>44973</v>
      </c>
      <c r="D4658" s="19" t="s">
        <v>1911</v>
      </c>
      <c r="E4658" s="19" t="str">
        <f>IF(ISBLANK(LeaveTracker[[#This Row],[Employee Name]]),"-----",VLOOKUP(LeaveTracker[[#This Row],[Employee Name]],Employees[[Employee Name]:[Office]],7))</f>
        <v>PICNIC GROVE</v>
      </c>
      <c r="F4658" s="19" t="str">
        <f>IF(ISBLANK(LeaveTracker[[#This Row],[Employee Name]]),"-----",VLOOKUP(LeaveTracker[[#This Row],[Employee Name]],Employees[[Employee Name]:[Office]],6))</f>
        <v>CASUAL</v>
      </c>
      <c r="G4658" s="24">
        <v>44966</v>
      </c>
      <c r="H4658" s="24">
        <v>44969</v>
      </c>
      <c r="I4658" s="19" t="s">
        <v>81</v>
      </c>
      <c r="K4658" s="61" t="str">
        <f>LeaveTracker[[#This Row],[Days]]&amp;" "&amp;LeaveTracker[[#This Row],[Type of Leave]]</f>
        <v>4 SL</v>
      </c>
      <c r="L4658" s="23">
        <v>4</v>
      </c>
      <c r="M4658" s="27"/>
    </row>
    <row r="4659" spans="1:13" ht="30" customHeight="1" x14ac:dyDescent="0.3">
      <c r="A4659" s="27">
        <f t="shared" si="48"/>
        <v>974</v>
      </c>
      <c r="B4659" s="31">
        <v>44989</v>
      </c>
      <c r="C4659" s="31">
        <v>44973</v>
      </c>
      <c r="D4659" s="19" t="s">
        <v>1804</v>
      </c>
      <c r="E4659" s="19" t="str">
        <f>IF(ISBLANK(LeaveTracker[[#This Row],[Employee Name]]),"-----",VLOOKUP(LeaveTracker[[#This Row],[Employee Name]],Employees[[Employee Name]:[Office]],7))</f>
        <v>CENRO</v>
      </c>
      <c r="F4659" s="19" t="str">
        <f>IF(ISBLANK(LeaveTracker[[#This Row],[Employee Name]]),"-----",VLOOKUP(LeaveTracker[[#This Row],[Employee Name]],Employees[[Employee Name]:[Office]],6))</f>
        <v>CASUAL</v>
      </c>
      <c r="G4659" s="24">
        <v>44970</v>
      </c>
      <c r="H4659" s="24">
        <v>44971</v>
      </c>
      <c r="I4659" s="19" t="s">
        <v>81</v>
      </c>
      <c r="K4659" s="61" t="str">
        <f ca="1">LeaveTracker[[#This Row],[Days]]&amp;" "&amp;LeaveTracker[[#This Row],[Type of Leave]]</f>
        <v>2 SL</v>
      </c>
      <c r="L4659" s="23">
        <f ca="1">NETWORKDAYS(LeaveTracker[[#This Row],[Start Date]],LeaveTracker[[#This Row],[End Date]],lstHolidays)</f>
        <v>2</v>
      </c>
      <c r="M4659" s="27"/>
    </row>
    <row r="4660" spans="1:13" ht="30" customHeight="1" x14ac:dyDescent="0.3">
      <c r="A4660" s="27">
        <f t="shared" si="48"/>
        <v>975</v>
      </c>
      <c r="B4660" s="31">
        <v>44989</v>
      </c>
      <c r="C4660" s="31">
        <v>45262</v>
      </c>
      <c r="D4660" s="19" t="s">
        <v>341</v>
      </c>
      <c r="E4660" s="19" t="str">
        <f>IF(ISBLANK(LeaveTracker[[#This Row],[Employee Name]]),"-----",VLOOKUP(LeaveTracker[[#This Row],[Employee Name]],Employees[[Employee Name]:[Office]],7))</f>
        <v>MO</v>
      </c>
      <c r="F4660" s="19" t="str">
        <f>IF(ISBLANK(LeaveTracker[[#This Row],[Employee Name]]),"-----",VLOOKUP(LeaveTracker[[#This Row],[Employee Name]],Employees[[Employee Name]:[Office]],6))</f>
        <v>REGULAR</v>
      </c>
      <c r="G4660" s="24">
        <v>44916</v>
      </c>
      <c r="H4660" s="24">
        <v>44918</v>
      </c>
      <c r="I4660" s="19" t="s">
        <v>82</v>
      </c>
      <c r="K4660" s="61" t="str">
        <f ca="1">LeaveTracker[[#This Row],[Days]]&amp;" "&amp;LeaveTracker[[#This Row],[Type of Leave]]</f>
        <v>3 VL</v>
      </c>
      <c r="L4660" s="23">
        <f ca="1">NETWORKDAYS(LeaveTracker[[#This Row],[Start Date]],LeaveTracker[[#This Row],[End Date]],lstHolidays)</f>
        <v>3</v>
      </c>
      <c r="M4660" s="27"/>
    </row>
    <row r="4661" spans="1:13" ht="30" customHeight="1" x14ac:dyDescent="0.3">
      <c r="A4661" s="27">
        <v>975</v>
      </c>
      <c r="B4661" s="31">
        <v>44989</v>
      </c>
      <c r="C4661" s="31">
        <v>45262</v>
      </c>
      <c r="D4661" s="19" t="s">
        <v>341</v>
      </c>
      <c r="E4661" s="19" t="str">
        <f>IF(ISBLANK(LeaveTracker[[#This Row],[Employee Name]]),"-----",VLOOKUP(LeaveTracker[[#This Row],[Employee Name]],Employees[[Employee Name]:[Office]],7))</f>
        <v>MO</v>
      </c>
      <c r="F4661" s="19" t="str">
        <f>IF(ISBLANK(LeaveTracker[[#This Row],[Employee Name]]),"-----",VLOOKUP(LeaveTracker[[#This Row],[Employee Name]],Employees[[Employee Name]:[Office]],6))</f>
        <v>REGULAR</v>
      </c>
      <c r="G4661" s="24">
        <v>44923</v>
      </c>
      <c r="H4661" s="24">
        <v>44924</v>
      </c>
      <c r="I4661" s="19" t="s">
        <v>82</v>
      </c>
      <c r="K4661" s="61" t="str">
        <f ca="1">LeaveTracker[[#This Row],[Days]]&amp;" "&amp;LeaveTracker[[#This Row],[Type of Leave]]</f>
        <v>2 VL</v>
      </c>
      <c r="L4661" s="23">
        <f ca="1">NETWORKDAYS(LeaveTracker[[#This Row],[Start Date]],LeaveTracker[[#This Row],[End Date]],lstHolidays)</f>
        <v>2</v>
      </c>
      <c r="M4661" s="27"/>
    </row>
    <row r="4662" spans="1:13" ht="30" customHeight="1" x14ac:dyDescent="0.3">
      <c r="A4662" s="27">
        <f t="shared" si="48"/>
        <v>976</v>
      </c>
      <c r="B4662" s="31">
        <v>44989</v>
      </c>
      <c r="C4662" s="31">
        <v>44952</v>
      </c>
      <c r="D4662" s="19" t="s">
        <v>2129</v>
      </c>
      <c r="E4662" s="19" t="str">
        <f>IF(ISBLANK(LeaveTracker[[#This Row],[Employee Name]]),"-----",VLOOKUP(LeaveTracker[[#This Row],[Employee Name]],Employees[[Employee Name]:[Office]],7))</f>
        <v>CEO</v>
      </c>
      <c r="F4662" s="19">
        <f>IF(ISBLANK(LeaveTracker[[#This Row],[Employee Name]]),"-----",VLOOKUP(LeaveTracker[[#This Row],[Employee Name]],Employees[[Employee Name]:[Office]],6))</f>
        <v>0</v>
      </c>
      <c r="G4662" s="24">
        <v>44950</v>
      </c>
      <c r="H4662" s="24">
        <v>44951</v>
      </c>
      <c r="I4662" s="19" t="s">
        <v>81</v>
      </c>
      <c r="K4662" s="61" t="str">
        <f ca="1">LeaveTracker[[#This Row],[Days]]&amp;" "&amp;LeaveTracker[[#This Row],[Type of Leave]]</f>
        <v>2 SL</v>
      </c>
      <c r="L4662" s="23">
        <f ca="1">NETWORKDAYS(LeaveTracker[[#This Row],[Start Date]],LeaveTracker[[#This Row],[End Date]],lstHolidays)</f>
        <v>2</v>
      </c>
      <c r="M4662" s="27"/>
    </row>
    <row r="4663" spans="1:13" ht="30" customHeight="1" x14ac:dyDescent="0.3">
      <c r="A4663" s="27">
        <f t="shared" si="48"/>
        <v>977</v>
      </c>
      <c r="B4663" s="31">
        <v>44989</v>
      </c>
      <c r="C4663" s="31">
        <v>44950</v>
      </c>
      <c r="D4663" s="19" t="s">
        <v>375</v>
      </c>
      <c r="E4663" s="19" t="str">
        <f>IF(ISBLANK(LeaveTracker[[#This Row],[Employee Name]]),"-----",VLOOKUP(LeaveTracker[[#This Row],[Employee Name]],Employees[[Employee Name]:[Office]],7))</f>
        <v>CCT</v>
      </c>
      <c r="F4663" s="19" t="str">
        <f>IF(ISBLANK(LeaveTracker[[#This Row],[Employee Name]]),"-----",VLOOKUP(LeaveTracker[[#This Row],[Employee Name]],Employees[[Employee Name]:[Office]],6))</f>
        <v>REGULAR</v>
      </c>
      <c r="G4663" s="24">
        <v>44981</v>
      </c>
      <c r="H4663" s="24">
        <v>44981</v>
      </c>
      <c r="I4663" s="19" t="s">
        <v>81</v>
      </c>
      <c r="K4663" s="61" t="str">
        <f ca="1">LeaveTracker[[#This Row],[Days]]&amp;" "&amp;LeaveTracker[[#This Row],[Type of Leave]]</f>
        <v>1 SL</v>
      </c>
      <c r="L4663" s="23">
        <f ca="1">NETWORKDAYS(LeaveTracker[[#This Row],[Start Date]],LeaveTracker[[#This Row],[End Date]],lstHolidays)</f>
        <v>1</v>
      </c>
      <c r="M4663" s="27"/>
    </row>
    <row r="4664" spans="1:13" ht="30" customHeight="1" x14ac:dyDescent="0.3">
      <c r="A4664" s="27">
        <f t="shared" si="48"/>
        <v>978</v>
      </c>
      <c r="B4664" s="31">
        <v>44989</v>
      </c>
      <c r="C4664" s="31">
        <v>44985</v>
      </c>
      <c r="D4664" s="19" t="s">
        <v>578</v>
      </c>
      <c r="E4664" s="19" t="str">
        <f>IF(ISBLANK(LeaveTracker[[#This Row],[Employee Name]]),"-----",VLOOKUP(LeaveTracker[[#This Row],[Employee Name]],Employees[[Employee Name]:[Office]],7))</f>
        <v>CCT</v>
      </c>
      <c r="F4664" s="19" t="str">
        <f>IF(ISBLANK(LeaveTracker[[#This Row],[Employee Name]]),"-----",VLOOKUP(LeaveTracker[[#This Row],[Employee Name]],Employees[[Employee Name]:[Office]],6))</f>
        <v>REGULAR</v>
      </c>
      <c r="G4664" s="24">
        <v>44949</v>
      </c>
      <c r="H4664" s="24">
        <v>44972</v>
      </c>
      <c r="I4664" s="19" t="s">
        <v>81</v>
      </c>
      <c r="K4664" s="61" t="str">
        <f ca="1">LeaveTracker[[#This Row],[Days]]&amp;" "&amp;LeaveTracker[[#This Row],[Type of Leave]]</f>
        <v>18 SL</v>
      </c>
      <c r="L4664" s="23">
        <f ca="1">NETWORKDAYS(LeaveTracker[[#This Row],[Start Date]],LeaveTracker[[#This Row],[End Date]],lstHolidays)</f>
        <v>18</v>
      </c>
      <c r="M4664" s="27"/>
    </row>
    <row r="4665" spans="1:13" ht="30" customHeight="1" x14ac:dyDescent="0.3">
      <c r="A4665" s="27">
        <v>978</v>
      </c>
      <c r="B4665" s="31">
        <v>44989</v>
      </c>
      <c r="C4665" s="31">
        <v>44985</v>
      </c>
      <c r="D4665" s="19" t="s">
        <v>578</v>
      </c>
      <c r="E4665" s="19" t="str">
        <f>IF(ISBLANK(LeaveTracker[[#This Row],[Employee Name]]),"-----",VLOOKUP(LeaveTracker[[#This Row],[Employee Name]],Employees[[Employee Name]:[Office]],7))</f>
        <v>CCT</v>
      </c>
      <c r="F4665" s="19" t="str">
        <f>IF(ISBLANK(LeaveTracker[[#This Row],[Employee Name]]),"-----",VLOOKUP(LeaveTracker[[#This Row],[Employee Name]],Employees[[Employee Name]:[Office]],6))</f>
        <v>REGULAR</v>
      </c>
      <c r="G4665" s="24">
        <v>44974</v>
      </c>
      <c r="H4665" s="24">
        <v>44974</v>
      </c>
      <c r="I4665" s="19" t="s">
        <v>81</v>
      </c>
      <c r="K4665" s="61" t="str">
        <f ca="1">LeaveTracker[[#This Row],[Days]]&amp;" "&amp;LeaveTracker[[#This Row],[Type of Leave]]</f>
        <v>1 SL</v>
      </c>
      <c r="L4665" s="23">
        <f ca="1">NETWORKDAYS(LeaveTracker[[#This Row],[Start Date]],LeaveTracker[[#This Row],[End Date]],lstHolidays)</f>
        <v>1</v>
      </c>
      <c r="M4665" s="27"/>
    </row>
    <row r="4666" spans="1:13" ht="30" customHeight="1" x14ac:dyDescent="0.3">
      <c r="A4666" s="27">
        <v>978</v>
      </c>
      <c r="B4666" s="31">
        <v>44989</v>
      </c>
      <c r="C4666" s="31">
        <v>44985</v>
      </c>
      <c r="D4666" s="19" t="s">
        <v>578</v>
      </c>
      <c r="E4666" s="19" t="str">
        <f>IF(ISBLANK(LeaveTracker[[#This Row],[Employee Name]]),"-----",VLOOKUP(LeaveTracker[[#This Row],[Employee Name]],Employees[[Employee Name]:[Office]],7))</f>
        <v>CCT</v>
      </c>
      <c r="F4666" s="19" t="str">
        <f>IF(ISBLANK(LeaveTracker[[#This Row],[Employee Name]]),"-----",VLOOKUP(LeaveTracker[[#This Row],[Employee Name]],Employees[[Employee Name]:[Office]],6))</f>
        <v>REGULAR</v>
      </c>
      <c r="G4666" s="24">
        <v>44980</v>
      </c>
      <c r="H4666" s="24">
        <v>44980</v>
      </c>
      <c r="I4666" s="19" t="s">
        <v>81</v>
      </c>
      <c r="K4666" s="61" t="str">
        <f ca="1">LeaveTracker[[#This Row],[Days]]&amp;" "&amp;LeaveTracker[[#This Row],[Type of Leave]]</f>
        <v>1 SL</v>
      </c>
      <c r="L4666" s="23">
        <f ca="1">NETWORKDAYS(LeaveTracker[[#This Row],[Start Date]],LeaveTracker[[#This Row],[End Date]],lstHolidays)</f>
        <v>1</v>
      </c>
      <c r="M4666" s="27"/>
    </row>
    <row r="4667" spans="1:13" ht="30" customHeight="1" x14ac:dyDescent="0.3">
      <c r="A4667" s="27">
        <f t="shared" si="48"/>
        <v>979</v>
      </c>
      <c r="B4667" s="31">
        <v>44989</v>
      </c>
      <c r="C4667" s="31">
        <v>44978</v>
      </c>
      <c r="D4667" s="19" t="s">
        <v>2208</v>
      </c>
      <c r="E4667" s="19" t="str">
        <f>IF(ISBLANK(LeaveTracker[[#This Row],[Employee Name]]),"-----",VLOOKUP(LeaveTracker[[#This Row],[Employee Name]],Employees[[Employee Name]:[Office]],7))</f>
        <v>TICC</v>
      </c>
      <c r="F4667" s="19">
        <f>IF(ISBLANK(LeaveTracker[[#This Row],[Employee Name]]),"-----",VLOOKUP(LeaveTracker[[#This Row],[Employee Name]],Employees[[Employee Name]:[Office]],6))</f>
        <v>0</v>
      </c>
      <c r="G4667" s="24">
        <v>44995</v>
      </c>
      <c r="H4667" s="24">
        <v>44995</v>
      </c>
      <c r="I4667" s="19" t="s">
        <v>298</v>
      </c>
      <c r="J4667" s="43" t="s">
        <v>105</v>
      </c>
      <c r="K4667" s="61" t="str">
        <f ca="1">LeaveTracker[[#This Row],[Days]]&amp;" "&amp;LeaveTracker[[#This Row],[Type of Leave]]</f>
        <v>1 OTHER</v>
      </c>
      <c r="L4667" s="23">
        <f ca="1">NETWORKDAYS(LeaveTracker[[#This Row],[Start Date]],LeaveTracker[[#This Row],[End Date]],lstHolidays)</f>
        <v>1</v>
      </c>
      <c r="M4667" s="27"/>
    </row>
    <row r="4668" spans="1:13" ht="30" customHeight="1" x14ac:dyDescent="0.3">
      <c r="A4668" s="27">
        <f t="shared" si="48"/>
        <v>980</v>
      </c>
      <c r="B4668" s="31">
        <v>44989</v>
      </c>
      <c r="C4668" s="31">
        <v>44973</v>
      </c>
      <c r="D4668" s="19" t="s">
        <v>671</v>
      </c>
      <c r="E4668" s="19" t="str">
        <f>IF(ISBLANK(LeaveTracker[[#This Row],[Employee Name]]),"-----",VLOOKUP(LeaveTracker[[#This Row],[Employee Name]],Employees[[Employee Name]:[Office]],7))</f>
        <v>SP</v>
      </c>
      <c r="F4668" s="19" t="str">
        <f>IF(ISBLANK(LeaveTracker[[#This Row],[Employee Name]]),"-----",VLOOKUP(LeaveTracker[[#This Row],[Employee Name]],Employees[[Employee Name]:[Office]],6))</f>
        <v>REGULAR</v>
      </c>
      <c r="G4668" s="24">
        <v>44972</v>
      </c>
      <c r="H4668" s="24">
        <v>44972</v>
      </c>
      <c r="I4668" s="19" t="s">
        <v>81</v>
      </c>
      <c r="K4668" s="61" t="str">
        <f ca="1">LeaveTracker[[#This Row],[Days]]&amp;" "&amp;LeaveTracker[[#This Row],[Type of Leave]]</f>
        <v>1 SL</v>
      </c>
      <c r="L4668" s="23">
        <f ca="1">NETWORKDAYS(LeaveTracker[[#This Row],[Start Date]],LeaveTracker[[#This Row],[End Date]],lstHolidays)</f>
        <v>1</v>
      </c>
      <c r="M4668" s="27"/>
    </row>
    <row r="4669" spans="1:13" ht="30" customHeight="1" x14ac:dyDescent="0.3">
      <c r="A4669" s="27">
        <f t="shared" si="48"/>
        <v>981</v>
      </c>
      <c r="B4669" s="31">
        <v>44989</v>
      </c>
      <c r="C4669" s="31">
        <v>44971</v>
      </c>
      <c r="D4669" s="19" t="s">
        <v>1044</v>
      </c>
      <c r="E4669" s="19" t="str">
        <f>IF(ISBLANK(LeaveTracker[[#This Row],[Employee Name]]),"-----",VLOOKUP(LeaveTracker[[#This Row],[Employee Name]],Employees[[Employee Name]:[Office]],7))</f>
        <v>ONT</v>
      </c>
      <c r="F4669" s="19" t="str">
        <f>IF(ISBLANK(LeaveTracker[[#This Row],[Employee Name]]),"-----",VLOOKUP(LeaveTracker[[#This Row],[Employee Name]],Employees[[Employee Name]:[Office]],6))</f>
        <v>REGULAR</v>
      </c>
      <c r="G4669" s="24">
        <v>44968</v>
      </c>
      <c r="H4669" s="24">
        <v>44968</v>
      </c>
      <c r="I4669" s="19" t="s">
        <v>81</v>
      </c>
      <c r="K4669" s="61" t="str">
        <f>LeaveTracker[[#This Row],[Days]]&amp;" "&amp;LeaveTracker[[#This Row],[Type of Leave]]</f>
        <v>1 SL</v>
      </c>
      <c r="L4669" s="23">
        <v>1</v>
      </c>
      <c r="M4669" s="27"/>
    </row>
    <row r="4670" spans="1:13" ht="30" customHeight="1" x14ac:dyDescent="0.3">
      <c r="A4670" s="27">
        <f t="shared" si="48"/>
        <v>982</v>
      </c>
      <c r="B4670" s="31">
        <v>44989</v>
      </c>
      <c r="C4670" s="31">
        <v>44972</v>
      </c>
      <c r="D4670" s="19" t="s">
        <v>246</v>
      </c>
      <c r="E4670" s="19" t="str">
        <f>IF(ISBLANK(LeaveTracker[[#This Row],[Employee Name]]),"-----",VLOOKUP(LeaveTracker[[#This Row],[Employee Name]],Employees[[Employee Name]:[Office]],7))</f>
        <v>TCCH/TICC</v>
      </c>
      <c r="F4670" s="19" t="str">
        <f>IF(ISBLANK(LeaveTracker[[#This Row],[Employee Name]]),"-----",VLOOKUP(LeaveTracker[[#This Row],[Employee Name]],Employees[[Employee Name]:[Office]],6))</f>
        <v>REGULAR</v>
      </c>
      <c r="G4670" s="24">
        <v>44978</v>
      </c>
      <c r="H4670" s="24">
        <v>44979</v>
      </c>
      <c r="I4670" s="19" t="s">
        <v>82</v>
      </c>
      <c r="K4670" s="61" t="str">
        <f ca="1">LeaveTracker[[#This Row],[Days]]&amp;" "&amp;LeaveTracker[[#This Row],[Type of Leave]]</f>
        <v>2 VL</v>
      </c>
      <c r="L4670" s="23">
        <f ca="1">NETWORKDAYS(LeaveTracker[[#This Row],[Start Date]],LeaveTracker[[#This Row],[End Date]],lstHolidays)</f>
        <v>2</v>
      </c>
      <c r="M4670" s="27"/>
    </row>
    <row r="4671" spans="1:13" ht="30" customHeight="1" x14ac:dyDescent="0.3">
      <c r="A4671" s="27">
        <f t="shared" si="48"/>
        <v>983</v>
      </c>
      <c r="B4671" s="31">
        <v>44989</v>
      </c>
      <c r="C4671" s="31">
        <v>44974</v>
      </c>
      <c r="D4671" s="19" t="s">
        <v>583</v>
      </c>
      <c r="E4671" s="19" t="str">
        <f>IF(ISBLANK(LeaveTracker[[#This Row],[Employee Name]]),"-----",VLOOKUP(LeaveTracker[[#This Row],[Employee Name]],Employees[[Employee Name]:[Office]],7))</f>
        <v>CCT</v>
      </c>
      <c r="F4671" s="19" t="str">
        <f>IF(ISBLANK(LeaveTracker[[#This Row],[Employee Name]]),"-----",VLOOKUP(LeaveTracker[[#This Row],[Employee Name]],Employees[[Employee Name]:[Office]],6))</f>
        <v>REGULAR</v>
      </c>
      <c r="G4671" s="24">
        <v>44970</v>
      </c>
      <c r="H4671" s="24">
        <v>44971</v>
      </c>
      <c r="I4671" s="19" t="s">
        <v>81</v>
      </c>
      <c r="K4671" s="61" t="str">
        <f ca="1">LeaveTracker[[#This Row],[Days]]&amp;" "&amp;LeaveTracker[[#This Row],[Type of Leave]]</f>
        <v>2 SL</v>
      </c>
      <c r="L4671" s="23">
        <f ca="1">NETWORKDAYS(LeaveTracker[[#This Row],[Start Date]],LeaveTracker[[#This Row],[End Date]],lstHolidays)</f>
        <v>2</v>
      </c>
      <c r="M4671" s="27"/>
    </row>
    <row r="4672" spans="1:13" ht="30" customHeight="1" x14ac:dyDescent="0.3">
      <c r="A4672" s="27">
        <f t="shared" si="48"/>
        <v>984</v>
      </c>
      <c r="B4672" s="31">
        <v>44989</v>
      </c>
      <c r="C4672" s="31">
        <v>44967</v>
      </c>
      <c r="D4672" s="19" t="s">
        <v>583</v>
      </c>
      <c r="E4672" s="19" t="str">
        <f>IF(ISBLANK(LeaveTracker[[#This Row],[Employee Name]]),"-----",VLOOKUP(LeaveTracker[[#This Row],[Employee Name]],Employees[[Employee Name]:[Office]],7))</f>
        <v>CCT</v>
      </c>
      <c r="F4672" s="19" t="str">
        <f>IF(ISBLANK(LeaveTracker[[#This Row],[Employee Name]]),"-----",VLOOKUP(LeaveTracker[[#This Row],[Employee Name]],Employees[[Employee Name]:[Office]],6))</f>
        <v>REGULAR</v>
      </c>
      <c r="G4672" s="24">
        <v>44963</v>
      </c>
      <c r="H4672" s="24">
        <v>44963</v>
      </c>
      <c r="I4672" s="19" t="s">
        <v>81</v>
      </c>
      <c r="K4672" s="61" t="str">
        <f ca="1">LeaveTracker[[#This Row],[Days]]&amp;" "&amp;LeaveTracker[[#This Row],[Type of Leave]]</f>
        <v>1 SL</v>
      </c>
      <c r="L4672" s="23">
        <f ca="1">NETWORKDAYS(LeaveTracker[[#This Row],[Start Date]],LeaveTracker[[#This Row],[End Date]],lstHolidays)</f>
        <v>1</v>
      </c>
      <c r="M4672" s="27"/>
    </row>
    <row r="4673" spans="1:13" ht="30" customHeight="1" x14ac:dyDescent="0.3">
      <c r="A4673" s="27">
        <v>984</v>
      </c>
      <c r="B4673" s="31">
        <v>44989</v>
      </c>
      <c r="C4673" s="31">
        <v>44967</v>
      </c>
      <c r="D4673" s="19" t="s">
        <v>583</v>
      </c>
      <c r="E4673" s="19" t="str">
        <f>IF(ISBLANK(LeaveTracker[[#This Row],[Employee Name]]),"-----",VLOOKUP(LeaveTracker[[#This Row],[Employee Name]],Employees[[Employee Name]:[Office]],7))</f>
        <v>CCT</v>
      </c>
      <c r="F4673" s="19" t="str">
        <f>IF(ISBLANK(LeaveTracker[[#This Row],[Employee Name]]),"-----",VLOOKUP(LeaveTracker[[#This Row],[Employee Name]],Employees[[Employee Name]:[Office]],6))</f>
        <v>REGULAR</v>
      </c>
      <c r="G4673" s="24">
        <v>44966</v>
      </c>
      <c r="H4673" s="24">
        <v>44966</v>
      </c>
      <c r="I4673" s="19" t="s">
        <v>81</v>
      </c>
      <c r="K4673" s="61" t="str">
        <f ca="1">LeaveTracker[[#This Row],[Days]]&amp;" "&amp;LeaveTracker[[#This Row],[Type of Leave]]</f>
        <v>1 SL</v>
      </c>
      <c r="L4673" s="23">
        <f ca="1">NETWORKDAYS(LeaveTracker[[#This Row],[Start Date]],LeaveTracker[[#This Row],[End Date]],lstHolidays)</f>
        <v>1</v>
      </c>
      <c r="M4673" s="27"/>
    </row>
    <row r="4674" spans="1:13" ht="30" customHeight="1" x14ac:dyDescent="0.3">
      <c r="A4674" s="27">
        <f t="shared" si="48"/>
        <v>985</v>
      </c>
      <c r="B4674" s="31">
        <v>44989</v>
      </c>
      <c r="C4674" s="31">
        <v>44949</v>
      </c>
      <c r="D4674" s="19" t="s">
        <v>1822</v>
      </c>
      <c r="E4674" s="19" t="str">
        <f>IF(ISBLANK(LeaveTracker[[#This Row],[Employee Name]]),"-----",VLOOKUP(LeaveTracker[[#This Row],[Employee Name]],Employees[[Employee Name]:[Office]],7))</f>
        <v>TICC</v>
      </c>
      <c r="F4674" s="19" t="str">
        <f>IF(ISBLANK(LeaveTracker[[#This Row],[Employee Name]]),"-----",VLOOKUP(LeaveTracker[[#This Row],[Employee Name]],Employees[[Employee Name]:[Office]],6))</f>
        <v>CASUAL</v>
      </c>
      <c r="G4674" s="24">
        <v>44958</v>
      </c>
      <c r="H4674" s="24">
        <v>44972</v>
      </c>
      <c r="I4674" s="19" t="s">
        <v>82</v>
      </c>
      <c r="K4674" s="61" t="str">
        <f ca="1">LeaveTracker[[#This Row],[Days]]&amp;" "&amp;LeaveTracker[[#This Row],[Type of Leave]]</f>
        <v>11 VL</v>
      </c>
      <c r="L4674" s="23">
        <f ca="1">NETWORKDAYS(LeaveTracker[[#This Row],[Start Date]],LeaveTracker[[#This Row],[End Date]],lstHolidays)</f>
        <v>11</v>
      </c>
      <c r="M4674" s="27"/>
    </row>
    <row r="4675" spans="1:13" ht="30" customHeight="1" x14ac:dyDescent="0.3">
      <c r="A4675" s="27">
        <f t="shared" si="48"/>
        <v>986</v>
      </c>
      <c r="B4675" s="31">
        <v>44989</v>
      </c>
      <c r="C4675" s="31">
        <v>44918</v>
      </c>
      <c r="D4675" s="19" t="s">
        <v>1822</v>
      </c>
      <c r="E4675" s="51" t="str">
        <f>IF(ISBLANK(LeaveTracker[[#This Row],[Employee Name]]),"-----",VLOOKUP(LeaveTracker[[#This Row],[Employee Name]],Employees[[Employee Name]:[Office]],7))</f>
        <v>TICC</v>
      </c>
      <c r="F4675" s="19" t="str">
        <f>IF(ISBLANK(LeaveTracker[[#This Row],[Employee Name]]),"-----",VLOOKUP(LeaveTracker[[#This Row],[Employee Name]],Employees[[Employee Name]:[Office]],6))</f>
        <v>CASUAL</v>
      </c>
      <c r="G4675" s="24">
        <v>44912</v>
      </c>
      <c r="H4675" s="24">
        <v>44912</v>
      </c>
      <c r="I4675" s="19" t="s">
        <v>81</v>
      </c>
      <c r="K4675" s="61" t="str">
        <f ca="1">LeaveTracker[[#This Row],[Days]]&amp;" "&amp;LeaveTracker[[#This Row],[Type of Leave]]</f>
        <v>0 SL</v>
      </c>
      <c r="L4675" s="23">
        <f ca="1">NETWORKDAYS(LeaveTracker[[#This Row],[Start Date]],LeaveTracker[[#This Row],[End Date]],lstHolidays)</f>
        <v>0</v>
      </c>
      <c r="M4675" s="27"/>
    </row>
    <row r="4676" spans="1:13" ht="30" customHeight="1" x14ac:dyDescent="0.3">
      <c r="A4676" s="27">
        <v>986</v>
      </c>
      <c r="B4676" s="31">
        <v>44989</v>
      </c>
      <c r="C4676" s="31">
        <v>44918</v>
      </c>
      <c r="D4676" s="19" t="s">
        <v>1822</v>
      </c>
      <c r="E4676" s="51" t="str">
        <f>IF(ISBLANK(LeaveTracker[[#This Row],[Employee Name]]),"-----",VLOOKUP(LeaveTracker[[#This Row],[Employee Name]],Employees[[Employee Name]:[Office]],7))</f>
        <v>TICC</v>
      </c>
      <c r="F4676" s="19" t="str">
        <f>IF(ISBLANK(LeaveTracker[[#This Row],[Employee Name]]),"-----",VLOOKUP(LeaveTracker[[#This Row],[Employee Name]],Employees[[Employee Name]:[Office]],6))</f>
        <v>CASUAL</v>
      </c>
      <c r="G4676" s="24">
        <v>44915</v>
      </c>
      <c r="H4676" s="24">
        <v>44915</v>
      </c>
      <c r="I4676" s="19" t="s">
        <v>81</v>
      </c>
      <c r="K4676" s="61" t="str">
        <f ca="1">LeaveTracker[[#This Row],[Days]]&amp;" "&amp;LeaveTracker[[#This Row],[Type of Leave]]</f>
        <v>1 SL</v>
      </c>
      <c r="L4676" s="23">
        <f ca="1">NETWORKDAYS(LeaveTracker[[#This Row],[Start Date]],LeaveTracker[[#This Row],[End Date]],lstHolidays)</f>
        <v>1</v>
      </c>
      <c r="M4676" s="27"/>
    </row>
    <row r="4677" spans="1:13" ht="30" customHeight="1" x14ac:dyDescent="0.3">
      <c r="A4677" s="27">
        <v>986</v>
      </c>
      <c r="B4677" s="31">
        <v>44989</v>
      </c>
      <c r="C4677" s="31">
        <v>44918</v>
      </c>
      <c r="D4677" s="19" t="s">
        <v>1822</v>
      </c>
      <c r="E4677" s="51" t="str">
        <f>IF(ISBLANK(LeaveTracker[[#This Row],[Employee Name]]),"-----",VLOOKUP(LeaveTracker[[#This Row],[Employee Name]],Employees[[Employee Name]:[Office]],7))</f>
        <v>TICC</v>
      </c>
      <c r="F4677" s="19" t="str">
        <f>IF(ISBLANK(LeaveTracker[[#This Row],[Employee Name]]),"-----",VLOOKUP(LeaveTracker[[#This Row],[Employee Name]],Employees[[Employee Name]:[Office]],6))</f>
        <v>CASUAL</v>
      </c>
      <c r="G4677" s="24">
        <v>44917</v>
      </c>
      <c r="H4677" s="24">
        <v>44917</v>
      </c>
      <c r="I4677" s="19" t="s">
        <v>81</v>
      </c>
      <c r="K4677" s="61" t="str">
        <f ca="1">LeaveTracker[[#This Row],[Days]]&amp;" "&amp;LeaveTracker[[#This Row],[Type of Leave]]</f>
        <v>1 SL</v>
      </c>
      <c r="L4677" s="23">
        <f ca="1">NETWORKDAYS(LeaveTracker[[#This Row],[Start Date]],LeaveTracker[[#This Row],[End Date]],lstHolidays)</f>
        <v>1</v>
      </c>
      <c r="M4677" s="27"/>
    </row>
    <row r="4678" spans="1:13" ht="30" customHeight="1" x14ac:dyDescent="0.3">
      <c r="A4678" s="27">
        <f t="shared" si="48"/>
        <v>987</v>
      </c>
      <c r="B4678" s="31">
        <v>44989</v>
      </c>
      <c r="C4678" s="31">
        <v>44945</v>
      </c>
      <c r="D4678" s="19" t="s">
        <v>1761</v>
      </c>
      <c r="E4678" s="19" t="str">
        <f>IF(ISBLANK(LeaveTracker[[#This Row],[Employee Name]]),"-----",VLOOKUP(LeaveTracker[[#This Row],[Employee Name]],Employees[[Employee Name]:[Office]],7))</f>
        <v>CSWDO</v>
      </c>
      <c r="F4678" s="19" t="str">
        <f>IF(ISBLANK(LeaveTracker[[#This Row],[Employee Name]]),"-----",VLOOKUP(LeaveTracker[[#This Row],[Employee Name]],Employees[[Employee Name]:[Office]],6))</f>
        <v>CASUAL</v>
      </c>
      <c r="G4678" s="24">
        <v>44946</v>
      </c>
      <c r="H4678" s="24">
        <v>44946</v>
      </c>
      <c r="I4678" s="19" t="s">
        <v>298</v>
      </c>
      <c r="J4678" s="43" t="s">
        <v>105</v>
      </c>
      <c r="K4678" s="61" t="str">
        <f ca="1">LeaveTracker[[#This Row],[Days]]&amp;" "&amp;LeaveTracker[[#This Row],[Type of Leave]]</f>
        <v>1 OTHER</v>
      </c>
      <c r="L4678" s="23">
        <f ca="1">NETWORKDAYS(LeaveTracker[[#This Row],[Start Date]],LeaveTracker[[#This Row],[End Date]],lstHolidays)</f>
        <v>1</v>
      </c>
      <c r="M4678" s="27"/>
    </row>
    <row r="4679" spans="1:13" ht="30" customHeight="1" x14ac:dyDescent="0.3">
      <c r="A4679" s="27">
        <f t="shared" si="48"/>
        <v>988</v>
      </c>
      <c r="B4679" s="31">
        <v>44989</v>
      </c>
      <c r="C4679" s="31">
        <v>44944</v>
      </c>
      <c r="D4679" s="19" t="s">
        <v>1761</v>
      </c>
      <c r="E4679" s="19" t="str">
        <f>IF(ISBLANK(LeaveTracker[[#This Row],[Employee Name]]),"-----",VLOOKUP(LeaveTracker[[#This Row],[Employee Name]],Employees[[Employee Name]:[Office]],7))</f>
        <v>CSWDO</v>
      </c>
      <c r="F4679" s="19" t="str">
        <f>IF(ISBLANK(LeaveTracker[[#This Row],[Employee Name]]),"-----",VLOOKUP(LeaveTracker[[#This Row],[Employee Name]],Employees[[Employee Name]:[Office]],6))</f>
        <v>CASUAL</v>
      </c>
      <c r="G4679" s="24">
        <v>44942</v>
      </c>
      <c r="H4679" s="24">
        <v>44942</v>
      </c>
      <c r="I4679" s="19" t="s">
        <v>81</v>
      </c>
      <c r="K4679" s="61" t="str">
        <f ca="1">LeaveTracker[[#This Row],[Days]]&amp;" "&amp;LeaveTracker[[#This Row],[Type of Leave]]</f>
        <v>1 SL</v>
      </c>
      <c r="L4679" s="23">
        <f ca="1">NETWORKDAYS(LeaveTracker[[#This Row],[Start Date]],LeaveTracker[[#This Row],[End Date]],lstHolidays)</f>
        <v>1</v>
      </c>
      <c r="M4679" s="27"/>
    </row>
    <row r="4680" spans="1:13" ht="30" customHeight="1" x14ac:dyDescent="0.3">
      <c r="A4680" s="27">
        <f t="shared" si="48"/>
        <v>989</v>
      </c>
      <c r="B4680" s="31">
        <v>44989</v>
      </c>
      <c r="C4680" s="31">
        <v>44951</v>
      </c>
      <c r="D4680" s="19" t="s">
        <v>242</v>
      </c>
      <c r="E4680" s="19" t="str">
        <f>IF(ISBLANK(LeaveTracker[[#This Row],[Employee Name]]),"-----",VLOOKUP(LeaveTracker[[#This Row],[Employee Name]],Employees[[Employee Name]:[Office]],7))</f>
        <v>TCCH/TICC</v>
      </c>
      <c r="F4680" s="19" t="str">
        <f>IF(ISBLANK(LeaveTracker[[#This Row],[Employee Name]]),"-----",VLOOKUP(LeaveTracker[[#This Row],[Employee Name]],Employees[[Employee Name]:[Office]],6))</f>
        <v>REGULAR</v>
      </c>
      <c r="G4680" s="24">
        <v>44950</v>
      </c>
      <c r="H4680" s="24">
        <v>44950</v>
      </c>
      <c r="I4680" s="19" t="s">
        <v>298</v>
      </c>
      <c r="J4680" s="43" t="s">
        <v>105</v>
      </c>
      <c r="K4680" s="61" t="str">
        <f ca="1">LeaveTracker[[#This Row],[Days]]&amp;" "&amp;LeaveTracker[[#This Row],[Type of Leave]]</f>
        <v>1 OTHER</v>
      </c>
      <c r="L4680" s="23">
        <f ca="1">NETWORKDAYS(LeaveTracker[[#This Row],[Start Date]],LeaveTracker[[#This Row],[End Date]],lstHolidays)</f>
        <v>1</v>
      </c>
      <c r="M4680" s="27"/>
    </row>
    <row r="4681" spans="1:13" ht="30" customHeight="1" x14ac:dyDescent="0.3">
      <c r="A4681" s="27">
        <f t="shared" si="48"/>
        <v>990</v>
      </c>
      <c r="B4681" s="31">
        <v>44989</v>
      </c>
      <c r="C4681" s="31">
        <v>44929</v>
      </c>
      <c r="D4681" s="19" t="s">
        <v>242</v>
      </c>
      <c r="E4681" s="19" t="str">
        <f>IF(ISBLANK(LeaveTracker[[#This Row],[Employee Name]]),"-----",VLOOKUP(LeaveTracker[[#This Row],[Employee Name]],Employees[[Employee Name]:[Office]],7))</f>
        <v>TCCH/TICC</v>
      </c>
      <c r="F4681" s="19" t="str">
        <f>IF(ISBLANK(LeaveTracker[[#This Row],[Employee Name]]),"-----",VLOOKUP(LeaveTracker[[#This Row],[Employee Name]],Employees[[Employee Name]:[Office]],6))</f>
        <v>REGULAR</v>
      </c>
      <c r="G4681" s="24">
        <v>44924</v>
      </c>
      <c r="H4681" s="24">
        <v>44924</v>
      </c>
      <c r="I4681" s="19" t="s">
        <v>81</v>
      </c>
      <c r="K4681" s="61" t="str">
        <f ca="1">LeaveTracker[[#This Row],[Days]]&amp;" "&amp;LeaveTracker[[#This Row],[Type of Leave]]</f>
        <v>1 SL</v>
      </c>
      <c r="L4681" s="23">
        <f ca="1">NETWORKDAYS(LeaveTracker[[#This Row],[Start Date]],LeaveTracker[[#This Row],[End Date]],lstHolidays)</f>
        <v>1</v>
      </c>
      <c r="M4681" s="27"/>
    </row>
    <row r="4682" spans="1:13" ht="30" customHeight="1" x14ac:dyDescent="0.3">
      <c r="A4682" s="27">
        <f t="shared" si="48"/>
        <v>991</v>
      </c>
      <c r="B4682" s="31">
        <v>44989</v>
      </c>
      <c r="C4682" s="31">
        <v>44910</v>
      </c>
      <c r="D4682" s="19" t="s">
        <v>242</v>
      </c>
      <c r="E4682" s="51" t="str">
        <f>IF(ISBLANK(LeaveTracker[[#This Row],[Employee Name]]),"-----",VLOOKUP(LeaveTracker[[#This Row],[Employee Name]],Employees[[Employee Name]:[Office]],7))</f>
        <v>TCCH/TICC</v>
      </c>
      <c r="F4682" s="19" t="str">
        <f>IF(ISBLANK(LeaveTracker[[#This Row],[Employee Name]]),"-----",VLOOKUP(LeaveTracker[[#This Row],[Employee Name]],Employees[[Employee Name]:[Office]],6))</f>
        <v>REGULAR</v>
      </c>
      <c r="G4682" s="24">
        <v>44907</v>
      </c>
      <c r="H4682" s="24">
        <v>44909</v>
      </c>
      <c r="I4682" s="19" t="s">
        <v>81</v>
      </c>
      <c r="K4682" s="61" t="str">
        <f ca="1">LeaveTracker[[#This Row],[Days]]&amp;" "&amp;LeaveTracker[[#This Row],[Type of Leave]]</f>
        <v>3 SL</v>
      </c>
      <c r="L4682" s="23">
        <f ca="1">NETWORKDAYS(LeaveTracker[[#This Row],[Start Date]],LeaveTracker[[#This Row],[End Date]],lstHolidays)</f>
        <v>3</v>
      </c>
      <c r="M4682" s="27"/>
    </row>
    <row r="4683" spans="1:13" ht="30" customHeight="1" x14ac:dyDescent="0.3">
      <c r="A4683" s="27">
        <f t="shared" si="48"/>
        <v>992</v>
      </c>
      <c r="B4683" s="31">
        <v>44989</v>
      </c>
      <c r="C4683" s="31">
        <v>44867</v>
      </c>
      <c r="D4683" s="19" t="s">
        <v>242</v>
      </c>
      <c r="E4683" s="51" t="str">
        <f>IF(ISBLANK(LeaveTracker[[#This Row],[Employee Name]]),"-----",VLOOKUP(LeaveTracker[[#This Row],[Employee Name]],Employees[[Employee Name]:[Office]],7))</f>
        <v>TCCH/TICC</v>
      </c>
      <c r="F4683" s="19" t="str">
        <f>IF(ISBLANK(LeaveTracker[[#This Row],[Employee Name]]),"-----",VLOOKUP(LeaveTracker[[#This Row],[Employee Name]],Employees[[Employee Name]:[Office]],6))</f>
        <v>REGULAR</v>
      </c>
      <c r="G4683" s="24">
        <v>44889</v>
      </c>
      <c r="H4683" s="24">
        <v>44890</v>
      </c>
      <c r="I4683" s="19" t="s">
        <v>82</v>
      </c>
      <c r="K4683" s="61" t="str">
        <f ca="1">LeaveTracker[[#This Row],[Days]]&amp;" "&amp;LeaveTracker[[#This Row],[Type of Leave]]</f>
        <v>2 VL</v>
      </c>
      <c r="L4683" s="23">
        <f ca="1">NETWORKDAYS(LeaveTracker[[#This Row],[Start Date]],LeaveTracker[[#This Row],[End Date]],lstHolidays)</f>
        <v>2</v>
      </c>
      <c r="M4683" s="27"/>
    </row>
    <row r="4684" spans="1:13" ht="30" customHeight="1" x14ac:dyDescent="0.3">
      <c r="A4684" s="27">
        <f t="shared" si="48"/>
        <v>993</v>
      </c>
      <c r="B4684" s="31">
        <v>44989</v>
      </c>
      <c r="C4684" s="31">
        <v>44867</v>
      </c>
      <c r="D4684" s="19" t="s">
        <v>242</v>
      </c>
      <c r="E4684" s="51" t="str">
        <f>IF(ISBLANK(LeaveTracker[[#This Row],[Employee Name]]),"-----",VLOOKUP(LeaveTracker[[#This Row],[Employee Name]],Employees[[Employee Name]:[Office]],7))</f>
        <v>TCCH/TICC</v>
      </c>
      <c r="F4684" s="19" t="str">
        <f>IF(ISBLANK(LeaveTracker[[#This Row],[Employee Name]]),"-----",VLOOKUP(LeaveTracker[[#This Row],[Employee Name]],Employees[[Employee Name]:[Office]],6))</f>
        <v>REGULAR</v>
      </c>
      <c r="G4684" s="24">
        <v>44862</v>
      </c>
      <c r="H4684" s="24">
        <v>44862</v>
      </c>
      <c r="I4684" s="19" t="s">
        <v>81</v>
      </c>
      <c r="K4684" s="61" t="str">
        <f ca="1">LeaveTracker[[#This Row],[Days]]&amp;" "&amp;LeaveTracker[[#This Row],[Type of Leave]]</f>
        <v>1 SL</v>
      </c>
      <c r="L4684" s="23">
        <f ca="1">NETWORKDAYS(LeaveTracker[[#This Row],[Start Date]],LeaveTracker[[#This Row],[End Date]],lstHolidays)</f>
        <v>1</v>
      </c>
      <c r="M4684" s="27"/>
    </row>
    <row r="4685" spans="1:13" ht="30" customHeight="1" x14ac:dyDescent="0.3">
      <c r="A4685" s="27">
        <f t="shared" si="48"/>
        <v>994</v>
      </c>
      <c r="B4685" s="31">
        <v>44989</v>
      </c>
      <c r="C4685" s="31">
        <v>44809</v>
      </c>
      <c r="D4685" s="19" t="s">
        <v>242</v>
      </c>
      <c r="E4685" s="51" t="str">
        <f>IF(ISBLANK(LeaveTracker[[#This Row],[Employee Name]]),"-----",VLOOKUP(LeaveTracker[[#This Row],[Employee Name]],Employees[[Employee Name]:[Office]],7))</f>
        <v>TCCH/TICC</v>
      </c>
      <c r="F4685" s="19" t="str">
        <f>IF(ISBLANK(LeaveTracker[[#This Row],[Employee Name]]),"-----",VLOOKUP(LeaveTracker[[#This Row],[Employee Name]],Employees[[Employee Name]:[Office]],6))</f>
        <v>REGULAR</v>
      </c>
      <c r="G4685" s="24">
        <v>44816</v>
      </c>
      <c r="H4685" s="24">
        <v>44816</v>
      </c>
      <c r="I4685" s="19" t="s">
        <v>298</v>
      </c>
      <c r="J4685" s="43" t="s">
        <v>105</v>
      </c>
      <c r="K4685" s="61" t="str">
        <f ca="1">LeaveTracker[[#This Row],[Days]]&amp;" "&amp;LeaveTracker[[#This Row],[Type of Leave]]</f>
        <v>1 OTHER</v>
      </c>
      <c r="L4685" s="23">
        <f ca="1">NETWORKDAYS(LeaveTracker[[#This Row],[Start Date]],LeaveTracker[[#This Row],[End Date]],lstHolidays)</f>
        <v>1</v>
      </c>
      <c r="M4685" s="27"/>
    </row>
    <row r="4686" spans="1:13" ht="30" customHeight="1" x14ac:dyDescent="0.3">
      <c r="A4686" s="27">
        <f t="shared" si="48"/>
        <v>995</v>
      </c>
      <c r="B4686" s="31">
        <v>44989</v>
      </c>
      <c r="C4686" s="31">
        <v>44966</v>
      </c>
      <c r="D4686" s="19" t="s">
        <v>302</v>
      </c>
      <c r="E4686" s="19" t="str">
        <f>IF(ISBLANK(LeaveTracker[[#This Row],[Employee Name]]),"-----",VLOOKUP(LeaveTracker[[#This Row],[Employee Name]],Employees[[Employee Name]:[Office]],7))</f>
        <v>TOPS (ADMIN CSU)</v>
      </c>
      <c r="F4686" s="19" t="str">
        <f>IF(ISBLANK(LeaveTracker[[#This Row],[Employee Name]]),"-----",VLOOKUP(LeaveTracker[[#This Row],[Employee Name]],Employees[[Employee Name]:[Office]],6))</f>
        <v>REGULAR</v>
      </c>
      <c r="G4686" s="24">
        <v>44964</v>
      </c>
      <c r="H4686" s="24">
        <v>44965</v>
      </c>
      <c r="I4686" s="19" t="s">
        <v>81</v>
      </c>
      <c r="K4686" s="61" t="str">
        <f ca="1">LeaveTracker[[#This Row],[Days]]&amp;" "&amp;LeaveTracker[[#This Row],[Type of Leave]]</f>
        <v>2 SL</v>
      </c>
      <c r="L4686" s="23">
        <f ca="1">NETWORKDAYS(LeaveTracker[[#This Row],[Start Date]],LeaveTracker[[#This Row],[End Date]],lstHolidays)</f>
        <v>2</v>
      </c>
      <c r="M4686" s="27"/>
    </row>
    <row r="4687" spans="1:13" ht="30" customHeight="1" x14ac:dyDescent="0.3">
      <c r="A4687" s="27">
        <f t="shared" si="48"/>
        <v>996</v>
      </c>
      <c r="B4687" s="31">
        <v>44989</v>
      </c>
      <c r="C4687" s="31">
        <v>44978</v>
      </c>
      <c r="D4687" s="19" t="s">
        <v>309</v>
      </c>
      <c r="E4687" s="19" t="str">
        <f>IF(ISBLANK(LeaveTracker[[#This Row],[Employee Name]]),"-----",VLOOKUP(LeaveTracker[[#This Row],[Employee Name]],Employees[[Employee Name]:[Office]],7))</f>
        <v>ADMIN OFFICE - HALL OF JUSTICE</v>
      </c>
      <c r="F4687" s="19" t="str">
        <f>IF(ISBLANK(LeaveTracker[[#This Row],[Employee Name]]),"-----",VLOOKUP(LeaveTracker[[#This Row],[Employee Name]],Employees[[Employee Name]:[Office]],6))</f>
        <v>REGULAR</v>
      </c>
      <c r="G4687" s="24">
        <v>44964</v>
      </c>
      <c r="H4687" s="24">
        <v>44965</v>
      </c>
      <c r="I4687" s="19" t="s">
        <v>82</v>
      </c>
      <c r="K4687" s="61" t="str">
        <f ca="1">LeaveTracker[[#This Row],[Days]]&amp;" "&amp;LeaveTracker[[#This Row],[Type of Leave]]</f>
        <v>2 VL</v>
      </c>
      <c r="L4687" s="23">
        <f ca="1">NETWORKDAYS(LeaveTracker[[#This Row],[Start Date]],LeaveTracker[[#This Row],[End Date]],lstHolidays)</f>
        <v>2</v>
      </c>
      <c r="M4687" s="27"/>
    </row>
    <row r="4688" spans="1:13" ht="30" customHeight="1" x14ac:dyDescent="0.3">
      <c r="A4688" s="27">
        <f t="shared" si="48"/>
        <v>997</v>
      </c>
      <c r="B4688" s="31">
        <v>44989</v>
      </c>
      <c r="C4688" s="31">
        <v>44985</v>
      </c>
      <c r="D4688" s="19" t="s">
        <v>1734</v>
      </c>
      <c r="E4688" s="19" t="str">
        <f>IF(ISBLANK(LeaveTracker[[#This Row],[Employee Name]]),"-----",VLOOKUP(LeaveTracker[[#This Row],[Employee Name]],Employees[[Employee Name]:[Office]],7))</f>
        <v>TCIS</v>
      </c>
      <c r="F4688" s="19" t="str">
        <f>IF(ISBLANK(LeaveTracker[[#This Row],[Employee Name]]),"-----",VLOOKUP(LeaveTracker[[#This Row],[Employee Name]],Employees[[Employee Name]:[Office]],6))</f>
        <v>CASUAL</v>
      </c>
      <c r="G4688" s="24">
        <v>44980</v>
      </c>
      <c r="H4688" s="24">
        <v>44980</v>
      </c>
      <c r="I4688" s="19" t="s">
        <v>81</v>
      </c>
      <c r="K4688" s="61" t="str">
        <f ca="1">LeaveTracker[[#This Row],[Days]]&amp;" "&amp;LeaveTracker[[#This Row],[Type of Leave]]</f>
        <v>1 SL</v>
      </c>
      <c r="L4688" s="23">
        <f ca="1">NETWORKDAYS(LeaveTracker[[#This Row],[Start Date]],LeaveTracker[[#This Row],[End Date]],lstHolidays)</f>
        <v>1</v>
      </c>
      <c r="M4688" s="27"/>
    </row>
    <row r="4689" spans="1:13" ht="30" customHeight="1" x14ac:dyDescent="0.3">
      <c r="A4689" s="27">
        <f t="shared" si="48"/>
        <v>998</v>
      </c>
      <c r="B4689" s="31">
        <v>44989</v>
      </c>
      <c r="C4689" s="31">
        <v>44985</v>
      </c>
      <c r="D4689" s="19" t="s">
        <v>1892</v>
      </c>
      <c r="E4689" s="19" t="str">
        <f>IF(ISBLANK(LeaveTracker[[#This Row],[Employee Name]]),"-----",VLOOKUP(LeaveTracker[[#This Row],[Employee Name]],Employees[[Employee Name]:[Office]],7))</f>
        <v>TCIS</v>
      </c>
      <c r="F4689" s="19" t="str">
        <f>IF(ISBLANK(LeaveTracker[[#This Row],[Employee Name]]),"-----",VLOOKUP(LeaveTracker[[#This Row],[Employee Name]],Employees[[Employee Name]:[Office]],6))</f>
        <v>CASUAL</v>
      </c>
      <c r="G4689" s="24">
        <v>44958</v>
      </c>
      <c r="H4689" s="24">
        <v>44958</v>
      </c>
      <c r="I4689" s="19" t="s">
        <v>81</v>
      </c>
      <c r="K4689" s="61" t="str">
        <f ca="1">LeaveTracker[[#This Row],[Days]]&amp;" "&amp;LeaveTracker[[#This Row],[Type of Leave]]</f>
        <v>1 SL</v>
      </c>
      <c r="L4689" s="23">
        <f ca="1">NETWORKDAYS(LeaveTracker[[#This Row],[Start Date]],LeaveTracker[[#This Row],[End Date]],lstHolidays)</f>
        <v>1</v>
      </c>
      <c r="M4689" s="27"/>
    </row>
    <row r="4690" spans="1:13" ht="30" customHeight="1" x14ac:dyDescent="0.3">
      <c r="A4690" s="27">
        <v>998</v>
      </c>
      <c r="B4690" s="31">
        <v>44989</v>
      </c>
      <c r="C4690" s="31">
        <v>44985</v>
      </c>
      <c r="D4690" s="19" t="s">
        <v>1892</v>
      </c>
      <c r="E4690" s="19" t="str">
        <f>IF(ISBLANK(LeaveTracker[[#This Row],[Employee Name]]),"-----",VLOOKUP(LeaveTracker[[#This Row],[Employee Name]],Employees[[Employee Name]:[Office]],7))</f>
        <v>TCIS</v>
      </c>
      <c r="F4690" s="19" t="str">
        <f>IF(ISBLANK(LeaveTracker[[#This Row],[Employee Name]]),"-----",VLOOKUP(LeaveTracker[[#This Row],[Employee Name]],Employees[[Employee Name]:[Office]],6))</f>
        <v>CASUAL</v>
      </c>
      <c r="G4690" s="24">
        <v>44963</v>
      </c>
      <c r="H4690" s="24">
        <v>44963</v>
      </c>
      <c r="I4690" s="19" t="s">
        <v>81</v>
      </c>
      <c r="K4690" s="61" t="str">
        <f ca="1">LeaveTracker[[#This Row],[Days]]&amp;" "&amp;LeaveTracker[[#This Row],[Type of Leave]]</f>
        <v>1 SL</v>
      </c>
      <c r="L4690" s="23">
        <f ca="1">NETWORKDAYS(LeaveTracker[[#This Row],[Start Date]],LeaveTracker[[#This Row],[End Date]],lstHolidays)</f>
        <v>1</v>
      </c>
      <c r="M4690" s="27"/>
    </row>
    <row r="4691" spans="1:13" ht="30" customHeight="1" x14ac:dyDescent="0.3">
      <c r="A4691" s="27">
        <v>998</v>
      </c>
      <c r="B4691" s="31">
        <v>44989</v>
      </c>
      <c r="C4691" s="31">
        <v>44985</v>
      </c>
      <c r="D4691" s="19" t="s">
        <v>1892</v>
      </c>
      <c r="E4691" s="19" t="str">
        <f>IF(ISBLANK(LeaveTracker[[#This Row],[Employee Name]]),"-----",VLOOKUP(LeaveTracker[[#This Row],[Employee Name]],Employees[[Employee Name]:[Office]],7))</f>
        <v>TCIS</v>
      </c>
      <c r="F4691" s="19" t="str">
        <f>IF(ISBLANK(LeaveTracker[[#This Row],[Employee Name]]),"-----",VLOOKUP(LeaveTracker[[#This Row],[Employee Name]],Employees[[Employee Name]:[Office]],6))</f>
        <v>CASUAL</v>
      </c>
      <c r="G4691" s="24">
        <v>44974</v>
      </c>
      <c r="H4691" s="24">
        <v>44974</v>
      </c>
      <c r="I4691" s="19" t="s">
        <v>81</v>
      </c>
      <c r="K4691" s="61" t="str">
        <f ca="1">LeaveTracker[[#This Row],[Days]]&amp;" "&amp;LeaveTracker[[#This Row],[Type of Leave]]</f>
        <v>1 SL</v>
      </c>
      <c r="L4691" s="23">
        <f ca="1">NETWORKDAYS(LeaveTracker[[#This Row],[Start Date]],LeaveTracker[[#This Row],[End Date]],lstHolidays)</f>
        <v>1</v>
      </c>
      <c r="M4691" s="27"/>
    </row>
    <row r="4692" spans="1:13" ht="30" customHeight="1" x14ac:dyDescent="0.3">
      <c r="A4692" s="27">
        <f t="shared" si="48"/>
        <v>999</v>
      </c>
      <c r="B4692" s="31">
        <v>44989</v>
      </c>
      <c r="D4692" s="19" t="s">
        <v>2211</v>
      </c>
      <c r="E4692" s="19">
        <f>IF(ISBLANK(LeaveTracker[[#This Row],[Employee Name]]),"-----",VLOOKUP(LeaveTracker[[#This Row],[Employee Name]],Employees[[Employee Name]:[Office]],7))</f>
        <v>0</v>
      </c>
      <c r="F4692" s="19">
        <f>IF(ISBLANK(LeaveTracker[[#This Row],[Employee Name]]),"-----",VLOOKUP(LeaveTracker[[#This Row],[Employee Name]],Employees[[Employee Name]:[Office]],6))</f>
        <v>0</v>
      </c>
      <c r="G4692" s="24"/>
      <c r="H4692" s="24"/>
      <c r="I4692" s="19" t="s">
        <v>298</v>
      </c>
      <c r="J4692" s="43" t="s">
        <v>691</v>
      </c>
      <c r="K4692" s="61" t="str">
        <f ca="1">LeaveTracker[[#This Row],[Days]]&amp;" "&amp;LeaveTracker[[#This Row],[Type of Leave]]</f>
        <v>0 OTHER</v>
      </c>
      <c r="L4692" s="23">
        <f ca="1">NETWORKDAYS(LeaveTracker[[#This Row],[Start Date]],LeaveTracker[[#This Row],[End Date]],lstHolidays)</f>
        <v>0</v>
      </c>
      <c r="M4692" s="27"/>
    </row>
    <row r="4693" spans="1:13" ht="30" customHeight="1" x14ac:dyDescent="0.3">
      <c r="A4693" s="27">
        <f t="shared" si="48"/>
        <v>1000</v>
      </c>
      <c r="B4693" s="31">
        <v>45028</v>
      </c>
      <c r="C4693" s="31">
        <v>45234</v>
      </c>
      <c r="D4693" s="19" t="s">
        <v>2020</v>
      </c>
      <c r="E4693" s="19" t="str">
        <f>IF(ISBLANK(LeaveTracker[[#This Row],[Employee Name]]),"-----",VLOOKUP(LeaveTracker[[#This Row],[Employee Name]],Employees[[Employee Name]:[Office]],7))</f>
        <v>HRMO</v>
      </c>
      <c r="F4693" s="19" t="str">
        <f>IF(ISBLANK(LeaveTracker[[#This Row],[Employee Name]]),"-----",VLOOKUP(LeaveTracker[[#This Row],[Employee Name]],Employees[[Employee Name]:[Office]],6))</f>
        <v>REGULAR</v>
      </c>
      <c r="G4693" s="24">
        <v>45047</v>
      </c>
      <c r="H4693" s="24">
        <v>45066</v>
      </c>
      <c r="I4693" s="19" t="s">
        <v>82</v>
      </c>
      <c r="K4693" s="61" t="str">
        <f ca="1">LeaveTracker[[#This Row],[Days]]&amp;" "&amp;LeaveTracker[[#This Row],[Type of Leave]]</f>
        <v>14 VL</v>
      </c>
      <c r="L4693" s="23">
        <f ca="1">NETWORKDAYS(LeaveTracker[[#This Row],[Start Date]],LeaveTracker[[#This Row],[End Date]],lstHolidays)</f>
        <v>14</v>
      </c>
      <c r="M4693" s="27"/>
    </row>
    <row r="4694" spans="1:13" ht="30" customHeight="1" x14ac:dyDescent="0.3">
      <c r="A4694" s="27">
        <f t="shared" si="48"/>
        <v>1001</v>
      </c>
      <c r="B4694" s="31">
        <v>45028</v>
      </c>
      <c r="C4694" s="31">
        <v>45016</v>
      </c>
      <c r="D4694" s="19" t="s">
        <v>1832</v>
      </c>
      <c r="E4694" s="19" t="str">
        <f>IF(ISBLANK(LeaveTracker[[#This Row],[Employee Name]]),"-----",VLOOKUP(LeaveTracker[[#This Row],[Employee Name]],Employees[[Employee Name]:[Office]],7))</f>
        <v>CCT</v>
      </c>
      <c r="F4694" s="19" t="str">
        <f>IF(ISBLANK(LeaveTracker[[#This Row],[Employee Name]]),"-----",VLOOKUP(LeaveTracker[[#This Row],[Employee Name]],Employees[[Employee Name]:[Office]],6))</f>
        <v>CASUAL</v>
      </c>
      <c r="G4694" s="24">
        <v>45014</v>
      </c>
      <c r="H4694" s="24">
        <v>45015</v>
      </c>
      <c r="I4694" s="19" t="s">
        <v>81</v>
      </c>
      <c r="K4694" s="61" t="str">
        <f ca="1">LeaveTracker[[#This Row],[Days]]&amp;" "&amp;LeaveTracker[[#This Row],[Type of Leave]]</f>
        <v>2 SL</v>
      </c>
      <c r="L4694" s="23">
        <f ca="1">NETWORKDAYS(LeaveTracker[[#This Row],[Start Date]],LeaveTracker[[#This Row],[End Date]],lstHolidays)</f>
        <v>2</v>
      </c>
      <c r="M4694" s="27"/>
    </row>
    <row r="4695" spans="1:13" ht="30" customHeight="1" x14ac:dyDescent="0.3">
      <c r="A4695" s="27">
        <f t="shared" si="48"/>
        <v>1002</v>
      </c>
      <c r="B4695" s="31">
        <v>45028</v>
      </c>
      <c r="C4695" s="31">
        <v>45016</v>
      </c>
      <c r="D4695" s="19" t="s">
        <v>578</v>
      </c>
      <c r="E4695" s="19" t="str">
        <f>IF(ISBLANK(LeaveTracker[[#This Row],[Employee Name]]),"-----",VLOOKUP(LeaveTracker[[#This Row],[Employee Name]],Employees[[Employee Name]:[Office]],7))</f>
        <v>CCT</v>
      </c>
      <c r="F4695" s="19" t="str">
        <f>IF(ISBLANK(LeaveTracker[[#This Row],[Employee Name]]),"-----",VLOOKUP(LeaveTracker[[#This Row],[Employee Name]],Employees[[Employee Name]:[Office]],6))</f>
        <v>REGULAR</v>
      </c>
      <c r="G4695" s="24">
        <v>45015</v>
      </c>
      <c r="H4695" s="24">
        <v>45015</v>
      </c>
      <c r="I4695" s="19" t="s">
        <v>81</v>
      </c>
      <c r="K4695" s="61" t="str">
        <f ca="1">LeaveTracker[[#This Row],[Days]]&amp;" "&amp;LeaveTracker[[#This Row],[Type of Leave]]</f>
        <v>1 SL</v>
      </c>
      <c r="L4695" s="23">
        <f ca="1">NETWORKDAYS(LeaveTracker[[#This Row],[Start Date]],LeaveTracker[[#This Row],[End Date]],lstHolidays)</f>
        <v>1</v>
      </c>
      <c r="M4695" s="27"/>
    </row>
    <row r="4696" spans="1:13" ht="30" customHeight="1" x14ac:dyDescent="0.3">
      <c r="A4696" s="27">
        <f t="shared" si="48"/>
        <v>1003</v>
      </c>
      <c r="B4696" s="31">
        <v>45028</v>
      </c>
      <c r="C4696" s="31">
        <v>45008</v>
      </c>
      <c r="D4696" s="19" t="s">
        <v>1834</v>
      </c>
      <c r="E4696" s="19" t="str">
        <f>IF(ISBLANK(LeaveTracker[[#This Row],[Employee Name]]),"-----",VLOOKUP(LeaveTracker[[#This Row],[Employee Name]],Employees[[Employee Name]:[Office]],7))</f>
        <v>EEO/CITY MARKET</v>
      </c>
      <c r="F4696" s="19" t="str">
        <f>IF(ISBLANK(LeaveTracker[[#This Row],[Employee Name]]),"-----",VLOOKUP(LeaveTracker[[#This Row],[Employee Name]],Employees[[Employee Name]:[Office]],6))</f>
        <v>CASUAL</v>
      </c>
      <c r="G4696" s="24">
        <v>45017</v>
      </c>
      <c r="H4696" s="24">
        <v>45019</v>
      </c>
      <c r="I4696" s="19" t="s">
        <v>82</v>
      </c>
      <c r="K4696" s="61" t="str">
        <f>LeaveTracker[[#This Row],[Days]]&amp;" "&amp;LeaveTracker[[#This Row],[Type of Leave]]</f>
        <v>2 VL</v>
      </c>
      <c r="L4696" s="23">
        <v>2</v>
      </c>
      <c r="M4696" s="27"/>
    </row>
    <row r="4697" spans="1:13" ht="30" customHeight="1" x14ac:dyDescent="0.3">
      <c r="A4697" s="27">
        <f t="shared" si="48"/>
        <v>1004</v>
      </c>
      <c r="B4697" s="31">
        <v>45028</v>
      </c>
      <c r="C4697" s="31">
        <v>45013</v>
      </c>
      <c r="D4697" s="19" t="s">
        <v>116</v>
      </c>
      <c r="E4697" s="19" t="str">
        <f>IF(ISBLANK(LeaveTracker[[#This Row],[Employee Name]]),"-----",VLOOKUP(LeaveTracker[[#This Row],[Employee Name]],Employees[[Employee Name]:[Office]],7))</f>
        <v>CHARACTER OFFICE</v>
      </c>
      <c r="F4697" s="19" t="str">
        <f>IF(ISBLANK(LeaveTracker[[#This Row],[Employee Name]]),"-----",VLOOKUP(LeaveTracker[[#This Row],[Employee Name]],Employees[[Employee Name]:[Office]],6))</f>
        <v>REGULAR</v>
      </c>
      <c r="G4697" s="24">
        <v>45012</v>
      </c>
      <c r="H4697" s="24">
        <v>45012</v>
      </c>
      <c r="I4697" s="19" t="s">
        <v>81</v>
      </c>
      <c r="K4697" s="61" t="str">
        <f ca="1">LeaveTracker[[#This Row],[Days]]&amp;" "&amp;LeaveTracker[[#This Row],[Type of Leave]]</f>
        <v>1 SL</v>
      </c>
      <c r="L4697" s="23">
        <f ca="1">NETWORKDAYS(LeaveTracker[[#This Row],[Start Date]],LeaveTracker[[#This Row],[End Date]],lstHolidays)</f>
        <v>1</v>
      </c>
      <c r="M4697" s="27"/>
    </row>
    <row r="4698" spans="1:13" ht="30" customHeight="1" x14ac:dyDescent="0.3">
      <c r="A4698" s="27">
        <f t="shared" si="48"/>
        <v>1005</v>
      </c>
      <c r="B4698" s="31">
        <v>45028</v>
      </c>
      <c r="C4698" s="31">
        <v>44989</v>
      </c>
      <c r="D4698" s="19" t="s">
        <v>726</v>
      </c>
      <c r="E4698" s="19" t="str">
        <f>IF(ISBLANK(LeaveTracker[[#This Row],[Employee Name]]),"-----",VLOOKUP(LeaveTracker[[#This Row],[Employee Name]],Employees[[Employee Name]:[Office]],7))</f>
        <v>SP</v>
      </c>
      <c r="F4698" s="19" t="str">
        <f>IF(ISBLANK(LeaveTracker[[#This Row],[Employee Name]]),"-----",VLOOKUP(LeaveTracker[[#This Row],[Employee Name]],Employees[[Employee Name]:[Office]],6))</f>
        <v>REGULAR</v>
      </c>
      <c r="G4698" s="24">
        <v>45016</v>
      </c>
      <c r="H4698" s="24">
        <v>45016</v>
      </c>
      <c r="I4698" s="19" t="s">
        <v>81</v>
      </c>
      <c r="K4698" s="61" t="str">
        <f ca="1">LeaveTracker[[#This Row],[Days]]&amp;" "&amp;LeaveTracker[[#This Row],[Type of Leave]]</f>
        <v>1 SL</v>
      </c>
      <c r="L4698" s="23">
        <f ca="1">NETWORKDAYS(LeaveTracker[[#This Row],[Start Date]],LeaveTracker[[#This Row],[End Date]],lstHolidays)</f>
        <v>1</v>
      </c>
      <c r="M4698" s="27"/>
    </row>
    <row r="4699" spans="1:13" ht="30" customHeight="1" x14ac:dyDescent="0.3">
      <c r="A4699" s="27">
        <f t="shared" si="48"/>
        <v>1006</v>
      </c>
      <c r="B4699" s="31">
        <v>45028</v>
      </c>
      <c r="C4699" s="31">
        <v>44989</v>
      </c>
      <c r="D4699" s="19" t="s">
        <v>1095</v>
      </c>
      <c r="E4699" s="19" t="str">
        <f>IF(ISBLANK(LeaveTracker[[#This Row],[Employee Name]]),"-----",VLOOKUP(LeaveTracker[[#This Row],[Employee Name]],Employees[[Employee Name]:[Office]],7))</f>
        <v>VMO</v>
      </c>
      <c r="F4699" s="19" t="str">
        <f>IF(ISBLANK(LeaveTracker[[#This Row],[Employee Name]]),"-----",VLOOKUP(LeaveTracker[[#This Row],[Employee Name]],Employees[[Employee Name]:[Office]],6))</f>
        <v>REGULAR</v>
      </c>
      <c r="G4699" s="24">
        <v>45015</v>
      </c>
      <c r="H4699" s="24">
        <v>45015</v>
      </c>
      <c r="I4699" s="19" t="s">
        <v>298</v>
      </c>
      <c r="J4699" s="43" t="s">
        <v>105</v>
      </c>
      <c r="K4699" s="61" t="str">
        <f ca="1">LeaveTracker[[#This Row],[Days]]&amp;" "&amp;LeaveTracker[[#This Row],[Type of Leave]]</f>
        <v>1 OTHER</v>
      </c>
      <c r="L4699" s="23">
        <f ca="1">NETWORKDAYS(LeaveTracker[[#This Row],[Start Date]],LeaveTracker[[#This Row],[End Date]],lstHolidays)</f>
        <v>1</v>
      </c>
      <c r="M4699" s="27"/>
    </row>
    <row r="4700" spans="1:13" ht="30" customHeight="1" x14ac:dyDescent="0.3">
      <c r="A4700" s="27">
        <f t="shared" si="48"/>
        <v>1007</v>
      </c>
      <c r="B4700" s="31">
        <v>45028</v>
      </c>
      <c r="C4700" s="31">
        <v>45015</v>
      </c>
      <c r="D4700" s="19" t="s">
        <v>509</v>
      </c>
      <c r="E4700" s="19" t="str">
        <f>IF(ISBLANK(LeaveTracker[[#This Row],[Employee Name]]),"-----",VLOOKUP(LeaveTracker[[#This Row],[Employee Name]],Employees[[Employee Name]:[Office]],7))</f>
        <v>ACCOUNTING</v>
      </c>
      <c r="F4700" s="19" t="str">
        <f>IF(ISBLANK(LeaveTracker[[#This Row],[Employee Name]]),"-----",VLOOKUP(LeaveTracker[[#This Row],[Employee Name]],Employees[[Employee Name]:[Office]],6))</f>
        <v>REGULAR</v>
      </c>
      <c r="G4700" s="24">
        <v>45014</v>
      </c>
      <c r="H4700" s="24">
        <v>45014</v>
      </c>
      <c r="I4700" s="19" t="s">
        <v>298</v>
      </c>
      <c r="J4700" s="43" t="s">
        <v>105</v>
      </c>
      <c r="K4700" s="61" t="str">
        <f ca="1">LeaveTracker[[#This Row],[Days]]&amp;" "&amp;LeaveTracker[[#This Row],[Type of Leave]]</f>
        <v>1 OTHER</v>
      </c>
      <c r="L4700" s="23">
        <f ca="1">NETWORKDAYS(LeaveTracker[[#This Row],[Start Date]],LeaveTracker[[#This Row],[End Date]],lstHolidays)</f>
        <v>1</v>
      </c>
      <c r="M4700" s="27"/>
    </row>
    <row r="4701" spans="1:13" ht="30" customHeight="1" x14ac:dyDescent="0.3">
      <c r="A4701" s="27">
        <f t="shared" si="48"/>
        <v>1008</v>
      </c>
      <c r="B4701" s="31">
        <v>45028</v>
      </c>
      <c r="C4701" s="31">
        <v>45016</v>
      </c>
      <c r="D4701" s="19" t="s">
        <v>504</v>
      </c>
      <c r="E4701" s="19" t="str">
        <f>IF(ISBLANK(LeaveTracker[[#This Row],[Employee Name]]),"-----",VLOOKUP(LeaveTracker[[#This Row],[Employee Name]],Employees[[Employee Name]:[Office]],7))</f>
        <v>THRDC</v>
      </c>
      <c r="F4701" s="19" t="str">
        <f>IF(ISBLANK(LeaveTracker[[#This Row],[Employee Name]]),"-----",VLOOKUP(LeaveTracker[[#This Row],[Employee Name]],Employees[[Employee Name]:[Office]],6))</f>
        <v>REGULAR</v>
      </c>
      <c r="G4701" s="24">
        <v>45030</v>
      </c>
      <c r="H4701" s="24">
        <v>45030</v>
      </c>
      <c r="I4701" s="19" t="s">
        <v>298</v>
      </c>
      <c r="J4701" s="43" t="s">
        <v>105</v>
      </c>
      <c r="K4701" s="61" t="str">
        <f ca="1">LeaveTracker[[#This Row],[Days]]&amp;" "&amp;LeaveTracker[[#This Row],[Type of Leave]]</f>
        <v>1 OTHER</v>
      </c>
      <c r="L4701" s="23">
        <f ca="1">NETWORKDAYS(LeaveTracker[[#This Row],[Start Date]],LeaveTracker[[#This Row],[End Date]],lstHolidays)</f>
        <v>1</v>
      </c>
      <c r="M4701" s="27"/>
    </row>
    <row r="4702" spans="1:13" ht="30" customHeight="1" x14ac:dyDescent="0.3">
      <c r="A4702" s="27">
        <f t="shared" ref="A4702:A4765" si="49">A4701+1</f>
        <v>1009</v>
      </c>
      <c r="B4702" s="31">
        <v>45028</v>
      </c>
      <c r="C4702" s="31">
        <v>45003</v>
      </c>
      <c r="D4702" s="19" t="s">
        <v>2213</v>
      </c>
      <c r="E4702" s="19" t="str">
        <f>IF(ISBLANK(LeaveTracker[[#This Row],[Employee Name]]),"-----",VLOOKUP(LeaveTracker[[#This Row],[Employee Name]],Employees[[Employee Name]:[Office]],7))</f>
        <v>OSPITAL NG TAGAYTAY</v>
      </c>
      <c r="F4702" s="19">
        <f>IF(ISBLANK(LeaveTracker[[#This Row],[Employee Name]]),"-----",VLOOKUP(LeaveTracker[[#This Row],[Employee Name]],Employees[[Employee Name]:[Office]],6))</f>
        <v>0</v>
      </c>
      <c r="G4702" s="24">
        <v>44974</v>
      </c>
      <c r="H4702" s="24">
        <v>44974</v>
      </c>
      <c r="I4702" s="19" t="s">
        <v>81</v>
      </c>
      <c r="K4702" s="61" t="str">
        <f ca="1">LeaveTracker[[#This Row],[Days]]&amp;" "&amp;LeaveTracker[[#This Row],[Type of Leave]]</f>
        <v>1 SL</v>
      </c>
      <c r="L4702" s="23">
        <f ca="1">NETWORKDAYS(LeaveTracker[[#This Row],[Start Date]],LeaveTracker[[#This Row],[End Date]],lstHolidays)</f>
        <v>1</v>
      </c>
      <c r="M4702" s="27"/>
    </row>
    <row r="4703" spans="1:13" ht="30" customHeight="1" x14ac:dyDescent="0.3">
      <c r="A4703" s="27">
        <f t="shared" si="49"/>
        <v>1010</v>
      </c>
      <c r="B4703" s="31">
        <v>45028</v>
      </c>
      <c r="C4703" s="31">
        <v>45005</v>
      </c>
      <c r="D4703" s="19" t="s">
        <v>136</v>
      </c>
      <c r="E4703" s="19" t="str">
        <f>IF(ISBLANK(LeaveTracker[[#This Row],[Employee Name]]),"-----",VLOOKUP(LeaveTracker[[#This Row],[Employee Name]],Employees[[Employee Name]:[Office]],7))</f>
        <v>CHO</v>
      </c>
      <c r="F4703" s="19" t="str">
        <f>IF(ISBLANK(LeaveTracker[[#This Row],[Employee Name]]),"-----",VLOOKUP(LeaveTracker[[#This Row],[Employee Name]],Employees[[Employee Name]:[Office]],6))</f>
        <v>REGULAR</v>
      </c>
      <c r="G4703" s="24">
        <v>45016</v>
      </c>
      <c r="H4703" s="24">
        <v>45016</v>
      </c>
      <c r="I4703" s="19" t="s">
        <v>82</v>
      </c>
      <c r="K4703" s="61" t="str">
        <f ca="1">LeaveTracker[[#This Row],[Days]]&amp;" "&amp;LeaveTracker[[#This Row],[Type of Leave]]</f>
        <v>1 VL</v>
      </c>
      <c r="L4703" s="23">
        <f ca="1">NETWORKDAYS(LeaveTracker[[#This Row],[Start Date]],LeaveTracker[[#This Row],[End Date]],lstHolidays)</f>
        <v>1</v>
      </c>
      <c r="M4703" s="27"/>
    </row>
    <row r="4704" spans="1:13" ht="30" customHeight="1" x14ac:dyDescent="0.3">
      <c r="A4704" s="27">
        <f t="shared" si="49"/>
        <v>1011</v>
      </c>
      <c r="B4704" s="31">
        <v>45028</v>
      </c>
      <c r="C4704" s="31">
        <v>45012</v>
      </c>
      <c r="D4704" s="19" t="s">
        <v>591</v>
      </c>
      <c r="E4704" s="19" t="str">
        <f>IF(ISBLANK(LeaveTracker[[#This Row],[Employee Name]]),"-----",VLOOKUP(LeaveTracker[[#This Row],[Employee Name]],Employees[[Employee Name]:[Office]],7))</f>
        <v>MAHOGANY MARKET</v>
      </c>
      <c r="F4704" s="19" t="str">
        <f>IF(ISBLANK(LeaveTracker[[#This Row],[Employee Name]]),"-----",VLOOKUP(LeaveTracker[[#This Row],[Employee Name]],Employees[[Employee Name]:[Office]],6))</f>
        <v>REGULAR</v>
      </c>
      <c r="G4704" s="24">
        <v>45008</v>
      </c>
      <c r="H4704" s="24">
        <v>45008</v>
      </c>
      <c r="I4704" s="19" t="s">
        <v>81</v>
      </c>
      <c r="K4704" s="61" t="str">
        <f ca="1">LeaveTracker[[#This Row],[Days]]&amp;" "&amp;LeaveTracker[[#This Row],[Type of Leave]]</f>
        <v>1 SL</v>
      </c>
      <c r="L4704" s="23">
        <f ca="1">NETWORKDAYS(LeaveTracker[[#This Row],[Start Date]],LeaveTracker[[#This Row],[End Date]],lstHolidays)</f>
        <v>1</v>
      </c>
      <c r="M4704" s="27"/>
    </row>
    <row r="4705" spans="1:13" ht="30" customHeight="1" x14ac:dyDescent="0.3">
      <c r="A4705" s="27">
        <v>1011</v>
      </c>
      <c r="B4705" s="31">
        <v>45028</v>
      </c>
      <c r="C4705" s="31">
        <v>45012</v>
      </c>
      <c r="D4705" s="19" t="s">
        <v>591</v>
      </c>
      <c r="E4705" s="19" t="str">
        <f>IF(ISBLANK(LeaveTracker[[#This Row],[Employee Name]]),"-----",VLOOKUP(LeaveTracker[[#This Row],[Employee Name]],Employees[[Employee Name]:[Office]],7))</f>
        <v>MAHOGANY MARKET</v>
      </c>
      <c r="F4705" s="19" t="str">
        <f>IF(ISBLANK(LeaveTracker[[#This Row],[Employee Name]]),"-----",VLOOKUP(LeaveTracker[[#This Row],[Employee Name]],Employees[[Employee Name]:[Office]],6))</f>
        <v>REGULAR</v>
      </c>
      <c r="G4705" s="24">
        <v>45011</v>
      </c>
      <c r="H4705" s="24">
        <v>45011</v>
      </c>
      <c r="I4705" s="19" t="s">
        <v>81</v>
      </c>
      <c r="K4705" s="61" t="str">
        <f>LeaveTracker[[#This Row],[Days]]&amp;" "&amp;LeaveTracker[[#This Row],[Type of Leave]]</f>
        <v>1 SL</v>
      </c>
      <c r="L4705" s="23">
        <v>1</v>
      </c>
      <c r="M4705" s="27"/>
    </row>
    <row r="4706" spans="1:13" ht="30" customHeight="1" x14ac:dyDescent="0.3">
      <c r="A4706" s="27">
        <f t="shared" si="49"/>
        <v>1012</v>
      </c>
      <c r="B4706" s="31">
        <v>45028</v>
      </c>
      <c r="C4706" s="31">
        <v>45012</v>
      </c>
      <c r="D4706" s="19" t="s">
        <v>506</v>
      </c>
      <c r="E4706" s="19" t="str">
        <f>IF(ISBLANK(LeaveTracker[[#This Row],[Employee Name]]),"-----",VLOOKUP(LeaveTracker[[#This Row],[Employee Name]],Employees[[Employee Name]:[Office]],7))</f>
        <v>ACCOUNTING</v>
      </c>
      <c r="F4706" s="19" t="str">
        <f>IF(ISBLANK(LeaveTracker[[#This Row],[Employee Name]]),"-----",VLOOKUP(LeaveTracker[[#This Row],[Employee Name]],Employees[[Employee Name]:[Office]],6))</f>
        <v>REGULAR</v>
      </c>
      <c r="G4706" s="24">
        <v>45000</v>
      </c>
      <c r="H4706" s="24">
        <v>45000</v>
      </c>
      <c r="I4706" s="19" t="s">
        <v>81</v>
      </c>
      <c r="K4706" s="61" t="str">
        <f ca="1">LeaveTracker[[#This Row],[Days]]&amp;" "&amp;LeaveTracker[[#This Row],[Type of Leave]]</f>
        <v>1 SL</v>
      </c>
      <c r="L4706" s="23">
        <f ca="1">NETWORKDAYS(LeaveTracker[[#This Row],[Start Date]],LeaveTracker[[#This Row],[End Date]],lstHolidays)</f>
        <v>1</v>
      </c>
      <c r="M4706" s="27"/>
    </row>
    <row r="4707" spans="1:13" ht="30" customHeight="1" x14ac:dyDescent="0.3">
      <c r="A4707" s="27">
        <f t="shared" si="49"/>
        <v>1013</v>
      </c>
      <c r="B4707" s="31">
        <v>45028</v>
      </c>
      <c r="C4707" s="31">
        <v>45012</v>
      </c>
      <c r="D4707" s="19" t="s">
        <v>304</v>
      </c>
      <c r="E4707" s="19" t="str">
        <f>IF(ISBLANK(LeaveTracker[[#This Row],[Employee Name]]),"-----",VLOOKUP(LeaveTracker[[#This Row],[Employee Name]],Employees[[Employee Name]:[Office]],7))</f>
        <v>TOPS (ADMIN CSU)</v>
      </c>
      <c r="F4707" s="19" t="str">
        <f>IF(ISBLANK(LeaveTracker[[#This Row],[Employee Name]]),"-----",VLOOKUP(LeaveTracker[[#This Row],[Employee Name]],Employees[[Employee Name]:[Office]],6))</f>
        <v>REGULAR</v>
      </c>
      <c r="G4707" s="24">
        <v>45027</v>
      </c>
      <c r="H4707" s="24">
        <v>45027</v>
      </c>
      <c r="I4707" s="19" t="s">
        <v>298</v>
      </c>
      <c r="J4707" s="43" t="s">
        <v>105</v>
      </c>
      <c r="K4707" s="61" t="str">
        <f ca="1">LeaveTracker[[#This Row],[Days]]&amp;" "&amp;LeaveTracker[[#This Row],[Type of Leave]]</f>
        <v>1 OTHER</v>
      </c>
      <c r="L4707" s="23">
        <f ca="1">NETWORKDAYS(LeaveTracker[[#This Row],[Start Date]],LeaveTracker[[#This Row],[End Date]],lstHolidays)</f>
        <v>1</v>
      </c>
      <c r="M4707" s="27"/>
    </row>
    <row r="4708" spans="1:13" ht="30" customHeight="1" x14ac:dyDescent="0.3">
      <c r="A4708" s="27">
        <f t="shared" si="49"/>
        <v>1014</v>
      </c>
      <c r="B4708" s="31">
        <v>45028</v>
      </c>
      <c r="C4708" s="31">
        <v>45009</v>
      </c>
      <c r="D4708" s="19" t="s">
        <v>443</v>
      </c>
      <c r="E4708" s="19" t="str">
        <f>IF(ISBLANK(LeaveTracker[[#This Row],[Employee Name]]),"-----",VLOOKUP(LeaveTracker[[#This Row],[Employee Name]],Employees[[Employee Name]:[Office]],7))</f>
        <v>GSO</v>
      </c>
      <c r="F4708" s="19" t="str">
        <f>IF(ISBLANK(LeaveTracker[[#This Row],[Employee Name]]),"-----",VLOOKUP(LeaveTracker[[#This Row],[Employee Name]],Employees[[Employee Name]:[Office]],6))</f>
        <v>REGULAR</v>
      </c>
      <c r="G4708" s="24">
        <v>45015</v>
      </c>
      <c r="H4708" s="24">
        <v>45015</v>
      </c>
      <c r="I4708" s="19" t="s">
        <v>298</v>
      </c>
      <c r="J4708" s="43" t="s">
        <v>105</v>
      </c>
      <c r="K4708" s="61" t="str">
        <f ca="1">LeaveTracker[[#This Row],[Days]]&amp;" "&amp;LeaveTracker[[#This Row],[Type of Leave]]</f>
        <v>1 OTHER</v>
      </c>
      <c r="L4708" s="23">
        <f ca="1">NETWORKDAYS(LeaveTracker[[#This Row],[Start Date]],LeaveTracker[[#This Row],[End Date]],lstHolidays)</f>
        <v>1</v>
      </c>
      <c r="M4708" s="27"/>
    </row>
    <row r="4709" spans="1:13" ht="30" customHeight="1" x14ac:dyDescent="0.3">
      <c r="A4709" s="27">
        <f t="shared" si="49"/>
        <v>1015</v>
      </c>
      <c r="B4709" s="31">
        <v>45028</v>
      </c>
      <c r="C4709" s="31">
        <v>45009</v>
      </c>
      <c r="D4709" s="19" t="s">
        <v>1297</v>
      </c>
      <c r="E4709" s="19" t="str">
        <f>IF(ISBLANK(LeaveTracker[[#This Row],[Employee Name]]),"-----",VLOOKUP(LeaveTracker[[#This Row],[Employee Name]],Employees[[Employee Name]:[Office]],7))</f>
        <v>CTO</v>
      </c>
      <c r="F4709" s="19" t="str">
        <f>IF(ISBLANK(LeaveTracker[[#This Row],[Employee Name]]),"-----",VLOOKUP(LeaveTracker[[#This Row],[Employee Name]],Employees[[Employee Name]:[Office]],6))</f>
        <v>REGULAR</v>
      </c>
      <c r="G4709" s="24">
        <v>45014</v>
      </c>
      <c r="H4709" s="24">
        <v>45014</v>
      </c>
      <c r="I4709" s="19" t="s">
        <v>298</v>
      </c>
      <c r="J4709" s="43" t="s">
        <v>105</v>
      </c>
      <c r="K4709" s="61" t="str">
        <f ca="1">LeaveTracker[[#This Row],[Days]]&amp;" "&amp;LeaveTracker[[#This Row],[Type of Leave]]</f>
        <v>1 OTHER</v>
      </c>
      <c r="L4709" s="23">
        <f ca="1">NETWORKDAYS(LeaveTracker[[#This Row],[Start Date]],LeaveTracker[[#This Row],[End Date]],lstHolidays)</f>
        <v>1</v>
      </c>
      <c r="M4709" s="27"/>
    </row>
    <row r="4710" spans="1:13" ht="30" customHeight="1" x14ac:dyDescent="0.3">
      <c r="A4710" s="27">
        <f t="shared" si="49"/>
        <v>1016</v>
      </c>
      <c r="B4710" s="31">
        <v>45028</v>
      </c>
      <c r="C4710" s="31">
        <v>45008</v>
      </c>
      <c r="D4710" s="19" t="s">
        <v>826</v>
      </c>
      <c r="E4710" s="19" t="str">
        <f>IF(ISBLANK(LeaveTracker[[#This Row],[Employee Name]]),"-----",VLOOKUP(LeaveTracker[[#This Row],[Employee Name]],Employees[[Employee Name]:[Office]],7))</f>
        <v>CHO</v>
      </c>
      <c r="F4710" s="19" t="str">
        <f>IF(ISBLANK(LeaveTracker[[#This Row],[Employee Name]]),"-----",VLOOKUP(LeaveTracker[[#This Row],[Employee Name]],Employees[[Employee Name]:[Office]],6))</f>
        <v>REGULAR</v>
      </c>
      <c r="G4710" s="24">
        <v>45006</v>
      </c>
      <c r="H4710" s="24">
        <v>45007</v>
      </c>
      <c r="I4710" s="19" t="s">
        <v>81</v>
      </c>
      <c r="K4710" s="61" t="str">
        <f ca="1">LeaveTracker[[#This Row],[Days]]&amp;" "&amp;LeaveTracker[[#This Row],[Type of Leave]]</f>
        <v>2 SL</v>
      </c>
      <c r="L4710" s="23">
        <f ca="1">NETWORKDAYS(LeaveTracker[[#This Row],[Start Date]],LeaveTracker[[#This Row],[End Date]],lstHolidays)</f>
        <v>2</v>
      </c>
      <c r="M4710" s="27"/>
    </row>
    <row r="4711" spans="1:13" ht="30" customHeight="1" x14ac:dyDescent="0.3">
      <c r="A4711" s="27">
        <f t="shared" si="49"/>
        <v>1017</v>
      </c>
      <c r="B4711" s="31">
        <v>45028</v>
      </c>
      <c r="C4711" s="31">
        <v>45205</v>
      </c>
      <c r="D4711" s="19" t="s">
        <v>1091</v>
      </c>
      <c r="E4711" s="19" t="str">
        <f>IF(ISBLANK(LeaveTracker[[#This Row],[Employee Name]]),"-----",VLOOKUP(LeaveTracker[[#This Row],[Employee Name]],Employees[[Employee Name]:[Office]],7))</f>
        <v>ACCOUNTING</v>
      </c>
      <c r="F4711" s="19" t="str">
        <f>IF(ISBLANK(LeaveTracker[[#This Row],[Employee Name]]),"-----",VLOOKUP(LeaveTracker[[#This Row],[Employee Name]],Employees[[Employee Name]:[Office]],6))</f>
        <v>REGULAR</v>
      </c>
      <c r="G4711" s="24">
        <v>45015</v>
      </c>
      <c r="H4711" s="24">
        <v>45015</v>
      </c>
      <c r="I4711" s="19" t="s">
        <v>82</v>
      </c>
      <c r="K4711" s="61" t="str">
        <f ca="1">LeaveTracker[[#This Row],[Days]]&amp;" "&amp;LeaveTracker[[#This Row],[Type of Leave]]</f>
        <v>1 VL</v>
      </c>
      <c r="L4711" s="23">
        <f ca="1">NETWORKDAYS(LeaveTracker[[#This Row],[Start Date]],LeaveTracker[[#This Row],[End Date]],lstHolidays)</f>
        <v>1</v>
      </c>
      <c r="M4711" s="27"/>
    </row>
    <row r="4712" spans="1:13" ht="30" customHeight="1" x14ac:dyDescent="0.3">
      <c r="A4712" s="27">
        <f t="shared" si="49"/>
        <v>1018</v>
      </c>
      <c r="B4712" s="31">
        <v>45028</v>
      </c>
      <c r="C4712" s="31">
        <v>45016</v>
      </c>
      <c r="D4712" s="19" t="s">
        <v>367</v>
      </c>
      <c r="E4712" s="19" t="str">
        <f>IF(ISBLANK(LeaveTracker[[#This Row],[Employee Name]]),"-----",VLOOKUP(LeaveTracker[[#This Row],[Employee Name]],Employees[[Employee Name]:[Office]],7))</f>
        <v>CCT</v>
      </c>
      <c r="F4712" s="19" t="str">
        <f>IF(ISBLANK(LeaveTracker[[#This Row],[Employee Name]]),"-----",VLOOKUP(LeaveTracker[[#This Row],[Employee Name]],Employees[[Employee Name]:[Office]],6))</f>
        <v>REGULAR</v>
      </c>
      <c r="G4712" s="24">
        <v>45015</v>
      </c>
      <c r="H4712" s="24">
        <v>45015</v>
      </c>
      <c r="I4712" s="19" t="s">
        <v>81</v>
      </c>
      <c r="K4712" s="61" t="str">
        <f ca="1">LeaveTracker[[#This Row],[Days]]&amp;" "&amp;LeaveTracker[[#This Row],[Type of Leave]]</f>
        <v>1 SL</v>
      </c>
      <c r="L4712" s="23">
        <f ca="1">NETWORKDAYS(LeaveTracker[[#This Row],[Start Date]],LeaveTracker[[#This Row],[End Date]],lstHolidays)</f>
        <v>1</v>
      </c>
      <c r="M4712" s="27"/>
    </row>
    <row r="4713" spans="1:13" ht="30" customHeight="1" x14ac:dyDescent="0.3">
      <c r="A4713" s="27">
        <f t="shared" si="49"/>
        <v>1019</v>
      </c>
      <c r="B4713" s="31">
        <v>45028</v>
      </c>
      <c r="C4713" s="31">
        <v>45012</v>
      </c>
      <c r="D4713" s="19" t="s">
        <v>367</v>
      </c>
      <c r="E4713" s="19" t="str">
        <f>IF(ISBLANK(LeaveTracker[[#This Row],[Employee Name]]),"-----",VLOOKUP(LeaveTracker[[#This Row],[Employee Name]],Employees[[Employee Name]:[Office]],7))</f>
        <v>CCT</v>
      </c>
      <c r="F4713" s="19" t="str">
        <f>IF(ISBLANK(LeaveTracker[[#This Row],[Employee Name]]),"-----",VLOOKUP(LeaveTracker[[#This Row],[Employee Name]],Employees[[Employee Name]:[Office]],6))</f>
        <v>REGULAR</v>
      </c>
      <c r="G4713" s="24">
        <v>45006</v>
      </c>
      <c r="H4713" s="24">
        <v>45006</v>
      </c>
      <c r="I4713" s="19" t="s">
        <v>81</v>
      </c>
      <c r="K4713" s="61" t="str">
        <f ca="1">LeaveTracker[[#This Row],[Days]]&amp;" "&amp;LeaveTracker[[#This Row],[Type of Leave]]</f>
        <v>1 SL</v>
      </c>
      <c r="L4713" s="23">
        <f ca="1">NETWORKDAYS(LeaveTracker[[#This Row],[Start Date]],LeaveTracker[[#This Row],[End Date]],lstHolidays)</f>
        <v>1</v>
      </c>
      <c r="M4713" s="27"/>
    </row>
    <row r="4714" spans="1:13" ht="30" customHeight="1" x14ac:dyDescent="0.3">
      <c r="A4714" s="27">
        <f t="shared" si="49"/>
        <v>1020</v>
      </c>
      <c r="B4714" s="31">
        <v>45028</v>
      </c>
      <c r="C4714" s="31">
        <v>45012</v>
      </c>
      <c r="D4714" s="19" t="s">
        <v>367</v>
      </c>
      <c r="E4714" s="19" t="str">
        <f>IF(ISBLANK(LeaveTracker[[#This Row],[Employee Name]]),"-----",VLOOKUP(LeaveTracker[[#This Row],[Employee Name]],Employees[[Employee Name]:[Office]],7))</f>
        <v>CCT</v>
      </c>
      <c r="F4714" s="19" t="str">
        <f>IF(ISBLANK(LeaveTracker[[#This Row],[Employee Name]]),"-----",VLOOKUP(LeaveTracker[[#This Row],[Employee Name]],Employees[[Employee Name]:[Office]],6))</f>
        <v>REGULAR</v>
      </c>
      <c r="G4714" s="24">
        <v>45008</v>
      </c>
      <c r="H4714" s="24">
        <v>45009</v>
      </c>
      <c r="I4714" s="19" t="s">
        <v>81</v>
      </c>
      <c r="K4714" s="61" t="str">
        <f ca="1">LeaveTracker[[#This Row],[Days]]&amp;" "&amp;LeaveTracker[[#This Row],[Type of Leave]]</f>
        <v>2 SL</v>
      </c>
      <c r="L4714" s="23">
        <f ca="1">NETWORKDAYS(LeaveTracker[[#This Row],[Start Date]],LeaveTracker[[#This Row],[End Date]],lstHolidays)</f>
        <v>2</v>
      </c>
      <c r="M4714" s="27"/>
    </row>
    <row r="4715" spans="1:13" ht="30" customHeight="1" x14ac:dyDescent="0.3">
      <c r="A4715" s="27">
        <f t="shared" si="49"/>
        <v>1021</v>
      </c>
      <c r="B4715" s="31">
        <v>45028</v>
      </c>
      <c r="C4715" s="31">
        <v>45009</v>
      </c>
      <c r="D4715" s="19" t="s">
        <v>683</v>
      </c>
      <c r="E4715" s="19" t="str">
        <f>IF(ISBLANK(LeaveTracker[[#This Row],[Employee Name]]),"-----",VLOOKUP(LeaveTracker[[#This Row],[Employee Name]],Employees[[Employee Name]:[Office]],7))</f>
        <v>CEO</v>
      </c>
      <c r="F4715" s="19" t="str">
        <f>IF(ISBLANK(LeaveTracker[[#This Row],[Employee Name]]),"-----",VLOOKUP(LeaveTracker[[#This Row],[Employee Name]],Employees[[Employee Name]:[Office]],6))</f>
        <v>REGULAR</v>
      </c>
      <c r="G4715" s="24">
        <v>45008</v>
      </c>
      <c r="H4715" s="24">
        <v>45008</v>
      </c>
      <c r="I4715" s="19" t="s">
        <v>298</v>
      </c>
      <c r="J4715" s="43" t="s">
        <v>105</v>
      </c>
      <c r="K4715" s="61" t="str">
        <f ca="1">LeaveTracker[[#This Row],[Days]]&amp;" "&amp;LeaveTracker[[#This Row],[Type of Leave]]</f>
        <v>1 OTHER</v>
      </c>
      <c r="L4715" s="23">
        <f ca="1">NETWORKDAYS(LeaveTracker[[#This Row],[Start Date]],LeaveTracker[[#This Row],[End Date]],lstHolidays)</f>
        <v>1</v>
      </c>
      <c r="M4715" s="27"/>
    </row>
    <row r="4716" spans="1:13" ht="30" customHeight="1" x14ac:dyDescent="0.3">
      <c r="A4716" s="27">
        <f t="shared" si="49"/>
        <v>1022</v>
      </c>
      <c r="B4716" s="31">
        <v>45028</v>
      </c>
      <c r="C4716" s="31">
        <v>45008</v>
      </c>
      <c r="D4716" s="19" t="s">
        <v>1885</v>
      </c>
      <c r="E4716" s="19" t="str">
        <f>IF(ISBLANK(LeaveTracker[[#This Row],[Employee Name]]),"-----",VLOOKUP(LeaveTracker[[#This Row],[Employee Name]],Employees[[Employee Name]:[Office]],7))</f>
        <v>CSWDO</v>
      </c>
      <c r="F4716" s="19" t="str">
        <f>IF(ISBLANK(LeaveTracker[[#This Row],[Employee Name]]),"-----",VLOOKUP(LeaveTracker[[#This Row],[Employee Name]],Employees[[Employee Name]:[Office]],6))</f>
        <v>CASUAL</v>
      </c>
      <c r="G4716" s="24">
        <v>45009</v>
      </c>
      <c r="H4716" s="24">
        <v>45009</v>
      </c>
      <c r="I4716" s="19" t="s">
        <v>298</v>
      </c>
      <c r="J4716" s="43" t="s">
        <v>105</v>
      </c>
      <c r="K4716" s="61" t="str">
        <f ca="1">LeaveTracker[[#This Row],[Days]]&amp;" "&amp;LeaveTracker[[#This Row],[Type of Leave]]</f>
        <v>1 OTHER</v>
      </c>
      <c r="L4716" s="23">
        <f ca="1">NETWORKDAYS(LeaveTracker[[#This Row],[Start Date]],LeaveTracker[[#This Row],[End Date]],lstHolidays)</f>
        <v>1</v>
      </c>
      <c r="M4716" s="27"/>
    </row>
    <row r="4717" spans="1:13" ht="30" customHeight="1" x14ac:dyDescent="0.3">
      <c r="A4717" s="27">
        <f t="shared" si="49"/>
        <v>1023</v>
      </c>
      <c r="B4717" s="31">
        <v>45028</v>
      </c>
      <c r="C4717" s="31">
        <v>44999</v>
      </c>
      <c r="D4717" s="19" t="s">
        <v>632</v>
      </c>
      <c r="E4717" s="19" t="str">
        <f>IF(ISBLANK(LeaveTracker[[#This Row],[Employee Name]]),"-----",VLOOKUP(LeaveTracker[[#This Row],[Employee Name]],Employees[[Employee Name]:[Office]],7))</f>
        <v>LIBRARY</v>
      </c>
      <c r="F4717" s="19" t="str">
        <f>IF(ISBLANK(LeaveTracker[[#This Row],[Employee Name]]),"-----",VLOOKUP(LeaveTracker[[#This Row],[Employee Name]],Employees[[Employee Name]:[Office]],6))</f>
        <v>REGULAR</v>
      </c>
      <c r="G4717" s="24">
        <v>44964</v>
      </c>
      <c r="H4717" s="24">
        <v>44964</v>
      </c>
      <c r="I4717" s="19" t="s">
        <v>81</v>
      </c>
      <c r="K4717" s="61" t="str">
        <f ca="1">LeaveTracker[[#This Row],[Days]]&amp;" "&amp;LeaveTracker[[#This Row],[Type of Leave]]</f>
        <v>1 SL</v>
      </c>
      <c r="L4717" s="23">
        <f ca="1">NETWORKDAYS(LeaveTracker[[#This Row],[Start Date]],LeaveTracker[[#This Row],[End Date]],lstHolidays)</f>
        <v>1</v>
      </c>
      <c r="M4717" s="27"/>
    </row>
    <row r="4718" spans="1:13" ht="30" customHeight="1" x14ac:dyDescent="0.3">
      <c r="A4718" s="27">
        <f t="shared" si="49"/>
        <v>1024</v>
      </c>
      <c r="B4718" s="31">
        <v>45028</v>
      </c>
      <c r="C4718" s="31">
        <v>44999</v>
      </c>
      <c r="D4718" s="19" t="s">
        <v>632</v>
      </c>
      <c r="E4718" s="19" t="str">
        <f>IF(ISBLANK(LeaveTracker[[#This Row],[Employee Name]]),"-----",VLOOKUP(LeaveTracker[[#This Row],[Employee Name]],Employees[[Employee Name]:[Office]],7))</f>
        <v>LIBRARY</v>
      </c>
      <c r="F4718" s="19" t="str">
        <f>IF(ISBLANK(LeaveTracker[[#This Row],[Employee Name]]),"-----",VLOOKUP(LeaveTracker[[#This Row],[Employee Name]],Employees[[Employee Name]:[Office]],6))</f>
        <v>REGULAR</v>
      </c>
      <c r="G4718" s="24">
        <v>44998</v>
      </c>
      <c r="H4718" s="24">
        <v>44998</v>
      </c>
      <c r="I4718" s="19" t="s">
        <v>81</v>
      </c>
      <c r="K4718" s="61" t="str">
        <f ca="1">LeaveTracker[[#This Row],[Days]]&amp;" "&amp;LeaveTracker[[#This Row],[Type of Leave]]</f>
        <v>1 SL</v>
      </c>
      <c r="L4718" s="23">
        <f ca="1">NETWORKDAYS(LeaveTracker[[#This Row],[Start Date]],LeaveTracker[[#This Row],[End Date]],lstHolidays)</f>
        <v>1</v>
      </c>
      <c r="M4718" s="27"/>
    </row>
    <row r="4719" spans="1:13" ht="30" customHeight="1" x14ac:dyDescent="0.3">
      <c r="A4719" s="27">
        <f t="shared" si="49"/>
        <v>1025</v>
      </c>
      <c r="B4719" s="31">
        <v>45028</v>
      </c>
      <c r="C4719" s="31">
        <v>45005</v>
      </c>
      <c r="D4719" s="19" t="s">
        <v>762</v>
      </c>
      <c r="E4719" s="19" t="str">
        <f>IF(ISBLANK(LeaveTracker[[#This Row],[Employee Name]]),"-----",VLOOKUP(LeaveTracker[[#This Row],[Employee Name]],Employees[[Employee Name]:[Office]],7))</f>
        <v>CTO</v>
      </c>
      <c r="F4719" s="19" t="str">
        <f>IF(ISBLANK(LeaveTracker[[#This Row],[Employee Name]]),"-----",VLOOKUP(LeaveTracker[[#This Row],[Employee Name]],Employees[[Employee Name]:[Office]],6))</f>
        <v>REGULAR</v>
      </c>
      <c r="G4719" s="24">
        <v>45001</v>
      </c>
      <c r="H4719" s="24">
        <v>45002</v>
      </c>
      <c r="I4719" s="19" t="s">
        <v>81</v>
      </c>
      <c r="K4719" s="61" t="str">
        <f ca="1">LeaveTracker[[#This Row],[Days]]&amp;" "&amp;LeaveTracker[[#This Row],[Type of Leave]]</f>
        <v>2 SL</v>
      </c>
      <c r="L4719" s="23">
        <f ca="1">NETWORKDAYS(LeaveTracker[[#This Row],[Start Date]],LeaveTracker[[#This Row],[End Date]],lstHolidays)</f>
        <v>2</v>
      </c>
      <c r="M4719" s="27"/>
    </row>
    <row r="4720" spans="1:13" ht="30" customHeight="1" x14ac:dyDescent="0.3">
      <c r="A4720" s="27">
        <f t="shared" si="49"/>
        <v>1026</v>
      </c>
      <c r="B4720" s="31">
        <v>45028</v>
      </c>
      <c r="C4720" s="31">
        <v>45202</v>
      </c>
      <c r="D4720" s="19" t="s">
        <v>762</v>
      </c>
      <c r="E4720" s="19" t="str">
        <f>IF(ISBLANK(LeaveTracker[[#This Row],[Employee Name]]),"-----",VLOOKUP(LeaveTracker[[#This Row],[Employee Name]],Employees[[Employee Name]:[Office]],7))</f>
        <v>CTO</v>
      </c>
      <c r="F4720" s="19" t="str">
        <f>IF(ISBLANK(LeaveTracker[[#This Row],[Employee Name]]),"-----",VLOOKUP(LeaveTracker[[#This Row],[Employee Name]],Employees[[Employee Name]:[Office]],6))</f>
        <v>REGULAR</v>
      </c>
      <c r="G4720" s="24">
        <v>44998</v>
      </c>
      <c r="H4720" s="24">
        <v>45000</v>
      </c>
      <c r="I4720" s="19" t="s">
        <v>82</v>
      </c>
      <c r="K4720" s="61" t="str">
        <f ca="1">LeaveTracker[[#This Row],[Days]]&amp;" "&amp;LeaveTracker[[#This Row],[Type of Leave]]</f>
        <v>3 VL</v>
      </c>
      <c r="L4720" s="23">
        <f ca="1">NETWORKDAYS(LeaveTracker[[#This Row],[Start Date]],LeaveTracker[[#This Row],[End Date]],lstHolidays)</f>
        <v>3</v>
      </c>
      <c r="M4720" s="27"/>
    </row>
    <row r="4721" spans="1:13" ht="30" customHeight="1" x14ac:dyDescent="0.3">
      <c r="A4721" s="27">
        <f t="shared" si="49"/>
        <v>1027</v>
      </c>
      <c r="B4721" s="31">
        <v>45028</v>
      </c>
      <c r="C4721" s="31">
        <v>44930</v>
      </c>
      <c r="D4721" s="19" t="s">
        <v>1978</v>
      </c>
      <c r="E4721" s="19" t="str">
        <f>IF(ISBLANK(LeaveTracker[[#This Row],[Employee Name]]),"-----",VLOOKUP(LeaveTracker[[#This Row],[Employee Name]],Employees[[Employee Name]:[Office]],7))</f>
        <v>ONT</v>
      </c>
      <c r="F4721" s="19" t="str">
        <f>IF(ISBLANK(LeaveTracker[[#This Row],[Employee Name]]),"-----",VLOOKUP(LeaveTracker[[#This Row],[Employee Name]],Employees[[Employee Name]:[Office]],6))</f>
        <v>CASUAL</v>
      </c>
      <c r="G4721" s="24">
        <v>45005</v>
      </c>
      <c r="H4721" s="24">
        <v>45016</v>
      </c>
      <c r="I4721" s="19" t="s">
        <v>81</v>
      </c>
      <c r="K4721" s="61" t="str">
        <f ca="1">LeaveTracker[[#This Row],[Days]]&amp;" "&amp;LeaveTracker[[#This Row],[Type of Leave]]</f>
        <v>10 SL</v>
      </c>
      <c r="L4721" s="23">
        <f ca="1">NETWORKDAYS(LeaveTracker[[#This Row],[Start Date]],LeaveTracker[[#This Row],[End Date]],lstHolidays)</f>
        <v>10</v>
      </c>
      <c r="M4721" s="27"/>
    </row>
    <row r="4722" spans="1:13" ht="30" customHeight="1" x14ac:dyDescent="0.3">
      <c r="A4722" s="27">
        <f t="shared" si="49"/>
        <v>1028</v>
      </c>
      <c r="B4722" s="31">
        <v>45028</v>
      </c>
      <c r="C4722" s="31">
        <v>44930</v>
      </c>
      <c r="D4722" s="19" t="s">
        <v>1978</v>
      </c>
      <c r="E4722" s="19" t="str">
        <f>IF(ISBLANK(LeaveTracker[[#This Row],[Employee Name]]),"-----",VLOOKUP(LeaveTracker[[#This Row],[Employee Name]],Employees[[Employee Name]:[Office]],7))</f>
        <v>ONT</v>
      </c>
      <c r="F4722" s="19" t="str">
        <f>IF(ISBLANK(LeaveTracker[[#This Row],[Employee Name]]),"-----",VLOOKUP(LeaveTracker[[#This Row],[Employee Name]],Employees[[Employee Name]:[Office]],6))</f>
        <v>CASUAL</v>
      </c>
      <c r="G4722" s="24">
        <v>45017</v>
      </c>
      <c r="H4722" s="24">
        <v>45030</v>
      </c>
      <c r="I4722" s="19" t="s">
        <v>81</v>
      </c>
      <c r="K4722" s="61" t="str">
        <f>LeaveTracker[[#This Row],[Days]]&amp;" "&amp;LeaveTracker[[#This Row],[Type of Leave]]</f>
        <v>7 SL</v>
      </c>
      <c r="L4722" s="23">
        <v>7</v>
      </c>
      <c r="M4722" s="27"/>
    </row>
    <row r="4723" spans="1:13" ht="30" customHeight="1" x14ac:dyDescent="0.3">
      <c r="A4723" s="27">
        <f t="shared" si="49"/>
        <v>1029</v>
      </c>
      <c r="B4723" s="31">
        <v>45028</v>
      </c>
      <c r="C4723" s="31">
        <v>45019</v>
      </c>
      <c r="D4723" s="19" t="s">
        <v>520</v>
      </c>
      <c r="E4723" s="19" t="str">
        <f>IF(ISBLANK(LeaveTracker[[#This Row],[Employee Name]]),"-----",VLOOKUP(LeaveTracker[[#This Row],[Employee Name]],Employees[[Employee Name]:[Office]],7))</f>
        <v>ACCOUNTING</v>
      </c>
      <c r="F4723" s="19" t="str">
        <f>IF(ISBLANK(LeaveTracker[[#This Row],[Employee Name]]),"-----",VLOOKUP(LeaveTracker[[#This Row],[Employee Name]],Employees[[Employee Name]:[Office]],6))</f>
        <v>REGULAR</v>
      </c>
      <c r="G4723" s="24">
        <v>45033</v>
      </c>
      <c r="H4723" s="24">
        <v>45033</v>
      </c>
      <c r="I4723" s="19" t="s">
        <v>82</v>
      </c>
      <c r="K4723" s="61" t="str">
        <f ca="1">LeaveTracker[[#This Row],[Days]]&amp;" "&amp;LeaveTracker[[#This Row],[Type of Leave]]</f>
        <v>1 VL</v>
      </c>
      <c r="L4723" s="23">
        <f ca="1">NETWORKDAYS(LeaveTracker[[#This Row],[Start Date]],LeaveTracker[[#This Row],[End Date]],lstHolidays)</f>
        <v>1</v>
      </c>
      <c r="M4723" s="27"/>
    </row>
    <row r="4724" spans="1:13" ht="30" customHeight="1" x14ac:dyDescent="0.3">
      <c r="A4724" s="27">
        <v>1029</v>
      </c>
      <c r="B4724" s="31">
        <v>45028</v>
      </c>
      <c r="C4724" s="31">
        <v>45019</v>
      </c>
      <c r="D4724" s="19" t="s">
        <v>520</v>
      </c>
      <c r="E4724" s="19" t="str">
        <f>IF(ISBLANK(LeaveTracker[[#This Row],[Employee Name]]),"-----",VLOOKUP(LeaveTracker[[#This Row],[Employee Name]],Employees[[Employee Name]:[Office]],7))</f>
        <v>ACCOUNTING</v>
      </c>
      <c r="F4724" s="19" t="str">
        <f>IF(ISBLANK(LeaveTracker[[#This Row],[Employee Name]]),"-----",VLOOKUP(LeaveTracker[[#This Row],[Employee Name]],Employees[[Employee Name]:[Office]],6))</f>
        <v>REGULAR</v>
      </c>
      <c r="G4724" s="24">
        <v>45040</v>
      </c>
      <c r="H4724" s="24">
        <v>45041</v>
      </c>
      <c r="I4724" s="19" t="s">
        <v>82</v>
      </c>
      <c r="K4724" s="61" t="str">
        <f ca="1">LeaveTracker[[#This Row],[Days]]&amp;" "&amp;LeaveTracker[[#This Row],[Type of Leave]]</f>
        <v>2 VL</v>
      </c>
      <c r="L4724" s="23">
        <f ca="1">NETWORKDAYS(LeaveTracker[[#This Row],[Start Date]],LeaveTracker[[#This Row],[End Date]],lstHolidays)</f>
        <v>2</v>
      </c>
      <c r="M4724" s="27"/>
    </row>
    <row r="4725" spans="1:13" ht="30" customHeight="1" x14ac:dyDescent="0.3">
      <c r="A4725" s="27">
        <f t="shared" si="49"/>
        <v>1030</v>
      </c>
      <c r="B4725" s="31">
        <v>45028</v>
      </c>
      <c r="C4725" s="31">
        <v>45015</v>
      </c>
      <c r="D4725" s="19" t="s">
        <v>520</v>
      </c>
      <c r="E4725" s="19" t="str">
        <f>IF(ISBLANK(LeaveTracker[[#This Row],[Employee Name]]),"-----",VLOOKUP(LeaveTracker[[#This Row],[Employee Name]],Employees[[Employee Name]:[Office]],7))</f>
        <v>ACCOUNTING</v>
      </c>
      <c r="F4725" s="19" t="str">
        <f>IF(ISBLANK(LeaveTracker[[#This Row],[Employee Name]]),"-----",VLOOKUP(LeaveTracker[[#This Row],[Employee Name]],Employees[[Employee Name]:[Office]],6))</f>
        <v>REGULAR</v>
      </c>
      <c r="G4725" s="24">
        <v>45012</v>
      </c>
      <c r="H4725" s="24">
        <v>45012</v>
      </c>
      <c r="I4725" s="19" t="s">
        <v>298</v>
      </c>
      <c r="J4725" s="43" t="s">
        <v>105</v>
      </c>
      <c r="K4725" s="61" t="str">
        <f ca="1">LeaveTracker[[#This Row],[Days]]&amp;" "&amp;LeaveTracker[[#This Row],[Type of Leave]]</f>
        <v>1 OTHER</v>
      </c>
      <c r="L4725" s="23">
        <f ca="1">NETWORKDAYS(LeaveTracker[[#This Row],[Start Date]],LeaveTracker[[#This Row],[End Date]],lstHolidays)</f>
        <v>1</v>
      </c>
      <c r="M4725" s="27"/>
    </row>
    <row r="4726" spans="1:13" ht="30" customHeight="1" x14ac:dyDescent="0.3">
      <c r="A4726" s="27">
        <f t="shared" si="49"/>
        <v>1031</v>
      </c>
      <c r="B4726" s="31">
        <v>45028</v>
      </c>
      <c r="C4726" s="31">
        <v>44999</v>
      </c>
      <c r="D4726" s="19" t="s">
        <v>595</v>
      </c>
      <c r="E4726" s="19" t="str">
        <f>IF(ISBLANK(LeaveTracker[[#This Row],[Employee Name]]),"-----",VLOOKUP(LeaveTracker[[#This Row],[Employee Name]],Employees[[Employee Name]:[Office]],7))</f>
        <v>MAHOGANY MARKET</v>
      </c>
      <c r="F4726" s="19" t="str">
        <f>IF(ISBLANK(LeaveTracker[[#This Row],[Employee Name]]),"-----",VLOOKUP(LeaveTracker[[#This Row],[Employee Name]],Employees[[Employee Name]:[Office]],6))</f>
        <v>REGULAR</v>
      </c>
      <c r="G4726" s="24">
        <v>44993</v>
      </c>
      <c r="H4726" s="24">
        <v>44994</v>
      </c>
      <c r="I4726" s="19" t="s">
        <v>81</v>
      </c>
      <c r="K4726" s="61" t="str">
        <f ca="1">LeaveTracker[[#This Row],[Days]]&amp;" "&amp;LeaveTracker[[#This Row],[Type of Leave]]</f>
        <v>2 SL</v>
      </c>
      <c r="L4726" s="23">
        <f ca="1">NETWORKDAYS(LeaveTracker[[#This Row],[Start Date]],LeaveTracker[[#This Row],[End Date]],lstHolidays)</f>
        <v>2</v>
      </c>
      <c r="M4726" s="27"/>
    </row>
    <row r="4727" spans="1:13" ht="30" customHeight="1" x14ac:dyDescent="0.3">
      <c r="A4727" s="27">
        <f t="shared" si="49"/>
        <v>1032</v>
      </c>
      <c r="B4727" s="31">
        <v>45028</v>
      </c>
      <c r="C4727" s="31">
        <v>44989</v>
      </c>
      <c r="D4727" s="19" t="s">
        <v>520</v>
      </c>
      <c r="E4727" s="19" t="str">
        <f>IF(ISBLANK(LeaveTracker[[#This Row],[Employee Name]]),"-----",VLOOKUP(LeaveTracker[[#This Row],[Employee Name]],Employees[[Employee Name]:[Office]],7))</f>
        <v>ACCOUNTING</v>
      </c>
      <c r="F4727" s="19" t="str">
        <f>IF(ISBLANK(LeaveTracker[[#This Row],[Employee Name]]),"-----",VLOOKUP(LeaveTracker[[#This Row],[Employee Name]],Employees[[Employee Name]:[Office]],6))</f>
        <v>REGULAR</v>
      </c>
      <c r="G4727" s="24">
        <v>45016</v>
      </c>
      <c r="H4727" s="24">
        <v>45016</v>
      </c>
      <c r="I4727" s="19" t="s">
        <v>81</v>
      </c>
      <c r="K4727" s="61" t="str">
        <f ca="1">LeaveTracker[[#This Row],[Days]]&amp;" "&amp;LeaveTracker[[#This Row],[Type of Leave]]</f>
        <v>1 SL</v>
      </c>
      <c r="L4727" s="23">
        <f ca="1">NETWORKDAYS(LeaveTracker[[#This Row],[Start Date]],LeaveTracker[[#This Row],[End Date]],lstHolidays)</f>
        <v>1</v>
      </c>
      <c r="M4727" s="27"/>
    </row>
    <row r="4728" spans="1:13" ht="30" customHeight="1" x14ac:dyDescent="0.3">
      <c r="A4728" s="27">
        <f t="shared" si="49"/>
        <v>1033</v>
      </c>
      <c r="B4728" s="31">
        <v>45028</v>
      </c>
      <c r="C4728" s="31">
        <v>45013</v>
      </c>
      <c r="D4728" s="19" t="s">
        <v>1785</v>
      </c>
      <c r="E4728" s="19" t="str">
        <f>IF(ISBLANK(LeaveTracker[[#This Row],[Employee Name]]),"-----",VLOOKUP(LeaveTracker[[#This Row],[Employee Name]],Employees[[Employee Name]:[Office]],7))</f>
        <v>SP</v>
      </c>
      <c r="F4728" s="19" t="str">
        <f>IF(ISBLANK(LeaveTracker[[#This Row],[Employee Name]]),"-----",VLOOKUP(LeaveTracker[[#This Row],[Employee Name]],Employees[[Employee Name]:[Office]],6))</f>
        <v>CASUAL</v>
      </c>
      <c r="G4728" s="24">
        <v>45020</v>
      </c>
      <c r="H4728" s="24">
        <v>45020</v>
      </c>
      <c r="I4728" s="19" t="s">
        <v>82</v>
      </c>
      <c r="K4728" s="61" t="str">
        <f ca="1">LeaveTracker[[#This Row],[Days]]&amp;" "&amp;LeaveTracker[[#This Row],[Type of Leave]]</f>
        <v>1 VL</v>
      </c>
      <c r="L4728" s="23">
        <f ca="1">NETWORKDAYS(LeaveTracker[[#This Row],[Start Date]],LeaveTracker[[#This Row],[End Date]],lstHolidays)</f>
        <v>1</v>
      </c>
      <c r="M4728" s="27"/>
    </row>
    <row r="4729" spans="1:13" ht="30" customHeight="1" x14ac:dyDescent="0.3">
      <c r="A4729" s="27">
        <f t="shared" si="49"/>
        <v>1034</v>
      </c>
      <c r="B4729" s="31">
        <v>45028</v>
      </c>
      <c r="C4729" s="31">
        <v>45016</v>
      </c>
      <c r="D4729" s="19" t="s">
        <v>290</v>
      </c>
      <c r="E4729" s="19" t="str">
        <f>IF(ISBLANK(LeaveTracker[[#This Row],[Employee Name]]),"-----",VLOOKUP(LeaveTracker[[#This Row],[Employee Name]],Employees[[Employee Name]:[Office]],7))</f>
        <v>CENRO</v>
      </c>
      <c r="F4729" s="19" t="str">
        <f>IF(ISBLANK(LeaveTracker[[#This Row],[Employee Name]]),"-----",VLOOKUP(LeaveTracker[[#This Row],[Employee Name]],Employees[[Employee Name]:[Office]],6))</f>
        <v>REGULAR</v>
      </c>
      <c r="G4729" s="24">
        <v>45013</v>
      </c>
      <c r="H4729" s="24">
        <v>45013</v>
      </c>
      <c r="I4729" s="19" t="s">
        <v>81</v>
      </c>
      <c r="K4729" s="61" t="str">
        <f ca="1">LeaveTracker[[#This Row],[Days]]&amp;" "&amp;LeaveTracker[[#This Row],[Type of Leave]]</f>
        <v>1 SL</v>
      </c>
      <c r="L4729" s="23">
        <f ca="1">NETWORKDAYS(LeaveTracker[[#This Row],[Start Date]],LeaveTracker[[#This Row],[End Date]],lstHolidays)</f>
        <v>1</v>
      </c>
      <c r="M4729" s="27"/>
    </row>
    <row r="4730" spans="1:13" ht="30" customHeight="1" x14ac:dyDescent="0.3">
      <c r="A4730" s="27">
        <f t="shared" si="49"/>
        <v>1035</v>
      </c>
      <c r="B4730" s="31">
        <v>45028</v>
      </c>
      <c r="C4730" s="31">
        <v>45012</v>
      </c>
      <c r="D4730" s="19" t="s">
        <v>528</v>
      </c>
      <c r="E4730" s="19" t="str">
        <f>IF(ISBLANK(LeaveTracker[[#This Row],[Employee Name]]),"-----",VLOOKUP(LeaveTracker[[#This Row],[Employee Name]],Employees[[Employee Name]:[Office]],7))</f>
        <v>TIPID IMPOK</v>
      </c>
      <c r="F4730" s="19" t="str">
        <f>IF(ISBLANK(LeaveTracker[[#This Row],[Employee Name]]),"-----",VLOOKUP(LeaveTracker[[#This Row],[Employee Name]],Employees[[Employee Name]:[Office]],6))</f>
        <v>REGULAR</v>
      </c>
      <c r="G4730" s="24">
        <v>45019</v>
      </c>
      <c r="H4730" s="24">
        <v>45019</v>
      </c>
      <c r="I4730" s="19" t="s">
        <v>82</v>
      </c>
      <c r="K4730" s="61" t="str">
        <f ca="1">LeaveTracker[[#This Row],[Days]]&amp;" "&amp;LeaveTracker[[#This Row],[Type of Leave]]</f>
        <v>1 VL</v>
      </c>
      <c r="L4730" s="23">
        <f ca="1">NETWORKDAYS(LeaveTracker[[#This Row],[Start Date]],LeaveTracker[[#This Row],[End Date]],lstHolidays)</f>
        <v>1</v>
      </c>
      <c r="M4730" s="27"/>
    </row>
    <row r="4731" spans="1:13" ht="30" customHeight="1" x14ac:dyDescent="0.3">
      <c r="A4731" s="27">
        <v>1035</v>
      </c>
      <c r="B4731" s="31">
        <v>45028</v>
      </c>
      <c r="C4731" s="31">
        <v>45012</v>
      </c>
      <c r="D4731" s="19" t="s">
        <v>528</v>
      </c>
      <c r="E4731" s="19" t="str">
        <f>IF(ISBLANK(LeaveTracker[[#This Row],[Employee Name]]),"-----",VLOOKUP(LeaveTracker[[#This Row],[Employee Name]],Employees[[Employee Name]:[Office]],7))</f>
        <v>TIPID IMPOK</v>
      </c>
      <c r="F4731" s="19" t="str">
        <f>IF(ISBLANK(LeaveTracker[[#This Row],[Employee Name]]),"-----",VLOOKUP(LeaveTracker[[#This Row],[Employee Name]],Employees[[Employee Name]:[Office]],6))</f>
        <v>REGULAR</v>
      </c>
      <c r="G4731" s="24">
        <v>45034</v>
      </c>
      <c r="H4731" s="24">
        <v>45034</v>
      </c>
      <c r="I4731" s="19" t="s">
        <v>81</v>
      </c>
      <c r="K4731" s="61" t="str">
        <f ca="1">LeaveTracker[[#This Row],[Days]]&amp;" "&amp;LeaveTracker[[#This Row],[Type of Leave]]</f>
        <v>1 SL</v>
      </c>
      <c r="L4731" s="23">
        <f ca="1">NETWORKDAYS(LeaveTracker[[#This Row],[Start Date]],LeaveTracker[[#This Row],[End Date]],lstHolidays)</f>
        <v>1</v>
      </c>
      <c r="M4731" s="27"/>
    </row>
    <row r="4732" spans="1:13" ht="30" customHeight="1" x14ac:dyDescent="0.3">
      <c r="A4732" s="27">
        <f t="shared" si="49"/>
        <v>1036</v>
      </c>
      <c r="B4732" s="31">
        <v>45028</v>
      </c>
      <c r="C4732" s="31">
        <v>45015</v>
      </c>
      <c r="D4732" s="19" t="s">
        <v>528</v>
      </c>
      <c r="E4732" s="19" t="str">
        <f>IF(ISBLANK(LeaveTracker[[#This Row],[Employee Name]]),"-----",VLOOKUP(LeaveTracker[[#This Row],[Employee Name]],Employees[[Employee Name]:[Office]],7))</f>
        <v>TIPID IMPOK</v>
      </c>
      <c r="F4732" s="19" t="str">
        <f>IF(ISBLANK(LeaveTracker[[#This Row],[Employee Name]]),"-----",VLOOKUP(LeaveTracker[[#This Row],[Employee Name]],Employees[[Employee Name]:[Office]],6))</f>
        <v>REGULAR</v>
      </c>
      <c r="G4732" s="24">
        <v>45013</v>
      </c>
      <c r="H4732" s="24">
        <v>45014</v>
      </c>
      <c r="I4732" s="19" t="s">
        <v>81</v>
      </c>
      <c r="K4732" s="61" t="str">
        <f ca="1">LeaveTracker[[#This Row],[Days]]&amp;" "&amp;LeaveTracker[[#This Row],[Type of Leave]]</f>
        <v>2 SL</v>
      </c>
      <c r="L4732" s="23">
        <f ca="1">NETWORKDAYS(LeaveTracker[[#This Row],[Start Date]],LeaveTracker[[#This Row],[End Date]],lstHolidays)</f>
        <v>2</v>
      </c>
      <c r="M4732" s="27"/>
    </row>
    <row r="4733" spans="1:13" ht="30" customHeight="1" x14ac:dyDescent="0.3">
      <c r="A4733" s="27">
        <f t="shared" si="49"/>
        <v>1037</v>
      </c>
      <c r="B4733" s="31">
        <v>45028</v>
      </c>
      <c r="C4733" s="21">
        <v>45009</v>
      </c>
      <c r="D4733" s="19" t="s">
        <v>418</v>
      </c>
      <c r="E4733" s="19" t="str">
        <f>IF(ISBLANK(LeaveTracker[[#This Row],[Employee Name]]),"-----",VLOOKUP(LeaveTracker[[#This Row],[Employee Name]],Employees[[Employee Name]:[Office]],7))</f>
        <v>CTO</v>
      </c>
      <c r="F4733" s="19" t="str">
        <f>IF(ISBLANK(LeaveTracker[[#This Row],[Employee Name]]),"-----",VLOOKUP(LeaveTracker[[#This Row],[Employee Name]],Employees[[Employee Name]:[Office]],6))</f>
        <v>REGULAR</v>
      </c>
      <c r="G4733" s="24">
        <v>45016</v>
      </c>
      <c r="H4733" s="24">
        <v>45016</v>
      </c>
      <c r="I4733" s="19" t="s">
        <v>82</v>
      </c>
      <c r="K4733" s="61" t="str">
        <f ca="1">LeaveTracker[[#This Row],[Days]]&amp;" "&amp;LeaveTracker[[#This Row],[Type of Leave]]</f>
        <v>1 VL</v>
      </c>
      <c r="L4733" s="23">
        <f ca="1">NETWORKDAYS(LeaveTracker[[#This Row],[Start Date]],LeaveTracker[[#This Row],[End Date]],lstHolidays)</f>
        <v>1</v>
      </c>
      <c r="M4733" s="27"/>
    </row>
    <row r="4734" spans="1:13" ht="30" customHeight="1" x14ac:dyDescent="0.3">
      <c r="A4734" s="27">
        <f t="shared" si="49"/>
        <v>1038</v>
      </c>
      <c r="B4734" s="31">
        <v>45028</v>
      </c>
      <c r="C4734" s="31">
        <v>45008</v>
      </c>
      <c r="D4734" s="19" t="s">
        <v>402</v>
      </c>
      <c r="E4734" s="19" t="str">
        <f>IF(ISBLANK(LeaveTracker[[#This Row],[Employee Name]]),"-----",VLOOKUP(LeaveTracker[[#This Row],[Employee Name]],Employees[[Employee Name]:[Office]],7))</f>
        <v>CTO</v>
      </c>
      <c r="F4734" s="19" t="str">
        <f>IF(ISBLANK(LeaveTracker[[#This Row],[Employee Name]]),"-----",VLOOKUP(LeaveTracker[[#This Row],[Employee Name]],Employees[[Employee Name]:[Office]],6))</f>
        <v>REGULAR</v>
      </c>
      <c r="G4734" s="24">
        <v>45003</v>
      </c>
      <c r="H4734" s="24">
        <v>45005</v>
      </c>
      <c r="I4734" s="19" t="s">
        <v>81</v>
      </c>
      <c r="K4734" s="61" t="str">
        <f>LeaveTracker[[#This Row],[Days]]&amp;" "&amp;LeaveTracker[[#This Row],[Type of Leave]]</f>
        <v>2 SL</v>
      </c>
      <c r="L4734" s="23">
        <v>2</v>
      </c>
      <c r="M4734" s="27"/>
    </row>
    <row r="4735" spans="1:13" ht="30" customHeight="1" x14ac:dyDescent="0.3">
      <c r="A4735" s="27">
        <f t="shared" si="49"/>
        <v>1039</v>
      </c>
      <c r="B4735" s="31">
        <v>45028</v>
      </c>
      <c r="C4735" s="31">
        <v>45008</v>
      </c>
      <c r="D4735" s="19" t="s">
        <v>402</v>
      </c>
      <c r="E4735" s="19" t="str">
        <f>IF(ISBLANK(LeaveTracker[[#This Row],[Employee Name]]),"-----",VLOOKUP(LeaveTracker[[#This Row],[Employee Name]],Employees[[Employee Name]:[Office]],7))</f>
        <v>CTO</v>
      </c>
      <c r="F4735" s="19" t="str">
        <f>IF(ISBLANK(LeaveTracker[[#This Row],[Employee Name]]),"-----",VLOOKUP(LeaveTracker[[#This Row],[Employee Name]],Employees[[Employee Name]:[Office]],6))</f>
        <v>REGULAR</v>
      </c>
      <c r="G4735" s="24">
        <v>44930</v>
      </c>
      <c r="H4735" s="24">
        <v>44930</v>
      </c>
      <c r="I4735" s="19" t="s">
        <v>82</v>
      </c>
      <c r="K4735" s="61" t="str">
        <f ca="1">LeaveTracker[[#This Row],[Days]]&amp;" "&amp;LeaveTracker[[#This Row],[Type of Leave]]</f>
        <v>1 VL</v>
      </c>
      <c r="L4735" s="23">
        <f ca="1">NETWORKDAYS(LeaveTracker[[#This Row],[Start Date]],LeaveTracker[[#This Row],[End Date]],lstHolidays)</f>
        <v>1</v>
      </c>
      <c r="M4735" s="27"/>
    </row>
    <row r="4736" spans="1:13" ht="30" customHeight="1" x14ac:dyDescent="0.3">
      <c r="A4736" s="27">
        <f t="shared" si="49"/>
        <v>1040</v>
      </c>
      <c r="B4736" s="31">
        <v>45028</v>
      </c>
      <c r="C4736" s="31">
        <v>45012</v>
      </c>
      <c r="D4736" s="19" t="s">
        <v>863</v>
      </c>
      <c r="E4736" s="19" t="str">
        <f>IF(ISBLANK(LeaveTracker[[#This Row],[Employee Name]]),"-----",VLOOKUP(LeaveTracker[[#This Row],[Employee Name]],Employees[[Employee Name]:[Office]],7))</f>
        <v>ACCOUNTING</v>
      </c>
      <c r="F4736" s="19" t="str">
        <f>IF(ISBLANK(LeaveTracker[[#This Row],[Employee Name]]),"-----",VLOOKUP(LeaveTracker[[#This Row],[Employee Name]],Employees[[Employee Name]:[Office]],6))</f>
        <v>REGULAR</v>
      </c>
      <c r="G4736" s="24">
        <v>45009</v>
      </c>
      <c r="H4736" s="24">
        <v>45021</v>
      </c>
      <c r="I4736" s="19" t="s">
        <v>81</v>
      </c>
      <c r="K4736" s="61" t="str">
        <f ca="1">LeaveTracker[[#This Row],[Days]]&amp;" "&amp;LeaveTracker[[#This Row],[Type of Leave]]</f>
        <v>9 SL</v>
      </c>
      <c r="L4736" s="23">
        <f ca="1">NETWORKDAYS(LeaveTracker[[#This Row],[Start Date]],LeaveTracker[[#This Row],[End Date]],lstHolidays)</f>
        <v>9</v>
      </c>
      <c r="M4736" s="27"/>
    </row>
    <row r="4737" spans="1:13" ht="30" customHeight="1" x14ac:dyDescent="0.3">
      <c r="A4737" s="27">
        <f t="shared" si="49"/>
        <v>1041</v>
      </c>
      <c r="B4737" s="31">
        <v>45028</v>
      </c>
      <c r="C4737" s="31">
        <v>45012</v>
      </c>
      <c r="D4737" s="19" t="s">
        <v>863</v>
      </c>
      <c r="E4737" s="19" t="str">
        <f>IF(ISBLANK(LeaveTracker[[#This Row],[Employee Name]]),"-----",VLOOKUP(LeaveTracker[[#This Row],[Employee Name]],Employees[[Employee Name]:[Office]],7))</f>
        <v>ACCOUNTING</v>
      </c>
      <c r="F4737" s="19" t="str">
        <f>IF(ISBLANK(LeaveTracker[[#This Row],[Employee Name]]),"-----",VLOOKUP(LeaveTracker[[#This Row],[Employee Name]],Employees[[Employee Name]:[Office]],6))</f>
        <v>REGULAR</v>
      </c>
      <c r="G4737" s="24">
        <v>45001</v>
      </c>
      <c r="H4737" s="24">
        <v>45008</v>
      </c>
      <c r="I4737" s="19" t="s">
        <v>81</v>
      </c>
      <c r="K4737" s="61" t="str">
        <f ca="1">LeaveTracker[[#This Row],[Days]]&amp;" "&amp;LeaveTracker[[#This Row],[Type of Leave]]</f>
        <v>6 SL</v>
      </c>
      <c r="L4737" s="23">
        <f ca="1">NETWORKDAYS(LeaveTracker[[#This Row],[Start Date]],LeaveTracker[[#This Row],[End Date]],lstHolidays)</f>
        <v>6</v>
      </c>
      <c r="M4737" s="27"/>
    </row>
    <row r="4738" spans="1:13" ht="30" customHeight="1" x14ac:dyDescent="0.3">
      <c r="A4738" s="27">
        <f t="shared" si="49"/>
        <v>1042</v>
      </c>
      <c r="B4738" s="31">
        <v>45028</v>
      </c>
      <c r="C4738" s="31">
        <v>45013</v>
      </c>
      <c r="D4738" s="19" t="s">
        <v>1060</v>
      </c>
      <c r="E4738" s="19" t="str">
        <f>IF(ISBLANK(LeaveTracker[[#This Row],[Employee Name]]),"-----",VLOOKUP(LeaveTracker[[#This Row],[Employee Name]],Employees[[Employee Name]:[Office]],7))</f>
        <v>CTO</v>
      </c>
      <c r="F4738" s="19" t="str">
        <f>IF(ISBLANK(LeaveTracker[[#This Row],[Employee Name]]),"-----",VLOOKUP(LeaveTracker[[#This Row],[Employee Name]],Employees[[Employee Name]:[Office]],6))</f>
        <v>REGULAR</v>
      </c>
      <c r="G4738" s="24">
        <v>45012</v>
      </c>
      <c r="H4738" s="24">
        <v>45012</v>
      </c>
      <c r="I4738" s="19" t="s">
        <v>81</v>
      </c>
      <c r="K4738" s="61" t="str">
        <f ca="1">LeaveTracker[[#This Row],[Days]]&amp;" "&amp;LeaveTracker[[#This Row],[Type of Leave]]</f>
        <v>1 SL</v>
      </c>
      <c r="L4738" s="23">
        <f ca="1">NETWORKDAYS(LeaveTracker[[#This Row],[Start Date]],LeaveTracker[[#This Row],[End Date]],lstHolidays)</f>
        <v>1</v>
      </c>
      <c r="M4738" s="27"/>
    </row>
    <row r="4739" spans="1:13" ht="30" customHeight="1" x14ac:dyDescent="0.3">
      <c r="A4739" s="27">
        <f t="shared" si="49"/>
        <v>1043</v>
      </c>
      <c r="B4739" s="31">
        <v>45028</v>
      </c>
      <c r="C4739" s="31">
        <v>45002</v>
      </c>
      <c r="D4739" s="19" t="s">
        <v>407</v>
      </c>
      <c r="E4739" s="19" t="str">
        <f>IF(ISBLANK(LeaveTracker[[#This Row],[Employee Name]]),"-----",VLOOKUP(LeaveTracker[[#This Row],[Employee Name]],Employees[[Employee Name]:[Office]],7))</f>
        <v>CTO</v>
      </c>
      <c r="F4739" s="19" t="str">
        <f>IF(ISBLANK(LeaveTracker[[#This Row],[Employee Name]]),"-----",VLOOKUP(LeaveTracker[[#This Row],[Employee Name]],Employees[[Employee Name]:[Office]],6))</f>
        <v>REGULAR</v>
      </c>
      <c r="G4739" s="24">
        <v>45000</v>
      </c>
      <c r="H4739" s="24">
        <v>45000</v>
      </c>
      <c r="I4739" s="19" t="s">
        <v>81</v>
      </c>
      <c r="K4739" s="61" t="str">
        <f ca="1">LeaveTracker[[#This Row],[Days]]&amp;" "&amp;LeaveTracker[[#This Row],[Type of Leave]]</f>
        <v>1 SL</v>
      </c>
      <c r="L4739" s="23">
        <f ca="1">NETWORKDAYS(LeaveTracker[[#This Row],[Start Date]],LeaveTracker[[#This Row],[End Date]],lstHolidays)</f>
        <v>1</v>
      </c>
      <c r="M4739" s="27"/>
    </row>
    <row r="4740" spans="1:13" ht="30" customHeight="1" x14ac:dyDescent="0.3">
      <c r="A4740" s="27">
        <f t="shared" si="49"/>
        <v>1044</v>
      </c>
      <c r="B4740" s="31">
        <v>45028</v>
      </c>
      <c r="C4740" s="31">
        <v>45002</v>
      </c>
      <c r="D4740" s="19" t="s">
        <v>528</v>
      </c>
      <c r="E4740" s="19" t="str">
        <f>IF(ISBLANK(LeaveTracker[[#This Row],[Employee Name]]),"-----",VLOOKUP(LeaveTracker[[#This Row],[Employee Name]],Employees[[Employee Name]:[Office]],7))</f>
        <v>TIPID IMPOK</v>
      </c>
      <c r="F4740" s="19" t="str">
        <f>IF(ISBLANK(LeaveTracker[[#This Row],[Employee Name]]),"-----",VLOOKUP(LeaveTracker[[#This Row],[Employee Name]],Employees[[Employee Name]:[Office]],6))</f>
        <v>REGULAR</v>
      </c>
      <c r="G4740" s="24">
        <v>44991</v>
      </c>
      <c r="H4740" s="24">
        <v>44991</v>
      </c>
      <c r="I4740" s="19" t="s">
        <v>81</v>
      </c>
      <c r="K4740" s="61" t="str">
        <f ca="1">LeaveTracker[[#This Row],[Days]]&amp;" "&amp;LeaveTracker[[#This Row],[Type of Leave]]</f>
        <v>1 SL</v>
      </c>
      <c r="L4740" s="23">
        <f ca="1">NETWORKDAYS(LeaveTracker[[#This Row],[Start Date]],LeaveTracker[[#This Row],[End Date]],lstHolidays)</f>
        <v>1</v>
      </c>
      <c r="M4740" s="27"/>
    </row>
    <row r="4741" spans="1:13" ht="30" customHeight="1" x14ac:dyDescent="0.3">
      <c r="A4741" s="27">
        <v>1044</v>
      </c>
      <c r="B4741" s="31">
        <v>45028</v>
      </c>
      <c r="C4741" s="31">
        <v>45002</v>
      </c>
      <c r="D4741" s="19" t="s">
        <v>528</v>
      </c>
      <c r="E4741" s="19" t="str">
        <f>IF(ISBLANK(LeaveTracker[[#This Row],[Employee Name]]),"-----",VLOOKUP(LeaveTracker[[#This Row],[Employee Name]],Employees[[Employee Name]:[Office]],7))</f>
        <v>TIPID IMPOK</v>
      </c>
      <c r="F4741" s="19" t="str">
        <f>IF(ISBLANK(LeaveTracker[[#This Row],[Employee Name]]),"-----",VLOOKUP(LeaveTracker[[#This Row],[Employee Name]],Employees[[Employee Name]:[Office]],6))</f>
        <v>REGULAR</v>
      </c>
      <c r="G4741" s="24">
        <v>45001</v>
      </c>
      <c r="H4741" s="24">
        <v>45001</v>
      </c>
      <c r="I4741" s="19" t="s">
        <v>81</v>
      </c>
      <c r="K4741" s="61" t="str">
        <f ca="1">LeaveTracker[[#This Row],[Days]]&amp;" "&amp;LeaveTracker[[#This Row],[Type of Leave]]</f>
        <v>1 SL</v>
      </c>
      <c r="L4741" s="23">
        <f ca="1">NETWORKDAYS(LeaveTracker[[#This Row],[Start Date]],LeaveTracker[[#This Row],[End Date]],lstHolidays)</f>
        <v>1</v>
      </c>
      <c r="M4741" s="27"/>
    </row>
    <row r="4742" spans="1:13" ht="30" customHeight="1" x14ac:dyDescent="0.3">
      <c r="A4742" s="27">
        <f t="shared" si="49"/>
        <v>1045</v>
      </c>
      <c r="B4742" s="31">
        <v>45028</v>
      </c>
      <c r="C4742" s="31">
        <v>45141</v>
      </c>
      <c r="D4742" s="19" t="s">
        <v>1785</v>
      </c>
      <c r="E4742" s="19" t="str">
        <f>IF(ISBLANK(LeaveTracker[[#This Row],[Employee Name]]),"-----",VLOOKUP(LeaveTracker[[#This Row],[Employee Name]],Employees[[Employee Name]:[Office]],7))</f>
        <v>SP</v>
      </c>
      <c r="F4742" s="19" t="str">
        <f>IF(ISBLANK(LeaveTracker[[#This Row],[Employee Name]]),"-----",VLOOKUP(LeaveTracker[[#This Row],[Employee Name]],Employees[[Employee Name]:[Office]],6))</f>
        <v>CASUAL</v>
      </c>
      <c r="G4742" s="24">
        <v>44992</v>
      </c>
      <c r="H4742" s="24">
        <v>44992</v>
      </c>
      <c r="I4742" s="19" t="s">
        <v>81</v>
      </c>
      <c r="K4742" s="61" t="str">
        <f ca="1">LeaveTracker[[#This Row],[Days]]&amp;" "&amp;LeaveTracker[[#This Row],[Type of Leave]]</f>
        <v>1 SL</v>
      </c>
      <c r="L4742" s="23">
        <f ca="1">NETWORKDAYS(LeaveTracker[[#This Row],[Start Date]],LeaveTracker[[#This Row],[End Date]],lstHolidays)</f>
        <v>1</v>
      </c>
      <c r="M4742" s="27"/>
    </row>
    <row r="4743" spans="1:13" ht="30" customHeight="1" x14ac:dyDescent="0.3">
      <c r="A4743" s="27">
        <f t="shared" si="49"/>
        <v>1046</v>
      </c>
      <c r="B4743" s="31">
        <v>45028</v>
      </c>
      <c r="C4743" s="31">
        <v>45005</v>
      </c>
      <c r="D4743" s="19" t="s">
        <v>1049</v>
      </c>
      <c r="E4743" s="19" t="str">
        <f>IF(ISBLANK(LeaveTracker[[#This Row],[Employee Name]]),"-----",VLOOKUP(LeaveTracker[[#This Row],[Employee Name]],Employees[[Employee Name]:[Office]],7))</f>
        <v>PIO</v>
      </c>
      <c r="F4743" s="19" t="str">
        <f>IF(ISBLANK(LeaveTracker[[#This Row],[Employee Name]]),"-----",VLOOKUP(LeaveTracker[[#This Row],[Employee Name]],Employees[[Employee Name]:[Office]],6))</f>
        <v>REGULAR</v>
      </c>
      <c r="G4743" s="24">
        <v>45001</v>
      </c>
      <c r="H4743" s="24">
        <v>45002</v>
      </c>
      <c r="I4743" s="19" t="s">
        <v>81</v>
      </c>
      <c r="K4743" s="61" t="str">
        <f ca="1">LeaveTracker[[#This Row],[Days]]&amp;" "&amp;LeaveTracker[[#This Row],[Type of Leave]]</f>
        <v>2 SL</v>
      </c>
      <c r="L4743" s="23">
        <f ca="1">NETWORKDAYS(LeaveTracker[[#This Row],[Start Date]],LeaveTracker[[#This Row],[End Date]],lstHolidays)</f>
        <v>2</v>
      </c>
      <c r="M4743" s="27"/>
    </row>
    <row r="4744" spans="1:13" ht="30" customHeight="1" x14ac:dyDescent="0.3">
      <c r="A4744" s="27">
        <v>1046</v>
      </c>
      <c r="B4744" s="31">
        <v>45028</v>
      </c>
      <c r="C4744" s="31">
        <v>45005</v>
      </c>
      <c r="D4744" s="19" t="s">
        <v>1049</v>
      </c>
      <c r="E4744" s="19" t="str">
        <f>IF(ISBLANK(LeaveTracker[[#This Row],[Employee Name]]),"-----",VLOOKUP(LeaveTracker[[#This Row],[Employee Name]],Employees[[Employee Name]:[Office]],7))</f>
        <v>PIO</v>
      </c>
      <c r="F4744" s="19" t="str">
        <f>IF(ISBLANK(LeaveTracker[[#This Row],[Employee Name]]),"-----",VLOOKUP(LeaveTracker[[#This Row],[Employee Name]],Employees[[Employee Name]:[Office]],6))</f>
        <v>REGULAR</v>
      </c>
      <c r="G4744" s="24">
        <v>45009</v>
      </c>
      <c r="H4744" s="24">
        <v>45009</v>
      </c>
      <c r="I4744" s="19" t="s">
        <v>81</v>
      </c>
      <c r="K4744" s="61" t="str">
        <f ca="1">LeaveTracker[[#This Row],[Days]]&amp;" "&amp;LeaveTracker[[#This Row],[Type of Leave]]</f>
        <v>1 SL</v>
      </c>
      <c r="L4744" s="23">
        <f ca="1">NETWORKDAYS(LeaveTracker[[#This Row],[Start Date]],LeaveTracker[[#This Row],[End Date]],lstHolidays)</f>
        <v>1</v>
      </c>
      <c r="M4744" s="27"/>
    </row>
    <row r="4745" spans="1:13" ht="30" customHeight="1" x14ac:dyDescent="0.3">
      <c r="A4745" s="27">
        <f t="shared" si="49"/>
        <v>1047</v>
      </c>
      <c r="B4745" s="31">
        <v>45028</v>
      </c>
      <c r="C4745" s="31">
        <v>45005</v>
      </c>
      <c r="D4745" s="19" t="s">
        <v>522</v>
      </c>
      <c r="E4745" s="19" t="str">
        <f>IF(ISBLANK(LeaveTracker[[#This Row],[Employee Name]]),"-----",VLOOKUP(LeaveTracker[[#This Row],[Employee Name]],Employees[[Employee Name]:[Office]],7))</f>
        <v>PIO</v>
      </c>
      <c r="F4745" s="19" t="str">
        <f>IF(ISBLANK(LeaveTracker[[#This Row],[Employee Name]]),"-----",VLOOKUP(LeaveTracker[[#This Row],[Employee Name]],Employees[[Employee Name]:[Office]],6))</f>
        <v>REGULAR</v>
      </c>
      <c r="G4745" s="24">
        <v>45009</v>
      </c>
      <c r="H4745" s="24">
        <v>45009</v>
      </c>
      <c r="I4745" s="19" t="s">
        <v>298</v>
      </c>
      <c r="J4745" s="43" t="s">
        <v>274</v>
      </c>
      <c r="K4745" s="61" t="str">
        <f ca="1">LeaveTracker[[#This Row],[Days]]&amp;" "&amp;LeaveTracker[[#This Row],[Type of Leave]]</f>
        <v>1 OTHER</v>
      </c>
      <c r="L4745" s="23">
        <f ca="1">NETWORKDAYS(LeaveTracker[[#This Row],[Start Date]],LeaveTracker[[#This Row],[End Date]],lstHolidays)</f>
        <v>1</v>
      </c>
      <c r="M4745" s="27"/>
    </row>
    <row r="4746" spans="1:13" ht="30" customHeight="1" x14ac:dyDescent="0.3">
      <c r="A4746" s="27">
        <v>1047</v>
      </c>
      <c r="B4746" s="31">
        <v>45028</v>
      </c>
      <c r="C4746" s="31">
        <v>45005</v>
      </c>
      <c r="D4746" s="19" t="s">
        <v>522</v>
      </c>
      <c r="E4746" s="19" t="str">
        <f>IF(ISBLANK(LeaveTracker[[#This Row],[Employee Name]]),"-----",VLOOKUP(LeaveTracker[[#This Row],[Employee Name]],Employees[[Employee Name]:[Office]],7))</f>
        <v>PIO</v>
      </c>
      <c r="F4746" s="19" t="str">
        <f>IF(ISBLANK(LeaveTracker[[#This Row],[Employee Name]]),"-----",VLOOKUP(LeaveTracker[[#This Row],[Employee Name]],Employees[[Employee Name]:[Office]],6))</f>
        <v>REGULAR</v>
      </c>
      <c r="G4746" s="24">
        <v>45021</v>
      </c>
      <c r="H4746" s="24">
        <v>45021</v>
      </c>
      <c r="I4746" s="19" t="s">
        <v>298</v>
      </c>
      <c r="J4746" s="43" t="s">
        <v>274</v>
      </c>
      <c r="K4746" s="61" t="str">
        <f ca="1">LeaveTracker[[#This Row],[Days]]&amp;" "&amp;LeaveTracker[[#This Row],[Type of Leave]]</f>
        <v>1 OTHER</v>
      </c>
      <c r="L4746" s="23">
        <f ca="1">NETWORKDAYS(LeaveTracker[[#This Row],[Start Date]],LeaveTracker[[#This Row],[End Date]],lstHolidays)</f>
        <v>1</v>
      </c>
      <c r="M4746" s="27"/>
    </row>
    <row r="4747" spans="1:13" ht="30" customHeight="1" x14ac:dyDescent="0.3">
      <c r="A4747" s="27">
        <f t="shared" si="49"/>
        <v>1048</v>
      </c>
      <c r="B4747" s="31">
        <v>45028</v>
      </c>
      <c r="C4747" s="31">
        <v>45172</v>
      </c>
      <c r="D4747" s="19" t="s">
        <v>1092</v>
      </c>
      <c r="E4747" s="19" t="str">
        <f>IF(ISBLANK(LeaveTracker[[#This Row],[Employee Name]]),"-----",VLOOKUP(LeaveTracker[[#This Row],[Employee Name]],Employees[[Employee Name]:[Office]],7))</f>
        <v>ACCOUNTING</v>
      </c>
      <c r="F4747" s="19" t="str">
        <f>IF(ISBLANK(LeaveTracker[[#This Row],[Employee Name]]),"-----",VLOOKUP(LeaveTracker[[#This Row],[Employee Name]],Employees[[Employee Name]:[Office]],6))</f>
        <v>REGULAR</v>
      </c>
      <c r="G4747" s="24">
        <v>45012</v>
      </c>
      <c r="H4747" s="24">
        <v>45012</v>
      </c>
      <c r="I4747" s="19" t="s">
        <v>298</v>
      </c>
      <c r="J4747" s="43" t="s">
        <v>105</v>
      </c>
      <c r="K4747" s="61" t="str">
        <f ca="1">LeaveTracker[[#This Row],[Days]]&amp;" "&amp;LeaveTracker[[#This Row],[Type of Leave]]</f>
        <v>1 OTHER</v>
      </c>
      <c r="L4747" s="23">
        <f ca="1">NETWORKDAYS(LeaveTracker[[#This Row],[Start Date]],LeaveTracker[[#This Row],[End Date]],lstHolidays)</f>
        <v>1</v>
      </c>
      <c r="M4747" s="27"/>
    </row>
    <row r="4748" spans="1:13" ht="30" customHeight="1" x14ac:dyDescent="0.3">
      <c r="A4748" s="27">
        <f t="shared" si="49"/>
        <v>1049</v>
      </c>
      <c r="B4748" s="31">
        <v>45028</v>
      </c>
      <c r="C4748" s="31">
        <v>45005</v>
      </c>
      <c r="D4748" s="19" t="s">
        <v>362</v>
      </c>
      <c r="E4748" s="19" t="str">
        <f>IF(ISBLANK(LeaveTracker[[#This Row],[Employee Name]]),"-----",VLOOKUP(LeaveTracker[[#This Row],[Employee Name]],Employees[[Employee Name]:[Office]],7))</f>
        <v>SP</v>
      </c>
      <c r="F4748" s="19" t="str">
        <f>IF(ISBLANK(LeaveTracker[[#This Row],[Employee Name]]),"-----",VLOOKUP(LeaveTracker[[#This Row],[Employee Name]],Employees[[Employee Name]:[Office]],6))</f>
        <v>REGULAR</v>
      </c>
      <c r="G4748" s="24">
        <v>45002</v>
      </c>
      <c r="H4748" s="24">
        <v>45002</v>
      </c>
      <c r="I4748" s="19" t="s">
        <v>81</v>
      </c>
      <c r="K4748" s="61" t="str">
        <f ca="1">LeaveTracker[[#This Row],[Days]]&amp;" "&amp;LeaveTracker[[#This Row],[Type of Leave]]</f>
        <v>1 SL</v>
      </c>
      <c r="L4748" s="23">
        <f ca="1">NETWORKDAYS(LeaveTracker[[#This Row],[Start Date]],LeaveTracker[[#This Row],[End Date]],lstHolidays)</f>
        <v>1</v>
      </c>
      <c r="M4748" s="27"/>
    </row>
    <row r="4749" spans="1:13" ht="30" customHeight="1" x14ac:dyDescent="0.3">
      <c r="A4749" s="27">
        <f t="shared" si="49"/>
        <v>1050</v>
      </c>
      <c r="B4749" s="31">
        <v>45028</v>
      </c>
      <c r="C4749" s="31">
        <v>45014</v>
      </c>
      <c r="D4749" s="19" t="s">
        <v>1936</v>
      </c>
      <c r="E4749" s="19" t="str">
        <f>IF(ISBLANK(LeaveTracker[[#This Row],[Employee Name]]),"-----",VLOOKUP(LeaveTracker[[#This Row],[Employee Name]],Employees[[Employee Name]:[Office]],7))</f>
        <v>MAHOGANY MARKET</v>
      </c>
      <c r="F4749" s="19" t="str">
        <f>IF(ISBLANK(LeaveTracker[[#This Row],[Employee Name]]),"-----",VLOOKUP(LeaveTracker[[#This Row],[Employee Name]],Employees[[Employee Name]:[Office]],6))</f>
        <v>CASUAL</v>
      </c>
      <c r="G4749" s="24">
        <v>45012</v>
      </c>
      <c r="H4749" s="24">
        <v>45013</v>
      </c>
      <c r="I4749" s="19" t="s">
        <v>81</v>
      </c>
      <c r="K4749" s="61" t="str">
        <f ca="1">LeaveTracker[[#This Row],[Days]]&amp;" "&amp;LeaveTracker[[#This Row],[Type of Leave]]</f>
        <v>2 SL</v>
      </c>
      <c r="L4749" s="23">
        <f ca="1">NETWORKDAYS(LeaveTracker[[#This Row],[Start Date]],LeaveTracker[[#This Row],[End Date]],lstHolidays)</f>
        <v>2</v>
      </c>
      <c r="M4749" s="27"/>
    </row>
    <row r="4750" spans="1:13" ht="30" customHeight="1" x14ac:dyDescent="0.3">
      <c r="A4750" s="27">
        <f t="shared" si="49"/>
        <v>1051</v>
      </c>
      <c r="B4750" s="31">
        <v>45028</v>
      </c>
      <c r="C4750" s="31">
        <v>45014</v>
      </c>
      <c r="D4750" s="19" t="s">
        <v>242</v>
      </c>
      <c r="E4750" s="19" t="str">
        <f>IF(ISBLANK(LeaveTracker[[#This Row],[Employee Name]]),"-----",VLOOKUP(LeaveTracker[[#This Row],[Employee Name]],Employees[[Employee Name]:[Office]],7))</f>
        <v>TCCH/TICC</v>
      </c>
      <c r="F4750" s="19" t="str">
        <f>IF(ISBLANK(LeaveTracker[[#This Row],[Employee Name]]),"-----",VLOOKUP(LeaveTracker[[#This Row],[Employee Name]],Employees[[Employee Name]:[Office]],6))</f>
        <v>REGULAR</v>
      </c>
      <c r="G4750" s="24">
        <v>45014</v>
      </c>
      <c r="H4750" s="24">
        <v>45014</v>
      </c>
      <c r="I4750" s="19" t="s">
        <v>81</v>
      </c>
      <c r="K4750" s="61" t="str">
        <f ca="1">LeaveTracker[[#This Row],[Days]]&amp;" "&amp;LeaveTracker[[#This Row],[Type of Leave]]</f>
        <v>1 SL</v>
      </c>
      <c r="L4750" s="23">
        <f ca="1">NETWORKDAYS(LeaveTracker[[#This Row],[Start Date]],LeaveTracker[[#This Row],[End Date]],lstHolidays)</f>
        <v>1</v>
      </c>
      <c r="M4750" s="27"/>
    </row>
    <row r="4751" spans="1:13" ht="30" customHeight="1" x14ac:dyDescent="0.3">
      <c r="A4751" s="27">
        <f t="shared" si="49"/>
        <v>1052</v>
      </c>
      <c r="B4751" s="31">
        <v>45028</v>
      </c>
      <c r="C4751" s="31">
        <v>45014</v>
      </c>
      <c r="D4751" s="19" t="s">
        <v>238</v>
      </c>
      <c r="E4751" s="19" t="str">
        <f>IF(ISBLANK(LeaveTracker[[#This Row],[Employee Name]]),"-----",VLOOKUP(LeaveTracker[[#This Row],[Employee Name]],Employees[[Employee Name]:[Office]],7))</f>
        <v>CSWDO</v>
      </c>
      <c r="F4751" s="19" t="str">
        <f>IF(ISBLANK(LeaveTracker[[#This Row],[Employee Name]]),"-----",VLOOKUP(LeaveTracker[[#This Row],[Employee Name]],Employees[[Employee Name]:[Office]],6))</f>
        <v>REGULAR</v>
      </c>
      <c r="G4751" s="24">
        <v>45019</v>
      </c>
      <c r="H4751" s="24">
        <v>45020</v>
      </c>
      <c r="I4751" s="19" t="s">
        <v>82</v>
      </c>
      <c r="K4751" s="61" t="str">
        <f ca="1">LeaveTracker[[#This Row],[Days]]&amp;" "&amp;LeaveTracker[[#This Row],[Type of Leave]]</f>
        <v>2 VL</v>
      </c>
      <c r="L4751" s="23">
        <f ca="1">NETWORKDAYS(LeaveTracker[[#This Row],[Start Date]],LeaveTracker[[#This Row],[End Date]],lstHolidays)</f>
        <v>2</v>
      </c>
      <c r="M4751" s="27"/>
    </row>
    <row r="4752" spans="1:13" ht="30" customHeight="1" x14ac:dyDescent="0.3">
      <c r="A4752" s="27">
        <f t="shared" si="49"/>
        <v>1053</v>
      </c>
      <c r="B4752" s="31">
        <v>45028</v>
      </c>
      <c r="C4752" s="31">
        <v>44929</v>
      </c>
      <c r="D4752" s="19" t="s">
        <v>1831</v>
      </c>
      <c r="E4752" s="19" t="str">
        <f>IF(ISBLANK(LeaveTracker[[#This Row],[Employee Name]]),"-----",VLOOKUP(LeaveTracker[[#This Row],[Employee Name]],Employees[[Employee Name]:[Office]],7))</f>
        <v>CENRO</v>
      </c>
      <c r="F4752" s="19" t="str">
        <f>IF(ISBLANK(LeaveTracker[[#This Row],[Employee Name]]),"-----",VLOOKUP(LeaveTracker[[#This Row],[Employee Name]],Employees[[Employee Name]:[Office]],6))</f>
        <v>CASUAL</v>
      </c>
      <c r="G4752" s="24">
        <v>44985</v>
      </c>
      <c r="H4752" s="24">
        <v>44985</v>
      </c>
      <c r="I4752" s="19" t="s">
        <v>81</v>
      </c>
      <c r="K4752" s="61" t="str">
        <f ca="1">LeaveTracker[[#This Row],[Days]]&amp;" "&amp;LeaveTracker[[#This Row],[Type of Leave]]</f>
        <v>1 SL</v>
      </c>
      <c r="L4752" s="23">
        <f ca="1">NETWORKDAYS(LeaveTracker[[#This Row],[Start Date]],LeaveTracker[[#This Row],[End Date]],lstHolidays)</f>
        <v>1</v>
      </c>
      <c r="M4752" s="27"/>
    </row>
    <row r="4753" spans="1:13" ht="30" customHeight="1" x14ac:dyDescent="0.3">
      <c r="A4753" s="27">
        <f t="shared" si="49"/>
        <v>1054</v>
      </c>
      <c r="B4753" s="31">
        <v>45028</v>
      </c>
      <c r="C4753" s="31">
        <v>44988</v>
      </c>
      <c r="D4753" s="19" t="s">
        <v>1883</v>
      </c>
      <c r="E4753" s="19" t="str">
        <f>IF(ISBLANK(LeaveTracker[[#This Row],[Employee Name]]),"-----",VLOOKUP(LeaveTracker[[#This Row],[Employee Name]],Employees[[Employee Name]:[Office]],7))</f>
        <v>CENRO</v>
      </c>
      <c r="F4753" s="19" t="str">
        <f>IF(ISBLANK(LeaveTracker[[#This Row],[Employee Name]]),"-----",VLOOKUP(LeaveTracker[[#This Row],[Employee Name]],Employees[[Employee Name]:[Office]],6))</f>
        <v>CASUAL</v>
      </c>
      <c r="G4753" s="24">
        <v>44987</v>
      </c>
      <c r="H4753" s="24">
        <v>44987</v>
      </c>
      <c r="I4753" s="19" t="s">
        <v>81</v>
      </c>
      <c r="K4753" s="61" t="str">
        <f ca="1">LeaveTracker[[#This Row],[Days]]&amp;" "&amp;LeaveTracker[[#This Row],[Type of Leave]]</f>
        <v>1 SL</v>
      </c>
      <c r="L4753" s="23">
        <f ca="1">NETWORKDAYS(LeaveTracker[[#This Row],[Start Date]],LeaveTracker[[#This Row],[End Date]],lstHolidays)</f>
        <v>1</v>
      </c>
      <c r="M4753" s="27"/>
    </row>
    <row r="4754" spans="1:13" ht="30" customHeight="1" x14ac:dyDescent="0.3">
      <c r="A4754" s="27">
        <f t="shared" si="49"/>
        <v>1055</v>
      </c>
      <c r="B4754" s="31">
        <v>45028</v>
      </c>
      <c r="C4754" s="62">
        <v>44993</v>
      </c>
      <c r="D4754" s="19" t="s">
        <v>1971</v>
      </c>
      <c r="E4754" s="19" t="str">
        <f>IF(ISBLANK(LeaveTracker[[#This Row],[Employee Name]]),"-----",VLOOKUP(LeaveTracker[[#This Row],[Employee Name]],Employees[[Employee Name]:[Office]],7))</f>
        <v>EEO/CITY MARKET</v>
      </c>
      <c r="F4754" s="19" t="str">
        <f>IF(ISBLANK(LeaveTracker[[#This Row],[Employee Name]]),"-----",VLOOKUP(LeaveTracker[[#This Row],[Employee Name]],Employees[[Employee Name]:[Office]],6))</f>
        <v>CASUAL</v>
      </c>
      <c r="G4754" s="24">
        <v>44978</v>
      </c>
      <c r="H4754" s="24">
        <v>44978</v>
      </c>
      <c r="I4754" s="19" t="s">
        <v>81</v>
      </c>
      <c r="K4754" s="61" t="str">
        <f ca="1">LeaveTracker[[#This Row],[Days]]&amp;" "&amp;LeaveTracker[[#This Row],[Type of Leave]]</f>
        <v>1 SL</v>
      </c>
      <c r="L4754" s="23">
        <f ca="1">NETWORKDAYS(LeaveTracker[[#This Row],[Start Date]],LeaveTracker[[#This Row],[End Date]],lstHolidays)</f>
        <v>1</v>
      </c>
      <c r="M4754" s="27"/>
    </row>
    <row r="4755" spans="1:13" ht="30" customHeight="1" x14ac:dyDescent="0.3">
      <c r="A4755" s="27">
        <f t="shared" si="49"/>
        <v>1056</v>
      </c>
      <c r="B4755" s="31">
        <v>45028</v>
      </c>
      <c r="C4755" s="31">
        <v>45008</v>
      </c>
      <c r="D4755" s="19" t="s">
        <v>1834</v>
      </c>
      <c r="E4755" s="19" t="str">
        <f>IF(ISBLANK(LeaveTracker[[#This Row],[Employee Name]]),"-----",VLOOKUP(LeaveTracker[[#This Row],[Employee Name]],Employees[[Employee Name]:[Office]],7))</f>
        <v>EEO/CITY MARKET</v>
      </c>
      <c r="F4755" s="19" t="str">
        <f>IF(ISBLANK(LeaveTracker[[#This Row],[Employee Name]]),"-----",VLOOKUP(LeaveTracker[[#This Row],[Employee Name]],Employees[[Employee Name]:[Office]],6))</f>
        <v>CASUAL</v>
      </c>
      <c r="G4755" s="24">
        <v>45013</v>
      </c>
      <c r="H4755" s="24">
        <v>45013</v>
      </c>
      <c r="I4755" s="19" t="s">
        <v>82</v>
      </c>
      <c r="K4755" s="61" t="str">
        <f ca="1">LeaveTracker[[#This Row],[Days]]&amp;" "&amp;LeaveTracker[[#This Row],[Type of Leave]]</f>
        <v>1 VL</v>
      </c>
      <c r="L4755" s="23">
        <f ca="1">NETWORKDAYS(LeaveTracker[[#This Row],[Start Date]],LeaveTracker[[#This Row],[End Date]],lstHolidays)</f>
        <v>1</v>
      </c>
      <c r="M4755" s="27"/>
    </row>
    <row r="4756" spans="1:13" ht="30" customHeight="1" x14ac:dyDescent="0.3">
      <c r="A4756" s="27">
        <v>1056</v>
      </c>
      <c r="B4756" s="31">
        <v>45028</v>
      </c>
      <c r="C4756" s="31">
        <v>45008</v>
      </c>
      <c r="D4756" s="19" t="s">
        <v>1834</v>
      </c>
      <c r="E4756" s="19" t="str">
        <f>IF(ISBLANK(LeaveTracker[[#This Row],[Employee Name]]),"-----",VLOOKUP(LeaveTracker[[#This Row],[Employee Name]],Employees[[Employee Name]:[Office]],7))</f>
        <v>EEO/CITY MARKET</v>
      </c>
      <c r="F4756" s="19" t="str">
        <f>IF(ISBLANK(LeaveTracker[[#This Row],[Employee Name]]),"-----",VLOOKUP(LeaveTracker[[#This Row],[Employee Name]],Employees[[Employee Name]:[Office]],6))</f>
        <v>CASUAL</v>
      </c>
      <c r="G4756" s="24">
        <v>45016</v>
      </c>
      <c r="H4756" s="24">
        <v>45016</v>
      </c>
      <c r="I4756" s="19" t="s">
        <v>82</v>
      </c>
      <c r="K4756" s="61" t="str">
        <f ca="1">LeaveTracker[[#This Row],[Days]]&amp;" "&amp;LeaveTracker[[#This Row],[Type of Leave]]</f>
        <v>1 VL</v>
      </c>
      <c r="L4756" s="23">
        <f ca="1">NETWORKDAYS(LeaveTracker[[#This Row],[Start Date]],LeaveTracker[[#This Row],[End Date]],lstHolidays)</f>
        <v>1</v>
      </c>
      <c r="M4756" s="27"/>
    </row>
    <row r="4757" spans="1:13" ht="30" customHeight="1" x14ac:dyDescent="0.3">
      <c r="A4757" s="27">
        <f t="shared" si="49"/>
        <v>1057</v>
      </c>
      <c r="B4757" s="31">
        <v>45028</v>
      </c>
      <c r="C4757" s="31">
        <v>44998</v>
      </c>
      <c r="D4757" s="19" t="s">
        <v>1805</v>
      </c>
      <c r="E4757" s="19" t="str">
        <f>IF(ISBLANK(LeaveTracker[[#This Row],[Employee Name]]),"-----",VLOOKUP(LeaveTracker[[#This Row],[Employee Name]],Employees[[Employee Name]:[Office]],7))</f>
        <v>CENRO</v>
      </c>
      <c r="F4757" s="19" t="str">
        <f>IF(ISBLANK(LeaveTracker[[#This Row],[Employee Name]]),"-----",VLOOKUP(LeaveTracker[[#This Row],[Employee Name]],Employees[[Employee Name]:[Office]],6))</f>
        <v>CASUAL</v>
      </c>
      <c r="G4757" s="24">
        <v>44997</v>
      </c>
      <c r="H4757" s="24">
        <v>44997</v>
      </c>
      <c r="I4757" s="19" t="s">
        <v>81</v>
      </c>
      <c r="K4757" s="61" t="str">
        <f>LeaveTracker[[#This Row],[Days]]&amp;" "&amp;LeaveTracker[[#This Row],[Type of Leave]]</f>
        <v>1 SL</v>
      </c>
      <c r="L4757" s="23">
        <v>1</v>
      </c>
      <c r="M4757" s="27"/>
    </row>
    <row r="4758" spans="1:13" ht="30" customHeight="1" x14ac:dyDescent="0.3">
      <c r="A4758" s="27">
        <f t="shared" si="49"/>
        <v>1058</v>
      </c>
      <c r="B4758" s="31">
        <v>45028</v>
      </c>
      <c r="C4758" s="24">
        <v>44992</v>
      </c>
      <c r="D4758" s="19" t="s">
        <v>1801</v>
      </c>
      <c r="E4758" s="19" t="str">
        <f>IF(ISBLANK(LeaveTracker[[#This Row],[Employee Name]]),"-----",VLOOKUP(LeaveTracker[[#This Row],[Employee Name]],Employees[[Employee Name]:[Office]],7))</f>
        <v>CENRO</v>
      </c>
      <c r="F4758" s="19" t="str">
        <f>IF(ISBLANK(LeaveTracker[[#This Row],[Employee Name]]),"-----",VLOOKUP(LeaveTracker[[#This Row],[Employee Name]],Employees[[Employee Name]:[Office]],6))</f>
        <v>CASUAL</v>
      </c>
      <c r="G4758" s="24">
        <v>44992</v>
      </c>
      <c r="H4758" s="24">
        <v>45009</v>
      </c>
      <c r="I4758" s="19" t="s">
        <v>81</v>
      </c>
      <c r="K4758" s="61" t="str">
        <f ca="1">LeaveTracker[[#This Row],[Days]]&amp;" "&amp;LeaveTracker[[#This Row],[Type of Leave]]</f>
        <v>14 SL</v>
      </c>
      <c r="L4758" s="23">
        <f ca="1">NETWORKDAYS(LeaveTracker[[#This Row],[Start Date]],LeaveTracker[[#This Row],[End Date]],lstHolidays)</f>
        <v>14</v>
      </c>
      <c r="M4758" s="27"/>
    </row>
    <row r="4759" spans="1:13" ht="30" customHeight="1" x14ac:dyDescent="0.3">
      <c r="A4759" s="27">
        <f t="shared" si="49"/>
        <v>1059</v>
      </c>
      <c r="B4759" s="31">
        <v>45028</v>
      </c>
      <c r="C4759" s="31">
        <v>45012</v>
      </c>
      <c r="D4759" s="19" t="s">
        <v>1815</v>
      </c>
      <c r="E4759" s="19" t="str">
        <f>IF(ISBLANK(LeaveTracker[[#This Row],[Employee Name]]),"-----",VLOOKUP(LeaveTracker[[#This Row],[Employee Name]],Employees[[Employee Name]:[Office]],7))</f>
        <v>CSWDO</v>
      </c>
      <c r="F4759" s="19" t="str">
        <f>IF(ISBLANK(LeaveTracker[[#This Row],[Employee Name]]),"-----",VLOOKUP(LeaveTracker[[#This Row],[Employee Name]],Employees[[Employee Name]:[Office]],6))</f>
        <v>CASUAL</v>
      </c>
      <c r="G4759" s="24">
        <v>45019</v>
      </c>
      <c r="H4759" s="24">
        <v>45019</v>
      </c>
      <c r="I4759" s="19" t="s">
        <v>298</v>
      </c>
      <c r="J4759" s="43" t="s">
        <v>2127</v>
      </c>
      <c r="K4759" s="61" t="str">
        <f ca="1">LeaveTracker[[#This Row],[Days]]&amp;" "&amp;LeaveTracker[[#This Row],[Type of Leave]]</f>
        <v>1 OTHER</v>
      </c>
      <c r="L4759" s="23">
        <f ca="1">NETWORKDAYS(LeaveTracker[[#This Row],[Start Date]],LeaveTracker[[#This Row],[End Date]],lstHolidays)</f>
        <v>1</v>
      </c>
      <c r="M4759" s="27"/>
    </row>
    <row r="4760" spans="1:13" ht="30" customHeight="1" x14ac:dyDescent="0.3">
      <c r="A4760" s="27">
        <f t="shared" si="49"/>
        <v>1060</v>
      </c>
      <c r="B4760" s="31">
        <v>45028</v>
      </c>
      <c r="C4760" s="31">
        <v>44995</v>
      </c>
      <c r="D4760" s="19" t="s">
        <v>1815</v>
      </c>
      <c r="E4760" s="19" t="str">
        <f>IF(ISBLANK(LeaveTracker[[#This Row],[Employee Name]]),"-----",VLOOKUP(LeaveTracker[[#This Row],[Employee Name]],Employees[[Employee Name]:[Office]],7))</f>
        <v>CSWDO</v>
      </c>
      <c r="F4760" s="19" t="str">
        <f>IF(ISBLANK(LeaveTracker[[#This Row],[Employee Name]]),"-----",VLOOKUP(LeaveTracker[[#This Row],[Employee Name]],Employees[[Employee Name]:[Office]],6))</f>
        <v>CASUAL</v>
      </c>
      <c r="G4760" s="24">
        <v>44993</v>
      </c>
      <c r="H4760" s="24">
        <v>44993</v>
      </c>
      <c r="I4760" s="19" t="s">
        <v>81</v>
      </c>
      <c r="K4760" s="61" t="str">
        <f ca="1">LeaveTracker[[#This Row],[Days]]&amp;" "&amp;LeaveTracker[[#This Row],[Type of Leave]]</f>
        <v>1 SL</v>
      </c>
      <c r="L4760" s="23">
        <f ca="1">NETWORKDAYS(LeaveTracker[[#This Row],[Start Date]],LeaveTracker[[#This Row],[End Date]],lstHolidays)</f>
        <v>1</v>
      </c>
      <c r="M4760" s="27"/>
    </row>
    <row r="4761" spans="1:13" ht="30" customHeight="1" x14ac:dyDescent="0.3">
      <c r="A4761" s="27">
        <f t="shared" si="49"/>
        <v>1061</v>
      </c>
      <c r="B4761" s="31">
        <v>45028</v>
      </c>
      <c r="C4761" s="31">
        <v>45008</v>
      </c>
      <c r="D4761" s="19" t="s">
        <v>1814</v>
      </c>
      <c r="E4761" s="19" t="str">
        <f>IF(ISBLANK(LeaveTracker[[#This Row],[Employee Name]]),"-----",VLOOKUP(LeaveTracker[[#This Row],[Employee Name]],Employees[[Employee Name]:[Office]],7))</f>
        <v>HOUSING</v>
      </c>
      <c r="F4761" s="19" t="str">
        <f>IF(ISBLANK(LeaveTracker[[#This Row],[Employee Name]]),"-----",VLOOKUP(LeaveTracker[[#This Row],[Employee Name]],Employees[[Employee Name]:[Office]],6))</f>
        <v>CASUAL</v>
      </c>
      <c r="G4761" s="24">
        <v>45015</v>
      </c>
      <c r="H4761" s="24">
        <v>45016</v>
      </c>
      <c r="I4761" s="19" t="s">
        <v>82</v>
      </c>
      <c r="K4761" s="61" t="str">
        <f ca="1">LeaveTracker[[#This Row],[Days]]&amp;" "&amp;LeaveTracker[[#This Row],[Type of Leave]]</f>
        <v>2 VL</v>
      </c>
      <c r="L4761" s="23">
        <f ca="1">NETWORKDAYS(LeaveTracker[[#This Row],[Start Date]],LeaveTracker[[#This Row],[End Date]],lstHolidays)</f>
        <v>2</v>
      </c>
      <c r="M4761" s="27"/>
    </row>
    <row r="4762" spans="1:13" ht="30" customHeight="1" x14ac:dyDescent="0.3">
      <c r="A4762" s="27">
        <f t="shared" si="49"/>
        <v>1062</v>
      </c>
      <c r="B4762" s="31">
        <v>45028</v>
      </c>
      <c r="C4762" s="31">
        <v>44998</v>
      </c>
      <c r="D4762" s="19" t="s">
        <v>1814</v>
      </c>
      <c r="E4762" s="19" t="str">
        <f>IF(ISBLANK(LeaveTracker[[#This Row],[Employee Name]]),"-----",VLOOKUP(LeaveTracker[[#This Row],[Employee Name]],Employees[[Employee Name]:[Office]],7))</f>
        <v>HOUSING</v>
      </c>
      <c r="F4762" s="19" t="str">
        <f>IF(ISBLANK(LeaveTracker[[#This Row],[Employee Name]]),"-----",VLOOKUP(LeaveTracker[[#This Row],[Employee Name]],Employees[[Employee Name]:[Office]],6))</f>
        <v>CASUAL</v>
      </c>
      <c r="G4762" s="24">
        <v>44994</v>
      </c>
      <c r="H4762" s="24">
        <v>44994</v>
      </c>
      <c r="I4762" s="19" t="s">
        <v>81</v>
      </c>
      <c r="K4762" s="61" t="str">
        <f ca="1">LeaveTracker[[#This Row],[Days]]&amp;" "&amp;LeaveTracker[[#This Row],[Type of Leave]]</f>
        <v>1 SL</v>
      </c>
      <c r="L4762" s="23">
        <f ca="1">NETWORKDAYS(LeaveTracker[[#This Row],[Start Date]],LeaveTracker[[#This Row],[End Date]],lstHolidays)</f>
        <v>1</v>
      </c>
      <c r="M4762" s="27"/>
    </row>
    <row r="4763" spans="1:13" ht="30" customHeight="1" x14ac:dyDescent="0.3">
      <c r="A4763" s="27">
        <f t="shared" si="49"/>
        <v>1063</v>
      </c>
      <c r="B4763" s="31">
        <v>45028</v>
      </c>
      <c r="C4763" s="31">
        <v>44992</v>
      </c>
      <c r="D4763" s="19" t="s">
        <v>1817</v>
      </c>
      <c r="E4763" s="19" t="str">
        <f>IF(ISBLANK(LeaveTracker[[#This Row],[Employee Name]]),"-----",VLOOKUP(LeaveTracker[[#This Row],[Employee Name]],Employees[[Employee Name]:[Office]],7))</f>
        <v>TCNHS</v>
      </c>
      <c r="F4763" s="19" t="str">
        <f>IF(ISBLANK(LeaveTracker[[#This Row],[Employee Name]]),"-----",VLOOKUP(LeaveTracker[[#This Row],[Employee Name]],Employees[[Employee Name]:[Office]],6))</f>
        <v>CASUAL</v>
      </c>
      <c r="G4763" s="24">
        <v>45019</v>
      </c>
      <c r="H4763" s="24">
        <v>45021</v>
      </c>
      <c r="I4763" s="19" t="s">
        <v>298</v>
      </c>
      <c r="J4763" s="43" t="s">
        <v>105</v>
      </c>
      <c r="K4763" s="61" t="str">
        <f ca="1">LeaveTracker[[#This Row],[Days]]&amp;" "&amp;LeaveTracker[[#This Row],[Type of Leave]]</f>
        <v>3 OTHER</v>
      </c>
      <c r="L4763" s="23">
        <f ca="1">NETWORKDAYS(LeaveTracker[[#This Row],[Start Date]],LeaveTracker[[#This Row],[End Date]],lstHolidays)</f>
        <v>3</v>
      </c>
      <c r="M4763" s="27"/>
    </row>
    <row r="4764" spans="1:13" ht="30" customHeight="1" x14ac:dyDescent="0.3">
      <c r="A4764" s="27">
        <f t="shared" si="49"/>
        <v>1064</v>
      </c>
      <c r="B4764" s="31">
        <v>45028</v>
      </c>
      <c r="C4764" s="31">
        <v>44991</v>
      </c>
      <c r="D4764" s="19" t="s">
        <v>1817</v>
      </c>
      <c r="E4764" s="19" t="str">
        <f>IF(ISBLANK(LeaveTracker[[#This Row],[Employee Name]]),"-----",VLOOKUP(LeaveTracker[[#This Row],[Employee Name]],Employees[[Employee Name]:[Office]],7))</f>
        <v>TCNHS</v>
      </c>
      <c r="F4764" s="19" t="str">
        <f>IF(ISBLANK(LeaveTracker[[#This Row],[Employee Name]]),"-----",VLOOKUP(LeaveTracker[[#This Row],[Employee Name]],Employees[[Employee Name]:[Office]],6))</f>
        <v>CASUAL</v>
      </c>
      <c r="G4764" s="24">
        <v>44987</v>
      </c>
      <c r="H4764" s="24">
        <v>44988</v>
      </c>
      <c r="I4764" s="19" t="s">
        <v>81</v>
      </c>
      <c r="K4764" s="61" t="str">
        <f ca="1">LeaveTracker[[#This Row],[Days]]&amp;" "&amp;LeaveTracker[[#This Row],[Type of Leave]]</f>
        <v>2 SL</v>
      </c>
      <c r="L4764" s="23">
        <f ca="1">NETWORKDAYS(LeaveTracker[[#This Row],[Start Date]],LeaveTracker[[#This Row],[End Date]],lstHolidays)</f>
        <v>2</v>
      </c>
      <c r="M4764" s="27"/>
    </row>
    <row r="4765" spans="1:13" ht="30" customHeight="1" x14ac:dyDescent="0.3">
      <c r="A4765" s="27">
        <f t="shared" si="49"/>
        <v>1065</v>
      </c>
      <c r="B4765" s="31">
        <v>45028</v>
      </c>
      <c r="C4765" s="31">
        <v>44986</v>
      </c>
      <c r="D4765" s="19" t="s">
        <v>1817</v>
      </c>
      <c r="E4765" s="19" t="str">
        <f>IF(ISBLANK(LeaveTracker[[#This Row],[Employee Name]]),"-----",VLOOKUP(LeaveTracker[[#This Row],[Employee Name]],Employees[[Employee Name]:[Office]],7))</f>
        <v>TCNHS</v>
      </c>
      <c r="F4765" s="19" t="str">
        <f>IF(ISBLANK(LeaveTracker[[#This Row],[Employee Name]]),"-----",VLOOKUP(LeaveTracker[[#This Row],[Employee Name]],Employees[[Employee Name]:[Office]],6))</f>
        <v>CASUAL</v>
      </c>
      <c r="G4765" s="24">
        <v>44985</v>
      </c>
      <c r="H4765" s="24">
        <v>44986</v>
      </c>
      <c r="I4765" s="19" t="s">
        <v>81</v>
      </c>
      <c r="K4765" s="61" t="str">
        <f ca="1">LeaveTracker[[#This Row],[Days]]&amp;" "&amp;LeaveTracker[[#This Row],[Type of Leave]]</f>
        <v>2 SL</v>
      </c>
      <c r="L4765" s="23">
        <f ca="1">NETWORKDAYS(LeaveTracker[[#This Row],[Start Date]],LeaveTracker[[#This Row],[End Date]],lstHolidays)</f>
        <v>2</v>
      </c>
      <c r="M4765" s="27"/>
    </row>
    <row r="4766" spans="1:13" ht="30" customHeight="1" x14ac:dyDescent="0.3">
      <c r="A4766" s="27">
        <f t="shared" ref="A4766:A4829" si="50">A4765+1</f>
        <v>1066</v>
      </c>
      <c r="B4766" s="31">
        <v>45028</v>
      </c>
      <c r="C4766" s="31">
        <v>44974</v>
      </c>
      <c r="D4766" s="19" t="s">
        <v>1817</v>
      </c>
      <c r="E4766" s="19" t="str">
        <f>IF(ISBLANK(LeaveTracker[[#This Row],[Employee Name]]),"-----",VLOOKUP(LeaveTracker[[#This Row],[Employee Name]],Employees[[Employee Name]:[Office]],7))</f>
        <v>TCNHS</v>
      </c>
      <c r="F4766" s="19" t="str">
        <f>IF(ISBLANK(LeaveTracker[[#This Row],[Employee Name]]),"-----",VLOOKUP(LeaveTracker[[#This Row],[Employee Name]],Employees[[Employee Name]:[Office]],6))</f>
        <v>CASUAL</v>
      </c>
      <c r="G4766" s="24">
        <v>44972</v>
      </c>
      <c r="H4766" s="24">
        <v>44972</v>
      </c>
      <c r="I4766" s="19" t="s">
        <v>81</v>
      </c>
      <c r="K4766" s="61" t="str">
        <f ca="1">LeaveTracker[[#This Row],[Days]]&amp;" "&amp;LeaveTracker[[#This Row],[Type of Leave]]</f>
        <v>1 SL</v>
      </c>
      <c r="L4766" s="23">
        <f ca="1">NETWORKDAYS(LeaveTracker[[#This Row],[Start Date]],LeaveTracker[[#This Row],[End Date]],lstHolidays)</f>
        <v>1</v>
      </c>
      <c r="M4766" s="27"/>
    </row>
    <row r="4767" spans="1:13" ht="30" customHeight="1" x14ac:dyDescent="0.3">
      <c r="A4767" s="27">
        <f t="shared" si="50"/>
        <v>1067</v>
      </c>
      <c r="B4767" s="31">
        <v>45028</v>
      </c>
      <c r="C4767" s="31">
        <v>45014</v>
      </c>
      <c r="D4767" s="19" t="s">
        <v>1822</v>
      </c>
      <c r="E4767" s="19" t="str">
        <f>IF(ISBLANK(LeaveTracker[[#This Row],[Employee Name]]),"-----",VLOOKUP(LeaveTracker[[#This Row],[Employee Name]],Employees[[Employee Name]:[Office]],7))</f>
        <v>TICC</v>
      </c>
      <c r="F4767" s="19" t="str">
        <f>IF(ISBLANK(LeaveTracker[[#This Row],[Employee Name]]),"-----",VLOOKUP(LeaveTracker[[#This Row],[Employee Name]],Employees[[Employee Name]:[Office]],6))</f>
        <v>CASUAL</v>
      </c>
      <c r="G4767" s="24">
        <v>45008</v>
      </c>
      <c r="H4767" s="24">
        <v>45010</v>
      </c>
      <c r="I4767" s="19" t="s">
        <v>298</v>
      </c>
      <c r="J4767" s="43" t="s">
        <v>105</v>
      </c>
      <c r="K4767" s="61" t="str">
        <f>LeaveTracker[[#This Row],[Days]]&amp;" "&amp;LeaveTracker[[#This Row],[Type of Leave]]</f>
        <v>3 OTHER</v>
      </c>
      <c r="L4767" s="23">
        <v>3</v>
      </c>
      <c r="M4767" s="27"/>
    </row>
    <row r="4768" spans="1:13" ht="30" customHeight="1" x14ac:dyDescent="0.3">
      <c r="A4768" s="27">
        <f t="shared" si="50"/>
        <v>1068</v>
      </c>
      <c r="B4768" s="31">
        <v>45028</v>
      </c>
      <c r="C4768" s="31">
        <v>45013</v>
      </c>
      <c r="D4768" s="19" t="s">
        <v>1822</v>
      </c>
      <c r="E4768" s="19" t="str">
        <f>IF(ISBLANK(LeaveTracker[[#This Row],[Employee Name]]),"-----",VLOOKUP(LeaveTracker[[#This Row],[Employee Name]],Employees[[Employee Name]:[Office]],7))</f>
        <v>TICC</v>
      </c>
      <c r="F4768" s="19" t="str">
        <f>IF(ISBLANK(LeaveTracker[[#This Row],[Employee Name]]),"-----",VLOOKUP(LeaveTracker[[#This Row],[Employee Name]],Employees[[Employee Name]:[Office]],6))</f>
        <v>CASUAL</v>
      </c>
      <c r="G4768" s="24">
        <v>45005</v>
      </c>
      <c r="H4768" s="24">
        <v>45007</v>
      </c>
      <c r="I4768" s="19" t="s">
        <v>81</v>
      </c>
      <c r="K4768" s="61" t="str">
        <f ca="1">LeaveTracker[[#This Row],[Days]]&amp;" "&amp;LeaveTracker[[#This Row],[Type of Leave]]</f>
        <v>3 SL</v>
      </c>
      <c r="L4768" s="23">
        <f ca="1">NETWORKDAYS(LeaveTracker[[#This Row],[Start Date]],LeaveTracker[[#This Row],[End Date]],lstHolidays)</f>
        <v>3</v>
      </c>
      <c r="M4768" s="27"/>
    </row>
    <row r="4769" spans="1:13" ht="30" customHeight="1" x14ac:dyDescent="0.3">
      <c r="A4769" s="27">
        <f t="shared" si="50"/>
        <v>1069</v>
      </c>
      <c r="B4769" s="31">
        <v>45028</v>
      </c>
      <c r="C4769" s="31">
        <v>45012</v>
      </c>
      <c r="D4769" s="19" t="s">
        <v>1931</v>
      </c>
      <c r="E4769" s="19" t="str">
        <f>IF(ISBLANK(LeaveTracker[[#This Row],[Employee Name]]),"-----",VLOOKUP(LeaveTracker[[#This Row],[Employee Name]],Employees[[Employee Name]:[Office]],7))</f>
        <v>TICC</v>
      </c>
      <c r="F4769" s="19" t="str">
        <f>IF(ISBLANK(LeaveTracker[[#This Row],[Employee Name]]),"-----",VLOOKUP(LeaveTracker[[#This Row],[Employee Name]],Employees[[Employee Name]:[Office]],6))</f>
        <v>CASUAL</v>
      </c>
      <c r="G4769" s="24">
        <v>45008</v>
      </c>
      <c r="H4769" s="24">
        <v>45009</v>
      </c>
      <c r="I4769" s="19" t="s">
        <v>81</v>
      </c>
      <c r="K4769" s="61" t="str">
        <f ca="1">LeaveTracker[[#This Row],[Days]]&amp;" "&amp;LeaveTracker[[#This Row],[Type of Leave]]</f>
        <v>2 SL</v>
      </c>
      <c r="L4769" s="23">
        <f ca="1">NETWORKDAYS(LeaveTracker[[#This Row],[Start Date]],LeaveTracker[[#This Row],[End Date]],lstHolidays)</f>
        <v>2</v>
      </c>
      <c r="M4769" s="27"/>
    </row>
    <row r="4770" spans="1:13" ht="30" customHeight="1" x14ac:dyDescent="0.3">
      <c r="A4770" s="27">
        <f t="shared" si="50"/>
        <v>1070</v>
      </c>
      <c r="B4770" s="31">
        <v>45028</v>
      </c>
      <c r="C4770" s="31">
        <v>44994</v>
      </c>
      <c r="D4770" s="19" t="s">
        <v>1872</v>
      </c>
      <c r="E4770" s="19" t="str">
        <f>IF(ISBLANK(LeaveTracker[[#This Row],[Employee Name]]),"-----",VLOOKUP(LeaveTracker[[#This Row],[Employee Name]],Employees[[Employee Name]:[Office]],7))</f>
        <v>BPLO</v>
      </c>
      <c r="F4770" s="19" t="str">
        <f>IF(ISBLANK(LeaveTracker[[#This Row],[Employee Name]]),"-----",VLOOKUP(LeaveTracker[[#This Row],[Employee Name]],Employees[[Employee Name]:[Office]],6))</f>
        <v>CASUAL</v>
      </c>
      <c r="G4770" s="24">
        <v>44998</v>
      </c>
      <c r="H4770" s="24">
        <v>44999</v>
      </c>
      <c r="I4770" s="19" t="s">
        <v>81</v>
      </c>
      <c r="K4770" s="61" t="str">
        <f ca="1">LeaveTracker[[#This Row],[Days]]&amp;" "&amp;LeaveTracker[[#This Row],[Type of Leave]]</f>
        <v>2 SL</v>
      </c>
      <c r="L4770" s="23">
        <f ca="1">NETWORKDAYS(LeaveTracker[[#This Row],[Start Date]],LeaveTracker[[#This Row],[End Date]],lstHolidays)</f>
        <v>2</v>
      </c>
      <c r="M4770" s="27"/>
    </row>
    <row r="4771" spans="1:13" ht="30" customHeight="1" x14ac:dyDescent="0.3">
      <c r="A4771" s="27">
        <f t="shared" si="50"/>
        <v>1071</v>
      </c>
      <c r="B4771" s="31">
        <v>45028</v>
      </c>
      <c r="C4771" s="31">
        <v>44991</v>
      </c>
      <c r="D4771" s="19" t="s">
        <v>1880</v>
      </c>
      <c r="E4771" s="19" t="str">
        <f>IF(ISBLANK(LeaveTracker[[#This Row],[Employee Name]]),"-----",VLOOKUP(LeaveTracker[[#This Row],[Employee Name]],Employees[[Employee Name]:[Office]],7))</f>
        <v>TICC</v>
      </c>
      <c r="F4771" s="19" t="str">
        <f>IF(ISBLANK(LeaveTracker[[#This Row],[Employee Name]]),"-----",VLOOKUP(LeaveTracker[[#This Row],[Employee Name]],Employees[[Employee Name]:[Office]],6))</f>
        <v>CASUAL</v>
      </c>
      <c r="G4771" s="24">
        <v>44988</v>
      </c>
      <c r="H4771" s="24">
        <v>44989</v>
      </c>
      <c r="I4771" s="19" t="s">
        <v>81</v>
      </c>
      <c r="K4771" s="61" t="str">
        <f>LeaveTracker[[#This Row],[Days]]&amp;" "&amp;LeaveTracker[[#This Row],[Type of Leave]]</f>
        <v>2 SL</v>
      </c>
      <c r="L4771" s="23">
        <v>2</v>
      </c>
      <c r="M4771" s="27"/>
    </row>
    <row r="4772" spans="1:13" ht="30" customHeight="1" x14ac:dyDescent="0.3">
      <c r="A4772" s="27">
        <f t="shared" si="50"/>
        <v>1072</v>
      </c>
      <c r="B4772" s="31">
        <v>45028</v>
      </c>
      <c r="C4772" s="31">
        <v>45005</v>
      </c>
      <c r="D4772" s="19" t="s">
        <v>332</v>
      </c>
      <c r="E4772" s="19" t="str">
        <f>IF(ISBLANK(LeaveTracker[[#This Row],[Employee Name]]),"-----",VLOOKUP(LeaveTracker[[#This Row],[Employee Name]],Employees[[Employee Name]:[Office]],7))</f>
        <v>INTERNAL</v>
      </c>
      <c r="F4772" s="19" t="str">
        <f>IF(ISBLANK(LeaveTracker[[#This Row],[Employee Name]]),"-----",VLOOKUP(LeaveTracker[[#This Row],[Employee Name]],Employees[[Employee Name]:[Office]],6))</f>
        <v>REGULAR</v>
      </c>
      <c r="G4772" s="24">
        <v>45002</v>
      </c>
      <c r="H4772" s="24">
        <v>45002</v>
      </c>
      <c r="I4772" s="19" t="s">
        <v>81</v>
      </c>
      <c r="K4772" s="61" t="str">
        <f ca="1">LeaveTracker[[#This Row],[Days]]&amp;" "&amp;LeaveTracker[[#This Row],[Type of Leave]]</f>
        <v>1 SL</v>
      </c>
      <c r="L4772" s="23">
        <f ca="1">NETWORKDAYS(LeaveTracker[[#This Row],[Start Date]],LeaveTracker[[#This Row],[End Date]],lstHolidays)</f>
        <v>1</v>
      </c>
      <c r="M4772" s="27"/>
    </row>
    <row r="4773" spans="1:13" ht="30" customHeight="1" x14ac:dyDescent="0.3">
      <c r="A4773" s="27">
        <f t="shared" si="50"/>
        <v>1073</v>
      </c>
      <c r="B4773" s="31">
        <v>45028</v>
      </c>
      <c r="C4773" s="31">
        <v>44996</v>
      </c>
      <c r="D4773" s="19" t="s">
        <v>1932</v>
      </c>
      <c r="E4773" s="19" t="str">
        <f>IF(ISBLANK(LeaveTracker[[#This Row],[Employee Name]]),"-----",VLOOKUP(LeaveTracker[[#This Row],[Employee Name]],Employees[[Employee Name]:[Office]],7))</f>
        <v>PICNIC GROVE</v>
      </c>
      <c r="F4773" s="19" t="str">
        <f>IF(ISBLANK(LeaveTracker[[#This Row],[Employee Name]]),"-----",VLOOKUP(LeaveTracker[[#This Row],[Employee Name]],Employees[[Employee Name]:[Office]],6))</f>
        <v>CASUAL</v>
      </c>
      <c r="G4773" s="24">
        <v>45006</v>
      </c>
      <c r="H4773" s="21">
        <v>45006</v>
      </c>
      <c r="I4773" s="19" t="s">
        <v>82</v>
      </c>
      <c r="K4773" s="61" t="str">
        <f ca="1">LeaveTracker[[#This Row],[Days]]&amp;" "&amp;LeaveTracker[[#This Row],[Type of Leave]]</f>
        <v>1 VL</v>
      </c>
      <c r="L4773" s="23">
        <f ca="1">NETWORKDAYS(LeaveTracker[[#This Row],[Start Date]],LeaveTracker[[#This Row],[End Date]],lstHolidays)</f>
        <v>1</v>
      </c>
      <c r="M4773" s="27"/>
    </row>
    <row r="4774" spans="1:13" ht="30" customHeight="1" x14ac:dyDescent="0.3">
      <c r="A4774" s="27">
        <v>1073</v>
      </c>
      <c r="B4774" s="31">
        <v>45028</v>
      </c>
      <c r="C4774" s="31">
        <v>44996</v>
      </c>
      <c r="D4774" s="19" t="s">
        <v>1932</v>
      </c>
      <c r="E4774" s="19" t="str">
        <f>IF(ISBLANK(LeaveTracker[[#This Row],[Employee Name]]),"-----",VLOOKUP(LeaveTracker[[#This Row],[Employee Name]],Employees[[Employee Name]:[Office]],7))</f>
        <v>PICNIC GROVE</v>
      </c>
      <c r="F4774" s="19" t="str">
        <f>IF(ISBLANK(LeaveTracker[[#This Row],[Employee Name]]),"-----",VLOOKUP(LeaveTracker[[#This Row],[Employee Name]],Employees[[Employee Name]:[Office]],6))</f>
        <v>CASUAL</v>
      </c>
      <c r="G4774" s="24">
        <v>45013</v>
      </c>
      <c r="H4774" s="24">
        <v>45016</v>
      </c>
      <c r="I4774" s="19" t="s">
        <v>82</v>
      </c>
      <c r="K4774" s="61" t="str">
        <f ca="1">LeaveTracker[[#This Row],[Days]]&amp;" "&amp;LeaveTracker[[#This Row],[Type of Leave]]</f>
        <v>4 VL</v>
      </c>
      <c r="L4774" s="23">
        <f ca="1">NETWORKDAYS(LeaveTracker[[#This Row],[Start Date]],LeaveTracker[[#This Row],[End Date]],lstHolidays)</f>
        <v>4</v>
      </c>
      <c r="M4774" s="27"/>
    </row>
    <row r="4775" spans="1:13" ht="30" customHeight="1" x14ac:dyDescent="0.3">
      <c r="A4775" s="27">
        <f t="shared" si="50"/>
        <v>1074</v>
      </c>
      <c r="B4775" s="31">
        <v>45028</v>
      </c>
      <c r="C4775" s="31">
        <v>45009</v>
      </c>
      <c r="D4775" s="19" t="s">
        <v>1974</v>
      </c>
      <c r="E4775" s="19" t="str">
        <f>IF(ISBLANK(LeaveTracker[[#This Row],[Employee Name]]),"-----",VLOOKUP(LeaveTracker[[#This Row],[Employee Name]],Employees[[Employee Name]:[Office]],7))</f>
        <v>CENRO</v>
      </c>
      <c r="F4775" s="19">
        <f>IF(ISBLANK(LeaveTracker[[#This Row],[Employee Name]]),"-----",VLOOKUP(LeaveTracker[[#This Row],[Employee Name]],Employees[[Employee Name]:[Office]],6))</f>
        <v>0</v>
      </c>
      <c r="G4775" s="24">
        <v>45022</v>
      </c>
      <c r="H4775" s="24">
        <v>45024</v>
      </c>
      <c r="I4775" s="19" t="s">
        <v>82</v>
      </c>
      <c r="K4775" s="61" t="str">
        <f>LeaveTracker[[#This Row],[Days]]&amp;" "&amp;LeaveTracker[[#This Row],[Type of Leave]]</f>
        <v>3 VL</v>
      </c>
      <c r="L4775" s="23">
        <v>3</v>
      </c>
      <c r="M4775" s="27"/>
    </row>
    <row r="4776" spans="1:13" ht="30" customHeight="1" x14ac:dyDescent="0.3">
      <c r="A4776" s="27">
        <f t="shared" si="50"/>
        <v>1075</v>
      </c>
      <c r="B4776" s="31">
        <v>45028</v>
      </c>
      <c r="C4776" s="31">
        <v>45005</v>
      </c>
      <c r="D4776" s="19" t="s">
        <v>1974</v>
      </c>
      <c r="E4776" s="19" t="str">
        <f>IF(ISBLANK(LeaveTracker[[#This Row],[Employee Name]]),"-----",VLOOKUP(LeaveTracker[[#This Row],[Employee Name]],Employees[[Employee Name]:[Office]],7))</f>
        <v>CENRO</v>
      </c>
      <c r="F4776" s="19">
        <f>IF(ISBLANK(LeaveTracker[[#This Row],[Employee Name]]),"-----",VLOOKUP(LeaveTracker[[#This Row],[Employee Name]],Employees[[Employee Name]:[Office]],6))</f>
        <v>0</v>
      </c>
      <c r="G4776" s="24">
        <v>45012</v>
      </c>
      <c r="H4776" s="24">
        <v>45012</v>
      </c>
      <c r="I4776" s="19" t="s">
        <v>82</v>
      </c>
      <c r="K4776" s="61" t="str">
        <f ca="1">LeaveTracker[[#This Row],[Days]]&amp;" "&amp;LeaveTracker[[#This Row],[Type of Leave]]</f>
        <v>1 VL</v>
      </c>
      <c r="L4776" s="23">
        <f ca="1">NETWORKDAYS(LeaveTracker[[#This Row],[Start Date]],LeaveTracker[[#This Row],[End Date]],lstHolidays)</f>
        <v>1</v>
      </c>
      <c r="M4776" s="27"/>
    </row>
    <row r="4777" spans="1:13" ht="30" customHeight="1" x14ac:dyDescent="0.3">
      <c r="A4777" s="27">
        <f t="shared" si="50"/>
        <v>1076</v>
      </c>
      <c r="B4777" s="31">
        <v>45028</v>
      </c>
      <c r="C4777" s="31">
        <v>44974</v>
      </c>
      <c r="D4777" s="19" t="s">
        <v>1771</v>
      </c>
      <c r="E4777" s="19" t="str">
        <f>IF(ISBLANK(LeaveTracker[[#This Row],[Employee Name]]),"-----",VLOOKUP(LeaveTracker[[#This Row],[Employee Name]],Employees[[Employee Name]:[Office]],7))</f>
        <v>DEPED</v>
      </c>
      <c r="F4777" s="19" t="str">
        <f>IF(ISBLANK(LeaveTracker[[#This Row],[Employee Name]]),"-----",VLOOKUP(LeaveTracker[[#This Row],[Employee Name]],Employees[[Employee Name]:[Office]],6))</f>
        <v>CASUAL</v>
      </c>
      <c r="G4777" s="24">
        <v>44958</v>
      </c>
      <c r="H4777" s="24">
        <v>44959</v>
      </c>
      <c r="I4777" s="19" t="s">
        <v>82</v>
      </c>
      <c r="K4777" s="61" t="str">
        <f ca="1">LeaveTracker[[#This Row],[Days]]&amp;" "&amp;LeaveTracker[[#This Row],[Type of Leave]]</f>
        <v>2 VL</v>
      </c>
      <c r="L4777" s="23">
        <f ca="1">NETWORKDAYS(LeaveTracker[[#This Row],[Start Date]],LeaveTracker[[#This Row],[End Date]],lstHolidays)</f>
        <v>2</v>
      </c>
      <c r="M4777" s="27"/>
    </row>
    <row r="4778" spans="1:13" ht="30" customHeight="1" x14ac:dyDescent="0.3">
      <c r="A4778" s="27">
        <v>1076</v>
      </c>
      <c r="B4778" s="31">
        <v>45028</v>
      </c>
      <c r="C4778" s="31">
        <v>44974</v>
      </c>
      <c r="D4778" s="19" t="s">
        <v>1771</v>
      </c>
      <c r="E4778" s="19" t="str">
        <f>IF(ISBLANK(LeaveTracker[[#This Row],[Employee Name]]),"-----",VLOOKUP(LeaveTracker[[#This Row],[Employee Name]],Employees[[Employee Name]:[Office]],7))</f>
        <v>DEPED</v>
      </c>
      <c r="F4778" s="19" t="str">
        <f>IF(ISBLANK(LeaveTracker[[#This Row],[Employee Name]]),"-----",VLOOKUP(LeaveTracker[[#This Row],[Employee Name]],Employees[[Employee Name]:[Office]],6))</f>
        <v>CASUAL</v>
      </c>
      <c r="G4778" s="24">
        <v>44964</v>
      </c>
      <c r="H4778" s="24">
        <v>44967</v>
      </c>
      <c r="I4778" s="19" t="s">
        <v>82</v>
      </c>
      <c r="K4778" s="61" t="str">
        <f ca="1">LeaveTracker[[#This Row],[Days]]&amp;" "&amp;LeaveTracker[[#This Row],[Type of Leave]]</f>
        <v>4 VL</v>
      </c>
      <c r="L4778" s="23">
        <f ca="1">NETWORKDAYS(LeaveTracker[[#This Row],[Start Date]],LeaveTracker[[#This Row],[End Date]],lstHolidays)</f>
        <v>4</v>
      </c>
      <c r="M4778" s="27"/>
    </row>
    <row r="4779" spans="1:13" ht="30" customHeight="1" x14ac:dyDescent="0.3">
      <c r="A4779" s="27">
        <v>1076</v>
      </c>
      <c r="B4779" s="31">
        <v>45028</v>
      </c>
      <c r="C4779" s="31">
        <v>44974</v>
      </c>
      <c r="D4779" s="19" t="s">
        <v>1771</v>
      </c>
      <c r="E4779" s="19" t="str">
        <f>IF(ISBLANK(LeaveTracker[[#This Row],[Employee Name]]),"-----",VLOOKUP(LeaveTracker[[#This Row],[Employee Name]],Employees[[Employee Name]:[Office]],7))</f>
        <v>DEPED</v>
      </c>
      <c r="F4779" s="19" t="str">
        <f>IF(ISBLANK(LeaveTracker[[#This Row],[Employee Name]]),"-----",VLOOKUP(LeaveTracker[[#This Row],[Employee Name]],Employees[[Employee Name]:[Office]],6))</f>
        <v>CASUAL</v>
      </c>
      <c r="G4779" s="24">
        <v>44974</v>
      </c>
      <c r="H4779" s="24">
        <v>44974</v>
      </c>
      <c r="I4779" s="19" t="s">
        <v>82</v>
      </c>
      <c r="K4779" s="61" t="str">
        <f ca="1">LeaveTracker[[#This Row],[Days]]&amp;" "&amp;LeaveTracker[[#This Row],[Type of Leave]]</f>
        <v>1 VL</v>
      </c>
      <c r="L4779" s="23">
        <f ca="1">NETWORKDAYS(LeaveTracker[[#This Row],[Start Date]],LeaveTracker[[#This Row],[End Date]],lstHolidays)</f>
        <v>1</v>
      </c>
      <c r="M4779" s="27"/>
    </row>
    <row r="4780" spans="1:13" ht="30" customHeight="1" x14ac:dyDescent="0.3">
      <c r="A4780" s="27">
        <f t="shared" si="50"/>
        <v>1077</v>
      </c>
      <c r="B4780" s="31">
        <v>45028</v>
      </c>
      <c r="C4780" s="31">
        <v>44991</v>
      </c>
      <c r="D4780" s="19" t="s">
        <v>1974</v>
      </c>
      <c r="E4780" s="19" t="str">
        <f>IF(ISBLANK(LeaveTracker[[#This Row],[Employee Name]]),"-----",VLOOKUP(LeaveTracker[[#This Row],[Employee Name]],Employees[[Employee Name]:[Office]],7))</f>
        <v>CENRO</v>
      </c>
      <c r="F4780" s="19">
        <f>IF(ISBLANK(LeaveTracker[[#This Row],[Employee Name]]),"-----",VLOOKUP(LeaveTracker[[#This Row],[Employee Name]],Employees[[Employee Name]:[Office]],6))</f>
        <v>0</v>
      </c>
      <c r="G4780" s="24">
        <v>45000</v>
      </c>
      <c r="H4780" s="24">
        <v>45000</v>
      </c>
      <c r="I4780" s="19" t="s">
        <v>82</v>
      </c>
      <c r="K4780" s="61" t="str">
        <f ca="1">LeaveTracker[[#This Row],[Days]]&amp;" "&amp;LeaveTracker[[#This Row],[Type of Leave]]</f>
        <v>1 VL</v>
      </c>
      <c r="L4780" s="23">
        <f ca="1">NETWORKDAYS(LeaveTracker[[#This Row],[Start Date]],LeaveTracker[[#This Row],[End Date]],lstHolidays)</f>
        <v>1</v>
      </c>
      <c r="M4780" s="27"/>
    </row>
    <row r="4781" spans="1:13" ht="30" customHeight="1" x14ac:dyDescent="0.3">
      <c r="A4781" s="27">
        <f t="shared" si="50"/>
        <v>1078</v>
      </c>
      <c r="B4781" s="31">
        <v>45028</v>
      </c>
      <c r="C4781" s="24">
        <v>44987</v>
      </c>
      <c r="D4781" s="19" t="s">
        <v>1871</v>
      </c>
      <c r="E4781" s="19" t="str">
        <f>IF(ISBLANK(LeaveTracker[[#This Row],[Employee Name]]),"-----",VLOOKUP(LeaveTracker[[#This Row],[Employee Name]],Employees[[Employee Name]:[Office]],7))</f>
        <v>CTO</v>
      </c>
      <c r="F4781" s="19" t="str">
        <f>IF(ISBLANK(LeaveTracker[[#This Row],[Employee Name]]),"-----",VLOOKUP(LeaveTracker[[#This Row],[Employee Name]],Employees[[Employee Name]:[Office]],6))</f>
        <v>CASUAL</v>
      </c>
      <c r="G4781" s="24">
        <v>44987</v>
      </c>
      <c r="H4781" s="24">
        <v>44987</v>
      </c>
      <c r="I4781" s="19" t="s">
        <v>81</v>
      </c>
      <c r="K4781" s="61" t="str">
        <f ca="1">LeaveTracker[[#This Row],[Days]]&amp;" "&amp;LeaveTracker[[#This Row],[Type of Leave]]</f>
        <v>1 SL</v>
      </c>
      <c r="L4781" s="23">
        <f ca="1">NETWORKDAYS(LeaveTracker[[#This Row],[Start Date]],LeaveTracker[[#This Row],[End Date]],lstHolidays)</f>
        <v>1</v>
      </c>
      <c r="M4781" s="27"/>
    </row>
    <row r="4782" spans="1:13" ht="30" customHeight="1" x14ac:dyDescent="0.3">
      <c r="A4782" s="27">
        <f t="shared" si="50"/>
        <v>1079</v>
      </c>
      <c r="B4782" s="31">
        <v>45028</v>
      </c>
      <c r="C4782" s="24">
        <v>44985</v>
      </c>
      <c r="D4782" s="19" t="s">
        <v>1871</v>
      </c>
      <c r="E4782" s="19" t="str">
        <f>IF(ISBLANK(LeaveTracker[[#This Row],[Employee Name]]),"-----",VLOOKUP(LeaveTracker[[#This Row],[Employee Name]],Employees[[Employee Name]:[Office]],7))</f>
        <v>CTO</v>
      </c>
      <c r="F4782" s="19" t="str">
        <f>IF(ISBLANK(LeaveTracker[[#This Row],[Employee Name]]),"-----",VLOOKUP(LeaveTracker[[#This Row],[Employee Name]],Employees[[Employee Name]:[Office]],6))</f>
        <v>CASUAL</v>
      </c>
      <c r="G4782" s="24">
        <v>44985</v>
      </c>
      <c r="H4782" s="24">
        <v>44985</v>
      </c>
      <c r="I4782" s="19" t="s">
        <v>81</v>
      </c>
      <c r="K4782" s="61" t="str">
        <f ca="1">LeaveTracker[[#This Row],[Days]]&amp;" "&amp;LeaveTracker[[#This Row],[Type of Leave]]</f>
        <v>1 SL</v>
      </c>
      <c r="L4782" s="23">
        <f ca="1">NETWORKDAYS(LeaveTracker[[#This Row],[Start Date]],LeaveTracker[[#This Row],[End Date]],lstHolidays)</f>
        <v>1</v>
      </c>
      <c r="M4782" s="27"/>
    </row>
    <row r="4783" spans="1:13" ht="30" customHeight="1" x14ac:dyDescent="0.3">
      <c r="A4783" s="27">
        <f t="shared" si="50"/>
        <v>1080</v>
      </c>
      <c r="B4783" s="31">
        <v>45028</v>
      </c>
      <c r="C4783" s="31">
        <v>45006</v>
      </c>
      <c r="D4783" s="19" t="s">
        <v>1771</v>
      </c>
      <c r="E4783" s="19" t="str">
        <f>IF(ISBLANK(LeaveTracker[[#This Row],[Employee Name]]),"-----",VLOOKUP(LeaveTracker[[#This Row],[Employee Name]],Employees[[Employee Name]:[Office]],7))</f>
        <v>DEPED</v>
      </c>
      <c r="F4783" s="19" t="str">
        <f>IF(ISBLANK(LeaveTracker[[#This Row],[Employee Name]]),"-----",VLOOKUP(LeaveTracker[[#This Row],[Employee Name]],Employees[[Employee Name]:[Office]],6))</f>
        <v>CASUAL</v>
      </c>
      <c r="G4783" s="24">
        <v>44993</v>
      </c>
      <c r="H4783" s="24">
        <v>45005</v>
      </c>
      <c r="I4783" s="19" t="s">
        <v>81</v>
      </c>
      <c r="K4783" s="61" t="str">
        <f>LeaveTracker[[#This Row],[Days]]&amp;" "&amp;LeaveTracker[[#This Row],[Type of Leave]]</f>
        <v>8 SL</v>
      </c>
      <c r="L4783" s="23">
        <v>8</v>
      </c>
      <c r="M4783" s="27"/>
    </row>
    <row r="4784" spans="1:13" ht="30" customHeight="1" x14ac:dyDescent="0.3">
      <c r="A4784" s="27">
        <f t="shared" si="50"/>
        <v>1081</v>
      </c>
      <c r="B4784" s="31">
        <v>45028</v>
      </c>
      <c r="C4784" s="31">
        <v>44999</v>
      </c>
      <c r="D4784" s="19" t="s">
        <v>1775</v>
      </c>
      <c r="E4784" s="19" t="str">
        <f>IF(ISBLANK(LeaveTracker[[#This Row],[Employee Name]]),"-----",VLOOKUP(LeaveTracker[[#This Row],[Employee Name]],Employees[[Employee Name]:[Office]],7))</f>
        <v>GSO</v>
      </c>
      <c r="F4784" s="19" t="str">
        <f>IF(ISBLANK(LeaveTracker[[#This Row],[Employee Name]]),"-----",VLOOKUP(LeaveTracker[[#This Row],[Employee Name]],Employees[[Employee Name]:[Office]],6))</f>
        <v>CASUAL</v>
      </c>
      <c r="G4784" s="24">
        <v>44998</v>
      </c>
      <c r="H4784" s="24">
        <v>44998</v>
      </c>
      <c r="I4784" s="19" t="s">
        <v>81</v>
      </c>
      <c r="K4784" s="61" t="str">
        <f ca="1">LeaveTracker[[#This Row],[Days]]&amp;" "&amp;LeaveTracker[[#This Row],[Type of Leave]]</f>
        <v>1 SL</v>
      </c>
      <c r="L4784" s="23">
        <f ca="1">NETWORKDAYS(LeaveTracker[[#This Row],[Start Date]],LeaveTracker[[#This Row],[End Date]],lstHolidays)</f>
        <v>1</v>
      </c>
      <c r="M4784" s="27"/>
    </row>
    <row r="4785" spans="1:13" ht="30" customHeight="1" x14ac:dyDescent="0.3">
      <c r="A4785" s="27">
        <f t="shared" si="50"/>
        <v>1082</v>
      </c>
      <c r="B4785" s="31">
        <v>45028</v>
      </c>
      <c r="C4785" s="31">
        <v>44987</v>
      </c>
      <c r="D4785" s="19" t="s">
        <v>1769</v>
      </c>
      <c r="E4785" s="19" t="str">
        <f>IF(ISBLANK(LeaveTracker[[#This Row],[Employee Name]]),"-----",VLOOKUP(LeaveTracker[[#This Row],[Employee Name]],Employees[[Employee Name]:[Office]],7))</f>
        <v>CEO</v>
      </c>
      <c r="F4785" s="19" t="str">
        <f>IF(ISBLANK(LeaveTracker[[#This Row],[Employee Name]]),"-----",VLOOKUP(LeaveTracker[[#This Row],[Employee Name]],Employees[[Employee Name]:[Office]],6))</f>
        <v>CASUAL</v>
      </c>
      <c r="G4785" s="24">
        <v>44986</v>
      </c>
      <c r="H4785" s="24">
        <v>44986</v>
      </c>
      <c r="I4785" s="19" t="s">
        <v>81</v>
      </c>
      <c r="K4785" s="61" t="str">
        <f ca="1">LeaveTracker[[#This Row],[Days]]&amp;" "&amp;LeaveTracker[[#This Row],[Type of Leave]]</f>
        <v>1 SL</v>
      </c>
      <c r="L4785" s="23">
        <f ca="1">NETWORKDAYS(LeaveTracker[[#This Row],[Start Date]],LeaveTracker[[#This Row],[End Date]],lstHolidays)</f>
        <v>1</v>
      </c>
      <c r="M4785" s="27"/>
    </row>
    <row r="4786" spans="1:13" ht="30" customHeight="1" x14ac:dyDescent="0.3">
      <c r="A4786" s="27">
        <f t="shared" si="50"/>
        <v>1083</v>
      </c>
      <c r="B4786" s="31">
        <v>45028</v>
      </c>
      <c r="C4786" s="31">
        <v>44998</v>
      </c>
      <c r="D4786" s="19" t="s">
        <v>1885</v>
      </c>
      <c r="E4786" s="19" t="str">
        <f>IF(ISBLANK(LeaveTracker[[#This Row],[Employee Name]]),"-----",VLOOKUP(LeaveTracker[[#This Row],[Employee Name]],Employees[[Employee Name]:[Office]],7))</f>
        <v>CSWDO</v>
      </c>
      <c r="F4786" s="19" t="str">
        <f>IF(ISBLANK(LeaveTracker[[#This Row],[Employee Name]]),"-----",VLOOKUP(LeaveTracker[[#This Row],[Employee Name]],Employees[[Employee Name]:[Office]],6))</f>
        <v>CASUAL</v>
      </c>
      <c r="G4786" s="24">
        <v>44995</v>
      </c>
      <c r="H4786" s="24">
        <v>44995</v>
      </c>
      <c r="I4786" s="19" t="s">
        <v>81</v>
      </c>
      <c r="K4786" s="61" t="str">
        <f ca="1">LeaveTracker[[#This Row],[Days]]&amp;" "&amp;LeaveTracker[[#This Row],[Type of Leave]]</f>
        <v>1 SL</v>
      </c>
      <c r="L4786" s="23">
        <f ca="1">NETWORKDAYS(LeaveTracker[[#This Row],[Start Date]],LeaveTracker[[#This Row],[End Date]],lstHolidays)</f>
        <v>1</v>
      </c>
      <c r="M4786" s="27"/>
    </row>
    <row r="4787" spans="1:13" ht="30" customHeight="1" x14ac:dyDescent="0.3">
      <c r="A4787" s="27">
        <f t="shared" si="50"/>
        <v>1084</v>
      </c>
      <c r="B4787" s="31">
        <v>45028</v>
      </c>
      <c r="C4787" s="31">
        <v>44963</v>
      </c>
      <c r="D4787" s="19" t="s">
        <v>2206</v>
      </c>
      <c r="E4787" s="19" t="str">
        <f>IF(ISBLANK(LeaveTracker[[#This Row],[Employee Name]]),"-----",VLOOKUP(LeaveTracker[[#This Row],[Employee Name]],Employees[[Employee Name]:[Office]],7))</f>
        <v>CENRO</v>
      </c>
      <c r="F4787" s="19">
        <f>IF(ISBLANK(LeaveTracker[[#This Row],[Employee Name]]),"-----",VLOOKUP(LeaveTracker[[#This Row],[Employee Name]],Employees[[Employee Name]:[Office]],6))</f>
        <v>0</v>
      </c>
      <c r="G4787" s="24">
        <v>44962</v>
      </c>
      <c r="H4787" s="24">
        <v>44962</v>
      </c>
      <c r="I4787" s="19" t="s">
        <v>81</v>
      </c>
      <c r="K4787" s="61" t="str">
        <f ca="1">LeaveTracker[[#This Row],[Days]]&amp;" "&amp;LeaveTracker[[#This Row],[Type of Leave]]</f>
        <v>0 SL</v>
      </c>
      <c r="L4787" s="23">
        <f ca="1">NETWORKDAYS(LeaveTracker[[#This Row],[Start Date]],LeaveTracker[[#This Row],[End Date]],lstHolidays)</f>
        <v>0</v>
      </c>
      <c r="M4787" s="27"/>
    </row>
    <row r="4788" spans="1:13" ht="30" customHeight="1" x14ac:dyDescent="0.3">
      <c r="A4788" s="27">
        <f t="shared" si="50"/>
        <v>1085</v>
      </c>
      <c r="B4788" s="31">
        <v>45028</v>
      </c>
      <c r="C4788" s="31">
        <v>44982</v>
      </c>
      <c r="D4788" s="19" t="s">
        <v>1911</v>
      </c>
      <c r="E4788" s="19" t="str">
        <f>IF(ISBLANK(LeaveTracker[[#This Row],[Employee Name]]),"-----",VLOOKUP(LeaveTracker[[#This Row],[Employee Name]],Employees[[Employee Name]:[Office]],7))</f>
        <v>PICNIC GROVE</v>
      </c>
      <c r="F4788" s="19" t="str">
        <f>IF(ISBLANK(LeaveTracker[[#This Row],[Employee Name]]),"-----",VLOOKUP(LeaveTracker[[#This Row],[Employee Name]],Employees[[Employee Name]:[Office]],6))</f>
        <v>CASUAL</v>
      </c>
      <c r="G4788" s="24">
        <v>44988</v>
      </c>
      <c r="H4788" s="24">
        <v>44991</v>
      </c>
      <c r="I4788" s="19" t="s">
        <v>82</v>
      </c>
      <c r="K4788" s="61" t="str">
        <f>LeaveTracker[[#This Row],[Days]]&amp;" "&amp;LeaveTracker[[#This Row],[Type of Leave]]</f>
        <v>4 VL</v>
      </c>
      <c r="L4788" s="23">
        <v>4</v>
      </c>
      <c r="M4788" s="27"/>
    </row>
    <row r="4789" spans="1:13" ht="30" customHeight="1" x14ac:dyDescent="0.3">
      <c r="A4789" s="27">
        <f t="shared" si="50"/>
        <v>1086</v>
      </c>
      <c r="B4789" s="31">
        <v>45028</v>
      </c>
      <c r="C4789" s="31">
        <v>44982</v>
      </c>
      <c r="D4789" s="19" t="s">
        <v>1911</v>
      </c>
      <c r="E4789" s="19" t="str">
        <f>IF(ISBLANK(LeaveTracker[[#This Row],[Employee Name]]),"-----",VLOOKUP(LeaveTracker[[#This Row],[Employee Name]],Employees[[Employee Name]:[Office]],7))</f>
        <v>PICNIC GROVE</v>
      </c>
      <c r="F4789" s="19" t="str">
        <f>IF(ISBLANK(LeaveTracker[[#This Row],[Employee Name]]),"-----",VLOOKUP(LeaveTracker[[#This Row],[Employee Name]],Employees[[Employee Name]:[Office]],6))</f>
        <v>CASUAL</v>
      </c>
      <c r="G4789" s="24">
        <v>44996</v>
      </c>
      <c r="H4789" s="24">
        <v>45005</v>
      </c>
      <c r="I4789" s="19" t="s">
        <v>82</v>
      </c>
      <c r="K4789" s="61" t="str">
        <f>LeaveTracker[[#This Row],[Days]]&amp;" "&amp;LeaveTracker[[#This Row],[Type of Leave]]</f>
        <v>7 VL</v>
      </c>
      <c r="L4789" s="23">
        <v>7</v>
      </c>
      <c r="M4789" s="27"/>
    </row>
    <row r="4790" spans="1:13" ht="30" customHeight="1" x14ac:dyDescent="0.3">
      <c r="A4790" s="27">
        <f t="shared" si="50"/>
        <v>1087</v>
      </c>
      <c r="B4790" s="31">
        <v>45028</v>
      </c>
      <c r="C4790" s="31">
        <v>44982</v>
      </c>
      <c r="D4790" s="19" t="s">
        <v>1911</v>
      </c>
      <c r="E4790" s="19" t="str">
        <f>IF(ISBLANK(LeaveTracker[[#This Row],[Employee Name]]),"-----",VLOOKUP(LeaveTracker[[#This Row],[Employee Name]],Employees[[Employee Name]:[Office]],7))</f>
        <v>PICNIC GROVE</v>
      </c>
      <c r="F4790" s="19" t="str">
        <f>IF(ISBLANK(LeaveTracker[[#This Row],[Employee Name]]),"-----",VLOOKUP(LeaveTracker[[#This Row],[Employee Name]],Employees[[Employee Name]:[Office]],6))</f>
        <v>CASUAL</v>
      </c>
      <c r="G4790" s="24">
        <v>45010</v>
      </c>
      <c r="H4790" s="24">
        <v>45011</v>
      </c>
      <c r="I4790" s="19" t="s">
        <v>82</v>
      </c>
      <c r="K4790" s="61" t="str">
        <f>LeaveTracker[[#This Row],[Days]]&amp;" "&amp;LeaveTracker[[#This Row],[Type of Leave]]</f>
        <v>2 VL</v>
      </c>
      <c r="L4790" s="23">
        <v>2</v>
      </c>
      <c r="M4790" s="27"/>
    </row>
    <row r="4791" spans="1:13" ht="30" customHeight="1" x14ac:dyDescent="0.3">
      <c r="A4791" s="27">
        <f t="shared" si="50"/>
        <v>1088</v>
      </c>
      <c r="B4791" s="31">
        <v>45028</v>
      </c>
      <c r="C4791" s="31">
        <v>44963</v>
      </c>
      <c r="D4791" s="19" t="s">
        <v>2215</v>
      </c>
      <c r="E4791" s="19" t="str">
        <f>IF(ISBLANK(LeaveTracker[[#This Row],[Employee Name]]),"-----",VLOOKUP(LeaveTracker[[#This Row],[Employee Name]],Employees[[Employee Name]:[Office]],7))</f>
        <v>CENRO</v>
      </c>
      <c r="F4791" s="19" t="str">
        <f>IF(ISBLANK(LeaveTracker[[#This Row],[Employee Name]]),"-----",VLOOKUP(LeaveTracker[[#This Row],[Employee Name]],Employees[[Employee Name]:[Office]],6))</f>
        <v>CASUAL</v>
      </c>
      <c r="G4791" s="24">
        <v>44962</v>
      </c>
      <c r="H4791" s="24">
        <v>44962</v>
      </c>
      <c r="I4791" s="19" t="s">
        <v>81</v>
      </c>
      <c r="K4791" s="61" t="str">
        <f>LeaveTracker[[#This Row],[Days]]&amp;" "&amp;LeaveTracker[[#This Row],[Type of Leave]]</f>
        <v>1 SL</v>
      </c>
      <c r="L4791" s="23">
        <v>1</v>
      </c>
      <c r="M4791" s="27"/>
    </row>
    <row r="4792" spans="1:13" ht="30" customHeight="1" x14ac:dyDescent="0.3">
      <c r="A4792" s="27">
        <f t="shared" si="50"/>
        <v>1089</v>
      </c>
      <c r="B4792" s="31">
        <v>45028</v>
      </c>
      <c r="C4792" s="31">
        <v>44996</v>
      </c>
      <c r="D4792" s="19" t="s">
        <v>1791</v>
      </c>
      <c r="E4792" s="19" t="str">
        <f>IF(ISBLANK(LeaveTracker[[#This Row],[Employee Name]]),"-----",VLOOKUP(LeaveTracker[[#This Row],[Employee Name]],Employees[[Employee Name]:[Office]],7))</f>
        <v>NUTRITION OFFICE</v>
      </c>
      <c r="F4792" s="19" t="str">
        <f>IF(ISBLANK(LeaveTracker[[#This Row],[Employee Name]]),"-----",VLOOKUP(LeaveTracker[[#This Row],[Employee Name]],Employees[[Employee Name]:[Office]],6))</f>
        <v>REGULAR</v>
      </c>
      <c r="G4792" s="24">
        <v>44986</v>
      </c>
      <c r="H4792" s="24">
        <v>44995</v>
      </c>
      <c r="I4792" s="19" t="s">
        <v>81</v>
      </c>
      <c r="K4792" s="61" t="str">
        <f ca="1">LeaveTracker[[#This Row],[Days]]&amp;" "&amp;LeaveTracker[[#This Row],[Type of Leave]]</f>
        <v>8 SL</v>
      </c>
      <c r="L4792" s="23">
        <f ca="1">NETWORKDAYS(LeaveTracker[[#This Row],[Start Date]],LeaveTracker[[#This Row],[End Date]],lstHolidays)</f>
        <v>8</v>
      </c>
      <c r="M4792" s="27"/>
    </row>
    <row r="4793" spans="1:13" ht="30" customHeight="1" x14ac:dyDescent="0.3">
      <c r="A4793" s="27">
        <f t="shared" si="50"/>
        <v>1090</v>
      </c>
      <c r="B4793" s="31">
        <v>45028</v>
      </c>
      <c r="C4793" s="31">
        <v>44956</v>
      </c>
      <c r="D4793" s="19" t="s">
        <v>2030</v>
      </c>
      <c r="E4793" s="19" t="str">
        <f>IF(ISBLANK(LeaveTracker[[#This Row],[Employee Name]]),"-----",VLOOKUP(LeaveTracker[[#This Row],[Employee Name]],Employees[[Employee Name]:[Office]],7))</f>
        <v>EDP</v>
      </c>
      <c r="F4793" s="19" t="str">
        <f>IF(ISBLANK(LeaveTracker[[#This Row],[Employee Name]]),"-----",VLOOKUP(LeaveTracker[[#This Row],[Employee Name]],Employees[[Employee Name]:[Office]],6))</f>
        <v>CASUAL</v>
      </c>
      <c r="G4793" s="24">
        <v>45009</v>
      </c>
      <c r="H4793" s="24">
        <v>45012</v>
      </c>
      <c r="I4793" s="19" t="s">
        <v>81</v>
      </c>
      <c r="K4793" s="61" t="str">
        <f ca="1">LeaveTracker[[#This Row],[Days]]&amp;" "&amp;LeaveTracker[[#This Row],[Type of Leave]]</f>
        <v>2 SL</v>
      </c>
      <c r="L4793" s="23">
        <f ca="1">NETWORKDAYS(LeaveTracker[[#This Row],[Start Date]],LeaveTracker[[#This Row],[End Date]],lstHolidays)</f>
        <v>2</v>
      </c>
      <c r="M4793" s="27"/>
    </row>
    <row r="4794" spans="1:13" ht="30" customHeight="1" x14ac:dyDescent="0.3">
      <c r="A4794" s="27">
        <f t="shared" si="50"/>
        <v>1091</v>
      </c>
      <c r="B4794" s="31">
        <v>45028</v>
      </c>
      <c r="C4794" s="24">
        <v>45001</v>
      </c>
      <c r="D4794" s="19" t="s">
        <v>2218</v>
      </c>
      <c r="E4794" s="19" t="str">
        <f>IF(ISBLANK(LeaveTracker[[#This Row],[Employee Name]]),"-----",VLOOKUP(LeaveTracker[[#This Row],[Employee Name]],Employees[[Employee Name]:[Office]],7))</f>
        <v>CSWDO</v>
      </c>
      <c r="F4794" s="19">
        <f>IF(ISBLANK(LeaveTracker[[#This Row],[Employee Name]]),"-----",VLOOKUP(LeaveTracker[[#This Row],[Employee Name]],Employees[[Employee Name]:[Office]],6))</f>
        <v>0</v>
      </c>
      <c r="G4794" s="24">
        <v>45001</v>
      </c>
      <c r="H4794" s="24">
        <v>45106</v>
      </c>
      <c r="I4794" s="19" t="s">
        <v>298</v>
      </c>
      <c r="J4794" s="43" t="s">
        <v>2219</v>
      </c>
      <c r="K4794" s="61" t="str">
        <f ca="1">LeaveTracker[[#This Row],[Days]]&amp;" "&amp;LeaveTracker[[#This Row],[Type of Leave]]</f>
        <v>75 OTHER</v>
      </c>
      <c r="L4794" s="23">
        <f ca="1">NETWORKDAYS(LeaveTracker[[#This Row],[Start Date]],LeaveTracker[[#This Row],[End Date]],lstHolidays)</f>
        <v>75</v>
      </c>
      <c r="M4794" s="27"/>
    </row>
    <row r="4795" spans="1:13" ht="30" customHeight="1" x14ac:dyDescent="0.3">
      <c r="A4795" s="27">
        <f t="shared" si="50"/>
        <v>1092</v>
      </c>
      <c r="B4795" s="31">
        <v>45028</v>
      </c>
      <c r="C4795" s="24">
        <v>44998</v>
      </c>
      <c r="D4795" s="19" t="s">
        <v>2218</v>
      </c>
      <c r="E4795" s="19" t="str">
        <f>IF(ISBLANK(LeaveTracker[[#This Row],[Employee Name]]),"-----",VLOOKUP(LeaveTracker[[#This Row],[Employee Name]],Employees[[Employee Name]:[Office]],7))</f>
        <v>CSWDO</v>
      </c>
      <c r="F4795" s="19">
        <f>IF(ISBLANK(LeaveTracker[[#This Row],[Employee Name]]),"-----",VLOOKUP(LeaveTracker[[#This Row],[Employee Name]],Employees[[Employee Name]:[Office]],6))</f>
        <v>0</v>
      </c>
      <c r="G4795" s="24">
        <v>44998</v>
      </c>
      <c r="H4795" s="24">
        <v>45000</v>
      </c>
      <c r="I4795" s="19" t="s">
        <v>81</v>
      </c>
      <c r="K4795" s="61" t="str">
        <f ca="1">LeaveTracker[[#This Row],[Days]]&amp;" "&amp;LeaveTracker[[#This Row],[Type of Leave]]</f>
        <v>3 SL</v>
      </c>
      <c r="L4795" s="23">
        <f ca="1">NETWORKDAYS(LeaveTracker[[#This Row],[Start Date]],LeaveTracker[[#This Row],[End Date]],lstHolidays)</f>
        <v>3</v>
      </c>
      <c r="M4795" s="27"/>
    </row>
    <row r="4796" spans="1:13" ht="30" customHeight="1" x14ac:dyDescent="0.3">
      <c r="A4796" s="27">
        <f t="shared" si="50"/>
        <v>1093</v>
      </c>
      <c r="B4796" s="31">
        <v>45028</v>
      </c>
      <c r="C4796" s="31">
        <v>44986</v>
      </c>
      <c r="D4796" s="19" t="s">
        <v>1741</v>
      </c>
      <c r="E4796" s="19" t="str">
        <f>IF(ISBLANK(LeaveTracker[[#This Row],[Employee Name]]),"-----",VLOOKUP(LeaveTracker[[#This Row],[Employee Name]],Employees[[Employee Name]:[Office]],7))</f>
        <v>ASSESSOR</v>
      </c>
      <c r="F4796" s="19" t="str">
        <f>IF(ISBLANK(LeaveTracker[[#This Row],[Employee Name]]),"-----",VLOOKUP(LeaveTracker[[#This Row],[Employee Name]],Employees[[Employee Name]:[Office]],6))</f>
        <v>CASUAL</v>
      </c>
      <c r="G4796" s="24">
        <v>44985</v>
      </c>
      <c r="H4796" s="24">
        <v>44985</v>
      </c>
      <c r="I4796" s="19" t="s">
        <v>81</v>
      </c>
      <c r="K4796" s="61" t="str">
        <f ca="1">LeaveTracker[[#This Row],[Days]]&amp;" "&amp;LeaveTracker[[#This Row],[Type of Leave]]</f>
        <v>1 SL</v>
      </c>
      <c r="L4796" s="23">
        <f ca="1">NETWORKDAYS(LeaveTracker[[#This Row],[Start Date]],LeaveTracker[[#This Row],[End Date]],lstHolidays)</f>
        <v>1</v>
      </c>
      <c r="M4796" s="27"/>
    </row>
    <row r="4797" spans="1:13" ht="30" customHeight="1" x14ac:dyDescent="0.3">
      <c r="A4797" s="27">
        <f t="shared" si="50"/>
        <v>1094</v>
      </c>
      <c r="B4797" s="31">
        <v>45028</v>
      </c>
      <c r="C4797" s="31">
        <v>45002</v>
      </c>
      <c r="D4797" s="19" t="s">
        <v>1821</v>
      </c>
      <c r="E4797" s="19" t="str">
        <f>IF(ISBLANK(LeaveTracker[[#This Row],[Employee Name]]),"-----",VLOOKUP(LeaveTracker[[#This Row],[Employee Name]],Employees[[Employee Name]:[Office]],7))</f>
        <v>TICC/TCCH</v>
      </c>
      <c r="F4797" s="19" t="str">
        <f>IF(ISBLANK(LeaveTracker[[#This Row],[Employee Name]]),"-----",VLOOKUP(LeaveTracker[[#This Row],[Employee Name]],Employees[[Employee Name]:[Office]],6))</f>
        <v>CASUAL</v>
      </c>
      <c r="G4797" s="24">
        <v>45000</v>
      </c>
      <c r="H4797" s="24">
        <v>45000</v>
      </c>
      <c r="I4797" s="19" t="s">
        <v>81</v>
      </c>
      <c r="K4797" s="61" t="str">
        <f ca="1">LeaveTracker[[#This Row],[Days]]&amp;" "&amp;LeaveTracker[[#This Row],[Type of Leave]]</f>
        <v>1 SL</v>
      </c>
      <c r="L4797" s="23">
        <f ca="1">NETWORKDAYS(LeaveTracker[[#This Row],[Start Date]],LeaveTracker[[#This Row],[End Date]],lstHolidays)</f>
        <v>1</v>
      </c>
      <c r="M4797" s="27"/>
    </row>
    <row r="4798" spans="1:13" ht="30" customHeight="1" x14ac:dyDescent="0.3">
      <c r="A4798" s="27">
        <f t="shared" si="50"/>
        <v>1095</v>
      </c>
      <c r="B4798" s="31">
        <v>45028</v>
      </c>
      <c r="C4798" s="31">
        <v>44992</v>
      </c>
      <c r="D4798" s="19" t="s">
        <v>1821</v>
      </c>
      <c r="E4798" s="19" t="str">
        <f>IF(ISBLANK(LeaveTracker[[#This Row],[Employee Name]]),"-----",VLOOKUP(LeaveTracker[[#This Row],[Employee Name]],Employees[[Employee Name]:[Office]],7))</f>
        <v>TICC/TCCH</v>
      </c>
      <c r="F4798" s="19" t="str">
        <f>IF(ISBLANK(LeaveTracker[[#This Row],[Employee Name]]),"-----",VLOOKUP(LeaveTracker[[#This Row],[Employee Name]],Employees[[Employee Name]:[Office]],6))</f>
        <v>CASUAL</v>
      </c>
      <c r="G4798" s="24">
        <v>44991</v>
      </c>
      <c r="H4798" s="24">
        <v>44991</v>
      </c>
      <c r="I4798" s="19" t="s">
        <v>298</v>
      </c>
      <c r="J4798" s="43" t="s">
        <v>1763</v>
      </c>
      <c r="K4798" s="61" t="str">
        <f ca="1">LeaveTracker[[#This Row],[Days]]&amp;" "&amp;LeaveTracker[[#This Row],[Type of Leave]]</f>
        <v>1 OTHER</v>
      </c>
      <c r="L4798" s="23">
        <f ca="1">NETWORKDAYS(LeaveTracker[[#This Row],[Start Date]],LeaveTracker[[#This Row],[End Date]],lstHolidays)</f>
        <v>1</v>
      </c>
      <c r="M4798" s="27"/>
    </row>
    <row r="4799" spans="1:13" ht="30" customHeight="1" x14ac:dyDescent="0.3">
      <c r="A4799" s="27">
        <f t="shared" si="50"/>
        <v>1096</v>
      </c>
      <c r="B4799" s="31">
        <v>45028</v>
      </c>
      <c r="C4799" s="31">
        <v>45012</v>
      </c>
      <c r="D4799" s="19" t="s">
        <v>1947</v>
      </c>
      <c r="E4799" s="19" t="str">
        <f>IF(ISBLANK(LeaveTracker[[#This Row],[Employee Name]]),"-----",VLOOKUP(LeaveTracker[[#This Row],[Employee Name]],Employees[[Employee Name]:[Office]],7))</f>
        <v>CSU</v>
      </c>
      <c r="F4799" s="19" t="str">
        <f>IF(ISBLANK(LeaveTracker[[#This Row],[Employee Name]]),"-----",VLOOKUP(LeaveTracker[[#This Row],[Employee Name]],Employees[[Employee Name]:[Office]],6))</f>
        <v>CASUAL</v>
      </c>
      <c r="G4799" s="24">
        <v>45019</v>
      </c>
      <c r="H4799" s="24">
        <v>45030</v>
      </c>
      <c r="I4799" s="19" t="s">
        <v>82</v>
      </c>
      <c r="K4799" s="61" t="str">
        <f>LeaveTracker[[#This Row],[Days]]&amp;" "&amp;LeaveTracker[[#This Row],[Type of Leave]]</f>
        <v>8 VL</v>
      </c>
      <c r="L4799" s="23">
        <v>8</v>
      </c>
      <c r="M4799" s="27"/>
    </row>
    <row r="4800" spans="1:13" ht="30" customHeight="1" x14ac:dyDescent="0.3">
      <c r="A4800" s="27">
        <f t="shared" si="50"/>
        <v>1097</v>
      </c>
      <c r="B4800" s="31">
        <v>45028</v>
      </c>
      <c r="C4800" s="31">
        <v>45009</v>
      </c>
      <c r="D4800" s="19" t="s">
        <v>2221</v>
      </c>
      <c r="E4800" s="19" t="str">
        <f>IF(ISBLANK(LeaveTracker[[#This Row],[Employee Name]]),"-----",VLOOKUP(LeaveTracker[[#This Row],[Employee Name]],Employees[[Employee Name]:[Office]],7))</f>
        <v>TOPS</v>
      </c>
      <c r="F4800" s="19">
        <f>IF(ISBLANK(LeaveTracker[[#This Row],[Employee Name]]),"-----",VLOOKUP(LeaveTracker[[#This Row],[Employee Name]],Employees[[Employee Name]:[Office]],6))</f>
        <v>0</v>
      </c>
      <c r="G4800" s="24">
        <v>45015</v>
      </c>
      <c r="H4800" s="24">
        <v>45016</v>
      </c>
      <c r="I4800" s="19" t="s">
        <v>82</v>
      </c>
      <c r="K4800" s="61" t="str">
        <f ca="1">LeaveTracker[[#This Row],[Days]]&amp;" "&amp;LeaveTracker[[#This Row],[Type of Leave]]</f>
        <v>2 VL</v>
      </c>
      <c r="L4800" s="23">
        <f ca="1">NETWORKDAYS(LeaveTracker[[#This Row],[Start Date]],LeaveTracker[[#This Row],[End Date]],lstHolidays)</f>
        <v>2</v>
      </c>
      <c r="M4800" s="27"/>
    </row>
    <row r="4801" spans="1:13" ht="30" customHeight="1" x14ac:dyDescent="0.3">
      <c r="A4801" s="27">
        <f t="shared" si="50"/>
        <v>1098</v>
      </c>
      <c r="B4801" s="31">
        <v>45028</v>
      </c>
      <c r="C4801" s="31">
        <v>45005</v>
      </c>
      <c r="D4801" s="19" t="s">
        <v>1895</v>
      </c>
      <c r="E4801" s="19" t="str">
        <f>IF(ISBLANK(LeaveTracker[[#This Row],[Employee Name]]),"-----",VLOOKUP(LeaveTracker[[#This Row],[Employee Name]],Employees[[Employee Name]:[Office]],7))</f>
        <v>CTO-LICENSE</v>
      </c>
      <c r="F4801" s="19" t="str">
        <f>IF(ISBLANK(LeaveTracker[[#This Row],[Employee Name]]),"-----",VLOOKUP(LeaveTracker[[#This Row],[Employee Name]],Employees[[Employee Name]:[Office]],6))</f>
        <v>CASUAL</v>
      </c>
      <c r="G4801" s="24">
        <v>45002</v>
      </c>
      <c r="H4801" s="24">
        <v>45002</v>
      </c>
      <c r="I4801" s="19" t="s">
        <v>81</v>
      </c>
      <c r="K4801" s="61" t="str">
        <f ca="1">LeaveTracker[[#This Row],[Days]]&amp;" "&amp;LeaveTracker[[#This Row],[Type of Leave]]</f>
        <v>1 SL</v>
      </c>
      <c r="L4801" s="23">
        <f ca="1">NETWORKDAYS(LeaveTracker[[#This Row],[Start Date]],LeaveTracker[[#This Row],[End Date]],lstHolidays)</f>
        <v>1</v>
      </c>
      <c r="M4801" s="27"/>
    </row>
    <row r="4802" spans="1:13" ht="30" customHeight="1" x14ac:dyDescent="0.3">
      <c r="A4802" s="27">
        <f t="shared" si="50"/>
        <v>1099</v>
      </c>
      <c r="B4802" s="31">
        <v>45028</v>
      </c>
      <c r="C4802" s="31">
        <v>45005</v>
      </c>
      <c r="D4802" s="19" t="s">
        <v>1744</v>
      </c>
      <c r="E4802" s="19" t="str">
        <f>IF(ISBLANK(LeaveTracker[[#This Row],[Employee Name]]),"-----",VLOOKUP(LeaveTracker[[#This Row],[Employee Name]],Employees[[Employee Name]:[Office]],7))</f>
        <v>LCR</v>
      </c>
      <c r="F4802" s="19" t="str">
        <f>IF(ISBLANK(LeaveTracker[[#This Row],[Employee Name]]),"-----",VLOOKUP(LeaveTracker[[#This Row],[Employee Name]],Employees[[Employee Name]:[Office]],6))</f>
        <v>CASUAL</v>
      </c>
      <c r="G4802" s="24">
        <v>45012</v>
      </c>
      <c r="H4802" s="24">
        <v>45014</v>
      </c>
      <c r="I4802" s="19" t="s">
        <v>82</v>
      </c>
      <c r="K4802" s="61" t="str">
        <f ca="1">LeaveTracker[[#This Row],[Days]]&amp;" "&amp;LeaveTracker[[#This Row],[Type of Leave]]</f>
        <v>3 VL</v>
      </c>
      <c r="L4802" s="23">
        <f ca="1">NETWORKDAYS(LeaveTracker[[#This Row],[Start Date]],LeaveTracker[[#This Row],[End Date]],lstHolidays)</f>
        <v>3</v>
      </c>
      <c r="M4802" s="27"/>
    </row>
    <row r="4803" spans="1:13" ht="30" customHeight="1" x14ac:dyDescent="0.3">
      <c r="A4803" s="27">
        <f t="shared" si="50"/>
        <v>1100</v>
      </c>
      <c r="B4803" s="31">
        <v>45028</v>
      </c>
      <c r="C4803" s="24">
        <v>45001</v>
      </c>
      <c r="D4803" s="19" t="s">
        <v>1744</v>
      </c>
      <c r="E4803" s="19" t="str">
        <f>IF(ISBLANK(LeaveTracker[[#This Row],[Employee Name]]),"-----",VLOOKUP(LeaveTracker[[#This Row],[Employee Name]],Employees[[Employee Name]:[Office]],7))</f>
        <v>LCR</v>
      </c>
      <c r="F4803" s="19" t="str">
        <f>IF(ISBLANK(LeaveTracker[[#This Row],[Employee Name]]),"-----",VLOOKUP(LeaveTracker[[#This Row],[Employee Name]],Employees[[Employee Name]:[Office]],6))</f>
        <v>CASUAL</v>
      </c>
      <c r="G4803" s="24">
        <v>45001</v>
      </c>
      <c r="H4803" s="24">
        <v>45002</v>
      </c>
      <c r="I4803" s="19" t="s">
        <v>81</v>
      </c>
      <c r="K4803" s="61" t="str">
        <f ca="1">LeaveTracker[[#This Row],[Days]]&amp;" "&amp;LeaveTracker[[#This Row],[Type of Leave]]</f>
        <v>2 SL</v>
      </c>
      <c r="L4803" s="23">
        <f ca="1">NETWORKDAYS(LeaveTracker[[#This Row],[Start Date]],LeaveTracker[[#This Row],[End Date]],lstHolidays)</f>
        <v>2</v>
      </c>
      <c r="M4803" s="27"/>
    </row>
    <row r="4804" spans="1:13" ht="30" customHeight="1" x14ac:dyDescent="0.3">
      <c r="A4804" s="27">
        <f t="shared" si="50"/>
        <v>1101</v>
      </c>
      <c r="B4804" s="31">
        <v>45028</v>
      </c>
      <c r="C4804" s="31">
        <v>44992</v>
      </c>
      <c r="D4804" s="19" t="s">
        <v>1835</v>
      </c>
      <c r="E4804" s="19" t="str">
        <f>IF(ISBLANK(LeaveTracker[[#This Row],[Employee Name]]),"-----",VLOOKUP(LeaveTracker[[#This Row],[Employee Name]],Employees[[Employee Name]:[Office]],7))</f>
        <v>EEO/CITY MARKET</v>
      </c>
      <c r="F4804" s="19" t="str">
        <f>IF(ISBLANK(LeaveTracker[[#This Row],[Employee Name]]),"-----",VLOOKUP(LeaveTracker[[#This Row],[Employee Name]],Employees[[Employee Name]:[Office]],6))</f>
        <v>CASUAL</v>
      </c>
      <c r="G4804" s="24">
        <v>44996</v>
      </c>
      <c r="H4804" s="24">
        <v>44997</v>
      </c>
      <c r="I4804" s="19" t="s">
        <v>82</v>
      </c>
      <c r="K4804" s="61" t="str">
        <f>LeaveTracker[[#This Row],[Days]]&amp;" "&amp;LeaveTracker[[#This Row],[Type of Leave]]</f>
        <v>2 VL</v>
      </c>
      <c r="L4804" s="23">
        <v>2</v>
      </c>
      <c r="M4804" s="27"/>
    </row>
    <row r="4805" spans="1:13" ht="30" customHeight="1" x14ac:dyDescent="0.3">
      <c r="A4805" s="27">
        <f t="shared" si="50"/>
        <v>1102</v>
      </c>
      <c r="B4805" s="31">
        <v>45028</v>
      </c>
      <c r="C4805" s="31">
        <v>44991</v>
      </c>
      <c r="D4805" s="19" t="s">
        <v>1835</v>
      </c>
      <c r="E4805" s="19" t="str">
        <f>IF(ISBLANK(LeaveTracker[[#This Row],[Employee Name]]),"-----",VLOOKUP(LeaveTracker[[#This Row],[Employee Name]],Employees[[Employee Name]:[Office]],7))</f>
        <v>EEO/CITY MARKET</v>
      </c>
      <c r="F4805" s="19" t="str">
        <f>IF(ISBLANK(LeaveTracker[[#This Row],[Employee Name]]),"-----",VLOOKUP(LeaveTracker[[#This Row],[Employee Name]],Employees[[Employee Name]:[Office]],6))</f>
        <v>CASUAL</v>
      </c>
      <c r="G4805" s="24">
        <v>44989</v>
      </c>
      <c r="H4805" s="24">
        <v>44989</v>
      </c>
      <c r="I4805" s="19" t="s">
        <v>81</v>
      </c>
      <c r="K4805" s="61" t="str">
        <f>LeaveTracker[[#This Row],[Days]]&amp;" "&amp;LeaveTracker[[#This Row],[Type of Leave]]</f>
        <v>1 SL</v>
      </c>
      <c r="L4805" s="23">
        <v>1</v>
      </c>
      <c r="M4805" s="27"/>
    </row>
    <row r="4806" spans="1:13" ht="30" customHeight="1" x14ac:dyDescent="0.3">
      <c r="A4806" s="27">
        <f t="shared" si="50"/>
        <v>1103</v>
      </c>
      <c r="B4806" s="31">
        <v>45028</v>
      </c>
      <c r="C4806" s="31">
        <v>45008</v>
      </c>
      <c r="D4806" s="19" t="s">
        <v>2223</v>
      </c>
      <c r="E4806" s="19" t="str">
        <f>IF(ISBLANK(LeaveTracker[[#This Row],[Employee Name]]),"-----",VLOOKUP(LeaveTracker[[#This Row],[Employee Name]],Employees[[Employee Name]:[Office]],7))</f>
        <v>OSPITAL NG TAGAYTAY</v>
      </c>
      <c r="F4806" s="19">
        <f>IF(ISBLANK(LeaveTracker[[#This Row],[Employee Name]]),"-----",VLOOKUP(LeaveTracker[[#This Row],[Employee Name]],Employees[[Employee Name]:[Office]],6))</f>
        <v>0</v>
      </c>
      <c r="G4806" s="24">
        <v>45015</v>
      </c>
      <c r="H4806" s="24">
        <v>45016</v>
      </c>
      <c r="I4806" s="19" t="s">
        <v>82</v>
      </c>
      <c r="K4806" s="61" t="str">
        <f ca="1">LeaveTracker[[#This Row],[Days]]&amp;" "&amp;LeaveTracker[[#This Row],[Type of Leave]]</f>
        <v>2 VL</v>
      </c>
      <c r="L4806" s="23">
        <f ca="1">NETWORKDAYS(LeaveTracker[[#This Row],[Start Date]],LeaveTracker[[#This Row],[End Date]],lstHolidays)</f>
        <v>2</v>
      </c>
      <c r="M4806" s="27"/>
    </row>
    <row r="4807" spans="1:13" ht="30" customHeight="1" x14ac:dyDescent="0.3">
      <c r="A4807" s="27">
        <f t="shared" si="50"/>
        <v>1104</v>
      </c>
      <c r="B4807" s="31">
        <v>45028</v>
      </c>
      <c r="C4807" s="24">
        <v>45008</v>
      </c>
      <c r="D4807" s="19" t="s">
        <v>618</v>
      </c>
      <c r="E4807" s="19" t="str">
        <f>IF(ISBLANK(LeaveTracker[[#This Row],[Employee Name]]),"-----",VLOOKUP(LeaveTracker[[#This Row],[Employee Name]],Employees[[Employee Name]:[Office]],7))</f>
        <v>EEO/ CITY MARKET</v>
      </c>
      <c r="F4807" s="19" t="str">
        <f>IF(ISBLANK(LeaveTracker[[#This Row],[Employee Name]]),"-----",VLOOKUP(LeaveTracker[[#This Row],[Employee Name]],Employees[[Employee Name]:[Office]],6))</f>
        <v>REGULAR</v>
      </c>
      <c r="G4807" s="24">
        <v>45008</v>
      </c>
      <c r="H4807" s="24">
        <v>45008</v>
      </c>
      <c r="I4807" s="19" t="s">
        <v>298</v>
      </c>
      <c r="J4807" s="43" t="s">
        <v>158</v>
      </c>
      <c r="K4807" s="61" t="str">
        <f ca="1">LeaveTracker[[#This Row],[Days]]&amp;" "&amp;LeaveTracker[[#This Row],[Type of Leave]]</f>
        <v>1 OTHER</v>
      </c>
      <c r="L4807" s="23">
        <f ca="1">NETWORKDAYS(LeaveTracker[[#This Row],[Start Date]],LeaveTracker[[#This Row],[End Date]],lstHolidays)</f>
        <v>1</v>
      </c>
      <c r="M4807" s="27"/>
    </row>
    <row r="4808" spans="1:13" ht="30" customHeight="1" x14ac:dyDescent="0.3">
      <c r="A4808" s="27">
        <f t="shared" si="50"/>
        <v>1105</v>
      </c>
      <c r="B4808" s="31">
        <v>45028</v>
      </c>
      <c r="C4808" s="31">
        <v>44986</v>
      </c>
      <c r="D4808" s="19" t="s">
        <v>1878</v>
      </c>
      <c r="E4808" s="19" t="str">
        <f>IF(ISBLANK(LeaveTracker[[#This Row],[Employee Name]]),"-----",VLOOKUP(LeaveTracker[[#This Row],[Employee Name]],Employees[[Employee Name]:[Office]],7))</f>
        <v>TICC</v>
      </c>
      <c r="F4808" s="19" t="str">
        <f>IF(ISBLANK(LeaveTracker[[#This Row],[Employee Name]]),"-----",VLOOKUP(LeaveTracker[[#This Row],[Employee Name]],Employees[[Employee Name]:[Office]],6))</f>
        <v>CASUAL</v>
      </c>
      <c r="G4808" s="24">
        <v>44984</v>
      </c>
      <c r="H4808" s="24">
        <v>44984</v>
      </c>
      <c r="I4808" s="19" t="s">
        <v>81</v>
      </c>
      <c r="K4808" s="61" t="str">
        <f ca="1">LeaveTracker[[#This Row],[Days]]&amp;" "&amp;LeaveTracker[[#This Row],[Type of Leave]]</f>
        <v>1 SL</v>
      </c>
      <c r="L4808" s="23">
        <f ca="1">NETWORKDAYS(LeaveTracker[[#This Row],[Start Date]],LeaveTracker[[#This Row],[End Date]],lstHolidays)</f>
        <v>1</v>
      </c>
      <c r="M4808" s="27"/>
    </row>
    <row r="4809" spans="1:13" ht="30" customHeight="1" x14ac:dyDescent="0.3">
      <c r="A4809" s="27">
        <f t="shared" si="50"/>
        <v>1106</v>
      </c>
      <c r="B4809" s="31">
        <v>45028</v>
      </c>
      <c r="C4809" s="31">
        <v>44993</v>
      </c>
      <c r="D4809" s="19" t="s">
        <v>1765</v>
      </c>
      <c r="E4809" s="19" t="str">
        <f>IF(ISBLANK(LeaveTracker[[#This Row],[Employee Name]]),"-----",VLOOKUP(LeaveTracker[[#This Row],[Employee Name]],Employees[[Employee Name]:[Office]],7))</f>
        <v>EEO/CITY MARKET</v>
      </c>
      <c r="F4809" s="19" t="str">
        <f>IF(ISBLANK(LeaveTracker[[#This Row],[Employee Name]]),"-----",VLOOKUP(LeaveTracker[[#This Row],[Employee Name]],Employees[[Employee Name]:[Office]],6))</f>
        <v>CASUAL</v>
      </c>
      <c r="G4809" s="24">
        <v>45006</v>
      </c>
      <c r="H4809" s="24">
        <v>45006</v>
      </c>
      <c r="I4809" s="19" t="s">
        <v>298</v>
      </c>
      <c r="J4809" s="43" t="s">
        <v>105</v>
      </c>
      <c r="K4809" s="61" t="str">
        <f ca="1">LeaveTracker[[#This Row],[Days]]&amp;" "&amp;LeaveTracker[[#This Row],[Type of Leave]]</f>
        <v>1 OTHER</v>
      </c>
      <c r="L4809" s="23">
        <f ca="1">NETWORKDAYS(LeaveTracker[[#This Row],[Start Date]],LeaveTracker[[#This Row],[End Date]],lstHolidays)</f>
        <v>1</v>
      </c>
      <c r="M4809" s="27"/>
    </row>
    <row r="4810" spans="1:13" ht="30" customHeight="1" x14ac:dyDescent="0.3">
      <c r="A4810" s="27">
        <f t="shared" si="50"/>
        <v>1107</v>
      </c>
      <c r="B4810" s="31">
        <v>45028</v>
      </c>
      <c r="C4810" s="31">
        <v>45001</v>
      </c>
      <c r="D4810" s="19" t="s">
        <v>1772</v>
      </c>
      <c r="E4810" s="19" t="str">
        <f>IF(ISBLANK(LeaveTracker[[#This Row],[Employee Name]]),"-----",VLOOKUP(LeaveTracker[[#This Row],[Employee Name]],Employees[[Employee Name]:[Office]],7))</f>
        <v>LIBRARY</v>
      </c>
      <c r="F4810" s="19" t="str">
        <f>IF(ISBLANK(LeaveTracker[[#This Row],[Employee Name]]),"-----",VLOOKUP(LeaveTracker[[#This Row],[Employee Name]],Employees[[Employee Name]:[Office]],6))</f>
        <v>CASUAL</v>
      </c>
      <c r="G4810" s="24">
        <v>45000</v>
      </c>
      <c r="H4810" s="24">
        <v>45000</v>
      </c>
      <c r="I4810" s="19" t="s">
        <v>81</v>
      </c>
      <c r="K4810" s="61" t="str">
        <f ca="1">LeaveTracker[[#This Row],[Days]]&amp;" "&amp;LeaveTracker[[#This Row],[Type of Leave]]</f>
        <v>1 SL</v>
      </c>
      <c r="L4810" s="23">
        <f ca="1">NETWORKDAYS(LeaveTracker[[#This Row],[Start Date]],LeaveTracker[[#This Row],[End Date]],lstHolidays)</f>
        <v>1</v>
      </c>
      <c r="M4810" s="27"/>
    </row>
    <row r="4811" spans="1:13" ht="30" customHeight="1" x14ac:dyDescent="0.3">
      <c r="A4811" s="27">
        <f t="shared" si="50"/>
        <v>1108</v>
      </c>
      <c r="B4811" s="31">
        <v>45028</v>
      </c>
      <c r="C4811" s="31">
        <v>44993</v>
      </c>
      <c r="D4811" s="19" t="s">
        <v>1765</v>
      </c>
      <c r="E4811" s="19" t="str">
        <f>IF(ISBLANK(LeaveTracker[[#This Row],[Employee Name]]),"-----",VLOOKUP(LeaveTracker[[#This Row],[Employee Name]],Employees[[Employee Name]:[Office]],7))</f>
        <v>EEO/CITY MARKET</v>
      </c>
      <c r="F4811" s="19" t="str">
        <f>IF(ISBLANK(LeaveTracker[[#This Row],[Employee Name]]),"-----",VLOOKUP(LeaveTracker[[#This Row],[Employee Name]],Employees[[Employee Name]:[Office]],6))</f>
        <v>CASUAL</v>
      </c>
      <c r="G4811" s="24">
        <v>44992</v>
      </c>
      <c r="H4811" s="24">
        <v>44992</v>
      </c>
      <c r="I4811" s="19" t="s">
        <v>81</v>
      </c>
      <c r="K4811" s="61" t="str">
        <f ca="1">LeaveTracker[[#This Row],[Days]]&amp;" "&amp;LeaveTracker[[#This Row],[Type of Leave]]</f>
        <v>1 SL</v>
      </c>
      <c r="L4811" s="23">
        <f ca="1">NETWORKDAYS(LeaveTracker[[#This Row],[Start Date]],LeaveTracker[[#This Row],[End Date]],lstHolidays)</f>
        <v>1</v>
      </c>
      <c r="M4811" s="27"/>
    </row>
    <row r="4812" spans="1:13" ht="30" customHeight="1" x14ac:dyDescent="0.3">
      <c r="A4812" s="27">
        <f t="shared" si="50"/>
        <v>1109</v>
      </c>
      <c r="B4812" s="31">
        <v>45028</v>
      </c>
      <c r="C4812" s="31">
        <v>45006</v>
      </c>
      <c r="D4812" s="19" t="s">
        <v>1761</v>
      </c>
      <c r="E4812" s="19" t="str">
        <f>IF(ISBLANK(LeaveTracker[[#This Row],[Employee Name]]),"-----",VLOOKUP(LeaveTracker[[#This Row],[Employee Name]],Employees[[Employee Name]:[Office]],7))</f>
        <v>CSWDO</v>
      </c>
      <c r="F4812" s="19" t="str">
        <f>IF(ISBLANK(LeaveTracker[[#This Row],[Employee Name]]),"-----",VLOOKUP(LeaveTracker[[#This Row],[Employee Name]],Employees[[Employee Name]:[Office]],6))</f>
        <v>CASUAL</v>
      </c>
      <c r="G4812" s="24">
        <v>45012</v>
      </c>
      <c r="H4812" s="24">
        <v>45012</v>
      </c>
      <c r="I4812" s="19" t="s">
        <v>298</v>
      </c>
      <c r="J4812" s="43" t="s">
        <v>158</v>
      </c>
      <c r="K4812" s="61" t="str">
        <f ca="1">LeaveTracker[[#This Row],[Days]]&amp;" "&amp;LeaveTracker[[#This Row],[Type of Leave]]</f>
        <v>1 OTHER</v>
      </c>
      <c r="L4812" s="23">
        <f ca="1">NETWORKDAYS(LeaveTracker[[#This Row],[Start Date]],LeaveTracker[[#This Row],[End Date]],lstHolidays)</f>
        <v>1</v>
      </c>
      <c r="M4812" s="27"/>
    </row>
    <row r="4813" spans="1:13" ht="30" customHeight="1" x14ac:dyDescent="0.3">
      <c r="A4813" s="27">
        <f t="shared" si="50"/>
        <v>1110</v>
      </c>
      <c r="B4813" s="31">
        <v>45028</v>
      </c>
      <c r="C4813" s="31">
        <v>44994</v>
      </c>
      <c r="D4813" s="19" t="s">
        <v>1761</v>
      </c>
      <c r="E4813" s="19" t="str">
        <f>IF(ISBLANK(LeaveTracker[[#This Row],[Employee Name]]),"-----",VLOOKUP(LeaveTracker[[#This Row],[Employee Name]],Employees[[Employee Name]:[Office]],7))</f>
        <v>CSWDO</v>
      </c>
      <c r="F4813" s="19" t="str">
        <f>IF(ISBLANK(LeaveTracker[[#This Row],[Employee Name]]),"-----",VLOOKUP(LeaveTracker[[#This Row],[Employee Name]],Employees[[Employee Name]:[Office]],6))</f>
        <v>CASUAL</v>
      </c>
      <c r="G4813" s="24">
        <v>44993</v>
      </c>
      <c r="H4813" s="24">
        <v>44993</v>
      </c>
      <c r="I4813" s="19" t="s">
        <v>81</v>
      </c>
      <c r="K4813" s="61" t="str">
        <f ca="1">LeaveTracker[[#This Row],[Days]]&amp;" "&amp;LeaveTracker[[#This Row],[Type of Leave]]</f>
        <v>1 SL</v>
      </c>
      <c r="L4813" s="23">
        <f ca="1">NETWORKDAYS(LeaveTracker[[#This Row],[Start Date]],LeaveTracker[[#This Row],[End Date]],lstHolidays)</f>
        <v>1</v>
      </c>
      <c r="M4813" s="27"/>
    </row>
    <row r="4814" spans="1:13" ht="30" customHeight="1" x14ac:dyDescent="0.3">
      <c r="A4814" s="27">
        <f t="shared" si="50"/>
        <v>1111</v>
      </c>
      <c r="B4814" s="31">
        <v>45028</v>
      </c>
      <c r="C4814" s="31">
        <v>44991</v>
      </c>
      <c r="D4814" s="19" t="s">
        <v>1761</v>
      </c>
      <c r="E4814" s="19" t="str">
        <f>IF(ISBLANK(LeaveTracker[[#This Row],[Employee Name]]),"-----",VLOOKUP(LeaveTracker[[#This Row],[Employee Name]],Employees[[Employee Name]:[Office]],7))</f>
        <v>CSWDO</v>
      </c>
      <c r="F4814" s="19" t="str">
        <f>IF(ISBLANK(LeaveTracker[[#This Row],[Employee Name]]),"-----",VLOOKUP(LeaveTracker[[#This Row],[Employee Name]],Employees[[Employee Name]:[Office]],6))</f>
        <v>CASUAL</v>
      </c>
      <c r="G4814" s="24">
        <v>44988</v>
      </c>
      <c r="H4814" s="24">
        <v>44988</v>
      </c>
      <c r="I4814" s="19" t="s">
        <v>81</v>
      </c>
      <c r="K4814" s="61" t="str">
        <f ca="1">LeaveTracker[[#This Row],[Days]]&amp;" "&amp;LeaveTracker[[#This Row],[Type of Leave]]</f>
        <v>1 SL</v>
      </c>
      <c r="L4814" s="23">
        <f ca="1">NETWORKDAYS(LeaveTracker[[#This Row],[Start Date]],LeaveTracker[[#This Row],[End Date]],lstHolidays)</f>
        <v>1</v>
      </c>
      <c r="M4814" s="27"/>
    </row>
    <row r="4815" spans="1:13" ht="30" customHeight="1" x14ac:dyDescent="0.3">
      <c r="A4815" s="27">
        <f t="shared" si="50"/>
        <v>1112</v>
      </c>
      <c r="B4815" s="31">
        <v>45028</v>
      </c>
      <c r="C4815" s="31">
        <v>44996</v>
      </c>
      <c r="D4815" s="19" t="s">
        <v>1993</v>
      </c>
      <c r="E4815" s="19" t="str">
        <f>IF(ISBLANK(LeaveTracker[[#This Row],[Employee Name]]),"-----",VLOOKUP(LeaveTracker[[#This Row],[Employee Name]],Employees[[Employee Name]:[Office]],7))</f>
        <v>CHO</v>
      </c>
      <c r="F4815" s="19" t="str">
        <f>IF(ISBLANK(LeaveTracker[[#This Row],[Employee Name]]),"-----",VLOOKUP(LeaveTracker[[#This Row],[Employee Name]],Employees[[Employee Name]:[Office]],6))</f>
        <v>CASUAL</v>
      </c>
      <c r="G4815" s="24">
        <v>44994</v>
      </c>
      <c r="H4815" s="24">
        <v>44995</v>
      </c>
      <c r="I4815" s="19" t="s">
        <v>81</v>
      </c>
      <c r="K4815" s="61" t="str">
        <f ca="1">LeaveTracker[[#This Row],[Days]]&amp;" "&amp;LeaveTracker[[#This Row],[Type of Leave]]</f>
        <v>2 SL</v>
      </c>
      <c r="L4815" s="23">
        <f ca="1">NETWORKDAYS(LeaveTracker[[#This Row],[Start Date]],LeaveTracker[[#This Row],[End Date]],lstHolidays)</f>
        <v>2</v>
      </c>
      <c r="M4815" s="27"/>
    </row>
    <row r="4816" spans="1:13" ht="30" customHeight="1" x14ac:dyDescent="0.3">
      <c r="A4816" s="27">
        <f t="shared" si="50"/>
        <v>1113</v>
      </c>
      <c r="B4816" s="31">
        <v>45028</v>
      </c>
      <c r="C4816" s="31">
        <v>44991</v>
      </c>
      <c r="D4816" s="19" t="s">
        <v>1864</v>
      </c>
      <c r="E4816" s="19" t="str">
        <f>IF(ISBLANK(LeaveTracker[[#This Row],[Employee Name]]),"-----",VLOOKUP(LeaveTracker[[#This Row],[Employee Name]],Employees[[Employee Name]:[Office]],7))</f>
        <v>TICC</v>
      </c>
      <c r="F4816" s="19" t="str">
        <f>IF(ISBLANK(LeaveTracker[[#This Row],[Employee Name]]),"-----",VLOOKUP(LeaveTracker[[#This Row],[Employee Name]],Employees[[Employee Name]:[Office]],6))</f>
        <v>CASUAL</v>
      </c>
      <c r="G4816" s="24">
        <v>45001</v>
      </c>
      <c r="H4816" s="24">
        <v>45002</v>
      </c>
      <c r="I4816" s="19" t="s">
        <v>82</v>
      </c>
      <c r="K4816" s="61" t="str">
        <f ca="1">LeaveTracker[[#This Row],[Days]]&amp;" "&amp;LeaveTracker[[#This Row],[Type of Leave]]</f>
        <v>2 VL</v>
      </c>
      <c r="L4816" s="23">
        <f ca="1">NETWORKDAYS(LeaveTracker[[#This Row],[Start Date]],LeaveTracker[[#This Row],[End Date]],lstHolidays)</f>
        <v>2</v>
      </c>
      <c r="M4816" s="27"/>
    </row>
    <row r="4817" spans="1:13" ht="30" customHeight="1" x14ac:dyDescent="0.3">
      <c r="A4817" s="27">
        <v>1113</v>
      </c>
      <c r="B4817" s="31">
        <v>45028</v>
      </c>
      <c r="C4817" s="31">
        <v>44991</v>
      </c>
      <c r="D4817" s="19" t="s">
        <v>1864</v>
      </c>
      <c r="E4817" s="19" t="str">
        <f>IF(ISBLANK(LeaveTracker[[#This Row],[Employee Name]]),"-----",VLOOKUP(LeaveTracker[[#This Row],[Employee Name]],Employees[[Employee Name]:[Office]],7))</f>
        <v>TICC</v>
      </c>
      <c r="F4817" s="19" t="str">
        <f>IF(ISBLANK(LeaveTracker[[#This Row],[Employee Name]]),"-----",VLOOKUP(LeaveTracker[[#This Row],[Employee Name]],Employees[[Employee Name]:[Office]],6))</f>
        <v>CASUAL</v>
      </c>
      <c r="G4817" s="24">
        <v>45007</v>
      </c>
      <c r="H4817" s="24">
        <v>45007</v>
      </c>
      <c r="I4817" s="19" t="s">
        <v>82</v>
      </c>
      <c r="K4817" s="61" t="str">
        <f ca="1">LeaveTracker[[#This Row],[Days]]&amp;" "&amp;LeaveTracker[[#This Row],[Type of Leave]]</f>
        <v>1 VL</v>
      </c>
      <c r="L4817" s="23">
        <f ca="1">NETWORKDAYS(LeaveTracker[[#This Row],[Start Date]],LeaveTracker[[#This Row],[End Date]],lstHolidays)</f>
        <v>1</v>
      </c>
      <c r="M4817" s="27"/>
    </row>
    <row r="4818" spans="1:13" ht="30" customHeight="1" x14ac:dyDescent="0.3">
      <c r="A4818" s="27">
        <f t="shared" si="50"/>
        <v>1114</v>
      </c>
      <c r="B4818" s="31">
        <v>45028</v>
      </c>
      <c r="C4818" s="31">
        <v>44991</v>
      </c>
      <c r="D4818" s="19" t="s">
        <v>1757</v>
      </c>
      <c r="E4818" s="19" t="str">
        <f>IF(ISBLANK(LeaveTracker[[#This Row],[Employee Name]]),"-----",VLOOKUP(LeaveTracker[[#This Row],[Employee Name]],Employees[[Employee Name]:[Office]],7))</f>
        <v>MAHOGANY MARKET</v>
      </c>
      <c r="F4818" s="19" t="str">
        <f>IF(ISBLANK(LeaveTracker[[#This Row],[Employee Name]]),"-----",VLOOKUP(LeaveTracker[[#This Row],[Employee Name]],Employees[[Employee Name]:[Office]],6))</f>
        <v>CASUAL</v>
      </c>
      <c r="G4818" s="24">
        <v>45002</v>
      </c>
      <c r="H4818" s="24">
        <v>45002</v>
      </c>
      <c r="I4818" s="19" t="s">
        <v>82</v>
      </c>
      <c r="K4818" s="61" t="str">
        <f ca="1">LeaveTracker[[#This Row],[Days]]&amp;" "&amp;LeaveTracker[[#This Row],[Type of Leave]]</f>
        <v>1 VL</v>
      </c>
      <c r="L4818" s="23">
        <f ca="1">NETWORKDAYS(LeaveTracker[[#This Row],[Start Date]],LeaveTracker[[#This Row],[End Date]],lstHolidays)</f>
        <v>1</v>
      </c>
      <c r="M4818" s="27"/>
    </row>
    <row r="4819" spans="1:13" ht="30" customHeight="1" x14ac:dyDescent="0.3">
      <c r="A4819" s="27">
        <f t="shared" si="50"/>
        <v>1115</v>
      </c>
      <c r="B4819" s="31">
        <v>45028</v>
      </c>
      <c r="C4819" s="31">
        <v>44991</v>
      </c>
      <c r="D4819" s="19" t="s">
        <v>1757</v>
      </c>
      <c r="E4819" s="19" t="str">
        <f>IF(ISBLANK(LeaveTracker[[#This Row],[Employee Name]]),"-----",VLOOKUP(LeaveTracker[[#This Row],[Employee Name]],Employees[[Employee Name]:[Office]],7))</f>
        <v>MAHOGANY MARKET</v>
      </c>
      <c r="F4819" s="19" t="str">
        <f>IF(ISBLANK(LeaveTracker[[#This Row],[Employee Name]]),"-----",VLOOKUP(LeaveTracker[[#This Row],[Employee Name]],Employees[[Employee Name]:[Office]],6))</f>
        <v>CASUAL</v>
      </c>
      <c r="G4819" s="24">
        <v>45013</v>
      </c>
      <c r="H4819" s="24">
        <v>45013</v>
      </c>
      <c r="I4819" s="19" t="s">
        <v>82</v>
      </c>
      <c r="K4819" s="61" t="str">
        <f ca="1">LeaveTracker[[#This Row],[Days]]&amp;" "&amp;LeaveTracker[[#This Row],[Type of Leave]]</f>
        <v>1 VL</v>
      </c>
      <c r="L4819" s="23">
        <f ca="1">NETWORKDAYS(LeaveTracker[[#This Row],[Start Date]],LeaveTracker[[#This Row],[End Date]],lstHolidays)</f>
        <v>1</v>
      </c>
      <c r="M4819" s="27"/>
    </row>
    <row r="4820" spans="1:13" ht="30" customHeight="1" x14ac:dyDescent="0.3">
      <c r="A4820" s="27">
        <v>1115</v>
      </c>
      <c r="B4820" s="31">
        <v>45028</v>
      </c>
      <c r="C4820" s="31">
        <v>44992</v>
      </c>
      <c r="D4820" s="19" t="s">
        <v>1879</v>
      </c>
      <c r="E4820" s="19" t="str">
        <f>IF(ISBLANK(LeaveTracker[[#This Row],[Employee Name]]),"-----",VLOOKUP(LeaveTracker[[#This Row],[Employee Name]],Employees[[Employee Name]:[Office]],7))</f>
        <v>TICC</v>
      </c>
      <c r="F4820" s="19" t="str">
        <f>IF(ISBLANK(LeaveTracker[[#This Row],[Employee Name]]),"-----",VLOOKUP(LeaveTracker[[#This Row],[Employee Name]],Employees[[Employee Name]:[Office]],6))</f>
        <v>CASUAL</v>
      </c>
      <c r="G4820" s="24">
        <v>44990</v>
      </c>
      <c r="H4820" s="24">
        <v>44991</v>
      </c>
      <c r="I4820" s="19" t="s">
        <v>81</v>
      </c>
      <c r="K4820" s="61" t="str">
        <f>LeaveTracker[[#This Row],[Days]]&amp;" "&amp;LeaveTracker[[#This Row],[Type of Leave]]</f>
        <v>2 SL</v>
      </c>
      <c r="L4820" s="23">
        <v>2</v>
      </c>
      <c r="M4820" s="27"/>
    </row>
    <row r="4821" spans="1:13" ht="30" customHeight="1" x14ac:dyDescent="0.3">
      <c r="A4821" s="27">
        <f t="shared" si="50"/>
        <v>1116</v>
      </c>
      <c r="B4821" s="31">
        <v>45028</v>
      </c>
      <c r="C4821" s="31">
        <v>44987</v>
      </c>
      <c r="D4821" s="19" t="s">
        <v>2227</v>
      </c>
      <c r="E4821" s="19" t="str">
        <f>IF(ISBLANK(LeaveTracker[[#This Row],[Employee Name]]),"-----",VLOOKUP(LeaveTracker[[#This Row],[Employee Name]],Employees[[Employee Name]:[Office]],7))</f>
        <v>CENRO</v>
      </c>
      <c r="F4821" s="19">
        <f>IF(ISBLANK(LeaveTracker[[#This Row],[Employee Name]]),"-----",VLOOKUP(LeaveTracker[[#This Row],[Employee Name]],Employees[[Employee Name]:[Office]],6))</f>
        <v>0</v>
      </c>
      <c r="G4821" s="24">
        <v>44976</v>
      </c>
      <c r="H4821" s="24">
        <v>44976</v>
      </c>
      <c r="I4821" s="19" t="s">
        <v>298</v>
      </c>
      <c r="J4821" s="43" t="s">
        <v>105</v>
      </c>
      <c r="K4821" s="61" t="str">
        <f>LeaveTracker[[#This Row],[Days]]&amp;" "&amp;LeaveTracker[[#This Row],[Type of Leave]]</f>
        <v>1 OTHER</v>
      </c>
      <c r="L4821" s="23">
        <v>1</v>
      </c>
      <c r="M4821" s="27"/>
    </row>
    <row r="4822" spans="1:13" ht="30" customHeight="1" x14ac:dyDescent="0.3">
      <c r="A4822" s="27">
        <f t="shared" si="50"/>
        <v>1117</v>
      </c>
      <c r="B4822" s="31">
        <v>45028</v>
      </c>
      <c r="C4822" s="31">
        <v>45005</v>
      </c>
      <c r="D4822" s="19" t="s">
        <v>1849</v>
      </c>
      <c r="E4822" s="19" t="str">
        <f>IF(ISBLANK(LeaveTracker[[#This Row],[Employee Name]]),"-----",VLOOKUP(LeaveTracker[[#This Row],[Employee Name]],Employees[[Employee Name]:[Office]],7))</f>
        <v>CCR</v>
      </c>
      <c r="F4822" s="19" t="str">
        <f>IF(ISBLANK(LeaveTracker[[#This Row],[Employee Name]]),"-----",VLOOKUP(LeaveTracker[[#This Row],[Employee Name]],Employees[[Employee Name]:[Office]],6))</f>
        <v>CASUAL</v>
      </c>
      <c r="G4822" s="24">
        <v>45012</v>
      </c>
      <c r="H4822" s="24">
        <v>45012</v>
      </c>
      <c r="I4822" s="19" t="s">
        <v>298</v>
      </c>
      <c r="J4822" s="43" t="s">
        <v>105</v>
      </c>
      <c r="K4822" s="61" t="str">
        <f ca="1">LeaveTracker[[#This Row],[Days]]&amp;" "&amp;LeaveTracker[[#This Row],[Type of Leave]]</f>
        <v>1 OTHER</v>
      </c>
      <c r="L4822" s="23">
        <f ca="1">NETWORKDAYS(LeaveTracker[[#This Row],[Start Date]],LeaveTracker[[#This Row],[End Date]],lstHolidays)</f>
        <v>1</v>
      </c>
      <c r="M4822" s="27"/>
    </row>
    <row r="4823" spans="1:13" ht="30" customHeight="1" x14ac:dyDescent="0.3">
      <c r="A4823" s="27">
        <f t="shared" si="50"/>
        <v>1118</v>
      </c>
      <c r="B4823" s="31">
        <v>45028</v>
      </c>
      <c r="C4823" s="31">
        <v>45009</v>
      </c>
      <c r="D4823" s="19" t="s">
        <v>1741</v>
      </c>
      <c r="E4823" s="19" t="str">
        <f>IF(ISBLANK(LeaveTracker[[#This Row],[Employee Name]]),"-----",VLOOKUP(LeaveTracker[[#This Row],[Employee Name]],Employees[[Employee Name]:[Office]],7))</f>
        <v>ASSESSOR</v>
      </c>
      <c r="F4823" s="19" t="str">
        <f>IF(ISBLANK(LeaveTracker[[#This Row],[Employee Name]]),"-----",VLOOKUP(LeaveTracker[[#This Row],[Employee Name]],Employees[[Employee Name]:[Office]],6))</f>
        <v>CASUAL</v>
      </c>
      <c r="G4823" s="24">
        <v>45008</v>
      </c>
      <c r="H4823" s="24">
        <v>45008</v>
      </c>
      <c r="I4823" s="19" t="s">
        <v>81</v>
      </c>
      <c r="K4823" s="61" t="str">
        <f ca="1">LeaveTracker[[#This Row],[Days]]&amp;" "&amp;LeaveTracker[[#This Row],[Type of Leave]]</f>
        <v>1 SL</v>
      </c>
      <c r="L4823" s="23">
        <f ca="1">NETWORKDAYS(LeaveTracker[[#This Row],[Start Date]],LeaveTracker[[#This Row],[End Date]],lstHolidays)</f>
        <v>1</v>
      </c>
      <c r="M4823" s="27"/>
    </row>
    <row r="4824" spans="1:13" ht="30" customHeight="1" x14ac:dyDescent="0.3">
      <c r="A4824" s="27">
        <f t="shared" si="50"/>
        <v>1119</v>
      </c>
      <c r="B4824" s="31">
        <v>45028</v>
      </c>
      <c r="C4824" s="31">
        <v>45009</v>
      </c>
      <c r="D4824" s="19" t="s">
        <v>1916</v>
      </c>
      <c r="E4824" s="19" t="str">
        <f>IF(ISBLANK(LeaveTracker[[#This Row],[Employee Name]]),"-----",VLOOKUP(LeaveTracker[[#This Row],[Employee Name]],Employees[[Employee Name]:[Office]],7))</f>
        <v>MAHOGANY MARKET</v>
      </c>
      <c r="F4824" s="19" t="str">
        <f>IF(ISBLANK(LeaveTracker[[#This Row],[Employee Name]]),"-----",VLOOKUP(LeaveTracker[[#This Row],[Employee Name]],Employees[[Employee Name]:[Office]],6))</f>
        <v>CASUAL</v>
      </c>
      <c r="G4824" s="24">
        <v>45003</v>
      </c>
      <c r="H4824" s="24">
        <v>45005</v>
      </c>
      <c r="I4824" s="19" t="s">
        <v>81</v>
      </c>
      <c r="K4824" s="61" t="str">
        <f>LeaveTracker[[#This Row],[Days]]&amp;" "&amp;LeaveTracker[[#This Row],[Type of Leave]]</f>
        <v>3 SL</v>
      </c>
      <c r="L4824" s="23">
        <v>3</v>
      </c>
      <c r="M4824" s="27"/>
    </row>
    <row r="4825" spans="1:13" ht="30" customHeight="1" x14ac:dyDescent="0.3">
      <c r="A4825" s="27">
        <f t="shared" si="50"/>
        <v>1120</v>
      </c>
      <c r="B4825" s="31">
        <v>45028</v>
      </c>
      <c r="C4825" s="31">
        <v>44988</v>
      </c>
      <c r="D4825" s="19" t="s">
        <v>1860</v>
      </c>
      <c r="E4825" s="19" t="str">
        <f>IF(ISBLANK(LeaveTracker[[#This Row],[Employee Name]]),"-----",VLOOKUP(LeaveTracker[[#This Row],[Employee Name]],Employees[[Employee Name]:[Office]],7))</f>
        <v>ASSESSOR</v>
      </c>
      <c r="F4825" s="19" t="str">
        <f>IF(ISBLANK(LeaveTracker[[#This Row],[Employee Name]]),"-----",VLOOKUP(LeaveTracker[[#This Row],[Employee Name]],Employees[[Employee Name]:[Office]],6))</f>
        <v>CASUAL</v>
      </c>
      <c r="G4825" s="24">
        <v>44995</v>
      </c>
      <c r="H4825" s="24">
        <v>44995</v>
      </c>
      <c r="I4825" s="19" t="s">
        <v>298</v>
      </c>
      <c r="J4825" s="43" t="s">
        <v>105</v>
      </c>
      <c r="K4825" s="61" t="str">
        <f ca="1">LeaveTracker[[#This Row],[Days]]&amp;" "&amp;LeaveTracker[[#This Row],[Type of Leave]]</f>
        <v>1 OTHER</v>
      </c>
      <c r="L4825" s="23">
        <f ca="1">NETWORKDAYS(LeaveTracker[[#This Row],[Start Date]],LeaveTracker[[#This Row],[End Date]],lstHolidays)</f>
        <v>1</v>
      </c>
      <c r="M4825" s="27"/>
    </row>
    <row r="4826" spans="1:13" ht="30" customHeight="1" x14ac:dyDescent="0.3">
      <c r="A4826" s="27">
        <f t="shared" si="50"/>
        <v>1121</v>
      </c>
      <c r="B4826" s="31">
        <v>45028</v>
      </c>
      <c r="C4826" s="31">
        <v>45008</v>
      </c>
      <c r="D4826" s="19" t="s">
        <v>1734</v>
      </c>
      <c r="E4826" s="19" t="str">
        <f>IF(ISBLANK(LeaveTracker[[#This Row],[Employee Name]]),"-----",VLOOKUP(LeaveTracker[[#This Row],[Employee Name]],Employees[[Employee Name]:[Office]],7))</f>
        <v>TCIS</v>
      </c>
      <c r="F4826" s="19" t="str">
        <f>IF(ISBLANK(LeaveTracker[[#This Row],[Employee Name]]),"-----",VLOOKUP(LeaveTracker[[#This Row],[Employee Name]],Employees[[Employee Name]:[Office]],6))</f>
        <v>CASUAL</v>
      </c>
      <c r="G4826" s="24">
        <v>45006</v>
      </c>
      <c r="H4826" s="24">
        <v>45006</v>
      </c>
      <c r="I4826" s="19" t="s">
        <v>81</v>
      </c>
      <c r="K4826" s="61" t="str">
        <f ca="1">LeaveTracker[[#This Row],[Days]]&amp;" "&amp;LeaveTracker[[#This Row],[Type of Leave]]</f>
        <v>1 SL</v>
      </c>
      <c r="L4826" s="23">
        <f ca="1">NETWORKDAYS(LeaveTracker[[#This Row],[Start Date]],LeaveTracker[[#This Row],[End Date]],lstHolidays)</f>
        <v>1</v>
      </c>
      <c r="M4826" s="27"/>
    </row>
    <row r="4827" spans="1:13" ht="30" customHeight="1" x14ac:dyDescent="0.3">
      <c r="A4827" s="27">
        <f t="shared" si="50"/>
        <v>1122</v>
      </c>
      <c r="B4827" s="31">
        <v>45028</v>
      </c>
      <c r="C4827" s="24">
        <v>45003</v>
      </c>
      <c r="D4827" s="19" t="s">
        <v>2111</v>
      </c>
      <c r="E4827" s="19" t="str">
        <f>IF(ISBLANK(LeaveTracker[[#This Row],[Employee Name]]),"-----",VLOOKUP(LeaveTracker[[#This Row],[Employee Name]],Employees[[Employee Name]:[Office]],7))</f>
        <v>CENRO</v>
      </c>
      <c r="F4827" s="19">
        <f>IF(ISBLANK(LeaveTracker[[#This Row],[Employee Name]]),"-----",VLOOKUP(LeaveTracker[[#This Row],[Employee Name]],Employees[[Employee Name]:[Office]],6))</f>
        <v>0</v>
      </c>
      <c r="G4827" s="24">
        <v>45003</v>
      </c>
      <c r="H4827" s="24">
        <v>45005</v>
      </c>
      <c r="I4827" s="19" t="s">
        <v>81</v>
      </c>
      <c r="K4827" s="61" t="str">
        <f>LeaveTracker[[#This Row],[Days]]&amp;" "&amp;LeaveTracker[[#This Row],[Type of Leave]]</f>
        <v>2 SL</v>
      </c>
      <c r="L4827" s="23">
        <v>2</v>
      </c>
      <c r="M4827" s="27"/>
    </row>
    <row r="4828" spans="1:13" ht="30" customHeight="1" x14ac:dyDescent="0.3">
      <c r="A4828" s="27">
        <f t="shared" si="50"/>
        <v>1123</v>
      </c>
      <c r="B4828" s="31">
        <v>45028</v>
      </c>
      <c r="C4828" s="31">
        <v>44932</v>
      </c>
      <c r="D4828" s="19" t="s">
        <v>1739</v>
      </c>
      <c r="E4828" s="19" t="str">
        <f>IF(ISBLANK(LeaveTracker[[#This Row],[Employee Name]]),"-----",VLOOKUP(LeaveTracker[[#This Row],[Employee Name]],Employees[[Employee Name]:[Office]],7))</f>
        <v>TCNHS-ISHS</v>
      </c>
      <c r="F4828" s="19" t="str">
        <f>IF(ISBLANK(LeaveTracker[[#This Row],[Employee Name]]),"-----",VLOOKUP(LeaveTracker[[#This Row],[Employee Name]],Employees[[Employee Name]:[Office]],6))</f>
        <v>CASUAL</v>
      </c>
      <c r="G4828" s="24">
        <v>44930</v>
      </c>
      <c r="H4828" s="24">
        <v>44931</v>
      </c>
      <c r="I4828" s="19" t="s">
        <v>81</v>
      </c>
      <c r="K4828" s="61" t="str">
        <f ca="1">LeaveTracker[[#This Row],[Days]]&amp;" "&amp;LeaveTracker[[#This Row],[Type of Leave]]</f>
        <v>2 SL</v>
      </c>
      <c r="L4828" s="23">
        <f ca="1">NETWORKDAYS(LeaveTracker[[#This Row],[Start Date]],LeaveTracker[[#This Row],[End Date]],lstHolidays)</f>
        <v>2</v>
      </c>
      <c r="M4828" s="27"/>
    </row>
    <row r="4829" spans="1:13" ht="30" customHeight="1" x14ac:dyDescent="0.3">
      <c r="A4829" s="27">
        <f t="shared" si="50"/>
        <v>1124</v>
      </c>
      <c r="B4829" s="31">
        <v>45028</v>
      </c>
      <c r="C4829" s="31">
        <v>44995</v>
      </c>
      <c r="D4829" s="19" t="s">
        <v>1876</v>
      </c>
      <c r="E4829" s="19" t="str">
        <f>IF(ISBLANK(LeaveTracker[[#This Row],[Employee Name]]),"-----",VLOOKUP(LeaveTracker[[#This Row],[Employee Name]],Employees[[Employee Name]:[Office]],7))</f>
        <v>CENRO</v>
      </c>
      <c r="F4829" s="19" t="str">
        <f>IF(ISBLANK(LeaveTracker[[#This Row],[Employee Name]]),"-----",VLOOKUP(LeaveTracker[[#This Row],[Employee Name]],Employees[[Employee Name]:[Office]],6))</f>
        <v>CASUAL</v>
      </c>
      <c r="G4829" s="24">
        <v>44994</v>
      </c>
      <c r="H4829" s="24">
        <v>44994</v>
      </c>
      <c r="I4829" s="19" t="s">
        <v>81</v>
      </c>
      <c r="K4829" s="61" t="str">
        <f ca="1">LeaveTracker[[#This Row],[Days]]&amp;" "&amp;LeaveTracker[[#This Row],[Type of Leave]]</f>
        <v>1 SL</v>
      </c>
      <c r="L4829" s="23">
        <f ca="1">NETWORKDAYS(LeaveTracker[[#This Row],[Start Date]],LeaveTracker[[#This Row],[End Date]],lstHolidays)</f>
        <v>1</v>
      </c>
      <c r="M4829" s="27"/>
    </row>
    <row r="4830" spans="1:13" ht="30" customHeight="1" x14ac:dyDescent="0.3">
      <c r="A4830" s="27">
        <f t="shared" ref="A4830:A4893" si="51">A4829+1</f>
        <v>1125</v>
      </c>
      <c r="B4830" s="31">
        <v>45028</v>
      </c>
      <c r="C4830" s="31">
        <v>44993</v>
      </c>
      <c r="D4830" s="19" t="s">
        <v>1782</v>
      </c>
      <c r="E4830" s="19" t="str">
        <f>IF(ISBLANK(LeaveTracker[[#This Row],[Employee Name]]),"-----",VLOOKUP(LeaveTracker[[#This Row],[Employee Name]],Employees[[Employee Name]:[Office]],7))</f>
        <v>CHO</v>
      </c>
      <c r="F4830" s="19" t="str">
        <f>IF(ISBLANK(LeaveTracker[[#This Row],[Employee Name]]),"-----",VLOOKUP(LeaveTracker[[#This Row],[Employee Name]],Employees[[Employee Name]:[Office]],6))</f>
        <v>CASUAL</v>
      </c>
      <c r="G4830" s="24">
        <v>45002</v>
      </c>
      <c r="H4830" s="24">
        <v>45005</v>
      </c>
      <c r="I4830" s="19" t="s">
        <v>82</v>
      </c>
      <c r="K4830" s="61" t="str">
        <f ca="1">LeaveTracker[[#This Row],[Days]]&amp;" "&amp;LeaveTracker[[#This Row],[Type of Leave]]</f>
        <v>2 VL</v>
      </c>
      <c r="L4830" s="23">
        <f ca="1">NETWORKDAYS(LeaveTracker[[#This Row],[Start Date]],LeaveTracker[[#This Row],[End Date]],lstHolidays)</f>
        <v>2</v>
      </c>
      <c r="M4830" s="27"/>
    </row>
    <row r="4831" spans="1:13" ht="30" customHeight="1" x14ac:dyDescent="0.3">
      <c r="A4831" s="27">
        <f t="shared" si="51"/>
        <v>1126</v>
      </c>
      <c r="B4831" s="31">
        <v>45028</v>
      </c>
      <c r="C4831" s="31">
        <v>44996</v>
      </c>
      <c r="D4831" s="19" t="s">
        <v>1852</v>
      </c>
      <c r="E4831" s="19" t="str">
        <f>IF(ISBLANK(LeaveTracker[[#This Row],[Employee Name]]),"-----",VLOOKUP(LeaveTracker[[#This Row],[Employee Name]],Employees[[Employee Name]:[Office]],7))</f>
        <v>CCT</v>
      </c>
      <c r="F4831" s="19" t="str">
        <f>IF(ISBLANK(LeaveTracker[[#This Row],[Employee Name]]),"-----",VLOOKUP(LeaveTracker[[#This Row],[Employee Name]],Employees[[Employee Name]:[Office]],6))</f>
        <v>CASUAL</v>
      </c>
      <c r="G4831" s="24">
        <v>44993</v>
      </c>
      <c r="H4831" s="24">
        <v>44995</v>
      </c>
      <c r="I4831" s="19" t="s">
        <v>81</v>
      </c>
      <c r="K4831" s="61" t="str">
        <f ca="1">LeaveTracker[[#This Row],[Days]]&amp;" "&amp;LeaveTracker[[#This Row],[Type of Leave]]</f>
        <v>3 SL</v>
      </c>
      <c r="L4831" s="23">
        <f ca="1">NETWORKDAYS(LeaveTracker[[#This Row],[Start Date]],LeaveTracker[[#This Row],[End Date]],lstHolidays)</f>
        <v>3</v>
      </c>
      <c r="M4831" s="27"/>
    </row>
    <row r="4832" spans="1:13" ht="30" customHeight="1" x14ac:dyDescent="0.3">
      <c r="A4832" s="27">
        <f t="shared" si="51"/>
        <v>1127</v>
      </c>
      <c r="B4832" s="31">
        <v>45028</v>
      </c>
      <c r="C4832" s="31">
        <v>44994</v>
      </c>
      <c r="D4832" s="19" t="s">
        <v>1850</v>
      </c>
      <c r="E4832" s="19" t="str">
        <f>IF(ISBLANK(LeaveTracker[[#This Row],[Employee Name]]),"-----",VLOOKUP(LeaveTracker[[#This Row],[Employee Name]],Employees[[Employee Name]:[Office]],7))</f>
        <v>CENRO</v>
      </c>
      <c r="F4832" s="19" t="str">
        <f>IF(ISBLANK(LeaveTracker[[#This Row],[Employee Name]]),"-----",VLOOKUP(LeaveTracker[[#This Row],[Employee Name]],Employees[[Employee Name]:[Office]],6))</f>
        <v>CASUAL</v>
      </c>
      <c r="G4832" s="24">
        <v>44992</v>
      </c>
      <c r="H4832" s="24">
        <v>44993</v>
      </c>
      <c r="I4832" s="19" t="s">
        <v>81</v>
      </c>
      <c r="K4832" s="61" t="str">
        <f ca="1">LeaveTracker[[#This Row],[Days]]&amp;" "&amp;LeaveTracker[[#This Row],[Type of Leave]]</f>
        <v>2 SL</v>
      </c>
      <c r="L4832" s="23">
        <f ca="1">NETWORKDAYS(LeaveTracker[[#This Row],[Start Date]],LeaveTracker[[#This Row],[End Date]],lstHolidays)</f>
        <v>2</v>
      </c>
      <c r="M4832" s="27"/>
    </row>
    <row r="4833" spans="1:13" ht="30" customHeight="1" x14ac:dyDescent="0.3">
      <c r="A4833" s="27">
        <f t="shared" si="51"/>
        <v>1128</v>
      </c>
      <c r="B4833" s="31">
        <v>45028</v>
      </c>
      <c r="C4833" s="31">
        <v>44992</v>
      </c>
      <c r="D4833" s="19" t="s">
        <v>1739</v>
      </c>
      <c r="E4833" s="19" t="str">
        <f>IF(ISBLANK(LeaveTracker[[#This Row],[Employee Name]]),"-----",VLOOKUP(LeaveTracker[[#This Row],[Employee Name]],Employees[[Employee Name]:[Office]],7))</f>
        <v>TCNHS-ISHS</v>
      </c>
      <c r="F4833" s="19" t="str">
        <f>IF(ISBLANK(LeaveTracker[[#This Row],[Employee Name]]),"-----",VLOOKUP(LeaveTracker[[#This Row],[Employee Name]],Employees[[Employee Name]:[Office]],6))</f>
        <v>CASUAL</v>
      </c>
      <c r="G4833" s="24">
        <v>45019</v>
      </c>
      <c r="H4833" s="24">
        <v>45021</v>
      </c>
      <c r="I4833" s="19" t="s">
        <v>298</v>
      </c>
      <c r="J4833" s="43" t="s">
        <v>105</v>
      </c>
      <c r="K4833" s="61" t="str">
        <f ca="1">LeaveTracker[[#This Row],[Days]]&amp;" "&amp;LeaveTracker[[#This Row],[Type of Leave]]</f>
        <v>3 OTHER</v>
      </c>
      <c r="L4833" s="23">
        <f ca="1">NETWORKDAYS(LeaveTracker[[#This Row],[Start Date]],LeaveTracker[[#This Row],[End Date]],lstHolidays)</f>
        <v>3</v>
      </c>
      <c r="M4833" s="27"/>
    </row>
    <row r="4834" spans="1:13" ht="30" customHeight="1" x14ac:dyDescent="0.3">
      <c r="A4834" s="27">
        <f t="shared" si="51"/>
        <v>1129</v>
      </c>
      <c r="B4834" s="31">
        <v>45028</v>
      </c>
      <c r="C4834" s="31">
        <v>44991</v>
      </c>
      <c r="D4834" s="19" t="s">
        <v>925</v>
      </c>
      <c r="E4834" s="19" t="str">
        <f>IF(ISBLANK(LeaveTracker[[#This Row],[Employee Name]]),"-----",VLOOKUP(LeaveTracker[[#This Row],[Employee Name]],Employees[[Employee Name]:[Office]],7))</f>
        <v>TCNHS</v>
      </c>
      <c r="F4834" s="19" t="str">
        <f>IF(ISBLANK(LeaveTracker[[#This Row],[Employee Name]]),"-----",VLOOKUP(LeaveTracker[[#This Row],[Employee Name]],Employees[[Employee Name]:[Office]],6))</f>
        <v>REGULAR</v>
      </c>
      <c r="G4834" s="24">
        <v>44987</v>
      </c>
      <c r="H4834" s="24">
        <v>44988</v>
      </c>
      <c r="I4834" s="19" t="s">
        <v>81</v>
      </c>
      <c r="K4834" s="61" t="str">
        <f ca="1">LeaveTracker[[#This Row],[Days]]&amp;" "&amp;LeaveTracker[[#This Row],[Type of Leave]]</f>
        <v>2 SL</v>
      </c>
      <c r="L4834" s="23">
        <f ca="1">NETWORKDAYS(LeaveTracker[[#This Row],[Start Date]],LeaveTracker[[#This Row],[End Date]],lstHolidays)</f>
        <v>2</v>
      </c>
      <c r="M4834" s="27"/>
    </row>
    <row r="4835" spans="1:13" ht="30" customHeight="1" x14ac:dyDescent="0.3">
      <c r="A4835" s="27">
        <f t="shared" si="51"/>
        <v>1130</v>
      </c>
      <c r="B4835" s="31">
        <v>45028</v>
      </c>
      <c r="C4835" s="31">
        <v>45007</v>
      </c>
      <c r="D4835" s="19" t="s">
        <v>1749</v>
      </c>
      <c r="E4835" s="19">
        <f>IF(ISBLANK(LeaveTracker[[#This Row],[Employee Name]]),"-----",VLOOKUP(LeaveTracker[[#This Row],[Employee Name]],Employees[[Employee Name]:[Office]],7))</f>
        <v>0</v>
      </c>
      <c r="F4835" s="19" t="str">
        <f>IF(ISBLANK(LeaveTracker[[#This Row],[Employee Name]]),"-----",VLOOKUP(LeaveTracker[[#This Row],[Employee Name]],Employees[[Employee Name]:[Office]],6))</f>
        <v>CASUAL</v>
      </c>
      <c r="G4835" s="24">
        <v>44988</v>
      </c>
      <c r="H4835" s="24">
        <v>44988</v>
      </c>
      <c r="I4835" s="19" t="s">
        <v>81</v>
      </c>
      <c r="K4835" s="61" t="str">
        <f ca="1">LeaveTracker[[#This Row],[Days]]&amp;" "&amp;LeaveTracker[[#This Row],[Type of Leave]]</f>
        <v>1 SL</v>
      </c>
      <c r="L4835" s="23">
        <f ca="1">NETWORKDAYS(LeaveTracker[[#This Row],[Start Date]],LeaveTracker[[#This Row],[End Date]],lstHolidays)</f>
        <v>1</v>
      </c>
      <c r="M4835" s="27"/>
    </row>
    <row r="4836" spans="1:13" ht="30" customHeight="1" x14ac:dyDescent="0.3">
      <c r="A4836" s="27">
        <v>1130</v>
      </c>
      <c r="B4836" s="31">
        <v>45028</v>
      </c>
      <c r="C4836" s="31">
        <v>45007</v>
      </c>
      <c r="D4836" s="19" t="s">
        <v>1749</v>
      </c>
      <c r="E4836" s="19">
        <f>IF(ISBLANK(LeaveTracker[[#This Row],[Employee Name]]),"-----",VLOOKUP(LeaveTracker[[#This Row],[Employee Name]],Employees[[Employee Name]:[Office]],7))</f>
        <v>0</v>
      </c>
      <c r="F4836" s="19" t="str">
        <f>IF(ISBLANK(LeaveTracker[[#This Row],[Employee Name]]),"-----",VLOOKUP(LeaveTracker[[#This Row],[Employee Name]],Employees[[Employee Name]:[Office]],6))</f>
        <v>CASUAL</v>
      </c>
      <c r="G4836" s="24">
        <v>45006</v>
      </c>
      <c r="H4836" s="24">
        <v>45006</v>
      </c>
      <c r="I4836" s="19" t="s">
        <v>81</v>
      </c>
      <c r="K4836" s="61" t="str">
        <f ca="1">LeaveTracker[[#This Row],[Days]]&amp;" "&amp;LeaveTracker[[#This Row],[Type of Leave]]</f>
        <v>1 SL</v>
      </c>
      <c r="L4836" s="23">
        <f ca="1">NETWORKDAYS(LeaveTracker[[#This Row],[Start Date]],LeaveTracker[[#This Row],[End Date]],lstHolidays)</f>
        <v>1</v>
      </c>
      <c r="M4836" s="27"/>
    </row>
    <row r="4837" spans="1:13" ht="30" customHeight="1" x14ac:dyDescent="0.3">
      <c r="A4837" s="27">
        <f t="shared" si="51"/>
        <v>1131</v>
      </c>
      <c r="B4837" s="31">
        <v>45028</v>
      </c>
      <c r="C4837" s="31">
        <v>45001</v>
      </c>
      <c r="D4837" s="19" t="s">
        <v>2206</v>
      </c>
      <c r="E4837" s="19" t="str">
        <f>IF(ISBLANK(LeaveTracker[[#This Row],[Employee Name]]),"-----",VLOOKUP(LeaveTracker[[#This Row],[Employee Name]],Employees[[Employee Name]:[Office]],7))</f>
        <v>CENRO</v>
      </c>
      <c r="F4837" s="19">
        <f>IF(ISBLANK(LeaveTracker[[#This Row],[Employee Name]]),"-----",VLOOKUP(LeaveTracker[[#This Row],[Employee Name]],Employees[[Employee Name]:[Office]],6))</f>
        <v>0</v>
      </c>
      <c r="G4837" s="24">
        <v>44998</v>
      </c>
      <c r="H4837" s="24">
        <v>44999</v>
      </c>
      <c r="I4837" s="19" t="s">
        <v>81</v>
      </c>
      <c r="K4837" s="61" t="str">
        <f ca="1">LeaveTracker[[#This Row],[Days]]&amp;" "&amp;LeaveTracker[[#This Row],[Type of Leave]]</f>
        <v>2 SL</v>
      </c>
      <c r="L4837" s="23">
        <f ca="1">NETWORKDAYS(LeaveTracker[[#This Row],[Start Date]],LeaveTracker[[#This Row],[End Date]],lstHolidays)</f>
        <v>2</v>
      </c>
      <c r="M4837" s="27"/>
    </row>
    <row r="4838" spans="1:13" ht="30" customHeight="1" x14ac:dyDescent="0.3">
      <c r="A4838" s="27">
        <f t="shared" si="51"/>
        <v>1132</v>
      </c>
      <c r="B4838" s="31">
        <v>45028</v>
      </c>
      <c r="C4838" s="31">
        <v>45012</v>
      </c>
      <c r="D4838" s="19" t="s">
        <v>1804</v>
      </c>
      <c r="E4838" s="19" t="str">
        <f>IF(ISBLANK(LeaveTracker[[#This Row],[Employee Name]]),"-----",VLOOKUP(LeaveTracker[[#This Row],[Employee Name]],Employees[[Employee Name]:[Office]],7))</f>
        <v>CENRO</v>
      </c>
      <c r="F4838" s="19" t="str">
        <f>IF(ISBLANK(LeaveTracker[[#This Row],[Employee Name]]),"-----",VLOOKUP(LeaveTracker[[#This Row],[Employee Name]],Employees[[Employee Name]:[Office]],6))</f>
        <v>CASUAL</v>
      </c>
      <c r="G4838" s="24">
        <v>45022</v>
      </c>
      <c r="H4838" s="24">
        <v>45026</v>
      </c>
      <c r="I4838" s="19" t="s">
        <v>82</v>
      </c>
      <c r="K4838" s="61" t="str">
        <f ca="1">LeaveTracker[[#This Row],[Days]]&amp;" "&amp;LeaveTracker[[#This Row],[Type of Leave]]</f>
        <v>3 VL</v>
      </c>
      <c r="L4838" s="23">
        <f ca="1">NETWORKDAYS(LeaveTracker[[#This Row],[Start Date]],LeaveTracker[[#This Row],[End Date]],lstHolidays)</f>
        <v>3</v>
      </c>
      <c r="M4838" s="27"/>
    </row>
    <row r="4839" spans="1:13" ht="30" customHeight="1" x14ac:dyDescent="0.3">
      <c r="A4839" s="27">
        <f t="shared" si="51"/>
        <v>1133</v>
      </c>
      <c r="B4839" s="31">
        <v>45028</v>
      </c>
      <c r="C4839" s="31">
        <v>45009</v>
      </c>
      <c r="D4839" s="19" t="s">
        <v>1804</v>
      </c>
      <c r="E4839" s="19" t="str">
        <f>IF(ISBLANK(LeaveTracker[[#This Row],[Employee Name]]),"-----",VLOOKUP(LeaveTracker[[#This Row],[Employee Name]],Employees[[Employee Name]:[Office]],7))</f>
        <v>CENRO</v>
      </c>
      <c r="F4839" s="19" t="str">
        <f>IF(ISBLANK(LeaveTracker[[#This Row],[Employee Name]]),"-----",VLOOKUP(LeaveTracker[[#This Row],[Employee Name]],Employees[[Employee Name]:[Office]],6))</f>
        <v>CASUAL</v>
      </c>
      <c r="G4839" s="24">
        <v>45007</v>
      </c>
      <c r="H4839" s="24">
        <v>45007</v>
      </c>
      <c r="I4839" s="19" t="s">
        <v>81</v>
      </c>
      <c r="K4839" s="61" t="str">
        <f ca="1">LeaveTracker[[#This Row],[Days]]&amp;" "&amp;LeaveTracker[[#This Row],[Type of Leave]]</f>
        <v>1 SL</v>
      </c>
      <c r="L4839" s="23">
        <f ca="1">NETWORKDAYS(LeaveTracker[[#This Row],[Start Date]],LeaveTracker[[#This Row],[End Date]],lstHolidays)</f>
        <v>1</v>
      </c>
      <c r="M4839" s="27"/>
    </row>
    <row r="4840" spans="1:13" ht="30" customHeight="1" x14ac:dyDescent="0.3">
      <c r="A4840" s="27">
        <f t="shared" si="51"/>
        <v>1134</v>
      </c>
      <c r="B4840" s="31">
        <v>45028</v>
      </c>
      <c r="C4840" s="31">
        <v>45012</v>
      </c>
      <c r="D4840" s="19" t="s">
        <v>1947</v>
      </c>
      <c r="E4840" s="19" t="str">
        <f>IF(ISBLANK(LeaveTracker[[#This Row],[Employee Name]]),"-----",VLOOKUP(LeaveTracker[[#This Row],[Employee Name]],Employees[[Employee Name]:[Office]],7))</f>
        <v>CSU</v>
      </c>
      <c r="F4840" s="19" t="str">
        <f>IF(ISBLANK(LeaveTracker[[#This Row],[Employee Name]]),"-----",VLOOKUP(LeaveTracker[[#This Row],[Employee Name]],Employees[[Employee Name]:[Office]],6))</f>
        <v>CASUAL</v>
      </c>
      <c r="G4840" s="24">
        <v>45005</v>
      </c>
      <c r="H4840" s="24">
        <v>45009</v>
      </c>
      <c r="I4840" s="19" t="s">
        <v>82</v>
      </c>
      <c r="K4840" s="61" t="str">
        <f ca="1">LeaveTracker[[#This Row],[Days]]&amp;" "&amp;LeaveTracker[[#This Row],[Type of Leave]]</f>
        <v>5 VL</v>
      </c>
      <c r="L4840" s="23">
        <f ca="1">NETWORKDAYS(LeaveTracker[[#This Row],[Start Date]],LeaveTracker[[#This Row],[End Date]],lstHolidays)</f>
        <v>5</v>
      </c>
      <c r="M4840" s="27"/>
    </row>
    <row r="4841" spans="1:13" ht="30" customHeight="1" x14ac:dyDescent="0.3">
      <c r="A4841" s="27">
        <f t="shared" si="51"/>
        <v>1135</v>
      </c>
      <c r="B4841" s="31">
        <v>45028</v>
      </c>
      <c r="C4841" s="31">
        <v>45008</v>
      </c>
      <c r="D4841" s="19" t="s">
        <v>1774</v>
      </c>
      <c r="E4841" s="19" t="str">
        <f>IF(ISBLANK(LeaveTracker[[#This Row],[Employee Name]]),"-----",VLOOKUP(LeaveTracker[[#This Row],[Employee Name]],Employees[[Employee Name]:[Office]],7))</f>
        <v>EEO/CITY MARKET</v>
      </c>
      <c r="F4841" s="19" t="str">
        <f>IF(ISBLANK(LeaveTracker[[#This Row],[Employee Name]]),"-----",VLOOKUP(LeaveTracker[[#This Row],[Employee Name]],Employees[[Employee Name]:[Office]],6))</f>
        <v>CASUAL</v>
      </c>
      <c r="G4841" s="24">
        <v>45006</v>
      </c>
      <c r="H4841" s="24">
        <v>45006</v>
      </c>
      <c r="I4841" s="19" t="s">
        <v>81</v>
      </c>
      <c r="K4841" s="61" t="str">
        <f ca="1">LeaveTracker[[#This Row],[Days]]&amp;" "&amp;LeaveTracker[[#This Row],[Type of Leave]]</f>
        <v>1 SL</v>
      </c>
      <c r="L4841" s="23">
        <f ca="1">NETWORKDAYS(LeaveTracker[[#This Row],[Start Date]],LeaveTracker[[#This Row],[End Date]],lstHolidays)</f>
        <v>1</v>
      </c>
      <c r="M4841" s="27"/>
    </row>
    <row r="4842" spans="1:13" ht="30" customHeight="1" x14ac:dyDescent="0.3">
      <c r="A4842" s="27">
        <f t="shared" si="51"/>
        <v>1136</v>
      </c>
      <c r="B4842" s="31">
        <v>45028</v>
      </c>
      <c r="C4842" s="31">
        <v>44989</v>
      </c>
      <c r="D4842" s="19" t="s">
        <v>1765</v>
      </c>
      <c r="E4842" s="19" t="str">
        <f>IF(ISBLANK(LeaveTracker[[#This Row],[Employee Name]]),"-----",VLOOKUP(LeaveTracker[[#This Row],[Employee Name]],Employees[[Employee Name]:[Office]],7))</f>
        <v>EEO/CITY MARKET</v>
      </c>
      <c r="F4842" s="19" t="str">
        <f>IF(ISBLANK(LeaveTracker[[#This Row],[Employee Name]]),"-----",VLOOKUP(LeaveTracker[[#This Row],[Employee Name]],Employees[[Employee Name]:[Office]],6))</f>
        <v>CASUAL</v>
      </c>
      <c r="G4842" s="24">
        <v>44988</v>
      </c>
      <c r="H4842" s="24">
        <v>44988</v>
      </c>
      <c r="I4842" s="19" t="s">
        <v>81</v>
      </c>
      <c r="K4842" s="61" t="str">
        <f ca="1">LeaveTracker[[#This Row],[Days]]&amp;" "&amp;LeaveTracker[[#This Row],[Type of Leave]]</f>
        <v>1 SL</v>
      </c>
      <c r="L4842" s="23">
        <f ca="1">NETWORKDAYS(LeaveTracker[[#This Row],[Start Date]],LeaveTracker[[#This Row],[End Date]],lstHolidays)</f>
        <v>1</v>
      </c>
      <c r="M4842" s="27"/>
    </row>
    <row r="4843" spans="1:13" ht="30" customHeight="1" x14ac:dyDescent="0.3">
      <c r="A4843" s="27">
        <f t="shared" si="51"/>
        <v>1137</v>
      </c>
      <c r="B4843" s="31">
        <v>45028</v>
      </c>
      <c r="C4843" s="31">
        <v>45019</v>
      </c>
      <c r="D4843" s="19" t="s">
        <v>1819</v>
      </c>
      <c r="E4843" s="19" t="str">
        <f>IF(ISBLANK(LeaveTracker[[#This Row],[Employee Name]]),"-----",VLOOKUP(LeaveTracker[[#This Row],[Employee Name]],Employees[[Employee Name]:[Office]],7))</f>
        <v>TICC</v>
      </c>
      <c r="F4843" s="19" t="str">
        <f>IF(ISBLANK(LeaveTracker[[#This Row],[Employee Name]]),"-----",VLOOKUP(LeaveTracker[[#This Row],[Employee Name]],Employees[[Employee Name]:[Office]],6))</f>
        <v>CASUAL</v>
      </c>
      <c r="G4843" s="24">
        <v>45016</v>
      </c>
      <c r="H4843" s="24">
        <v>45016</v>
      </c>
      <c r="I4843" s="19" t="s">
        <v>298</v>
      </c>
      <c r="J4843" s="43" t="s">
        <v>105</v>
      </c>
      <c r="K4843" s="61" t="str">
        <f ca="1">LeaveTracker[[#This Row],[Days]]&amp;" "&amp;LeaveTracker[[#This Row],[Type of Leave]]</f>
        <v>1 OTHER</v>
      </c>
      <c r="L4843" s="23">
        <f ca="1">NETWORKDAYS(LeaveTracker[[#This Row],[Start Date]],LeaveTracker[[#This Row],[End Date]],lstHolidays)</f>
        <v>1</v>
      </c>
      <c r="M4843" s="27"/>
    </row>
    <row r="4844" spans="1:13" ht="30" customHeight="1" x14ac:dyDescent="0.3">
      <c r="A4844" s="27">
        <f t="shared" si="51"/>
        <v>1138</v>
      </c>
      <c r="B4844" s="31">
        <v>45028</v>
      </c>
      <c r="C4844" s="31">
        <v>45019</v>
      </c>
      <c r="D4844" s="19" t="s">
        <v>1914</v>
      </c>
      <c r="E4844" s="19" t="str">
        <f>IF(ISBLANK(LeaveTracker[[#This Row],[Employee Name]]),"-----",VLOOKUP(LeaveTracker[[#This Row],[Employee Name]],Employees[[Employee Name]:[Office]],7))</f>
        <v>TICC</v>
      </c>
      <c r="F4844" s="19" t="str">
        <f>IF(ISBLANK(LeaveTracker[[#This Row],[Employee Name]]),"-----",VLOOKUP(LeaveTracker[[#This Row],[Employee Name]],Employees[[Employee Name]:[Office]],6))</f>
        <v>CASUAL</v>
      </c>
      <c r="G4844" s="24">
        <v>45004</v>
      </c>
      <c r="H4844" s="24">
        <v>45004</v>
      </c>
      <c r="I4844" s="19" t="s">
        <v>81</v>
      </c>
      <c r="K4844" s="61" t="str">
        <f>LeaveTracker[[#This Row],[Days]]&amp;" "&amp;LeaveTracker[[#This Row],[Type of Leave]]</f>
        <v>1 SL</v>
      </c>
      <c r="L4844" s="23">
        <v>1</v>
      </c>
      <c r="M4844" s="27"/>
    </row>
    <row r="4845" spans="1:13" ht="30" customHeight="1" x14ac:dyDescent="0.3">
      <c r="A4845" s="27">
        <v>1138</v>
      </c>
      <c r="B4845" s="31">
        <v>45028</v>
      </c>
      <c r="C4845" s="31">
        <v>45019</v>
      </c>
      <c r="D4845" s="19" t="s">
        <v>1914</v>
      </c>
      <c r="E4845" s="19" t="str">
        <f>IF(ISBLANK(LeaveTracker[[#This Row],[Employee Name]]),"-----",VLOOKUP(LeaveTracker[[#This Row],[Employee Name]],Employees[[Employee Name]:[Office]],7))</f>
        <v>TICC</v>
      </c>
      <c r="F4845" s="19" t="str">
        <f>IF(ISBLANK(LeaveTracker[[#This Row],[Employee Name]]),"-----",VLOOKUP(LeaveTracker[[#This Row],[Employee Name]],Employees[[Employee Name]:[Office]],6))</f>
        <v>CASUAL</v>
      </c>
      <c r="G4845" s="24">
        <v>45010</v>
      </c>
      <c r="H4845" s="24">
        <v>45010</v>
      </c>
      <c r="I4845" s="19" t="s">
        <v>81</v>
      </c>
      <c r="K4845" s="61" t="str">
        <f>LeaveTracker[[#This Row],[Days]]&amp;" "&amp;LeaveTracker[[#This Row],[Type of Leave]]</f>
        <v>1 SL</v>
      </c>
      <c r="L4845" s="23">
        <v>1</v>
      </c>
      <c r="M4845" s="27"/>
    </row>
    <row r="4846" spans="1:13" ht="30" customHeight="1" x14ac:dyDescent="0.3">
      <c r="A4846" s="27">
        <f t="shared" si="51"/>
        <v>1139</v>
      </c>
      <c r="B4846" s="31">
        <v>45028</v>
      </c>
      <c r="C4846" s="31">
        <v>45015</v>
      </c>
      <c r="D4846" s="19" t="s">
        <v>1308</v>
      </c>
      <c r="E4846" s="19" t="str">
        <f>IF(ISBLANK(LeaveTracker[[#This Row],[Employee Name]]),"-----",VLOOKUP(LeaveTracker[[#This Row],[Employee Name]],Employees[[Employee Name]:[Office]],7))</f>
        <v>CTO</v>
      </c>
      <c r="F4846" s="19" t="str">
        <f>IF(ISBLANK(LeaveTracker[[#This Row],[Employee Name]]),"-----",VLOOKUP(LeaveTracker[[#This Row],[Employee Name]],Employees[[Employee Name]:[Office]],6))</f>
        <v>REGULAR</v>
      </c>
      <c r="G4846" s="24">
        <v>45019</v>
      </c>
      <c r="H4846" s="24">
        <v>45019</v>
      </c>
      <c r="I4846" s="19" t="s">
        <v>298</v>
      </c>
      <c r="J4846" s="43" t="s">
        <v>105</v>
      </c>
      <c r="K4846" s="61" t="str">
        <f ca="1">LeaveTracker[[#This Row],[Days]]&amp;" "&amp;LeaveTracker[[#This Row],[Type of Leave]]</f>
        <v>1 OTHER</v>
      </c>
      <c r="L4846" s="23">
        <f ca="1">NETWORKDAYS(LeaveTracker[[#This Row],[Start Date]],LeaveTracker[[#This Row],[End Date]],lstHolidays)</f>
        <v>1</v>
      </c>
      <c r="M4846" s="27"/>
    </row>
    <row r="4847" spans="1:13" ht="30" customHeight="1" x14ac:dyDescent="0.3">
      <c r="A4847" s="27">
        <f t="shared" si="51"/>
        <v>1140</v>
      </c>
      <c r="B4847" s="31">
        <v>45028</v>
      </c>
      <c r="C4847" s="31">
        <v>45019</v>
      </c>
      <c r="D4847" s="19" t="s">
        <v>1969</v>
      </c>
      <c r="E4847" s="19" t="str">
        <f>IF(ISBLANK(LeaveTracker[[#This Row],[Employee Name]]),"-----",VLOOKUP(LeaveTracker[[#This Row],[Employee Name]],Employees[[Employee Name]:[Office]],7))</f>
        <v>CCT</v>
      </c>
      <c r="F4847" s="19" t="str">
        <f>IF(ISBLANK(LeaveTracker[[#This Row],[Employee Name]]),"-----",VLOOKUP(LeaveTracker[[#This Row],[Employee Name]],Employees[[Employee Name]:[Office]],6))</f>
        <v>CASUAL</v>
      </c>
      <c r="G4847" s="24">
        <v>45019</v>
      </c>
      <c r="H4847" s="24">
        <v>45019</v>
      </c>
      <c r="I4847" s="19" t="s">
        <v>81</v>
      </c>
      <c r="K4847" s="61" t="str">
        <f ca="1">LeaveTracker[[#This Row],[Days]]&amp;" "&amp;LeaveTracker[[#This Row],[Type of Leave]]</f>
        <v>1 SL</v>
      </c>
      <c r="L4847" s="23">
        <f ca="1">NETWORKDAYS(LeaveTracker[[#This Row],[Start Date]],LeaveTracker[[#This Row],[End Date]],lstHolidays)</f>
        <v>1</v>
      </c>
      <c r="M4847" s="27"/>
    </row>
    <row r="4848" spans="1:13" ht="30" customHeight="1" x14ac:dyDescent="0.3">
      <c r="A4848" s="27">
        <f t="shared" si="51"/>
        <v>1141</v>
      </c>
      <c r="B4848" s="31">
        <v>45028</v>
      </c>
      <c r="C4848" s="31">
        <v>45020</v>
      </c>
      <c r="D4848" s="19" t="s">
        <v>543</v>
      </c>
      <c r="E4848" s="19" t="str">
        <f>IF(ISBLANK(LeaveTracker[[#This Row],[Employee Name]]),"-----",VLOOKUP(LeaveTracker[[#This Row],[Employee Name]],Employees[[Employee Name]:[Office]],7))</f>
        <v>LCR</v>
      </c>
      <c r="F4848" s="19" t="str">
        <f>IF(ISBLANK(LeaveTracker[[#This Row],[Employee Name]]),"-----",VLOOKUP(LeaveTracker[[#This Row],[Employee Name]],Employees[[Employee Name]:[Office]],6))</f>
        <v>REGULAR</v>
      </c>
      <c r="G4848" s="24">
        <v>45019</v>
      </c>
      <c r="H4848" s="24">
        <v>45019</v>
      </c>
      <c r="I4848" s="19" t="s">
        <v>81</v>
      </c>
      <c r="K4848" s="61" t="str">
        <f ca="1">LeaveTracker[[#This Row],[Days]]&amp;" "&amp;LeaveTracker[[#This Row],[Type of Leave]]</f>
        <v>1 SL</v>
      </c>
      <c r="L4848" s="23">
        <f ca="1">NETWORKDAYS(LeaveTracker[[#This Row],[Start Date]],LeaveTracker[[#This Row],[End Date]],lstHolidays)</f>
        <v>1</v>
      </c>
      <c r="M4848" s="27"/>
    </row>
    <row r="4849" spans="1:13" ht="30" customHeight="1" x14ac:dyDescent="0.3">
      <c r="A4849" s="27">
        <f t="shared" si="51"/>
        <v>1142</v>
      </c>
      <c r="B4849" s="31">
        <v>45028</v>
      </c>
      <c r="C4849" s="31">
        <v>45020</v>
      </c>
      <c r="D4849" s="19" t="s">
        <v>513</v>
      </c>
      <c r="E4849" s="19" t="str">
        <f>IF(ISBLANK(LeaveTracker[[#This Row],[Employee Name]]),"-----",VLOOKUP(LeaveTracker[[#This Row],[Employee Name]],Employees[[Employee Name]:[Office]],7))</f>
        <v>ACCOUNTING</v>
      </c>
      <c r="F4849" s="19" t="str">
        <f>IF(ISBLANK(LeaveTracker[[#This Row],[Employee Name]]),"-----",VLOOKUP(LeaveTracker[[#This Row],[Employee Name]],Employees[[Employee Name]:[Office]],6))</f>
        <v>REGULAR</v>
      </c>
      <c r="G4849" s="24">
        <v>44993</v>
      </c>
      <c r="H4849" s="24">
        <v>44993</v>
      </c>
      <c r="I4849" s="19" t="s">
        <v>81</v>
      </c>
      <c r="K4849" s="61" t="str">
        <f ca="1">LeaveTracker[[#This Row],[Days]]&amp;" "&amp;LeaveTracker[[#This Row],[Type of Leave]]</f>
        <v>1 SL</v>
      </c>
      <c r="L4849" s="23">
        <f ca="1">NETWORKDAYS(LeaveTracker[[#This Row],[Start Date]],LeaveTracker[[#This Row],[End Date]],lstHolidays)</f>
        <v>1</v>
      </c>
      <c r="M4849" s="27"/>
    </row>
    <row r="4850" spans="1:13" ht="30" customHeight="1" x14ac:dyDescent="0.3">
      <c r="A4850" s="27">
        <v>1142</v>
      </c>
      <c r="B4850" s="31">
        <v>45028</v>
      </c>
      <c r="C4850" s="31">
        <v>45020</v>
      </c>
      <c r="D4850" s="19" t="s">
        <v>513</v>
      </c>
      <c r="E4850" s="19" t="str">
        <f>IF(ISBLANK(LeaveTracker[[#This Row],[Employee Name]]),"-----",VLOOKUP(LeaveTracker[[#This Row],[Employee Name]],Employees[[Employee Name]:[Office]],7))</f>
        <v>ACCOUNTING</v>
      </c>
      <c r="F4850" s="19" t="str">
        <f>IF(ISBLANK(LeaveTracker[[#This Row],[Employee Name]]),"-----",VLOOKUP(LeaveTracker[[#This Row],[Employee Name]],Employees[[Employee Name]:[Office]],6))</f>
        <v>REGULAR</v>
      </c>
      <c r="G4850" s="24">
        <v>45005</v>
      </c>
      <c r="H4850" s="24">
        <v>45005</v>
      </c>
      <c r="I4850" s="19" t="s">
        <v>81</v>
      </c>
      <c r="K4850" s="61" t="str">
        <f ca="1">LeaveTracker[[#This Row],[Days]]&amp;" "&amp;LeaveTracker[[#This Row],[Type of Leave]]</f>
        <v>1 SL</v>
      </c>
      <c r="L4850" s="23">
        <f ca="1">NETWORKDAYS(LeaveTracker[[#This Row],[Start Date]],LeaveTracker[[#This Row],[End Date]],lstHolidays)</f>
        <v>1</v>
      </c>
      <c r="M4850" s="27"/>
    </row>
    <row r="4851" spans="1:13" ht="30" customHeight="1" x14ac:dyDescent="0.3">
      <c r="A4851" s="27">
        <f t="shared" si="51"/>
        <v>1143</v>
      </c>
      <c r="B4851" s="31">
        <v>45028</v>
      </c>
      <c r="C4851" s="31">
        <v>45020</v>
      </c>
      <c r="D4851" s="19" t="s">
        <v>513</v>
      </c>
      <c r="E4851" s="19" t="str">
        <f>IF(ISBLANK(LeaveTracker[[#This Row],[Employee Name]]),"-----",VLOOKUP(LeaveTracker[[#This Row],[Employee Name]],Employees[[Employee Name]:[Office]],7))</f>
        <v>ACCOUNTING</v>
      </c>
      <c r="F4851" s="19" t="str">
        <f>IF(ISBLANK(LeaveTracker[[#This Row],[Employee Name]]),"-----",VLOOKUP(LeaveTracker[[#This Row],[Employee Name]],Employees[[Employee Name]:[Office]],6))</f>
        <v>REGULAR</v>
      </c>
      <c r="G4851" s="24">
        <v>44973</v>
      </c>
      <c r="H4851" s="24">
        <v>44973</v>
      </c>
      <c r="I4851" s="19" t="s">
        <v>81</v>
      </c>
      <c r="K4851" s="61" t="str">
        <f ca="1">LeaveTracker[[#This Row],[Days]]&amp;" "&amp;LeaveTracker[[#This Row],[Type of Leave]]</f>
        <v>1 SL</v>
      </c>
      <c r="L4851" s="23">
        <f ca="1">NETWORKDAYS(LeaveTracker[[#This Row],[Start Date]],LeaveTracker[[#This Row],[End Date]],lstHolidays)</f>
        <v>1</v>
      </c>
      <c r="M4851" s="27"/>
    </row>
    <row r="4852" spans="1:13" ht="30" customHeight="1" x14ac:dyDescent="0.3">
      <c r="A4852" s="27">
        <f t="shared" si="51"/>
        <v>1144</v>
      </c>
      <c r="B4852" s="31">
        <v>45028</v>
      </c>
      <c r="C4852" s="31">
        <v>45019</v>
      </c>
      <c r="D4852" s="19" t="s">
        <v>868</v>
      </c>
      <c r="E4852" s="19" t="str">
        <f>IF(ISBLANK(LeaveTracker[[#This Row],[Employee Name]]),"-----",VLOOKUP(LeaveTracker[[#This Row],[Employee Name]],Employees[[Employee Name]:[Office]],7))</f>
        <v>ACCOUNTING</v>
      </c>
      <c r="F4852" s="19" t="str">
        <f>IF(ISBLANK(LeaveTracker[[#This Row],[Employee Name]]),"-----",VLOOKUP(LeaveTracker[[#This Row],[Employee Name]],Employees[[Employee Name]:[Office]],6))</f>
        <v>REGULAR</v>
      </c>
      <c r="G4852" s="24">
        <v>45016</v>
      </c>
      <c r="H4852" s="24">
        <v>45016</v>
      </c>
      <c r="I4852" s="19" t="s">
        <v>298</v>
      </c>
      <c r="J4852" s="43" t="s">
        <v>105</v>
      </c>
      <c r="K4852" s="61" t="str">
        <f ca="1">LeaveTracker[[#This Row],[Days]]&amp;" "&amp;LeaveTracker[[#This Row],[Type of Leave]]</f>
        <v>1 OTHER</v>
      </c>
      <c r="L4852" s="23">
        <f ca="1">NETWORKDAYS(LeaveTracker[[#This Row],[Start Date]],LeaveTracker[[#This Row],[End Date]],lstHolidays)</f>
        <v>1</v>
      </c>
      <c r="M4852" s="27"/>
    </row>
    <row r="4853" spans="1:13" ht="30" customHeight="1" x14ac:dyDescent="0.3">
      <c r="A4853" s="27">
        <f t="shared" si="51"/>
        <v>1145</v>
      </c>
      <c r="B4853" s="31">
        <v>45028</v>
      </c>
      <c r="C4853" s="31">
        <v>45019</v>
      </c>
      <c r="D4853" s="19" t="s">
        <v>519</v>
      </c>
      <c r="E4853" s="19" t="str">
        <f>IF(ISBLANK(LeaveTracker[[#This Row],[Employee Name]]),"-----",VLOOKUP(LeaveTracker[[#This Row],[Employee Name]],Employees[[Employee Name]:[Office]],7))</f>
        <v>ACCOUNTING</v>
      </c>
      <c r="F4853" s="19" t="str">
        <f>IF(ISBLANK(LeaveTracker[[#This Row],[Employee Name]]),"-----",VLOOKUP(LeaveTracker[[#This Row],[Employee Name]],Employees[[Employee Name]:[Office]],6))</f>
        <v>REGULAR</v>
      </c>
      <c r="G4853" s="24">
        <v>45016</v>
      </c>
      <c r="H4853" s="24">
        <v>45016</v>
      </c>
      <c r="I4853" s="19" t="s">
        <v>81</v>
      </c>
      <c r="K4853" s="61" t="str">
        <f ca="1">LeaveTracker[[#This Row],[Days]]&amp;" "&amp;LeaveTracker[[#This Row],[Type of Leave]]</f>
        <v>1 SL</v>
      </c>
      <c r="L4853" s="23">
        <f ca="1">NETWORKDAYS(LeaveTracker[[#This Row],[Start Date]],LeaveTracker[[#This Row],[End Date]],lstHolidays)</f>
        <v>1</v>
      </c>
      <c r="M4853" s="27"/>
    </row>
    <row r="4854" spans="1:13" ht="30" customHeight="1" x14ac:dyDescent="0.3">
      <c r="A4854" s="27">
        <f t="shared" si="51"/>
        <v>1146</v>
      </c>
      <c r="B4854" s="31">
        <v>45028</v>
      </c>
      <c r="C4854" s="31">
        <v>45019</v>
      </c>
      <c r="D4854" s="19" t="s">
        <v>2231</v>
      </c>
      <c r="E4854" s="19" t="str">
        <f>IF(ISBLANK(LeaveTracker[[#This Row],[Employee Name]]),"-----",VLOOKUP(LeaveTracker[[#This Row],[Employee Name]],Employees[[Employee Name]:[Office]],7))</f>
        <v>OSPITAL NG TAGAYTAY</v>
      </c>
      <c r="F4854" s="19">
        <f>IF(ISBLANK(LeaveTracker[[#This Row],[Employee Name]]),"-----",VLOOKUP(LeaveTracker[[#This Row],[Employee Name]],Employees[[Employee Name]:[Office]],6))</f>
        <v>0</v>
      </c>
      <c r="G4854" s="24">
        <v>45033</v>
      </c>
      <c r="H4854" s="24">
        <v>45044</v>
      </c>
      <c r="I4854" s="19" t="s">
        <v>82</v>
      </c>
      <c r="K4854" s="61" t="str">
        <f>LeaveTracker[[#This Row],[Days]]&amp;" "&amp;LeaveTracker[[#This Row],[Type of Leave]]</f>
        <v>9 VL</v>
      </c>
      <c r="L4854" s="23">
        <v>9</v>
      </c>
      <c r="M4854" s="27"/>
    </row>
    <row r="4855" spans="1:13" ht="30" customHeight="1" x14ac:dyDescent="0.3">
      <c r="A4855" s="27">
        <f t="shared" si="51"/>
        <v>1147</v>
      </c>
      <c r="B4855" s="31">
        <v>45028</v>
      </c>
      <c r="C4855" s="31">
        <v>45019</v>
      </c>
      <c r="D4855" s="19" t="s">
        <v>2231</v>
      </c>
      <c r="E4855" s="19" t="str">
        <f>IF(ISBLANK(LeaveTracker[[#This Row],[Employee Name]]),"-----",VLOOKUP(LeaveTracker[[#This Row],[Employee Name]],Employees[[Employee Name]:[Office]],7))</f>
        <v>OSPITAL NG TAGAYTAY</v>
      </c>
      <c r="F4855" s="19">
        <f>IF(ISBLANK(LeaveTracker[[#This Row],[Employee Name]]),"-----",VLOOKUP(LeaveTracker[[#This Row],[Employee Name]],Employees[[Employee Name]:[Office]],6))</f>
        <v>0</v>
      </c>
      <c r="G4855" s="24">
        <v>45027</v>
      </c>
      <c r="H4855" s="24">
        <v>45033</v>
      </c>
      <c r="I4855" s="19" t="s">
        <v>82</v>
      </c>
      <c r="K4855" s="61" t="str">
        <f ca="1">LeaveTracker[[#This Row],[Days]]&amp;" "&amp;LeaveTracker[[#This Row],[Type of Leave]]</f>
        <v>5 VL</v>
      </c>
      <c r="L4855" s="23">
        <f ca="1">NETWORKDAYS(LeaveTracker[[#This Row],[Start Date]],LeaveTracker[[#This Row],[End Date]],lstHolidays)</f>
        <v>5</v>
      </c>
      <c r="M4855" s="27"/>
    </row>
    <row r="4856" spans="1:13" ht="30" customHeight="1" x14ac:dyDescent="0.3">
      <c r="A4856" s="27">
        <f t="shared" si="51"/>
        <v>1148</v>
      </c>
      <c r="B4856" s="31">
        <v>45028</v>
      </c>
      <c r="C4856" s="24">
        <v>45027</v>
      </c>
      <c r="D4856" s="19" t="s">
        <v>405</v>
      </c>
      <c r="E4856" s="19" t="str">
        <f>IF(ISBLANK(LeaveTracker[[#This Row],[Employee Name]]),"-----",VLOOKUP(LeaveTracker[[#This Row],[Employee Name]],Employees[[Employee Name]:[Office]],7))</f>
        <v>CTO</v>
      </c>
      <c r="F4856" s="19" t="str">
        <f>IF(ISBLANK(LeaveTracker[[#This Row],[Employee Name]]),"-----",VLOOKUP(LeaveTracker[[#This Row],[Employee Name]],Employees[[Employee Name]:[Office]],6))</f>
        <v>REGULAR</v>
      </c>
      <c r="G4856" s="24">
        <v>45027</v>
      </c>
      <c r="H4856" s="24">
        <v>45028</v>
      </c>
      <c r="I4856" s="19" t="s">
        <v>82</v>
      </c>
      <c r="K4856" s="61" t="str">
        <f ca="1">LeaveTracker[[#This Row],[Days]]&amp;" "&amp;LeaveTracker[[#This Row],[Type of Leave]]</f>
        <v>2 VL</v>
      </c>
      <c r="L4856" s="23">
        <f ca="1">NETWORKDAYS(LeaveTracker[[#This Row],[Start Date]],LeaveTracker[[#This Row],[End Date]],lstHolidays)</f>
        <v>2</v>
      </c>
      <c r="M4856" s="27"/>
    </row>
    <row r="4857" spans="1:13" ht="30" customHeight="1" x14ac:dyDescent="0.3">
      <c r="A4857" s="27">
        <f t="shared" si="51"/>
        <v>1149</v>
      </c>
      <c r="B4857" s="31">
        <v>45028</v>
      </c>
      <c r="C4857" s="24">
        <v>45019</v>
      </c>
      <c r="D4857" s="19" t="s">
        <v>405</v>
      </c>
      <c r="E4857" s="19" t="str">
        <f>IF(ISBLANK(LeaveTracker[[#This Row],[Employee Name]]),"-----",VLOOKUP(LeaveTracker[[#This Row],[Employee Name]],Employees[[Employee Name]:[Office]],7))</f>
        <v>CTO</v>
      </c>
      <c r="F4857" s="19" t="str">
        <f>IF(ISBLANK(LeaveTracker[[#This Row],[Employee Name]]),"-----",VLOOKUP(LeaveTracker[[#This Row],[Employee Name]],Employees[[Employee Name]:[Office]],6))</f>
        <v>REGULAR</v>
      </c>
      <c r="G4857" s="24">
        <v>45019</v>
      </c>
      <c r="H4857" s="24">
        <v>45021</v>
      </c>
      <c r="I4857" s="19" t="s">
        <v>298</v>
      </c>
      <c r="J4857" s="43" t="s">
        <v>158</v>
      </c>
      <c r="K4857" s="61" t="str">
        <f ca="1">LeaveTracker[[#This Row],[Days]]&amp;" "&amp;LeaveTracker[[#This Row],[Type of Leave]]</f>
        <v>3 OTHER</v>
      </c>
      <c r="L4857" s="23">
        <f ca="1">NETWORKDAYS(LeaveTracker[[#This Row],[Start Date]],LeaveTracker[[#This Row],[End Date]],lstHolidays)</f>
        <v>3</v>
      </c>
      <c r="M4857" s="27"/>
    </row>
    <row r="4858" spans="1:13" ht="30" customHeight="1" x14ac:dyDescent="0.3">
      <c r="A4858" s="27">
        <f t="shared" si="51"/>
        <v>1150</v>
      </c>
      <c r="B4858" s="31">
        <v>45028</v>
      </c>
      <c r="C4858" s="31">
        <v>45012</v>
      </c>
      <c r="D4858" s="19" t="s">
        <v>1286</v>
      </c>
      <c r="E4858" s="19" t="str">
        <f>IF(ISBLANK(LeaveTracker[[#This Row],[Employee Name]]),"-----",VLOOKUP(LeaveTracker[[#This Row],[Employee Name]],Employees[[Employee Name]:[Office]],7))</f>
        <v>CTO</v>
      </c>
      <c r="F4858" s="19" t="str">
        <f>IF(ISBLANK(LeaveTracker[[#This Row],[Employee Name]]),"-----",VLOOKUP(LeaveTracker[[#This Row],[Employee Name]],Employees[[Employee Name]:[Office]],6))</f>
        <v>REGULAR</v>
      </c>
      <c r="G4858" s="24">
        <v>45015</v>
      </c>
      <c r="H4858" s="24">
        <v>45015</v>
      </c>
      <c r="I4858" s="19" t="s">
        <v>82</v>
      </c>
      <c r="K4858" s="61" t="str">
        <f ca="1">LeaveTracker[[#This Row],[Days]]&amp;" "&amp;LeaveTracker[[#This Row],[Type of Leave]]</f>
        <v>1 VL</v>
      </c>
      <c r="L4858" s="23">
        <f ca="1">NETWORKDAYS(LeaveTracker[[#This Row],[Start Date]],LeaveTracker[[#This Row],[End Date]],lstHolidays)</f>
        <v>1</v>
      </c>
      <c r="M4858" s="27"/>
    </row>
    <row r="4859" spans="1:13" ht="30" customHeight="1" x14ac:dyDescent="0.3">
      <c r="A4859" s="27">
        <f t="shared" si="51"/>
        <v>1151</v>
      </c>
      <c r="B4859" s="31">
        <v>45028</v>
      </c>
      <c r="C4859" s="31">
        <v>45015</v>
      </c>
      <c r="D4859" s="19" t="s">
        <v>543</v>
      </c>
      <c r="E4859" s="19" t="str">
        <f>IF(ISBLANK(LeaveTracker[[#This Row],[Employee Name]]),"-----",VLOOKUP(LeaveTracker[[#This Row],[Employee Name]],Employees[[Employee Name]:[Office]],7))</f>
        <v>LCR</v>
      </c>
      <c r="F4859" s="19" t="str">
        <f>IF(ISBLANK(LeaveTracker[[#This Row],[Employee Name]]),"-----",VLOOKUP(LeaveTracker[[#This Row],[Employee Name]],Employees[[Employee Name]:[Office]],6))</f>
        <v>REGULAR</v>
      </c>
      <c r="G4859" s="24">
        <v>45027</v>
      </c>
      <c r="H4859" s="24">
        <v>45027</v>
      </c>
      <c r="I4859" s="19" t="s">
        <v>298</v>
      </c>
      <c r="J4859" s="43" t="s">
        <v>158</v>
      </c>
      <c r="K4859" s="61" t="str">
        <f ca="1">LeaveTracker[[#This Row],[Days]]&amp;" "&amp;LeaveTracker[[#This Row],[Type of Leave]]</f>
        <v>1 OTHER</v>
      </c>
      <c r="L4859" s="23">
        <f ca="1">NETWORKDAYS(LeaveTracker[[#This Row],[Start Date]],LeaveTracker[[#This Row],[End Date]],lstHolidays)</f>
        <v>1</v>
      </c>
      <c r="M4859" s="27"/>
    </row>
    <row r="4860" spans="1:13" ht="30" customHeight="1" x14ac:dyDescent="0.3">
      <c r="A4860" s="27">
        <f t="shared" si="51"/>
        <v>1152</v>
      </c>
      <c r="B4860" s="31">
        <v>45028</v>
      </c>
      <c r="C4860" s="31">
        <v>45015</v>
      </c>
      <c r="D4860" s="19" t="s">
        <v>543</v>
      </c>
      <c r="E4860" s="19" t="str">
        <f>IF(ISBLANK(LeaveTracker[[#This Row],[Employee Name]]),"-----",VLOOKUP(LeaveTracker[[#This Row],[Employee Name]],Employees[[Employee Name]:[Office]],7))</f>
        <v>LCR</v>
      </c>
      <c r="F4860" s="19" t="str">
        <f>IF(ISBLANK(LeaveTracker[[#This Row],[Employee Name]]),"-----",VLOOKUP(LeaveTracker[[#This Row],[Employee Name]],Employees[[Employee Name]:[Office]],6))</f>
        <v>REGULAR</v>
      </c>
      <c r="G4860" s="24">
        <v>45012</v>
      </c>
      <c r="H4860" s="24">
        <v>45012</v>
      </c>
      <c r="I4860" s="19" t="s">
        <v>81</v>
      </c>
      <c r="K4860" s="61" t="str">
        <f ca="1">LeaveTracker[[#This Row],[Days]]&amp;" "&amp;LeaveTracker[[#This Row],[Type of Leave]]</f>
        <v>1 SL</v>
      </c>
      <c r="L4860" s="23">
        <f ca="1">NETWORKDAYS(LeaveTracker[[#This Row],[Start Date]],LeaveTracker[[#This Row],[End Date]],lstHolidays)</f>
        <v>1</v>
      </c>
      <c r="M4860" s="27"/>
    </row>
    <row r="4861" spans="1:13" ht="30" customHeight="1" x14ac:dyDescent="0.3">
      <c r="A4861" s="27">
        <f t="shared" si="51"/>
        <v>1153</v>
      </c>
      <c r="B4861" s="31">
        <v>45028</v>
      </c>
      <c r="C4861" s="31">
        <v>45014</v>
      </c>
      <c r="D4861" s="19" t="s">
        <v>1850</v>
      </c>
      <c r="E4861" s="19" t="str">
        <f>IF(ISBLANK(LeaveTracker[[#This Row],[Employee Name]]),"-----",VLOOKUP(LeaveTracker[[#This Row],[Employee Name]],Employees[[Employee Name]:[Office]],7))</f>
        <v>CENRO</v>
      </c>
      <c r="F4861" s="19" t="str">
        <f>IF(ISBLANK(LeaveTracker[[#This Row],[Employee Name]]),"-----",VLOOKUP(LeaveTracker[[#This Row],[Employee Name]],Employees[[Employee Name]:[Office]],6))</f>
        <v>CASUAL</v>
      </c>
      <c r="G4861" s="24">
        <v>45013</v>
      </c>
      <c r="H4861" s="24">
        <v>45013</v>
      </c>
      <c r="I4861" s="19" t="s">
        <v>81</v>
      </c>
      <c r="K4861" s="61" t="str">
        <f ca="1">LeaveTracker[[#This Row],[Days]]&amp;" "&amp;LeaveTracker[[#This Row],[Type of Leave]]</f>
        <v>1 SL</v>
      </c>
      <c r="L4861" s="23">
        <f ca="1">NETWORKDAYS(LeaveTracker[[#This Row],[Start Date]],LeaveTracker[[#This Row],[End Date]],lstHolidays)</f>
        <v>1</v>
      </c>
      <c r="M4861" s="27"/>
    </row>
    <row r="4862" spans="1:13" ht="30" customHeight="1" x14ac:dyDescent="0.3">
      <c r="A4862" s="27">
        <f t="shared" si="51"/>
        <v>1154</v>
      </c>
      <c r="B4862" s="31">
        <v>45028</v>
      </c>
      <c r="C4862" s="31">
        <v>45014</v>
      </c>
      <c r="D4862" s="19" t="s">
        <v>1883</v>
      </c>
      <c r="E4862" s="19" t="str">
        <f>IF(ISBLANK(LeaveTracker[[#This Row],[Employee Name]]),"-----",VLOOKUP(LeaveTracker[[#This Row],[Employee Name]],Employees[[Employee Name]:[Office]],7))</f>
        <v>CENRO</v>
      </c>
      <c r="F4862" s="19" t="str">
        <f>IF(ISBLANK(LeaveTracker[[#This Row],[Employee Name]]),"-----",VLOOKUP(LeaveTracker[[#This Row],[Employee Name]],Employees[[Employee Name]:[Office]],6))</f>
        <v>CASUAL</v>
      </c>
      <c r="G4862" s="24">
        <v>45013</v>
      </c>
      <c r="H4862" s="24">
        <v>45013</v>
      </c>
      <c r="I4862" s="19" t="s">
        <v>81</v>
      </c>
      <c r="K4862" s="61" t="str">
        <f ca="1">LeaveTracker[[#This Row],[Days]]&amp;" "&amp;LeaveTracker[[#This Row],[Type of Leave]]</f>
        <v>1 SL</v>
      </c>
      <c r="L4862" s="23">
        <f ca="1">NETWORKDAYS(LeaveTracker[[#This Row],[Start Date]],LeaveTracker[[#This Row],[End Date]],lstHolidays)</f>
        <v>1</v>
      </c>
      <c r="M4862" s="27"/>
    </row>
    <row r="4863" spans="1:13" ht="30" customHeight="1" x14ac:dyDescent="0.3">
      <c r="A4863" s="27">
        <f t="shared" si="51"/>
        <v>1155</v>
      </c>
      <c r="B4863" s="31">
        <v>45028</v>
      </c>
      <c r="C4863" s="31">
        <v>45015</v>
      </c>
      <c r="D4863" s="19" t="s">
        <v>1975</v>
      </c>
      <c r="E4863" s="19" t="str">
        <f>IF(ISBLANK(LeaveTracker[[#This Row],[Employee Name]]),"-----",VLOOKUP(LeaveTracker[[#This Row],[Employee Name]],Employees[[Employee Name]:[Office]],7))</f>
        <v>CENRO</v>
      </c>
      <c r="F4863" s="19" t="str">
        <f>IF(ISBLANK(LeaveTracker[[#This Row],[Employee Name]]),"-----",VLOOKUP(LeaveTracker[[#This Row],[Employee Name]],Employees[[Employee Name]:[Office]],6))</f>
        <v>CASUAL</v>
      </c>
      <c r="G4863" s="24">
        <v>45022</v>
      </c>
      <c r="H4863" s="24">
        <v>45024</v>
      </c>
      <c r="I4863" s="19" t="s">
        <v>82</v>
      </c>
      <c r="K4863" s="61" t="str">
        <f>LeaveTracker[[#This Row],[Days]]&amp;" "&amp;LeaveTracker[[#This Row],[Type of Leave]]</f>
        <v>3 VL</v>
      </c>
      <c r="L4863" s="23">
        <v>3</v>
      </c>
      <c r="M4863" s="27"/>
    </row>
    <row r="4864" spans="1:13" ht="30" customHeight="1" x14ac:dyDescent="0.3">
      <c r="A4864" s="27">
        <f t="shared" si="51"/>
        <v>1156</v>
      </c>
      <c r="B4864" s="31">
        <v>45028</v>
      </c>
      <c r="C4864" s="31">
        <v>45016</v>
      </c>
      <c r="D4864" s="20" t="s">
        <v>1761</v>
      </c>
      <c r="E4864" s="19" t="str">
        <f>IF(ISBLANK(LeaveTracker[[#This Row],[Employee Name]]),"-----",VLOOKUP(LeaveTracker[[#This Row],[Employee Name]],Employees[[Employee Name]:[Office]],7))</f>
        <v>CSWDO</v>
      </c>
      <c r="F4864" s="19" t="str">
        <f>IF(ISBLANK(LeaveTracker[[#This Row],[Employee Name]]),"-----",VLOOKUP(LeaveTracker[[#This Row],[Employee Name]],Employees[[Employee Name]:[Office]],6))</f>
        <v>CASUAL</v>
      </c>
      <c r="G4864" s="24">
        <v>45013</v>
      </c>
      <c r="H4864" s="24">
        <v>45013</v>
      </c>
      <c r="I4864" s="19" t="s">
        <v>81</v>
      </c>
      <c r="K4864" s="61" t="str">
        <f ca="1">LeaveTracker[[#This Row],[Days]]&amp;" "&amp;LeaveTracker[[#This Row],[Type of Leave]]</f>
        <v>1 SL</v>
      </c>
      <c r="L4864" s="23">
        <f ca="1">NETWORKDAYS(LeaveTracker[[#This Row],[Start Date]],LeaveTracker[[#This Row],[End Date]],lstHolidays)</f>
        <v>1</v>
      </c>
      <c r="M4864" s="27"/>
    </row>
    <row r="4865" spans="1:13" ht="30" customHeight="1" x14ac:dyDescent="0.3">
      <c r="A4865" s="27">
        <f t="shared" si="51"/>
        <v>1157</v>
      </c>
      <c r="B4865" s="31">
        <v>45028</v>
      </c>
      <c r="C4865" s="31">
        <v>45016</v>
      </c>
      <c r="D4865" s="19" t="s">
        <v>1879</v>
      </c>
      <c r="E4865" s="19" t="str">
        <f>IF(ISBLANK(LeaveTracker[[#This Row],[Employee Name]]),"-----",VLOOKUP(LeaveTracker[[#This Row],[Employee Name]],Employees[[Employee Name]:[Office]],7))</f>
        <v>TICC</v>
      </c>
      <c r="F4865" s="19" t="str">
        <f>IF(ISBLANK(LeaveTracker[[#This Row],[Employee Name]]),"-----",VLOOKUP(LeaveTracker[[#This Row],[Employee Name]],Employees[[Employee Name]:[Office]],6))</f>
        <v>CASUAL</v>
      </c>
      <c r="G4865" s="24">
        <v>45015</v>
      </c>
      <c r="H4865" s="24">
        <v>45015</v>
      </c>
      <c r="I4865" s="19" t="s">
        <v>81</v>
      </c>
      <c r="K4865" s="61" t="str">
        <f ca="1">LeaveTracker[[#This Row],[Days]]&amp;" "&amp;LeaveTracker[[#This Row],[Type of Leave]]</f>
        <v>1 SL</v>
      </c>
      <c r="L4865" s="23">
        <f ca="1">NETWORKDAYS(LeaveTracker[[#This Row],[Start Date]],LeaveTracker[[#This Row],[End Date]],lstHolidays)</f>
        <v>1</v>
      </c>
      <c r="M4865" s="27"/>
    </row>
    <row r="4866" spans="1:13" ht="30" customHeight="1" x14ac:dyDescent="0.3">
      <c r="A4866" s="27">
        <f t="shared" si="51"/>
        <v>1158</v>
      </c>
      <c r="B4866" s="31">
        <v>45028</v>
      </c>
      <c r="C4866" s="31">
        <v>45016</v>
      </c>
      <c r="D4866" s="19" t="s">
        <v>1879</v>
      </c>
      <c r="E4866" s="19" t="str">
        <f>IF(ISBLANK(LeaveTracker[[#This Row],[Employee Name]]),"-----",VLOOKUP(LeaveTracker[[#This Row],[Employee Name]],Employees[[Employee Name]:[Office]],7))</f>
        <v>TICC</v>
      </c>
      <c r="F4866" s="19" t="str">
        <f>IF(ISBLANK(LeaveTracker[[#This Row],[Employee Name]]),"-----",VLOOKUP(LeaveTracker[[#This Row],[Employee Name]],Employees[[Employee Name]:[Office]],6))</f>
        <v>CASUAL</v>
      </c>
      <c r="G4866" s="24">
        <v>45027</v>
      </c>
      <c r="H4866" s="24">
        <v>45027</v>
      </c>
      <c r="I4866" s="19" t="s">
        <v>298</v>
      </c>
      <c r="J4866" s="43" t="s">
        <v>105</v>
      </c>
      <c r="K4866" s="61" t="str">
        <f ca="1">LeaveTracker[[#This Row],[Days]]&amp;" "&amp;LeaveTracker[[#This Row],[Type of Leave]]</f>
        <v>1 OTHER</v>
      </c>
      <c r="L4866" s="23">
        <f ca="1">NETWORKDAYS(LeaveTracker[[#This Row],[Start Date]],LeaveTracker[[#This Row],[End Date]],lstHolidays)</f>
        <v>1</v>
      </c>
      <c r="M4866" s="27"/>
    </row>
    <row r="4867" spans="1:13" ht="30" customHeight="1" x14ac:dyDescent="0.3">
      <c r="A4867" s="27">
        <f t="shared" si="51"/>
        <v>1159</v>
      </c>
      <c r="B4867" s="31">
        <v>45028</v>
      </c>
      <c r="C4867" s="31">
        <v>45005</v>
      </c>
      <c r="D4867" s="19" t="s">
        <v>1940</v>
      </c>
      <c r="E4867" s="19" t="str">
        <f>IF(ISBLANK(LeaveTracker[[#This Row],[Employee Name]]),"-----",VLOOKUP(LeaveTracker[[#This Row],[Employee Name]],Employees[[Employee Name]:[Office]],7))</f>
        <v>TCIS</v>
      </c>
      <c r="F4867" s="19" t="str">
        <f>IF(ISBLANK(LeaveTracker[[#This Row],[Employee Name]]),"-----",VLOOKUP(LeaveTracker[[#This Row],[Employee Name]],Employees[[Employee Name]:[Office]],6))</f>
        <v>JOBCON</v>
      </c>
      <c r="G4867" s="24">
        <v>45008</v>
      </c>
      <c r="H4867" s="24">
        <v>45008</v>
      </c>
      <c r="I4867" s="19" t="s">
        <v>82</v>
      </c>
      <c r="K4867" s="61" t="str">
        <f ca="1">LeaveTracker[[#This Row],[Days]]&amp;" "&amp;LeaveTracker[[#This Row],[Type of Leave]]</f>
        <v>1 VL</v>
      </c>
      <c r="L4867" s="23">
        <f ca="1">NETWORKDAYS(LeaveTracker[[#This Row],[Start Date]],LeaveTracker[[#This Row],[End Date]],lstHolidays)</f>
        <v>1</v>
      </c>
      <c r="M4867" s="27"/>
    </row>
    <row r="4868" spans="1:13" ht="30" customHeight="1" x14ac:dyDescent="0.3">
      <c r="A4868" s="27">
        <f t="shared" si="51"/>
        <v>1160</v>
      </c>
      <c r="B4868" s="31">
        <v>45028</v>
      </c>
      <c r="C4868" s="31">
        <v>44995</v>
      </c>
      <c r="D4868" s="19" t="s">
        <v>1841</v>
      </c>
      <c r="E4868" s="19" t="str">
        <f>IF(ISBLANK(LeaveTracker[[#This Row],[Employee Name]]),"-----",VLOOKUP(LeaveTracker[[#This Row],[Employee Name]],Employees[[Employee Name]:[Office]],7))</f>
        <v>ONT</v>
      </c>
      <c r="F4868" s="19" t="str">
        <f>IF(ISBLANK(LeaveTracker[[#This Row],[Employee Name]]),"-----",VLOOKUP(LeaveTracker[[#This Row],[Employee Name]],Employees[[Employee Name]:[Office]],6))</f>
        <v>CASUAL</v>
      </c>
      <c r="G4868" s="24">
        <v>44988</v>
      </c>
      <c r="H4868" s="24">
        <v>44990</v>
      </c>
      <c r="I4868" s="19" t="s">
        <v>81</v>
      </c>
      <c r="K4868" s="61" t="str">
        <f>LeaveTracker[[#This Row],[Days]]&amp;" "&amp;LeaveTracker[[#This Row],[Type of Leave]]</f>
        <v>3 SL</v>
      </c>
      <c r="L4868" s="23">
        <v>3</v>
      </c>
      <c r="M4868" s="27"/>
    </row>
    <row r="4869" spans="1:13" ht="30" customHeight="1" x14ac:dyDescent="0.3">
      <c r="A4869" s="27">
        <f t="shared" si="51"/>
        <v>1161</v>
      </c>
      <c r="B4869" s="31">
        <v>45028</v>
      </c>
      <c r="C4869" s="31">
        <v>44995</v>
      </c>
      <c r="D4869" s="19" t="s">
        <v>1807</v>
      </c>
      <c r="E4869" s="19" t="str">
        <f>IF(ISBLANK(LeaveTracker[[#This Row],[Employee Name]]),"-----",VLOOKUP(LeaveTracker[[#This Row],[Employee Name]],Employees[[Employee Name]:[Office]],7))</f>
        <v>CENRO</v>
      </c>
      <c r="F4869" s="19" t="str">
        <f>IF(ISBLANK(LeaveTracker[[#This Row],[Employee Name]]),"-----",VLOOKUP(LeaveTracker[[#This Row],[Employee Name]],Employees[[Employee Name]:[Office]],6))</f>
        <v>CASUAL</v>
      </c>
      <c r="G4869" s="24">
        <v>45003</v>
      </c>
      <c r="H4869" s="24">
        <v>45005</v>
      </c>
      <c r="I4869" s="19" t="s">
        <v>82</v>
      </c>
      <c r="K4869" s="61" t="str">
        <f>LeaveTracker[[#This Row],[Days]]&amp;" "&amp;LeaveTracker[[#This Row],[Type of Leave]]</f>
        <v>3 VL</v>
      </c>
      <c r="L4869" s="23">
        <v>3</v>
      </c>
      <c r="M4869" s="27"/>
    </row>
    <row r="4870" spans="1:13" ht="30" customHeight="1" x14ac:dyDescent="0.3">
      <c r="A4870" s="27">
        <f t="shared" si="51"/>
        <v>1162</v>
      </c>
      <c r="B4870" s="31">
        <v>45028</v>
      </c>
      <c r="C4870" s="31">
        <v>44995</v>
      </c>
      <c r="D4870" s="19" t="s">
        <v>2233</v>
      </c>
      <c r="E4870" s="19" t="str">
        <f>IF(ISBLANK(LeaveTracker[[#This Row],[Employee Name]]),"-----",VLOOKUP(LeaveTracker[[#This Row],[Employee Name]],Employees[[Employee Name]:[Office]],7))</f>
        <v>CENRO</v>
      </c>
      <c r="F4870" s="19">
        <f>IF(ISBLANK(LeaveTracker[[#This Row],[Employee Name]]),"-----",VLOOKUP(LeaveTracker[[#This Row],[Employee Name]],Employees[[Employee Name]:[Office]],6))</f>
        <v>0</v>
      </c>
      <c r="G4870" s="24">
        <v>45002</v>
      </c>
      <c r="H4870" s="24">
        <v>45005</v>
      </c>
      <c r="I4870" s="19" t="s">
        <v>82</v>
      </c>
      <c r="K4870" s="61" t="str">
        <f>LeaveTracker[[#This Row],[Days]]&amp;" "&amp;LeaveTracker[[#This Row],[Type of Leave]]</f>
        <v>3 VL</v>
      </c>
      <c r="L4870" s="23">
        <v>3</v>
      </c>
      <c r="M4870" s="27"/>
    </row>
    <row r="4871" spans="1:13" ht="30" customHeight="1" x14ac:dyDescent="0.3">
      <c r="A4871" s="27">
        <f t="shared" si="51"/>
        <v>1163</v>
      </c>
      <c r="B4871" s="31">
        <v>45028</v>
      </c>
      <c r="C4871" s="31">
        <v>45002</v>
      </c>
      <c r="D4871" s="19" t="s">
        <v>1969</v>
      </c>
      <c r="E4871" s="19" t="str">
        <f>IF(ISBLANK(LeaveTracker[[#This Row],[Employee Name]]),"-----",VLOOKUP(LeaveTracker[[#This Row],[Employee Name]],Employees[[Employee Name]:[Office]],7))</f>
        <v>CCT</v>
      </c>
      <c r="F4871" s="19" t="str">
        <f>IF(ISBLANK(LeaveTracker[[#This Row],[Employee Name]]),"-----",VLOOKUP(LeaveTracker[[#This Row],[Employee Name]],Employees[[Employee Name]:[Office]],6))</f>
        <v>CASUAL</v>
      </c>
      <c r="G4871" s="24">
        <v>45004</v>
      </c>
      <c r="H4871" s="24">
        <v>45005</v>
      </c>
      <c r="I4871" s="19" t="s">
        <v>81</v>
      </c>
      <c r="K4871" s="61" t="str">
        <f>LeaveTracker[[#This Row],[Days]]&amp;" "&amp;LeaveTracker[[#This Row],[Type of Leave]]</f>
        <v>2 SL</v>
      </c>
      <c r="L4871" s="23">
        <v>2</v>
      </c>
      <c r="M4871" s="27"/>
    </row>
    <row r="4872" spans="1:13" ht="30" customHeight="1" x14ac:dyDescent="0.3">
      <c r="A4872" s="27">
        <f t="shared" si="51"/>
        <v>1164</v>
      </c>
      <c r="B4872" s="31">
        <v>45028</v>
      </c>
      <c r="C4872" s="31">
        <v>44998</v>
      </c>
      <c r="D4872" s="19" t="s">
        <v>1806</v>
      </c>
      <c r="E4872" s="19" t="str">
        <f>IF(ISBLANK(LeaveTracker[[#This Row],[Employee Name]]),"-----",VLOOKUP(LeaveTracker[[#This Row],[Employee Name]],Employees[[Employee Name]:[Office]],7))</f>
        <v>CENRO</v>
      </c>
      <c r="F4872" s="19" t="str">
        <f>IF(ISBLANK(LeaveTracker[[#This Row],[Employee Name]]),"-----",VLOOKUP(LeaveTracker[[#This Row],[Employee Name]],Employees[[Employee Name]:[Office]],6))</f>
        <v>CASUAL</v>
      </c>
      <c r="G4872" s="24">
        <v>45003</v>
      </c>
      <c r="H4872" s="24">
        <v>45005</v>
      </c>
      <c r="I4872" s="19" t="s">
        <v>82</v>
      </c>
      <c r="K4872" s="61" t="str">
        <f>LeaveTracker[[#This Row],[Days]]&amp;" "&amp;LeaveTracker[[#This Row],[Type of Leave]]</f>
        <v>3 VL</v>
      </c>
      <c r="L4872" s="23">
        <v>3</v>
      </c>
      <c r="M4872" s="27"/>
    </row>
    <row r="4873" spans="1:13" ht="30" customHeight="1" x14ac:dyDescent="0.3">
      <c r="A4873" s="27">
        <f t="shared" si="51"/>
        <v>1165</v>
      </c>
      <c r="B4873" s="31">
        <v>45028</v>
      </c>
      <c r="C4873" s="31">
        <v>44995</v>
      </c>
      <c r="D4873" s="19" t="s">
        <v>1806</v>
      </c>
      <c r="E4873" s="19" t="str">
        <f>IF(ISBLANK(LeaveTracker[[#This Row],[Employee Name]]),"-----",VLOOKUP(LeaveTracker[[#This Row],[Employee Name]],Employees[[Employee Name]:[Office]],7))</f>
        <v>CENRO</v>
      </c>
      <c r="F4873" s="19" t="str">
        <f>IF(ISBLANK(LeaveTracker[[#This Row],[Employee Name]]),"-----",VLOOKUP(LeaveTracker[[#This Row],[Employee Name]],Employees[[Employee Name]:[Office]],6))</f>
        <v>CASUAL</v>
      </c>
      <c r="G4873" s="24">
        <v>44993</v>
      </c>
      <c r="H4873" s="24">
        <v>44994</v>
      </c>
      <c r="I4873" s="19" t="s">
        <v>81</v>
      </c>
      <c r="K4873" s="61" t="str">
        <f ca="1">LeaveTracker[[#This Row],[Days]]&amp;" "&amp;LeaveTracker[[#This Row],[Type of Leave]]</f>
        <v>2 SL</v>
      </c>
      <c r="L4873" s="23">
        <f ca="1">NETWORKDAYS(LeaveTracker[[#This Row],[Start Date]],LeaveTracker[[#This Row],[End Date]],lstHolidays)</f>
        <v>2</v>
      </c>
      <c r="M4873" s="27"/>
    </row>
    <row r="4874" spans="1:13" ht="30" customHeight="1" x14ac:dyDescent="0.3">
      <c r="A4874" s="27">
        <f t="shared" si="51"/>
        <v>1166</v>
      </c>
      <c r="B4874" s="31">
        <v>45028</v>
      </c>
      <c r="C4874" s="31">
        <v>44991</v>
      </c>
      <c r="D4874" s="19" t="s">
        <v>1845</v>
      </c>
      <c r="E4874" s="19" t="str">
        <f>IF(ISBLANK(LeaveTracker[[#This Row],[Employee Name]]),"-----",VLOOKUP(LeaveTracker[[#This Row],[Employee Name]],Employees[[Employee Name]:[Office]],7))</f>
        <v>EEO/CITY MARKET</v>
      </c>
      <c r="F4874" s="19" t="str">
        <f>IF(ISBLANK(LeaveTracker[[#This Row],[Employee Name]]),"-----",VLOOKUP(LeaveTracker[[#This Row],[Employee Name]],Employees[[Employee Name]:[Office]],6))</f>
        <v>CASUAL</v>
      </c>
      <c r="G4874" s="24">
        <v>45003</v>
      </c>
      <c r="H4874" s="24">
        <v>45005</v>
      </c>
      <c r="I4874" s="19" t="s">
        <v>82</v>
      </c>
      <c r="K4874" s="61" t="str">
        <f>LeaveTracker[[#This Row],[Days]]&amp;" "&amp;LeaveTracker[[#This Row],[Type of Leave]]</f>
        <v>3 VL</v>
      </c>
      <c r="L4874" s="23">
        <v>3</v>
      </c>
      <c r="M4874" s="27"/>
    </row>
    <row r="4875" spans="1:13" ht="30" customHeight="1" x14ac:dyDescent="0.3">
      <c r="A4875" s="27">
        <f t="shared" si="51"/>
        <v>1167</v>
      </c>
      <c r="B4875" s="31">
        <v>45028</v>
      </c>
      <c r="C4875" s="31">
        <v>44991</v>
      </c>
      <c r="D4875" s="19" t="s">
        <v>1845</v>
      </c>
      <c r="E4875" s="19" t="str">
        <f>IF(ISBLANK(LeaveTracker[[#This Row],[Employee Name]]),"-----",VLOOKUP(LeaveTracker[[#This Row],[Employee Name]],Employees[[Employee Name]:[Office]],7))</f>
        <v>EEO/CITY MARKET</v>
      </c>
      <c r="F4875" s="19" t="str">
        <f>IF(ISBLANK(LeaveTracker[[#This Row],[Employee Name]]),"-----",VLOOKUP(LeaveTracker[[#This Row],[Employee Name]],Employees[[Employee Name]:[Office]],6))</f>
        <v>CASUAL</v>
      </c>
      <c r="G4875" s="24">
        <v>44989</v>
      </c>
      <c r="H4875" s="24">
        <v>44989</v>
      </c>
      <c r="I4875" s="19" t="s">
        <v>81</v>
      </c>
      <c r="K4875" s="61" t="str">
        <f ca="1">LeaveTracker[[#This Row],[Days]]&amp;" "&amp;LeaveTracker[[#This Row],[Type of Leave]]</f>
        <v>0 SL</v>
      </c>
      <c r="L4875" s="23">
        <f ca="1">NETWORKDAYS(LeaveTracker[[#This Row],[Start Date]],LeaveTracker[[#This Row],[End Date]],lstHolidays)</f>
        <v>0</v>
      </c>
      <c r="M4875" s="27"/>
    </row>
    <row r="4876" spans="1:13" ht="30" customHeight="1" x14ac:dyDescent="0.3">
      <c r="A4876" s="27">
        <f t="shared" si="51"/>
        <v>1168</v>
      </c>
      <c r="B4876" s="31">
        <v>45028</v>
      </c>
      <c r="C4876" s="31">
        <v>44995</v>
      </c>
      <c r="D4876" s="19" t="s">
        <v>1808</v>
      </c>
      <c r="E4876" s="19" t="str">
        <f>IF(ISBLANK(LeaveTracker[[#This Row],[Employee Name]]),"-----",VLOOKUP(LeaveTracker[[#This Row],[Employee Name]],Employees[[Employee Name]:[Office]],7))</f>
        <v>CENRO</v>
      </c>
      <c r="F4876" s="19" t="str">
        <f>IF(ISBLANK(LeaveTracker[[#This Row],[Employee Name]]),"-----",VLOOKUP(LeaveTracker[[#This Row],[Employee Name]],Employees[[Employee Name]:[Office]],6))</f>
        <v>CASUAL</v>
      </c>
      <c r="G4876" s="24">
        <v>45003</v>
      </c>
      <c r="H4876" s="24">
        <v>45005</v>
      </c>
      <c r="I4876" s="19" t="s">
        <v>82</v>
      </c>
      <c r="K4876" s="61" t="str">
        <f>LeaveTracker[[#This Row],[Days]]&amp;" "&amp;LeaveTracker[[#This Row],[Type of Leave]]</f>
        <v>3 VL</v>
      </c>
      <c r="L4876" s="23">
        <v>3</v>
      </c>
      <c r="M4876" s="27"/>
    </row>
    <row r="4877" spans="1:13" ht="30" customHeight="1" x14ac:dyDescent="0.3">
      <c r="A4877" s="27">
        <f t="shared" si="51"/>
        <v>1169</v>
      </c>
      <c r="B4877" s="31">
        <v>45028</v>
      </c>
      <c r="C4877" s="31">
        <v>44994</v>
      </c>
      <c r="D4877" s="19" t="s">
        <v>1808</v>
      </c>
      <c r="E4877" s="19" t="str">
        <f>IF(ISBLANK(LeaveTracker[[#This Row],[Employee Name]]),"-----",VLOOKUP(LeaveTracker[[#This Row],[Employee Name]],Employees[[Employee Name]:[Office]],7))</f>
        <v>CENRO</v>
      </c>
      <c r="F4877" s="19" t="str">
        <f>IF(ISBLANK(LeaveTracker[[#This Row],[Employee Name]]),"-----",VLOOKUP(LeaveTracker[[#This Row],[Employee Name]],Employees[[Employee Name]:[Office]],6))</f>
        <v>CASUAL</v>
      </c>
      <c r="G4877" s="24">
        <v>44993</v>
      </c>
      <c r="H4877" s="24">
        <v>44993</v>
      </c>
      <c r="I4877" s="19" t="s">
        <v>81</v>
      </c>
      <c r="K4877" s="61" t="str">
        <f ca="1">LeaveTracker[[#This Row],[Days]]&amp;" "&amp;LeaveTracker[[#This Row],[Type of Leave]]</f>
        <v>1 SL</v>
      </c>
      <c r="L4877" s="23">
        <f ca="1">NETWORKDAYS(LeaveTracker[[#This Row],[Start Date]],LeaveTracker[[#This Row],[End Date]],lstHolidays)</f>
        <v>1</v>
      </c>
      <c r="M4877" s="27"/>
    </row>
    <row r="4878" spans="1:13" ht="30" customHeight="1" x14ac:dyDescent="0.3">
      <c r="A4878" s="27">
        <f t="shared" si="51"/>
        <v>1170</v>
      </c>
      <c r="B4878" s="31">
        <v>45028</v>
      </c>
      <c r="C4878" s="31">
        <v>44995</v>
      </c>
      <c r="D4878" s="19" t="s">
        <v>1809</v>
      </c>
      <c r="E4878" s="19" t="str">
        <f>IF(ISBLANK(LeaveTracker[[#This Row],[Employee Name]]),"-----",VLOOKUP(LeaveTracker[[#This Row],[Employee Name]],Employees[[Employee Name]:[Office]],7))</f>
        <v>CENRO</v>
      </c>
      <c r="F4878" s="19" t="str">
        <f>IF(ISBLANK(LeaveTracker[[#This Row],[Employee Name]]),"-----",VLOOKUP(LeaveTracker[[#This Row],[Employee Name]],Employees[[Employee Name]:[Office]],6))</f>
        <v>CASUAL</v>
      </c>
      <c r="G4878" s="24">
        <v>45003</v>
      </c>
      <c r="H4878" s="24">
        <v>45003</v>
      </c>
      <c r="I4878" s="19" t="s">
        <v>82</v>
      </c>
      <c r="K4878" s="61" t="str">
        <f>LeaveTracker[[#This Row],[Days]]&amp;" "&amp;LeaveTracker[[#This Row],[Type of Leave]]</f>
        <v>1 VL</v>
      </c>
      <c r="L4878" s="23">
        <v>1</v>
      </c>
      <c r="M4878" s="27"/>
    </row>
    <row r="4879" spans="1:13" ht="30" customHeight="1" x14ac:dyDescent="0.3">
      <c r="A4879" s="27">
        <v>1170</v>
      </c>
      <c r="B4879" s="31">
        <v>45028</v>
      </c>
      <c r="C4879" s="31">
        <v>44995</v>
      </c>
      <c r="D4879" s="19" t="s">
        <v>1809</v>
      </c>
      <c r="E4879" s="19" t="str">
        <f>IF(ISBLANK(LeaveTracker[[#This Row],[Employee Name]]),"-----",VLOOKUP(LeaveTracker[[#This Row],[Employee Name]],Employees[[Employee Name]:[Office]],7))</f>
        <v>CENRO</v>
      </c>
      <c r="F4879" s="19" t="str">
        <f>IF(ISBLANK(LeaveTracker[[#This Row],[Employee Name]]),"-----",VLOOKUP(LeaveTracker[[#This Row],[Employee Name]],Employees[[Employee Name]:[Office]],6))</f>
        <v>CASUAL</v>
      </c>
      <c r="G4879" s="24">
        <v>45005</v>
      </c>
      <c r="H4879" s="24">
        <v>45005</v>
      </c>
      <c r="I4879" s="19" t="s">
        <v>82</v>
      </c>
      <c r="K4879" s="61" t="str">
        <f ca="1">LeaveTracker[[#This Row],[Days]]&amp;" "&amp;LeaveTracker[[#This Row],[Type of Leave]]</f>
        <v>1 VL</v>
      </c>
      <c r="L4879" s="23">
        <f ca="1">NETWORKDAYS(LeaveTracker[[#This Row],[Start Date]],LeaveTracker[[#This Row],[End Date]],lstHolidays)</f>
        <v>1</v>
      </c>
      <c r="M4879" s="27"/>
    </row>
    <row r="4880" spans="1:13" ht="30" customHeight="1" x14ac:dyDescent="0.3">
      <c r="A4880" s="27">
        <f t="shared" si="51"/>
        <v>1171</v>
      </c>
      <c r="B4880" s="31">
        <v>45028</v>
      </c>
      <c r="C4880" s="31">
        <v>44994</v>
      </c>
      <c r="D4880" s="19" t="s">
        <v>1809</v>
      </c>
      <c r="E4880" s="19" t="str">
        <f>IF(ISBLANK(LeaveTracker[[#This Row],[Employee Name]]),"-----",VLOOKUP(LeaveTracker[[#This Row],[Employee Name]],Employees[[Employee Name]:[Office]],7))</f>
        <v>CENRO</v>
      </c>
      <c r="F4880" s="19" t="str">
        <f>IF(ISBLANK(LeaveTracker[[#This Row],[Employee Name]]),"-----",VLOOKUP(LeaveTracker[[#This Row],[Employee Name]],Employees[[Employee Name]:[Office]],6))</f>
        <v>CASUAL</v>
      </c>
      <c r="G4880" s="31">
        <v>45000</v>
      </c>
      <c r="H4880" s="31">
        <v>45000</v>
      </c>
      <c r="I4880" s="19" t="s">
        <v>298</v>
      </c>
      <c r="J4880" s="43" t="s">
        <v>2100</v>
      </c>
      <c r="K4880" s="61" t="str">
        <f ca="1">LeaveTracker[[#This Row],[Days]]&amp;" "&amp;LeaveTracker[[#This Row],[Type of Leave]]</f>
        <v>1 OTHER</v>
      </c>
      <c r="L4880" s="23">
        <f ca="1">NETWORKDAYS(LeaveTracker[[#This Row],[Start Date]],LeaveTracker[[#This Row],[End Date]],lstHolidays)</f>
        <v>1</v>
      </c>
      <c r="M4880" s="27"/>
    </row>
    <row r="4881" spans="1:13" ht="30" customHeight="1" x14ac:dyDescent="0.3">
      <c r="A4881" s="27">
        <f t="shared" si="51"/>
        <v>1172</v>
      </c>
      <c r="B4881" s="31">
        <v>45028</v>
      </c>
      <c r="C4881" s="31">
        <v>45006</v>
      </c>
      <c r="D4881" s="19" t="s">
        <v>1901</v>
      </c>
      <c r="E4881" s="19" t="str">
        <f>IF(ISBLANK(LeaveTracker[[#This Row],[Employee Name]]),"-----",VLOOKUP(LeaveTracker[[#This Row],[Employee Name]],Employees[[Employee Name]:[Office]],7))</f>
        <v>TICC</v>
      </c>
      <c r="F4881" s="19" t="str">
        <f>IF(ISBLANK(LeaveTracker[[#This Row],[Employee Name]]),"-----",VLOOKUP(LeaveTracker[[#This Row],[Employee Name]],Employees[[Employee Name]:[Office]],6))</f>
        <v>CASUAL</v>
      </c>
      <c r="G4881" s="24">
        <v>45005</v>
      </c>
      <c r="H4881" s="24">
        <v>45005</v>
      </c>
      <c r="I4881" s="19" t="s">
        <v>81</v>
      </c>
      <c r="K4881" s="61" t="str">
        <f ca="1">LeaveTracker[[#This Row],[Days]]&amp;" "&amp;LeaveTracker[[#This Row],[Type of Leave]]</f>
        <v>1 SL</v>
      </c>
      <c r="L4881" s="23">
        <f ca="1">NETWORKDAYS(LeaveTracker[[#This Row],[Start Date]],LeaveTracker[[#This Row],[End Date]],lstHolidays)</f>
        <v>1</v>
      </c>
      <c r="M4881" s="27"/>
    </row>
    <row r="4882" spans="1:13" ht="30" customHeight="1" x14ac:dyDescent="0.3">
      <c r="A4882" s="27">
        <f t="shared" si="51"/>
        <v>1173</v>
      </c>
      <c r="B4882" s="31">
        <v>45028</v>
      </c>
      <c r="C4882" s="31">
        <v>44991</v>
      </c>
      <c r="D4882" s="19" t="s">
        <v>1901</v>
      </c>
      <c r="E4882" s="19" t="str">
        <f>IF(ISBLANK(LeaveTracker[[#This Row],[Employee Name]]),"-----",VLOOKUP(LeaveTracker[[#This Row],[Employee Name]],Employees[[Employee Name]:[Office]],7))</f>
        <v>TICC</v>
      </c>
      <c r="F4882" s="19" t="str">
        <f>IF(ISBLANK(LeaveTracker[[#This Row],[Employee Name]]),"-----",VLOOKUP(LeaveTracker[[#This Row],[Employee Name]],Employees[[Employee Name]:[Office]],6))</f>
        <v>CASUAL</v>
      </c>
      <c r="G4882" s="24">
        <v>44987</v>
      </c>
      <c r="H4882" s="24">
        <v>44987</v>
      </c>
      <c r="I4882" s="19" t="s">
        <v>81</v>
      </c>
      <c r="K4882" s="61" t="str">
        <f ca="1">LeaveTracker[[#This Row],[Days]]&amp;" "&amp;LeaveTracker[[#This Row],[Type of Leave]]</f>
        <v>1 SL</v>
      </c>
      <c r="L4882" s="23">
        <f ca="1">NETWORKDAYS(LeaveTracker[[#This Row],[Start Date]],LeaveTracker[[#This Row],[End Date]],lstHolidays)</f>
        <v>1</v>
      </c>
      <c r="M4882" s="27"/>
    </row>
    <row r="4883" spans="1:13" ht="30" customHeight="1" x14ac:dyDescent="0.3">
      <c r="A4883" s="27">
        <f t="shared" si="51"/>
        <v>1174</v>
      </c>
      <c r="B4883" s="31">
        <v>45028</v>
      </c>
      <c r="C4883" s="31">
        <v>45012</v>
      </c>
      <c r="D4883" s="19" t="s">
        <v>1846</v>
      </c>
      <c r="E4883" s="19" t="str">
        <f>IF(ISBLANK(LeaveTracker[[#This Row],[Employee Name]]),"-----",VLOOKUP(LeaveTracker[[#This Row],[Employee Name]],Employees[[Employee Name]:[Office]],7))</f>
        <v>ACCOUNTING</v>
      </c>
      <c r="F4883" s="19" t="str">
        <f>IF(ISBLANK(LeaveTracker[[#This Row],[Employee Name]]),"-----",VLOOKUP(LeaveTracker[[#This Row],[Employee Name]],Employees[[Employee Name]:[Office]],6))</f>
        <v>CASUAL</v>
      </c>
      <c r="G4883" s="24">
        <v>45014</v>
      </c>
      <c r="H4883" s="24">
        <v>45014</v>
      </c>
      <c r="I4883" s="19" t="s">
        <v>298</v>
      </c>
      <c r="J4883" s="43" t="s">
        <v>105</v>
      </c>
      <c r="K4883" s="61" t="str">
        <f ca="1">LeaveTracker[[#This Row],[Days]]&amp;" "&amp;LeaveTracker[[#This Row],[Type of Leave]]</f>
        <v>1 OTHER</v>
      </c>
      <c r="L4883" s="23">
        <f ca="1">NETWORKDAYS(LeaveTracker[[#This Row],[Start Date]],LeaveTracker[[#This Row],[End Date]],lstHolidays)</f>
        <v>1</v>
      </c>
      <c r="M4883" s="27"/>
    </row>
    <row r="4884" spans="1:13" ht="30" customHeight="1" x14ac:dyDescent="0.3">
      <c r="A4884" s="27">
        <f t="shared" si="51"/>
        <v>1175</v>
      </c>
      <c r="B4884" s="31">
        <v>45028</v>
      </c>
      <c r="C4884" s="31">
        <v>45012</v>
      </c>
      <c r="D4884" s="19" t="s">
        <v>1846</v>
      </c>
      <c r="E4884" s="19" t="str">
        <f>IF(ISBLANK(LeaveTracker[[#This Row],[Employee Name]]),"-----",VLOOKUP(LeaveTracker[[#This Row],[Employee Name]],Employees[[Employee Name]:[Office]],7))</f>
        <v>ACCOUNTING</v>
      </c>
      <c r="F4884" s="19" t="str">
        <f>IF(ISBLANK(LeaveTracker[[#This Row],[Employee Name]]),"-----",VLOOKUP(LeaveTracker[[#This Row],[Employee Name]],Employees[[Employee Name]:[Office]],6))</f>
        <v>CASUAL</v>
      </c>
      <c r="G4884" s="24">
        <v>45002</v>
      </c>
      <c r="H4884" s="24">
        <v>45002</v>
      </c>
      <c r="I4884" s="19" t="s">
        <v>298</v>
      </c>
      <c r="J4884" s="43" t="s">
        <v>105</v>
      </c>
      <c r="K4884" s="61" t="str">
        <f ca="1">LeaveTracker[[#This Row],[Days]]&amp;" "&amp;LeaveTracker[[#This Row],[Type of Leave]]</f>
        <v>1 OTHER</v>
      </c>
      <c r="L4884" s="23">
        <f ca="1">NETWORKDAYS(LeaveTracker[[#This Row],[Start Date]],LeaveTracker[[#This Row],[End Date]],lstHolidays)</f>
        <v>1</v>
      </c>
      <c r="M4884" s="27"/>
    </row>
    <row r="4885" spans="1:13" ht="30" customHeight="1" x14ac:dyDescent="0.3">
      <c r="A4885" s="27">
        <f t="shared" si="51"/>
        <v>1176</v>
      </c>
      <c r="B4885" s="31">
        <v>45028</v>
      </c>
      <c r="C4885" s="31">
        <v>45002</v>
      </c>
      <c r="D4885" s="19" t="s">
        <v>1877</v>
      </c>
      <c r="E4885" s="19" t="str">
        <f>IF(ISBLANK(LeaveTracker[[#This Row],[Employee Name]]),"-----",VLOOKUP(LeaveTracker[[#This Row],[Employee Name]],Employees[[Employee Name]:[Office]],7))</f>
        <v>TICC</v>
      </c>
      <c r="F4885" s="19" t="str">
        <f>IF(ISBLANK(LeaveTracker[[#This Row],[Employee Name]]),"-----",VLOOKUP(LeaveTracker[[#This Row],[Employee Name]],Employees[[Employee Name]:[Office]],6))</f>
        <v>CASUAL</v>
      </c>
      <c r="G4885" s="24">
        <v>45000</v>
      </c>
      <c r="H4885" s="24">
        <v>45000</v>
      </c>
      <c r="I4885" s="19" t="s">
        <v>81</v>
      </c>
      <c r="K4885" s="61" t="str">
        <f ca="1">LeaveTracker[[#This Row],[Days]]&amp;" "&amp;LeaveTracker[[#This Row],[Type of Leave]]</f>
        <v>1 SL</v>
      </c>
      <c r="L4885" s="23">
        <f ca="1">NETWORKDAYS(LeaveTracker[[#This Row],[Start Date]],LeaveTracker[[#This Row],[End Date]],lstHolidays)</f>
        <v>1</v>
      </c>
      <c r="M4885" s="27"/>
    </row>
    <row r="4886" spans="1:13" ht="30" customHeight="1" x14ac:dyDescent="0.3">
      <c r="A4886" s="27">
        <f t="shared" si="51"/>
        <v>1177</v>
      </c>
      <c r="B4886" s="31">
        <v>45028</v>
      </c>
      <c r="C4886" s="31">
        <v>44992</v>
      </c>
      <c r="D4886" s="19" t="s">
        <v>1865</v>
      </c>
      <c r="E4886" s="19" t="str">
        <f>IF(ISBLANK(LeaveTracker[[#This Row],[Employee Name]]),"-----",VLOOKUP(LeaveTracker[[#This Row],[Employee Name]],Employees[[Employee Name]:[Office]],7))</f>
        <v>TICC</v>
      </c>
      <c r="F4886" s="19" t="str">
        <f>IF(ISBLANK(LeaveTracker[[#This Row],[Employee Name]]),"-----",VLOOKUP(LeaveTracker[[#This Row],[Employee Name]],Employees[[Employee Name]:[Office]],6))</f>
        <v>CASUAL</v>
      </c>
      <c r="G4886" s="24">
        <v>45001</v>
      </c>
      <c r="H4886" s="24">
        <v>45016</v>
      </c>
      <c r="I4886" s="19" t="s">
        <v>82</v>
      </c>
      <c r="K4886" s="61" t="str">
        <f>LeaveTracker[[#This Row],[Days]]&amp;" "&amp;LeaveTracker[[#This Row],[Type of Leave]]</f>
        <v>11 VL</v>
      </c>
      <c r="L4886" s="23">
        <v>11</v>
      </c>
      <c r="M4886" s="27"/>
    </row>
    <row r="4887" spans="1:13" ht="30" customHeight="1" x14ac:dyDescent="0.3">
      <c r="A4887" s="27">
        <f t="shared" si="51"/>
        <v>1178</v>
      </c>
      <c r="B4887" s="31">
        <v>45028</v>
      </c>
      <c r="C4887" s="31">
        <v>44987</v>
      </c>
      <c r="D4887" s="19" t="s">
        <v>1865</v>
      </c>
      <c r="E4887" s="19" t="str">
        <f>IF(ISBLANK(LeaveTracker[[#This Row],[Employee Name]]),"-----",VLOOKUP(LeaveTracker[[#This Row],[Employee Name]],Employees[[Employee Name]:[Office]],7))</f>
        <v>TICC</v>
      </c>
      <c r="F4887" s="19" t="str">
        <f>IF(ISBLANK(LeaveTracker[[#This Row],[Employee Name]]),"-----",VLOOKUP(LeaveTracker[[#This Row],[Employee Name]],Employees[[Employee Name]:[Office]],6))</f>
        <v>CASUAL</v>
      </c>
      <c r="G4887" s="24">
        <v>44998</v>
      </c>
      <c r="H4887" s="24">
        <v>45000</v>
      </c>
      <c r="I4887" s="19" t="s">
        <v>82</v>
      </c>
      <c r="K4887" s="61" t="str">
        <f ca="1">LeaveTracker[[#This Row],[Days]]&amp;" "&amp;LeaveTracker[[#This Row],[Type of Leave]]</f>
        <v>3 VL</v>
      </c>
      <c r="L4887" s="23">
        <f ca="1">NETWORKDAYS(LeaveTracker[[#This Row],[Start Date]],LeaveTracker[[#This Row],[End Date]],lstHolidays)</f>
        <v>3</v>
      </c>
      <c r="M4887" s="27"/>
    </row>
    <row r="4888" spans="1:13" ht="30" customHeight="1" x14ac:dyDescent="0.3">
      <c r="A4888" s="27">
        <f t="shared" si="51"/>
        <v>1179</v>
      </c>
      <c r="B4888" s="31">
        <v>45028</v>
      </c>
      <c r="C4888" s="31">
        <v>44986</v>
      </c>
      <c r="D4888" s="19" t="s">
        <v>1865</v>
      </c>
      <c r="E4888" s="19" t="str">
        <f>IF(ISBLANK(LeaveTracker[[#This Row],[Employee Name]]),"-----",VLOOKUP(LeaveTracker[[#This Row],[Employee Name]],Employees[[Employee Name]:[Office]],7))</f>
        <v>TICC</v>
      </c>
      <c r="F4888" s="19" t="str">
        <f>IF(ISBLANK(LeaveTracker[[#This Row],[Employee Name]]),"-----",VLOOKUP(LeaveTracker[[#This Row],[Employee Name]],Employees[[Employee Name]:[Office]],6))</f>
        <v>CASUAL</v>
      </c>
      <c r="G4888" s="24">
        <v>44991</v>
      </c>
      <c r="H4888" s="24">
        <v>44995</v>
      </c>
      <c r="I4888" s="19" t="s">
        <v>82</v>
      </c>
      <c r="K4888" s="61" t="str">
        <f ca="1">LeaveTracker[[#This Row],[Days]]&amp;" "&amp;LeaveTracker[[#This Row],[Type of Leave]]</f>
        <v>5 VL</v>
      </c>
      <c r="L4888" s="23">
        <f ca="1">NETWORKDAYS(LeaveTracker[[#This Row],[Start Date]],LeaveTracker[[#This Row],[End Date]],lstHolidays)</f>
        <v>5</v>
      </c>
      <c r="M4888" s="27"/>
    </row>
    <row r="4889" spans="1:13" ht="30" customHeight="1" x14ac:dyDescent="0.3">
      <c r="A4889" s="27">
        <f t="shared" si="51"/>
        <v>1180</v>
      </c>
      <c r="B4889" s="31">
        <v>45028</v>
      </c>
      <c r="C4889" s="31">
        <v>44987</v>
      </c>
      <c r="D4889" s="19" t="s">
        <v>1865</v>
      </c>
      <c r="E4889" s="19" t="str">
        <f>IF(ISBLANK(LeaveTracker[[#This Row],[Employee Name]]),"-----",VLOOKUP(LeaveTracker[[#This Row],[Employee Name]],Employees[[Employee Name]:[Office]],7))</f>
        <v>TICC</v>
      </c>
      <c r="F4889" s="19" t="str">
        <f>IF(ISBLANK(LeaveTracker[[#This Row],[Employee Name]]),"-----",VLOOKUP(LeaveTracker[[#This Row],[Employee Name]],Employees[[Employee Name]:[Office]],6))</f>
        <v>CASUAL</v>
      </c>
      <c r="G4889" s="24">
        <v>44984</v>
      </c>
      <c r="H4889" s="24">
        <v>44986</v>
      </c>
      <c r="I4889" s="19" t="s">
        <v>81</v>
      </c>
      <c r="K4889" s="61" t="str">
        <f ca="1">LeaveTracker[[#This Row],[Days]]&amp;" "&amp;LeaveTracker[[#This Row],[Type of Leave]]</f>
        <v>3 SL</v>
      </c>
      <c r="L4889" s="23">
        <f ca="1">NETWORKDAYS(LeaveTracker[[#This Row],[Start Date]],LeaveTracker[[#This Row],[End Date]],lstHolidays)</f>
        <v>3</v>
      </c>
      <c r="M4889" s="27"/>
    </row>
    <row r="4890" spans="1:13" ht="30" customHeight="1" x14ac:dyDescent="0.3">
      <c r="A4890" s="27">
        <f t="shared" si="51"/>
        <v>1181</v>
      </c>
      <c r="B4890" s="31">
        <v>45028</v>
      </c>
      <c r="C4890" s="31">
        <v>44991</v>
      </c>
      <c r="D4890" s="19" t="s">
        <v>1840</v>
      </c>
      <c r="E4890" s="19" t="str">
        <f>IF(ISBLANK(LeaveTracker[[#This Row],[Employee Name]]),"-----",VLOOKUP(LeaveTracker[[#This Row],[Employee Name]],Employees[[Employee Name]:[Office]],7))</f>
        <v>ONT</v>
      </c>
      <c r="F4890" s="19" t="str">
        <f>IF(ISBLANK(LeaveTracker[[#This Row],[Employee Name]]),"-----",VLOOKUP(LeaveTracker[[#This Row],[Employee Name]],Employees[[Employee Name]:[Office]],6))</f>
        <v>CASUAL</v>
      </c>
      <c r="G4890" s="24">
        <v>45001</v>
      </c>
      <c r="H4890" s="24">
        <v>45013</v>
      </c>
      <c r="I4890" s="19" t="s">
        <v>82</v>
      </c>
      <c r="K4890" s="61" t="str">
        <f>LeaveTracker[[#This Row],[Days]]&amp;" "&amp;LeaveTracker[[#This Row],[Type of Leave]]</f>
        <v>10 VL</v>
      </c>
      <c r="L4890" s="23">
        <v>10</v>
      </c>
      <c r="M4890" s="27"/>
    </row>
    <row r="4891" spans="1:13" ht="30" customHeight="1" x14ac:dyDescent="0.3">
      <c r="A4891" s="27">
        <f t="shared" si="51"/>
        <v>1182</v>
      </c>
      <c r="B4891" s="31">
        <v>45028</v>
      </c>
      <c r="C4891" s="24">
        <v>45003</v>
      </c>
      <c r="D4891" s="19" t="s">
        <v>1787</v>
      </c>
      <c r="E4891" s="19" t="str">
        <f>IF(ISBLANK(LeaveTracker[[#This Row],[Employee Name]]),"-----",VLOOKUP(LeaveTracker[[#This Row],[Employee Name]],Employees[[Employee Name]:[Office]],7))</f>
        <v>MAHOGANY MARKET</v>
      </c>
      <c r="F4891" s="19" t="str">
        <f>IF(ISBLANK(LeaveTracker[[#This Row],[Employee Name]]),"-----",VLOOKUP(LeaveTracker[[#This Row],[Employee Name]],Employees[[Employee Name]:[Office]],6))</f>
        <v>CASUAL</v>
      </c>
      <c r="G4891" s="24">
        <v>45003</v>
      </c>
      <c r="H4891" s="24">
        <v>45004</v>
      </c>
      <c r="I4891" s="19" t="s">
        <v>82</v>
      </c>
      <c r="K4891" s="61" t="str">
        <f>LeaveTracker[[#This Row],[Days]]&amp;" "&amp;LeaveTracker[[#This Row],[Type of Leave]]</f>
        <v>2 VL</v>
      </c>
      <c r="L4891" s="23">
        <v>2</v>
      </c>
      <c r="M4891" s="27"/>
    </row>
    <row r="4892" spans="1:13" ht="30" customHeight="1" x14ac:dyDescent="0.3">
      <c r="A4892" s="27">
        <f t="shared" si="51"/>
        <v>1183</v>
      </c>
      <c r="B4892" s="31">
        <v>45028</v>
      </c>
      <c r="C4892" s="31">
        <v>44984</v>
      </c>
      <c r="D4892" s="19" t="s">
        <v>1839</v>
      </c>
      <c r="E4892" s="19" t="str">
        <f>IF(ISBLANK(LeaveTracker[[#This Row],[Employee Name]]),"-----",VLOOKUP(LeaveTracker[[#This Row],[Employee Name]],Employees[[Employee Name]:[Office]],7))</f>
        <v>TCIS</v>
      </c>
      <c r="F4892" s="19" t="str">
        <f>IF(ISBLANK(LeaveTracker[[#This Row],[Employee Name]]),"-----",VLOOKUP(LeaveTracker[[#This Row],[Employee Name]],Employees[[Employee Name]:[Office]],6))</f>
        <v>CASUAL</v>
      </c>
      <c r="G4892" s="24">
        <v>44979</v>
      </c>
      <c r="H4892" s="24">
        <v>44980</v>
      </c>
      <c r="I4892" s="19" t="s">
        <v>81</v>
      </c>
      <c r="K4892" s="61" t="str">
        <f ca="1">LeaveTracker[[#This Row],[Days]]&amp;" "&amp;LeaveTracker[[#This Row],[Type of Leave]]</f>
        <v>2 SL</v>
      </c>
      <c r="L4892" s="23">
        <f ca="1">NETWORKDAYS(LeaveTracker[[#This Row],[Start Date]],LeaveTracker[[#This Row],[End Date]],lstHolidays)</f>
        <v>2</v>
      </c>
      <c r="M4892" s="27"/>
    </row>
    <row r="4893" spans="1:13" ht="30" customHeight="1" x14ac:dyDescent="0.3">
      <c r="A4893" s="27">
        <f t="shared" si="51"/>
        <v>1184</v>
      </c>
      <c r="B4893" s="31">
        <v>45028</v>
      </c>
      <c r="C4893" s="31">
        <v>45005</v>
      </c>
      <c r="D4893" s="19" t="s">
        <v>1842</v>
      </c>
      <c r="E4893" s="19" t="str">
        <f>IF(ISBLANK(LeaveTracker[[#This Row],[Employee Name]]),"-----",VLOOKUP(LeaveTracker[[#This Row],[Employee Name]],Employees[[Employee Name]:[Office]],7))</f>
        <v>CPDO</v>
      </c>
      <c r="F4893" s="19" t="str">
        <f>IF(ISBLANK(LeaveTracker[[#This Row],[Employee Name]]),"-----",VLOOKUP(LeaveTracker[[#This Row],[Employee Name]],Employees[[Employee Name]:[Office]],6))</f>
        <v>CASUAL</v>
      </c>
      <c r="G4893" s="24">
        <v>45016</v>
      </c>
      <c r="H4893" s="24">
        <v>45016</v>
      </c>
      <c r="I4893" s="19" t="s">
        <v>298</v>
      </c>
      <c r="J4893" s="43" t="s">
        <v>105</v>
      </c>
      <c r="K4893" s="61" t="str">
        <f ca="1">LeaveTracker[[#This Row],[Days]]&amp;" "&amp;LeaveTracker[[#This Row],[Type of Leave]]</f>
        <v>1 OTHER</v>
      </c>
      <c r="L4893" s="23">
        <f ca="1">NETWORKDAYS(LeaveTracker[[#This Row],[Start Date]],LeaveTracker[[#This Row],[End Date]],lstHolidays)</f>
        <v>1</v>
      </c>
      <c r="M4893" s="27"/>
    </row>
    <row r="4894" spans="1:13" ht="30" customHeight="1" x14ac:dyDescent="0.3">
      <c r="A4894" s="27">
        <f t="shared" ref="A4894:A4957" si="52">A4893+1</f>
        <v>1185</v>
      </c>
      <c r="B4894" s="31">
        <v>45028</v>
      </c>
      <c r="C4894" s="31">
        <v>45015</v>
      </c>
      <c r="D4894" s="19" t="s">
        <v>1900</v>
      </c>
      <c r="E4894" s="19" t="str">
        <f>IF(ISBLANK(LeaveTracker[[#This Row],[Employee Name]]),"-----",VLOOKUP(LeaveTracker[[#This Row],[Employee Name]],Employees[[Employee Name]:[Office]],7))</f>
        <v>TICC</v>
      </c>
      <c r="F4894" s="19" t="str">
        <f>IF(ISBLANK(LeaveTracker[[#This Row],[Employee Name]]),"-----",VLOOKUP(LeaveTracker[[#This Row],[Employee Name]],Employees[[Employee Name]:[Office]],6))</f>
        <v>CASUAL</v>
      </c>
      <c r="G4894" s="24">
        <v>45021</v>
      </c>
      <c r="H4894" s="24">
        <v>45021</v>
      </c>
      <c r="I4894" s="19" t="s">
        <v>298</v>
      </c>
      <c r="J4894" s="43" t="s">
        <v>105</v>
      </c>
      <c r="K4894" s="61" t="str">
        <f ca="1">LeaveTracker[[#This Row],[Days]]&amp;" "&amp;LeaveTracker[[#This Row],[Type of Leave]]</f>
        <v>1 OTHER</v>
      </c>
      <c r="L4894" s="23">
        <f ca="1">NETWORKDAYS(LeaveTracker[[#This Row],[Start Date]],LeaveTracker[[#This Row],[End Date]],lstHolidays)</f>
        <v>1</v>
      </c>
      <c r="M4894" s="27"/>
    </row>
    <row r="4895" spans="1:13" ht="30" customHeight="1" x14ac:dyDescent="0.3">
      <c r="A4895" s="27">
        <f t="shared" si="52"/>
        <v>1186</v>
      </c>
      <c r="B4895" s="31">
        <v>45028</v>
      </c>
      <c r="C4895" s="31">
        <v>44996</v>
      </c>
      <c r="D4895" s="19" t="s">
        <v>1966</v>
      </c>
      <c r="E4895" s="19" t="str">
        <f>IF(ISBLANK(LeaveTracker[[#This Row],[Employee Name]]),"-----",VLOOKUP(LeaveTracker[[#This Row],[Employee Name]],Employees[[Employee Name]:[Office]],7))</f>
        <v>PICNIC GROVE</v>
      </c>
      <c r="F4895" s="19" t="str">
        <f>IF(ISBLANK(LeaveTracker[[#This Row],[Employee Name]]),"-----",VLOOKUP(LeaveTracker[[#This Row],[Employee Name]],Employees[[Employee Name]:[Office]],6))</f>
        <v>CASUAL</v>
      </c>
      <c r="G4895" s="24">
        <v>45006</v>
      </c>
      <c r="H4895" s="24">
        <v>45006</v>
      </c>
      <c r="I4895" s="19" t="s">
        <v>82</v>
      </c>
      <c r="K4895" s="61" t="str">
        <f ca="1">LeaveTracker[[#This Row],[Days]]&amp;" "&amp;LeaveTracker[[#This Row],[Type of Leave]]</f>
        <v>1 VL</v>
      </c>
      <c r="L4895" s="23">
        <f ca="1">NETWORKDAYS(LeaveTracker[[#This Row],[Start Date]],LeaveTracker[[#This Row],[End Date]],lstHolidays)</f>
        <v>1</v>
      </c>
      <c r="M4895" s="27"/>
    </row>
    <row r="4896" spans="1:13" ht="30" customHeight="1" x14ac:dyDescent="0.3">
      <c r="A4896" s="27">
        <v>1186</v>
      </c>
      <c r="B4896" s="31">
        <v>45028</v>
      </c>
      <c r="C4896" s="31">
        <v>44996</v>
      </c>
      <c r="D4896" s="19" t="s">
        <v>1966</v>
      </c>
      <c r="E4896" s="19" t="str">
        <f>IF(ISBLANK(LeaveTracker[[#This Row],[Employee Name]]),"-----",VLOOKUP(LeaveTracker[[#This Row],[Employee Name]],Employees[[Employee Name]:[Office]],7))</f>
        <v>PICNIC GROVE</v>
      </c>
      <c r="F4896" s="19" t="str">
        <f>IF(ISBLANK(LeaveTracker[[#This Row],[Employee Name]]),"-----",VLOOKUP(LeaveTracker[[#This Row],[Employee Name]],Employees[[Employee Name]:[Office]],6))</f>
        <v>CASUAL</v>
      </c>
      <c r="G4896" s="24">
        <v>45009</v>
      </c>
      <c r="H4896" s="24">
        <v>45009</v>
      </c>
      <c r="I4896" s="19" t="s">
        <v>82</v>
      </c>
      <c r="K4896" s="61" t="str">
        <f ca="1">LeaveTracker[[#This Row],[Days]]&amp;" "&amp;LeaveTracker[[#This Row],[Type of Leave]]</f>
        <v>1 VL</v>
      </c>
      <c r="L4896" s="23">
        <f ca="1">NETWORKDAYS(LeaveTracker[[#This Row],[Start Date]],LeaveTracker[[#This Row],[End Date]],lstHolidays)</f>
        <v>1</v>
      </c>
      <c r="M4896" s="27"/>
    </row>
    <row r="4897" spans="1:13" ht="30" customHeight="1" x14ac:dyDescent="0.3">
      <c r="A4897" s="27">
        <v>1186</v>
      </c>
      <c r="B4897" s="31">
        <v>45028</v>
      </c>
      <c r="C4897" s="31">
        <v>44996</v>
      </c>
      <c r="D4897" s="19" t="s">
        <v>1966</v>
      </c>
      <c r="E4897" s="19" t="str">
        <f>IF(ISBLANK(LeaveTracker[[#This Row],[Employee Name]]),"-----",VLOOKUP(LeaveTracker[[#This Row],[Employee Name]],Employees[[Employee Name]:[Office]],7))</f>
        <v>PICNIC GROVE</v>
      </c>
      <c r="F4897" s="19" t="str">
        <f>IF(ISBLANK(LeaveTracker[[#This Row],[Employee Name]]),"-----",VLOOKUP(LeaveTracker[[#This Row],[Employee Name]],Employees[[Employee Name]:[Office]],6))</f>
        <v>CASUAL</v>
      </c>
      <c r="G4897" s="24">
        <v>45013</v>
      </c>
      <c r="H4897" s="24">
        <v>45013</v>
      </c>
      <c r="I4897" s="19" t="s">
        <v>82</v>
      </c>
      <c r="K4897" s="61" t="str">
        <f ca="1">LeaveTracker[[#This Row],[Days]]&amp;" "&amp;LeaveTracker[[#This Row],[Type of Leave]]</f>
        <v>1 VL</v>
      </c>
      <c r="L4897" s="23">
        <f ca="1">NETWORKDAYS(LeaveTracker[[#This Row],[Start Date]],LeaveTracker[[#This Row],[End Date]],lstHolidays)</f>
        <v>1</v>
      </c>
      <c r="M4897" s="27"/>
    </row>
    <row r="4898" spans="1:13" ht="30" customHeight="1" x14ac:dyDescent="0.3">
      <c r="A4898" s="27">
        <v>1186</v>
      </c>
      <c r="B4898" s="31">
        <v>45028</v>
      </c>
      <c r="C4898" s="31">
        <v>44996</v>
      </c>
      <c r="D4898" s="19" t="s">
        <v>1966</v>
      </c>
      <c r="E4898" s="19" t="str">
        <f>IF(ISBLANK(LeaveTracker[[#This Row],[Employee Name]]),"-----",VLOOKUP(LeaveTracker[[#This Row],[Employee Name]],Employees[[Employee Name]:[Office]],7))</f>
        <v>PICNIC GROVE</v>
      </c>
      <c r="F4898" s="19" t="str">
        <f>IF(ISBLANK(LeaveTracker[[#This Row],[Employee Name]]),"-----",VLOOKUP(LeaveTracker[[#This Row],[Employee Name]],Employees[[Employee Name]:[Office]],6))</f>
        <v>CASUAL</v>
      </c>
      <c r="G4898" s="24">
        <v>45016</v>
      </c>
      <c r="H4898" s="24">
        <v>45016</v>
      </c>
      <c r="I4898" s="19" t="s">
        <v>82</v>
      </c>
      <c r="K4898" s="61" t="str">
        <f ca="1">LeaveTracker[[#This Row],[Days]]&amp;" "&amp;LeaveTracker[[#This Row],[Type of Leave]]</f>
        <v>1 VL</v>
      </c>
      <c r="L4898" s="23">
        <f ca="1">NETWORKDAYS(LeaveTracker[[#This Row],[Start Date]],LeaveTracker[[#This Row],[End Date]],lstHolidays)</f>
        <v>1</v>
      </c>
      <c r="M4898" s="27"/>
    </row>
    <row r="4899" spans="1:13" ht="30" customHeight="1" x14ac:dyDescent="0.3">
      <c r="A4899" s="27">
        <f t="shared" si="52"/>
        <v>1187</v>
      </c>
      <c r="B4899" s="31">
        <v>45028</v>
      </c>
      <c r="C4899" s="31">
        <v>44995</v>
      </c>
      <c r="D4899" s="19" t="s">
        <v>1832</v>
      </c>
      <c r="E4899" s="19" t="str">
        <f>IF(ISBLANK(LeaveTracker[[#This Row],[Employee Name]]),"-----",VLOOKUP(LeaveTracker[[#This Row],[Employee Name]],Employees[[Employee Name]:[Office]],7))</f>
        <v>CCT</v>
      </c>
      <c r="F4899" s="19" t="str">
        <f>IF(ISBLANK(LeaveTracker[[#This Row],[Employee Name]]),"-----",VLOOKUP(LeaveTracker[[#This Row],[Employee Name]],Employees[[Employee Name]:[Office]],6))</f>
        <v>CASUAL</v>
      </c>
      <c r="G4899" s="24">
        <v>45002</v>
      </c>
      <c r="H4899" s="24">
        <v>45002</v>
      </c>
      <c r="I4899" s="19" t="s">
        <v>82</v>
      </c>
      <c r="K4899" s="61" t="str">
        <f ca="1">LeaveTracker[[#This Row],[Days]]&amp;" "&amp;LeaveTracker[[#This Row],[Type of Leave]]</f>
        <v>1 VL</v>
      </c>
      <c r="L4899" s="23">
        <f ca="1">NETWORKDAYS(LeaveTracker[[#This Row],[Start Date]],LeaveTracker[[#This Row],[End Date]],lstHolidays)</f>
        <v>1</v>
      </c>
      <c r="M4899" s="27"/>
    </row>
    <row r="4900" spans="1:13" ht="30" customHeight="1" x14ac:dyDescent="0.3">
      <c r="A4900" s="27">
        <v>1187</v>
      </c>
      <c r="B4900" s="31">
        <v>45028</v>
      </c>
      <c r="C4900" s="31">
        <v>44995</v>
      </c>
      <c r="D4900" s="19" t="s">
        <v>1832</v>
      </c>
      <c r="E4900" s="19" t="str">
        <f>IF(ISBLANK(LeaveTracker[[#This Row],[Employee Name]]),"-----",VLOOKUP(LeaveTracker[[#This Row],[Employee Name]],Employees[[Employee Name]:[Office]],7))</f>
        <v>CCT</v>
      </c>
      <c r="F4900" s="19" t="str">
        <f>IF(ISBLANK(LeaveTracker[[#This Row],[Employee Name]]),"-----",VLOOKUP(LeaveTracker[[#This Row],[Employee Name]],Employees[[Employee Name]:[Office]],6))</f>
        <v>CASUAL</v>
      </c>
      <c r="G4900" s="24">
        <v>45005</v>
      </c>
      <c r="H4900" s="24">
        <v>45005</v>
      </c>
      <c r="I4900" s="19" t="s">
        <v>82</v>
      </c>
      <c r="K4900" s="61" t="str">
        <f ca="1">LeaveTracker[[#This Row],[Days]]&amp;" "&amp;LeaveTracker[[#This Row],[Type of Leave]]</f>
        <v>1 VL</v>
      </c>
      <c r="L4900" s="23">
        <f ca="1">NETWORKDAYS(LeaveTracker[[#This Row],[Start Date]],LeaveTracker[[#This Row],[End Date]],lstHolidays)</f>
        <v>1</v>
      </c>
      <c r="M4900" s="27"/>
    </row>
    <row r="4901" spans="1:13" ht="30" customHeight="1" x14ac:dyDescent="0.3">
      <c r="A4901" s="27">
        <f t="shared" si="52"/>
        <v>1188</v>
      </c>
      <c r="B4901" s="31">
        <v>45028</v>
      </c>
      <c r="C4901" s="31">
        <v>44994</v>
      </c>
      <c r="D4901" s="19" t="s">
        <v>1832</v>
      </c>
      <c r="E4901" s="19" t="str">
        <f>IF(ISBLANK(LeaveTracker[[#This Row],[Employee Name]]),"-----",VLOOKUP(LeaveTracker[[#This Row],[Employee Name]],Employees[[Employee Name]:[Office]],7))</f>
        <v>CCT</v>
      </c>
      <c r="F4901" s="19" t="str">
        <f>IF(ISBLANK(LeaveTracker[[#This Row],[Employee Name]]),"-----",VLOOKUP(LeaveTracker[[#This Row],[Employee Name]],Employees[[Employee Name]:[Office]],6))</f>
        <v>CASUAL</v>
      </c>
      <c r="G4901" s="24">
        <v>44991</v>
      </c>
      <c r="H4901" s="24">
        <v>44991</v>
      </c>
      <c r="I4901" s="19" t="s">
        <v>81</v>
      </c>
      <c r="K4901" s="61" t="str">
        <f ca="1">LeaveTracker[[#This Row],[Days]]&amp;" "&amp;LeaveTracker[[#This Row],[Type of Leave]]</f>
        <v>1 SL</v>
      </c>
      <c r="L4901" s="23">
        <f ca="1">NETWORKDAYS(LeaveTracker[[#This Row],[Start Date]],LeaveTracker[[#This Row],[End Date]],lstHolidays)</f>
        <v>1</v>
      </c>
      <c r="M4901" s="27"/>
    </row>
    <row r="4902" spans="1:13" ht="30" customHeight="1" x14ac:dyDescent="0.3">
      <c r="A4902" s="27">
        <v>1188</v>
      </c>
      <c r="B4902" s="31">
        <v>45028</v>
      </c>
      <c r="C4902" s="31">
        <v>44994</v>
      </c>
      <c r="D4902" s="19" t="s">
        <v>1832</v>
      </c>
      <c r="E4902" s="19" t="str">
        <f>IF(ISBLANK(LeaveTracker[[#This Row],[Employee Name]]),"-----",VLOOKUP(LeaveTracker[[#This Row],[Employee Name]],Employees[[Employee Name]:[Office]],7))</f>
        <v>CCT</v>
      </c>
      <c r="F4902" s="19" t="str">
        <f>IF(ISBLANK(LeaveTracker[[#This Row],[Employee Name]]),"-----",VLOOKUP(LeaveTracker[[#This Row],[Employee Name]],Employees[[Employee Name]:[Office]],6))</f>
        <v>CASUAL</v>
      </c>
      <c r="G4902" s="24">
        <v>44993</v>
      </c>
      <c r="H4902" s="24">
        <v>44993</v>
      </c>
      <c r="I4902" s="19" t="s">
        <v>81</v>
      </c>
      <c r="K4902" s="61" t="str">
        <f ca="1">LeaveTracker[[#This Row],[Days]]&amp;" "&amp;LeaveTracker[[#This Row],[Type of Leave]]</f>
        <v>1 SL</v>
      </c>
      <c r="L4902" s="23">
        <f ca="1">NETWORKDAYS(LeaveTracker[[#This Row],[Start Date]],LeaveTracker[[#This Row],[End Date]],lstHolidays)</f>
        <v>1</v>
      </c>
      <c r="M4902" s="27"/>
    </row>
    <row r="4903" spans="1:13" ht="30" customHeight="1" x14ac:dyDescent="0.3">
      <c r="A4903" s="27">
        <f t="shared" si="52"/>
        <v>1189</v>
      </c>
      <c r="B4903" s="31">
        <v>45028</v>
      </c>
      <c r="C4903" s="31">
        <v>44992</v>
      </c>
      <c r="D4903" s="19" t="s">
        <v>1811</v>
      </c>
      <c r="E4903" s="19" t="str">
        <f>IF(ISBLANK(LeaveTracker[[#This Row],[Employee Name]]),"-----",VLOOKUP(LeaveTracker[[#This Row],[Employee Name]],Employees[[Employee Name]:[Office]],7))</f>
        <v>TCNHS</v>
      </c>
      <c r="F4903" s="19" t="str">
        <f>IF(ISBLANK(LeaveTracker[[#This Row],[Employee Name]]),"-----",VLOOKUP(LeaveTracker[[#This Row],[Employee Name]],Employees[[Employee Name]:[Office]],6))</f>
        <v>CASUAL</v>
      </c>
      <c r="G4903" s="24">
        <v>45019</v>
      </c>
      <c r="H4903" s="24">
        <v>45021</v>
      </c>
      <c r="I4903" s="19" t="s">
        <v>298</v>
      </c>
      <c r="J4903" s="43" t="s">
        <v>105</v>
      </c>
      <c r="K4903" s="61" t="str">
        <f ca="1">LeaveTracker[[#This Row],[Days]]&amp;" "&amp;LeaveTracker[[#This Row],[Type of Leave]]</f>
        <v>3 OTHER</v>
      </c>
      <c r="L4903" s="23">
        <f ca="1">NETWORKDAYS(LeaveTracker[[#This Row],[Start Date]],LeaveTracker[[#This Row],[End Date]],lstHolidays)</f>
        <v>3</v>
      </c>
      <c r="M4903" s="27"/>
    </row>
    <row r="4904" spans="1:13" ht="30" customHeight="1" x14ac:dyDescent="0.3">
      <c r="A4904" s="27">
        <f t="shared" si="52"/>
        <v>1190</v>
      </c>
      <c r="B4904" s="31">
        <v>45028</v>
      </c>
      <c r="C4904" s="31">
        <v>44991</v>
      </c>
      <c r="D4904" s="19" t="s">
        <v>1811</v>
      </c>
      <c r="E4904" s="19" t="str">
        <f>IF(ISBLANK(LeaveTracker[[#This Row],[Employee Name]]),"-----",VLOOKUP(LeaveTracker[[#This Row],[Employee Name]],Employees[[Employee Name]:[Office]],7))</f>
        <v>TCNHS</v>
      </c>
      <c r="F4904" s="19" t="str">
        <f>IF(ISBLANK(LeaveTracker[[#This Row],[Employee Name]]),"-----",VLOOKUP(LeaveTracker[[#This Row],[Employee Name]],Employees[[Employee Name]:[Office]],6))</f>
        <v>CASUAL</v>
      </c>
      <c r="G4904" s="24">
        <v>44986</v>
      </c>
      <c r="H4904" s="24">
        <v>44988</v>
      </c>
      <c r="I4904" s="19" t="s">
        <v>81</v>
      </c>
      <c r="K4904" s="61" t="str">
        <f ca="1">LeaveTracker[[#This Row],[Days]]&amp;" "&amp;LeaveTracker[[#This Row],[Type of Leave]]</f>
        <v>3 SL</v>
      </c>
      <c r="L4904" s="23">
        <f ca="1">NETWORKDAYS(LeaveTracker[[#This Row],[Start Date]],LeaveTracker[[#This Row],[End Date]],lstHolidays)</f>
        <v>3</v>
      </c>
      <c r="M4904" s="27"/>
    </row>
    <row r="4905" spans="1:13" ht="30" customHeight="1" x14ac:dyDescent="0.3">
      <c r="A4905" s="27">
        <f t="shared" si="52"/>
        <v>1191</v>
      </c>
      <c r="B4905" s="31">
        <v>45028</v>
      </c>
      <c r="C4905" s="31">
        <v>44991</v>
      </c>
      <c r="D4905" s="19" t="s">
        <v>1811</v>
      </c>
      <c r="E4905" s="19" t="str">
        <f>IF(ISBLANK(LeaveTracker[[#This Row],[Employee Name]]),"-----",VLOOKUP(LeaveTracker[[#This Row],[Employee Name]],Employees[[Employee Name]:[Office]],7))</f>
        <v>TCNHS</v>
      </c>
      <c r="F4905" s="19" t="str">
        <f>IF(ISBLANK(LeaveTracker[[#This Row],[Employee Name]]),"-----",VLOOKUP(LeaveTracker[[#This Row],[Employee Name]],Employees[[Employee Name]:[Office]],6))</f>
        <v>CASUAL</v>
      </c>
      <c r="G4905" s="24">
        <v>44984</v>
      </c>
      <c r="H4905" s="24">
        <v>44985</v>
      </c>
      <c r="I4905" s="19" t="s">
        <v>81</v>
      </c>
      <c r="K4905" s="61" t="str">
        <f ca="1">LeaveTracker[[#This Row],[Days]]&amp;" "&amp;LeaveTracker[[#This Row],[Type of Leave]]</f>
        <v>2 SL</v>
      </c>
      <c r="L4905" s="23">
        <f ca="1">NETWORKDAYS(LeaveTracker[[#This Row],[Start Date]],LeaveTracker[[#This Row],[End Date]],lstHolidays)</f>
        <v>2</v>
      </c>
      <c r="M4905" s="27"/>
    </row>
    <row r="4906" spans="1:13" ht="30" customHeight="1" x14ac:dyDescent="0.3">
      <c r="A4906" s="27">
        <f t="shared" si="52"/>
        <v>1192</v>
      </c>
      <c r="B4906" s="31">
        <v>45028</v>
      </c>
      <c r="C4906" s="31">
        <v>44991</v>
      </c>
      <c r="D4906" s="19" t="s">
        <v>1811</v>
      </c>
      <c r="E4906" s="19" t="str">
        <f>IF(ISBLANK(LeaveTracker[[#This Row],[Employee Name]]),"-----",VLOOKUP(LeaveTracker[[#This Row],[Employee Name]],Employees[[Employee Name]:[Office]],7))</f>
        <v>TCNHS</v>
      </c>
      <c r="F4906" s="19" t="str">
        <f>IF(ISBLANK(LeaveTracker[[#This Row],[Employee Name]]),"-----",VLOOKUP(LeaveTracker[[#This Row],[Employee Name]],Employees[[Employee Name]:[Office]],6))</f>
        <v>CASUAL</v>
      </c>
      <c r="G4906" s="24">
        <v>45000</v>
      </c>
      <c r="H4906" s="24">
        <v>45000</v>
      </c>
      <c r="I4906" s="19" t="s">
        <v>81</v>
      </c>
      <c r="K4906" s="61" t="str">
        <f ca="1">LeaveTracker[[#This Row],[Days]]&amp;" "&amp;LeaveTracker[[#This Row],[Type of Leave]]</f>
        <v>1 SL</v>
      </c>
      <c r="L4906" s="23">
        <f ca="1">NETWORKDAYS(LeaveTracker[[#This Row],[Start Date]],LeaveTracker[[#This Row],[End Date]],lstHolidays)</f>
        <v>1</v>
      </c>
      <c r="M4906" s="27"/>
    </row>
    <row r="4907" spans="1:13" ht="30" customHeight="1" x14ac:dyDescent="0.3">
      <c r="A4907" s="27">
        <v>1192</v>
      </c>
      <c r="B4907" s="31">
        <v>45028</v>
      </c>
      <c r="C4907" s="31">
        <v>44991</v>
      </c>
      <c r="D4907" s="19" t="s">
        <v>1811</v>
      </c>
      <c r="E4907" s="19" t="str">
        <f>IF(ISBLANK(LeaveTracker[[#This Row],[Employee Name]]),"-----",VLOOKUP(LeaveTracker[[#This Row],[Employee Name]],Employees[[Employee Name]:[Office]],7))</f>
        <v>TCNHS</v>
      </c>
      <c r="F4907" s="19" t="str">
        <f>IF(ISBLANK(LeaveTracker[[#This Row],[Employee Name]]),"-----",VLOOKUP(LeaveTracker[[#This Row],[Employee Name]],Employees[[Employee Name]:[Office]],6))</f>
        <v>CASUAL</v>
      </c>
      <c r="G4907" s="24">
        <v>45005</v>
      </c>
      <c r="H4907" s="24">
        <v>45005</v>
      </c>
      <c r="I4907" s="19" t="s">
        <v>81</v>
      </c>
      <c r="K4907" s="61" t="str">
        <f ca="1">LeaveTracker[[#This Row],[Days]]&amp;" "&amp;LeaveTracker[[#This Row],[Type of Leave]]</f>
        <v>1 SL</v>
      </c>
      <c r="L4907" s="23">
        <f ca="1">NETWORKDAYS(LeaveTracker[[#This Row],[Start Date]],LeaveTracker[[#This Row],[End Date]],lstHolidays)</f>
        <v>1</v>
      </c>
      <c r="M4907" s="27"/>
    </row>
    <row r="4908" spans="1:13" ht="30" customHeight="1" x14ac:dyDescent="0.3">
      <c r="A4908" s="27">
        <f t="shared" si="52"/>
        <v>1193</v>
      </c>
      <c r="B4908" s="31">
        <v>45028</v>
      </c>
      <c r="C4908" s="31">
        <v>45001</v>
      </c>
      <c r="D4908" s="19" t="s">
        <v>1823</v>
      </c>
      <c r="E4908" s="19" t="str">
        <f>IF(ISBLANK(LeaveTracker[[#This Row],[Employee Name]]),"-----",VLOOKUP(LeaveTracker[[#This Row],[Employee Name]],Employees[[Employee Name]:[Office]],7))</f>
        <v>TICC</v>
      </c>
      <c r="F4908" s="19" t="str">
        <f>IF(ISBLANK(LeaveTracker[[#This Row],[Employee Name]]),"-----",VLOOKUP(LeaveTracker[[#This Row],[Employee Name]],Employees[[Employee Name]:[Office]],6))</f>
        <v>CASUAL</v>
      </c>
      <c r="G4908" s="24">
        <v>44999</v>
      </c>
      <c r="H4908" s="24">
        <v>45000</v>
      </c>
      <c r="I4908" s="19" t="s">
        <v>81</v>
      </c>
      <c r="K4908" s="61" t="str">
        <f ca="1">LeaveTracker[[#This Row],[Days]]&amp;" "&amp;LeaveTracker[[#This Row],[Type of Leave]]</f>
        <v>2 SL</v>
      </c>
      <c r="L4908" s="23">
        <f ca="1">NETWORKDAYS(LeaveTracker[[#This Row],[Start Date]],LeaveTracker[[#This Row],[End Date]],lstHolidays)</f>
        <v>2</v>
      </c>
      <c r="M4908" s="27"/>
    </row>
    <row r="4909" spans="1:13" ht="30" customHeight="1" x14ac:dyDescent="0.3">
      <c r="A4909" s="27">
        <f t="shared" si="52"/>
        <v>1194</v>
      </c>
      <c r="B4909" s="31">
        <v>45028</v>
      </c>
      <c r="C4909" s="31">
        <v>44992</v>
      </c>
      <c r="D4909" s="19" t="s">
        <v>1823</v>
      </c>
      <c r="E4909" s="19" t="str">
        <f>IF(ISBLANK(LeaveTracker[[#This Row],[Employee Name]]),"-----",VLOOKUP(LeaveTracker[[#This Row],[Employee Name]],Employees[[Employee Name]:[Office]],7))</f>
        <v>TICC</v>
      </c>
      <c r="F4909" s="19" t="str">
        <f>IF(ISBLANK(LeaveTracker[[#This Row],[Employee Name]]),"-----",VLOOKUP(LeaveTracker[[#This Row],[Employee Name]],Employees[[Employee Name]:[Office]],6))</f>
        <v>CASUAL</v>
      </c>
      <c r="G4909" s="24">
        <v>44988</v>
      </c>
      <c r="H4909" s="24">
        <v>44988</v>
      </c>
      <c r="I4909" s="19" t="s">
        <v>298</v>
      </c>
      <c r="J4909" s="43" t="s">
        <v>105</v>
      </c>
      <c r="K4909" s="61" t="str">
        <f ca="1">LeaveTracker[[#This Row],[Days]]&amp;" "&amp;LeaveTracker[[#This Row],[Type of Leave]]</f>
        <v>1 OTHER</v>
      </c>
      <c r="L4909" s="23">
        <f ca="1">NETWORKDAYS(LeaveTracker[[#This Row],[Start Date]],LeaveTracker[[#This Row],[End Date]],lstHolidays)</f>
        <v>1</v>
      </c>
      <c r="M4909" s="27"/>
    </row>
    <row r="4910" spans="1:13" ht="30" customHeight="1" x14ac:dyDescent="0.3">
      <c r="A4910" s="27">
        <v>1194</v>
      </c>
      <c r="B4910" s="31">
        <v>45028</v>
      </c>
      <c r="C4910" s="31">
        <v>44992</v>
      </c>
      <c r="D4910" s="19" t="s">
        <v>1823</v>
      </c>
      <c r="E4910" s="19" t="str">
        <f>IF(ISBLANK(LeaveTracker[[#This Row],[Employee Name]]),"-----",VLOOKUP(LeaveTracker[[#This Row],[Employee Name]],Employees[[Employee Name]:[Office]],7))</f>
        <v>TICC</v>
      </c>
      <c r="F4910" s="19" t="str">
        <f>IF(ISBLANK(LeaveTracker[[#This Row],[Employee Name]]),"-----",VLOOKUP(LeaveTracker[[#This Row],[Employee Name]],Employees[[Employee Name]:[Office]],6))</f>
        <v>CASUAL</v>
      </c>
      <c r="G4910" s="24">
        <v>44991</v>
      </c>
      <c r="H4910" s="24">
        <v>44991</v>
      </c>
      <c r="I4910" s="19" t="s">
        <v>298</v>
      </c>
      <c r="J4910" s="43" t="s">
        <v>105</v>
      </c>
      <c r="K4910" s="61" t="str">
        <f ca="1">LeaveTracker[[#This Row],[Days]]&amp;" "&amp;LeaveTracker[[#This Row],[Type of Leave]]</f>
        <v>1 OTHER</v>
      </c>
      <c r="L4910" s="23">
        <f ca="1">NETWORKDAYS(LeaveTracker[[#This Row],[Start Date]],LeaveTracker[[#This Row],[End Date]],lstHolidays)</f>
        <v>1</v>
      </c>
      <c r="M4910" s="27"/>
    </row>
    <row r="4911" spans="1:13" ht="30" customHeight="1" x14ac:dyDescent="0.3">
      <c r="A4911" s="27">
        <f t="shared" si="52"/>
        <v>1195</v>
      </c>
      <c r="B4911" s="31">
        <v>45028</v>
      </c>
      <c r="C4911" s="31">
        <v>45008</v>
      </c>
      <c r="D4911" s="19" t="s">
        <v>1970</v>
      </c>
      <c r="E4911" s="19" t="str">
        <f>IF(ISBLANK(LeaveTracker[[#This Row],[Employee Name]]),"-----",VLOOKUP(LeaveTracker[[#This Row],[Employee Name]],Employees[[Employee Name]:[Office]],7))</f>
        <v>TICC</v>
      </c>
      <c r="F4911" s="19" t="str">
        <f>IF(ISBLANK(LeaveTracker[[#This Row],[Employee Name]]),"-----",VLOOKUP(LeaveTracker[[#This Row],[Employee Name]],Employees[[Employee Name]:[Office]],6))</f>
        <v>CASUAL</v>
      </c>
      <c r="G4911" s="24">
        <v>45009</v>
      </c>
      <c r="H4911" s="24">
        <v>45009</v>
      </c>
      <c r="I4911" s="19" t="s">
        <v>298</v>
      </c>
      <c r="J4911" s="43" t="s">
        <v>105</v>
      </c>
      <c r="K4911" s="61" t="str">
        <f ca="1">LeaveTracker[[#This Row],[Days]]&amp;" "&amp;LeaveTracker[[#This Row],[Type of Leave]]</f>
        <v>1 OTHER</v>
      </c>
      <c r="L4911" s="23">
        <f ca="1">NETWORKDAYS(LeaveTracker[[#This Row],[Start Date]],LeaveTracker[[#This Row],[End Date]],lstHolidays)</f>
        <v>1</v>
      </c>
      <c r="M4911" s="27"/>
    </row>
    <row r="4912" spans="1:13" ht="30" customHeight="1" x14ac:dyDescent="0.3">
      <c r="A4912" s="27">
        <f t="shared" si="52"/>
        <v>1196</v>
      </c>
      <c r="B4912" s="31">
        <v>45028</v>
      </c>
      <c r="C4912" s="31">
        <v>45008</v>
      </c>
      <c r="D4912" s="19" t="s">
        <v>1970</v>
      </c>
      <c r="E4912" s="19" t="str">
        <f>IF(ISBLANK(LeaveTracker[[#This Row],[Employee Name]]),"-----",VLOOKUP(LeaveTracker[[#This Row],[Employee Name]],Employees[[Employee Name]:[Office]],7))</f>
        <v>TICC</v>
      </c>
      <c r="F4912" s="19" t="str">
        <f>IF(ISBLANK(LeaveTracker[[#This Row],[Employee Name]]),"-----",VLOOKUP(LeaveTracker[[#This Row],[Employee Name]],Employees[[Employee Name]:[Office]],6))</f>
        <v>CASUAL</v>
      </c>
      <c r="G4912" s="24">
        <v>45005</v>
      </c>
      <c r="H4912" s="24">
        <v>45006</v>
      </c>
      <c r="I4912" s="19" t="s">
        <v>81</v>
      </c>
      <c r="K4912" s="61" t="str">
        <f ca="1">LeaveTracker[[#This Row],[Days]]&amp;" "&amp;LeaveTracker[[#This Row],[Type of Leave]]</f>
        <v>2 SL</v>
      </c>
      <c r="L4912" s="23">
        <f ca="1">NETWORKDAYS(LeaveTracker[[#This Row],[Start Date]],LeaveTracker[[#This Row],[End Date]],lstHolidays)</f>
        <v>2</v>
      </c>
      <c r="M4912" s="27"/>
    </row>
    <row r="4913" spans="1:13" ht="30" customHeight="1" x14ac:dyDescent="0.3">
      <c r="A4913" s="27">
        <f t="shared" si="52"/>
        <v>1197</v>
      </c>
      <c r="B4913" s="31">
        <v>45028</v>
      </c>
      <c r="C4913" s="31">
        <v>45009</v>
      </c>
      <c r="D4913" s="19" t="s">
        <v>1775</v>
      </c>
      <c r="E4913" s="19" t="str">
        <f>IF(ISBLANK(LeaveTracker[[#This Row],[Employee Name]]),"-----",VLOOKUP(LeaveTracker[[#This Row],[Employee Name]],Employees[[Employee Name]:[Office]],7))</f>
        <v>GSO</v>
      </c>
      <c r="F4913" s="19" t="str">
        <f>IF(ISBLANK(LeaveTracker[[#This Row],[Employee Name]]),"-----",VLOOKUP(LeaveTracker[[#This Row],[Employee Name]],Employees[[Employee Name]:[Office]],6))</f>
        <v>CASUAL</v>
      </c>
      <c r="G4913" s="24">
        <v>45019</v>
      </c>
      <c r="H4913" s="24">
        <v>45020</v>
      </c>
      <c r="I4913" s="19" t="s">
        <v>82</v>
      </c>
      <c r="K4913" s="61" t="str">
        <f ca="1">LeaveTracker[[#This Row],[Days]]&amp;" "&amp;LeaveTracker[[#This Row],[Type of Leave]]</f>
        <v>2 VL</v>
      </c>
      <c r="L4913" s="23">
        <f ca="1">NETWORKDAYS(LeaveTracker[[#This Row],[Start Date]],LeaveTracker[[#This Row],[End Date]],lstHolidays)</f>
        <v>2</v>
      </c>
      <c r="M4913" s="27"/>
    </row>
    <row r="4914" spans="1:13" ht="30" customHeight="1" x14ac:dyDescent="0.3">
      <c r="A4914" s="27">
        <f t="shared" si="52"/>
        <v>1198</v>
      </c>
      <c r="B4914" s="31">
        <v>45028</v>
      </c>
      <c r="C4914" s="31">
        <v>45005</v>
      </c>
      <c r="D4914" s="19" t="s">
        <v>1775</v>
      </c>
      <c r="E4914" s="19" t="str">
        <f>IF(ISBLANK(LeaveTracker[[#This Row],[Employee Name]]),"-----",VLOOKUP(LeaveTracker[[#This Row],[Employee Name]],Employees[[Employee Name]:[Office]],7))</f>
        <v>GSO</v>
      </c>
      <c r="F4914" s="19" t="str">
        <f>IF(ISBLANK(LeaveTracker[[#This Row],[Employee Name]]),"-----",VLOOKUP(LeaveTracker[[#This Row],[Employee Name]],Employees[[Employee Name]:[Office]],6))</f>
        <v>CASUAL</v>
      </c>
      <c r="G4914" s="24">
        <v>45012</v>
      </c>
      <c r="H4914" s="24">
        <v>45013</v>
      </c>
      <c r="I4914" s="19" t="s">
        <v>82</v>
      </c>
      <c r="K4914" s="61" t="str">
        <f ca="1">LeaveTracker[[#This Row],[Days]]&amp;" "&amp;LeaveTracker[[#This Row],[Type of Leave]]</f>
        <v>2 VL</v>
      </c>
      <c r="L4914" s="23">
        <f ca="1">NETWORKDAYS(LeaveTracker[[#This Row],[Start Date]],LeaveTracker[[#This Row],[End Date]],lstHolidays)</f>
        <v>2</v>
      </c>
      <c r="M4914" s="27"/>
    </row>
    <row r="4915" spans="1:13" ht="30" customHeight="1" x14ac:dyDescent="0.3">
      <c r="A4915" s="27">
        <f t="shared" si="52"/>
        <v>1199</v>
      </c>
      <c r="B4915" s="31">
        <v>45028</v>
      </c>
      <c r="C4915" s="31">
        <v>45012</v>
      </c>
      <c r="D4915" s="19" t="s">
        <v>1938</v>
      </c>
      <c r="E4915" s="19" t="str">
        <f>IF(ISBLANK(LeaveTracker[[#This Row],[Employee Name]]),"-----",VLOOKUP(LeaveTracker[[#This Row],[Employee Name]],Employees[[Employee Name]:[Office]],7))</f>
        <v>HOUSING</v>
      </c>
      <c r="F4915" s="19" t="str">
        <f>IF(ISBLANK(LeaveTracker[[#This Row],[Employee Name]]),"-----",VLOOKUP(LeaveTracker[[#This Row],[Employee Name]],Employees[[Employee Name]:[Office]],6))</f>
        <v>CASUAL</v>
      </c>
      <c r="G4915" s="24">
        <v>45012</v>
      </c>
      <c r="H4915" s="24">
        <v>45013</v>
      </c>
      <c r="I4915" s="19" t="s">
        <v>81</v>
      </c>
      <c r="K4915" s="61" t="str">
        <f ca="1">LeaveTracker[[#This Row],[Days]]&amp;" "&amp;LeaveTracker[[#This Row],[Type of Leave]]</f>
        <v>2 SL</v>
      </c>
      <c r="L4915" s="23">
        <f ca="1">NETWORKDAYS(LeaveTracker[[#This Row],[Start Date]],LeaveTracker[[#This Row],[End Date]],lstHolidays)</f>
        <v>2</v>
      </c>
      <c r="M4915" s="27"/>
    </row>
    <row r="4916" spans="1:13" ht="30" customHeight="1" x14ac:dyDescent="0.3">
      <c r="A4916" s="27">
        <f t="shared" si="52"/>
        <v>1200</v>
      </c>
      <c r="B4916" s="31">
        <v>45028</v>
      </c>
      <c r="C4916" s="31">
        <v>45012</v>
      </c>
      <c r="D4916" s="19" t="s">
        <v>1938</v>
      </c>
      <c r="E4916" s="19" t="str">
        <f>IF(ISBLANK(LeaveTracker[[#This Row],[Employee Name]]),"-----",VLOOKUP(LeaveTracker[[#This Row],[Employee Name]],Employees[[Employee Name]:[Office]],7))</f>
        <v>HOUSING</v>
      </c>
      <c r="F4916" s="19" t="str">
        <f>IF(ISBLANK(LeaveTracker[[#This Row],[Employee Name]]),"-----",VLOOKUP(LeaveTracker[[#This Row],[Employee Name]],Employees[[Employee Name]:[Office]],6))</f>
        <v>CASUAL</v>
      </c>
      <c r="G4916" s="24">
        <v>45006</v>
      </c>
      <c r="H4916" s="24">
        <v>45006</v>
      </c>
      <c r="I4916" s="19" t="s">
        <v>81</v>
      </c>
      <c r="K4916" s="61" t="str">
        <f ca="1">LeaveTracker[[#This Row],[Days]]&amp;" "&amp;LeaveTracker[[#This Row],[Type of Leave]]</f>
        <v>1 SL</v>
      </c>
      <c r="L4916" s="23">
        <f ca="1">NETWORKDAYS(LeaveTracker[[#This Row],[Start Date]],LeaveTracker[[#This Row],[End Date]],lstHolidays)</f>
        <v>1</v>
      </c>
      <c r="M4916" s="27"/>
    </row>
    <row r="4917" spans="1:13" ht="30" customHeight="1" x14ac:dyDescent="0.3">
      <c r="A4917" s="27">
        <v>1200</v>
      </c>
      <c r="B4917" s="31">
        <v>45028</v>
      </c>
      <c r="C4917" s="31">
        <v>45012</v>
      </c>
      <c r="D4917" s="19" t="s">
        <v>1938</v>
      </c>
      <c r="E4917" s="19" t="str">
        <f>IF(ISBLANK(LeaveTracker[[#This Row],[Employee Name]]),"-----",VLOOKUP(LeaveTracker[[#This Row],[Employee Name]],Employees[[Employee Name]:[Office]],7))</f>
        <v>HOUSING</v>
      </c>
      <c r="F4917" s="19" t="str">
        <f>IF(ISBLANK(LeaveTracker[[#This Row],[Employee Name]]),"-----",VLOOKUP(LeaveTracker[[#This Row],[Employee Name]],Employees[[Employee Name]:[Office]],6))</f>
        <v>CASUAL</v>
      </c>
      <c r="G4917" s="24">
        <v>45008</v>
      </c>
      <c r="H4917" s="24">
        <v>45009</v>
      </c>
      <c r="I4917" s="19" t="s">
        <v>81</v>
      </c>
      <c r="K4917" s="61" t="str">
        <f ca="1">LeaveTracker[[#This Row],[Days]]&amp;" "&amp;LeaveTracker[[#This Row],[Type of Leave]]</f>
        <v>2 SL</v>
      </c>
      <c r="L4917" s="23">
        <f ca="1">NETWORKDAYS(LeaveTracker[[#This Row],[Start Date]],LeaveTracker[[#This Row],[End Date]],lstHolidays)</f>
        <v>2</v>
      </c>
      <c r="M4917" s="27"/>
    </row>
    <row r="4918" spans="1:13" ht="30" customHeight="1" x14ac:dyDescent="0.3">
      <c r="A4918" s="27">
        <f t="shared" si="52"/>
        <v>1201</v>
      </c>
      <c r="B4918" s="31">
        <v>45028</v>
      </c>
      <c r="C4918" s="31">
        <v>45012</v>
      </c>
      <c r="D4918" s="19" t="s">
        <v>1938</v>
      </c>
      <c r="E4918" s="19" t="str">
        <f>IF(ISBLANK(LeaveTracker[[#This Row],[Employee Name]]),"-----",VLOOKUP(LeaveTracker[[#This Row],[Employee Name]],Employees[[Employee Name]:[Office]],7))</f>
        <v>HOUSING</v>
      </c>
      <c r="F4918" s="19" t="str">
        <f>IF(ISBLANK(LeaveTracker[[#This Row],[Employee Name]]),"-----",VLOOKUP(LeaveTracker[[#This Row],[Employee Name]],Employees[[Employee Name]:[Office]],6))</f>
        <v>CASUAL</v>
      </c>
      <c r="G4918" s="24">
        <v>45016</v>
      </c>
      <c r="H4918" s="24">
        <v>45021</v>
      </c>
      <c r="I4918" s="19" t="s">
        <v>82</v>
      </c>
      <c r="K4918" s="61" t="str">
        <f ca="1">LeaveTracker[[#This Row],[Days]]&amp;" "&amp;LeaveTracker[[#This Row],[Type of Leave]]</f>
        <v>4 VL</v>
      </c>
      <c r="L4918" s="23">
        <f ca="1">NETWORKDAYS(LeaveTracker[[#This Row],[Start Date]],LeaveTracker[[#This Row],[End Date]],lstHolidays)</f>
        <v>4</v>
      </c>
      <c r="M4918" s="27"/>
    </row>
    <row r="4919" spans="1:13" ht="30" customHeight="1" x14ac:dyDescent="0.3">
      <c r="A4919" s="27">
        <f t="shared" si="52"/>
        <v>1202</v>
      </c>
      <c r="B4919" s="31">
        <v>45028</v>
      </c>
      <c r="C4919" s="31">
        <v>45015</v>
      </c>
      <c r="D4919" s="19" t="s">
        <v>396</v>
      </c>
      <c r="E4919" s="19" t="str">
        <f>IF(ISBLANK(LeaveTracker[[#This Row],[Employee Name]]),"-----",VLOOKUP(LeaveTracker[[#This Row],[Employee Name]],Employees[[Employee Name]:[Office]],7))</f>
        <v>CTO</v>
      </c>
      <c r="F4919" s="19" t="str">
        <f>IF(ISBLANK(LeaveTracker[[#This Row],[Employee Name]]),"-----",VLOOKUP(LeaveTracker[[#This Row],[Employee Name]],Employees[[Employee Name]:[Office]],6))</f>
        <v>REGULAR</v>
      </c>
      <c r="G4919" s="24">
        <v>45009</v>
      </c>
      <c r="H4919" s="24">
        <v>45009</v>
      </c>
      <c r="I4919" s="19" t="s">
        <v>81</v>
      </c>
      <c r="K4919" s="61" t="str">
        <f ca="1">LeaveTracker[[#This Row],[Days]]&amp;" "&amp;LeaveTracker[[#This Row],[Type of Leave]]</f>
        <v>1 SL</v>
      </c>
      <c r="L4919" s="23">
        <f ca="1">NETWORKDAYS(LeaveTracker[[#This Row],[Start Date]],LeaveTracker[[#This Row],[End Date]],lstHolidays)</f>
        <v>1</v>
      </c>
      <c r="M4919" s="27"/>
    </row>
    <row r="4920" spans="1:13" ht="30" customHeight="1" x14ac:dyDescent="0.3">
      <c r="A4920" s="27">
        <f t="shared" si="52"/>
        <v>1203</v>
      </c>
      <c r="B4920" s="31">
        <v>45028</v>
      </c>
      <c r="C4920" s="31">
        <v>45019</v>
      </c>
      <c r="D4920" s="19" t="s">
        <v>391</v>
      </c>
      <c r="E4920" s="19" t="str">
        <f>IF(ISBLANK(LeaveTracker[[#This Row],[Employee Name]]),"-----",VLOOKUP(LeaveTracker[[#This Row],[Employee Name]],Employees[[Employee Name]:[Office]],7))</f>
        <v>CTO</v>
      </c>
      <c r="F4920" s="19" t="str">
        <f>IF(ISBLANK(LeaveTracker[[#This Row],[Employee Name]]),"-----",VLOOKUP(LeaveTracker[[#This Row],[Employee Name]],Employees[[Employee Name]:[Office]],6))</f>
        <v>REGULAR</v>
      </c>
      <c r="G4920" s="24">
        <v>45026</v>
      </c>
      <c r="H4920" s="24">
        <v>45030</v>
      </c>
      <c r="I4920" s="19" t="s">
        <v>82</v>
      </c>
      <c r="K4920" s="61" t="str">
        <f ca="1">LeaveTracker[[#This Row],[Days]]&amp;" "&amp;LeaveTracker[[#This Row],[Type of Leave]]</f>
        <v>5 VL</v>
      </c>
      <c r="L4920" s="23">
        <f ca="1">NETWORKDAYS(LeaveTracker[[#This Row],[Start Date]],LeaveTracker[[#This Row],[End Date]],lstHolidays)</f>
        <v>5</v>
      </c>
      <c r="M4920" s="27"/>
    </row>
    <row r="4921" spans="1:13" ht="30" customHeight="1" x14ac:dyDescent="0.3">
      <c r="A4921" s="27">
        <f t="shared" si="52"/>
        <v>1204</v>
      </c>
      <c r="B4921" s="31">
        <v>45028</v>
      </c>
      <c r="C4921" s="31">
        <v>45014</v>
      </c>
      <c r="D4921" s="19" t="s">
        <v>572</v>
      </c>
      <c r="E4921" s="19" t="str">
        <f>IF(ISBLANK(LeaveTracker[[#This Row],[Employee Name]]),"-----",VLOOKUP(LeaveTracker[[#This Row],[Employee Name]],Employees[[Employee Name]:[Office]],7))</f>
        <v>CCT</v>
      </c>
      <c r="F4921" s="19" t="str">
        <f>IF(ISBLANK(LeaveTracker[[#This Row],[Employee Name]]),"-----",VLOOKUP(LeaveTracker[[#This Row],[Employee Name]],Employees[[Employee Name]:[Office]],6))</f>
        <v>REGULAR</v>
      </c>
      <c r="G4921" s="24">
        <v>45012</v>
      </c>
      <c r="H4921" s="24">
        <v>45012</v>
      </c>
      <c r="I4921" s="19" t="s">
        <v>81</v>
      </c>
      <c r="K4921" s="61" t="str">
        <f ca="1">LeaveTracker[[#This Row],[Days]]&amp;" "&amp;LeaveTracker[[#This Row],[Type of Leave]]</f>
        <v>1 SL</v>
      </c>
      <c r="L4921" s="23">
        <f ca="1">NETWORKDAYS(LeaveTracker[[#This Row],[Start Date]],LeaveTracker[[#This Row],[End Date]],lstHolidays)</f>
        <v>1</v>
      </c>
      <c r="M4921" s="27"/>
    </row>
    <row r="4922" spans="1:13" ht="30" customHeight="1" x14ac:dyDescent="0.3">
      <c r="A4922" s="27">
        <f t="shared" si="52"/>
        <v>1205</v>
      </c>
      <c r="B4922" s="31">
        <v>45028</v>
      </c>
      <c r="C4922" s="31">
        <v>45002</v>
      </c>
      <c r="D4922" s="19" t="s">
        <v>833</v>
      </c>
      <c r="E4922" s="19" t="str">
        <f>IF(ISBLANK(LeaveTracker[[#This Row],[Employee Name]]),"-----",VLOOKUP(LeaveTracker[[#This Row],[Employee Name]],Employees[[Employee Name]:[Office]],7))</f>
        <v>CTO</v>
      </c>
      <c r="F4922" s="19" t="str">
        <f>IF(ISBLANK(LeaveTracker[[#This Row],[Employee Name]]),"-----",VLOOKUP(LeaveTracker[[#This Row],[Employee Name]],Employees[[Employee Name]:[Office]],6))</f>
        <v>REGULAR</v>
      </c>
      <c r="G4922" s="24">
        <v>45001</v>
      </c>
      <c r="H4922" s="24">
        <v>45001</v>
      </c>
      <c r="I4922" s="19" t="s">
        <v>298</v>
      </c>
      <c r="J4922" s="43" t="s">
        <v>105</v>
      </c>
      <c r="K4922" s="61" t="str">
        <f ca="1">LeaveTracker[[#This Row],[Days]]&amp;" "&amp;LeaveTracker[[#This Row],[Type of Leave]]</f>
        <v>1 OTHER</v>
      </c>
      <c r="L4922" s="23">
        <f ca="1">NETWORKDAYS(LeaveTracker[[#This Row],[Start Date]],LeaveTracker[[#This Row],[End Date]],lstHolidays)</f>
        <v>1</v>
      </c>
      <c r="M4922" s="27"/>
    </row>
    <row r="4923" spans="1:13" ht="30" customHeight="1" x14ac:dyDescent="0.3">
      <c r="A4923" s="27">
        <f t="shared" si="52"/>
        <v>1206</v>
      </c>
      <c r="B4923" s="31">
        <v>45028</v>
      </c>
      <c r="C4923" s="31">
        <v>45009</v>
      </c>
      <c r="D4923" s="19" t="s">
        <v>210</v>
      </c>
      <c r="E4923" s="19" t="str">
        <f>IF(ISBLANK(LeaveTracker[[#This Row],[Employee Name]]),"-----",VLOOKUP(LeaveTracker[[#This Row],[Employee Name]],Employees[[Employee Name]:[Office]],7))</f>
        <v>PDAO</v>
      </c>
      <c r="F4923" s="19" t="str">
        <f>IF(ISBLANK(LeaveTracker[[#This Row],[Employee Name]]),"-----",VLOOKUP(LeaveTracker[[#This Row],[Employee Name]],Employees[[Employee Name]:[Office]],6))</f>
        <v>REGULAR</v>
      </c>
      <c r="G4923" s="24">
        <v>45014</v>
      </c>
      <c r="H4923" s="24">
        <v>45014</v>
      </c>
      <c r="I4923" s="19" t="s">
        <v>82</v>
      </c>
      <c r="K4923" s="61" t="str">
        <f ca="1">LeaveTracker[[#This Row],[Days]]&amp;" "&amp;LeaveTracker[[#This Row],[Type of Leave]]</f>
        <v>1 VL</v>
      </c>
      <c r="L4923" s="23">
        <f ca="1">NETWORKDAYS(LeaveTracker[[#This Row],[Start Date]],LeaveTracker[[#This Row],[End Date]],lstHolidays)</f>
        <v>1</v>
      </c>
      <c r="M4923" s="27"/>
    </row>
    <row r="4924" spans="1:13" ht="30" customHeight="1" x14ac:dyDescent="0.3">
      <c r="A4924" s="27">
        <f t="shared" si="52"/>
        <v>1207</v>
      </c>
      <c r="B4924" s="31">
        <v>45028</v>
      </c>
      <c r="C4924" s="31">
        <v>44999</v>
      </c>
      <c r="D4924" s="19" t="s">
        <v>1945</v>
      </c>
      <c r="E4924" s="19" t="str">
        <f>IF(ISBLANK(LeaveTracker[[#This Row],[Employee Name]]),"-----",VLOOKUP(LeaveTracker[[#This Row],[Employee Name]],Employees[[Employee Name]:[Office]],7))</f>
        <v>CHO</v>
      </c>
      <c r="F4924" s="19" t="str">
        <f>IF(ISBLANK(LeaveTracker[[#This Row],[Employee Name]]),"-----",VLOOKUP(LeaveTracker[[#This Row],[Employee Name]],Employees[[Employee Name]:[Office]],6))</f>
        <v>CASUAL</v>
      </c>
      <c r="G4924" s="24">
        <v>45008</v>
      </c>
      <c r="H4924" s="24">
        <v>45008</v>
      </c>
      <c r="I4924" s="19" t="s">
        <v>298</v>
      </c>
      <c r="J4924" s="43" t="s">
        <v>158</v>
      </c>
      <c r="K4924" s="61" t="str">
        <f ca="1">LeaveTracker[[#This Row],[Days]]&amp;" "&amp;LeaveTracker[[#This Row],[Type of Leave]]</f>
        <v>1 OTHER</v>
      </c>
      <c r="L4924" s="23">
        <f ca="1">NETWORKDAYS(LeaveTracker[[#This Row],[Start Date]],LeaveTracker[[#This Row],[End Date]],lstHolidays)</f>
        <v>1</v>
      </c>
      <c r="M4924" s="27"/>
    </row>
    <row r="4925" spans="1:13" ht="30" customHeight="1" x14ac:dyDescent="0.3">
      <c r="A4925" s="27">
        <f t="shared" si="52"/>
        <v>1208</v>
      </c>
      <c r="B4925" s="31">
        <v>45028</v>
      </c>
      <c r="C4925" s="31">
        <v>45015</v>
      </c>
      <c r="D4925" s="19" t="s">
        <v>547</v>
      </c>
      <c r="E4925" s="19" t="str">
        <f>IF(ISBLANK(LeaveTracker[[#This Row],[Employee Name]]),"-----",VLOOKUP(LeaveTracker[[#This Row],[Employee Name]],Employees[[Employee Name]:[Office]],7))</f>
        <v>PICNIC GROVE</v>
      </c>
      <c r="F4925" s="19" t="str">
        <f>IF(ISBLANK(LeaveTracker[[#This Row],[Employee Name]]),"-----",VLOOKUP(LeaveTracker[[#This Row],[Employee Name]],Employees[[Employee Name]:[Office]],6))</f>
        <v>REGULAR</v>
      </c>
      <c r="G4925" s="24">
        <v>45033</v>
      </c>
      <c r="H4925" s="24">
        <v>45033</v>
      </c>
      <c r="I4925" s="19" t="s">
        <v>298</v>
      </c>
      <c r="J4925" s="43" t="s">
        <v>105</v>
      </c>
      <c r="K4925" s="61" t="str">
        <f ca="1">LeaveTracker[[#This Row],[Days]]&amp;" "&amp;LeaveTracker[[#This Row],[Type of Leave]]</f>
        <v>1 OTHER</v>
      </c>
      <c r="L4925" s="23">
        <f ca="1">NETWORKDAYS(LeaveTracker[[#This Row],[Start Date]],LeaveTracker[[#This Row],[End Date]],lstHolidays)</f>
        <v>1</v>
      </c>
      <c r="M4925" s="27"/>
    </row>
    <row r="4926" spans="1:13" ht="30" customHeight="1" x14ac:dyDescent="0.3">
      <c r="A4926" s="27">
        <f t="shared" si="52"/>
        <v>1209</v>
      </c>
      <c r="B4926" s="31">
        <v>45028</v>
      </c>
      <c r="C4926" s="31">
        <v>45015</v>
      </c>
      <c r="D4926" s="19" t="s">
        <v>878</v>
      </c>
      <c r="E4926" s="19" t="str">
        <f>IF(ISBLANK(LeaveTracker[[#This Row],[Employee Name]]),"-----",VLOOKUP(LeaveTracker[[#This Row],[Employee Name]],Employees[[Employee Name]:[Office]],7))</f>
        <v>GSO</v>
      </c>
      <c r="F4926" s="19" t="str">
        <f>IF(ISBLANK(LeaveTracker[[#This Row],[Employee Name]]),"-----",VLOOKUP(LeaveTracker[[#This Row],[Employee Name]],Employees[[Employee Name]:[Office]],6))</f>
        <v>REGULAR</v>
      </c>
      <c r="G4926" s="24">
        <v>45014</v>
      </c>
      <c r="H4926" s="24">
        <v>45014</v>
      </c>
      <c r="I4926" s="19" t="s">
        <v>81</v>
      </c>
      <c r="K4926" s="61" t="str">
        <f ca="1">LeaveTracker[[#This Row],[Days]]&amp;" "&amp;LeaveTracker[[#This Row],[Type of Leave]]</f>
        <v>1 SL</v>
      </c>
      <c r="L4926" s="23">
        <f ca="1">NETWORKDAYS(LeaveTracker[[#This Row],[Start Date]],LeaveTracker[[#This Row],[End Date]],lstHolidays)</f>
        <v>1</v>
      </c>
      <c r="M4926" s="27"/>
    </row>
    <row r="4927" spans="1:13" ht="30" customHeight="1" x14ac:dyDescent="0.3">
      <c r="A4927" s="27">
        <f t="shared" si="52"/>
        <v>1210</v>
      </c>
      <c r="B4927" s="31">
        <v>45028</v>
      </c>
      <c r="C4927" s="31">
        <v>45014</v>
      </c>
      <c r="D4927" s="19" t="s">
        <v>1306</v>
      </c>
      <c r="E4927" s="19" t="str">
        <f>IF(ISBLANK(LeaveTracker[[#This Row],[Employee Name]]),"-----",VLOOKUP(LeaveTracker[[#This Row],[Employee Name]],Employees[[Employee Name]:[Office]],7))</f>
        <v>ONT</v>
      </c>
      <c r="F4927" s="19" t="str">
        <f>IF(ISBLANK(LeaveTracker[[#This Row],[Employee Name]]),"-----",VLOOKUP(LeaveTracker[[#This Row],[Employee Name]],Employees[[Employee Name]:[Office]],6))</f>
        <v>REGULAR</v>
      </c>
      <c r="G4927" s="24">
        <v>45001</v>
      </c>
      <c r="H4927" s="24">
        <v>45001</v>
      </c>
      <c r="I4927" s="19" t="s">
        <v>298</v>
      </c>
      <c r="J4927" s="43" t="s">
        <v>105</v>
      </c>
      <c r="K4927" s="61" t="str">
        <f ca="1">LeaveTracker[[#This Row],[Days]]&amp;" "&amp;LeaveTracker[[#This Row],[Type of Leave]]</f>
        <v>1 OTHER</v>
      </c>
      <c r="L4927" s="23">
        <f ca="1">NETWORKDAYS(LeaveTracker[[#This Row],[Start Date]],LeaveTracker[[#This Row],[End Date]],lstHolidays)</f>
        <v>1</v>
      </c>
      <c r="M4927" s="27"/>
    </row>
    <row r="4928" spans="1:13" ht="30" customHeight="1" x14ac:dyDescent="0.3">
      <c r="A4928" s="27">
        <f t="shared" si="52"/>
        <v>1211</v>
      </c>
      <c r="B4928" s="31">
        <v>45028</v>
      </c>
      <c r="C4928" s="31">
        <v>45013</v>
      </c>
      <c r="D4928" s="19" t="s">
        <v>422</v>
      </c>
      <c r="E4928" s="19" t="str">
        <f>IF(ISBLANK(LeaveTracker[[#This Row],[Employee Name]]),"-----",VLOOKUP(LeaveTracker[[#This Row],[Employee Name]],Employees[[Employee Name]:[Office]],7))</f>
        <v>CTO</v>
      </c>
      <c r="F4928" s="19" t="str">
        <f>IF(ISBLANK(LeaveTracker[[#This Row],[Employee Name]]),"-----",VLOOKUP(LeaveTracker[[#This Row],[Employee Name]],Employees[[Employee Name]:[Office]],6))</f>
        <v>REGULAR</v>
      </c>
      <c r="G4928" s="24">
        <v>45015</v>
      </c>
      <c r="H4928" s="24">
        <v>45015</v>
      </c>
      <c r="I4928" s="19" t="s">
        <v>82</v>
      </c>
      <c r="K4928" s="61" t="str">
        <f ca="1">LeaveTracker[[#This Row],[Days]]&amp;" "&amp;LeaveTracker[[#This Row],[Type of Leave]]</f>
        <v>1 VL</v>
      </c>
      <c r="L4928" s="23">
        <f ca="1">NETWORKDAYS(LeaveTracker[[#This Row],[Start Date]],LeaveTracker[[#This Row],[End Date]],lstHolidays)</f>
        <v>1</v>
      </c>
      <c r="M4928" s="27"/>
    </row>
    <row r="4929" spans="1:13" ht="30" customHeight="1" x14ac:dyDescent="0.3">
      <c r="A4929" s="27">
        <f t="shared" si="52"/>
        <v>1212</v>
      </c>
      <c r="B4929" s="31">
        <v>45028</v>
      </c>
      <c r="C4929" s="31">
        <v>45013</v>
      </c>
      <c r="D4929" s="19" t="s">
        <v>422</v>
      </c>
      <c r="E4929" s="19" t="str">
        <f>IF(ISBLANK(LeaveTracker[[#This Row],[Employee Name]]),"-----",VLOOKUP(LeaveTracker[[#This Row],[Employee Name]],Employees[[Employee Name]:[Office]],7))</f>
        <v>CTO</v>
      </c>
      <c r="F4929" s="19" t="str">
        <f>IF(ISBLANK(LeaveTracker[[#This Row],[Employee Name]]),"-----",VLOOKUP(LeaveTracker[[#This Row],[Employee Name]],Employees[[Employee Name]:[Office]],6))</f>
        <v>REGULAR</v>
      </c>
      <c r="G4929" s="24">
        <v>44995</v>
      </c>
      <c r="H4929" s="24">
        <v>44995</v>
      </c>
      <c r="I4929" s="19" t="s">
        <v>81</v>
      </c>
      <c r="K4929" s="61" t="str">
        <f ca="1">LeaveTracker[[#This Row],[Days]]&amp;" "&amp;LeaveTracker[[#This Row],[Type of Leave]]</f>
        <v>1 SL</v>
      </c>
      <c r="L4929" s="23">
        <f ca="1">NETWORKDAYS(LeaveTracker[[#This Row],[Start Date]],LeaveTracker[[#This Row],[End Date]],lstHolidays)</f>
        <v>1</v>
      </c>
      <c r="M4929" s="27"/>
    </row>
    <row r="4930" spans="1:13" ht="30" customHeight="1" x14ac:dyDescent="0.3">
      <c r="A4930" s="27">
        <v>1212</v>
      </c>
      <c r="B4930" s="31">
        <v>45028</v>
      </c>
      <c r="C4930" s="31">
        <v>45013</v>
      </c>
      <c r="D4930" s="19" t="s">
        <v>422</v>
      </c>
      <c r="E4930" s="19" t="str">
        <f>IF(ISBLANK(LeaveTracker[[#This Row],[Employee Name]]),"-----",VLOOKUP(LeaveTracker[[#This Row],[Employee Name]],Employees[[Employee Name]:[Office]],7))</f>
        <v>CTO</v>
      </c>
      <c r="F4930" s="19" t="str">
        <f>IF(ISBLANK(LeaveTracker[[#This Row],[Employee Name]]),"-----",VLOOKUP(LeaveTracker[[#This Row],[Employee Name]],Employees[[Employee Name]:[Office]],6))</f>
        <v>REGULAR</v>
      </c>
      <c r="G4930" s="24">
        <v>45012</v>
      </c>
      <c r="H4930" s="24">
        <v>45012</v>
      </c>
      <c r="I4930" s="19" t="s">
        <v>81</v>
      </c>
      <c r="K4930" s="61" t="str">
        <f ca="1">LeaveTracker[[#This Row],[Days]]&amp;" "&amp;LeaveTracker[[#This Row],[Type of Leave]]</f>
        <v>1 SL</v>
      </c>
      <c r="L4930" s="23">
        <f ca="1">NETWORKDAYS(LeaveTracker[[#This Row],[Start Date]],LeaveTracker[[#This Row],[End Date]],lstHolidays)</f>
        <v>1</v>
      </c>
      <c r="M4930" s="27"/>
    </row>
    <row r="4931" spans="1:13" ht="30" customHeight="1" x14ac:dyDescent="0.3">
      <c r="A4931" s="27">
        <f t="shared" si="52"/>
        <v>1213</v>
      </c>
      <c r="B4931" s="31">
        <v>45028</v>
      </c>
      <c r="C4931" s="31">
        <v>45001</v>
      </c>
      <c r="D4931" s="19" t="s">
        <v>1039</v>
      </c>
      <c r="E4931" s="19" t="str">
        <f>IF(ISBLANK(LeaveTracker[[#This Row],[Employee Name]]),"-----",VLOOKUP(LeaveTracker[[#This Row],[Employee Name]],Employees[[Employee Name]:[Office]],7))</f>
        <v>ONT</v>
      </c>
      <c r="F4931" s="19" t="str">
        <f>IF(ISBLANK(LeaveTracker[[#This Row],[Employee Name]]),"-----",VLOOKUP(LeaveTracker[[#This Row],[Employee Name]],Employees[[Employee Name]:[Office]],6))</f>
        <v>REGULAR</v>
      </c>
      <c r="G4931" s="24">
        <v>44999</v>
      </c>
      <c r="H4931" s="24">
        <v>44999</v>
      </c>
      <c r="I4931" s="19" t="s">
        <v>81</v>
      </c>
      <c r="K4931" s="61" t="str">
        <f ca="1">LeaveTracker[[#This Row],[Days]]&amp;" "&amp;LeaveTracker[[#This Row],[Type of Leave]]</f>
        <v>1 SL</v>
      </c>
      <c r="L4931" s="23">
        <f ca="1">NETWORKDAYS(LeaveTracker[[#This Row],[Start Date]],LeaveTracker[[#This Row],[End Date]],lstHolidays)</f>
        <v>1</v>
      </c>
      <c r="M4931" s="27"/>
    </row>
    <row r="4932" spans="1:13" ht="30" customHeight="1" x14ac:dyDescent="0.3">
      <c r="A4932" s="27">
        <f t="shared" si="52"/>
        <v>1214</v>
      </c>
      <c r="B4932" s="31">
        <v>45028</v>
      </c>
      <c r="C4932" s="31">
        <v>44987</v>
      </c>
      <c r="D4932" s="19" t="s">
        <v>695</v>
      </c>
      <c r="E4932" s="19" t="str">
        <f>IF(ISBLANK(LeaveTracker[[#This Row],[Employee Name]]),"-----",VLOOKUP(LeaveTracker[[#This Row],[Employee Name]],Employees[[Employee Name]:[Office]],7))</f>
        <v>PICNIC GROVE</v>
      </c>
      <c r="F4932" s="19" t="str">
        <f>IF(ISBLANK(LeaveTracker[[#This Row],[Employee Name]]),"-----",VLOOKUP(LeaveTracker[[#This Row],[Employee Name]],Employees[[Employee Name]:[Office]],6))</f>
        <v>REGULAR</v>
      </c>
      <c r="G4932" s="24">
        <v>44998</v>
      </c>
      <c r="H4932" s="24">
        <v>45002</v>
      </c>
      <c r="I4932" s="19" t="s">
        <v>82</v>
      </c>
      <c r="K4932" s="61" t="str">
        <f ca="1">LeaveTracker[[#This Row],[Days]]&amp;" "&amp;LeaveTracker[[#This Row],[Type of Leave]]</f>
        <v>5 VL</v>
      </c>
      <c r="L4932" s="23">
        <f ca="1">NETWORKDAYS(LeaveTracker[[#This Row],[Start Date]],LeaveTracker[[#This Row],[End Date]],lstHolidays)</f>
        <v>5</v>
      </c>
      <c r="M4932" s="27"/>
    </row>
    <row r="4933" spans="1:13" ht="30" customHeight="1" x14ac:dyDescent="0.3">
      <c r="A4933" s="27">
        <f t="shared" si="52"/>
        <v>1215</v>
      </c>
      <c r="B4933" s="31">
        <v>45028</v>
      </c>
      <c r="C4933" s="31">
        <v>45005</v>
      </c>
      <c r="D4933" s="19" t="s">
        <v>396</v>
      </c>
      <c r="E4933" s="19" t="str">
        <f>IF(ISBLANK(LeaveTracker[[#This Row],[Employee Name]]),"-----",VLOOKUP(LeaveTracker[[#This Row],[Employee Name]],Employees[[Employee Name]:[Office]],7))</f>
        <v>CTO</v>
      </c>
      <c r="F4933" s="19" t="str">
        <f>IF(ISBLANK(LeaveTracker[[#This Row],[Employee Name]]),"-----",VLOOKUP(LeaveTracker[[#This Row],[Employee Name]],Employees[[Employee Name]:[Office]],6))</f>
        <v>REGULAR</v>
      </c>
      <c r="G4933" s="24">
        <v>45005</v>
      </c>
      <c r="H4933" s="24">
        <v>45005</v>
      </c>
      <c r="I4933" s="19" t="s">
        <v>81</v>
      </c>
      <c r="K4933" s="61" t="str">
        <f ca="1">LeaveTracker[[#This Row],[Days]]&amp;" "&amp;LeaveTracker[[#This Row],[Type of Leave]]</f>
        <v>1 SL</v>
      </c>
      <c r="L4933" s="23">
        <f ca="1">NETWORKDAYS(LeaveTracker[[#This Row],[Start Date]],LeaveTracker[[#This Row],[End Date]],lstHolidays)</f>
        <v>1</v>
      </c>
      <c r="M4933" s="27"/>
    </row>
    <row r="4934" spans="1:13" ht="30" customHeight="1" x14ac:dyDescent="0.3">
      <c r="A4934" s="27">
        <f t="shared" si="52"/>
        <v>1216</v>
      </c>
      <c r="B4934" s="31">
        <v>45028</v>
      </c>
      <c r="C4934" s="31">
        <v>45006</v>
      </c>
      <c r="D4934" s="19" t="s">
        <v>224</v>
      </c>
      <c r="E4934" s="19" t="str">
        <f>IF(ISBLANK(LeaveTracker[[#This Row],[Employee Name]]),"-----",VLOOKUP(LeaveTracker[[#This Row],[Employee Name]],Employees[[Employee Name]:[Office]],7))</f>
        <v>CSWDO</v>
      </c>
      <c r="F4934" s="19" t="str">
        <f>IF(ISBLANK(LeaveTracker[[#This Row],[Employee Name]]),"-----",VLOOKUP(LeaveTracker[[#This Row],[Employee Name]],Employees[[Employee Name]:[Office]],6))</f>
        <v>REGULAR</v>
      </c>
      <c r="G4934" s="24">
        <v>45005</v>
      </c>
      <c r="H4934" s="24">
        <v>45005</v>
      </c>
      <c r="I4934" s="19" t="s">
        <v>81</v>
      </c>
      <c r="K4934" s="61" t="str">
        <f ca="1">LeaveTracker[[#This Row],[Days]]&amp;" "&amp;LeaveTracker[[#This Row],[Type of Leave]]</f>
        <v>1 SL</v>
      </c>
      <c r="L4934" s="23">
        <f ca="1">NETWORKDAYS(LeaveTracker[[#This Row],[Start Date]],LeaveTracker[[#This Row],[End Date]],lstHolidays)</f>
        <v>1</v>
      </c>
      <c r="M4934" s="27"/>
    </row>
    <row r="4935" spans="1:13" ht="30" customHeight="1" x14ac:dyDescent="0.3">
      <c r="A4935" s="27">
        <f t="shared" si="52"/>
        <v>1217</v>
      </c>
      <c r="B4935" s="31">
        <v>45028</v>
      </c>
      <c r="C4935" s="31">
        <v>44838</v>
      </c>
      <c r="D4935" s="19" t="s">
        <v>304</v>
      </c>
      <c r="E4935" s="51" t="str">
        <f>IF(ISBLANK(LeaveTracker[[#This Row],[Employee Name]]),"-----",VLOOKUP(LeaveTracker[[#This Row],[Employee Name]],Employees[[Employee Name]:[Office]],7))</f>
        <v>TOPS (ADMIN CSU)</v>
      </c>
      <c r="F4935" s="19" t="str">
        <f>IF(ISBLANK(LeaveTracker[[#This Row],[Employee Name]]),"-----",VLOOKUP(LeaveTracker[[#This Row],[Employee Name]],Employees[[Employee Name]:[Office]],6))</f>
        <v>REGULAR</v>
      </c>
      <c r="G4935" s="24">
        <v>44834</v>
      </c>
      <c r="H4935" s="24">
        <v>44837</v>
      </c>
      <c r="I4935" s="19" t="s">
        <v>82</v>
      </c>
      <c r="K4935" s="61" t="str">
        <f ca="1">LeaveTracker[[#This Row],[Days]]&amp;" "&amp;LeaveTracker[[#This Row],[Type of Leave]]</f>
        <v>2 VL</v>
      </c>
      <c r="L4935" s="23">
        <f ca="1">NETWORKDAYS(LeaveTracker[[#This Row],[Start Date]],LeaveTracker[[#This Row],[End Date]],lstHolidays)</f>
        <v>2</v>
      </c>
      <c r="M4935" s="27"/>
    </row>
    <row r="4936" spans="1:13" ht="30" customHeight="1" x14ac:dyDescent="0.3">
      <c r="A4936" s="27">
        <f t="shared" si="52"/>
        <v>1218</v>
      </c>
      <c r="B4936" s="31">
        <v>45028</v>
      </c>
      <c r="C4936" s="31">
        <v>44816</v>
      </c>
      <c r="D4936" s="19" t="s">
        <v>779</v>
      </c>
      <c r="E4936" s="51" t="str">
        <f>IF(ISBLANK(LeaveTracker[[#This Row],[Employee Name]]),"-----",VLOOKUP(LeaveTracker[[#This Row],[Employee Name]],Employees[[Employee Name]:[Office]],7))</f>
        <v>AGRICULTURE OFFICE</v>
      </c>
      <c r="F4936" s="19" t="str">
        <f>IF(ISBLANK(LeaveTracker[[#This Row],[Employee Name]]),"-----",VLOOKUP(LeaveTracker[[#This Row],[Employee Name]],Employees[[Employee Name]:[Office]],6))</f>
        <v>REGULAR</v>
      </c>
      <c r="G4936" s="24">
        <v>44812</v>
      </c>
      <c r="H4936" s="24">
        <v>44813</v>
      </c>
      <c r="I4936" s="19" t="s">
        <v>298</v>
      </c>
      <c r="J4936" s="43" t="s">
        <v>105</v>
      </c>
      <c r="K4936" s="61" t="str">
        <f ca="1">LeaveTracker[[#This Row],[Days]]&amp;" "&amp;LeaveTracker[[#This Row],[Type of Leave]]</f>
        <v>2 OTHER</v>
      </c>
      <c r="L4936" s="23">
        <f ca="1">NETWORKDAYS(LeaveTracker[[#This Row],[Start Date]],LeaveTracker[[#This Row],[End Date]],lstHolidays)</f>
        <v>2</v>
      </c>
      <c r="M4936" s="27"/>
    </row>
    <row r="4937" spans="1:13" ht="30" customHeight="1" x14ac:dyDescent="0.3">
      <c r="A4937" s="27">
        <f t="shared" si="52"/>
        <v>1219</v>
      </c>
      <c r="B4937" s="31">
        <v>45028</v>
      </c>
      <c r="C4937" s="31">
        <v>44978</v>
      </c>
      <c r="D4937" s="19" t="s">
        <v>863</v>
      </c>
      <c r="E4937" s="19" t="str">
        <f>IF(ISBLANK(LeaveTracker[[#This Row],[Employee Name]]),"-----",VLOOKUP(LeaveTracker[[#This Row],[Employee Name]],Employees[[Employee Name]:[Office]],7))</f>
        <v>ACCOUNTING</v>
      </c>
      <c r="F4937" s="19" t="str">
        <f>IF(ISBLANK(LeaveTracker[[#This Row],[Employee Name]]),"-----",VLOOKUP(LeaveTracker[[#This Row],[Employee Name]],Employees[[Employee Name]:[Office]],6))</f>
        <v>REGULAR</v>
      </c>
      <c r="G4937" s="24">
        <v>44977</v>
      </c>
      <c r="H4937" s="24">
        <v>44977</v>
      </c>
      <c r="I4937" s="19" t="s">
        <v>81</v>
      </c>
      <c r="K4937" s="61" t="str">
        <f ca="1">LeaveTracker[[#This Row],[Days]]&amp;" "&amp;LeaveTracker[[#This Row],[Type of Leave]]</f>
        <v>1 SL</v>
      </c>
      <c r="L4937" s="23">
        <f ca="1">NETWORKDAYS(LeaveTracker[[#This Row],[Start Date]],LeaveTracker[[#This Row],[End Date]],lstHolidays)</f>
        <v>1</v>
      </c>
      <c r="M4937" s="27"/>
    </row>
    <row r="4938" spans="1:13" ht="30" customHeight="1" x14ac:dyDescent="0.3">
      <c r="A4938" s="27">
        <f t="shared" si="52"/>
        <v>1220</v>
      </c>
      <c r="B4938" s="31">
        <v>45028</v>
      </c>
      <c r="C4938" s="31">
        <v>44910</v>
      </c>
      <c r="D4938" s="19" t="s">
        <v>2208</v>
      </c>
      <c r="E4938" s="51" t="str">
        <f>IF(ISBLANK(LeaveTracker[[#This Row],[Employee Name]]),"-----",VLOOKUP(LeaveTracker[[#This Row],[Employee Name]],Employees[[Employee Name]:[Office]],7))</f>
        <v>TICC</v>
      </c>
      <c r="F4938" s="19">
        <f>IF(ISBLANK(LeaveTracker[[#This Row],[Employee Name]]),"-----",VLOOKUP(LeaveTracker[[#This Row],[Employee Name]],Employees[[Employee Name]:[Office]],6))</f>
        <v>0</v>
      </c>
      <c r="G4938" s="24">
        <v>44923</v>
      </c>
      <c r="H4938" s="24">
        <v>44923</v>
      </c>
      <c r="I4938" s="19" t="s">
        <v>298</v>
      </c>
      <c r="J4938" s="43" t="s">
        <v>105</v>
      </c>
      <c r="K4938" s="61" t="str">
        <f ca="1">LeaveTracker[[#This Row],[Days]]&amp;" "&amp;LeaveTracker[[#This Row],[Type of Leave]]</f>
        <v>1 OTHER</v>
      </c>
      <c r="L4938" s="23">
        <f ca="1">NETWORKDAYS(LeaveTracker[[#This Row],[Start Date]],LeaveTracker[[#This Row],[End Date]],lstHolidays)</f>
        <v>1</v>
      </c>
      <c r="M4938" s="27"/>
    </row>
    <row r="4939" spans="1:13" ht="30" customHeight="1" x14ac:dyDescent="0.3">
      <c r="A4939" s="27">
        <f t="shared" si="52"/>
        <v>1221</v>
      </c>
      <c r="B4939" s="31">
        <v>45028</v>
      </c>
      <c r="C4939" s="31">
        <v>44914</v>
      </c>
      <c r="D4939" s="19" t="s">
        <v>779</v>
      </c>
      <c r="E4939" s="51" t="str">
        <f>IF(ISBLANK(LeaveTracker[[#This Row],[Employee Name]]),"-----",VLOOKUP(LeaveTracker[[#This Row],[Employee Name]],Employees[[Employee Name]:[Office]],7))</f>
        <v>AGRICULTURE OFFICE</v>
      </c>
      <c r="F4939" s="19" t="str">
        <f>IF(ISBLANK(LeaveTracker[[#This Row],[Employee Name]]),"-----",VLOOKUP(LeaveTracker[[#This Row],[Employee Name]],Employees[[Employee Name]:[Office]],6))</f>
        <v>REGULAR</v>
      </c>
      <c r="G4939" s="24">
        <v>44921</v>
      </c>
      <c r="H4939" s="24">
        <v>44924</v>
      </c>
      <c r="I4939" s="19" t="s">
        <v>82</v>
      </c>
      <c r="K4939" s="61" t="str">
        <f ca="1">LeaveTracker[[#This Row],[Days]]&amp;" "&amp;LeaveTracker[[#This Row],[Type of Leave]]</f>
        <v>3 VL</v>
      </c>
      <c r="L4939" s="23">
        <f ca="1">NETWORKDAYS(LeaveTracker[[#This Row],[Start Date]],LeaveTracker[[#This Row],[End Date]],lstHolidays)</f>
        <v>3</v>
      </c>
      <c r="M4939" s="27"/>
    </row>
    <row r="4940" spans="1:13" ht="30" customHeight="1" x14ac:dyDescent="0.3">
      <c r="A4940" s="27">
        <f t="shared" si="52"/>
        <v>1222</v>
      </c>
      <c r="B4940" s="31">
        <v>45028</v>
      </c>
      <c r="C4940" s="24">
        <v>44917</v>
      </c>
      <c r="D4940" s="19" t="s">
        <v>666</v>
      </c>
      <c r="E4940" s="51" t="str">
        <f>IF(ISBLANK(LeaveTracker[[#This Row],[Employee Name]]),"-----",VLOOKUP(LeaveTracker[[#This Row],[Employee Name]],Employees[[Employee Name]:[Office]],7))</f>
        <v>AGRICULTURE OFFICE</v>
      </c>
      <c r="F4940" s="19" t="str">
        <f>IF(ISBLANK(LeaveTracker[[#This Row],[Employee Name]]),"-----",VLOOKUP(LeaveTracker[[#This Row],[Employee Name]],Employees[[Employee Name]:[Office]],6))</f>
        <v>REGULAR</v>
      </c>
      <c r="G4940" s="24">
        <v>44917</v>
      </c>
      <c r="H4940" s="24">
        <v>44918</v>
      </c>
      <c r="I4940" s="19" t="s">
        <v>82</v>
      </c>
      <c r="K4940" s="61" t="str">
        <f ca="1">LeaveTracker[[#This Row],[Days]]&amp;" "&amp;LeaveTracker[[#This Row],[Type of Leave]]</f>
        <v>2 VL</v>
      </c>
      <c r="L4940" s="23">
        <f ca="1">NETWORKDAYS(LeaveTracker[[#This Row],[Start Date]],LeaveTracker[[#This Row],[End Date]],lstHolidays)</f>
        <v>2</v>
      </c>
      <c r="M4940" s="27"/>
    </row>
    <row r="4941" spans="1:13" ht="30" customHeight="1" x14ac:dyDescent="0.3">
      <c r="A4941" s="27">
        <v>1222</v>
      </c>
      <c r="B4941" s="31">
        <v>45028</v>
      </c>
      <c r="C4941" s="24">
        <v>44922</v>
      </c>
      <c r="D4941" s="19" t="s">
        <v>666</v>
      </c>
      <c r="E4941" s="51" t="str">
        <f>IF(ISBLANK(LeaveTracker[[#This Row],[Employee Name]]),"-----",VLOOKUP(LeaveTracker[[#This Row],[Employee Name]],Employees[[Employee Name]:[Office]],7))</f>
        <v>AGRICULTURE OFFICE</v>
      </c>
      <c r="F4941" s="19" t="str">
        <f>IF(ISBLANK(LeaveTracker[[#This Row],[Employee Name]]),"-----",VLOOKUP(LeaveTracker[[#This Row],[Employee Name]],Employees[[Employee Name]:[Office]],6))</f>
        <v>REGULAR</v>
      </c>
      <c r="G4941" s="24">
        <v>44922</v>
      </c>
      <c r="H4941" s="24">
        <v>44922</v>
      </c>
      <c r="I4941" s="19" t="s">
        <v>82</v>
      </c>
      <c r="K4941" s="61" t="str">
        <f ca="1">LeaveTracker[[#This Row],[Days]]&amp;" "&amp;LeaveTracker[[#This Row],[Type of Leave]]</f>
        <v>1 VL</v>
      </c>
      <c r="L4941" s="23">
        <f ca="1">NETWORKDAYS(LeaveTracker[[#This Row],[Start Date]],LeaveTracker[[#This Row],[End Date]],lstHolidays)</f>
        <v>1</v>
      </c>
      <c r="M4941" s="27"/>
    </row>
    <row r="4942" spans="1:13" ht="30" customHeight="1" x14ac:dyDescent="0.3">
      <c r="A4942" s="27">
        <f t="shared" si="52"/>
        <v>1223</v>
      </c>
      <c r="B4942" s="31">
        <v>45028</v>
      </c>
      <c r="C4942" s="24">
        <v>44812</v>
      </c>
      <c r="D4942" s="19" t="s">
        <v>904</v>
      </c>
      <c r="E4942" s="51" t="str">
        <f>IF(ISBLANK(LeaveTracker[[#This Row],[Employee Name]]),"-----",VLOOKUP(LeaveTracker[[#This Row],[Employee Name]],Employees[[Employee Name]:[Office]],7))</f>
        <v>CEO</v>
      </c>
      <c r="F4942" s="19" t="str">
        <f>IF(ISBLANK(LeaveTracker[[#This Row],[Employee Name]]),"-----",VLOOKUP(LeaveTracker[[#This Row],[Employee Name]],Employees[[Employee Name]:[Office]],6))</f>
        <v>REGULAR</v>
      </c>
      <c r="G4942" s="24">
        <v>44812</v>
      </c>
      <c r="H4942" s="24">
        <v>44812</v>
      </c>
      <c r="I4942" s="19" t="s">
        <v>81</v>
      </c>
      <c r="K4942" s="61" t="str">
        <f ca="1">LeaveTracker[[#This Row],[Days]]&amp;" "&amp;LeaveTracker[[#This Row],[Type of Leave]]</f>
        <v>1 SL</v>
      </c>
      <c r="L4942" s="23">
        <f ca="1">NETWORKDAYS(LeaveTracker[[#This Row],[Start Date]],LeaveTracker[[#This Row],[End Date]],lstHolidays)</f>
        <v>1</v>
      </c>
      <c r="M4942" s="27"/>
    </row>
    <row r="4943" spans="1:13" ht="30" customHeight="1" x14ac:dyDescent="0.3">
      <c r="A4943" s="27">
        <v>1223</v>
      </c>
      <c r="B4943" s="31">
        <v>45028</v>
      </c>
      <c r="C4943" s="24">
        <v>44817</v>
      </c>
      <c r="D4943" s="19" t="s">
        <v>904</v>
      </c>
      <c r="E4943" s="51" t="str">
        <f>IF(ISBLANK(LeaveTracker[[#This Row],[Employee Name]]),"-----",VLOOKUP(LeaveTracker[[#This Row],[Employee Name]],Employees[[Employee Name]:[Office]],7))</f>
        <v>CEO</v>
      </c>
      <c r="F4943" s="19" t="str">
        <f>IF(ISBLANK(LeaveTracker[[#This Row],[Employee Name]]),"-----",VLOOKUP(LeaveTracker[[#This Row],[Employee Name]],Employees[[Employee Name]:[Office]],6))</f>
        <v>REGULAR</v>
      </c>
      <c r="G4943" s="24">
        <v>44817</v>
      </c>
      <c r="H4943" s="24">
        <v>44817</v>
      </c>
      <c r="I4943" s="19" t="s">
        <v>81</v>
      </c>
      <c r="K4943" s="61" t="str">
        <f ca="1">LeaveTracker[[#This Row],[Days]]&amp;" "&amp;LeaveTracker[[#This Row],[Type of Leave]]</f>
        <v>1 SL</v>
      </c>
      <c r="L4943" s="23">
        <f ca="1">NETWORKDAYS(LeaveTracker[[#This Row],[Start Date]],LeaveTracker[[#This Row],[End Date]],lstHolidays)</f>
        <v>1</v>
      </c>
      <c r="M4943" s="27"/>
    </row>
    <row r="4944" spans="1:13" ht="30" customHeight="1" x14ac:dyDescent="0.3">
      <c r="A4944" s="27">
        <f t="shared" si="52"/>
        <v>1224</v>
      </c>
      <c r="B4944" s="31">
        <v>45028</v>
      </c>
      <c r="C4944" s="31">
        <v>44838</v>
      </c>
      <c r="D4944" s="19" t="s">
        <v>904</v>
      </c>
      <c r="E4944" s="51" t="str">
        <f>IF(ISBLANK(LeaveTracker[[#This Row],[Employee Name]]),"-----",VLOOKUP(LeaveTracker[[#This Row],[Employee Name]],Employees[[Employee Name]:[Office]],7))</f>
        <v>CEO</v>
      </c>
      <c r="F4944" s="19" t="str">
        <f>IF(ISBLANK(LeaveTracker[[#This Row],[Employee Name]]),"-----",VLOOKUP(LeaveTracker[[#This Row],[Employee Name]],Employees[[Employee Name]:[Office]],6))</f>
        <v>REGULAR</v>
      </c>
      <c r="G4944" s="24">
        <v>44833</v>
      </c>
      <c r="H4944" s="24">
        <v>44834</v>
      </c>
      <c r="I4944" s="19" t="s">
        <v>81</v>
      </c>
      <c r="K4944" s="61" t="str">
        <f ca="1">LeaveTracker[[#This Row],[Days]]&amp;" "&amp;LeaveTracker[[#This Row],[Type of Leave]]</f>
        <v>2 SL</v>
      </c>
      <c r="L4944" s="23">
        <f ca="1">NETWORKDAYS(LeaveTracker[[#This Row],[Start Date]],LeaveTracker[[#This Row],[End Date]],lstHolidays)</f>
        <v>2</v>
      </c>
      <c r="M4944" s="27"/>
    </row>
    <row r="4945" spans="1:13" ht="30" customHeight="1" x14ac:dyDescent="0.3">
      <c r="A4945" s="27">
        <f t="shared" si="52"/>
        <v>1225</v>
      </c>
      <c r="B4945" s="31">
        <v>45028</v>
      </c>
      <c r="C4945" s="31">
        <v>44916</v>
      </c>
      <c r="D4945" s="19" t="s">
        <v>904</v>
      </c>
      <c r="E4945" s="51" t="str">
        <f>IF(ISBLANK(LeaveTracker[[#This Row],[Employee Name]]),"-----",VLOOKUP(LeaveTracker[[#This Row],[Employee Name]],Employees[[Employee Name]:[Office]],7))</f>
        <v>CEO</v>
      </c>
      <c r="F4945" s="19" t="str">
        <f>IF(ISBLANK(LeaveTracker[[#This Row],[Employee Name]]),"-----",VLOOKUP(LeaveTracker[[#This Row],[Employee Name]],Employees[[Employee Name]:[Office]],6))</f>
        <v>REGULAR</v>
      </c>
      <c r="G4945" s="24">
        <v>44914</v>
      </c>
      <c r="H4945" s="24">
        <v>44915</v>
      </c>
      <c r="I4945" s="19" t="s">
        <v>298</v>
      </c>
      <c r="J4945" s="43" t="s">
        <v>105</v>
      </c>
      <c r="K4945" s="61" t="str">
        <f ca="1">LeaveTracker[[#This Row],[Days]]&amp;" "&amp;LeaveTracker[[#This Row],[Type of Leave]]</f>
        <v>2 OTHER</v>
      </c>
      <c r="L4945" s="23">
        <f ca="1">NETWORKDAYS(LeaveTracker[[#This Row],[Start Date]],LeaveTracker[[#This Row],[End Date]],lstHolidays)</f>
        <v>2</v>
      </c>
      <c r="M4945" s="27"/>
    </row>
    <row r="4946" spans="1:13" ht="30" customHeight="1" x14ac:dyDescent="0.3">
      <c r="A4946" s="27">
        <f t="shared" si="52"/>
        <v>1226</v>
      </c>
      <c r="B4946" s="31">
        <v>45028</v>
      </c>
      <c r="C4946" s="31">
        <v>44916</v>
      </c>
      <c r="D4946" s="19" t="s">
        <v>904</v>
      </c>
      <c r="E4946" s="51" t="str">
        <f>IF(ISBLANK(LeaveTracker[[#This Row],[Employee Name]]),"-----",VLOOKUP(LeaveTracker[[#This Row],[Employee Name]],Employees[[Employee Name]:[Office]],7))</f>
        <v>CEO</v>
      </c>
      <c r="F4946" s="19" t="str">
        <f>IF(ISBLANK(LeaveTracker[[#This Row],[Employee Name]]),"-----",VLOOKUP(LeaveTracker[[#This Row],[Employee Name]],Employees[[Employee Name]:[Office]],6))</f>
        <v>REGULAR</v>
      </c>
      <c r="G4946" s="24">
        <v>44923</v>
      </c>
      <c r="H4946" s="24">
        <v>44924</v>
      </c>
      <c r="I4946" s="19" t="s">
        <v>82</v>
      </c>
      <c r="K4946" s="61" t="str">
        <f ca="1">LeaveTracker[[#This Row],[Days]]&amp;" "&amp;LeaveTracker[[#This Row],[Type of Leave]]</f>
        <v>2 VL</v>
      </c>
      <c r="L4946" s="23">
        <f ca="1">NETWORKDAYS(LeaveTracker[[#This Row],[Start Date]],LeaveTracker[[#This Row],[End Date]],lstHolidays)</f>
        <v>2</v>
      </c>
      <c r="M4946" s="27"/>
    </row>
    <row r="4947" spans="1:13" ht="30" customHeight="1" x14ac:dyDescent="0.3">
      <c r="A4947" s="27">
        <f t="shared" si="52"/>
        <v>1227</v>
      </c>
      <c r="B4947" s="31">
        <v>45028</v>
      </c>
      <c r="C4947" s="31">
        <v>44935</v>
      </c>
      <c r="D4947" s="19" t="s">
        <v>904</v>
      </c>
      <c r="E4947" s="19" t="str">
        <f>IF(ISBLANK(LeaveTracker[[#This Row],[Employee Name]]),"-----",VLOOKUP(LeaveTracker[[#This Row],[Employee Name]],Employees[[Employee Name]:[Office]],7))</f>
        <v>CEO</v>
      </c>
      <c r="F4947" s="19" t="str">
        <f>IF(ISBLANK(LeaveTracker[[#This Row],[Employee Name]]),"-----",VLOOKUP(LeaveTracker[[#This Row],[Employee Name]],Employees[[Employee Name]:[Office]],6))</f>
        <v>REGULAR</v>
      </c>
      <c r="G4947" s="24">
        <v>44929</v>
      </c>
      <c r="H4947" s="24">
        <v>44929</v>
      </c>
      <c r="I4947" s="19" t="s">
        <v>81</v>
      </c>
      <c r="K4947" s="61" t="str">
        <f ca="1">LeaveTracker[[#This Row],[Days]]&amp;" "&amp;LeaveTracker[[#This Row],[Type of Leave]]</f>
        <v>1 SL</v>
      </c>
      <c r="L4947" s="23">
        <f ca="1">NETWORKDAYS(LeaveTracker[[#This Row],[Start Date]],LeaveTracker[[#This Row],[End Date]],lstHolidays)</f>
        <v>1</v>
      </c>
      <c r="M4947" s="27"/>
    </row>
    <row r="4948" spans="1:13" ht="30" customHeight="1" x14ac:dyDescent="0.3">
      <c r="A4948" s="27">
        <f t="shared" si="52"/>
        <v>1228</v>
      </c>
      <c r="B4948" s="31">
        <v>45028</v>
      </c>
      <c r="C4948" s="31">
        <v>44939</v>
      </c>
      <c r="D4948" s="19" t="s">
        <v>904</v>
      </c>
      <c r="E4948" s="19" t="str">
        <f>IF(ISBLANK(LeaveTracker[[#This Row],[Employee Name]]),"-----",VLOOKUP(LeaveTracker[[#This Row],[Employee Name]],Employees[[Employee Name]:[Office]],7))</f>
        <v>CEO</v>
      </c>
      <c r="F4948" s="19" t="str">
        <f>IF(ISBLANK(LeaveTracker[[#This Row],[Employee Name]]),"-----",VLOOKUP(LeaveTracker[[#This Row],[Employee Name]],Employees[[Employee Name]:[Office]],6))</f>
        <v>REGULAR</v>
      </c>
      <c r="G4948" s="24">
        <v>44938</v>
      </c>
      <c r="H4948" s="24">
        <v>44938</v>
      </c>
      <c r="I4948" s="19" t="s">
        <v>298</v>
      </c>
      <c r="J4948" s="43" t="s">
        <v>105</v>
      </c>
      <c r="K4948" s="61" t="str">
        <f ca="1">LeaveTracker[[#This Row],[Days]]&amp;" "&amp;LeaveTracker[[#This Row],[Type of Leave]]</f>
        <v>1 OTHER</v>
      </c>
      <c r="L4948" s="23">
        <f ca="1">NETWORKDAYS(LeaveTracker[[#This Row],[Start Date]],LeaveTracker[[#This Row],[End Date]],lstHolidays)</f>
        <v>1</v>
      </c>
      <c r="M4948" s="27"/>
    </row>
    <row r="4949" spans="1:13" ht="30" customHeight="1" x14ac:dyDescent="0.3">
      <c r="A4949" s="27">
        <f t="shared" si="52"/>
        <v>1229</v>
      </c>
      <c r="B4949" s="31">
        <v>45028</v>
      </c>
      <c r="C4949" s="31">
        <v>44946</v>
      </c>
      <c r="D4949" s="19" t="s">
        <v>904</v>
      </c>
      <c r="E4949" s="19" t="str">
        <f>IF(ISBLANK(LeaveTracker[[#This Row],[Employee Name]]),"-----",VLOOKUP(LeaveTracker[[#This Row],[Employee Name]],Employees[[Employee Name]:[Office]],7))</f>
        <v>CEO</v>
      </c>
      <c r="F4949" s="19" t="str">
        <f>IF(ISBLANK(LeaveTracker[[#This Row],[Employee Name]]),"-----",VLOOKUP(LeaveTracker[[#This Row],[Employee Name]],Employees[[Employee Name]:[Office]],6))</f>
        <v>REGULAR</v>
      </c>
      <c r="G4949" s="24">
        <v>44952</v>
      </c>
      <c r="H4949" s="24">
        <v>44952</v>
      </c>
      <c r="I4949" s="19" t="s">
        <v>82</v>
      </c>
      <c r="K4949" s="61" t="str">
        <f ca="1">LeaveTracker[[#This Row],[Days]]&amp;" "&amp;LeaveTracker[[#This Row],[Type of Leave]]</f>
        <v>1 VL</v>
      </c>
      <c r="L4949" s="23">
        <f ca="1">NETWORKDAYS(LeaveTracker[[#This Row],[Start Date]],LeaveTracker[[#This Row],[End Date]],lstHolidays)</f>
        <v>1</v>
      </c>
      <c r="M4949" s="27"/>
    </row>
    <row r="4950" spans="1:13" ht="30" customHeight="1" x14ac:dyDescent="0.3">
      <c r="A4950" s="27">
        <f t="shared" si="52"/>
        <v>1230</v>
      </c>
      <c r="B4950" s="31">
        <v>45029</v>
      </c>
      <c r="C4950" s="31">
        <v>45027</v>
      </c>
      <c r="D4950" s="19" t="s">
        <v>2237</v>
      </c>
      <c r="E4950" s="19" t="str">
        <f>IF(ISBLANK(LeaveTracker[[#This Row],[Employee Name]]),"-----",VLOOKUP(LeaveTracker[[#This Row],[Employee Name]],Employees[[Employee Name]:[Office]],7))</f>
        <v>CENRO</v>
      </c>
      <c r="F4950" s="19">
        <f>IF(ISBLANK(LeaveTracker[[#This Row],[Employee Name]]),"-----",VLOOKUP(LeaveTracker[[#This Row],[Employee Name]],Employees[[Employee Name]:[Office]],6))</f>
        <v>0</v>
      </c>
      <c r="G4950" s="24">
        <v>45016</v>
      </c>
      <c r="H4950" s="24">
        <v>45020</v>
      </c>
      <c r="I4950" s="19" t="s">
        <v>81</v>
      </c>
      <c r="K4950" s="61" t="str">
        <f ca="1">LeaveTracker[[#This Row],[Days]]&amp;" "&amp;LeaveTracker[[#This Row],[Type of Leave]]</f>
        <v>3 SL</v>
      </c>
      <c r="L4950" s="23">
        <f ca="1">NETWORKDAYS(LeaveTracker[[#This Row],[Start Date]],LeaveTracker[[#This Row],[End Date]],lstHolidays)</f>
        <v>3</v>
      </c>
      <c r="M4950" s="27"/>
    </row>
    <row r="4951" spans="1:13" ht="30" customHeight="1" x14ac:dyDescent="0.3">
      <c r="A4951" s="27">
        <f t="shared" si="52"/>
        <v>1231</v>
      </c>
      <c r="B4951" s="31">
        <v>45029</v>
      </c>
      <c r="C4951" s="31">
        <v>45019</v>
      </c>
      <c r="D4951" s="19" t="s">
        <v>2237</v>
      </c>
      <c r="E4951" s="19" t="str">
        <f>IF(ISBLANK(LeaveTracker[[#This Row],[Employee Name]]),"-----",VLOOKUP(LeaveTracker[[#This Row],[Employee Name]],Employees[[Employee Name]:[Office]],7))</f>
        <v>CENRO</v>
      </c>
      <c r="F4951" s="19">
        <f>IF(ISBLANK(LeaveTracker[[#This Row],[Employee Name]]),"-----",VLOOKUP(LeaveTracker[[#This Row],[Employee Name]],Employees[[Employee Name]:[Office]],6))</f>
        <v>0</v>
      </c>
      <c r="G4951" s="24">
        <v>45021</v>
      </c>
      <c r="H4951" s="24">
        <v>45021</v>
      </c>
      <c r="I4951" s="19" t="s">
        <v>298</v>
      </c>
      <c r="J4951" s="43" t="s">
        <v>158</v>
      </c>
      <c r="K4951" s="61" t="str">
        <f ca="1">LeaveTracker[[#This Row],[Days]]&amp;" "&amp;LeaveTracker[[#This Row],[Type of Leave]]</f>
        <v>1 OTHER</v>
      </c>
      <c r="L4951" s="23">
        <f ca="1">NETWORKDAYS(LeaveTracker[[#This Row],[Start Date]],LeaveTracker[[#This Row],[End Date]],lstHolidays)</f>
        <v>1</v>
      </c>
      <c r="M4951" s="27"/>
    </row>
    <row r="4952" spans="1:13" ht="30" customHeight="1" x14ac:dyDescent="0.3">
      <c r="A4952" s="27">
        <f t="shared" si="52"/>
        <v>1232</v>
      </c>
      <c r="B4952" s="31">
        <v>45029</v>
      </c>
      <c r="C4952" s="31">
        <v>45019</v>
      </c>
      <c r="D4952" s="19" t="s">
        <v>2237</v>
      </c>
      <c r="E4952" s="19" t="str">
        <f>IF(ISBLANK(LeaveTracker[[#This Row],[Employee Name]]),"-----",VLOOKUP(LeaveTracker[[#This Row],[Employee Name]],Employees[[Employee Name]:[Office]],7))</f>
        <v>CENRO</v>
      </c>
      <c r="F4952" s="19">
        <f>IF(ISBLANK(LeaveTracker[[#This Row],[Employee Name]]),"-----",VLOOKUP(LeaveTracker[[#This Row],[Employee Name]],Employees[[Employee Name]:[Office]],6))</f>
        <v>0</v>
      </c>
      <c r="G4952" s="24">
        <v>45028</v>
      </c>
      <c r="H4952" s="24">
        <v>45030</v>
      </c>
      <c r="I4952" s="19" t="s">
        <v>82</v>
      </c>
      <c r="K4952" s="61" t="str">
        <f ca="1">LeaveTracker[[#This Row],[Days]]&amp;" "&amp;LeaveTracker[[#This Row],[Type of Leave]]</f>
        <v>3 VL</v>
      </c>
      <c r="L4952" s="23">
        <f ca="1">NETWORKDAYS(LeaveTracker[[#This Row],[Start Date]],LeaveTracker[[#This Row],[End Date]],lstHolidays)</f>
        <v>3</v>
      </c>
      <c r="M4952" s="27"/>
    </row>
    <row r="4953" spans="1:13" ht="30" customHeight="1" x14ac:dyDescent="0.3">
      <c r="A4953" s="27">
        <f t="shared" si="52"/>
        <v>1233</v>
      </c>
      <c r="B4953" s="31">
        <v>45029</v>
      </c>
      <c r="C4953" s="31">
        <v>45019</v>
      </c>
      <c r="D4953" s="19" t="s">
        <v>2067</v>
      </c>
      <c r="E4953" s="19" t="str">
        <f>IF(ISBLANK(LeaveTracker[[#This Row],[Employee Name]]),"-----",VLOOKUP(LeaveTracker[[#This Row],[Employee Name]],Employees[[Employee Name]:[Office]],7))</f>
        <v>OSPITAL NG TAGAYTAY</v>
      </c>
      <c r="F4953" s="19">
        <f>IF(ISBLANK(LeaveTracker[[#This Row],[Employee Name]]),"-----",VLOOKUP(LeaveTracker[[#This Row],[Employee Name]],Employees[[Employee Name]:[Office]],6))</f>
        <v>0</v>
      </c>
      <c r="G4953" s="24">
        <v>45033</v>
      </c>
      <c r="H4953" s="24">
        <v>45033</v>
      </c>
      <c r="I4953" s="19" t="s">
        <v>82</v>
      </c>
      <c r="K4953" s="61" t="str">
        <f ca="1">LeaveTracker[[#This Row],[Days]]&amp;" "&amp;LeaveTracker[[#This Row],[Type of Leave]]</f>
        <v>1 VL</v>
      </c>
      <c r="L4953" s="23">
        <f ca="1">NETWORKDAYS(LeaveTracker[[#This Row],[Start Date]],LeaveTracker[[#This Row],[End Date]],lstHolidays)</f>
        <v>1</v>
      </c>
      <c r="M4953" s="27"/>
    </row>
    <row r="4954" spans="1:13" ht="30" customHeight="1" x14ac:dyDescent="0.3">
      <c r="A4954" s="27">
        <f t="shared" si="52"/>
        <v>1234</v>
      </c>
      <c r="B4954" s="31">
        <v>45029</v>
      </c>
      <c r="C4954" s="31">
        <v>45027</v>
      </c>
      <c r="D4954" s="19" t="s">
        <v>693</v>
      </c>
      <c r="E4954" s="19" t="str">
        <f>IF(ISBLANK(LeaveTracker[[#This Row],[Employee Name]]),"-----",VLOOKUP(LeaveTracker[[#This Row],[Employee Name]],Employees[[Employee Name]:[Office]],7))</f>
        <v>VMO</v>
      </c>
      <c r="F4954" s="19" t="str">
        <f>IF(ISBLANK(LeaveTracker[[#This Row],[Employee Name]]),"-----",VLOOKUP(LeaveTracker[[#This Row],[Employee Name]],Employees[[Employee Name]:[Office]],6))</f>
        <v>REGULAR</v>
      </c>
      <c r="G4954" s="24">
        <v>45019</v>
      </c>
      <c r="H4954" s="24">
        <v>45019</v>
      </c>
      <c r="I4954" s="19" t="s">
        <v>81</v>
      </c>
      <c r="K4954" s="61" t="str">
        <f ca="1">LeaveTracker[[#This Row],[Days]]&amp;" "&amp;LeaveTracker[[#This Row],[Type of Leave]]</f>
        <v>1 SL</v>
      </c>
      <c r="L4954" s="23">
        <f ca="1">NETWORKDAYS(LeaveTracker[[#This Row],[Start Date]],LeaveTracker[[#This Row],[End Date]],lstHolidays)</f>
        <v>1</v>
      </c>
      <c r="M4954" s="27"/>
    </row>
    <row r="4955" spans="1:13" ht="30" customHeight="1" x14ac:dyDescent="0.3">
      <c r="A4955" s="27">
        <f t="shared" si="52"/>
        <v>1235</v>
      </c>
      <c r="B4955" s="31">
        <v>45029</v>
      </c>
      <c r="C4955" s="31">
        <v>45027</v>
      </c>
      <c r="D4955" s="19" t="s">
        <v>224</v>
      </c>
      <c r="E4955" s="19" t="str">
        <f>IF(ISBLANK(LeaveTracker[[#This Row],[Employee Name]]),"-----",VLOOKUP(LeaveTracker[[#This Row],[Employee Name]],Employees[[Employee Name]:[Office]],7))</f>
        <v>CSWDO</v>
      </c>
      <c r="F4955" s="19" t="str">
        <f>IF(ISBLANK(LeaveTracker[[#This Row],[Employee Name]]),"-----",VLOOKUP(LeaveTracker[[#This Row],[Employee Name]],Employees[[Employee Name]:[Office]],6))</f>
        <v>REGULAR</v>
      </c>
      <c r="G4955" s="24">
        <v>45021</v>
      </c>
      <c r="H4955" s="24">
        <v>45021</v>
      </c>
      <c r="I4955" s="19" t="s">
        <v>81</v>
      </c>
      <c r="K4955" s="61" t="str">
        <f ca="1">LeaveTracker[[#This Row],[Days]]&amp;" "&amp;LeaveTracker[[#This Row],[Type of Leave]]</f>
        <v>1 SL</v>
      </c>
      <c r="L4955" s="23">
        <f ca="1">NETWORKDAYS(LeaveTracker[[#This Row],[Start Date]],LeaveTracker[[#This Row],[End Date]],lstHolidays)</f>
        <v>1</v>
      </c>
      <c r="M4955" s="27"/>
    </row>
    <row r="4956" spans="1:13" ht="30" customHeight="1" x14ac:dyDescent="0.3">
      <c r="A4956" s="27">
        <f t="shared" si="52"/>
        <v>1236</v>
      </c>
      <c r="B4956" s="31">
        <v>45029</v>
      </c>
      <c r="C4956" s="31">
        <v>44994</v>
      </c>
      <c r="D4956" s="19" t="s">
        <v>1046</v>
      </c>
      <c r="E4956" s="19" t="str">
        <f>IF(ISBLANK(LeaveTracker[[#This Row],[Employee Name]]),"-----",VLOOKUP(LeaveTracker[[#This Row],[Employee Name]],Employees[[Employee Name]:[Office]],7))</f>
        <v>CENRO</v>
      </c>
      <c r="F4956" s="19" t="str">
        <f>IF(ISBLANK(LeaveTracker[[#This Row],[Employee Name]]),"-----",VLOOKUP(LeaveTracker[[#This Row],[Employee Name]],Employees[[Employee Name]:[Office]],6))</f>
        <v>REGULAR</v>
      </c>
      <c r="G4956" s="24">
        <v>45003</v>
      </c>
      <c r="H4956" s="24">
        <v>45005</v>
      </c>
      <c r="I4956" s="19" t="s">
        <v>82</v>
      </c>
      <c r="K4956" s="61" t="str">
        <f>LeaveTracker[[#This Row],[Days]]&amp;" "&amp;LeaveTracker[[#This Row],[Type of Leave]]</f>
        <v>3 VL</v>
      </c>
      <c r="L4956" s="23">
        <v>3</v>
      </c>
      <c r="M4956" s="27"/>
    </row>
    <row r="4957" spans="1:13" ht="30" customHeight="1" x14ac:dyDescent="0.3">
      <c r="A4957" s="27">
        <f t="shared" si="52"/>
        <v>1237</v>
      </c>
      <c r="B4957" s="31">
        <v>45029</v>
      </c>
      <c r="C4957" s="31">
        <v>44993</v>
      </c>
      <c r="D4957" s="19" t="s">
        <v>1268</v>
      </c>
      <c r="E4957" s="19" t="str">
        <f>IF(ISBLANK(LeaveTracker[[#This Row],[Employee Name]]),"-----",VLOOKUP(LeaveTracker[[#This Row],[Employee Name]],Employees[[Employee Name]:[Office]],7))</f>
        <v>CHO</v>
      </c>
      <c r="F4957" s="19" t="str">
        <f>IF(ISBLANK(LeaveTracker[[#This Row],[Employee Name]]),"-----",VLOOKUP(LeaveTracker[[#This Row],[Employee Name]],Employees[[Employee Name]:[Office]],6))</f>
        <v>REGULAR</v>
      </c>
      <c r="G4957" s="24">
        <v>45000</v>
      </c>
      <c r="H4957" s="24">
        <v>45000</v>
      </c>
      <c r="I4957" s="19" t="s">
        <v>82</v>
      </c>
      <c r="K4957" s="61" t="str">
        <f ca="1">LeaveTracker[[#This Row],[Days]]&amp;" "&amp;LeaveTracker[[#This Row],[Type of Leave]]</f>
        <v>1 VL</v>
      </c>
      <c r="L4957" s="23">
        <f ca="1">NETWORKDAYS(LeaveTracker[[#This Row],[Start Date]],LeaveTracker[[#This Row],[End Date]],lstHolidays)</f>
        <v>1</v>
      </c>
      <c r="M4957" s="27"/>
    </row>
    <row r="4958" spans="1:13" ht="30" customHeight="1" x14ac:dyDescent="0.3">
      <c r="A4958" s="27">
        <v>1237</v>
      </c>
      <c r="B4958" s="31">
        <v>45029</v>
      </c>
      <c r="C4958" s="31">
        <v>44993</v>
      </c>
      <c r="D4958" s="19" t="s">
        <v>1268</v>
      </c>
      <c r="E4958" s="19" t="str">
        <f>IF(ISBLANK(LeaveTracker[[#This Row],[Employee Name]]),"-----",VLOOKUP(LeaveTracker[[#This Row],[Employee Name]],Employees[[Employee Name]:[Office]],7))</f>
        <v>CHO</v>
      </c>
      <c r="F4958" s="19" t="str">
        <f>IF(ISBLANK(LeaveTracker[[#This Row],[Employee Name]]),"-----",VLOOKUP(LeaveTracker[[#This Row],[Employee Name]],Employees[[Employee Name]:[Office]],6))</f>
        <v>REGULAR</v>
      </c>
      <c r="G4958" s="24">
        <v>45015</v>
      </c>
      <c r="H4958" s="24">
        <v>45016</v>
      </c>
      <c r="I4958" s="19" t="s">
        <v>82</v>
      </c>
      <c r="K4958" s="61" t="str">
        <f ca="1">LeaveTracker[[#This Row],[Days]]&amp;" "&amp;LeaveTracker[[#This Row],[Type of Leave]]</f>
        <v>2 VL</v>
      </c>
      <c r="L4958" s="23">
        <f ca="1">NETWORKDAYS(LeaveTracker[[#This Row],[Start Date]],LeaveTracker[[#This Row],[End Date]],lstHolidays)</f>
        <v>2</v>
      </c>
      <c r="M4958" s="27"/>
    </row>
    <row r="4959" spans="1:13" ht="30" customHeight="1" x14ac:dyDescent="0.3">
      <c r="A4959" s="27">
        <f t="shared" ref="A4959:A5021" si="53">A4958+1</f>
        <v>1238</v>
      </c>
      <c r="B4959" s="31">
        <v>45029</v>
      </c>
      <c r="C4959" s="31">
        <v>44993</v>
      </c>
      <c r="D4959" s="19" t="s">
        <v>2173</v>
      </c>
      <c r="E4959" s="19" t="str">
        <f>IF(ISBLANK(LeaveTracker[[#This Row],[Employee Name]]),"-----",VLOOKUP(LeaveTracker[[#This Row],[Employee Name]],Employees[[Employee Name]:[Office]],7))</f>
        <v>OSPITAL NG TAGAYTAY</v>
      </c>
      <c r="F4959" s="19">
        <f>IF(ISBLANK(LeaveTracker[[#This Row],[Employee Name]]),"-----",VLOOKUP(LeaveTracker[[#This Row],[Employee Name]],Employees[[Employee Name]:[Office]],6))</f>
        <v>0</v>
      </c>
      <c r="G4959" s="24">
        <v>44989</v>
      </c>
      <c r="H4959" s="24">
        <v>44990</v>
      </c>
      <c r="I4959" s="19" t="s">
        <v>81</v>
      </c>
      <c r="K4959" s="61" t="str">
        <f>LeaveTracker[[#This Row],[Days]]&amp;" "&amp;LeaveTracker[[#This Row],[Type of Leave]]</f>
        <v>2 SL</v>
      </c>
      <c r="L4959" s="23">
        <v>2</v>
      </c>
      <c r="M4959" s="27"/>
    </row>
    <row r="4960" spans="1:13" ht="30" customHeight="1" x14ac:dyDescent="0.3">
      <c r="A4960" s="27">
        <f t="shared" si="53"/>
        <v>1239</v>
      </c>
      <c r="B4960" s="31">
        <v>45029</v>
      </c>
      <c r="C4960" s="31">
        <v>44993</v>
      </c>
      <c r="D4960" s="19" t="s">
        <v>2164</v>
      </c>
      <c r="E4960" s="19" t="str">
        <f>IF(ISBLANK(LeaveTracker[[#This Row],[Employee Name]]),"-----",VLOOKUP(LeaveTracker[[#This Row],[Employee Name]],Employees[[Employee Name]:[Office]],7))</f>
        <v>OSPITAL NG TAGAYTAY</v>
      </c>
      <c r="F4960" s="19">
        <f>IF(ISBLANK(LeaveTracker[[#This Row],[Employee Name]]),"-----",VLOOKUP(LeaveTracker[[#This Row],[Employee Name]],Employees[[Employee Name]:[Office]],6))</f>
        <v>0</v>
      </c>
      <c r="G4960" s="24">
        <v>45012</v>
      </c>
      <c r="H4960" s="24">
        <v>45012</v>
      </c>
      <c r="I4960" s="19" t="s">
        <v>298</v>
      </c>
      <c r="J4960" s="43" t="s">
        <v>105</v>
      </c>
      <c r="K4960" s="61" t="str">
        <f ca="1">LeaveTracker[[#This Row],[Days]]&amp;" "&amp;LeaveTracker[[#This Row],[Type of Leave]]</f>
        <v>1 OTHER</v>
      </c>
      <c r="L4960" s="23">
        <f ca="1">NETWORKDAYS(LeaveTracker[[#This Row],[Start Date]],LeaveTracker[[#This Row],[End Date]],lstHolidays)</f>
        <v>1</v>
      </c>
      <c r="M4960" s="27"/>
    </row>
    <row r="4961" spans="1:13" ht="30" customHeight="1" x14ac:dyDescent="0.3">
      <c r="A4961" s="27">
        <f t="shared" si="53"/>
        <v>1240</v>
      </c>
      <c r="B4961" s="31">
        <v>45029</v>
      </c>
      <c r="C4961" s="31">
        <v>44993</v>
      </c>
      <c r="D4961" s="19" t="s">
        <v>388</v>
      </c>
      <c r="E4961" s="19" t="str">
        <f>IF(ISBLANK(LeaveTracker[[#This Row],[Employee Name]]),"-----",VLOOKUP(LeaveTracker[[#This Row],[Employee Name]],Employees[[Employee Name]:[Office]],7))</f>
        <v>ONT</v>
      </c>
      <c r="F4961" s="19" t="str">
        <f>IF(ISBLANK(LeaveTracker[[#This Row],[Employee Name]]),"-----",VLOOKUP(LeaveTracker[[#This Row],[Employee Name]],Employees[[Employee Name]:[Office]],6))</f>
        <v>REGULAR</v>
      </c>
      <c r="G4961" s="24">
        <v>45003</v>
      </c>
      <c r="H4961" s="24">
        <v>45003</v>
      </c>
      <c r="I4961" s="19" t="s">
        <v>298</v>
      </c>
      <c r="J4961" s="43" t="s">
        <v>105</v>
      </c>
      <c r="K4961" s="61" t="str">
        <f ca="1">LeaveTracker[[#This Row],[Days]]&amp;" "&amp;LeaveTracker[[#This Row],[Type of Leave]]</f>
        <v>0 OTHER</v>
      </c>
      <c r="L4961" s="23">
        <f ca="1">NETWORKDAYS(LeaveTracker[[#This Row],[Start Date]],LeaveTracker[[#This Row],[End Date]],lstHolidays)</f>
        <v>0</v>
      </c>
      <c r="M4961" s="27"/>
    </row>
    <row r="4962" spans="1:13" ht="30" customHeight="1" x14ac:dyDescent="0.3">
      <c r="A4962" s="27">
        <f t="shared" si="53"/>
        <v>1241</v>
      </c>
      <c r="B4962" s="31">
        <v>45029</v>
      </c>
      <c r="C4962" s="31">
        <v>44993</v>
      </c>
      <c r="D4962" s="19" t="s">
        <v>344</v>
      </c>
      <c r="E4962" s="19" t="str">
        <f>IF(ISBLANK(LeaveTracker[[#This Row],[Employee Name]]),"-----",VLOOKUP(LeaveTracker[[#This Row],[Employee Name]],Employees[[Employee Name]:[Office]],7))</f>
        <v>ONT</v>
      </c>
      <c r="F4962" s="19" t="str">
        <f>IF(ISBLANK(LeaveTracker[[#This Row],[Employee Name]]),"-----",VLOOKUP(LeaveTracker[[#This Row],[Employee Name]],Employees[[Employee Name]:[Office]],6))</f>
        <v>REGULAR</v>
      </c>
      <c r="G4962" s="24">
        <v>45005</v>
      </c>
      <c r="H4962" s="24">
        <v>45005</v>
      </c>
      <c r="I4962" s="19" t="s">
        <v>82</v>
      </c>
      <c r="K4962" s="61" t="str">
        <f ca="1">LeaveTracker[[#This Row],[Days]]&amp;" "&amp;LeaveTracker[[#This Row],[Type of Leave]]</f>
        <v>1 VL</v>
      </c>
      <c r="L4962" s="23">
        <f ca="1">NETWORKDAYS(LeaveTracker[[#This Row],[Start Date]],LeaveTracker[[#This Row],[End Date]],lstHolidays)</f>
        <v>1</v>
      </c>
      <c r="M4962" s="27"/>
    </row>
    <row r="4963" spans="1:13" ht="30" customHeight="1" x14ac:dyDescent="0.3">
      <c r="A4963" s="27">
        <f t="shared" si="53"/>
        <v>1242</v>
      </c>
      <c r="B4963" s="31">
        <v>45029</v>
      </c>
      <c r="C4963" s="31">
        <v>44993</v>
      </c>
      <c r="D4963" s="19" t="s">
        <v>388</v>
      </c>
      <c r="E4963" s="19" t="str">
        <f>IF(ISBLANK(LeaveTracker[[#This Row],[Employee Name]]),"-----",VLOOKUP(LeaveTracker[[#This Row],[Employee Name]],Employees[[Employee Name]:[Office]],7))</f>
        <v>ONT</v>
      </c>
      <c r="F4963" s="19" t="str">
        <f>IF(ISBLANK(LeaveTracker[[#This Row],[Employee Name]]),"-----",VLOOKUP(LeaveTracker[[#This Row],[Employee Name]],Employees[[Employee Name]:[Office]],6))</f>
        <v>REGULAR</v>
      </c>
      <c r="G4963" s="24">
        <v>44986</v>
      </c>
      <c r="H4963" s="24">
        <v>44992</v>
      </c>
      <c r="I4963" s="19" t="s">
        <v>81</v>
      </c>
      <c r="K4963" s="61" t="str">
        <f>LeaveTracker[[#This Row],[Days]]&amp;" "&amp;LeaveTracker[[#This Row],[Type of Leave]]</f>
        <v>6 SL</v>
      </c>
      <c r="L4963" s="23">
        <v>6</v>
      </c>
      <c r="M4963" s="27"/>
    </row>
    <row r="4964" spans="1:13" ht="30" customHeight="1" x14ac:dyDescent="0.3">
      <c r="A4964" s="27">
        <f t="shared" si="53"/>
        <v>1243</v>
      </c>
      <c r="B4964" s="31">
        <v>45029</v>
      </c>
      <c r="C4964" s="31">
        <v>44993</v>
      </c>
      <c r="D4964" s="19" t="s">
        <v>344</v>
      </c>
      <c r="E4964" s="19" t="str">
        <f>IF(ISBLANK(LeaveTracker[[#This Row],[Employee Name]]),"-----",VLOOKUP(LeaveTracker[[#This Row],[Employee Name]],Employees[[Employee Name]:[Office]],7))</f>
        <v>ONT</v>
      </c>
      <c r="F4964" s="19" t="str">
        <f>IF(ISBLANK(LeaveTracker[[#This Row],[Employee Name]]),"-----",VLOOKUP(LeaveTracker[[#This Row],[Employee Name]],Employees[[Employee Name]:[Office]],6))</f>
        <v>REGULAR</v>
      </c>
      <c r="G4964" s="24">
        <v>45003</v>
      </c>
      <c r="H4964" s="24">
        <v>45003</v>
      </c>
      <c r="I4964" s="19" t="s">
        <v>298</v>
      </c>
      <c r="J4964" s="43" t="s">
        <v>105</v>
      </c>
      <c r="K4964" s="61" t="str">
        <f ca="1">LeaveTracker[[#This Row],[Days]]&amp;" "&amp;LeaveTracker[[#This Row],[Type of Leave]]</f>
        <v>0 OTHER</v>
      </c>
      <c r="L4964" s="23">
        <f ca="1">NETWORKDAYS(LeaveTracker[[#This Row],[Start Date]],LeaveTracker[[#This Row],[End Date]],lstHolidays)</f>
        <v>0</v>
      </c>
      <c r="M4964" s="27"/>
    </row>
    <row r="4965" spans="1:13" ht="30" customHeight="1" x14ac:dyDescent="0.3">
      <c r="A4965" s="27">
        <f t="shared" si="53"/>
        <v>1244</v>
      </c>
      <c r="B4965" s="31">
        <v>45029</v>
      </c>
      <c r="C4965" s="31">
        <v>44993</v>
      </c>
      <c r="D4965" s="19" t="s">
        <v>344</v>
      </c>
      <c r="E4965" s="19" t="str">
        <f>IF(ISBLANK(LeaveTracker[[#This Row],[Employee Name]]),"-----",VLOOKUP(LeaveTracker[[#This Row],[Employee Name]],Employees[[Employee Name]:[Office]],7))</f>
        <v>ONT</v>
      </c>
      <c r="F4965" s="19" t="str">
        <f>IF(ISBLANK(LeaveTracker[[#This Row],[Employee Name]]),"-----",VLOOKUP(LeaveTracker[[#This Row],[Employee Name]],Employees[[Employee Name]:[Office]],6))</f>
        <v>REGULAR</v>
      </c>
      <c r="G4965" s="24">
        <v>44988</v>
      </c>
      <c r="H4965" s="24">
        <v>44993</v>
      </c>
      <c r="I4965" s="19" t="s">
        <v>81</v>
      </c>
      <c r="K4965" s="61" t="str">
        <f ca="1">LeaveTracker[[#This Row],[Days]]&amp;" "&amp;LeaveTracker[[#This Row],[Type of Leave]]</f>
        <v>4 SL</v>
      </c>
      <c r="L4965" s="23">
        <f ca="1">NETWORKDAYS(LeaveTracker[[#This Row],[Start Date]],LeaveTracker[[#This Row],[End Date]],lstHolidays)</f>
        <v>4</v>
      </c>
      <c r="M4965" s="27"/>
    </row>
    <row r="4966" spans="1:13" ht="30" customHeight="1" x14ac:dyDescent="0.3">
      <c r="A4966" s="27">
        <f t="shared" si="53"/>
        <v>1245</v>
      </c>
      <c r="B4966" s="31">
        <v>45029</v>
      </c>
      <c r="C4966" s="31">
        <v>44995</v>
      </c>
      <c r="D4966" s="19" t="s">
        <v>367</v>
      </c>
      <c r="E4966" s="19" t="str">
        <f>IF(ISBLANK(LeaveTracker[[#This Row],[Employee Name]]),"-----",VLOOKUP(LeaveTracker[[#This Row],[Employee Name]],Employees[[Employee Name]:[Office]],7))</f>
        <v>CCT</v>
      </c>
      <c r="F4966" s="19" t="str">
        <f>IF(ISBLANK(LeaveTracker[[#This Row],[Employee Name]]),"-----",VLOOKUP(LeaveTracker[[#This Row],[Employee Name]],Employees[[Employee Name]:[Office]],6))</f>
        <v>REGULAR</v>
      </c>
      <c r="G4966" s="24">
        <v>44993</v>
      </c>
      <c r="H4966" s="24">
        <v>44993</v>
      </c>
      <c r="I4966" s="19" t="s">
        <v>81</v>
      </c>
      <c r="K4966" s="61" t="str">
        <f ca="1">LeaveTracker[[#This Row],[Days]]&amp;" "&amp;LeaveTracker[[#This Row],[Type of Leave]]</f>
        <v>1 SL</v>
      </c>
      <c r="L4966" s="23">
        <f ca="1">NETWORKDAYS(LeaveTracker[[#This Row],[Start Date]],LeaveTracker[[#This Row],[End Date]],lstHolidays)</f>
        <v>1</v>
      </c>
      <c r="M4966" s="27"/>
    </row>
    <row r="4967" spans="1:13" ht="30" customHeight="1" x14ac:dyDescent="0.3">
      <c r="A4967" s="27">
        <f t="shared" si="53"/>
        <v>1246</v>
      </c>
      <c r="B4967" s="31">
        <v>45029</v>
      </c>
      <c r="C4967" s="31">
        <v>44994</v>
      </c>
      <c r="D4967" s="19" t="s">
        <v>624</v>
      </c>
      <c r="E4967" s="19" t="str">
        <f>IF(ISBLANK(LeaveTracker[[#This Row],[Employee Name]]),"-----",VLOOKUP(LeaveTracker[[#This Row],[Employee Name]],Employees[[Employee Name]:[Office]],7))</f>
        <v>CTO</v>
      </c>
      <c r="F4967" s="19" t="str">
        <f>IF(ISBLANK(LeaveTracker[[#This Row],[Employee Name]]),"-----",VLOOKUP(LeaveTracker[[#This Row],[Employee Name]],Employees[[Employee Name]:[Office]],6))</f>
        <v>REGULAR</v>
      </c>
      <c r="G4967" s="24">
        <v>44999</v>
      </c>
      <c r="H4967" s="24">
        <v>44999</v>
      </c>
      <c r="I4967" s="19" t="s">
        <v>298</v>
      </c>
      <c r="J4967" s="43" t="s">
        <v>105</v>
      </c>
      <c r="K4967" s="61" t="str">
        <f ca="1">LeaveTracker[[#This Row],[Days]]&amp;" "&amp;LeaveTracker[[#This Row],[Type of Leave]]</f>
        <v>1 OTHER</v>
      </c>
      <c r="L4967" s="23">
        <f ca="1">NETWORKDAYS(LeaveTracker[[#This Row],[Start Date]],LeaveTracker[[#This Row],[End Date]],lstHolidays)</f>
        <v>1</v>
      </c>
      <c r="M4967" s="27"/>
    </row>
    <row r="4968" spans="1:13" ht="30" customHeight="1" x14ac:dyDescent="0.3">
      <c r="A4968" s="27">
        <f t="shared" si="53"/>
        <v>1247</v>
      </c>
      <c r="B4968" s="31">
        <v>45029</v>
      </c>
      <c r="C4968" s="31">
        <v>44998</v>
      </c>
      <c r="D4968" s="19" t="s">
        <v>398</v>
      </c>
      <c r="E4968" s="19" t="str">
        <f>IF(ISBLANK(LeaveTracker[[#This Row],[Employee Name]]),"-----",VLOOKUP(LeaveTracker[[#This Row],[Employee Name]],Employees[[Employee Name]:[Office]],7))</f>
        <v>NUTRITION OFFICE</v>
      </c>
      <c r="F4968" s="19" t="str">
        <f>IF(ISBLANK(LeaveTracker[[#This Row],[Employee Name]]),"-----",VLOOKUP(LeaveTracker[[#This Row],[Employee Name]],Employees[[Employee Name]:[Office]],6))</f>
        <v>REGULAR</v>
      </c>
      <c r="G4968" s="24">
        <v>44995</v>
      </c>
      <c r="H4968" s="24">
        <v>44995</v>
      </c>
      <c r="I4968" s="19" t="s">
        <v>81</v>
      </c>
      <c r="K4968" s="61" t="str">
        <f ca="1">LeaveTracker[[#This Row],[Days]]&amp;" "&amp;LeaveTracker[[#This Row],[Type of Leave]]</f>
        <v>1 SL</v>
      </c>
      <c r="L4968" s="23">
        <f ca="1">NETWORKDAYS(LeaveTracker[[#This Row],[Start Date]],LeaveTracker[[#This Row],[End Date]],lstHolidays)</f>
        <v>1</v>
      </c>
      <c r="M4968" s="27"/>
    </row>
    <row r="4969" spans="1:13" ht="30" customHeight="1" x14ac:dyDescent="0.3">
      <c r="A4969" s="27">
        <f t="shared" si="53"/>
        <v>1248</v>
      </c>
      <c r="B4969" s="31">
        <v>45029</v>
      </c>
      <c r="C4969" s="31">
        <v>44998</v>
      </c>
      <c r="D4969" s="19" t="s">
        <v>1059</v>
      </c>
      <c r="E4969" s="19" t="str">
        <f>IF(ISBLANK(LeaveTracker[[#This Row],[Employee Name]]),"-----",VLOOKUP(LeaveTracker[[#This Row],[Employee Name]],Employees[[Employee Name]:[Office]],7))</f>
        <v>CTO</v>
      </c>
      <c r="F4969" s="19" t="str">
        <f>IF(ISBLANK(LeaveTracker[[#This Row],[Employee Name]]),"-----",VLOOKUP(LeaveTracker[[#This Row],[Employee Name]],Employees[[Employee Name]:[Office]],6))</f>
        <v>REGULAR</v>
      </c>
      <c r="G4969" s="24">
        <v>45002</v>
      </c>
      <c r="H4969" s="24">
        <v>45005</v>
      </c>
      <c r="I4969" s="19" t="s">
        <v>82</v>
      </c>
      <c r="K4969" s="61" t="str">
        <f ca="1">LeaveTracker[[#This Row],[Days]]&amp;" "&amp;LeaveTracker[[#This Row],[Type of Leave]]</f>
        <v>2 VL</v>
      </c>
      <c r="L4969" s="23">
        <f ca="1">NETWORKDAYS(LeaveTracker[[#This Row],[Start Date]],LeaveTracker[[#This Row],[End Date]],lstHolidays)</f>
        <v>2</v>
      </c>
      <c r="M4969" s="27"/>
    </row>
    <row r="4970" spans="1:13" ht="30" customHeight="1" x14ac:dyDescent="0.3">
      <c r="A4970" s="27">
        <f t="shared" si="53"/>
        <v>1249</v>
      </c>
      <c r="B4970" s="31">
        <v>45029</v>
      </c>
      <c r="C4970" s="31">
        <v>44998</v>
      </c>
      <c r="D4970" s="19" t="s">
        <v>1017</v>
      </c>
      <c r="E4970" s="19" t="str">
        <f>IF(ISBLANK(LeaveTracker[[#This Row],[Employee Name]]),"-----",VLOOKUP(LeaveTracker[[#This Row],[Employee Name]],Employees[[Employee Name]:[Office]],7))</f>
        <v>LANDTAX</v>
      </c>
      <c r="F4970" s="19" t="str">
        <f>IF(ISBLANK(LeaveTracker[[#This Row],[Employee Name]]),"-----",VLOOKUP(LeaveTracker[[#This Row],[Employee Name]],Employees[[Employee Name]:[Office]],6))</f>
        <v>REGULAR</v>
      </c>
      <c r="G4970" s="24">
        <v>44993</v>
      </c>
      <c r="H4970" s="24">
        <v>44995</v>
      </c>
      <c r="I4970" s="19" t="s">
        <v>81</v>
      </c>
      <c r="K4970" s="61" t="str">
        <f ca="1">LeaveTracker[[#This Row],[Days]]&amp;" "&amp;LeaveTracker[[#This Row],[Type of Leave]]</f>
        <v>3 SL</v>
      </c>
      <c r="L4970" s="23">
        <f ca="1">NETWORKDAYS(LeaveTracker[[#This Row],[Start Date]],LeaveTracker[[#This Row],[End Date]],lstHolidays)</f>
        <v>3</v>
      </c>
      <c r="M4970" s="27"/>
    </row>
    <row r="4971" spans="1:13" ht="30" customHeight="1" x14ac:dyDescent="0.3">
      <c r="A4971" s="27">
        <f t="shared" si="53"/>
        <v>1250</v>
      </c>
      <c r="B4971" s="31">
        <v>45029</v>
      </c>
      <c r="C4971" s="31">
        <v>44995</v>
      </c>
      <c r="D4971" s="19" t="s">
        <v>2221</v>
      </c>
      <c r="E4971" s="19" t="str">
        <f>IF(ISBLANK(LeaveTracker[[#This Row],[Employee Name]]),"-----",VLOOKUP(LeaveTracker[[#This Row],[Employee Name]],Employees[[Employee Name]:[Office]],7))</f>
        <v>TOPS</v>
      </c>
      <c r="F4971" s="19">
        <f>IF(ISBLANK(LeaveTracker[[#This Row],[Employee Name]]),"-----",VLOOKUP(LeaveTracker[[#This Row],[Employee Name]],Employees[[Employee Name]:[Office]],6))</f>
        <v>0</v>
      </c>
      <c r="G4971" s="24">
        <v>45001</v>
      </c>
      <c r="H4971" s="24">
        <v>45002</v>
      </c>
      <c r="I4971" s="19" t="s">
        <v>82</v>
      </c>
      <c r="K4971" s="61" t="str">
        <f ca="1">LeaveTracker[[#This Row],[Days]]&amp;" "&amp;LeaveTracker[[#This Row],[Type of Leave]]</f>
        <v>2 VL</v>
      </c>
      <c r="L4971" s="23">
        <f ca="1">NETWORKDAYS(LeaveTracker[[#This Row],[Start Date]],LeaveTracker[[#This Row],[End Date]],lstHolidays)</f>
        <v>2</v>
      </c>
      <c r="M4971" s="27"/>
    </row>
    <row r="4972" spans="1:13" ht="30" customHeight="1" x14ac:dyDescent="0.3">
      <c r="A4972" s="27">
        <f t="shared" si="53"/>
        <v>1251</v>
      </c>
      <c r="B4972" s="31">
        <v>45029</v>
      </c>
      <c r="C4972" s="31">
        <v>44998</v>
      </c>
      <c r="D4972" s="19" t="s">
        <v>612</v>
      </c>
      <c r="E4972" s="19" t="str">
        <f>IF(ISBLANK(LeaveTracker[[#This Row],[Employee Name]]),"-----",VLOOKUP(LeaveTracker[[#This Row],[Employee Name]],Employees[[Employee Name]:[Office]],7))</f>
        <v>CBO</v>
      </c>
      <c r="F4972" s="19" t="str">
        <f>IF(ISBLANK(LeaveTracker[[#This Row],[Employee Name]]),"-----",VLOOKUP(LeaveTracker[[#This Row],[Employee Name]],Employees[[Employee Name]:[Office]],6))</f>
        <v>REGULAR</v>
      </c>
      <c r="G4972" s="24">
        <v>44995</v>
      </c>
      <c r="H4972" s="24">
        <v>44995</v>
      </c>
      <c r="I4972" s="19" t="s">
        <v>298</v>
      </c>
      <c r="J4972" s="43" t="s">
        <v>105</v>
      </c>
      <c r="K4972" s="61" t="str">
        <f ca="1">LeaveTracker[[#This Row],[Days]]&amp;" "&amp;LeaveTracker[[#This Row],[Type of Leave]]</f>
        <v>1 OTHER</v>
      </c>
      <c r="L4972" s="23">
        <f ca="1">NETWORKDAYS(LeaveTracker[[#This Row],[Start Date]],LeaveTracker[[#This Row],[End Date]],lstHolidays)</f>
        <v>1</v>
      </c>
      <c r="M4972" s="27"/>
    </row>
    <row r="4973" spans="1:13" ht="30" customHeight="1" x14ac:dyDescent="0.3">
      <c r="A4973" s="27">
        <f t="shared" si="53"/>
        <v>1252</v>
      </c>
      <c r="B4973" s="31">
        <v>45029</v>
      </c>
      <c r="C4973" s="31">
        <v>44998</v>
      </c>
      <c r="D4973" s="19" t="s">
        <v>849</v>
      </c>
      <c r="E4973" s="19" t="str">
        <f>IF(ISBLANK(LeaveTracker[[#This Row],[Employee Name]]),"-----",VLOOKUP(LeaveTracker[[#This Row],[Employee Name]],Employees[[Employee Name]:[Office]],7))</f>
        <v>MO</v>
      </c>
      <c r="F4973" s="19" t="str">
        <f>IF(ISBLANK(LeaveTracker[[#This Row],[Employee Name]]),"-----",VLOOKUP(LeaveTracker[[#This Row],[Employee Name]],Employees[[Employee Name]:[Office]],6))</f>
        <v>REGULAR</v>
      </c>
      <c r="G4973" s="24">
        <v>44985</v>
      </c>
      <c r="H4973" s="24">
        <v>44985</v>
      </c>
      <c r="I4973" s="19" t="s">
        <v>81</v>
      </c>
      <c r="K4973" s="61" t="str">
        <f ca="1">LeaveTracker[[#This Row],[Days]]&amp;" "&amp;LeaveTracker[[#This Row],[Type of Leave]]</f>
        <v>1 SL</v>
      </c>
      <c r="L4973" s="23">
        <f ca="1">NETWORKDAYS(LeaveTracker[[#This Row],[Start Date]],LeaveTracker[[#This Row],[End Date]],lstHolidays)</f>
        <v>1</v>
      </c>
      <c r="M4973" s="27"/>
    </row>
    <row r="4974" spans="1:13" ht="30" customHeight="1" x14ac:dyDescent="0.3">
      <c r="A4974" s="27">
        <f t="shared" si="53"/>
        <v>1253</v>
      </c>
      <c r="B4974" s="31">
        <v>45029</v>
      </c>
      <c r="C4974" s="31">
        <v>44982</v>
      </c>
      <c r="D4974" s="19" t="s">
        <v>849</v>
      </c>
      <c r="E4974" s="19" t="str">
        <f>IF(ISBLANK(LeaveTracker[[#This Row],[Employee Name]]),"-----",VLOOKUP(LeaveTracker[[#This Row],[Employee Name]],Employees[[Employee Name]:[Office]],7))</f>
        <v>MO</v>
      </c>
      <c r="F4974" s="19" t="str">
        <f>IF(ISBLANK(LeaveTracker[[#This Row],[Employee Name]]),"-----",VLOOKUP(LeaveTracker[[#This Row],[Employee Name]],Employees[[Employee Name]:[Office]],6))</f>
        <v>REGULAR</v>
      </c>
      <c r="G4974" s="24">
        <v>44986</v>
      </c>
      <c r="H4974" s="24">
        <v>44986</v>
      </c>
      <c r="I4974" s="19" t="s">
        <v>298</v>
      </c>
      <c r="J4974" s="43" t="s">
        <v>105</v>
      </c>
      <c r="K4974" s="61" t="str">
        <f ca="1">LeaveTracker[[#This Row],[Days]]&amp;" "&amp;LeaveTracker[[#This Row],[Type of Leave]]</f>
        <v>1 OTHER</v>
      </c>
      <c r="L4974" s="23">
        <f ca="1">NETWORKDAYS(LeaveTracker[[#This Row],[Start Date]],LeaveTracker[[#This Row],[End Date]],lstHolidays)</f>
        <v>1</v>
      </c>
      <c r="M4974" s="27"/>
    </row>
    <row r="4975" spans="1:13" ht="30" customHeight="1" x14ac:dyDescent="0.3">
      <c r="A4975" s="27">
        <f t="shared" si="53"/>
        <v>1254</v>
      </c>
      <c r="B4975" s="31">
        <v>45029</v>
      </c>
      <c r="C4975" s="31">
        <v>44991</v>
      </c>
      <c r="D4975" s="19" t="s">
        <v>501</v>
      </c>
      <c r="E4975" s="19" t="str">
        <f>IF(ISBLANK(LeaveTracker[[#This Row],[Employee Name]]),"-----",VLOOKUP(LeaveTracker[[#This Row],[Employee Name]],Employees[[Employee Name]:[Office]],7))</f>
        <v>COOPERATIVE OFFICE</v>
      </c>
      <c r="F4975" s="19" t="str">
        <f>IF(ISBLANK(LeaveTracker[[#This Row],[Employee Name]]),"-----",VLOOKUP(LeaveTracker[[#This Row],[Employee Name]],Employees[[Employee Name]:[Office]],6))</f>
        <v>REGULAR</v>
      </c>
      <c r="G4975" s="24">
        <v>44994</v>
      </c>
      <c r="H4975" s="24">
        <v>44994</v>
      </c>
      <c r="I4975" s="19" t="s">
        <v>298</v>
      </c>
      <c r="J4975" s="43" t="s">
        <v>105</v>
      </c>
      <c r="K4975" s="61" t="str">
        <f ca="1">LeaveTracker[[#This Row],[Days]]&amp;" "&amp;LeaveTracker[[#This Row],[Type of Leave]]</f>
        <v>1 OTHER</v>
      </c>
      <c r="L4975" s="23">
        <f ca="1">NETWORKDAYS(LeaveTracker[[#This Row],[Start Date]],LeaveTracker[[#This Row],[End Date]],lstHolidays)</f>
        <v>1</v>
      </c>
      <c r="M4975" s="27"/>
    </row>
    <row r="4976" spans="1:13" ht="30" customHeight="1" x14ac:dyDescent="0.3">
      <c r="A4976" s="27">
        <v>1254</v>
      </c>
      <c r="B4976" s="31">
        <v>45029</v>
      </c>
      <c r="C4976" s="31">
        <v>44991</v>
      </c>
      <c r="D4976" s="19" t="s">
        <v>501</v>
      </c>
      <c r="E4976" s="19" t="str">
        <f>IF(ISBLANK(LeaveTracker[[#This Row],[Employee Name]]),"-----",VLOOKUP(LeaveTracker[[#This Row],[Employee Name]],Employees[[Employee Name]:[Office]],7))</f>
        <v>COOPERATIVE OFFICE</v>
      </c>
      <c r="F4976" s="19" t="str">
        <f>IF(ISBLANK(LeaveTracker[[#This Row],[Employee Name]]),"-----",VLOOKUP(LeaveTracker[[#This Row],[Employee Name]],Employees[[Employee Name]:[Office]],6))</f>
        <v>REGULAR</v>
      </c>
      <c r="G4976" s="24">
        <v>45000</v>
      </c>
      <c r="H4976" s="24">
        <v>45000</v>
      </c>
      <c r="I4976" s="19" t="s">
        <v>298</v>
      </c>
      <c r="J4976" s="43" t="s">
        <v>105</v>
      </c>
      <c r="K4976" s="61" t="str">
        <f ca="1">LeaveTracker[[#This Row],[Days]]&amp;" "&amp;LeaveTracker[[#This Row],[Type of Leave]]</f>
        <v>1 OTHER</v>
      </c>
      <c r="L4976" s="23">
        <f ca="1">NETWORKDAYS(LeaveTracker[[#This Row],[Start Date]],LeaveTracker[[#This Row],[End Date]],lstHolidays)</f>
        <v>1</v>
      </c>
      <c r="M4976" s="27"/>
    </row>
    <row r="4977" spans="1:13" ht="30" customHeight="1" x14ac:dyDescent="0.3">
      <c r="A4977" s="27">
        <f t="shared" si="53"/>
        <v>1255</v>
      </c>
      <c r="B4977" s="31">
        <v>45029</v>
      </c>
      <c r="C4977" s="31">
        <v>44999</v>
      </c>
      <c r="D4977" s="19" t="s">
        <v>497</v>
      </c>
      <c r="E4977" s="19" t="str">
        <f>IF(ISBLANK(LeaveTracker[[#This Row],[Employee Name]]),"-----",VLOOKUP(LeaveTracker[[#This Row],[Employee Name]],Employees[[Employee Name]:[Office]],7))</f>
        <v>COOPERATIVE OFFICE</v>
      </c>
      <c r="F4977" s="19" t="str">
        <f>IF(ISBLANK(LeaveTracker[[#This Row],[Employee Name]]),"-----",VLOOKUP(LeaveTracker[[#This Row],[Employee Name]],Employees[[Employee Name]:[Office]],6))</f>
        <v>REGULAR</v>
      </c>
      <c r="G4977" s="24">
        <v>44998</v>
      </c>
      <c r="H4977" s="24">
        <v>44998</v>
      </c>
      <c r="I4977" s="19" t="s">
        <v>81</v>
      </c>
      <c r="K4977" s="61" t="str">
        <f ca="1">LeaveTracker[[#This Row],[Days]]&amp;" "&amp;LeaveTracker[[#This Row],[Type of Leave]]</f>
        <v>1 SL</v>
      </c>
      <c r="L4977" s="23">
        <f ca="1">NETWORKDAYS(LeaveTracker[[#This Row],[Start Date]],LeaveTracker[[#This Row],[End Date]],lstHolidays)</f>
        <v>1</v>
      </c>
      <c r="M4977" s="27"/>
    </row>
    <row r="4978" spans="1:13" ht="30" customHeight="1" x14ac:dyDescent="0.3">
      <c r="A4978" s="27">
        <f t="shared" si="53"/>
        <v>1256</v>
      </c>
      <c r="B4978" s="31">
        <v>45029</v>
      </c>
      <c r="C4978" s="31">
        <v>44995</v>
      </c>
      <c r="D4978" s="19" t="s">
        <v>597</v>
      </c>
      <c r="E4978" s="19" t="str">
        <f>IF(ISBLANK(LeaveTracker[[#This Row],[Employee Name]]),"-----",VLOOKUP(LeaveTracker[[#This Row],[Employee Name]],Employees[[Employee Name]:[Office]],7))</f>
        <v>MAHOGANY MARKET</v>
      </c>
      <c r="F4978" s="19" t="str">
        <f>IF(ISBLANK(LeaveTracker[[#This Row],[Employee Name]]),"-----",VLOOKUP(LeaveTracker[[#This Row],[Employee Name]],Employees[[Employee Name]:[Office]],6))</f>
        <v>REGULAR</v>
      </c>
      <c r="G4978" s="24">
        <v>45002</v>
      </c>
      <c r="H4978" s="24">
        <v>45004</v>
      </c>
      <c r="I4978" s="19" t="s">
        <v>82</v>
      </c>
      <c r="K4978" s="61" t="str">
        <f>LeaveTracker[[#This Row],[Days]]&amp;" "&amp;LeaveTracker[[#This Row],[Type of Leave]]</f>
        <v>3 VL</v>
      </c>
      <c r="L4978" s="23">
        <v>3</v>
      </c>
      <c r="M4978" s="27"/>
    </row>
    <row r="4979" spans="1:13" ht="30" customHeight="1" x14ac:dyDescent="0.3">
      <c r="A4979" s="27">
        <f t="shared" si="53"/>
        <v>1257</v>
      </c>
      <c r="B4979" s="31">
        <v>45029</v>
      </c>
      <c r="C4979" s="31">
        <v>44998</v>
      </c>
      <c r="D4979" s="19" t="s">
        <v>944</v>
      </c>
      <c r="E4979" s="19" t="str">
        <f>IF(ISBLANK(LeaveTracker[[#This Row],[Employee Name]]),"-----",VLOOKUP(LeaveTracker[[#This Row],[Employee Name]],Employees[[Employee Name]:[Office]],7))</f>
        <v>EEO/ CITY MARKET</v>
      </c>
      <c r="F4979" s="19" t="str">
        <f>IF(ISBLANK(LeaveTracker[[#This Row],[Employee Name]]),"-----",VLOOKUP(LeaveTracker[[#This Row],[Employee Name]],Employees[[Employee Name]:[Office]],6))</f>
        <v>REGULAR</v>
      </c>
      <c r="G4979" s="24">
        <v>45001</v>
      </c>
      <c r="H4979" s="24">
        <v>45001</v>
      </c>
      <c r="I4979" s="19" t="s">
        <v>82</v>
      </c>
      <c r="K4979" s="61" t="str">
        <f ca="1">LeaveTracker[[#This Row],[Days]]&amp;" "&amp;LeaveTracker[[#This Row],[Type of Leave]]</f>
        <v>1 VL</v>
      </c>
      <c r="L4979" s="23">
        <f ca="1">NETWORKDAYS(LeaveTracker[[#This Row],[Start Date]],LeaveTracker[[#This Row],[End Date]],lstHolidays)</f>
        <v>1</v>
      </c>
      <c r="M4979" s="27"/>
    </row>
    <row r="4980" spans="1:13" ht="30" customHeight="1" x14ac:dyDescent="0.3">
      <c r="A4980" s="27">
        <f t="shared" si="53"/>
        <v>1258</v>
      </c>
      <c r="B4980" s="31">
        <v>45029</v>
      </c>
      <c r="C4980" s="31">
        <v>44999</v>
      </c>
      <c r="D4980" s="19" t="s">
        <v>375</v>
      </c>
      <c r="E4980" s="19" t="str">
        <f>IF(ISBLANK(LeaveTracker[[#This Row],[Employee Name]]),"-----",VLOOKUP(LeaveTracker[[#This Row],[Employee Name]],Employees[[Employee Name]:[Office]],7))</f>
        <v>CCT</v>
      </c>
      <c r="F4980" s="19" t="str">
        <f>IF(ISBLANK(LeaveTracker[[#This Row],[Employee Name]]),"-----",VLOOKUP(LeaveTracker[[#This Row],[Employee Name]],Employees[[Employee Name]:[Office]],6))</f>
        <v>REGULAR</v>
      </c>
      <c r="G4980" s="24">
        <v>44998</v>
      </c>
      <c r="H4980" s="24">
        <v>44998</v>
      </c>
      <c r="I4980" s="19" t="s">
        <v>81</v>
      </c>
      <c r="K4980" s="61" t="str">
        <f ca="1">LeaveTracker[[#This Row],[Days]]&amp;" "&amp;LeaveTracker[[#This Row],[Type of Leave]]</f>
        <v>1 SL</v>
      </c>
      <c r="L4980" s="23">
        <f ca="1">NETWORKDAYS(LeaveTracker[[#This Row],[Start Date]],LeaveTracker[[#This Row],[End Date]],lstHolidays)</f>
        <v>1</v>
      </c>
      <c r="M4980" s="27"/>
    </row>
    <row r="4981" spans="1:13" ht="30" customHeight="1" x14ac:dyDescent="0.3">
      <c r="A4981" s="27">
        <f t="shared" si="53"/>
        <v>1259</v>
      </c>
      <c r="B4981" s="31">
        <v>45029</v>
      </c>
      <c r="C4981" s="31">
        <v>44999</v>
      </c>
      <c r="D4981" s="19" t="s">
        <v>375</v>
      </c>
      <c r="E4981" s="19" t="str">
        <f>IF(ISBLANK(LeaveTracker[[#This Row],[Employee Name]]),"-----",VLOOKUP(LeaveTracker[[#This Row],[Employee Name]],Employees[[Employee Name]:[Office]],7))</f>
        <v>CCT</v>
      </c>
      <c r="F4981" s="19" t="str">
        <f>IF(ISBLANK(LeaveTracker[[#This Row],[Employee Name]]),"-----",VLOOKUP(LeaveTracker[[#This Row],[Employee Name]],Employees[[Employee Name]:[Office]],6))</f>
        <v>REGULAR</v>
      </c>
      <c r="G4981" s="24">
        <v>44999</v>
      </c>
      <c r="H4981" s="24">
        <v>44999</v>
      </c>
      <c r="I4981" s="19" t="s">
        <v>298</v>
      </c>
      <c r="K4981" s="61" t="str">
        <f ca="1">LeaveTracker[[#This Row],[Days]]&amp;" "&amp;LeaveTracker[[#This Row],[Type of Leave]]</f>
        <v>1 OTHER</v>
      </c>
      <c r="L4981" s="23">
        <f ca="1">NETWORKDAYS(LeaveTracker[[#This Row],[Start Date]],LeaveTracker[[#This Row],[End Date]],lstHolidays)</f>
        <v>1</v>
      </c>
      <c r="M4981" s="27"/>
    </row>
    <row r="4982" spans="1:13" ht="30" customHeight="1" x14ac:dyDescent="0.3">
      <c r="A4982" s="27">
        <f t="shared" si="53"/>
        <v>1260</v>
      </c>
      <c r="B4982" s="31">
        <v>45029</v>
      </c>
      <c r="C4982" s="31">
        <v>44999</v>
      </c>
      <c r="D4982" s="19" t="s">
        <v>338</v>
      </c>
      <c r="E4982" s="19" t="str">
        <f>IF(ISBLANK(LeaveTracker[[#This Row],[Employee Name]]),"-----",VLOOKUP(LeaveTracker[[#This Row],[Employee Name]],Employees[[Employee Name]:[Office]],7))</f>
        <v>COMELEC</v>
      </c>
      <c r="F4982" s="19" t="str">
        <f>IF(ISBLANK(LeaveTracker[[#This Row],[Employee Name]]),"-----",VLOOKUP(LeaveTracker[[#This Row],[Employee Name]],Employees[[Employee Name]:[Office]],6))</f>
        <v>REGULAR</v>
      </c>
      <c r="G4982" s="24">
        <v>44995</v>
      </c>
      <c r="H4982" s="24">
        <v>44998</v>
      </c>
      <c r="I4982" s="19" t="s">
        <v>298</v>
      </c>
      <c r="J4982" s="43" t="s">
        <v>214</v>
      </c>
      <c r="K4982" s="61" t="str">
        <f ca="1">LeaveTracker[[#This Row],[Days]]&amp;" "&amp;LeaveTracker[[#This Row],[Type of Leave]]</f>
        <v>2 OTHER</v>
      </c>
      <c r="L4982" s="23">
        <f ca="1">NETWORKDAYS(LeaveTracker[[#This Row],[Start Date]],LeaveTracker[[#This Row],[End Date]],lstHolidays)</f>
        <v>2</v>
      </c>
      <c r="M4982" s="27"/>
    </row>
    <row r="4983" spans="1:13" ht="30" customHeight="1" x14ac:dyDescent="0.3">
      <c r="A4983" s="27">
        <f t="shared" si="53"/>
        <v>1261</v>
      </c>
      <c r="B4983" s="31">
        <v>45029</v>
      </c>
      <c r="C4983" s="31">
        <v>44999</v>
      </c>
      <c r="D4983" s="19" t="s">
        <v>338</v>
      </c>
      <c r="E4983" s="19" t="str">
        <f>IF(ISBLANK(LeaveTracker[[#This Row],[Employee Name]]),"-----",VLOOKUP(LeaveTracker[[#This Row],[Employee Name]],Employees[[Employee Name]:[Office]],7))</f>
        <v>COMELEC</v>
      </c>
      <c r="F4983" s="19" t="str">
        <f>IF(ISBLANK(LeaveTracker[[#This Row],[Employee Name]]),"-----",VLOOKUP(LeaveTracker[[#This Row],[Employee Name]],Employees[[Employee Name]:[Office]],6))</f>
        <v>REGULAR</v>
      </c>
      <c r="G4983" s="24">
        <v>44985</v>
      </c>
      <c r="H4983" s="24">
        <v>44985</v>
      </c>
      <c r="I4983" s="19" t="s">
        <v>81</v>
      </c>
      <c r="K4983" s="61" t="str">
        <f ca="1">LeaveTracker[[#This Row],[Days]]&amp;" "&amp;LeaveTracker[[#This Row],[Type of Leave]]</f>
        <v>1 SL</v>
      </c>
      <c r="L4983" s="23">
        <f ca="1">NETWORKDAYS(LeaveTracker[[#This Row],[Start Date]],LeaveTracker[[#This Row],[End Date]],lstHolidays)</f>
        <v>1</v>
      </c>
      <c r="M4983" s="27"/>
    </row>
    <row r="4984" spans="1:13" ht="30" customHeight="1" x14ac:dyDescent="0.3">
      <c r="A4984" s="27">
        <f t="shared" si="53"/>
        <v>1262</v>
      </c>
      <c r="B4984" s="31">
        <v>45029</v>
      </c>
      <c r="C4984" s="31">
        <v>44998</v>
      </c>
      <c r="D4984" s="19" t="s">
        <v>1837</v>
      </c>
      <c r="E4984" s="19" t="str">
        <f>IF(ISBLANK(LeaveTracker[[#This Row],[Employee Name]]),"-----",VLOOKUP(LeaveTracker[[#This Row],[Employee Name]],Employees[[Employee Name]:[Office]],7))</f>
        <v>SP</v>
      </c>
      <c r="F4984" s="19" t="str">
        <f>IF(ISBLANK(LeaveTracker[[#This Row],[Employee Name]]),"-----",VLOOKUP(LeaveTracker[[#This Row],[Employee Name]],Employees[[Employee Name]:[Office]],6))</f>
        <v>CASUAL</v>
      </c>
      <c r="G4984" s="24">
        <v>44993</v>
      </c>
      <c r="H4984" s="24">
        <v>44994</v>
      </c>
      <c r="I4984" s="19" t="s">
        <v>81</v>
      </c>
      <c r="K4984" s="61" t="str">
        <f ca="1">LeaveTracker[[#This Row],[Days]]&amp;" "&amp;LeaveTracker[[#This Row],[Type of Leave]]</f>
        <v>2 SL</v>
      </c>
      <c r="L4984" s="23">
        <f ca="1">NETWORKDAYS(LeaveTracker[[#This Row],[Start Date]],LeaveTracker[[#This Row],[End Date]],lstHolidays)</f>
        <v>2</v>
      </c>
      <c r="M4984" s="27"/>
    </row>
    <row r="4985" spans="1:13" ht="30" customHeight="1" x14ac:dyDescent="0.3">
      <c r="A4985" s="27">
        <f t="shared" si="53"/>
        <v>1263</v>
      </c>
      <c r="B4985" s="31">
        <v>45029</v>
      </c>
      <c r="C4985" s="31">
        <v>45000</v>
      </c>
      <c r="D4985" s="19" t="s">
        <v>477</v>
      </c>
      <c r="E4985" s="19" t="str">
        <f>IF(ISBLANK(LeaveTracker[[#This Row],[Employee Name]]),"-----",VLOOKUP(LeaveTracker[[#This Row],[Employee Name]],Employees[[Employee Name]:[Office]],7))</f>
        <v>ADMIN OFFICE</v>
      </c>
      <c r="F4985" s="19" t="str">
        <f>IF(ISBLANK(LeaveTracker[[#This Row],[Employee Name]]),"-----",VLOOKUP(LeaveTracker[[#This Row],[Employee Name]],Employees[[Employee Name]:[Office]],6))</f>
        <v>REGULAR</v>
      </c>
      <c r="G4985" s="24">
        <v>44992</v>
      </c>
      <c r="H4985" s="24">
        <v>44992</v>
      </c>
      <c r="I4985" s="19" t="s">
        <v>81</v>
      </c>
      <c r="K4985" s="61" t="str">
        <f ca="1">LeaveTracker[[#This Row],[Days]]&amp;" "&amp;LeaveTracker[[#This Row],[Type of Leave]]</f>
        <v>1 SL</v>
      </c>
      <c r="L4985" s="23">
        <f ca="1">NETWORKDAYS(LeaveTracker[[#This Row],[Start Date]],LeaveTracker[[#This Row],[End Date]],lstHolidays)</f>
        <v>1</v>
      </c>
      <c r="M4985" s="27"/>
    </row>
    <row r="4986" spans="1:13" ht="30" customHeight="1" x14ac:dyDescent="0.3">
      <c r="A4986" s="27">
        <v>1263</v>
      </c>
      <c r="B4986" s="31">
        <v>45029</v>
      </c>
      <c r="C4986" s="31">
        <v>45000</v>
      </c>
      <c r="D4986" s="19" t="s">
        <v>477</v>
      </c>
      <c r="E4986" s="19" t="str">
        <f>IF(ISBLANK(LeaveTracker[[#This Row],[Employee Name]]),"-----",VLOOKUP(LeaveTracker[[#This Row],[Employee Name]],Employees[[Employee Name]:[Office]],7))</f>
        <v>ADMIN OFFICE</v>
      </c>
      <c r="F4986" s="19" t="str">
        <f>IF(ISBLANK(LeaveTracker[[#This Row],[Employee Name]]),"-----",VLOOKUP(LeaveTracker[[#This Row],[Employee Name]],Employees[[Employee Name]:[Office]],6))</f>
        <v>REGULAR</v>
      </c>
      <c r="G4986" s="24">
        <v>44999</v>
      </c>
      <c r="H4986" s="24">
        <v>44999</v>
      </c>
      <c r="I4986" s="19" t="s">
        <v>81</v>
      </c>
      <c r="K4986" s="61" t="str">
        <f ca="1">LeaveTracker[[#This Row],[Days]]&amp;" "&amp;LeaveTracker[[#This Row],[Type of Leave]]</f>
        <v>1 SL</v>
      </c>
      <c r="L4986" s="23">
        <f ca="1">NETWORKDAYS(LeaveTracker[[#This Row],[Start Date]],LeaveTracker[[#This Row],[End Date]],lstHolidays)</f>
        <v>1</v>
      </c>
      <c r="M4986" s="27"/>
    </row>
    <row r="4987" spans="1:13" ht="30" customHeight="1" x14ac:dyDescent="0.3">
      <c r="A4987" s="27">
        <f t="shared" si="53"/>
        <v>1264</v>
      </c>
      <c r="B4987" s="31">
        <v>45029</v>
      </c>
      <c r="C4987" s="31">
        <v>44998</v>
      </c>
      <c r="D4987" s="19" t="s">
        <v>855</v>
      </c>
      <c r="E4987" s="19" t="str">
        <f>IF(ISBLANK(LeaveTracker[[#This Row],[Employee Name]]),"-----",VLOOKUP(LeaveTracker[[#This Row],[Employee Name]],Employees[[Employee Name]:[Office]],7))</f>
        <v>LCR</v>
      </c>
      <c r="F4987" s="19" t="str">
        <f>IF(ISBLANK(LeaveTracker[[#This Row],[Employee Name]]),"-----",VLOOKUP(LeaveTracker[[#This Row],[Employee Name]],Employees[[Employee Name]:[Office]],6))</f>
        <v>REGULAR</v>
      </c>
      <c r="G4987" s="24">
        <v>44991</v>
      </c>
      <c r="H4987" s="24">
        <v>44997</v>
      </c>
      <c r="I4987" s="19" t="s">
        <v>81</v>
      </c>
      <c r="K4987" s="61" t="str">
        <f ca="1">LeaveTracker[[#This Row],[Days]]&amp;" "&amp;LeaveTracker[[#This Row],[Type of Leave]]</f>
        <v>5 SL</v>
      </c>
      <c r="L4987" s="23">
        <f ca="1">NETWORKDAYS(LeaveTracker[[#This Row],[Start Date]],LeaveTracker[[#This Row],[End Date]],lstHolidays)</f>
        <v>5</v>
      </c>
      <c r="M4987" s="27"/>
    </row>
    <row r="4988" spans="1:13" ht="30" customHeight="1" x14ac:dyDescent="0.3">
      <c r="A4988" s="27">
        <f t="shared" si="53"/>
        <v>1265</v>
      </c>
      <c r="B4988" s="31">
        <v>45029</v>
      </c>
      <c r="C4988" s="31">
        <v>45020</v>
      </c>
      <c r="D4988" s="19" t="s">
        <v>1827</v>
      </c>
      <c r="E4988" s="19" t="str">
        <f>IF(ISBLANK(LeaveTracker[[#This Row],[Employee Name]]),"-----",VLOOKUP(LeaveTracker[[#This Row],[Employee Name]],Employees[[Employee Name]:[Office]],7))</f>
        <v>ONT</v>
      </c>
      <c r="F4988" s="19" t="str">
        <f>IF(ISBLANK(LeaveTracker[[#This Row],[Employee Name]]),"-----",VLOOKUP(LeaveTracker[[#This Row],[Employee Name]],Employees[[Employee Name]:[Office]],6))</f>
        <v>CASUAL</v>
      </c>
      <c r="G4988" s="24">
        <v>45013</v>
      </c>
      <c r="H4988" s="24">
        <v>45015</v>
      </c>
      <c r="I4988" s="19" t="s">
        <v>81</v>
      </c>
      <c r="K4988" s="61" t="str">
        <f ca="1">LeaveTracker[[#This Row],[Days]]&amp;" "&amp;LeaveTracker[[#This Row],[Type of Leave]]</f>
        <v>3 SL</v>
      </c>
      <c r="L4988" s="23">
        <f ca="1">NETWORKDAYS(LeaveTracker[[#This Row],[Start Date]],LeaveTracker[[#This Row],[End Date]],lstHolidays)</f>
        <v>3</v>
      </c>
      <c r="M4988" s="27"/>
    </row>
    <row r="4989" spans="1:13" ht="30" customHeight="1" x14ac:dyDescent="0.3">
      <c r="A4989" s="27">
        <f t="shared" si="53"/>
        <v>1266</v>
      </c>
      <c r="B4989" s="31">
        <v>45029</v>
      </c>
      <c r="C4989" s="31">
        <v>45020</v>
      </c>
      <c r="D4989" s="19" t="s">
        <v>1779</v>
      </c>
      <c r="E4989" s="19" t="str">
        <f>IF(ISBLANK(LeaveTracker[[#This Row],[Employee Name]]),"-----",VLOOKUP(LeaveTracker[[#This Row],[Employee Name]],Employees[[Employee Name]:[Office]],7))</f>
        <v>ONT</v>
      </c>
      <c r="F4989" s="19" t="str">
        <f>IF(ISBLANK(LeaveTracker[[#This Row],[Employee Name]]),"-----",VLOOKUP(LeaveTracker[[#This Row],[Employee Name]],Employees[[Employee Name]:[Office]],6))</f>
        <v>CASUAL</v>
      </c>
      <c r="G4989" s="24">
        <v>45018</v>
      </c>
      <c r="H4989" s="24">
        <v>45018</v>
      </c>
      <c r="I4989" s="19" t="s">
        <v>298</v>
      </c>
      <c r="J4989" s="43" t="s">
        <v>158</v>
      </c>
      <c r="K4989" s="61" t="str">
        <f ca="1">LeaveTracker[[#This Row],[Days]]&amp;" "&amp;LeaveTracker[[#This Row],[Type of Leave]]</f>
        <v>0 OTHER</v>
      </c>
      <c r="L4989" s="23">
        <f ca="1">NETWORKDAYS(LeaveTracker[[#This Row],[Start Date]],LeaveTracker[[#This Row],[End Date]],lstHolidays)</f>
        <v>0</v>
      </c>
      <c r="M4989" s="27"/>
    </row>
    <row r="4990" spans="1:13" ht="30" customHeight="1" x14ac:dyDescent="0.3">
      <c r="A4990" s="27">
        <f t="shared" si="53"/>
        <v>1267</v>
      </c>
      <c r="B4990" s="31">
        <v>45029</v>
      </c>
      <c r="C4990" s="31">
        <v>44998</v>
      </c>
      <c r="D4990" s="19" t="s">
        <v>2239</v>
      </c>
      <c r="E4990" s="19" t="str">
        <f>IF(ISBLANK(LeaveTracker[[#This Row],[Employee Name]]),"-----",VLOOKUP(LeaveTracker[[#This Row],[Employee Name]],Employees[[Employee Name]:[Office]],7))</f>
        <v>ASSESSORS OFFICE</v>
      </c>
      <c r="F4990" s="19">
        <f>IF(ISBLANK(LeaveTracker[[#This Row],[Employee Name]]),"-----",VLOOKUP(LeaveTracker[[#This Row],[Employee Name]],Employees[[Employee Name]:[Office]],6))</f>
        <v>0</v>
      </c>
      <c r="G4990" s="24">
        <v>45005</v>
      </c>
      <c r="H4990" s="24">
        <v>45005</v>
      </c>
      <c r="I4990" s="19" t="s">
        <v>298</v>
      </c>
      <c r="J4990" s="43" t="s">
        <v>644</v>
      </c>
      <c r="K4990" s="61" t="str">
        <f ca="1">LeaveTracker[[#This Row],[Days]]&amp;" "&amp;LeaveTracker[[#This Row],[Type of Leave]]</f>
        <v>1 OTHER</v>
      </c>
      <c r="L4990" s="23">
        <f ca="1">NETWORKDAYS(LeaveTracker[[#This Row],[Start Date]],LeaveTracker[[#This Row],[End Date]],lstHolidays)</f>
        <v>1</v>
      </c>
      <c r="M4990" s="27"/>
    </row>
    <row r="4991" spans="1:13" ht="30" customHeight="1" x14ac:dyDescent="0.3">
      <c r="A4991" s="27">
        <f t="shared" si="53"/>
        <v>1268</v>
      </c>
      <c r="B4991" s="31">
        <v>45029</v>
      </c>
      <c r="C4991" s="31">
        <v>44998</v>
      </c>
      <c r="D4991" s="19" t="s">
        <v>578</v>
      </c>
      <c r="E4991" s="19" t="str">
        <f>IF(ISBLANK(LeaveTracker[[#This Row],[Employee Name]]),"-----",VLOOKUP(LeaveTracker[[#This Row],[Employee Name]],Employees[[Employee Name]:[Office]],7))</f>
        <v>CCT</v>
      </c>
      <c r="F4991" s="19" t="str">
        <f>IF(ISBLANK(LeaveTracker[[#This Row],[Employee Name]]),"-----",VLOOKUP(LeaveTracker[[#This Row],[Employee Name]],Employees[[Employee Name]:[Office]],6))</f>
        <v>REGULAR</v>
      </c>
      <c r="G4991" s="24">
        <v>45009</v>
      </c>
      <c r="H4991" s="24">
        <v>45009</v>
      </c>
      <c r="I4991" s="19" t="s">
        <v>298</v>
      </c>
      <c r="J4991" s="43" t="s">
        <v>158</v>
      </c>
      <c r="K4991" s="61" t="str">
        <f ca="1">LeaveTracker[[#This Row],[Days]]&amp;" "&amp;LeaveTracker[[#This Row],[Type of Leave]]</f>
        <v>1 OTHER</v>
      </c>
      <c r="L4991" s="23">
        <f ca="1">NETWORKDAYS(LeaveTracker[[#This Row],[Start Date]],LeaveTracker[[#This Row],[End Date]],lstHolidays)</f>
        <v>1</v>
      </c>
      <c r="M4991" s="27"/>
    </row>
    <row r="4992" spans="1:13" ht="30" customHeight="1" x14ac:dyDescent="0.3">
      <c r="A4992" s="27">
        <f t="shared" si="53"/>
        <v>1269</v>
      </c>
      <c r="B4992" s="31">
        <v>45029</v>
      </c>
      <c r="C4992" s="31">
        <v>44998</v>
      </c>
      <c r="D4992" s="19" t="s">
        <v>578</v>
      </c>
      <c r="E4992" s="19" t="str">
        <f>IF(ISBLANK(LeaveTracker[[#This Row],[Employee Name]]),"-----",VLOOKUP(LeaveTracker[[#This Row],[Employee Name]],Employees[[Employee Name]:[Office]],7))</f>
        <v>CCT</v>
      </c>
      <c r="F4992" s="19" t="str">
        <f>IF(ISBLANK(LeaveTracker[[#This Row],[Employee Name]]),"-----",VLOOKUP(LeaveTracker[[#This Row],[Employee Name]],Employees[[Employee Name]:[Office]],6))</f>
        <v>REGULAR</v>
      </c>
      <c r="G4992" s="24">
        <v>44993</v>
      </c>
      <c r="H4992" s="24">
        <v>44993</v>
      </c>
      <c r="I4992" s="19" t="s">
        <v>81</v>
      </c>
      <c r="K4992" s="61" t="str">
        <f ca="1">LeaveTracker[[#This Row],[Days]]&amp;" "&amp;LeaveTracker[[#This Row],[Type of Leave]]</f>
        <v>1 SL</v>
      </c>
      <c r="L4992" s="23">
        <f ca="1">NETWORKDAYS(LeaveTracker[[#This Row],[Start Date]],LeaveTracker[[#This Row],[End Date]],lstHolidays)</f>
        <v>1</v>
      </c>
      <c r="M4992" s="27"/>
    </row>
    <row r="4993" spans="1:13" ht="30" customHeight="1" x14ac:dyDescent="0.3">
      <c r="A4993" s="27">
        <v>1269</v>
      </c>
      <c r="B4993" s="31">
        <v>45029</v>
      </c>
      <c r="C4993" s="31">
        <v>44998</v>
      </c>
      <c r="D4993" s="19" t="s">
        <v>578</v>
      </c>
      <c r="E4993" s="19" t="str">
        <f>IF(ISBLANK(LeaveTracker[[#This Row],[Employee Name]]),"-----",VLOOKUP(LeaveTracker[[#This Row],[Employee Name]],Employees[[Employee Name]:[Office]],7))</f>
        <v>CCT</v>
      </c>
      <c r="F4993" s="19" t="str">
        <f>IF(ISBLANK(LeaveTracker[[#This Row],[Employee Name]]),"-----",VLOOKUP(LeaveTracker[[#This Row],[Employee Name]],Employees[[Employee Name]:[Office]],6))</f>
        <v>REGULAR</v>
      </c>
      <c r="G4993" s="24">
        <v>44995</v>
      </c>
      <c r="H4993" s="24">
        <v>44995</v>
      </c>
      <c r="I4993" s="19" t="s">
        <v>81</v>
      </c>
      <c r="K4993" s="61" t="str">
        <f ca="1">LeaveTracker[[#This Row],[Days]]&amp;" "&amp;LeaveTracker[[#This Row],[Type of Leave]]</f>
        <v>1 SL</v>
      </c>
      <c r="L4993" s="23">
        <f ca="1">NETWORKDAYS(LeaveTracker[[#This Row],[Start Date]],LeaveTracker[[#This Row],[End Date]],lstHolidays)</f>
        <v>1</v>
      </c>
      <c r="M4993" s="27"/>
    </row>
    <row r="4994" spans="1:13" ht="30" customHeight="1" x14ac:dyDescent="0.3">
      <c r="A4994" s="27">
        <f t="shared" si="53"/>
        <v>1270</v>
      </c>
      <c r="B4994" s="31">
        <v>45029</v>
      </c>
      <c r="C4994" s="31">
        <v>45027</v>
      </c>
      <c r="D4994" s="19" t="s">
        <v>1034</v>
      </c>
      <c r="E4994" s="19" t="str">
        <f>IF(ISBLANK(LeaveTracker[[#This Row],[Employee Name]]),"-----",VLOOKUP(LeaveTracker[[#This Row],[Employee Name]],Employees[[Employee Name]:[Office]],7))</f>
        <v>ONT</v>
      </c>
      <c r="F4994" s="19" t="str">
        <f>IF(ISBLANK(LeaveTracker[[#This Row],[Employee Name]]),"-----",VLOOKUP(LeaveTracker[[#This Row],[Employee Name]],Employees[[Employee Name]:[Office]],6))</f>
        <v>REGULAR</v>
      </c>
      <c r="G4994" s="24">
        <v>45022</v>
      </c>
      <c r="H4994" s="24">
        <v>45024</v>
      </c>
      <c r="I4994" s="19" t="s">
        <v>81</v>
      </c>
      <c r="K4994" s="61" t="str">
        <f>LeaveTracker[[#This Row],[Days]]&amp;" "&amp;LeaveTracker[[#This Row],[Type of Leave]]</f>
        <v>3 SL</v>
      </c>
      <c r="L4994" s="23">
        <v>3</v>
      </c>
      <c r="M4994" s="27"/>
    </row>
    <row r="4995" spans="1:13" ht="30" customHeight="1" x14ac:dyDescent="0.3">
      <c r="A4995" s="27">
        <f t="shared" si="53"/>
        <v>1271</v>
      </c>
      <c r="B4995" s="31">
        <v>45029</v>
      </c>
      <c r="C4995" s="31">
        <v>45028</v>
      </c>
      <c r="D4995" s="19" t="s">
        <v>116</v>
      </c>
      <c r="E4995" s="19" t="str">
        <f>IF(ISBLANK(LeaveTracker[[#This Row],[Employee Name]]),"-----",VLOOKUP(LeaveTracker[[#This Row],[Employee Name]],Employees[[Employee Name]:[Office]],7))</f>
        <v>CHARACTER OFFICE</v>
      </c>
      <c r="F4995" s="19" t="str">
        <f>IF(ISBLANK(LeaveTracker[[#This Row],[Employee Name]]),"-----",VLOOKUP(LeaveTracker[[#This Row],[Employee Name]],Employees[[Employee Name]:[Office]],6))</f>
        <v>REGULAR</v>
      </c>
      <c r="G4995" s="24">
        <v>45027</v>
      </c>
      <c r="H4995" s="24">
        <v>45027</v>
      </c>
      <c r="I4995" s="19" t="s">
        <v>81</v>
      </c>
      <c r="K4995" s="61" t="str">
        <f ca="1">LeaveTracker[[#This Row],[Days]]&amp;" "&amp;LeaveTracker[[#This Row],[Type of Leave]]</f>
        <v>1 SL</v>
      </c>
      <c r="L4995" s="23">
        <f ca="1">NETWORKDAYS(LeaveTracker[[#This Row],[Start Date]],LeaveTracker[[#This Row],[End Date]],lstHolidays)</f>
        <v>1</v>
      </c>
      <c r="M4995" s="27"/>
    </row>
    <row r="4996" spans="1:13" ht="30" customHeight="1" x14ac:dyDescent="0.3">
      <c r="A4996" s="27">
        <f t="shared" si="53"/>
        <v>1272</v>
      </c>
      <c r="B4996" s="31">
        <v>45029</v>
      </c>
      <c r="C4996" s="31">
        <v>45027</v>
      </c>
      <c r="D4996" s="19" t="s">
        <v>1901</v>
      </c>
      <c r="E4996" s="19" t="str">
        <f>IF(ISBLANK(LeaveTracker[[#This Row],[Employee Name]]),"-----",VLOOKUP(LeaveTracker[[#This Row],[Employee Name]],Employees[[Employee Name]:[Office]],7))</f>
        <v>TICC</v>
      </c>
      <c r="F4996" s="19" t="str">
        <f>IF(ISBLANK(LeaveTracker[[#This Row],[Employee Name]]),"-----",VLOOKUP(LeaveTracker[[#This Row],[Employee Name]],Employees[[Employee Name]:[Office]],6))</f>
        <v>CASUAL</v>
      </c>
      <c r="G4996" s="24">
        <v>45033</v>
      </c>
      <c r="H4996" s="24">
        <v>45037</v>
      </c>
      <c r="I4996" s="19" t="s">
        <v>82</v>
      </c>
      <c r="K4996" s="61" t="str">
        <f ca="1">LeaveTracker[[#This Row],[Days]]&amp;" "&amp;LeaveTracker[[#This Row],[Type of Leave]]</f>
        <v>5 VL</v>
      </c>
      <c r="L4996" s="23">
        <f ca="1">NETWORKDAYS(LeaveTracker[[#This Row],[Start Date]],LeaveTracker[[#This Row],[End Date]],lstHolidays)</f>
        <v>5</v>
      </c>
      <c r="M4996" s="27"/>
    </row>
    <row r="4997" spans="1:13" ht="30" customHeight="1" x14ac:dyDescent="0.3">
      <c r="A4997" s="27">
        <f t="shared" si="53"/>
        <v>1273</v>
      </c>
      <c r="B4997" s="31">
        <v>45029</v>
      </c>
      <c r="C4997" s="31">
        <v>45021</v>
      </c>
      <c r="D4997" s="19" t="s">
        <v>1931</v>
      </c>
      <c r="E4997" s="19" t="str">
        <f>IF(ISBLANK(LeaveTracker[[#This Row],[Employee Name]]),"-----",VLOOKUP(LeaveTracker[[#This Row],[Employee Name]],Employees[[Employee Name]:[Office]],7))</f>
        <v>TICC</v>
      </c>
      <c r="F4997" s="19" t="str">
        <f>IF(ISBLANK(LeaveTracker[[#This Row],[Employee Name]]),"-----",VLOOKUP(LeaveTracker[[#This Row],[Employee Name]],Employees[[Employee Name]:[Office]],6))</f>
        <v>CASUAL</v>
      </c>
      <c r="G4997" s="24">
        <v>45010</v>
      </c>
      <c r="H4997" s="24">
        <v>45011</v>
      </c>
      <c r="I4997" s="19" t="s">
        <v>81</v>
      </c>
      <c r="K4997" s="61" t="str">
        <f ca="1">LeaveTracker[[#This Row],[Days]]&amp;" "&amp;LeaveTracker[[#This Row],[Type of Leave]]</f>
        <v>0 SL</v>
      </c>
      <c r="L4997" s="23">
        <f ca="1">NETWORKDAYS(LeaveTracker[[#This Row],[Start Date]],LeaveTracker[[#This Row],[End Date]],lstHolidays)</f>
        <v>0</v>
      </c>
      <c r="M4997" s="27"/>
    </row>
    <row r="4998" spans="1:13" ht="30" customHeight="1" x14ac:dyDescent="0.3">
      <c r="A4998" s="27">
        <f t="shared" si="53"/>
        <v>1274</v>
      </c>
      <c r="B4998" s="31">
        <v>45029</v>
      </c>
      <c r="C4998" s="24">
        <v>45012</v>
      </c>
      <c r="D4998" s="19" t="s">
        <v>1988</v>
      </c>
      <c r="E4998" s="19" t="str">
        <f>IF(ISBLANK(LeaveTracker[[#This Row],[Employee Name]]),"-----",VLOOKUP(LeaveTracker[[#This Row],[Employee Name]],Employees[[Employee Name]:[Office]],7))</f>
        <v>CHO</v>
      </c>
      <c r="F4998" s="19" t="str">
        <f>IF(ISBLANK(LeaveTracker[[#This Row],[Employee Name]]),"-----",VLOOKUP(LeaveTracker[[#This Row],[Employee Name]],Employees[[Employee Name]:[Office]],6))</f>
        <v>REGULAR</v>
      </c>
      <c r="G4998" s="24">
        <v>45008</v>
      </c>
      <c r="H4998" s="24">
        <v>45009</v>
      </c>
      <c r="I4998" s="19" t="s">
        <v>81</v>
      </c>
      <c r="K4998" s="61" t="str">
        <f ca="1">LeaveTracker[[#This Row],[Days]]&amp;" "&amp;LeaveTracker[[#This Row],[Type of Leave]]</f>
        <v>2 SL</v>
      </c>
      <c r="L4998" s="23">
        <f ca="1">NETWORKDAYS(LeaveTracker[[#This Row],[Start Date]],LeaveTracker[[#This Row],[End Date]],lstHolidays)</f>
        <v>2</v>
      </c>
      <c r="M4998" s="27"/>
    </row>
    <row r="4999" spans="1:13" ht="30" customHeight="1" x14ac:dyDescent="0.3">
      <c r="A4999" s="27">
        <f t="shared" si="53"/>
        <v>1275</v>
      </c>
      <c r="B4999" s="31">
        <v>45029</v>
      </c>
      <c r="C4999" s="31">
        <v>45012</v>
      </c>
      <c r="D4999" s="19" t="s">
        <v>822</v>
      </c>
      <c r="E4999" s="19" t="str">
        <f>IF(ISBLANK(LeaveTracker[[#This Row],[Employee Name]]),"-----",VLOOKUP(LeaveTracker[[#This Row],[Employee Name]],Employees[[Employee Name]:[Office]],7))</f>
        <v>CHO</v>
      </c>
      <c r="F4999" s="19" t="str">
        <f>IF(ISBLANK(LeaveTracker[[#This Row],[Employee Name]]),"-----",VLOOKUP(LeaveTracker[[#This Row],[Employee Name]],Employees[[Employee Name]:[Office]],6))</f>
        <v>REGULAR</v>
      </c>
      <c r="G4999" s="24">
        <v>44998</v>
      </c>
      <c r="H4999" s="24">
        <v>44998</v>
      </c>
      <c r="I4999" s="19" t="s">
        <v>81</v>
      </c>
      <c r="K4999" s="61" t="str">
        <f ca="1">LeaveTracker[[#This Row],[Days]]&amp;" "&amp;LeaveTracker[[#This Row],[Type of Leave]]</f>
        <v>1 SL</v>
      </c>
      <c r="L4999" s="23">
        <f ca="1">NETWORKDAYS(LeaveTracker[[#This Row],[Start Date]],LeaveTracker[[#This Row],[End Date]],lstHolidays)</f>
        <v>1</v>
      </c>
      <c r="M4999" s="27"/>
    </row>
    <row r="5000" spans="1:13" ht="30" customHeight="1" x14ac:dyDescent="0.3">
      <c r="A5000" s="27">
        <f t="shared" si="53"/>
        <v>1276</v>
      </c>
      <c r="B5000" s="31">
        <v>45029</v>
      </c>
      <c r="C5000" s="31">
        <v>45012</v>
      </c>
      <c r="D5000" s="19" t="s">
        <v>822</v>
      </c>
      <c r="E5000" s="19" t="str">
        <f>IF(ISBLANK(LeaveTracker[[#This Row],[Employee Name]]),"-----",VLOOKUP(LeaveTracker[[#This Row],[Employee Name]],Employees[[Employee Name]:[Office]],7))</f>
        <v>CHO</v>
      </c>
      <c r="F5000" s="19" t="str">
        <f>IF(ISBLANK(LeaveTracker[[#This Row],[Employee Name]]),"-----",VLOOKUP(LeaveTracker[[#This Row],[Employee Name]],Employees[[Employee Name]:[Office]],6))</f>
        <v>REGULAR</v>
      </c>
      <c r="G5000" s="24">
        <v>45002</v>
      </c>
      <c r="H5000" s="24">
        <v>45002</v>
      </c>
      <c r="I5000" s="19" t="s">
        <v>81</v>
      </c>
      <c r="K5000" s="61" t="str">
        <f ca="1">LeaveTracker[[#This Row],[Days]]&amp;" "&amp;LeaveTracker[[#This Row],[Type of Leave]]</f>
        <v>1 SL</v>
      </c>
      <c r="L5000" s="23">
        <f ca="1">NETWORKDAYS(LeaveTracker[[#This Row],[Start Date]],LeaveTracker[[#This Row],[End Date]],lstHolidays)</f>
        <v>1</v>
      </c>
      <c r="M5000" s="27"/>
    </row>
    <row r="5001" spans="1:13" ht="30" customHeight="1" x14ac:dyDescent="0.3">
      <c r="A5001" s="27">
        <f t="shared" si="53"/>
        <v>1277</v>
      </c>
      <c r="B5001" s="31">
        <v>45029</v>
      </c>
      <c r="C5001" s="31">
        <v>45012</v>
      </c>
      <c r="D5001" s="19" t="s">
        <v>1329</v>
      </c>
      <c r="E5001" s="19" t="str">
        <f>IF(ISBLANK(LeaveTracker[[#This Row],[Employee Name]]),"-----",VLOOKUP(LeaveTracker[[#This Row],[Employee Name]],Employees[[Employee Name]:[Office]],7))</f>
        <v>ONT</v>
      </c>
      <c r="F5001" s="19" t="str">
        <f>IF(ISBLANK(LeaveTracker[[#This Row],[Employee Name]]),"-----",VLOOKUP(LeaveTracker[[#This Row],[Employee Name]],Employees[[Employee Name]:[Office]],6))</f>
        <v>REGULAR</v>
      </c>
      <c r="G5001" s="24">
        <v>45005</v>
      </c>
      <c r="H5001" s="24">
        <v>45008</v>
      </c>
      <c r="I5001" s="19" t="s">
        <v>81</v>
      </c>
      <c r="K5001" s="61" t="str">
        <f ca="1">LeaveTracker[[#This Row],[Days]]&amp;" "&amp;LeaveTracker[[#This Row],[Type of Leave]]</f>
        <v>4 SL</v>
      </c>
      <c r="L5001" s="23">
        <f ca="1">NETWORKDAYS(LeaveTracker[[#This Row],[Start Date]],LeaveTracker[[#This Row],[End Date]],lstHolidays)</f>
        <v>4</v>
      </c>
      <c r="M5001" s="27"/>
    </row>
    <row r="5002" spans="1:13" ht="30" customHeight="1" x14ac:dyDescent="0.3">
      <c r="A5002" s="27">
        <f t="shared" si="53"/>
        <v>1278</v>
      </c>
      <c r="B5002" s="31">
        <v>45029</v>
      </c>
      <c r="C5002" s="31">
        <v>45012</v>
      </c>
      <c r="D5002" s="19" t="s">
        <v>385</v>
      </c>
      <c r="E5002" s="19" t="str">
        <f>IF(ISBLANK(LeaveTracker[[#This Row],[Employee Name]]),"-----",VLOOKUP(LeaveTracker[[#This Row],[Employee Name]],Employees[[Employee Name]:[Office]],7))</f>
        <v>ONT</v>
      </c>
      <c r="F5002" s="19" t="str">
        <f>IF(ISBLANK(LeaveTracker[[#This Row],[Employee Name]]),"-----",VLOOKUP(LeaveTracker[[#This Row],[Employee Name]],Employees[[Employee Name]:[Office]],6))</f>
        <v>REGULAR</v>
      </c>
      <c r="G5002" s="24">
        <v>45019</v>
      </c>
      <c r="H5002" s="24">
        <v>45019</v>
      </c>
      <c r="I5002" s="19" t="s">
        <v>298</v>
      </c>
      <c r="J5002" s="43" t="s">
        <v>105</v>
      </c>
      <c r="K5002" s="61" t="str">
        <f ca="1">LeaveTracker[[#This Row],[Days]]&amp;" "&amp;LeaveTracker[[#This Row],[Type of Leave]]</f>
        <v>1 OTHER</v>
      </c>
      <c r="L5002" s="23">
        <f ca="1">NETWORKDAYS(LeaveTracker[[#This Row],[Start Date]],LeaveTracker[[#This Row],[End Date]],lstHolidays)</f>
        <v>1</v>
      </c>
      <c r="M5002" s="27"/>
    </row>
    <row r="5003" spans="1:13" ht="30" customHeight="1" x14ac:dyDescent="0.3">
      <c r="A5003" s="27">
        <f t="shared" si="53"/>
        <v>1279</v>
      </c>
      <c r="B5003" s="31">
        <v>45029</v>
      </c>
      <c r="C5003" s="31">
        <v>45019</v>
      </c>
      <c r="D5003" s="19" t="s">
        <v>1741</v>
      </c>
      <c r="E5003" s="19" t="str">
        <f>IF(ISBLANK(LeaveTracker[[#This Row],[Employee Name]]),"-----",VLOOKUP(LeaveTracker[[#This Row],[Employee Name]],Employees[[Employee Name]:[Office]],7))</f>
        <v>ASSESSOR</v>
      </c>
      <c r="F5003" s="19" t="str">
        <f>IF(ISBLANK(LeaveTracker[[#This Row],[Employee Name]]),"-----",VLOOKUP(LeaveTracker[[#This Row],[Employee Name]],Employees[[Employee Name]:[Office]],6))</f>
        <v>CASUAL</v>
      </c>
      <c r="G5003" s="24">
        <v>45016</v>
      </c>
      <c r="H5003" s="24">
        <v>45016</v>
      </c>
      <c r="I5003" s="19" t="s">
        <v>81</v>
      </c>
      <c r="K5003" s="61" t="str">
        <f ca="1">LeaveTracker[[#This Row],[Days]]&amp;" "&amp;LeaveTracker[[#This Row],[Type of Leave]]</f>
        <v>1 SL</v>
      </c>
      <c r="L5003" s="23">
        <f ca="1">NETWORKDAYS(LeaveTracker[[#This Row],[Start Date]],LeaveTracker[[#This Row],[End Date]],lstHolidays)</f>
        <v>1</v>
      </c>
      <c r="M5003" s="27"/>
    </row>
    <row r="5004" spans="1:13" ht="30" customHeight="1" x14ac:dyDescent="0.3">
      <c r="A5004" s="27">
        <f t="shared" si="53"/>
        <v>1280</v>
      </c>
      <c r="B5004" s="31">
        <v>45029</v>
      </c>
      <c r="C5004" s="31">
        <v>44998</v>
      </c>
      <c r="D5004" s="19" t="s">
        <v>2086</v>
      </c>
      <c r="E5004" s="19" t="str">
        <f>IF(ISBLANK(LeaveTracker[[#This Row],[Employee Name]]),"-----",VLOOKUP(LeaveTracker[[#This Row],[Employee Name]],Employees[[Employee Name]:[Office]],7))</f>
        <v>PIO</v>
      </c>
      <c r="F5004" s="19" t="str">
        <f>IF(ISBLANK(LeaveTracker[[#This Row],[Employee Name]]),"-----",VLOOKUP(LeaveTracker[[#This Row],[Employee Name]],Employees[[Employee Name]:[Office]],6))</f>
        <v>REGULAR</v>
      </c>
      <c r="G5004" s="24">
        <v>45005</v>
      </c>
      <c r="H5004" s="21">
        <v>45006</v>
      </c>
      <c r="I5004" s="19" t="s">
        <v>82</v>
      </c>
      <c r="K5004" s="61" t="str">
        <f ca="1">LeaveTracker[[#This Row],[Days]]&amp;" "&amp;LeaveTracker[[#This Row],[Type of Leave]]</f>
        <v>2 VL</v>
      </c>
      <c r="L5004" s="23">
        <f ca="1">NETWORKDAYS(LeaveTracker[[#This Row],[Start Date]],LeaveTracker[[#This Row],[End Date]],lstHolidays)</f>
        <v>2</v>
      </c>
      <c r="M5004" s="27"/>
    </row>
    <row r="5005" spans="1:13" ht="30" customHeight="1" x14ac:dyDescent="0.3">
      <c r="A5005" s="27">
        <v>1280</v>
      </c>
      <c r="B5005" s="31">
        <v>45029</v>
      </c>
      <c r="C5005" s="31">
        <v>44998</v>
      </c>
      <c r="D5005" s="19" t="s">
        <v>2086</v>
      </c>
      <c r="E5005" s="19" t="str">
        <f>IF(ISBLANK(LeaveTracker[[#This Row],[Employee Name]]),"-----",VLOOKUP(LeaveTracker[[#This Row],[Employee Name]],Employees[[Employee Name]:[Office]],7))</f>
        <v>PIO</v>
      </c>
      <c r="F5005" s="19" t="str">
        <f>IF(ISBLANK(LeaveTracker[[#This Row],[Employee Name]]),"-----",VLOOKUP(LeaveTracker[[#This Row],[Employee Name]],Employees[[Employee Name]:[Office]],6))</f>
        <v>REGULAR</v>
      </c>
      <c r="G5005" s="24">
        <v>45008</v>
      </c>
      <c r="H5005" s="24">
        <v>45009</v>
      </c>
      <c r="I5005" s="19" t="s">
        <v>82</v>
      </c>
      <c r="K5005" s="61" t="str">
        <f ca="1">LeaveTracker[[#This Row],[Days]]&amp;" "&amp;LeaveTracker[[#This Row],[Type of Leave]]</f>
        <v>2 VL</v>
      </c>
      <c r="L5005" s="23">
        <f ca="1">NETWORKDAYS(LeaveTracker[[#This Row],[Start Date]],LeaveTracker[[#This Row],[End Date]],lstHolidays)</f>
        <v>2</v>
      </c>
      <c r="M5005" s="27"/>
    </row>
    <row r="5006" spans="1:13" ht="30" customHeight="1" x14ac:dyDescent="0.3">
      <c r="A5006" s="27">
        <f t="shared" si="53"/>
        <v>1281</v>
      </c>
      <c r="B5006" s="31">
        <v>45029</v>
      </c>
      <c r="C5006" s="31">
        <v>44993</v>
      </c>
      <c r="D5006" s="19" t="s">
        <v>1070</v>
      </c>
      <c r="E5006" s="19" t="str">
        <f>IF(ISBLANK(LeaveTracker[[#This Row],[Employee Name]]),"-----",VLOOKUP(LeaveTracker[[#This Row],[Employee Name]],Employees[[Employee Name]:[Office]],7))</f>
        <v>PIO</v>
      </c>
      <c r="F5006" s="19" t="str">
        <f>IF(ISBLANK(LeaveTracker[[#This Row],[Employee Name]]),"-----",VLOOKUP(LeaveTracker[[#This Row],[Employee Name]],Employees[[Employee Name]:[Office]],6))</f>
        <v>REGULAR</v>
      </c>
      <c r="G5006" s="24">
        <v>44991</v>
      </c>
      <c r="H5006" s="24">
        <v>44992</v>
      </c>
      <c r="I5006" s="19" t="s">
        <v>81</v>
      </c>
      <c r="K5006" s="61" t="str">
        <f ca="1">LeaveTracker[[#This Row],[Days]]&amp;" "&amp;LeaveTracker[[#This Row],[Type of Leave]]</f>
        <v>2 SL</v>
      </c>
      <c r="L5006" s="23">
        <f ca="1">NETWORKDAYS(LeaveTracker[[#This Row],[Start Date]],LeaveTracker[[#This Row],[End Date]],lstHolidays)</f>
        <v>2</v>
      </c>
      <c r="M5006" s="27"/>
    </row>
    <row r="5007" spans="1:13" ht="30" customHeight="1" x14ac:dyDescent="0.3">
      <c r="A5007" s="27">
        <f t="shared" si="53"/>
        <v>1282</v>
      </c>
      <c r="B5007" s="31">
        <v>45029</v>
      </c>
      <c r="C5007" s="31">
        <v>44993</v>
      </c>
      <c r="D5007" s="19" t="s">
        <v>1848</v>
      </c>
      <c r="E5007" s="19" t="str">
        <f>IF(ISBLANK(LeaveTracker[[#This Row],[Employee Name]]),"-----",VLOOKUP(LeaveTracker[[#This Row],[Employee Name]],Employees[[Employee Name]:[Office]],7))</f>
        <v>ONT</v>
      </c>
      <c r="F5007" s="19" t="str">
        <f>IF(ISBLANK(LeaveTracker[[#This Row],[Employee Name]]),"-----",VLOOKUP(LeaveTracker[[#This Row],[Employee Name]],Employees[[Employee Name]:[Office]],6))</f>
        <v>CASUAL</v>
      </c>
      <c r="G5007" s="24">
        <v>45013</v>
      </c>
      <c r="H5007" s="24">
        <v>45013</v>
      </c>
      <c r="I5007" s="19" t="s">
        <v>82</v>
      </c>
      <c r="K5007" s="61" t="str">
        <f ca="1">LeaveTracker[[#This Row],[Days]]&amp;" "&amp;LeaveTracker[[#This Row],[Type of Leave]]</f>
        <v>1 VL</v>
      </c>
      <c r="L5007" s="23">
        <f ca="1">NETWORKDAYS(LeaveTracker[[#This Row],[Start Date]],LeaveTracker[[#This Row],[End Date]],lstHolidays)</f>
        <v>1</v>
      </c>
      <c r="M5007" s="27"/>
    </row>
    <row r="5008" spans="1:13" ht="30" customHeight="1" x14ac:dyDescent="0.3">
      <c r="A5008" s="27">
        <f t="shared" si="53"/>
        <v>1283</v>
      </c>
      <c r="B5008" s="31">
        <v>45029</v>
      </c>
      <c r="C5008" s="31">
        <v>44993</v>
      </c>
      <c r="D5008" s="19" t="s">
        <v>1848</v>
      </c>
      <c r="E5008" s="19" t="str">
        <f>IF(ISBLANK(LeaveTracker[[#This Row],[Employee Name]]),"-----",VLOOKUP(LeaveTracker[[#This Row],[Employee Name]],Employees[[Employee Name]:[Office]],7))</f>
        <v>ONT</v>
      </c>
      <c r="F5008" s="19" t="str">
        <f>IF(ISBLANK(LeaveTracker[[#This Row],[Employee Name]]),"-----",VLOOKUP(LeaveTracker[[#This Row],[Employee Name]],Employees[[Employee Name]:[Office]],6))</f>
        <v>CASUAL</v>
      </c>
      <c r="G5008" s="24">
        <v>45005</v>
      </c>
      <c r="H5008" s="24">
        <v>45005</v>
      </c>
      <c r="I5008" s="19" t="s">
        <v>298</v>
      </c>
      <c r="J5008" s="43" t="s">
        <v>105</v>
      </c>
      <c r="K5008" s="61" t="str">
        <f ca="1">LeaveTracker[[#This Row],[Days]]&amp;" "&amp;LeaveTracker[[#This Row],[Type of Leave]]</f>
        <v>1 OTHER</v>
      </c>
      <c r="L5008" s="23">
        <f ca="1">NETWORKDAYS(LeaveTracker[[#This Row],[Start Date]],LeaveTracker[[#This Row],[End Date]],lstHolidays)</f>
        <v>1</v>
      </c>
      <c r="M5008" s="27"/>
    </row>
    <row r="5009" spans="1:13" ht="30" customHeight="1" x14ac:dyDescent="0.3">
      <c r="A5009" s="27">
        <f t="shared" si="53"/>
        <v>1284</v>
      </c>
      <c r="B5009" s="31">
        <v>45029</v>
      </c>
      <c r="C5009" s="31">
        <v>44995</v>
      </c>
      <c r="D5009" s="19" t="s">
        <v>1286</v>
      </c>
      <c r="E5009" s="19" t="str">
        <f>IF(ISBLANK(LeaveTracker[[#This Row],[Employee Name]]),"-----",VLOOKUP(LeaveTracker[[#This Row],[Employee Name]],Employees[[Employee Name]:[Office]],7))</f>
        <v>CTO</v>
      </c>
      <c r="F5009" s="19" t="str">
        <f>IF(ISBLANK(LeaveTracker[[#This Row],[Employee Name]]),"-----",VLOOKUP(LeaveTracker[[#This Row],[Employee Name]],Employees[[Employee Name]:[Office]],6))</f>
        <v>REGULAR</v>
      </c>
      <c r="G5009" s="24">
        <v>45002</v>
      </c>
      <c r="H5009" s="24">
        <v>45002</v>
      </c>
      <c r="I5009" s="19" t="s">
        <v>298</v>
      </c>
      <c r="J5009" s="43" t="s">
        <v>105</v>
      </c>
      <c r="K5009" s="61" t="str">
        <f ca="1">LeaveTracker[[#This Row],[Days]]&amp;" "&amp;LeaveTracker[[#This Row],[Type of Leave]]</f>
        <v>1 OTHER</v>
      </c>
      <c r="L5009" s="23">
        <f ca="1">NETWORKDAYS(LeaveTracker[[#This Row],[Start Date]],LeaveTracker[[#This Row],[End Date]],lstHolidays)</f>
        <v>1</v>
      </c>
      <c r="M5009" s="27"/>
    </row>
    <row r="5010" spans="1:13" ht="30" customHeight="1" x14ac:dyDescent="0.3">
      <c r="A5010" s="27">
        <f t="shared" si="53"/>
        <v>1285</v>
      </c>
      <c r="B5010" s="31">
        <v>45029</v>
      </c>
      <c r="C5010" s="31">
        <v>44998</v>
      </c>
      <c r="D5010" s="19" t="s">
        <v>660</v>
      </c>
      <c r="E5010" s="19" t="str">
        <f>IF(ISBLANK(LeaveTracker[[#This Row],[Employee Name]]),"-----",VLOOKUP(LeaveTracker[[#This Row],[Employee Name]],Employees[[Employee Name]:[Office]],7))</f>
        <v>CTO</v>
      </c>
      <c r="F5010" s="19" t="str">
        <f>IF(ISBLANK(LeaveTracker[[#This Row],[Employee Name]]),"-----",VLOOKUP(LeaveTracker[[#This Row],[Employee Name]],Employees[[Employee Name]:[Office]],6))</f>
        <v>REGULAR</v>
      </c>
      <c r="G5010" s="24">
        <v>45002</v>
      </c>
      <c r="H5010" s="24">
        <v>45002</v>
      </c>
      <c r="I5010" s="19" t="s">
        <v>82</v>
      </c>
      <c r="K5010" s="61" t="str">
        <f ca="1">LeaveTracker[[#This Row],[Days]]&amp;" "&amp;LeaveTracker[[#This Row],[Type of Leave]]</f>
        <v>1 VL</v>
      </c>
      <c r="L5010" s="23">
        <f ca="1">NETWORKDAYS(LeaveTracker[[#This Row],[Start Date]],LeaveTracker[[#This Row],[End Date]],lstHolidays)</f>
        <v>1</v>
      </c>
      <c r="M5010" s="27"/>
    </row>
    <row r="5011" spans="1:13" ht="30" customHeight="1" x14ac:dyDescent="0.3">
      <c r="A5011" s="27">
        <f t="shared" si="53"/>
        <v>1286</v>
      </c>
      <c r="B5011" s="31">
        <v>45029</v>
      </c>
      <c r="C5011" s="31">
        <v>45027</v>
      </c>
      <c r="D5011" s="19" t="s">
        <v>380</v>
      </c>
      <c r="E5011" s="19" t="str">
        <f>IF(ISBLANK(LeaveTracker[[#This Row],[Employee Name]]),"-----",VLOOKUP(LeaveTracker[[#This Row],[Employee Name]],Employees[[Employee Name]:[Office]],7))</f>
        <v>CCT</v>
      </c>
      <c r="F5011" s="19" t="str">
        <f>IF(ISBLANK(LeaveTracker[[#This Row],[Employee Name]]),"-----",VLOOKUP(LeaveTracker[[#This Row],[Employee Name]],Employees[[Employee Name]:[Office]],6))</f>
        <v>REGULAR</v>
      </c>
      <c r="G5011" s="24">
        <v>45019</v>
      </c>
      <c r="H5011" s="24">
        <v>45020</v>
      </c>
      <c r="I5011" s="19" t="s">
        <v>81</v>
      </c>
      <c r="K5011" s="61" t="str">
        <f ca="1">LeaveTracker[[#This Row],[Days]]&amp;" "&amp;LeaveTracker[[#This Row],[Type of Leave]]</f>
        <v>2 SL</v>
      </c>
      <c r="L5011" s="23">
        <f ca="1">NETWORKDAYS(LeaveTracker[[#This Row],[Start Date]],LeaveTracker[[#This Row],[End Date]],lstHolidays)</f>
        <v>2</v>
      </c>
      <c r="M5011" s="27"/>
    </row>
    <row r="5012" spans="1:13" ht="30" customHeight="1" x14ac:dyDescent="0.3">
      <c r="A5012" s="27">
        <f t="shared" si="53"/>
        <v>1287</v>
      </c>
      <c r="B5012" s="31">
        <v>45029</v>
      </c>
      <c r="C5012" s="31">
        <v>44991</v>
      </c>
      <c r="D5012" s="19" t="s">
        <v>1308</v>
      </c>
      <c r="E5012" s="19" t="str">
        <f>IF(ISBLANK(LeaveTracker[[#This Row],[Employee Name]]),"-----",VLOOKUP(LeaveTracker[[#This Row],[Employee Name]],Employees[[Employee Name]:[Office]],7))</f>
        <v>CTO</v>
      </c>
      <c r="F5012" s="19" t="str">
        <f>IF(ISBLANK(LeaveTracker[[#This Row],[Employee Name]]),"-----",VLOOKUP(LeaveTracker[[#This Row],[Employee Name]],Employees[[Employee Name]:[Office]],6))</f>
        <v>REGULAR</v>
      </c>
      <c r="G5012" s="24">
        <v>44999</v>
      </c>
      <c r="H5012" s="24">
        <v>44999</v>
      </c>
      <c r="I5012" s="19" t="s">
        <v>298</v>
      </c>
      <c r="J5012" s="43" t="s">
        <v>105</v>
      </c>
      <c r="K5012" s="61" t="str">
        <f ca="1">LeaveTracker[[#This Row],[Days]]&amp;" "&amp;LeaveTracker[[#This Row],[Type of Leave]]</f>
        <v>1 OTHER</v>
      </c>
      <c r="L5012" s="23">
        <f ca="1">NETWORKDAYS(LeaveTracker[[#This Row],[Start Date]],LeaveTracker[[#This Row],[End Date]],lstHolidays)</f>
        <v>1</v>
      </c>
      <c r="M5012" s="27"/>
    </row>
    <row r="5013" spans="1:13" ht="30" customHeight="1" x14ac:dyDescent="0.3">
      <c r="A5013" s="27">
        <f t="shared" si="53"/>
        <v>1288</v>
      </c>
      <c r="B5013" s="31">
        <v>45029</v>
      </c>
      <c r="C5013" s="31">
        <v>45000</v>
      </c>
      <c r="D5013" s="19" t="s">
        <v>246</v>
      </c>
      <c r="E5013" s="19" t="str">
        <f>IF(ISBLANK(LeaveTracker[[#This Row],[Employee Name]]),"-----",VLOOKUP(LeaveTracker[[#This Row],[Employee Name]],Employees[[Employee Name]:[Office]],7))</f>
        <v>TCCH/TICC</v>
      </c>
      <c r="F5013" s="19" t="str">
        <f>IF(ISBLANK(LeaveTracker[[#This Row],[Employee Name]]),"-----",VLOOKUP(LeaveTracker[[#This Row],[Employee Name]],Employees[[Employee Name]:[Office]],6))</f>
        <v>REGULAR</v>
      </c>
      <c r="G5013" s="24">
        <v>44999</v>
      </c>
      <c r="H5013" s="24">
        <v>44999</v>
      </c>
      <c r="I5013" s="19" t="s">
        <v>298</v>
      </c>
      <c r="J5013" s="43" t="s">
        <v>105</v>
      </c>
      <c r="K5013" s="61" t="str">
        <f ca="1">LeaveTracker[[#This Row],[Days]]&amp;" "&amp;LeaveTracker[[#This Row],[Type of Leave]]</f>
        <v>1 OTHER</v>
      </c>
      <c r="L5013" s="23">
        <f ca="1">NETWORKDAYS(LeaveTracker[[#This Row],[Start Date]],LeaveTracker[[#This Row],[End Date]],lstHolidays)</f>
        <v>1</v>
      </c>
      <c r="M5013" s="27"/>
    </row>
    <row r="5014" spans="1:13" ht="30" customHeight="1" x14ac:dyDescent="0.3">
      <c r="A5014" s="27">
        <f t="shared" si="53"/>
        <v>1289</v>
      </c>
      <c r="B5014" s="31">
        <v>45029</v>
      </c>
      <c r="C5014" s="31">
        <v>45000</v>
      </c>
      <c r="D5014" s="19" t="s">
        <v>1076</v>
      </c>
      <c r="E5014" s="19" t="str">
        <f>IF(ISBLANK(LeaveTracker[[#This Row],[Employee Name]]),"-----",VLOOKUP(LeaveTracker[[#This Row],[Employee Name]],Employees[[Employee Name]:[Office]],7))</f>
        <v>CSWDO</v>
      </c>
      <c r="F5014" s="19" t="str">
        <f>IF(ISBLANK(LeaveTracker[[#This Row],[Employee Name]]),"-----",VLOOKUP(LeaveTracker[[#This Row],[Employee Name]],Employees[[Employee Name]:[Office]],6))</f>
        <v>REGULAR</v>
      </c>
      <c r="G5014" s="24">
        <v>45019</v>
      </c>
      <c r="H5014" s="24">
        <v>45028</v>
      </c>
      <c r="I5014" s="19" t="s">
        <v>82</v>
      </c>
      <c r="K5014" s="61" t="str">
        <f>LeaveTracker[[#This Row],[Days]]&amp;" "&amp;LeaveTracker[[#This Row],[Type of Leave]]</f>
        <v>5 VL</v>
      </c>
      <c r="L5014" s="23">
        <v>5</v>
      </c>
      <c r="M5014" s="27"/>
    </row>
    <row r="5015" spans="1:13" ht="30" customHeight="1" x14ac:dyDescent="0.3">
      <c r="A5015" s="27">
        <f t="shared" si="53"/>
        <v>1290</v>
      </c>
      <c r="B5015" s="31">
        <v>45029</v>
      </c>
      <c r="C5015" s="31">
        <v>45000</v>
      </c>
      <c r="D5015" s="19" t="s">
        <v>1095</v>
      </c>
      <c r="E5015" s="19" t="str">
        <f>IF(ISBLANK(LeaveTracker[[#This Row],[Employee Name]]),"-----",VLOOKUP(LeaveTracker[[#This Row],[Employee Name]],Employees[[Employee Name]:[Office]],7))</f>
        <v>VMO</v>
      </c>
      <c r="F5015" s="19" t="str">
        <f>IF(ISBLANK(LeaveTracker[[#This Row],[Employee Name]]),"-----",VLOOKUP(LeaveTracker[[#This Row],[Employee Name]],Employees[[Employee Name]:[Office]],6))</f>
        <v>REGULAR</v>
      </c>
      <c r="G5015" s="24">
        <v>44999</v>
      </c>
      <c r="H5015" s="24">
        <v>44999</v>
      </c>
      <c r="I5015" s="19" t="s">
        <v>298</v>
      </c>
      <c r="J5015" s="43" t="s">
        <v>105</v>
      </c>
      <c r="K5015" s="61" t="str">
        <f ca="1">LeaveTracker[[#This Row],[Days]]&amp;" "&amp;LeaveTracker[[#This Row],[Type of Leave]]</f>
        <v>1 OTHER</v>
      </c>
      <c r="L5015" s="23">
        <f ca="1">NETWORKDAYS(LeaveTracker[[#This Row],[Start Date]],LeaveTracker[[#This Row],[End Date]],lstHolidays)</f>
        <v>1</v>
      </c>
      <c r="M5015" s="27"/>
    </row>
    <row r="5016" spans="1:13" ht="30" customHeight="1" x14ac:dyDescent="0.3">
      <c r="A5016" s="27">
        <f t="shared" si="53"/>
        <v>1291</v>
      </c>
      <c r="B5016" s="31">
        <v>45029</v>
      </c>
      <c r="C5016" s="31">
        <v>44998</v>
      </c>
      <c r="D5016" s="19" t="s">
        <v>1095</v>
      </c>
      <c r="E5016" s="19" t="str">
        <f>IF(ISBLANK(LeaveTracker[[#This Row],[Employee Name]]),"-----",VLOOKUP(LeaveTracker[[#This Row],[Employee Name]],Employees[[Employee Name]:[Office]],7))</f>
        <v>VMO</v>
      </c>
      <c r="F5016" s="19" t="str">
        <f>IF(ISBLANK(LeaveTracker[[#This Row],[Employee Name]]),"-----",VLOOKUP(LeaveTracker[[#This Row],[Employee Name]],Employees[[Employee Name]:[Office]],6))</f>
        <v>REGULAR</v>
      </c>
      <c r="G5016" s="24">
        <v>45005</v>
      </c>
      <c r="H5016" s="24">
        <v>45006</v>
      </c>
      <c r="I5016" s="19" t="s">
        <v>82</v>
      </c>
      <c r="K5016" s="61" t="str">
        <f ca="1">LeaveTracker[[#This Row],[Days]]&amp;" "&amp;LeaveTracker[[#This Row],[Type of Leave]]</f>
        <v>2 VL</v>
      </c>
      <c r="L5016" s="23">
        <f ca="1">NETWORKDAYS(LeaveTracker[[#This Row],[Start Date]],LeaveTracker[[#This Row],[End Date]],lstHolidays)</f>
        <v>2</v>
      </c>
      <c r="M5016" s="27"/>
    </row>
    <row r="5017" spans="1:13" ht="30" customHeight="1" x14ac:dyDescent="0.3">
      <c r="A5017" s="27">
        <f t="shared" si="53"/>
        <v>1292</v>
      </c>
      <c r="B5017" s="31">
        <v>45029</v>
      </c>
      <c r="C5017" s="31">
        <v>45001</v>
      </c>
      <c r="D5017" s="19" t="s">
        <v>572</v>
      </c>
      <c r="E5017" s="19" t="str">
        <f>IF(ISBLANK(LeaveTracker[[#This Row],[Employee Name]]),"-----",VLOOKUP(LeaveTracker[[#This Row],[Employee Name]],Employees[[Employee Name]:[Office]],7))</f>
        <v>CCT</v>
      </c>
      <c r="F5017" s="19" t="str">
        <f>IF(ISBLANK(LeaveTracker[[#This Row],[Employee Name]]),"-----",VLOOKUP(LeaveTracker[[#This Row],[Employee Name]],Employees[[Employee Name]:[Office]],6))</f>
        <v>REGULAR</v>
      </c>
      <c r="G5017" s="24">
        <v>44999</v>
      </c>
      <c r="H5017" s="24">
        <v>44999</v>
      </c>
      <c r="I5017" s="19" t="s">
        <v>81</v>
      </c>
      <c r="K5017" s="61" t="str">
        <f ca="1">LeaveTracker[[#This Row],[Days]]&amp;" "&amp;LeaveTracker[[#This Row],[Type of Leave]]</f>
        <v>1 SL</v>
      </c>
      <c r="L5017" s="23">
        <f ca="1">NETWORKDAYS(LeaveTracker[[#This Row],[Start Date]],LeaveTracker[[#This Row],[End Date]],lstHolidays)</f>
        <v>1</v>
      </c>
      <c r="M5017" s="27"/>
    </row>
    <row r="5018" spans="1:13" ht="30" customHeight="1" x14ac:dyDescent="0.3">
      <c r="A5018" s="27">
        <f t="shared" si="53"/>
        <v>1293</v>
      </c>
      <c r="B5018" s="31">
        <v>45029</v>
      </c>
      <c r="C5018" s="31">
        <v>45005</v>
      </c>
      <c r="D5018" s="19" t="s">
        <v>735</v>
      </c>
      <c r="E5018" s="19" t="str">
        <f>IF(ISBLANK(LeaveTracker[[#This Row],[Employee Name]]),"-----",VLOOKUP(LeaveTracker[[#This Row],[Employee Name]],Employees[[Employee Name]:[Office]],7))</f>
        <v>SP</v>
      </c>
      <c r="F5018" s="19" t="str">
        <f>IF(ISBLANK(LeaveTracker[[#This Row],[Employee Name]]),"-----",VLOOKUP(LeaveTracker[[#This Row],[Employee Name]],Employees[[Employee Name]:[Office]],6))</f>
        <v>REGULAR</v>
      </c>
      <c r="G5018" s="24">
        <v>44998</v>
      </c>
      <c r="H5018" s="24">
        <v>45002</v>
      </c>
      <c r="I5018" s="19" t="s">
        <v>81</v>
      </c>
      <c r="K5018" s="61" t="str">
        <f ca="1">LeaveTracker[[#This Row],[Days]]&amp;" "&amp;LeaveTracker[[#This Row],[Type of Leave]]</f>
        <v>5 SL</v>
      </c>
      <c r="L5018" s="23">
        <f ca="1">NETWORKDAYS(LeaveTracker[[#This Row],[Start Date]],LeaveTracker[[#This Row],[End Date]],lstHolidays)</f>
        <v>5</v>
      </c>
      <c r="M5018" s="27"/>
    </row>
    <row r="5019" spans="1:13" ht="30" customHeight="1" x14ac:dyDescent="0.3">
      <c r="A5019" s="27">
        <f t="shared" si="53"/>
        <v>1294</v>
      </c>
      <c r="B5019" s="31">
        <v>45029</v>
      </c>
      <c r="C5019" s="31">
        <v>45001</v>
      </c>
      <c r="D5019" s="19" t="s">
        <v>1097</v>
      </c>
      <c r="E5019" s="19" t="str">
        <f>IF(ISBLANK(LeaveTracker[[#This Row],[Employee Name]]),"-----",VLOOKUP(LeaveTracker[[#This Row],[Employee Name]],Employees[[Employee Name]:[Office]],7))</f>
        <v>ADMIN OFFICE</v>
      </c>
      <c r="F5019" s="19" t="str">
        <f>IF(ISBLANK(LeaveTracker[[#This Row],[Employee Name]]),"-----",VLOOKUP(LeaveTracker[[#This Row],[Employee Name]],Employees[[Employee Name]:[Office]],6))</f>
        <v>REGULAR</v>
      </c>
      <c r="G5019" s="24">
        <v>45007</v>
      </c>
      <c r="H5019" s="24">
        <v>45007</v>
      </c>
      <c r="I5019" s="19" t="s">
        <v>82</v>
      </c>
      <c r="K5019" s="61" t="str">
        <f ca="1">LeaveTracker[[#This Row],[Days]]&amp;" "&amp;LeaveTracker[[#This Row],[Type of Leave]]</f>
        <v>1 VL</v>
      </c>
      <c r="L5019" s="23">
        <f ca="1">NETWORKDAYS(LeaveTracker[[#This Row],[Start Date]],LeaveTracker[[#This Row],[End Date]],lstHolidays)</f>
        <v>1</v>
      </c>
      <c r="M5019" s="27"/>
    </row>
    <row r="5020" spans="1:13" ht="30" customHeight="1" x14ac:dyDescent="0.3">
      <c r="A5020" s="27">
        <f t="shared" si="53"/>
        <v>1295</v>
      </c>
      <c r="B5020" s="31">
        <v>45029</v>
      </c>
      <c r="C5020" s="31">
        <v>45001</v>
      </c>
      <c r="D5020" s="19" t="s">
        <v>497</v>
      </c>
      <c r="E5020" s="19" t="str">
        <f>IF(ISBLANK(LeaveTracker[[#This Row],[Employee Name]]),"-----",VLOOKUP(LeaveTracker[[#This Row],[Employee Name]],Employees[[Employee Name]:[Office]],7))</f>
        <v>COOPERATIVE OFFICE</v>
      </c>
      <c r="F5020" s="19" t="str">
        <f>IF(ISBLANK(LeaveTracker[[#This Row],[Employee Name]]),"-----",VLOOKUP(LeaveTracker[[#This Row],[Employee Name]],Employees[[Employee Name]:[Office]],6))</f>
        <v>REGULAR</v>
      </c>
      <c r="G5020" s="24">
        <v>45000</v>
      </c>
      <c r="H5020" s="24">
        <v>45000</v>
      </c>
      <c r="I5020" s="19" t="s">
        <v>81</v>
      </c>
      <c r="K5020" s="61" t="str">
        <f ca="1">LeaveTracker[[#This Row],[Days]]&amp;" "&amp;LeaveTracker[[#This Row],[Type of Leave]]</f>
        <v>1 SL</v>
      </c>
      <c r="L5020" s="23">
        <f ca="1">NETWORKDAYS(LeaveTracker[[#This Row],[Start Date]],LeaveTracker[[#This Row],[End Date]],lstHolidays)</f>
        <v>1</v>
      </c>
      <c r="M5020" s="27"/>
    </row>
    <row r="5021" spans="1:13" ht="30" customHeight="1" x14ac:dyDescent="0.3">
      <c r="A5021" s="27">
        <f t="shared" si="53"/>
        <v>1296</v>
      </c>
      <c r="B5021" s="31">
        <v>45029</v>
      </c>
      <c r="C5021" s="31">
        <v>45001</v>
      </c>
      <c r="D5021" s="19" t="s">
        <v>1265</v>
      </c>
      <c r="E5021" s="19" t="str">
        <f>IF(ISBLANK(LeaveTracker[[#This Row],[Employee Name]]),"-----",VLOOKUP(LeaveTracker[[#This Row],[Employee Name]],Employees[[Employee Name]:[Office]],7))</f>
        <v>BUDGET</v>
      </c>
      <c r="F5021" s="19" t="str">
        <f>IF(ISBLANK(LeaveTracker[[#This Row],[Employee Name]]),"-----",VLOOKUP(LeaveTracker[[#This Row],[Employee Name]],Employees[[Employee Name]:[Office]],6))</f>
        <v>REGULAR</v>
      </c>
      <c r="G5021" s="24">
        <v>44999</v>
      </c>
      <c r="H5021" s="24">
        <v>44999</v>
      </c>
      <c r="I5021" s="19" t="s">
        <v>81</v>
      </c>
      <c r="K5021" s="61" t="str">
        <f ca="1">LeaveTracker[[#This Row],[Days]]&amp;" "&amp;LeaveTracker[[#This Row],[Type of Leave]]</f>
        <v>1 SL</v>
      </c>
      <c r="L5021" s="23">
        <f ca="1">NETWORKDAYS(LeaveTracker[[#This Row],[Start Date]],LeaveTracker[[#This Row],[End Date]],lstHolidays)</f>
        <v>1</v>
      </c>
      <c r="M5021" s="27"/>
    </row>
    <row r="5022" spans="1:13" ht="30" customHeight="1" x14ac:dyDescent="0.3">
      <c r="A5022" s="27">
        <f t="shared" ref="A5022:A5085" si="54">A5021+1</f>
        <v>1297</v>
      </c>
      <c r="B5022" s="31">
        <v>45029</v>
      </c>
      <c r="C5022" s="31">
        <v>45000</v>
      </c>
      <c r="D5022" s="19" t="s">
        <v>323</v>
      </c>
      <c r="E5022" s="19" t="str">
        <f>IF(ISBLANK(LeaveTracker[[#This Row],[Employee Name]]),"-----",VLOOKUP(LeaveTracker[[#This Row],[Employee Name]],Employees[[Employee Name]:[Office]],7))</f>
        <v>CEO</v>
      </c>
      <c r="F5022" s="19" t="str">
        <f>IF(ISBLANK(LeaveTracker[[#This Row],[Employee Name]]),"-----",VLOOKUP(LeaveTracker[[#This Row],[Employee Name]],Employees[[Employee Name]:[Office]],6))</f>
        <v>REGULAR</v>
      </c>
      <c r="G5022" s="24">
        <v>44999</v>
      </c>
      <c r="H5022" s="24">
        <v>44999</v>
      </c>
      <c r="I5022" s="19" t="s">
        <v>81</v>
      </c>
      <c r="K5022" s="61" t="str">
        <f ca="1">LeaveTracker[[#This Row],[Days]]&amp;" "&amp;LeaveTracker[[#This Row],[Type of Leave]]</f>
        <v>1 SL</v>
      </c>
      <c r="L5022" s="23">
        <f ca="1">NETWORKDAYS(LeaveTracker[[#This Row],[Start Date]],LeaveTracker[[#This Row],[End Date]],lstHolidays)</f>
        <v>1</v>
      </c>
      <c r="M5022" s="27"/>
    </row>
    <row r="5023" spans="1:13" ht="30" customHeight="1" x14ac:dyDescent="0.3">
      <c r="A5023" s="27">
        <f t="shared" si="54"/>
        <v>1298</v>
      </c>
      <c r="B5023" s="31">
        <v>45029</v>
      </c>
      <c r="C5023" s="31">
        <v>44998</v>
      </c>
      <c r="D5023" s="19" t="s">
        <v>1753</v>
      </c>
      <c r="E5023" s="19" t="str">
        <f>IF(ISBLANK(LeaveTracker[[#This Row],[Employee Name]]),"-----",VLOOKUP(LeaveTracker[[#This Row],[Employee Name]],Employees[[Employee Name]:[Office]],7))</f>
        <v>ACCOUNTING</v>
      </c>
      <c r="F5023" s="19" t="str">
        <f>IF(ISBLANK(LeaveTracker[[#This Row],[Employee Name]]),"-----",VLOOKUP(LeaveTracker[[#This Row],[Employee Name]],Employees[[Employee Name]:[Office]],6))</f>
        <v>CASUAL</v>
      </c>
      <c r="G5023" s="24">
        <v>44995</v>
      </c>
      <c r="H5023" s="24">
        <v>44995</v>
      </c>
      <c r="I5023" s="19" t="s">
        <v>81</v>
      </c>
      <c r="K5023" s="61" t="str">
        <f ca="1">LeaveTracker[[#This Row],[Days]]&amp;" "&amp;LeaveTracker[[#This Row],[Type of Leave]]</f>
        <v>1 SL</v>
      </c>
      <c r="L5023" s="23">
        <f ca="1">NETWORKDAYS(LeaveTracker[[#This Row],[Start Date]],LeaveTracker[[#This Row],[End Date]],lstHolidays)</f>
        <v>1</v>
      </c>
      <c r="M5023" s="27"/>
    </row>
    <row r="5024" spans="1:13" ht="30" customHeight="1" x14ac:dyDescent="0.3">
      <c r="A5024" s="27">
        <f t="shared" si="54"/>
        <v>1299</v>
      </c>
      <c r="B5024" s="31">
        <v>45029</v>
      </c>
      <c r="C5024" s="31">
        <v>44993</v>
      </c>
      <c r="D5024" s="19" t="s">
        <v>950</v>
      </c>
      <c r="E5024" s="19" t="str">
        <f>IF(ISBLANK(LeaveTracker[[#This Row],[Employee Name]]),"-----",VLOOKUP(LeaveTracker[[#This Row],[Employee Name]],Employees[[Employee Name]:[Office]],7))</f>
        <v>ACCOUNTING</v>
      </c>
      <c r="F5024" s="19" t="str">
        <f>IF(ISBLANK(LeaveTracker[[#This Row],[Employee Name]]),"-----",VLOOKUP(LeaveTracker[[#This Row],[Employee Name]],Employees[[Employee Name]:[Office]],6))</f>
        <v>REGULAR</v>
      </c>
      <c r="G5024" s="24">
        <v>44991</v>
      </c>
      <c r="H5024" s="24">
        <v>44992</v>
      </c>
      <c r="I5024" s="19" t="s">
        <v>81</v>
      </c>
      <c r="K5024" s="61" t="str">
        <f ca="1">LeaveTracker[[#This Row],[Days]]&amp;" "&amp;LeaveTracker[[#This Row],[Type of Leave]]</f>
        <v>2 SL</v>
      </c>
      <c r="L5024" s="23">
        <f ca="1">NETWORKDAYS(LeaveTracker[[#This Row],[Start Date]],LeaveTracker[[#This Row],[End Date]],lstHolidays)</f>
        <v>2</v>
      </c>
      <c r="M5024" s="27"/>
    </row>
    <row r="5025" spans="1:13" ht="30" customHeight="1" x14ac:dyDescent="0.3">
      <c r="A5025" s="27">
        <f t="shared" si="54"/>
        <v>1300</v>
      </c>
      <c r="B5025" s="31">
        <v>45029</v>
      </c>
      <c r="C5025" s="31">
        <v>45027</v>
      </c>
      <c r="D5025" s="19" t="s">
        <v>362</v>
      </c>
      <c r="E5025" s="19" t="str">
        <f>IF(ISBLANK(LeaveTracker[[#This Row],[Employee Name]]),"-----",VLOOKUP(LeaveTracker[[#This Row],[Employee Name]],Employees[[Employee Name]:[Office]],7))</f>
        <v>SP</v>
      </c>
      <c r="F5025" s="19" t="str">
        <f>IF(ISBLANK(LeaveTracker[[#This Row],[Employee Name]]),"-----",VLOOKUP(LeaveTracker[[#This Row],[Employee Name]],Employees[[Employee Name]:[Office]],6))</f>
        <v>REGULAR</v>
      </c>
      <c r="G5025" s="24">
        <v>45021</v>
      </c>
      <c r="H5025" s="24">
        <v>45021</v>
      </c>
      <c r="I5025" s="19" t="s">
        <v>81</v>
      </c>
      <c r="K5025" s="61" t="str">
        <f ca="1">LeaveTracker[[#This Row],[Days]]&amp;" "&amp;LeaveTracker[[#This Row],[Type of Leave]]</f>
        <v>1 SL</v>
      </c>
      <c r="L5025" s="23">
        <f ca="1">NETWORKDAYS(LeaveTracker[[#This Row],[Start Date]],LeaveTracker[[#This Row],[End Date]],lstHolidays)</f>
        <v>1</v>
      </c>
      <c r="M5025" s="27"/>
    </row>
    <row r="5026" spans="1:13" ht="30" customHeight="1" x14ac:dyDescent="0.3">
      <c r="A5026" s="27">
        <f t="shared" si="54"/>
        <v>1301</v>
      </c>
      <c r="B5026" s="31">
        <v>45029</v>
      </c>
      <c r="C5026" s="31">
        <v>45027</v>
      </c>
      <c r="D5026" s="19" t="s">
        <v>1838</v>
      </c>
      <c r="E5026" s="19" t="str">
        <f>IF(ISBLANK(LeaveTracker[[#This Row],[Employee Name]]),"-----",VLOOKUP(LeaveTracker[[#This Row],[Employee Name]],Employees[[Employee Name]:[Office]],7))</f>
        <v>SP</v>
      </c>
      <c r="F5026" s="19" t="str">
        <f>IF(ISBLANK(LeaveTracker[[#This Row],[Employee Name]]),"-----",VLOOKUP(LeaveTracker[[#This Row],[Employee Name]],Employees[[Employee Name]:[Office]],6))</f>
        <v>CASUAL</v>
      </c>
      <c r="G5026" s="24">
        <v>45020</v>
      </c>
      <c r="H5026" s="24">
        <v>45021</v>
      </c>
      <c r="I5026" s="19" t="s">
        <v>81</v>
      </c>
      <c r="K5026" s="61" t="str">
        <f ca="1">LeaveTracker[[#This Row],[Days]]&amp;" "&amp;LeaveTracker[[#This Row],[Type of Leave]]</f>
        <v>2 SL</v>
      </c>
      <c r="L5026" s="23">
        <f ca="1">NETWORKDAYS(LeaveTracker[[#This Row],[Start Date]],LeaveTracker[[#This Row],[End Date]],lstHolidays)</f>
        <v>2</v>
      </c>
      <c r="M5026" s="27"/>
    </row>
    <row r="5027" spans="1:13" ht="30" customHeight="1" x14ac:dyDescent="0.3">
      <c r="A5027" s="27">
        <f t="shared" si="54"/>
        <v>1302</v>
      </c>
      <c r="B5027" s="31">
        <v>45029</v>
      </c>
      <c r="C5027" s="31">
        <v>45013</v>
      </c>
      <c r="D5027" s="19" t="s">
        <v>730</v>
      </c>
      <c r="E5027" s="19" t="str">
        <f>IF(ISBLANK(LeaveTracker[[#This Row],[Employee Name]]),"-----",VLOOKUP(LeaveTracker[[#This Row],[Employee Name]],Employees[[Employee Name]:[Office]],7))</f>
        <v>SP</v>
      </c>
      <c r="F5027" s="19" t="str">
        <f>IF(ISBLANK(LeaveTracker[[#This Row],[Employee Name]]),"-----",VLOOKUP(LeaveTracker[[#This Row],[Employee Name]],Employees[[Employee Name]:[Office]],6))</f>
        <v>REGULAR</v>
      </c>
      <c r="G5027" s="24">
        <v>45002</v>
      </c>
      <c r="H5027" s="24">
        <v>45002</v>
      </c>
      <c r="I5027" s="19" t="s">
        <v>81</v>
      </c>
      <c r="K5027" s="61" t="str">
        <f ca="1">LeaveTracker[[#This Row],[Days]]&amp;" "&amp;LeaveTracker[[#This Row],[Type of Leave]]</f>
        <v>1 SL</v>
      </c>
      <c r="L5027" s="23">
        <f ca="1">NETWORKDAYS(LeaveTracker[[#This Row],[Start Date]],LeaveTracker[[#This Row],[End Date]],lstHolidays)</f>
        <v>1</v>
      </c>
      <c r="M5027" s="27"/>
    </row>
    <row r="5028" spans="1:13" ht="30" customHeight="1" x14ac:dyDescent="0.3">
      <c r="A5028" s="27">
        <v>1302</v>
      </c>
      <c r="B5028" s="31">
        <v>45029</v>
      </c>
      <c r="C5028" s="31">
        <v>45013</v>
      </c>
      <c r="D5028" s="19" t="s">
        <v>730</v>
      </c>
      <c r="E5028" s="19" t="str">
        <f>IF(ISBLANK(LeaveTracker[[#This Row],[Employee Name]]),"-----",VLOOKUP(LeaveTracker[[#This Row],[Employee Name]],Employees[[Employee Name]:[Office]],7))</f>
        <v>SP</v>
      </c>
      <c r="F5028" s="19" t="str">
        <f>IF(ISBLANK(LeaveTracker[[#This Row],[Employee Name]]),"-----",VLOOKUP(LeaveTracker[[#This Row],[Employee Name]],Employees[[Employee Name]:[Office]],6))</f>
        <v>REGULAR</v>
      </c>
      <c r="G5028" s="24">
        <v>45012</v>
      </c>
      <c r="H5028" s="24">
        <v>45012</v>
      </c>
      <c r="I5028" s="19" t="s">
        <v>81</v>
      </c>
      <c r="K5028" s="61" t="str">
        <f ca="1">LeaveTracker[[#This Row],[Days]]&amp;" "&amp;LeaveTracker[[#This Row],[Type of Leave]]</f>
        <v>1 SL</v>
      </c>
      <c r="L5028" s="23">
        <f ca="1">NETWORKDAYS(LeaveTracker[[#This Row],[Start Date]],LeaveTracker[[#This Row],[End Date]],lstHolidays)</f>
        <v>1</v>
      </c>
      <c r="M5028" s="27"/>
    </row>
    <row r="5029" spans="1:13" ht="30" customHeight="1" x14ac:dyDescent="0.3">
      <c r="A5029" s="27">
        <f t="shared" si="54"/>
        <v>1303</v>
      </c>
      <c r="B5029" s="31">
        <v>45029</v>
      </c>
      <c r="C5029" s="31">
        <v>45027</v>
      </c>
      <c r="D5029" s="19" t="s">
        <v>195</v>
      </c>
      <c r="E5029" s="19" t="str">
        <f>IF(ISBLANK(LeaveTracker[[#This Row],[Employee Name]]),"-----",VLOOKUP(LeaveTracker[[#This Row],[Employee Name]],Employees[[Employee Name]:[Office]],7))</f>
        <v>CCT</v>
      </c>
      <c r="F5029" s="19" t="str">
        <f>IF(ISBLANK(LeaveTracker[[#This Row],[Employee Name]]),"-----",VLOOKUP(LeaveTracker[[#This Row],[Employee Name]],Employees[[Employee Name]:[Office]],6))</f>
        <v>REGULAR</v>
      </c>
      <c r="G5029" s="24">
        <v>45033</v>
      </c>
      <c r="H5029" s="24">
        <v>45033</v>
      </c>
      <c r="I5029" s="19" t="s">
        <v>298</v>
      </c>
      <c r="J5029" s="43" t="s">
        <v>158</v>
      </c>
      <c r="K5029" s="61" t="str">
        <f ca="1">LeaveTracker[[#This Row],[Days]]&amp;" "&amp;LeaveTracker[[#This Row],[Type of Leave]]</f>
        <v>1 OTHER</v>
      </c>
      <c r="L5029" s="23">
        <f ca="1">NETWORKDAYS(LeaveTracker[[#This Row],[Start Date]],LeaveTracker[[#This Row],[End Date]],lstHolidays)</f>
        <v>1</v>
      </c>
      <c r="M5029" s="27"/>
    </row>
    <row r="5030" spans="1:13" ht="30" customHeight="1" x14ac:dyDescent="0.3">
      <c r="A5030" s="27">
        <f t="shared" si="54"/>
        <v>1304</v>
      </c>
      <c r="B5030" s="31">
        <v>45029</v>
      </c>
      <c r="C5030" s="31">
        <v>45021</v>
      </c>
      <c r="D5030" s="19" t="s">
        <v>2241</v>
      </c>
      <c r="E5030" s="19" t="str">
        <f>IF(ISBLANK(LeaveTracker[[#This Row],[Employee Name]]),"-----",VLOOKUP(LeaveTracker[[#This Row],[Employee Name]],Employees[[Employee Name]:[Office]],7))</f>
        <v>PICNIC GROVE</v>
      </c>
      <c r="F5030" s="19">
        <f>IF(ISBLANK(LeaveTracker[[#This Row],[Employee Name]]),"-----",VLOOKUP(LeaveTracker[[#This Row],[Employee Name]],Employees[[Employee Name]:[Office]],6))</f>
        <v>0</v>
      </c>
      <c r="G5030" s="24">
        <v>45036</v>
      </c>
      <c r="H5030" s="24">
        <v>45037</v>
      </c>
      <c r="I5030" s="19" t="s">
        <v>82</v>
      </c>
      <c r="K5030" s="61" t="str">
        <f ca="1">LeaveTracker[[#This Row],[Days]]&amp;" "&amp;LeaveTracker[[#This Row],[Type of Leave]]</f>
        <v>2 VL</v>
      </c>
      <c r="L5030" s="23">
        <f ca="1">NETWORKDAYS(LeaveTracker[[#This Row],[Start Date]],LeaveTracker[[#This Row],[End Date]],lstHolidays)</f>
        <v>2</v>
      </c>
      <c r="M5030" s="27"/>
    </row>
    <row r="5031" spans="1:13" ht="30" customHeight="1" x14ac:dyDescent="0.3">
      <c r="A5031" s="27">
        <v>1304</v>
      </c>
      <c r="B5031" s="31">
        <v>45029</v>
      </c>
      <c r="C5031" s="31">
        <v>45021</v>
      </c>
      <c r="D5031" s="19" t="s">
        <v>2241</v>
      </c>
      <c r="E5031" s="19" t="str">
        <f>IF(ISBLANK(LeaveTracker[[#This Row],[Employee Name]]),"-----",VLOOKUP(LeaveTracker[[#This Row],[Employee Name]],Employees[[Employee Name]:[Office]],7))</f>
        <v>PICNIC GROVE</v>
      </c>
      <c r="F5031" s="19">
        <f>IF(ISBLANK(LeaveTracker[[#This Row],[Employee Name]]),"-----",VLOOKUP(LeaveTracker[[#This Row],[Employee Name]],Employees[[Employee Name]:[Office]],6))</f>
        <v>0</v>
      </c>
      <c r="G5031" s="24">
        <v>45043</v>
      </c>
      <c r="H5031" s="24">
        <v>45044</v>
      </c>
      <c r="I5031" s="19" t="s">
        <v>82</v>
      </c>
      <c r="K5031" s="61" t="str">
        <f ca="1">LeaveTracker[[#This Row],[Days]]&amp;" "&amp;LeaveTracker[[#This Row],[Type of Leave]]</f>
        <v>2 VL</v>
      </c>
      <c r="L5031" s="23">
        <f ca="1">NETWORKDAYS(LeaveTracker[[#This Row],[Start Date]],LeaveTracker[[#This Row],[End Date]],lstHolidays)</f>
        <v>2</v>
      </c>
      <c r="M5031" s="27"/>
    </row>
    <row r="5032" spans="1:13" ht="30" customHeight="1" x14ac:dyDescent="0.3">
      <c r="A5032" s="27">
        <f t="shared" si="54"/>
        <v>1305</v>
      </c>
      <c r="B5032" s="31">
        <v>45029</v>
      </c>
      <c r="C5032" s="31">
        <v>45027</v>
      </c>
      <c r="D5032" s="19" t="s">
        <v>1741</v>
      </c>
      <c r="E5032" s="19" t="str">
        <f>IF(ISBLANK(LeaveTracker[[#This Row],[Employee Name]]),"-----",VLOOKUP(LeaveTracker[[#This Row],[Employee Name]],Employees[[Employee Name]:[Office]],7))</f>
        <v>ASSESSOR</v>
      </c>
      <c r="F5032" s="19" t="str">
        <f>IF(ISBLANK(LeaveTracker[[#This Row],[Employee Name]]),"-----",VLOOKUP(LeaveTracker[[#This Row],[Employee Name]],Employees[[Employee Name]:[Office]],6))</f>
        <v>CASUAL</v>
      </c>
      <c r="G5032" s="24">
        <v>45020</v>
      </c>
      <c r="H5032" s="24">
        <v>45021</v>
      </c>
      <c r="I5032" s="19" t="s">
        <v>81</v>
      </c>
      <c r="K5032" s="61" t="str">
        <f ca="1">LeaveTracker[[#This Row],[Days]]&amp;" "&amp;LeaveTracker[[#This Row],[Type of Leave]]</f>
        <v>2 SL</v>
      </c>
      <c r="L5032" s="23">
        <f ca="1">NETWORKDAYS(LeaveTracker[[#This Row],[Start Date]],LeaveTracker[[#This Row],[End Date]],lstHolidays)</f>
        <v>2</v>
      </c>
      <c r="M5032" s="27"/>
    </row>
    <row r="5033" spans="1:13" ht="30" customHeight="1" x14ac:dyDescent="0.3">
      <c r="A5033" s="27">
        <f t="shared" si="54"/>
        <v>1306</v>
      </c>
      <c r="B5033" s="31">
        <v>45029</v>
      </c>
      <c r="C5033" s="31">
        <v>45019</v>
      </c>
      <c r="D5033" s="19" t="s">
        <v>1052</v>
      </c>
      <c r="E5033" s="19" t="str">
        <f>IF(ISBLANK(LeaveTracker[[#This Row],[Employee Name]]),"-----",VLOOKUP(LeaveTracker[[#This Row],[Employee Name]],Employees[[Employee Name]:[Office]],7))</f>
        <v>CHO</v>
      </c>
      <c r="F5033" s="19" t="str">
        <f>IF(ISBLANK(LeaveTracker[[#This Row],[Employee Name]]),"-----",VLOOKUP(LeaveTracker[[#This Row],[Employee Name]],Employees[[Employee Name]:[Office]],6))</f>
        <v>CASUAL</v>
      </c>
      <c r="G5033" s="24">
        <v>45027</v>
      </c>
      <c r="H5033" s="24">
        <v>45027</v>
      </c>
      <c r="I5033" s="19" t="s">
        <v>82</v>
      </c>
      <c r="K5033" s="61" t="str">
        <f ca="1">LeaveTracker[[#This Row],[Days]]&amp;" "&amp;LeaveTracker[[#This Row],[Type of Leave]]</f>
        <v>1 VL</v>
      </c>
      <c r="L5033" s="23">
        <f ca="1">NETWORKDAYS(LeaveTracker[[#This Row],[Start Date]],LeaveTracker[[#This Row],[End Date]],lstHolidays)</f>
        <v>1</v>
      </c>
      <c r="M5033" s="27"/>
    </row>
    <row r="5034" spans="1:13" ht="30" customHeight="1" x14ac:dyDescent="0.3">
      <c r="A5034" s="27">
        <f t="shared" si="54"/>
        <v>1307</v>
      </c>
      <c r="B5034" s="31">
        <v>45029</v>
      </c>
      <c r="C5034" s="31">
        <v>45027</v>
      </c>
      <c r="D5034" s="19" t="s">
        <v>1764</v>
      </c>
      <c r="E5034" s="19" t="str">
        <f>IF(ISBLANK(LeaveTracker[[#This Row],[Employee Name]]),"-----",VLOOKUP(LeaveTracker[[#This Row],[Employee Name]],Employees[[Employee Name]:[Office]],7))</f>
        <v>SP</v>
      </c>
      <c r="F5034" s="19" t="str">
        <f>IF(ISBLANK(LeaveTracker[[#This Row],[Employee Name]]),"-----",VLOOKUP(LeaveTracker[[#This Row],[Employee Name]],Employees[[Employee Name]:[Office]],6))</f>
        <v>CASUAL</v>
      </c>
      <c r="G5034" s="24">
        <v>45021</v>
      </c>
      <c r="H5034" s="24">
        <v>45021</v>
      </c>
      <c r="I5034" s="19" t="s">
        <v>81</v>
      </c>
      <c r="K5034" s="61" t="str">
        <f ca="1">LeaveTracker[[#This Row],[Days]]&amp;" "&amp;LeaveTracker[[#This Row],[Type of Leave]]</f>
        <v>1 SL</v>
      </c>
      <c r="L5034" s="23">
        <f ca="1">NETWORKDAYS(LeaveTracker[[#This Row],[Start Date]],LeaveTracker[[#This Row],[End Date]],lstHolidays)</f>
        <v>1</v>
      </c>
      <c r="M5034" s="27"/>
    </row>
    <row r="5035" spans="1:13" ht="30" customHeight="1" x14ac:dyDescent="0.3">
      <c r="A5035" s="27">
        <f t="shared" si="54"/>
        <v>1308</v>
      </c>
      <c r="B5035" s="31">
        <v>45029</v>
      </c>
      <c r="C5035" s="31">
        <v>45027</v>
      </c>
      <c r="D5035" s="19" t="s">
        <v>473</v>
      </c>
      <c r="E5035" s="19" t="str">
        <f>IF(ISBLANK(LeaveTracker[[#This Row],[Employee Name]]),"-----",VLOOKUP(LeaveTracker[[#This Row],[Employee Name]],Employees[[Employee Name]:[Office]],7))</f>
        <v>PIO</v>
      </c>
      <c r="F5035" s="19" t="str">
        <f>IF(ISBLANK(LeaveTracker[[#This Row],[Employee Name]]),"-----",VLOOKUP(LeaveTracker[[#This Row],[Employee Name]],Employees[[Employee Name]:[Office]],6))</f>
        <v>REGULAR</v>
      </c>
      <c r="G5035" s="24">
        <v>45020</v>
      </c>
      <c r="H5035" s="24">
        <v>45021</v>
      </c>
      <c r="I5035" s="19" t="s">
        <v>81</v>
      </c>
      <c r="K5035" s="61" t="str">
        <f ca="1">LeaveTracker[[#This Row],[Days]]&amp;" "&amp;LeaveTracker[[#This Row],[Type of Leave]]</f>
        <v>2 SL</v>
      </c>
      <c r="L5035" s="23">
        <f ca="1">NETWORKDAYS(LeaveTracker[[#This Row],[Start Date]],LeaveTracker[[#This Row],[End Date]],lstHolidays)</f>
        <v>2</v>
      </c>
      <c r="M5035" s="27"/>
    </row>
    <row r="5036" spans="1:13" ht="30" customHeight="1" x14ac:dyDescent="0.3">
      <c r="A5036" s="27">
        <f t="shared" si="54"/>
        <v>1309</v>
      </c>
      <c r="B5036" s="31">
        <v>45029</v>
      </c>
      <c r="C5036" s="31">
        <v>45014</v>
      </c>
      <c r="D5036" s="19" t="s">
        <v>471</v>
      </c>
      <c r="E5036" s="19" t="str">
        <f>IF(ISBLANK(LeaveTracker[[#This Row],[Employee Name]]),"-----",VLOOKUP(LeaveTracker[[#This Row],[Employee Name]],Employees[[Employee Name]:[Office]],7))</f>
        <v>PIO</v>
      </c>
      <c r="F5036" s="19" t="str">
        <f>IF(ISBLANK(LeaveTracker[[#This Row],[Employee Name]]),"-----",VLOOKUP(LeaveTracker[[#This Row],[Employee Name]],Employees[[Employee Name]:[Office]],6))</f>
        <v>REGULAR</v>
      </c>
      <c r="G5036" s="24">
        <v>45013</v>
      </c>
      <c r="H5036" s="24">
        <v>45013</v>
      </c>
      <c r="I5036" s="19" t="s">
        <v>81</v>
      </c>
      <c r="K5036" s="61" t="str">
        <f ca="1">LeaveTracker[[#This Row],[Days]]&amp;" "&amp;LeaveTracker[[#This Row],[Type of Leave]]</f>
        <v>1 SL</v>
      </c>
      <c r="L5036" s="23">
        <f ca="1">NETWORKDAYS(LeaveTracker[[#This Row],[Start Date]],LeaveTracker[[#This Row],[End Date]],lstHolidays)</f>
        <v>1</v>
      </c>
      <c r="M5036" s="27"/>
    </row>
    <row r="5037" spans="1:13" ht="30" customHeight="1" x14ac:dyDescent="0.3">
      <c r="A5037" s="27">
        <f t="shared" si="54"/>
        <v>1310</v>
      </c>
      <c r="B5037" s="31">
        <v>45029</v>
      </c>
      <c r="C5037" s="31">
        <v>45027</v>
      </c>
      <c r="D5037" s="19" t="s">
        <v>1769</v>
      </c>
      <c r="E5037" s="19" t="str">
        <f>IF(ISBLANK(LeaveTracker[[#This Row],[Employee Name]]),"-----",VLOOKUP(LeaveTracker[[#This Row],[Employee Name]],Employees[[Employee Name]:[Office]],7))</f>
        <v>CEO</v>
      </c>
      <c r="F5037" s="19" t="str">
        <f>IF(ISBLANK(LeaveTracker[[#This Row],[Employee Name]]),"-----",VLOOKUP(LeaveTracker[[#This Row],[Employee Name]],Employees[[Employee Name]:[Office]],6))</f>
        <v>CASUAL</v>
      </c>
      <c r="G5037" s="24">
        <v>45020</v>
      </c>
      <c r="H5037" s="24">
        <v>45021</v>
      </c>
      <c r="I5037" s="19" t="s">
        <v>81</v>
      </c>
      <c r="K5037" s="61" t="str">
        <f ca="1">LeaveTracker[[#This Row],[Days]]&amp;" "&amp;LeaveTracker[[#This Row],[Type of Leave]]</f>
        <v>2 SL</v>
      </c>
      <c r="L5037" s="23">
        <f ca="1">NETWORKDAYS(LeaveTracker[[#This Row],[Start Date]],LeaveTracker[[#This Row],[End Date]],lstHolidays)</f>
        <v>2</v>
      </c>
      <c r="M5037" s="27"/>
    </row>
    <row r="5038" spans="1:13" ht="30" customHeight="1" x14ac:dyDescent="0.3">
      <c r="A5038" s="27">
        <f t="shared" si="54"/>
        <v>1311</v>
      </c>
      <c r="B5038" s="31">
        <v>45029</v>
      </c>
      <c r="C5038" s="31">
        <v>44995</v>
      </c>
      <c r="D5038" s="19" t="s">
        <v>1049</v>
      </c>
      <c r="E5038" s="19" t="str">
        <f>IF(ISBLANK(LeaveTracker[[#This Row],[Employee Name]]),"-----",VLOOKUP(LeaveTracker[[#This Row],[Employee Name]],Employees[[Employee Name]:[Office]],7))</f>
        <v>PIO</v>
      </c>
      <c r="F5038" s="19" t="str">
        <f>IF(ISBLANK(LeaveTracker[[#This Row],[Employee Name]]),"-----",VLOOKUP(LeaveTracker[[#This Row],[Employee Name]],Employees[[Employee Name]:[Office]],6))</f>
        <v>REGULAR</v>
      </c>
      <c r="G5038" s="24">
        <v>44992</v>
      </c>
      <c r="H5038" s="24">
        <v>44994</v>
      </c>
      <c r="I5038" s="19" t="s">
        <v>81</v>
      </c>
      <c r="K5038" s="61" t="str">
        <f ca="1">LeaveTracker[[#This Row],[Days]]&amp;" "&amp;LeaveTracker[[#This Row],[Type of Leave]]</f>
        <v>3 SL</v>
      </c>
      <c r="L5038" s="23">
        <f ca="1">NETWORKDAYS(LeaveTracker[[#This Row],[Start Date]],LeaveTracker[[#This Row],[End Date]],lstHolidays)</f>
        <v>3</v>
      </c>
      <c r="M5038" s="27"/>
    </row>
    <row r="5039" spans="1:13" ht="30" customHeight="1" x14ac:dyDescent="0.3">
      <c r="A5039" s="27">
        <f t="shared" si="54"/>
        <v>1312</v>
      </c>
      <c r="B5039" s="31">
        <v>45029</v>
      </c>
      <c r="C5039" s="31">
        <v>45008</v>
      </c>
      <c r="D5039" s="19" t="s">
        <v>798</v>
      </c>
      <c r="E5039" s="19" t="str">
        <f>IF(ISBLANK(LeaveTracker[[#This Row],[Employee Name]]),"-----",VLOOKUP(LeaveTracker[[#This Row],[Employee Name]],Employees[[Employee Name]:[Office]],7))</f>
        <v>ONT</v>
      </c>
      <c r="F5039" s="19" t="str">
        <f>IF(ISBLANK(LeaveTracker[[#This Row],[Employee Name]]),"-----",VLOOKUP(LeaveTracker[[#This Row],[Employee Name]],Employees[[Employee Name]:[Office]],6))</f>
        <v>REGULAR</v>
      </c>
      <c r="G5039" s="24">
        <v>45009</v>
      </c>
      <c r="H5039" s="24">
        <v>45009</v>
      </c>
      <c r="I5039" s="19" t="s">
        <v>298</v>
      </c>
      <c r="J5039" s="43" t="s">
        <v>644</v>
      </c>
      <c r="K5039" s="61" t="str">
        <f ca="1">LeaveTracker[[#This Row],[Days]]&amp;" "&amp;LeaveTracker[[#This Row],[Type of Leave]]</f>
        <v>1 OTHER</v>
      </c>
      <c r="L5039" s="23">
        <f ca="1">NETWORKDAYS(LeaveTracker[[#This Row],[Start Date]],LeaveTracker[[#This Row],[End Date]],lstHolidays)</f>
        <v>1</v>
      </c>
      <c r="M5039" s="27"/>
    </row>
    <row r="5040" spans="1:13" ht="30" customHeight="1" x14ac:dyDescent="0.3">
      <c r="A5040" s="27">
        <f t="shared" si="54"/>
        <v>1313</v>
      </c>
      <c r="B5040" s="31">
        <v>45029</v>
      </c>
      <c r="C5040" s="31">
        <v>45008</v>
      </c>
      <c r="D5040" s="19" t="s">
        <v>1851</v>
      </c>
      <c r="E5040" s="19" t="str">
        <f>IF(ISBLANK(LeaveTracker[[#This Row],[Employee Name]]),"-----",VLOOKUP(LeaveTracker[[#This Row],[Employee Name]],Employees[[Employee Name]:[Office]],7))</f>
        <v>BIR</v>
      </c>
      <c r="F5040" s="19" t="str">
        <f>IF(ISBLANK(LeaveTracker[[#This Row],[Employee Name]]),"-----",VLOOKUP(LeaveTracker[[#This Row],[Employee Name]],Employees[[Employee Name]:[Office]],6))</f>
        <v>CASUAL</v>
      </c>
      <c r="G5040" s="24">
        <v>45021</v>
      </c>
      <c r="H5040" s="24">
        <v>45021</v>
      </c>
      <c r="I5040" s="19" t="s">
        <v>298</v>
      </c>
      <c r="J5040" s="43" t="s">
        <v>755</v>
      </c>
      <c r="K5040" s="61" t="str">
        <f ca="1">LeaveTracker[[#This Row],[Days]]&amp;" "&amp;LeaveTracker[[#This Row],[Type of Leave]]</f>
        <v>1 OTHER</v>
      </c>
      <c r="L5040" s="23">
        <f ca="1">NETWORKDAYS(LeaveTracker[[#This Row],[Start Date]],LeaveTracker[[#This Row],[End Date]],lstHolidays)</f>
        <v>1</v>
      </c>
      <c r="M5040" s="27"/>
    </row>
    <row r="5041" spans="1:13" ht="30" customHeight="1" x14ac:dyDescent="0.3">
      <c r="A5041" s="27">
        <f t="shared" si="54"/>
        <v>1314</v>
      </c>
      <c r="B5041" s="31">
        <v>45029</v>
      </c>
      <c r="C5041" s="31">
        <v>45021</v>
      </c>
      <c r="D5041" s="19" t="s">
        <v>471</v>
      </c>
      <c r="E5041" s="19" t="str">
        <f>IF(ISBLANK(LeaveTracker[[#This Row],[Employee Name]]),"-----",VLOOKUP(LeaveTracker[[#This Row],[Employee Name]],Employees[[Employee Name]:[Office]],7))</f>
        <v>PIO</v>
      </c>
      <c r="F5041" s="19" t="str">
        <f>IF(ISBLANK(LeaveTracker[[#This Row],[Employee Name]]),"-----",VLOOKUP(LeaveTracker[[#This Row],[Employee Name]],Employees[[Employee Name]:[Office]],6))</f>
        <v>REGULAR</v>
      </c>
      <c r="G5041" s="24">
        <v>45021</v>
      </c>
      <c r="H5041" s="24">
        <v>45021</v>
      </c>
      <c r="I5041" s="19" t="s">
        <v>81</v>
      </c>
      <c r="K5041" s="61" t="str">
        <f ca="1">LeaveTracker[[#This Row],[Days]]&amp;" "&amp;LeaveTracker[[#This Row],[Type of Leave]]</f>
        <v>1 SL</v>
      </c>
      <c r="L5041" s="23">
        <f ca="1">NETWORKDAYS(LeaveTracker[[#This Row],[Start Date]],LeaveTracker[[#This Row],[End Date]],lstHolidays)</f>
        <v>1</v>
      </c>
      <c r="M5041" s="27"/>
    </row>
    <row r="5042" spans="1:13" ht="30" customHeight="1" x14ac:dyDescent="0.3">
      <c r="A5042" s="27">
        <f t="shared" si="54"/>
        <v>1315</v>
      </c>
      <c r="B5042" s="31">
        <v>45029</v>
      </c>
      <c r="C5042" s="31">
        <v>45016</v>
      </c>
      <c r="D5042" s="19" t="s">
        <v>1049</v>
      </c>
      <c r="E5042" s="19" t="str">
        <f>IF(ISBLANK(LeaveTracker[[#This Row],[Employee Name]]),"-----",VLOOKUP(LeaveTracker[[#This Row],[Employee Name]],Employees[[Employee Name]:[Office]],7))</f>
        <v>PIO</v>
      </c>
      <c r="F5042" s="19" t="str">
        <f>IF(ISBLANK(LeaveTracker[[#This Row],[Employee Name]]),"-----",VLOOKUP(LeaveTracker[[#This Row],[Employee Name]],Employees[[Employee Name]:[Office]],6))</f>
        <v>REGULAR</v>
      </c>
      <c r="G5042" s="24">
        <v>45016</v>
      </c>
      <c r="H5042" s="24">
        <v>45016</v>
      </c>
      <c r="I5042" s="19" t="s">
        <v>81</v>
      </c>
      <c r="K5042" s="61" t="str">
        <f ca="1">LeaveTracker[[#This Row],[Days]]&amp;" "&amp;LeaveTracker[[#This Row],[Type of Leave]]</f>
        <v>1 SL</v>
      </c>
      <c r="L5042" s="23">
        <f ca="1">NETWORKDAYS(LeaveTracker[[#This Row],[Start Date]],LeaveTracker[[#This Row],[End Date]],lstHolidays)</f>
        <v>1</v>
      </c>
      <c r="M5042" s="27"/>
    </row>
    <row r="5043" spans="1:13" ht="30" customHeight="1" x14ac:dyDescent="0.3">
      <c r="A5043" s="27">
        <v>1315</v>
      </c>
      <c r="B5043" s="31">
        <v>45029</v>
      </c>
      <c r="C5043" s="31">
        <v>45021</v>
      </c>
      <c r="D5043" s="19" t="s">
        <v>1049</v>
      </c>
      <c r="E5043" s="19" t="str">
        <f>IF(ISBLANK(LeaveTracker[[#This Row],[Employee Name]]),"-----",VLOOKUP(LeaveTracker[[#This Row],[Employee Name]],Employees[[Employee Name]:[Office]],7))</f>
        <v>PIO</v>
      </c>
      <c r="F5043" s="19" t="str">
        <f>IF(ISBLANK(LeaveTracker[[#This Row],[Employee Name]]),"-----",VLOOKUP(LeaveTracker[[#This Row],[Employee Name]],Employees[[Employee Name]:[Office]],6))</f>
        <v>REGULAR</v>
      </c>
      <c r="G5043" s="24">
        <v>45021</v>
      </c>
      <c r="H5043" s="24">
        <v>45021</v>
      </c>
      <c r="I5043" s="19" t="s">
        <v>81</v>
      </c>
      <c r="K5043" s="61" t="str">
        <f ca="1">LeaveTracker[[#This Row],[Days]]&amp;" "&amp;LeaveTracker[[#This Row],[Type of Leave]]</f>
        <v>1 SL</v>
      </c>
      <c r="L5043" s="23">
        <f ca="1">NETWORKDAYS(LeaveTracker[[#This Row],[Start Date]],LeaveTracker[[#This Row],[End Date]],lstHolidays)</f>
        <v>1</v>
      </c>
      <c r="M5043" s="27"/>
    </row>
    <row r="5044" spans="1:13" ht="30" customHeight="1" x14ac:dyDescent="0.3">
      <c r="A5044" s="27">
        <v>1315</v>
      </c>
      <c r="B5044" s="31">
        <v>45029</v>
      </c>
      <c r="C5044" s="31">
        <v>45029</v>
      </c>
      <c r="D5044" s="19" t="s">
        <v>1049</v>
      </c>
      <c r="E5044" s="19" t="str">
        <f>IF(ISBLANK(LeaveTracker[[#This Row],[Employee Name]]),"-----",VLOOKUP(LeaveTracker[[#This Row],[Employee Name]],Employees[[Employee Name]:[Office]],7))</f>
        <v>PIO</v>
      </c>
      <c r="F5044" s="19" t="str">
        <f>IF(ISBLANK(LeaveTracker[[#This Row],[Employee Name]]),"-----",VLOOKUP(LeaveTracker[[#This Row],[Employee Name]],Employees[[Employee Name]:[Office]],6))</f>
        <v>REGULAR</v>
      </c>
      <c r="G5044" s="24">
        <v>45029</v>
      </c>
      <c r="H5044" s="24">
        <v>45029</v>
      </c>
      <c r="I5044" s="19" t="s">
        <v>81</v>
      </c>
      <c r="K5044" s="61" t="str">
        <f ca="1">LeaveTracker[[#This Row],[Days]]&amp;" "&amp;LeaveTracker[[#This Row],[Type of Leave]]</f>
        <v>1 SL</v>
      </c>
      <c r="L5044" s="23">
        <f ca="1">NETWORKDAYS(LeaveTracker[[#This Row],[Start Date]],LeaveTracker[[#This Row],[End Date]],lstHolidays)</f>
        <v>1</v>
      </c>
      <c r="M5044" s="27"/>
    </row>
    <row r="5045" spans="1:13" ht="30" customHeight="1" x14ac:dyDescent="0.3">
      <c r="A5045" s="27">
        <f t="shared" si="54"/>
        <v>1316</v>
      </c>
      <c r="B5045" s="31">
        <v>45029</v>
      </c>
      <c r="C5045" s="31">
        <v>45006</v>
      </c>
      <c r="D5045" s="19" t="s">
        <v>473</v>
      </c>
      <c r="E5045" s="19" t="str">
        <f>IF(ISBLANK(LeaveTracker[[#This Row],[Employee Name]]),"-----",VLOOKUP(LeaveTracker[[#This Row],[Employee Name]],Employees[[Employee Name]:[Office]],7))</f>
        <v>PIO</v>
      </c>
      <c r="F5045" s="19" t="str">
        <f>IF(ISBLANK(LeaveTracker[[#This Row],[Employee Name]]),"-----",VLOOKUP(LeaveTracker[[#This Row],[Employee Name]],Employees[[Employee Name]:[Office]],6))</f>
        <v>REGULAR</v>
      </c>
      <c r="G5045" s="24">
        <v>45012</v>
      </c>
      <c r="H5045" s="24">
        <v>45012</v>
      </c>
      <c r="I5045" s="19" t="s">
        <v>81</v>
      </c>
      <c r="K5045" s="61" t="str">
        <f ca="1">LeaveTracker[[#This Row],[Days]]&amp;" "&amp;LeaveTracker[[#This Row],[Type of Leave]]</f>
        <v>1 SL</v>
      </c>
      <c r="L5045" s="23">
        <f ca="1">NETWORKDAYS(LeaveTracker[[#This Row],[Start Date]],LeaveTracker[[#This Row],[End Date]],lstHolidays)</f>
        <v>1</v>
      </c>
      <c r="M5045" s="27"/>
    </row>
    <row r="5046" spans="1:13" ht="30" customHeight="1" x14ac:dyDescent="0.3">
      <c r="A5046" s="27">
        <f t="shared" si="54"/>
        <v>1317</v>
      </c>
      <c r="B5046" s="31">
        <v>45029</v>
      </c>
      <c r="C5046" s="31">
        <v>45014</v>
      </c>
      <c r="D5046" s="19" t="s">
        <v>1070</v>
      </c>
      <c r="E5046" s="19" t="str">
        <f>IF(ISBLANK(LeaveTracker[[#This Row],[Employee Name]]),"-----",VLOOKUP(LeaveTracker[[#This Row],[Employee Name]],Employees[[Employee Name]:[Office]],7))</f>
        <v>PIO</v>
      </c>
      <c r="F5046" s="19" t="str">
        <f>IF(ISBLANK(LeaveTracker[[#This Row],[Employee Name]]),"-----",VLOOKUP(LeaveTracker[[#This Row],[Employee Name]],Employees[[Employee Name]:[Office]],6))</f>
        <v>REGULAR</v>
      </c>
      <c r="G5046" s="24">
        <v>45012</v>
      </c>
      <c r="H5046" s="24">
        <v>45013</v>
      </c>
      <c r="I5046" s="19" t="s">
        <v>81</v>
      </c>
      <c r="K5046" s="61" t="str">
        <f ca="1">LeaveTracker[[#This Row],[Days]]&amp;" "&amp;LeaveTracker[[#This Row],[Type of Leave]]</f>
        <v>2 SL</v>
      </c>
      <c r="L5046" s="23">
        <f ca="1">NETWORKDAYS(LeaveTracker[[#This Row],[Start Date]],LeaveTracker[[#This Row],[End Date]],lstHolidays)</f>
        <v>2</v>
      </c>
      <c r="M5046" s="27"/>
    </row>
    <row r="5047" spans="1:13" ht="30" customHeight="1" x14ac:dyDescent="0.3">
      <c r="A5047" s="27">
        <f t="shared" si="54"/>
        <v>1318</v>
      </c>
      <c r="B5047" s="31">
        <v>45029</v>
      </c>
      <c r="C5047" s="31">
        <v>45019</v>
      </c>
      <c r="D5047" s="19" t="s">
        <v>1974</v>
      </c>
      <c r="E5047" s="19" t="str">
        <f>IF(ISBLANK(LeaveTracker[[#This Row],[Employee Name]]),"-----",VLOOKUP(LeaveTracker[[#This Row],[Employee Name]],Employees[[Employee Name]:[Office]],7))</f>
        <v>CENRO</v>
      </c>
      <c r="F5047" s="19">
        <f>IF(ISBLANK(LeaveTracker[[#This Row],[Employee Name]]),"-----",VLOOKUP(LeaveTracker[[#This Row],[Employee Name]],Employees[[Employee Name]:[Office]],6))</f>
        <v>0</v>
      </c>
      <c r="G5047" s="24">
        <v>45017</v>
      </c>
      <c r="H5047" s="24">
        <v>45017</v>
      </c>
      <c r="I5047" s="19" t="s">
        <v>81</v>
      </c>
      <c r="K5047" s="61" t="str">
        <f>LeaveTracker[[#This Row],[Days]]&amp;" "&amp;LeaveTracker[[#This Row],[Type of Leave]]</f>
        <v>1 SL</v>
      </c>
      <c r="L5047" s="23">
        <v>1</v>
      </c>
      <c r="M5047" s="27"/>
    </row>
    <row r="5048" spans="1:13" ht="30" customHeight="1" x14ac:dyDescent="0.3">
      <c r="A5048" s="27">
        <f t="shared" si="54"/>
        <v>1319</v>
      </c>
      <c r="B5048" s="31">
        <v>45029</v>
      </c>
      <c r="C5048" s="31">
        <v>45019</v>
      </c>
      <c r="D5048" s="19" t="s">
        <v>1974</v>
      </c>
      <c r="E5048" s="19" t="str">
        <f>IF(ISBLANK(LeaveTracker[[#This Row],[Employee Name]]),"-----",VLOOKUP(LeaveTracker[[#This Row],[Employee Name]],Employees[[Employee Name]:[Office]],7))</f>
        <v>CENRO</v>
      </c>
      <c r="F5048" s="19">
        <f>IF(ISBLANK(LeaveTracker[[#This Row],[Employee Name]]),"-----",VLOOKUP(LeaveTracker[[#This Row],[Employee Name]],Employees[[Employee Name]:[Office]],6))</f>
        <v>0</v>
      </c>
      <c r="G5048" s="24">
        <v>45033</v>
      </c>
      <c r="H5048" s="24">
        <v>45033</v>
      </c>
      <c r="I5048" s="19" t="s">
        <v>298</v>
      </c>
      <c r="J5048" s="43" t="s">
        <v>105</v>
      </c>
      <c r="K5048" s="61" t="str">
        <f ca="1">LeaveTracker[[#This Row],[Days]]&amp;" "&amp;LeaveTracker[[#This Row],[Type of Leave]]</f>
        <v>1 OTHER</v>
      </c>
      <c r="L5048" s="23">
        <f ca="1">NETWORKDAYS(LeaveTracker[[#This Row],[Start Date]],LeaveTracker[[#This Row],[End Date]],lstHolidays)</f>
        <v>1</v>
      </c>
      <c r="M5048" s="27"/>
    </row>
    <row r="5049" spans="1:13" ht="30" customHeight="1" x14ac:dyDescent="0.3">
      <c r="A5049" s="27">
        <f t="shared" si="54"/>
        <v>1320</v>
      </c>
      <c r="B5049" s="31">
        <v>45029</v>
      </c>
      <c r="C5049" s="31">
        <v>45028</v>
      </c>
      <c r="D5049" s="19" t="s">
        <v>1765</v>
      </c>
      <c r="E5049" s="19" t="str">
        <f>IF(ISBLANK(LeaveTracker[[#This Row],[Employee Name]]),"-----",VLOOKUP(LeaveTracker[[#This Row],[Employee Name]],Employees[[Employee Name]:[Office]],7))</f>
        <v>EEO/CITY MARKET</v>
      </c>
      <c r="F5049" s="19" t="str">
        <f>IF(ISBLANK(LeaveTracker[[#This Row],[Employee Name]]),"-----",VLOOKUP(LeaveTracker[[#This Row],[Employee Name]],Employees[[Employee Name]:[Office]],6))</f>
        <v>CASUAL</v>
      </c>
      <c r="G5049" s="24">
        <v>45027</v>
      </c>
      <c r="H5049" s="24">
        <v>45027</v>
      </c>
      <c r="I5049" s="19" t="s">
        <v>81</v>
      </c>
      <c r="K5049" s="61" t="str">
        <f ca="1">LeaveTracker[[#This Row],[Days]]&amp;" "&amp;LeaveTracker[[#This Row],[Type of Leave]]</f>
        <v>1 SL</v>
      </c>
      <c r="L5049" s="23">
        <f ca="1">NETWORKDAYS(LeaveTracker[[#This Row],[Start Date]],LeaveTracker[[#This Row],[End Date]],lstHolidays)</f>
        <v>1</v>
      </c>
      <c r="M5049" s="27"/>
    </row>
    <row r="5050" spans="1:13" ht="30" customHeight="1" x14ac:dyDescent="0.3">
      <c r="A5050" s="27">
        <f t="shared" si="54"/>
        <v>1321</v>
      </c>
      <c r="B5050" s="31">
        <v>45029</v>
      </c>
      <c r="C5050" s="31">
        <v>44998</v>
      </c>
      <c r="D5050" s="19" t="s">
        <v>875</v>
      </c>
      <c r="E5050" s="19" t="str">
        <f>IF(ISBLANK(LeaveTracker[[#This Row],[Employee Name]]),"-----",VLOOKUP(LeaveTracker[[#This Row],[Employee Name]],Employees[[Employee Name]:[Office]],7))</f>
        <v>GSO</v>
      </c>
      <c r="F5050" s="19" t="str">
        <f>IF(ISBLANK(LeaveTracker[[#This Row],[Employee Name]]),"-----",VLOOKUP(LeaveTracker[[#This Row],[Employee Name]],Employees[[Employee Name]:[Office]],6))</f>
        <v>REGULAR</v>
      </c>
      <c r="G5050" s="24">
        <v>44993</v>
      </c>
      <c r="H5050" s="24">
        <v>44995</v>
      </c>
      <c r="I5050" s="19" t="s">
        <v>298</v>
      </c>
      <c r="J5050" s="43" t="s">
        <v>105</v>
      </c>
      <c r="K5050" s="61" t="str">
        <f ca="1">LeaveTracker[[#This Row],[Days]]&amp;" "&amp;LeaveTracker[[#This Row],[Type of Leave]]</f>
        <v>3 OTHER</v>
      </c>
      <c r="L5050" s="23">
        <f ca="1">NETWORKDAYS(LeaveTracker[[#This Row],[Start Date]],LeaveTracker[[#This Row],[End Date]],lstHolidays)</f>
        <v>3</v>
      </c>
      <c r="M5050" s="27"/>
    </row>
    <row r="5051" spans="1:13" ht="30" customHeight="1" x14ac:dyDescent="0.3">
      <c r="A5051" s="27">
        <f t="shared" si="54"/>
        <v>1322</v>
      </c>
      <c r="B5051" s="31">
        <v>45029</v>
      </c>
      <c r="C5051" s="31">
        <v>44991</v>
      </c>
      <c r="D5051" s="19" t="s">
        <v>1083</v>
      </c>
      <c r="E5051" s="19" t="str">
        <f>IF(ISBLANK(LeaveTracker[[#This Row],[Employee Name]]),"-----",VLOOKUP(LeaveTracker[[#This Row],[Employee Name]],Employees[[Employee Name]:[Office]],7))</f>
        <v>ACCOUNTING</v>
      </c>
      <c r="F5051" s="19" t="str">
        <f>IF(ISBLANK(LeaveTracker[[#This Row],[Employee Name]]),"-----",VLOOKUP(LeaveTracker[[#This Row],[Employee Name]],Employees[[Employee Name]:[Office]],6))</f>
        <v>REGULAR</v>
      </c>
      <c r="G5051" s="24">
        <v>45027</v>
      </c>
      <c r="H5051" s="24">
        <v>45028</v>
      </c>
      <c r="I5051" s="19" t="s">
        <v>82</v>
      </c>
      <c r="K5051" s="61" t="str">
        <f ca="1">LeaveTracker[[#This Row],[Days]]&amp;" "&amp;LeaveTracker[[#This Row],[Type of Leave]]</f>
        <v>2 VL</v>
      </c>
      <c r="L5051" s="23">
        <f ca="1">NETWORKDAYS(LeaveTracker[[#This Row],[Start Date]],LeaveTracker[[#This Row],[End Date]],lstHolidays)</f>
        <v>2</v>
      </c>
      <c r="M5051" s="27"/>
    </row>
    <row r="5052" spans="1:13" ht="30" customHeight="1" x14ac:dyDescent="0.3">
      <c r="A5052" s="27">
        <f t="shared" si="54"/>
        <v>1323</v>
      </c>
      <c r="B5052" s="31">
        <v>45029</v>
      </c>
      <c r="C5052" s="31">
        <v>44998</v>
      </c>
      <c r="D5052" s="19" t="s">
        <v>875</v>
      </c>
      <c r="E5052" s="19" t="str">
        <f>IF(ISBLANK(LeaveTracker[[#This Row],[Employee Name]]),"-----",VLOOKUP(LeaveTracker[[#This Row],[Employee Name]],Employees[[Employee Name]:[Office]],7))</f>
        <v>GSO</v>
      </c>
      <c r="F5052" s="19" t="str">
        <f>IF(ISBLANK(LeaveTracker[[#This Row],[Employee Name]]),"-----",VLOOKUP(LeaveTracker[[#This Row],[Employee Name]],Employees[[Employee Name]:[Office]],6))</f>
        <v>REGULAR</v>
      </c>
      <c r="G5052" s="24">
        <v>44991</v>
      </c>
      <c r="H5052" s="24">
        <v>44992</v>
      </c>
      <c r="I5052" s="19" t="s">
        <v>82</v>
      </c>
      <c r="K5052" s="61" t="str">
        <f ca="1">LeaveTracker[[#This Row],[Days]]&amp;" "&amp;LeaveTracker[[#This Row],[Type of Leave]]</f>
        <v>2 VL</v>
      </c>
      <c r="L5052" s="23">
        <f ca="1">NETWORKDAYS(LeaveTracker[[#This Row],[Start Date]],LeaveTracker[[#This Row],[End Date]],lstHolidays)</f>
        <v>2</v>
      </c>
      <c r="M5052" s="27"/>
    </row>
    <row r="5053" spans="1:13" ht="30" customHeight="1" x14ac:dyDescent="0.3">
      <c r="A5053" s="27">
        <f t="shared" si="54"/>
        <v>1324</v>
      </c>
      <c r="B5053" s="31">
        <v>45029</v>
      </c>
      <c r="C5053" s="31">
        <v>44991</v>
      </c>
      <c r="D5053" s="19" t="s">
        <v>290</v>
      </c>
      <c r="E5053" s="19" t="str">
        <f>IF(ISBLANK(LeaveTracker[[#This Row],[Employee Name]]),"-----",VLOOKUP(LeaveTracker[[#This Row],[Employee Name]],Employees[[Employee Name]:[Office]],7))</f>
        <v>CENRO</v>
      </c>
      <c r="F5053" s="19" t="str">
        <f>IF(ISBLANK(LeaveTracker[[#This Row],[Employee Name]]),"-----",VLOOKUP(LeaveTracker[[#This Row],[Employee Name]],Employees[[Employee Name]:[Office]],6))</f>
        <v>REGULAR</v>
      </c>
      <c r="G5053" s="24">
        <v>44987</v>
      </c>
      <c r="H5053" s="24">
        <v>44987</v>
      </c>
      <c r="I5053" s="19" t="s">
        <v>81</v>
      </c>
      <c r="K5053" s="61" t="str">
        <f ca="1">LeaveTracker[[#This Row],[Days]]&amp;" "&amp;LeaveTracker[[#This Row],[Type of Leave]]</f>
        <v>1 SL</v>
      </c>
      <c r="L5053" s="23">
        <f ca="1">NETWORKDAYS(LeaveTracker[[#This Row],[Start Date]],LeaveTracker[[#This Row],[End Date]],lstHolidays)</f>
        <v>1</v>
      </c>
      <c r="M5053" s="27"/>
    </row>
    <row r="5054" spans="1:13" ht="30" customHeight="1" x14ac:dyDescent="0.3">
      <c r="A5054" s="27">
        <f t="shared" si="54"/>
        <v>1325</v>
      </c>
      <c r="B5054" s="31">
        <v>45029</v>
      </c>
      <c r="C5054" s="31">
        <v>44992</v>
      </c>
      <c r="D5054" s="19" t="s">
        <v>569</v>
      </c>
      <c r="E5054" s="19" t="str">
        <f>IF(ISBLANK(LeaveTracker[[#This Row],[Employee Name]]),"-----",VLOOKUP(LeaveTracker[[#This Row],[Employee Name]],Employees[[Employee Name]:[Office]],7))</f>
        <v>CTO</v>
      </c>
      <c r="F5054" s="19" t="str">
        <f>IF(ISBLANK(LeaveTracker[[#This Row],[Employee Name]]),"-----",VLOOKUP(LeaveTracker[[#This Row],[Employee Name]],Employees[[Employee Name]:[Office]],6))</f>
        <v>REGULAR</v>
      </c>
      <c r="G5054" s="24">
        <v>44991</v>
      </c>
      <c r="H5054" s="24">
        <v>44991</v>
      </c>
      <c r="I5054" s="19" t="s">
        <v>81</v>
      </c>
      <c r="K5054" s="61" t="str">
        <f ca="1">LeaveTracker[[#This Row],[Days]]&amp;" "&amp;LeaveTracker[[#This Row],[Type of Leave]]</f>
        <v>1 SL</v>
      </c>
      <c r="L5054" s="23">
        <f ca="1">NETWORKDAYS(LeaveTracker[[#This Row],[Start Date]],LeaveTracker[[#This Row],[End Date]],lstHolidays)</f>
        <v>1</v>
      </c>
      <c r="M5054" s="27"/>
    </row>
    <row r="5055" spans="1:13" ht="30" customHeight="1" x14ac:dyDescent="0.3">
      <c r="A5055" s="27">
        <f t="shared" si="54"/>
        <v>1326</v>
      </c>
      <c r="B5055" s="31">
        <v>45029</v>
      </c>
      <c r="C5055" s="31">
        <v>44994</v>
      </c>
      <c r="D5055" s="19" t="s">
        <v>809</v>
      </c>
      <c r="E5055" s="19" t="str">
        <f>IF(ISBLANK(LeaveTracker[[#This Row],[Employee Name]]),"-----",VLOOKUP(LeaveTracker[[#This Row],[Employee Name]],Employees[[Employee Name]:[Office]],7))</f>
        <v>CHO</v>
      </c>
      <c r="F5055" s="19" t="str">
        <f>IF(ISBLANK(LeaveTracker[[#This Row],[Employee Name]]),"-----",VLOOKUP(LeaveTracker[[#This Row],[Employee Name]],Employees[[Employee Name]:[Office]],6))</f>
        <v>REGULAR</v>
      </c>
      <c r="G5055" s="24">
        <v>44993</v>
      </c>
      <c r="H5055" s="24">
        <v>44993</v>
      </c>
      <c r="I5055" s="19" t="s">
        <v>298</v>
      </c>
      <c r="J5055" s="43" t="s">
        <v>299</v>
      </c>
      <c r="K5055" s="61" t="str">
        <f ca="1">LeaveTracker[[#This Row],[Days]]&amp;" "&amp;LeaveTracker[[#This Row],[Type of Leave]]</f>
        <v>1 OTHER</v>
      </c>
      <c r="L5055" s="23">
        <f ca="1">NETWORKDAYS(LeaveTracker[[#This Row],[Start Date]],LeaveTracker[[#This Row],[End Date]],lstHolidays)</f>
        <v>1</v>
      </c>
      <c r="M5055" s="27"/>
    </row>
    <row r="5056" spans="1:13" ht="30" customHeight="1" x14ac:dyDescent="0.3">
      <c r="A5056" s="27">
        <f t="shared" si="54"/>
        <v>1327</v>
      </c>
      <c r="B5056" s="31">
        <v>45029</v>
      </c>
      <c r="C5056" s="31">
        <v>44993</v>
      </c>
      <c r="D5056" s="19" t="s">
        <v>506</v>
      </c>
      <c r="E5056" s="19" t="str">
        <f>IF(ISBLANK(LeaveTracker[[#This Row],[Employee Name]]),"-----",VLOOKUP(LeaveTracker[[#This Row],[Employee Name]],Employees[[Employee Name]:[Office]],7))</f>
        <v>ACCOUNTING</v>
      </c>
      <c r="F5056" s="19" t="str">
        <f>IF(ISBLANK(LeaveTracker[[#This Row],[Employee Name]]),"-----",VLOOKUP(LeaveTracker[[#This Row],[Employee Name]],Employees[[Employee Name]:[Office]],6))</f>
        <v>REGULAR</v>
      </c>
      <c r="G5056" s="24">
        <v>44991</v>
      </c>
      <c r="H5056" s="24">
        <v>44991</v>
      </c>
      <c r="I5056" s="19" t="s">
        <v>81</v>
      </c>
      <c r="K5056" s="61" t="str">
        <f ca="1">LeaveTracker[[#This Row],[Days]]&amp;" "&amp;LeaveTracker[[#This Row],[Type of Leave]]</f>
        <v>1 SL</v>
      </c>
      <c r="L5056" s="23">
        <f ca="1">NETWORKDAYS(LeaveTracker[[#This Row],[Start Date]],LeaveTracker[[#This Row],[End Date]],lstHolidays)</f>
        <v>1</v>
      </c>
      <c r="M5056" s="27"/>
    </row>
    <row r="5057" spans="1:13" ht="30" customHeight="1" x14ac:dyDescent="0.3">
      <c r="A5057" s="27">
        <f t="shared" si="54"/>
        <v>1328</v>
      </c>
      <c r="B5057" s="31">
        <v>45029</v>
      </c>
      <c r="C5057" s="31">
        <v>44993</v>
      </c>
      <c r="D5057" s="19" t="s">
        <v>950</v>
      </c>
      <c r="E5057" s="19" t="str">
        <f>IF(ISBLANK(LeaveTracker[[#This Row],[Employee Name]]),"-----",VLOOKUP(LeaveTracker[[#This Row],[Employee Name]],Employees[[Employee Name]:[Office]],7))</f>
        <v>ACCOUNTING</v>
      </c>
      <c r="F5057" s="19" t="str">
        <f>IF(ISBLANK(LeaveTracker[[#This Row],[Employee Name]]),"-----",VLOOKUP(LeaveTracker[[#This Row],[Employee Name]],Employees[[Employee Name]:[Office]],6))</f>
        <v>REGULAR</v>
      </c>
      <c r="G5057" s="24">
        <v>44978</v>
      </c>
      <c r="H5057" s="24">
        <v>44978</v>
      </c>
      <c r="I5057" s="19" t="s">
        <v>81</v>
      </c>
      <c r="K5057" s="61" t="str">
        <f ca="1">LeaveTracker[[#This Row],[Days]]&amp;" "&amp;LeaveTracker[[#This Row],[Type of Leave]]</f>
        <v>1 SL</v>
      </c>
      <c r="L5057" s="23">
        <f ca="1">NETWORKDAYS(LeaveTracker[[#This Row],[Start Date]],LeaveTracker[[#This Row],[End Date]],lstHolidays)</f>
        <v>1</v>
      </c>
      <c r="M5057" s="27"/>
    </row>
    <row r="5058" spans="1:13" ht="30" customHeight="1" x14ac:dyDescent="0.3">
      <c r="A5058" s="27">
        <v>1328</v>
      </c>
      <c r="B5058" s="31">
        <v>45029</v>
      </c>
      <c r="C5058" s="31">
        <v>44993</v>
      </c>
      <c r="D5058" s="19" t="s">
        <v>950</v>
      </c>
      <c r="E5058" s="19" t="str">
        <f>IF(ISBLANK(LeaveTracker[[#This Row],[Employee Name]]),"-----",VLOOKUP(LeaveTracker[[#This Row],[Employee Name]],Employees[[Employee Name]:[Office]],7))</f>
        <v>ACCOUNTING</v>
      </c>
      <c r="F5058" s="19" t="str">
        <f>IF(ISBLANK(LeaveTracker[[#This Row],[Employee Name]]),"-----",VLOOKUP(LeaveTracker[[#This Row],[Employee Name]],Employees[[Employee Name]:[Office]],6))</f>
        <v>REGULAR</v>
      </c>
      <c r="G5058" s="24">
        <v>44985</v>
      </c>
      <c r="H5058" s="24">
        <v>44985</v>
      </c>
      <c r="I5058" s="19" t="s">
        <v>81</v>
      </c>
      <c r="K5058" s="61" t="str">
        <f ca="1">LeaveTracker[[#This Row],[Days]]&amp;" "&amp;LeaveTracker[[#This Row],[Type of Leave]]</f>
        <v>1 SL</v>
      </c>
      <c r="L5058" s="23">
        <f ca="1">NETWORKDAYS(LeaveTracker[[#This Row],[Start Date]],LeaveTracker[[#This Row],[End Date]],lstHolidays)</f>
        <v>1</v>
      </c>
      <c r="M5058" s="27"/>
    </row>
    <row r="5059" spans="1:13" ht="30" customHeight="1" x14ac:dyDescent="0.3">
      <c r="A5059" s="27">
        <f t="shared" si="54"/>
        <v>1329</v>
      </c>
      <c r="B5059" s="31">
        <v>45029</v>
      </c>
      <c r="C5059" s="31">
        <v>44993</v>
      </c>
      <c r="D5059" s="19" t="s">
        <v>950</v>
      </c>
      <c r="E5059" s="19" t="str">
        <f>IF(ISBLANK(LeaveTracker[[#This Row],[Employee Name]]),"-----",VLOOKUP(LeaveTracker[[#This Row],[Employee Name]],Employees[[Employee Name]:[Office]],7))</f>
        <v>ACCOUNTING</v>
      </c>
      <c r="F5059" s="19" t="str">
        <f>IF(ISBLANK(LeaveTracker[[#This Row],[Employee Name]]),"-----",VLOOKUP(LeaveTracker[[#This Row],[Employee Name]],Employees[[Employee Name]:[Office]],6))</f>
        <v>REGULAR</v>
      </c>
      <c r="G5059" s="24">
        <v>44986</v>
      </c>
      <c r="H5059" s="24">
        <v>44988</v>
      </c>
      <c r="I5059" s="19" t="s">
        <v>81</v>
      </c>
      <c r="K5059" s="61" t="str">
        <f ca="1">LeaveTracker[[#This Row],[Days]]&amp;" "&amp;LeaveTracker[[#This Row],[Type of Leave]]</f>
        <v>3 SL</v>
      </c>
      <c r="L5059" s="23">
        <f ca="1">NETWORKDAYS(LeaveTracker[[#This Row],[Start Date]],LeaveTracker[[#This Row],[End Date]],lstHolidays)</f>
        <v>3</v>
      </c>
      <c r="M5059" s="27"/>
    </row>
    <row r="5060" spans="1:13" ht="30" customHeight="1" x14ac:dyDescent="0.3">
      <c r="A5060" s="27">
        <f t="shared" si="54"/>
        <v>1330</v>
      </c>
      <c r="B5060" s="31">
        <v>45029</v>
      </c>
      <c r="C5060" s="31">
        <v>44991</v>
      </c>
      <c r="D5060" s="19" t="s">
        <v>597</v>
      </c>
      <c r="E5060" s="19" t="str">
        <f>IF(ISBLANK(LeaveTracker[[#This Row],[Employee Name]]),"-----",VLOOKUP(LeaveTracker[[#This Row],[Employee Name]],Employees[[Employee Name]:[Office]],7))</f>
        <v>MAHOGANY MARKET</v>
      </c>
      <c r="F5060" s="19" t="str">
        <f>IF(ISBLANK(LeaveTracker[[#This Row],[Employee Name]]),"-----",VLOOKUP(LeaveTracker[[#This Row],[Employee Name]],Employees[[Employee Name]:[Office]],6))</f>
        <v>REGULAR</v>
      </c>
      <c r="G5060" s="24">
        <v>44989</v>
      </c>
      <c r="H5060" s="24">
        <v>44989</v>
      </c>
      <c r="I5060" s="19" t="s">
        <v>81</v>
      </c>
      <c r="K5060" s="61" t="str">
        <f ca="1">LeaveTracker[[#This Row],[Days]]&amp;" "&amp;LeaveTracker[[#This Row],[Type of Leave]]</f>
        <v>0 SL</v>
      </c>
      <c r="L5060" s="23">
        <f ca="1">NETWORKDAYS(LeaveTracker[[#This Row],[Start Date]],LeaveTracker[[#This Row],[End Date]],lstHolidays)</f>
        <v>0</v>
      </c>
      <c r="M5060" s="27"/>
    </row>
    <row r="5061" spans="1:13" ht="30" customHeight="1" x14ac:dyDescent="0.3">
      <c r="A5061" s="27">
        <f t="shared" si="54"/>
        <v>1331</v>
      </c>
      <c r="B5061" s="31">
        <v>45029</v>
      </c>
      <c r="C5061" s="31">
        <v>44991</v>
      </c>
      <c r="D5061" s="19" t="s">
        <v>601</v>
      </c>
      <c r="E5061" s="19" t="str">
        <f>IF(ISBLANK(LeaveTracker[[#This Row],[Employee Name]]),"-----",VLOOKUP(LeaveTracker[[#This Row],[Employee Name]],Employees[[Employee Name]:[Office]],7))</f>
        <v>MAHOGANY MARKET</v>
      </c>
      <c r="F5061" s="19" t="str">
        <f>IF(ISBLANK(LeaveTracker[[#This Row],[Employee Name]]),"-----",VLOOKUP(LeaveTracker[[#This Row],[Employee Name]],Employees[[Employee Name]:[Office]],6))</f>
        <v>REGULAR</v>
      </c>
      <c r="G5061" s="24">
        <v>44985</v>
      </c>
      <c r="H5061" s="24">
        <v>44986</v>
      </c>
      <c r="I5061" s="19" t="s">
        <v>81</v>
      </c>
      <c r="K5061" s="61" t="str">
        <f ca="1">LeaveTracker[[#This Row],[Days]]&amp;" "&amp;LeaveTracker[[#This Row],[Type of Leave]]</f>
        <v>2 SL</v>
      </c>
      <c r="L5061" s="23">
        <f ca="1">NETWORKDAYS(LeaveTracker[[#This Row],[Start Date]],LeaveTracker[[#This Row],[End Date]],lstHolidays)</f>
        <v>2</v>
      </c>
      <c r="M5061" s="27"/>
    </row>
    <row r="5062" spans="1:13" ht="30" customHeight="1" x14ac:dyDescent="0.3">
      <c r="A5062" s="27">
        <f t="shared" si="54"/>
        <v>1332</v>
      </c>
      <c r="B5062" s="31">
        <v>45029</v>
      </c>
      <c r="C5062" s="31">
        <v>44994</v>
      </c>
      <c r="D5062" s="19" t="s">
        <v>559</v>
      </c>
      <c r="E5062" s="19" t="str">
        <f>IF(ISBLANK(LeaveTracker[[#This Row],[Employee Name]]),"-----",VLOOKUP(LeaveTracker[[#This Row],[Employee Name]],Employees[[Employee Name]:[Office]],7))</f>
        <v>CENRO</v>
      </c>
      <c r="F5062" s="19" t="str">
        <f>IF(ISBLANK(LeaveTracker[[#This Row],[Employee Name]]),"-----",VLOOKUP(LeaveTracker[[#This Row],[Employee Name]],Employees[[Employee Name]:[Office]],6))</f>
        <v>REGULAR</v>
      </c>
      <c r="G5062" s="24">
        <v>45001</v>
      </c>
      <c r="H5062" s="24">
        <v>45005</v>
      </c>
      <c r="I5062" s="19" t="s">
        <v>82</v>
      </c>
      <c r="K5062" s="61" t="str">
        <f ca="1">LeaveTracker[[#This Row],[Days]]&amp;" "&amp;LeaveTracker[[#This Row],[Type of Leave]]</f>
        <v>3 VL</v>
      </c>
      <c r="L5062" s="23">
        <f ca="1">NETWORKDAYS(LeaveTracker[[#This Row],[Start Date]],LeaveTracker[[#This Row],[End Date]],lstHolidays)</f>
        <v>3</v>
      </c>
      <c r="M5062" s="27"/>
    </row>
    <row r="5063" spans="1:13" ht="30" customHeight="1" x14ac:dyDescent="0.3">
      <c r="A5063" s="27">
        <f t="shared" si="54"/>
        <v>1333</v>
      </c>
      <c r="B5063" s="31">
        <v>45029</v>
      </c>
      <c r="C5063" s="31">
        <v>45020</v>
      </c>
      <c r="D5063" s="19" t="s">
        <v>776</v>
      </c>
      <c r="E5063" s="19" t="str">
        <f>IF(ISBLANK(LeaveTracker[[#This Row],[Employee Name]]),"-----",VLOOKUP(LeaveTracker[[#This Row],[Employee Name]],Employees[[Employee Name]:[Office]],7))</f>
        <v>GSO</v>
      </c>
      <c r="F5063" s="19" t="str">
        <f>IF(ISBLANK(LeaveTracker[[#This Row],[Employee Name]]),"-----",VLOOKUP(LeaveTracker[[#This Row],[Employee Name]],Employees[[Employee Name]:[Office]],6))</f>
        <v>REGULAR</v>
      </c>
      <c r="G5063" s="24">
        <v>45027</v>
      </c>
      <c r="H5063" s="24">
        <v>45030</v>
      </c>
      <c r="I5063" s="19" t="s">
        <v>82</v>
      </c>
      <c r="K5063" s="61" t="str">
        <f ca="1">LeaveTracker[[#This Row],[Days]]&amp;" "&amp;LeaveTracker[[#This Row],[Type of Leave]]</f>
        <v>4 VL</v>
      </c>
      <c r="L5063" s="23">
        <f ca="1">NETWORKDAYS(LeaveTracker[[#This Row],[Start Date]],LeaveTracker[[#This Row],[End Date]],lstHolidays)</f>
        <v>4</v>
      </c>
      <c r="M5063" s="27"/>
    </row>
    <row r="5064" spans="1:13" ht="30" customHeight="1" x14ac:dyDescent="0.3">
      <c r="A5064" s="27">
        <f t="shared" si="54"/>
        <v>1334</v>
      </c>
      <c r="B5064" s="31">
        <v>45029</v>
      </c>
      <c r="C5064" s="31">
        <v>45020</v>
      </c>
      <c r="D5064" s="19" t="s">
        <v>776</v>
      </c>
      <c r="E5064" s="19" t="str">
        <f>IF(ISBLANK(LeaveTracker[[#This Row],[Employee Name]]),"-----",VLOOKUP(LeaveTracker[[#This Row],[Employee Name]],Employees[[Employee Name]:[Office]],7))</f>
        <v>GSO</v>
      </c>
      <c r="F5064" s="19" t="str">
        <f>IF(ISBLANK(LeaveTracker[[#This Row],[Employee Name]]),"-----",VLOOKUP(LeaveTracker[[#This Row],[Employee Name]],Employees[[Employee Name]:[Office]],6))</f>
        <v>REGULAR</v>
      </c>
      <c r="G5064" s="24">
        <v>45016</v>
      </c>
      <c r="H5064" s="24">
        <v>45019</v>
      </c>
      <c r="I5064" s="19" t="s">
        <v>82</v>
      </c>
      <c r="K5064" s="61" t="str">
        <f ca="1">LeaveTracker[[#This Row],[Days]]&amp;" "&amp;LeaveTracker[[#This Row],[Type of Leave]]</f>
        <v>2 VL</v>
      </c>
      <c r="L5064" s="23">
        <f ca="1">NETWORKDAYS(LeaveTracker[[#This Row],[Start Date]],LeaveTracker[[#This Row],[End Date]],lstHolidays)</f>
        <v>2</v>
      </c>
      <c r="M5064" s="27"/>
    </row>
    <row r="5065" spans="1:13" ht="30" customHeight="1" x14ac:dyDescent="0.3">
      <c r="A5065" s="27">
        <f t="shared" si="54"/>
        <v>1335</v>
      </c>
      <c r="B5065" s="31">
        <v>45029</v>
      </c>
      <c r="C5065" s="31">
        <v>45000</v>
      </c>
      <c r="D5065" s="19" t="s">
        <v>1008</v>
      </c>
      <c r="E5065" s="19" t="str">
        <f>IF(ISBLANK(LeaveTracker[[#This Row],[Employee Name]]),"-----",VLOOKUP(LeaveTracker[[#This Row],[Employee Name]],Employees[[Employee Name]:[Office]],7))</f>
        <v>ACCOUNTING</v>
      </c>
      <c r="F5065" s="19" t="str">
        <f>IF(ISBLANK(LeaveTracker[[#This Row],[Employee Name]]),"-----",VLOOKUP(LeaveTracker[[#This Row],[Employee Name]],Employees[[Employee Name]:[Office]],6))</f>
        <v>REGULAR</v>
      </c>
      <c r="G5065" s="24">
        <v>44999</v>
      </c>
      <c r="H5065" s="24">
        <v>44999</v>
      </c>
      <c r="I5065" s="19" t="s">
        <v>81</v>
      </c>
      <c r="K5065" s="61" t="str">
        <f ca="1">LeaveTracker[[#This Row],[Days]]&amp;" "&amp;LeaveTracker[[#This Row],[Type of Leave]]</f>
        <v>1 SL</v>
      </c>
      <c r="L5065" s="23">
        <f ca="1">NETWORKDAYS(LeaveTracker[[#This Row],[Start Date]],LeaveTracker[[#This Row],[End Date]],lstHolidays)</f>
        <v>1</v>
      </c>
      <c r="M5065" s="27"/>
    </row>
    <row r="5066" spans="1:13" ht="30" customHeight="1" x14ac:dyDescent="0.3">
      <c r="A5066" s="27">
        <f t="shared" si="54"/>
        <v>1336</v>
      </c>
      <c r="B5066" s="31">
        <v>45029</v>
      </c>
      <c r="C5066" s="31">
        <v>44999</v>
      </c>
      <c r="D5066" s="19" t="s">
        <v>1083</v>
      </c>
      <c r="E5066" s="19" t="str">
        <f>IF(ISBLANK(LeaveTracker[[#This Row],[Employee Name]]),"-----",VLOOKUP(LeaveTracker[[#This Row],[Employee Name]],Employees[[Employee Name]:[Office]],7))</f>
        <v>ACCOUNTING</v>
      </c>
      <c r="F5066" s="19" t="str">
        <f>IF(ISBLANK(LeaveTracker[[#This Row],[Employee Name]]),"-----",VLOOKUP(LeaveTracker[[#This Row],[Employee Name]],Employees[[Employee Name]:[Office]],6))</f>
        <v>REGULAR</v>
      </c>
      <c r="G5066" s="24">
        <v>44998</v>
      </c>
      <c r="H5066" s="24">
        <v>44999</v>
      </c>
      <c r="I5066" s="19" t="s">
        <v>81</v>
      </c>
      <c r="K5066" s="61" t="str">
        <f ca="1">LeaveTracker[[#This Row],[Days]]&amp;" "&amp;LeaveTracker[[#This Row],[Type of Leave]]</f>
        <v>2 SL</v>
      </c>
      <c r="L5066" s="23">
        <f ca="1">NETWORKDAYS(LeaveTracker[[#This Row],[Start Date]],LeaveTracker[[#This Row],[End Date]],lstHolidays)</f>
        <v>2</v>
      </c>
      <c r="M5066" s="27"/>
    </row>
    <row r="5067" spans="1:13" ht="30" customHeight="1" x14ac:dyDescent="0.3">
      <c r="A5067" s="27">
        <f t="shared" si="54"/>
        <v>1337</v>
      </c>
      <c r="B5067" s="31">
        <v>45029</v>
      </c>
      <c r="C5067" s="31">
        <v>45002</v>
      </c>
      <c r="D5067" s="19" t="s">
        <v>464</v>
      </c>
      <c r="E5067" s="19" t="str">
        <f>IF(ISBLANK(LeaveTracker[[#This Row],[Employee Name]]),"-----",VLOOKUP(LeaveTracker[[#This Row],[Employee Name]],Employees[[Employee Name]:[Office]],7))</f>
        <v>ASSESSORS OFFICE</v>
      </c>
      <c r="F5067" s="19" t="str">
        <f>IF(ISBLANK(LeaveTracker[[#This Row],[Employee Name]]),"-----",VLOOKUP(LeaveTracker[[#This Row],[Employee Name]],Employees[[Employee Name]:[Office]],6))</f>
        <v>REGULAR</v>
      </c>
      <c r="G5067" s="24">
        <v>45001</v>
      </c>
      <c r="H5067" s="24">
        <v>45001</v>
      </c>
      <c r="I5067" s="19" t="s">
        <v>298</v>
      </c>
      <c r="J5067" s="43" t="s">
        <v>105</v>
      </c>
      <c r="K5067" s="61" t="str">
        <f ca="1">LeaveTracker[[#This Row],[Days]]&amp;" "&amp;LeaveTracker[[#This Row],[Type of Leave]]</f>
        <v>1 OTHER</v>
      </c>
      <c r="L5067" s="23">
        <f ca="1">NETWORKDAYS(LeaveTracker[[#This Row],[Start Date]],LeaveTracker[[#This Row],[End Date]],lstHolidays)</f>
        <v>1</v>
      </c>
      <c r="M5067" s="27"/>
    </row>
    <row r="5068" spans="1:13" ht="30" customHeight="1" x14ac:dyDescent="0.3">
      <c r="A5068" s="27">
        <f t="shared" si="54"/>
        <v>1338</v>
      </c>
      <c r="B5068" s="31">
        <v>45029</v>
      </c>
      <c r="C5068" s="31">
        <v>45003</v>
      </c>
      <c r="D5068" s="19" t="s">
        <v>2167</v>
      </c>
      <c r="E5068" s="19" t="str">
        <f>IF(ISBLANK(LeaveTracker[[#This Row],[Employee Name]]),"-----",VLOOKUP(LeaveTracker[[#This Row],[Employee Name]],Employees[[Employee Name]:[Office]],7))</f>
        <v>OSPITAL NG TAGAYTAY</v>
      </c>
      <c r="F5068" s="19">
        <f>IF(ISBLANK(LeaveTracker[[#This Row],[Employee Name]]),"-----",VLOOKUP(LeaveTracker[[#This Row],[Employee Name]],Employees[[Employee Name]:[Office]],6))</f>
        <v>0</v>
      </c>
      <c r="G5068" s="24">
        <v>44999</v>
      </c>
      <c r="H5068" s="24">
        <v>44999</v>
      </c>
      <c r="I5068" s="19" t="s">
        <v>81</v>
      </c>
      <c r="K5068" s="61" t="str">
        <f ca="1">LeaveTracker[[#This Row],[Days]]&amp;" "&amp;LeaveTracker[[#This Row],[Type of Leave]]</f>
        <v>1 SL</v>
      </c>
      <c r="L5068" s="23">
        <f ca="1">NETWORKDAYS(LeaveTracker[[#This Row],[Start Date]],LeaveTracker[[#This Row],[End Date]],lstHolidays)</f>
        <v>1</v>
      </c>
      <c r="M5068" s="27"/>
    </row>
    <row r="5069" spans="1:13" ht="30" customHeight="1" x14ac:dyDescent="0.3">
      <c r="A5069" s="27">
        <f t="shared" si="54"/>
        <v>1339</v>
      </c>
      <c r="B5069" s="31">
        <v>45029</v>
      </c>
      <c r="C5069" s="31">
        <v>45005</v>
      </c>
      <c r="D5069" s="19" t="s">
        <v>1226</v>
      </c>
      <c r="E5069" s="19">
        <f>IF(ISBLANK(LeaveTracker[[#This Row],[Employee Name]]),"-----",VLOOKUP(LeaveTracker[[#This Row],[Employee Name]],Employees[[Employee Name]:[Office]],7))</f>
        <v>0</v>
      </c>
      <c r="F5069" s="19" t="str">
        <f>IF(ISBLANK(LeaveTracker[[#This Row],[Employee Name]]),"-----",VLOOKUP(LeaveTracker[[#This Row],[Employee Name]],Employees[[Employee Name]:[Office]],6))</f>
        <v>REGULAR</v>
      </c>
      <c r="G5069" s="24">
        <v>45008</v>
      </c>
      <c r="H5069" s="24">
        <v>45009</v>
      </c>
      <c r="I5069" s="19" t="s">
        <v>298</v>
      </c>
      <c r="J5069" s="43" t="s">
        <v>214</v>
      </c>
      <c r="K5069" s="61" t="str">
        <f ca="1">LeaveTracker[[#This Row],[Days]]&amp;" "&amp;LeaveTracker[[#This Row],[Type of Leave]]</f>
        <v>2 OTHER</v>
      </c>
      <c r="L5069" s="23">
        <f ca="1">NETWORKDAYS(LeaveTracker[[#This Row],[Start Date]],LeaveTracker[[#This Row],[End Date]],lstHolidays)</f>
        <v>2</v>
      </c>
      <c r="M5069" s="27"/>
    </row>
    <row r="5070" spans="1:13" ht="30" customHeight="1" x14ac:dyDescent="0.3">
      <c r="A5070" s="27">
        <f t="shared" si="54"/>
        <v>1340</v>
      </c>
      <c r="B5070" s="31">
        <v>45029</v>
      </c>
      <c r="C5070" s="31">
        <v>45015</v>
      </c>
      <c r="D5070" s="19" t="s">
        <v>1078</v>
      </c>
      <c r="E5070" s="19" t="str">
        <f>IF(ISBLANK(LeaveTracker[[#This Row],[Employee Name]]),"-----",VLOOKUP(LeaveTracker[[#This Row],[Employee Name]],Employees[[Employee Name]:[Office]],7))</f>
        <v>CTO</v>
      </c>
      <c r="F5070" s="19" t="str">
        <f>IF(ISBLANK(LeaveTracker[[#This Row],[Employee Name]]),"-----",VLOOKUP(LeaveTracker[[#This Row],[Employee Name]],Employees[[Employee Name]:[Office]],6))</f>
        <v>REGULAR</v>
      </c>
      <c r="G5070" s="24">
        <v>45014</v>
      </c>
      <c r="H5070" s="24">
        <v>45014</v>
      </c>
      <c r="I5070" s="19" t="s">
        <v>81</v>
      </c>
      <c r="K5070" s="61" t="str">
        <f ca="1">LeaveTracker[[#This Row],[Days]]&amp;" "&amp;LeaveTracker[[#This Row],[Type of Leave]]</f>
        <v>1 SL</v>
      </c>
      <c r="L5070" s="23">
        <f ca="1">NETWORKDAYS(LeaveTracker[[#This Row],[Start Date]],LeaveTracker[[#This Row],[End Date]],lstHolidays)</f>
        <v>1</v>
      </c>
      <c r="M5070" s="27"/>
    </row>
    <row r="5071" spans="1:13" ht="30" customHeight="1" x14ac:dyDescent="0.3">
      <c r="A5071" s="27">
        <f t="shared" si="54"/>
        <v>1341</v>
      </c>
      <c r="B5071" s="31">
        <v>45029</v>
      </c>
      <c r="C5071" s="31">
        <v>45019</v>
      </c>
      <c r="D5071" s="19" t="s">
        <v>280</v>
      </c>
      <c r="E5071" s="19" t="str">
        <f>IF(ISBLANK(LeaveTracker[[#This Row],[Employee Name]]),"-----",VLOOKUP(LeaveTracker[[#This Row],[Employee Name]],Employees[[Employee Name]:[Office]],7))</f>
        <v>PICNIC GROVE</v>
      </c>
      <c r="F5071" s="19" t="str">
        <f>IF(ISBLANK(LeaveTracker[[#This Row],[Employee Name]]),"-----",VLOOKUP(LeaveTracker[[#This Row],[Employee Name]],Employees[[Employee Name]:[Office]],6))</f>
        <v>REGULAR</v>
      </c>
      <c r="G5071" s="24">
        <v>45008</v>
      </c>
      <c r="H5071" s="24">
        <v>45009</v>
      </c>
      <c r="I5071" s="19" t="s">
        <v>81</v>
      </c>
      <c r="K5071" s="61" t="str">
        <f ca="1">LeaveTracker[[#This Row],[Days]]&amp;" "&amp;LeaveTracker[[#This Row],[Type of Leave]]</f>
        <v>2 SL</v>
      </c>
      <c r="L5071" s="23">
        <f ca="1">NETWORKDAYS(LeaveTracker[[#This Row],[Start Date]],LeaveTracker[[#This Row],[End Date]],lstHolidays)</f>
        <v>2</v>
      </c>
      <c r="M5071" s="27"/>
    </row>
    <row r="5072" spans="1:13" ht="30" customHeight="1" x14ac:dyDescent="0.3">
      <c r="A5072" s="27">
        <f t="shared" si="54"/>
        <v>1342</v>
      </c>
      <c r="B5072" s="31">
        <v>45029</v>
      </c>
      <c r="C5072" s="31">
        <v>45017</v>
      </c>
      <c r="D5072" s="19" t="s">
        <v>1765</v>
      </c>
      <c r="E5072" s="19" t="str">
        <f>IF(ISBLANK(LeaveTracker[[#This Row],[Employee Name]]),"-----",VLOOKUP(LeaveTracker[[#This Row],[Employee Name]],Employees[[Employee Name]:[Office]],7))</f>
        <v>EEO/CITY MARKET</v>
      </c>
      <c r="F5072" s="19" t="str">
        <f>IF(ISBLANK(LeaveTracker[[#This Row],[Employee Name]]),"-----",VLOOKUP(LeaveTracker[[#This Row],[Employee Name]],Employees[[Employee Name]:[Office]],6))</f>
        <v>CASUAL</v>
      </c>
      <c r="G5072" s="24">
        <v>45013</v>
      </c>
      <c r="H5072" s="24">
        <v>45013</v>
      </c>
      <c r="I5072" s="19" t="s">
        <v>81</v>
      </c>
      <c r="K5072" s="61" t="str">
        <f ca="1">LeaveTracker[[#This Row],[Days]]&amp;" "&amp;LeaveTracker[[#This Row],[Type of Leave]]</f>
        <v>1 SL</v>
      </c>
      <c r="L5072" s="23">
        <f ca="1">NETWORKDAYS(LeaveTracker[[#This Row],[Start Date]],LeaveTracker[[#This Row],[End Date]],lstHolidays)</f>
        <v>1</v>
      </c>
      <c r="M5072" s="27"/>
    </row>
    <row r="5073" spans="1:13" ht="30" customHeight="1" x14ac:dyDescent="0.3">
      <c r="A5073" s="27">
        <f t="shared" si="54"/>
        <v>1343</v>
      </c>
      <c r="B5073" s="31">
        <v>45029</v>
      </c>
      <c r="C5073" s="31">
        <v>45017</v>
      </c>
      <c r="D5073" s="19" t="s">
        <v>2244</v>
      </c>
      <c r="E5073" s="19" t="str">
        <f>IF(ISBLANK(LeaveTracker[[#This Row],[Employee Name]]),"-----",VLOOKUP(LeaveTracker[[#This Row],[Employee Name]],Employees[[Employee Name]:[Office]],7))</f>
        <v>PICNIC GROVE</v>
      </c>
      <c r="F5073" s="19">
        <f>IF(ISBLANK(LeaveTracker[[#This Row],[Employee Name]]),"-----",VLOOKUP(LeaveTracker[[#This Row],[Employee Name]],Employees[[Employee Name]:[Office]],6))</f>
        <v>0</v>
      </c>
      <c r="G5073" s="24">
        <v>45033</v>
      </c>
      <c r="H5073" s="24">
        <v>45044</v>
      </c>
      <c r="I5073" s="19" t="s">
        <v>82</v>
      </c>
      <c r="K5073" s="61" t="str">
        <f ca="1">LeaveTracker[[#This Row],[Days]]&amp;" "&amp;LeaveTracker[[#This Row],[Type of Leave]]</f>
        <v>10 VL</v>
      </c>
      <c r="L5073" s="23">
        <f ca="1">NETWORKDAYS(LeaveTracker[[#This Row],[Start Date]],LeaveTracker[[#This Row],[End Date]],lstHolidays)</f>
        <v>10</v>
      </c>
      <c r="M5073" s="27"/>
    </row>
    <row r="5074" spans="1:13" ht="30" customHeight="1" x14ac:dyDescent="0.3">
      <c r="A5074" s="27">
        <f t="shared" si="54"/>
        <v>1344</v>
      </c>
      <c r="B5074" s="31">
        <v>45029</v>
      </c>
      <c r="C5074" s="31">
        <v>45014</v>
      </c>
      <c r="D5074" s="19" t="s">
        <v>1791</v>
      </c>
      <c r="E5074" s="19" t="str">
        <f>IF(ISBLANK(LeaveTracker[[#This Row],[Employee Name]]),"-----",VLOOKUP(LeaveTracker[[#This Row],[Employee Name]],Employees[[Employee Name]:[Office]],7))</f>
        <v>NUTRITION OFFICE</v>
      </c>
      <c r="F5074" s="19" t="str">
        <f>IF(ISBLANK(LeaveTracker[[#This Row],[Employee Name]]),"-----",VLOOKUP(LeaveTracker[[#This Row],[Employee Name]],Employees[[Employee Name]:[Office]],6))</f>
        <v>REGULAR</v>
      </c>
      <c r="G5074" s="24">
        <v>45062</v>
      </c>
      <c r="H5074" s="24">
        <v>45064</v>
      </c>
      <c r="I5074" s="19" t="s">
        <v>82</v>
      </c>
      <c r="K5074" s="61" t="str">
        <f ca="1">LeaveTracker[[#This Row],[Days]]&amp;" "&amp;LeaveTracker[[#This Row],[Type of Leave]]</f>
        <v>3 VL</v>
      </c>
      <c r="L5074" s="23">
        <f ca="1">NETWORKDAYS(LeaveTracker[[#This Row],[Start Date]],LeaveTracker[[#This Row],[End Date]],lstHolidays)</f>
        <v>3</v>
      </c>
      <c r="M5074" s="27"/>
    </row>
    <row r="5075" spans="1:13" ht="30" customHeight="1" x14ac:dyDescent="0.3">
      <c r="A5075" s="27">
        <v>1344</v>
      </c>
      <c r="B5075" s="31">
        <v>45029</v>
      </c>
      <c r="C5075" s="31">
        <v>45014</v>
      </c>
      <c r="D5075" s="19" t="s">
        <v>1791</v>
      </c>
      <c r="E5075" s="19" t="str">
        <f>IF(ISBLANK(LeaveTracker[[#This Row],[Employee Name]]),"-----",VLOOKUP(LeaveTracker[[#This Row],[Employee Name]],Employees[[Employee Name]:[Office]],7))</f>
        <v>NUTRITION OFFICE</v>
      </c>
      <c r="F5075" s="19" t="str">
        <f>IF(ISBLANK(LeaveTracker[[#This Row],[Employee Name]]),"-----",VLOOKUP(LeaveTracker[[#This Row],[Employee Name]],Employees[[Employee Name]:[Office]],6))</f>
        <v>REGULAR</v>
      </c>
      <c r="G5075" s="24">
        <v>45069</v>
      </c>
      <c r="H5075" s="24">
        <v>45071</v>
      </c>
      <c r="I5075" s="19" t="s">
        <v>82</v>
      </c>
      <c r="K5075" s="61" t="str">
        <f ca="1">LeaveTracker[[#This Row],[Days]]&amp;" "&amp;LeaveTracker[[#This Row],[Type of Leave]]</f>
        <v>3 VL</v>
      </c>
      <c r="L5075" s="23">
        <f ca="1">NETWORKDAYS(LeaveTracker[[#This Row],[Start Date]],LeaveTracker[[#This Row],[End Date]],lstHolidays)</f>
        <v>3</v>
      </c>
      <c r="M5075" s="27"/>
    </row>
    <row r="5076" spans="1:13" ht="30" customHeight="1" x14ac:dyDescent="0.3">
      <c r="A5076" s="27">
        <v>1344</v>
      </c>
      <c r="B5076" s="31">
        <v>45029</v>
      </c>
      <c r="C5076" s="31">
        <v>45014</v>
      </c>
      <c r="D5076" s="19" t="s">
        <v>1791</v>
      </c>
      <c r="E5076" s="19" t="str">
        <f>IF(ISBLANK(LeaveTracker[[#This Row],[Employee Name]]),"-----",VLOOKUP(LeaveTracker[[#This Row],[Employee Name]],Employees[[Employee Name]:[Office]],7))</f>
        <v>NUTRITION OFFICE</v>
      </c>
      <c r="F5076" s="19" t="str">
        <f>IF(ISBLANK(LeaveTracker[[#This Row],[Employee Name]]),"-----",VLOOKUP(LeaveTracker[[#This Row],[Employee Name]],Employees[[Employee Name]:[Office]],6))</f>
        <v>REGULAR</v>
      </c>
      <c r="G5076" s="24">
        <v>45076</v>
      </c>
      <c r="H5076" s="24">
        <v>45077</v>
      </c>
      <c r="I5076" s="19" t="s">
        <v>82</v>
      </c>
      <c r="K5076" s="61" t="str">
        <f ca="1">LeaveTracker[[#This Row],[Days]]&amp;" "&amp;LeaveTracker[[#This Row],[Type of Leave]]</f>
        <v>2 VL</v>
      </c>
      <c r="L5076" s="23">
        <f ca="1">NETWORKDAYS(LeaveTracker[[#This Row],[Start Date]],LeaveTracker[[#This Row],[End Date]],lstHolidays)</f>
        <v>2</v>
      </c>
      <c r="M5076" s="27"/>
    </row>
    <row r="5077" spans="1:13" ht="30" customHeight="1" x14ac:dyDescent="0.3">
      <c r="A5077" s="27">
        <f t="shared" si="54"/>
        <v>1345</v>
      </c>
      <c r="B5077" s="31">
        <v>45029</v>
      </c>
      <c r="C5077" s="31">
        <v>45000</v>
      </c>
      <c r="D5077" s="19" t="s">
        <v>826</v>
      </c>
      <c r="E5077" s="19" t="str">
        <f>IF(ISBLANK(LeaveTracker[[#This Row],[Employee Name]]),"-----",VLOOKUP(LeaveTracker[[#This Row],[Employee Name]],Employees[[Employee Name]:[Office]],7))</f>
        <v>CHO</v>
      </c>
      <c r="F5077" s="19" t="str">
        <f>IF(ISBLANK(LeaveTracker[[#This Row],[Employee Name]]),"-----",VLOOKUP(LeaveTracker[[#This Row],[Employee Name]],Employees[[Employee Name]:[Office]],6))</f>
        <v>REGULAR</v>
      </c>
      <c r="G5077" s="24">
        <v>44999</v>
      </c>
      <c r="H5077" s="24">
        <v>44999</v>
      </c>
      <c r="I5077" s="19" t="s">
        <v>81</v>
      </c>
      <c r="K5077" s="61" t="str">
        <f ca="1">LeaveTracker[[#This Row],[Days]]&amp;" "&amp;LeaveTracker[[#This Row],[Type of Leave]]</f>
        <v>1 SL</v>
      </c>
      <c r="L5077" s="23">
        <f ca="1">NETWORKDAYS(LeaveTracker[[#This Row],[Start Date]],LeaveTracker[[#This Row],[End Date]],lstHolidays)</f>
        <v>1</v>
      </c>
      <c r="M5077" s="27"/>
    </row>
    <row r="5078" spans="1:13" ht="30" customHeight="1" x14ac:dyDescent="0.3">
      <c r="A5078" s="27">
        <f t="shared" si="54"/>
        <v>1346</v>
      </c>
      <c r="B5078" s="31">
        <v>45029</v>
      </c>
      <c r="C5078" s="31">
        <v>45004</v>
      </c>
      <c r="D5078" s="19" t="s">
        <v>1932</v>
      </c>
      <c r="E5078" s="19" t="str">
        <f>IF(ISBLANK(LeaveTracker[[#This Row],[Employee Name]]),"-----",VLOOKUP(LeaveTracker[[#This Row],[Employee Name]],Employees[[Employee Name]:[Office]],7))</f>
        <v>PICNIC GROVE</v>
      </c>
      <c r="F5078" s="19" t="str">
        <f>IF(ISBLANK(LeaveTracker[[#This Row],[Employee Name]]),"-----",VLOOKUP(LeaveTracker[[#This Row],[Employee Name]],Employees[[Employee Name]:[Office]],6))</f>
        <v>CASUAL</v>
      </c>
      <c r="G5078" s="24">
        <v>45003</v>
      </c>
      <c r="H5078" s="24">
        <v>45003</v>
      </c>
      <c r="I5078" s="19" t="s">
        <v>81</v>
      </c>
      <c r="K5078" s="61" t="str">
        <f>LeaveTracker[[#This Row],[Days]]&amp;" "&amp;LeaveTracker[[#This Row],[Type of Leave]]</f>
        <v>1 SL</v>
      </c>
      <c r="L5078" s="23">
        <v>1</v>
      </c>
      <c r="M5078" s="27"/>
    </row>
    <row r="5079" spans="1:13" ht="30" customHeight="1" x14ac:dyDescent="0.3">
      <c r="A5079" s="27">
        <f t="shared" si="54"/>
        <v>1347</v>
      </c>
      <c r="B5079" s="31">
        <v>45029</v>
      </c>
      <c r="C5079" s="31">
        <v>45005</v>
      </c>
      <c r="D5079" s="19" t="s">
        <v>1768</v>
      </c>
      <c r="E5079" s="19" t="str">
        <f>IF(ISBLANK(LeaveTracker[[#This Row],[Employee Name]]),"-----",VLOOKUP(LeaveTracker[[#This Row],[Employee Name]],Employees[[Employee Name]:[Office]],7))</f>
        <v>GSO</v>
      </c>
      <c r="F5079" s="19" t="str">
        <f>IF(ISBLANK(LeaveTracker[[#This Row],[Employee Name]]),"-----",VLOOKUP(LeaveTracker[[#This Row],[Employee Name]],Employees[[Employee Name]:[Office]],6))</f>
        <v>CASUAL</v>
      </c>
      <c r="G5079" s="24">
        <v>45012</v>
      </c>
      <c r="H5079" s="24">
        <v>45012</v>
      </c>
      <c r="I5079" s="19" t="s">
        <v>82</v>
      </c>
      <c r="K5079" s="61" t="str">
        <f ca="1">LeaveTracker[[#This Row],[Days]]&amp;" "&amp;LeaveTracker[[#This Row],[Type of Leave]]</f>
        <v>1 VL</v>
      </c>
      <c r="L5079" s="23">
        <f ca="1">NETWORKDAYS(LeaveTracker[[#This Row],[Start Date]],LeaveTracker[[#This Row],[End Date]],lstHolidays)</f>
        <v>1</v>
      </c>
      <c r="M5079" s="27"/>
    </row>
    <row r="5080" spans="1:13" ht="30" customHeight="1" x14ac:dyDescent="0.3">
      <c r="A5080" s="27">
        <f t="shared" si="54"/>
        <v>1348</v>
      </c>
      <c r="B5080" s="31">
        <v>45029</v>
      </c>
      <c r="C5080" s="31">
        <v>45019</v>
      </c>
      <c r="D5080" s="19" t="s">
        <v>2129</v>
      </c>
      <c r="E5080" s="19" t="str">
        <f>IF(ISBLANK(LeaveTracker[[#This Row],[Employee Name]]),"-----",VLOOKUP(LeaveTracker[[#This Row],[Employee Name]],Employees[[Employee Name]:[Office]],7))</f>
        <v>CEO</v>
      </c>
      <c r="F5080" s="19">
        <f>IF(ISBLANK(LeaveTracker[[#This Row],[Employee Name]]),"-----",VLOOKUP(LeaveTracker[[#This Row],[Employee Name]],Employees[[Employee Name]:[Office]],6))</f>
        <v>0</v>
      </c>
      <c r="G5080" s="24">
        <v>45016</v>
      </c>
      <c r="H5080" s="24">
        <v>45016</v>
      </c>
      <c r="I5080" s="19" t="s">
        <v>81</v>
      </c>
      <c r="K5080" s="61" t="str">
        <f ca="1">LeaveTracker[[#This Row],[Days]]&amp;" "&amp;LeaveTracker[[#This Row],[Type of Leave]]</f>
        <v>1 SL</v>
      </c>
      <c r="L5080" s="23">
        <f ca="1">NETWORKDAYS(LeaveTracker[[#This Row],[Start Date]],LeaveTracker[[#This Row],[End Date]],lstHolidays)</f>
        <v>1</v>
      </c>
      <c r="M5080" s="27"/>
    </row>
    <row r="5081" spans="1:13" ht="30" customHeight="1" x14ac:dyDescent="0.3">
      <c r="A5081" s="27">
        <f t="shared" si="54"/>
        <v>1349</v>
      </c>
      <c r="B5081" s="31">
        <v>45029</v>
      </c>
      <c r="C5081" s="31">
        <v>44971</v>
      </c>
      <c r="D5081" s="19" t="s">
        <v>473</v>
      </c>
      <c r="E5081" s="19" t="str">
        <f>IF(ISBLANK(LeaveTracker[[#This Row],[Employee Name]]),"-----",VLOOKUP(LeaveTracker[[#This Row],[Employee Name]],Employees[[Employee Name]:[Office]],7))</f>
        <v>PIO</v>
      </c>
      <c r="F5081" s="19" t="str">
        <f>IF(ISBLANK(LeaveTracker[[#This Row],[Employee Name]]),"-----",VLOOKUP(LeaveTracker[[#This Row],[Employee Name]],Employees[[Employee Name]:[Office]],6))</f>
        <v>REGULAR</v>
      </c>
      <c r="G5081" s="24">
        <v>44970</v>
      </c>
      <c r="H5081" s="24">
        <v>44970</v>
      </c>
      <c r="I5081" s="19" t="s">
        <v>81</v>
      </c>
      <c r="K5081" s="61" t="str">
        <f ca="1">LeaveTracker[[#This Row],[Days]]&amp;" "&amp;LeaveTracker[[#This Row],[Type of Leave]]</f>
        <v>1 SL</v>
      </c>
      <c r="L5081" s="23">
        <f ca="1">NETWORKDAYS(LeaveTracker[[#This Row],[Start Date]],LeaveTracker[[#This Row],[End Date]],lstHolidays)</f>
        <v>1</v>
      </c>
      <c r="M5081" s="27"/>
    </row>
    <row r="5082" spans="1:13" ht="30" customHeight="1" x14ac:dyDescent="0.3">
      <c r="A5082" s="27">
        <f t="shared" si="54"/>
        <v>1350</v>
      </c>
      <c r="B5082" s="31">
        <v>45029</v>
      </c>
      <c r="C5082" s="31">
        <v>44979</v>
      </c>
      <c r="D5082" s="19" t="s">
        <v>1070</v>
      </c>
      <c r="E5082" s="19" t="str">
        <f>IF(ISBLANK(LeaveTracker[[#This Row],[Employee Name]]),"-----",VLOOKUP(LeaveTracker[[#This Row],[Employee Name]],Employees[[Employee Name]:[Office]],7))</f>
        <v>PIO</v>
      </c>
      <c r="F5082" s="19" t="str">
        <f>IF(ISBLANK(LeaveTracker[[#This Row],[Employee Name]]),"-----",VLOOKUP(LeaveTracker[[#This Row],[Employee Name]],Employees[[Employee Name]:[Office]],6))</f>
        <v>REGULAR</v>
      </c>
      <c r="G5082" s="24">
        <v>44977</v>
      </c>
      <c r="H5082" s="24">
        <v>44977</v>
      </c>
      <c r="I5082" s="19" t="s">
        <v>298</v>
      </c>
      <c r="J5082" s="43" t="s">
        <v>105</v>
      </c>
      <c r="K5082" s="61" t="str">
        <f ca="1">LeaveTracker[[#This Row],[Days]]&amp;" "&amp;LeaveTracker[[#This Row],[Type of Leave]]</f>
        <v>1 OTHER</v>
      </c>
      <c r="L5082" s="23">
        <f ca="1">NETWORKDAYS(LeaveTracker[[#This Row],[Start Date]],LeaveTracker[[#This Row],[End Date]],lstHolidays)</f>
        <v>1</v>
      </c>
      <c r="M5082" s="27"/>
    </row>
    <row r="5083" spans="1:13" ht="30" customHeight="1" x14ac:dyDescent="0.3">
      <c r="A5083" s="27">
        <f t="shared" si="54"/>
        <v>1351</v>
      </c>
      <c r="B5083" s="31">
        <v>45029</v>
      </c>
      <c r="C5083" s="31">
        <v>44973</v>
      </c>
      <c r="D5083" s="19" t="s">
        <v>1070</v>
      </c>
      <c r="E5083" s="19" t="str">
        <f>IF(ISBLANK(LeaveTracker[[#This Row],[Employee Name]]),"-----",VLOOKUP(LeaveTracker[[#This Row],[Employee Name]],Employees[[Employee Name]:[Office]],7))</f>
        <v>PIO</v>
      </c>
      <c r="F5083" s="19" t="str">
        <f>IF(ISBLANK(LeaveTracker[[#This Row],[Employee Name]]),"-----",VLOOKUP(LeaveTracker[[#This Row],[Employee Name]],Employees[[Employee Name]:[Office]],6))</f>
        <v>REGULAR</v>
      </c>
      <c r="G5083" s="24">
        <v>44970</v>
      </c>
      <c r="H5083" s="24">
        <v>44972</v>
      </c>
      <c r="I5083" s="19" t="s">
        <v>81</v>
      </c>
      <c r="K5083" s="61" t="str">
        <f ca="1">LeaveTracker[[#This Row],[Days]]&amp;" "&amp;LeaveTracker[[#This Row],[Type of Leave]]</f>
        <v>3 SL</v>
      </c>
      <c r="L5083" s="23">
        <f ca="1">NETWORKDAYS(LeaveTracker[[#This Row],[Start Date]],LeaveTracker[[#This Row],[End Date]],lstHolidays)</f>
        <v>3</v>
      </c>
      <c r="M5083" s="27"/>
    </row>
    <row r="5084" spans="1:13" ht="30" customHeight="1" x14ac:dyDescent="0.3">
      <c r="A5084" s="27">
        <f t="shared" si="54"/>
        <v>1352</v>
      </c>
      <c r="B5084" s="31">
        <v>45029</v>
      </c>
      <c r="C5084" s="31">
        <v>44977</v>
      </c>
      <c r="D5084" s="19" t="s">
        <v>473</v>
      </c>
      <c r="E5084" s="19" t="str">
        <f>IF(ISBLANK(LeaveTracker[[#This Row],[Employee Name]]),"-----",VLOOKUP(LeaveTracker[[#This Row],[Employee Name]],Employees[[Employee Name]:[Office]],7))</f>
        <v>PIO</v>
      </c>
      <c r="F5084" s="19" t="str">
        <f>IF(ISBLANK(LeaveTracker[[#This Row],[Employee Name]]),"-----",VLOOKUP(LeaveTracker[[#This Row],[Employee Name]],Employees[[Employee Name]:[Office]],6))</f>
        <v>REGULAR</v>
      </c>
      <c r="G5084" s="24">
        <v>44974</v>
      </c>
      <c r="H5084" s="24">
        <v>44974</v>
      </c>
      <c r="I5084" s="19" t="s">
        <v>81</v>
      </c>
      <c r="K5084" s="61" t="str">
        <f ca="1">LeaveTracker[[#This Row],[Days]]&amp;" "&amp;LeaveTracker[[#This Row],[Type of Leave]]</f>
        <v>1 SL</v>
      </c>
      <c r="L5084" s="23">
        <f ca="1">NETWORKDAYS(LeaveTracker[[#This Row],[Start Date]],LeaveTracker[[#This Row],[End Date]],lstHolidays)</f>
        <v>1</v>
      </c>
      <c r="M5084" s="27"/>
    </row>
    <row r="5085" spans="1:13" ht="30" customHeight="1" x14ac:dyDescent="0.3">
      <c r="A5085" s="27">
        <f t="shared" si="54"/>
        <v>1353</v>
      </c>
      <c r="B5085" s="31">
        <v>45029</v>
      </c>
      <c r="C5085" s="31">
        <v>44967</v>
      </c>
      <c r="D5085" s="19" t="s">
        <v>522</v>
      </c>
      <c r="E5085" s="19" t="str">
        <f>IF(ISBLANK(LeaveTracker[[#This Row],[Employee Name]]),"-----",VLOOKUP(LeaveTracker[[#This Row],[Employee Name]],Employees[[Employee Name]:[Office]],7))</f>
        <v>PIO</v>
      </c>
      <c r="F5085" s="19" t="str">
        <f>IF(ISBLANK(LeaveTracker[[#This Row],[Employee Name]]),"-----",VLOOKUP(LeaveTracker[[#This Row],[Employee Name]],Employees[[Employee Name]:[Office]],6))</f>
        <v>REGULAR</v>
      </c>
      <c r="G5085" s="24">
        <v>44970</v>
      </c>
      <c r="H5085" s="24">
        <v>44970</v>
      </c>
      <c r="I5085" s="19" t="s">
        <v>298</v>
      </c>
      <c r="J5085" s="43" t="s">
        <v>274</v>
      </c>
      <c r="K5085" s="61" t="str">
        <f ca="1">LeaveTracker[[#This Row],[Days]]&amp;" "&amp;LeaveTracker[[#This Row],[Type of Leave]]</f>
        <v>1 OTHER</v>
      </c>
      <c r="L5085" s="23">
        <f ca="1">NETWORKDAYS(LeaveTracker[[#This Row],[Start Date]],LeaveTracker[[#This Row],[End Date]],lstHolidays)</f>
        <v>1</v>
      </c>
      <c r="M5085" s="27"/>
    </row>
    <row r="5086" spans="1:13" ht="30" customHeight="1" x14ac:dyDescent="0.3">
      <c r="A5086" s="27">
        <f t="shared" ref="A5086:A5149" si="55">A5085+1</f>
        <v>1354</v>
      </c>
      <c r="B5086" s="31">
        <v>45029</v>
      </c>
      <c r="C5086" s="31">
        <v>44985</v>
      </c>
      <c r="D5086" s="19" t="s">
        <v>136</v>
      </c>
      <c r="E5086" s="19" t="str">
        <f>IF(ISBLANK(LeaveTracker[[#This Row],[Employee Name]]),"-----",VLOOKUP(LeaveTracker[[#This Row],[Employee Name]],Employees[[Employee Name]:[Office]],7))</f>
        <v>CHO</v>
      </c>
      <c r="F5086" s="19" t="str">
        <f>IF(ISBLANK(LeaveTracker[[#This Row],[Employee Name]]),"-----",VLOOKUP(LeaveTracker[[#This Row],[Employee Name]],Employees[[Employee Name]:[Office]],6))</f>
        <v>REGULAR</v>
      </c>
      <c r="G5086" s="24">
        <v>44984</v>
      </c>
      <c r="H5086" s="24">
        <v>44984</v>
      </c>
      <c r="I5086" s="19" t="s">
        <v>81</v>
      </c>
      <c r="K5086" s="61" t="str">
        <f ca="1">LeaveTracker[[#This Row],[Days]]&amp;" "&amp;LeaveTracker[[#This Row],[Type of Leave]]</f>
        <v>1 SL</v>
      </c>
      <c r="L5086" s="23">
        <f ca="1">NETWORKDAYS(LeaveTracker[[#This Row],[Start Date]],LeaveTracker[[#This Row],[End Date]],lstHolidays)</f>
        <v>1</v>
      </c>
      <c r="M5086" s="27"/>
    </row>
    <row r="5087" spans="1:13" ht="30" customHeight="1" x14ac:dyDescent="0.3">
      <c r="A5087" s="27">
        <f t="shared" si="55"/>
        <v>1355</v>
      </c>
      <c r="B5087" s="31">
        <v>45029</v>
      </c>
      <c r="C5087" s="31">
        <v>44988</v>
      </c>
      <c r="D5087" s="19" t="s">
        <v>304</v>
      </c>
      <c r="E5087" s="19" t="str">
        <f>IF(ISBLANK(LeaveTracker[[#This Row],[Employee Name]]),"-----",VLOOKUP(LeaveTracker[[#This Row],[Employee Name]],Employees[[Employee Name]:[Office]],7))</f>
        <v>TOPS (ADMIN CSU)</v>
      </c>
      <c r="F5087" s="19" t="str">
        <f>IF(ISBLANK(LeaveTracker[[#This Row],[Employee Name]]),"-----",VLOOKUP(LeaveTracker[[#This Row],[Employee Name]],Employees[[Employee Name]:[Office]],6))</f>
        <v>REGULAR</v>
      </c>
      <c r="G5087" s="24">
        <v>44987</v>
      </c>
      <c r="H5087" s="24">
        <v>44987</v>
      </c>
      <c r="I5087" s="19" t="s">
        <v>81</v>
      </c>
      <c r="K5087" s="61" t="str">
        <f ca="1">LeaveTracker[[#This Row],[Days]]&amp;" "&amp;LeaveTracker[[#This Row],[Type of Leave]]</f>
        <v>1 SL</v>
      </c>
      <c r="L5087" s="23">
        <f ca="1">NETWORKDAYS(LeaveTracker[[#This Row],[Start Date]],LeaveTracker[[#This Row],[End Date]],lstHolidays)</f>
        <v>1</v>
      </c>
      <c r="M5087" s="27"/>
    </row>
    <row r="5088" spans="1:13" ht="30" customHeight="1" x14ac:dyDescent="0.3">
      <c r="A5088" s="27">
        <f t="shared" si="55"/>
        <v>1356</v>
      </c>
      <c r="B5088" s="31">
        <v>45029</v>
      </c>
      <c r="C5088" s="24">
        <v>44977</v>
      </c>
      <c r="D5088" s="19" t="s">
        <v>471</v>
      </c>
      <c r="E5088" s="19" t="str">
        <f>IF(ISBLANK(LeaveTracker[[#This Row],[Employee Name]]),"-----",VLOOKUP(LeaveTracker[[#This Row],[Employee Name]],Employees[[Employee Name]:[Office]],7))</f>
        <v>PIO</v>
      </c>
      <c r="F5088" s="19" t="str">
        <f>IF(ISBLANK(LeaveTracker[[#This Row],[Employee Name]]),"-----",VLOOKUP(LeaveTracker[[#This Row],[Employee Name]],Employees[[Employee Name]:[Office]],6))</f>
        <v>REGULAR</v>
      </c>
      <c r="G5088" s="24">
        <v>44977</v>
      </c>
      <c r="H5088" s="24">
        <v>44978</v>
      </c>
      <c r="I5088" s="19" t="s">
        <v>298</v>
      </c>
      <c r="J5088" s="43" t="s">
        <v>105</v>
      </c>
      <c r="K5088" s="61" t="str">
        <f ca="1">LeaveTracker[[#This Row],[Days]]&amp;" "&amp;LeaveTracker[[#This Row],[Type of Leave]]</f>
        <v>2 OTHER</v>
      </c>
      <c r="L5088" s="23">
        <f ca="1">NETWORKDAYS(LeaveTracker[[#This Row],[Start Date]],LeaveTracker[[#This Row],[End Date]],lstHolidays)</f>
        <v>2</v>
      </c>
      <c r="M5088" s="27"/>
    </row>
    <row r="5089" spans="1:13" ht="30" customHeight="1" x14ac:dyDescent="0.3">
      <c r="A5089" s="27">
        <f t="shared" si="55"/>
        <v>1357</v>
      </c>
      <c r="B5089" s="31">
        <v>45029</v>
      </c>
      <c r="C5089" s="31">
        <v>44990</v>
      </c>
      <c r="D5089" s="19" t="s">
        <v>1095</v>
      </c>
      <c r="E5089" s="19" t="str">
        <f>IF(ISBLANK(LeaveTracker[[#This Row],[Employee Name]]),"-----",VLOOKUP(LeaveTracker[[#This Row],[Employee Name]],Employees[[Employee Name]:[Office]],7))</f>
        <v>VMO</v>
      </c>
      <c r="F5089" s="19" t="str">
        <f>IF(ISBLANK(LeaveTracker[[#This Row],[Employee Name]]),"-----",VLOOKUP(LeaveTracker[[#This Row],[Employee Name]],Employees[[Employee Name]:[Office]],6))</f>
        <v>REGULAR</v>
      </c>
      <c r="G5089" s="24">
        <v>44993</v>
      </c>
      <c r="H5089" s="24">
        <v>44993</v>
      </c>
      <c r="I5089" s="19" t="s">
        <v>81</v>
      </c>
      <c r="K5089" s="61" t="str">
        <f ca="1">LeaveTracker[[#This Row],[Days]]&amp;" "&amp;LeaveTracker[[#This Row],[Type of Leave]]</f>
        <v>1 SL</v>
      </c>
      <c r="L5089" s="23">
        <f ca="1">NETWORKDAYS(LeaveTracker[[#This Row],[Start Date]],LeaveTracker[[#This Row],[End Date]],lstHolidays)</f>
        <v>1</v>
      </c>
      <c r="M5089" s="27"/>
    </row>
    <row r="5090" spans="1:13" ht="30" customHeight="1" x14ac:dyDescent="0.3">
      <c r="A5090" s="27">
        <f t="shared" si="55"/>
        <v>1358</v>
      </c>
      <c r="B5090" s="31">
        <v>45029</v>
      </c>
      <c r="C5090" s="31">
        <v>44990</v>
      </c>
      <c r="D5090" s="19" t="s">
        <v>2129</v>
      </c>
      <c r="E5090" s="19" t="str">
        <f>IF(ISBLANK(LeaveTracker[[#This Row],[Employee Name]]),"-----",VLOOKUP(LeaveTracker[[#This Row],[Employee Name]],Employees[[Employee Name]:[Office]],7))</f>
        <v>CEO</v>
      </c>
      <c r="F5090" s="19">
        <f>IF(ISBLANK(LeaveTracker[[#This Row],[Employee Name]]),"-----",VLOOKUP(LeaveTracker[[#This Row],[Employee Name]],Employees[[Employee Name]:[Office]],6))</f>
        <v>0</v>
      </c>
      <c r="G5090" s="24">
        <v>44987</v>
      </c>
      <c r="H5090" s="24">
        <v>44988</v>
      </c>
      <c r="I5090" s="19" t="s">
        <v>81</v>
      </c>
      <c r="K5090" s="61" t="str">
        <f ca="1">LeaveTracker[[#This Row],[Days]]&amp;" "&amp;LeaveTracker[[#This Row],[Type of Leave]]</f>
        <v>2 SL</v>
      </c>
      <c r="L5090" s="23">
        <f ca="1">NETWORKDAYS(LeaveTracker[[#This Row],[Start Date]],LeaveTracker[[#This Row],[End Date]],lstHolidays)</f>
        <v>2</v>
      </c>
      <c r="M5090" s="27"/>
    </row>
    <row r="5091" spans="1:13" ht="30" customHeight="1" x14ac:dyDescent="0.3">
      <c r="A5091" s="27">
        <f t="shared" si="55"/>
        <v>1359</v>
      </c>
      <c r="B5091" s="31">
        <v>45029</v>
      </c>
      <c r="C5091" s="31">
        <v>44988</v>
      </c>
      <c r="D5091" s="19" t="s">
        <v>1078</v>
      </c>
      <c r="E5091" s="19" t="str">
        <f>IF(ISBLANK(LeaveTracker[[#This Row],[Employee Name]]),"-----",VLOOKUP(LeaveTracker[[#This Row],[Employee Name]],Employees[[Employee Name]:[Office]],7))</f>
        <v>CTO</v>
      </c>
      <c r="F5091" s="19" t="str">
        <f>IF(ISBLANK(LeaveTracker[[#This Row],[Employee Name]]),"-----",VLOOKUP(LeaveTracker[[#This Row],[Employee Name]],Employees[[Employee Name]:[Office]],6))</f>
        <v>REGULAR</v>
      </c>
      <c r="G5091" s="24">
        <v>44988</v>
      </c>
      <c r="H5091" s="24">
        <v>44988</v>
      </c>
      <c r="I5091" s="19" t="s">
        <v>81</v>
      </c>
      <c r="K5091" s="61" t="str">
        <f ca="1">LeaveTracker[[#This Row],[Days]]&amp;" "&amp;LeaveTracker[[#This Row],[Type of Leave]]</f>
        <v>1 SL</v>
      </c>
      <c r="L5091" s="23">
        <f ca="1">NETWORKDAYS(LeaveTracker[[#This Row],[Start Date]],LeaveTracker[[#This Row],[End Date]],lstHolidays)</f>
        <v>1</v>
      </c>
      <c r="M5091" s="27"/>
    </row>
    <row r="5092" spans="1:13" ht="30" customHeight="1" x14ac:dyDescent="0.3">
      <c r="A5092" s="27">
        <f t="shared" si="55"/>
        <v>1360</v>
      </c>
      <c r="B5092" s="31">
        <v>45029</v>
      </c>
      <c r="C5092" s="31">
        <v>44987</v>
      </c>
      <c r="D5092" s="19" t="s">
        <v>632</v>
      </c>
      <c r="E5092" s="19" t="str">
        <f>IF(ISBLANK(LeaveTracker[[#This Row],[Employee Name]]),"-----",VLOOKUP(LeaveTracker[[#This Row],[Employee Name]],Employees[[Employee Name]:[Office]],7))</f>
        <v>LIBRARY</v>
      </c>
      <c r="F5092" s="19" t="str">
        <f>IF(ISBLANK(LeaveTracker[[#This Row],[Employee Name]]),"-----",VLOOKUP(LeaveTracker[[#This Row],[Employee Name]],Employees[[Employee Name]:[Office]],6))</f>
        <v>REGULAR</v>
      </c>
      <c r="G5092" s="24">
        <v>44993</v>
      </c>
      <c r="H5092" s="24">
        <v>44995</v>
      </c>
      <c r="I5092" s="19" t="s">
        <v>298</v>
      </c>
      <c r="J5092" s="43" t="s">
        <v>105</v>
      </c>
      <c r="K5092" s="61" t="str">
        <f ca="1">LeaveTracker[[#This Row],[Days]]&amp;" "&amp;LeaveTracker[[#This Row],[Type of Leave]]</f>
        <v>3 OTHER</v>
      </c>
      <c r="L5092" s="23">
        <f ca="1">NETWORKDAYS(LeaveTracker[[#This Row],[Start Date]],LeaveTracker[[#This Row],[End Date]],lstHolidays)</f>
        <v>3</v>
      </c>
      <c r="M5092" s="27"/>
    </row>
    <row r="5093" spans="1:13" ht="30" customHeight="1" x14ac:dyDescent="0.3">
      <c r="A5093" s="27">
        <f t="shared" si="55"/>
        <v>1361</v>
      </c>
      <c r="B5093" s="31">
        <v>45029</v>
      </c>
      <c r="C5093" s="24">
        <v>44986</v>
      </c>
      <c r="D5093" s="19" t="s">
        <v>2247</v>
      </c>
      <c r="E5093" s="19" t="str">
        <f>IF(ISBLANK(LeaveTracker[[#This Row],[Employee Name]]),"-----",VLOOKUP(LeaveTracker[[#This Row],[Employee Name]],Employees[[Employee Name]:[Office]],7))</f>
        <v>SANGGUNIANG PANLUNGSOD</v>
      </c>
      <c r="F5093" s="19">
        <f>IF(ISBLANK(LeaveTracker[[#This Row],[Employee Name]]),"-----",VLOOKUP(LeaveTracker[[#This Row],[Employee Name]],Employees[[Employee Name]:[Office]],6))</f>
        <v>0</v>
      </c>
      <c r="G5093" s="24">
        <v>44986</v>
      </c>
      <c r="H5093" s="24">
        <v>44986</v>
      </c>
      <c r="I5093" s="19" t="s">
        <v>81</v>
      </c>
      <c r="K5093" s="61" t="str">
        <f ca="1">LeaveTracker[[#This Row],[Days]]&amp;" "&amp;LeaveTracker[[#This Row],[Type of Leave]]</f>
        <v>1 SL</v>
      </c>
      <c r="L5093" s="23">
        <f ca="1">NETWORKDAYS(LeaveTracker[[#This Row],[Start Date]],LeaveTracker[[#This Row],[End Date]],lstHolidays)</f>
        <v>1</v>
      </c>
      <c r="M5093" s="27"/>
    </row>
    <row r="5094" spans="1:13" ht="30" customHeight="1" x14ac:dyDescent="0.3">
      <c r="A5094" s="27">
        <f t="shared" si="55"/>
        <v>1362</v>
      </c>
      <c r="B5094" s="31">
        <v>45029</v>
      </c>
      <c r="C5094" s="31">
        <v>44988</v>
      </c>
      <c r="D5094" s="8" t="s">
        <v>1985</v>
      </c>
      <c r="E5094" s="19" t="str">
        <f>IF(ISBLANK(LeaveTracker[[#This Row],[Employee Name]]),"-----",VLOOKUP(LeaveTracker[[#This Row],[Employee Name]],Employees[[Employee Name]:[Office]],7))</f>
        <v>ONT</v>
      </c>
      <c r="F5094" s="19" t="str">
        <f>IF(ISBLANK(LeaveTracker[[#This Row],[Employee Name]]),"-----",VLOOKUP(LeaveTracker[[#This Row],[Employee Name]],Employees[[Employee Name]:[Office]],6))</f>
        <v>REGULAR</v>
      </c>
      <c r="G5094" s="24">
        <v>45005</v>
      </c>
      <c r="H5094" s="24">
        <v>45009</v>
      </c>
      <c r="I5094" s="19" t="s">
        <v>82</v>
      </c>
      <c r="K5094" s="61" t="str">
        <f ca="1">LeaveTracker[[#This Row],[Days]]&amp;" "&amp;LeaveTracker[[#This Row],[Type of Leave]]</f>
        <v>5 VL</v>
      </c>
      <c r="L5094" s="23">
        <f ca="1">NETWORKDAYS(LeaveTracker[[#This Row],[Start Date]],LeaveTracker[[#This Row],[End Date]],lstHolidays)</f>
        <v>5</v>
      </c>
      <c r="M5094" s="27"/>
    </row>
    <row r="5095" spans="1:13" ht="30" customHeight="1" x14ac:dyDescent="0.3">
      <c r="A5095" s="27">
        <f t="shared" si="55"/>
        <v>1363</v>
      </c>
      <c r="B5095" s="31">
        <v>45029</v>
      </c>
      <c r="C5095" s="31">
        <v>44992</v>
      </c>
      <c r="D5095" s="19" t="s">
        <v>1306</v>
      </c>
      <c r="E5095" s="19" t="str">
        <f>IF(ISBLANK(LeaveTracker[[#This Row],[Employee Name]]),"-----",VLOOKUP(LeaveTracker[[#This Row],[Employee Name]],Employees[[Employee Name]:[Office]],7))</f>
        <v>ONT</v>
      </c>
      <c r="F5095" s="19" t="str">
        <f>IF(ISBLANK(LeaveTracker[[#This Row],[Employee Name]]),"-----",VLOOKUP(LeaveTracker[[#This Row],[Employee Name]],Employees[[Employee Name]:[Office]],6))</f>
        <v>REGULAR</v>
      </c>
      <c r="G5095" s="24">
        <v>45013</v>
      </c>
      <c r="H5095" s="24">
        <v>45013</v>
      </c>
      <c r="I5095" s="19" t="s">
        <v>298</v>
      </c>
      <c r="J5095" s="43" t="s">
        <v>105</v>
      </c>
      <c r="K5095" s="61" t="str">
        <f ca="1">LeaveTracker[[#This Row],[Days]]&amp;" "&amp;LeaveTracker[[#This Row],[Type of Leave]]</f>
        <v>1 OTHER</v>
      </c>
      <c r="L5095" s="23">
        <f ca="1">NETWORKDAYS(LeaveTracker[[#This Row],[Start Date]],LeaveTracker[[#This Row],[End Date]],lstHolidays)</f>
        <v>1</v>
      </c>
      <c r="M5095" s="27"/>
    </row>
    <row r="5096" spans="1:13" ht="30" customHeight="1" x14ac:dyDescent="0.3">
      <c r="A5096" s="27">
        <f t="shared" si="55"/>
        <v>1364</v>
      </c>
      <c r="B5096" s="31">
        <v>45029</v>
      </c>
      <c r="C5096" s="31">
        <v>44992</v>
      </c>
      <c r="D5096" s="19" t="s">
        <v>1306</v>
      </c>
      <c r="E5096" s="19" t="str">
        <f>IF(ISBLANK(LeaveTracker[[#This Row],[Employee Name]]),"-----",VLOOKUP(LeaveTracker[[#This Row],[Employee Name]],Employees[[Employee Name]:[Office]],7))</f>
        <v>ONT</v>
      </c>
      <c r="F5096" s="19" t="str">
        <f>IF(ISBLANK(LeaveTracker[[#This Row],[Employee Name]]),"-----",VLOOKUP(LeaveTracker[[#This Row],[Employee Name]],Employees[[Employee Name]:[Office]],6))</f>
        <v>REGULAR</v>
      </c>
      <c r="G5096" s="24">
        <v>45000</v>
      </c>
      <c r="H5096" s="24">
        <v>45000</v>
      </c>
      <c r="I5096" s="19" t="s">
        <v>298</v>
      </c>
      <c r="J5096" s="43" t="s">
        <v>158</v>
      </c>
      <c r="K5096" s="61" t="str">
        <f ca="1">LeaveTracker[[#This Row],[Days]]&amp;" "&amp;LeaveTracker[[#This Row],[Type of Leave]]</f>
        <v>1 OTHER</v>
      </c>
      <c r="L5096" s="23">
        <f ca="1">NETWORKDAYS(LeaveTracker[[#This Row],[Start Date]],LeaveTracker[[#This Row],[End Date]],lstHolidays)</f>
        <v>1</v>
      </c>
      <c r="M5096" s="27"/>
    </row>
    <row r="5097" spans="1:13" ht="30" customHeight="1" x14ac:dyDescent="0.3">
      <c r="A5097" s="27">
        <f t="shared" si="55"/>
        <v>1365</v>
      </c>
      <c r="B5097" s="31">
        <v>45029</v>
      </c>
      <c r="C5097" s="31">
        <v>44992</v>
      </c>
      <c r="D5097" s="19" t="s">
        <v>2205</v>
      </c>
      <c r="E5097" s="19" t="str">
        <f>IF(ISBLANK(LeaveTracker[[#This Row],[Employee Name]]),"-----",VLOOKUP(LeaveTracker[[#This Row],[Employee Name]],Employees[[Employee Name]:[Office]],7))</f>
        <v>OSPITAL NG TAGAYTAY</v>
      </c>
      <c r="F5097" s="19">
        <f>IF(ISBLANK(LeaveTracker[[#This Row],[Employee Name]]),"-----",VLOOKUP(LeaveTracker[[#This Row],[Employee Name]],Employees[[Employee Name]:[Office]],6))</f>
        <v>0</v>
      </c>
      <c r="G5097" s="24">
        <v>44999</v>
      </c>
      <c r="H5097" s="24">
        <v>44999</v>
      </c>
      <c r="I5097" s="19" t="s">
        <v>298</v>
      </c>
      <c r="J5097" s="43" t="s">
        <v>105</v>
      </c>
      <c r="K5097" s="61" t="str">
        <f ca="1">LeaveTracker[[#This Row],[Days]]&amp;" "&amp;LeaveTracker[[#This Row],[Type of Leave]]</f>
        <v>1 OTHER</v>
      </c>
      <c r="L5097" s="23">
        <f ca="1">NETWORKDAYS(LeaveTracker[[#This Row],[Start Date]],LeaveTracker[[#This Row],[End Date]],lstHolidays)</f>
        <v>1</v>
      </c>
      <c r="M5097" s="27"/>
    </row>
    <row r="5098" spans="1:13" ht="30" customHeight="1" x14ac:dyDescent="0.3">
      <c r="A5098" s="27">
        <f t="shared" si="55"/>
        <v>1366</v>
      </c>
      <c r="B5098" s="31">
        <v>45029</v>
      </c>
      <c r="C5098" s="31">
        <v>44992</v>
      </c>
      <c r="D5098" s="19" t="s">
        <v>2205</v>
      </c>
      <c r="E5098" s="19" t="str">
        <f>IF(ISBLANK(LeaveTracker[[#This Row],[Employee Name]]),"-----",VLOOKUP(LeaveTracker[[#This Row],[Employee Name]],Employees[[Employee Name]:[Office]],7))</f>
        <v>OSPITAL NG TAGAYTAY</v>
      </c>
      <c r="F5098" s="19">
        <f>IF(ISBLANK(LeaveTracker[[#This Row],[Employee Name]]),"-----",VLOOKUP(LeaveTracker[[#This Row],[Employee Name]],Employees[[Employee Name]:[Office]],6))</f>
        <v>0</v>
      </c>
      <c r="G5098" s="24">
        <v>44998</v>
      </c>
      <c r="H5098" s="24">
        <v>44998</v>
      </c>
      <c r="I5098" s="19" t="s">
        <v>298</v>
      </c>
      <c r="J5098" s="43" t="s">
        <v>158</v>
      </c>
      <c r="K5098" s="61" t="str">
        <f ca="1">LeaveTracker[[#This Row],[Days]]&amp;" "&amp;LeaveTracker[[#This Row],[Type of Leave]]</f>
        <v>1 OTHER</v>
      </c>
      <c r="L5098" s="23">
        <f ca="1">NETWORKDAYS(LeaveTracker[[#This Row],[Start Date]],LeaveTracker[[#This Row],[End Date]],lstHolidays)</f>
        <v>1</v>
      </c>
      <c r="M5098" s="27"/>
    </row>
    <row r="5099" spans="1:13" ht="30" customHeight="1" x14ac:dyDescent="0.3">
      <c r="A5099" s="27">
        <f t="shared" si="55"/>
        <v>1367</v>
      </c>
      <c r="B5099" s="31">
        <v>45029</v>
      </c>
      <c r="C5099" s="31">
        <v>44992</v>
      </c>
      <c r="D5099" s="19" t="s">
        <v>2248</v>
      </c>
      <c r="E5099" s="19" t="str">
        <f>IF(ISBLANK(LeaveTracker[[#This Row],[Employee Name]]),"-----",VLOOKUP(LeaveTracker[[#This Row],[Employee Name]],Employees[[Employee Name]:[Office]],7))</f>
        <v>OSPITAL NG TAGAYTAY</v>
      </c>
      <c r="F5099" s="19">
        <f>IF(ISBLANK(LeaveTracker[[#This Row],[Employee Name]]),"-----",VLOOKUP(LeaveTracker[[#This Row],[Employee Name]],Employees[[Employee Name]:[Office]],6))</f>
        <v>0</v>
      </c>
      <c r="G5099" s="24">
        <v>44996</v>
      </c>
      <c r="H5099" s="24">
        <v>44996</v>
      </c>
      <c r="I5099" s="19" t="s">
        <v>298</v>
      </c>
      <c r="J5099" s="43" t="s">
        <v>158</v>
      </c>
      <c r="K5099" s="61" t="str">
        <f ca="1">LeaveTracker[[#This Row],[Days]]&amp;" "&amp;LeaveTracker[[#This Row],[Type of Leave]]</f>
        <v>0 OTHER</v>
      </c>
      <c r="L5099" s="23">
        <f ca="1">NETWORKDAYS(LeaveTracker[[#This Row],[Start Date]],LeaveTracker[[#This Row],[End Date]],lstHolidays)</f>
        <v>0</v>
      </c>
      <c r="M5099" s="27"/>
    </row>
    <row r="5100" spans="1:13" ht="30" customHeight="1" x14ac:dyDescent="0.3">
      <c r="A5100" s="27">
        <f t="shared" si="55"/>
        <v>1368</v>
      </c>
      <c r="B5100" s="31">
        <v>45029</v>
      </c>
      <c r="C5100" s="31">
        <v>44992</v>
      </c>
      <c r="D5100" s="19" t="s">
        <v>2231</v>
      </c>
      <c r="E5100" s="19" t="str">
        <f>IF(ISBLANK(LeaveTracker[[#This Row],[Employee Name]]),"-----",VLOOKUP(LeaveTracker[[#This Row],[Employee Name]],Employees[[Employee Name]:[Office]],7))</f>
        <v>OSPITAL NG TAGAYTAY</v>
      </c>
      <c r="F5100" s="19">
        <f>IF(ISBLANK(LeaveTracker[[#This Row],[Employee Name]]),"-----",VLOOKUP(LeaveTracker[[#This Row],[Employee Name]],Employees[[Employee Name]:[Office]],6))</f>
        <v>0</v>
      </c>
      <c r="G5100" s="31">
        <v>44992</v>
      </c>
      <c r="H5100" s="31">
        <v>44992</v>
      </c>
      <c r="I5100" s="19" t="s">
        <v>298</v>
      </c>
      <c r="J5100" s="43" t="s">
        <v>158</v>
      </c>
      <c r="K5100" s="61" t="str">
        <f ca="1">LeaveTracker[[#This Row],[Days]]&amp;" "&amp;LeaveTracker[[#This Row],[Type of Leave]]</f>
        <v>1 OTHER</v>
      </c>
      <c r="L5100" s="23">
        <f ca="1">NETWORKDAYS(LeaveTracker[[#This Row],[Start Date]],LeaveTracker[[#This Row],[End Date]],lstHolidays)</f>
        <v>1</v>
      </c>
      <c r="M5100" s="27"/>
    </row>
    <row r="5101" spans="1:13" ht="30" customHeight="1" x14ac:dyDescent="0.3">
      <c r="A5101" s="27">
        <f t="shared" si="55"/>
        <v>1369</v>
      </c>
      <c r="B5101" s="31">
        <v>45029</v>
      </c>
      <c r="C5101" s="31">
        <v>44992</v>
      </c>
      <c r="D5101" s="19" t="s">
        <v>1991</v>
      </c>
      <c r="E5101" s="19" t="str">
        <f>IF(ISBLANK(LeaveTracker[[#This Row],[Employee Name]]),"-----",VLOOKUP(LeaveTracker[[#This Row],[Employee Name]],Employees[[Employee Name]:[Office]],7))</f>
        <v>ONT</v>
      </c>
      <c r="F5101" s="19" t="str">
        <f>IF(ISBLANK(LeaveTracker[[#This Row],[Employee Name]]),"-----",VLOOKUP(LeaveTracker[[#This Row],[Employee Name]],Employees[[Employee Name]:[Office]],6))</f>
        <v>REGULAR</v>
      </c>
      <c r="G5101" s="24">
        <v>45013</v>
      </c>
      <c r="H5101" s="24">
        <v>45015</v>
      </c>
      <c r="I5101" s="19" t="s">
        <v>82</v>
      </c>
      <c r="K5101" s="61" t="str">
        <f ca="1">LeaveTracker[[#This Row],[Days]]&amp;" "&amp;LeaveTracker[[#This Row],[Type of Leave]]</f>
        <v>3 VL</v>
      </c>
      <c r="L5101" s="23">
        <f ca="1">NETWORKDAYS(LeaveTracker[[#This Row],[Start Date]],LeaveTracker[[#This Row],[End Date]],lstHolidays)</f>
        <v>3</v>
      </c>
      <c r="M5101" s="27"/>
    </row>
    <row r="5102" spans="1:13" ht="30" customHeight="1" x14ac:dyDescent="0.3">
      <c r="A5102" s="27">
        <f t="shared" si="55"/>
        <v>1370</v>
      </c>
      <c r="B5102" s="31">
        <v>45029</v>
      </c>
      <c r="C5102" s="31">
        <v>45020</v>
      </c>
      <c r="D5102" s="19" t="s">
        <v>1779</v>
      </c>
      <c r="E5102" s="19" t="str">
        <f>IF(ISBLANK(LeaveTracker[[#This Row],[Employee Name]]),"-----",VLOOKUP(LeaveTracker[[#This Row],[Employee Name]],Employees[[Employee Name]:[Office]],7))</f>
        <v>ONT</v>
      </c>
      <c r="F5102" s="19" t="str">
        <f>IF(ISBLANK(LeaveTracker[[#This Row],[Employee Name]]),"-----",VLOOKUP(LeaveTracker[[#This Row],[Employee Name]],Employees[[Employee Name]:[Office]],6))</f>
        <v>CASUAL</v>
      </c>
      <c r="G5102" s="24">
        <v>44998</v>
      </c>
      <c r="H5102" s="24">
        <v>44999</v>
      </c>
      <c r="I5102" s="19" t="s">
        <v>81</v>
      </c>
      <c r="K5102" s="61" t="str">
        <f ca="1">LeaveTracker[[#This Row],[Days]]&amp;" "&amp;LeaveTracker[[#This Row],[Type of Leave]]</f>
        <v>2 SL</v>
      </c>
      <c r="L5102" s="23">
        <f ca="1">NETWORKDAYS(LeaveTracker[[#This Row],[Start Date]],LeaveTracker[[#This Row],[End Date]],lstHolidays)</f>
        <v>2</v>
      </c>
      <c r="M5102" s="27"/>
    </row>
    <row r="5103" spans="1:13" ht="30" customHeight="1" x14ac:dyDescent="0.3">
      <c r="A5103" s="27">
        <v>1370</v>
      </c>
      <c r="B5103" s="31">
        <v>45029</v>
      </c>
      <c r="C5103" s="31">
        <v>45020</v>
      </c>
      <c r="D5103" s="19" t="s">
        <v>1779</v>
      </c>
      <c r="E5103" s="19" t="str">
        <f>IF(ISBLANK(LeaveTracker[[#This Row],[Employee Name]]),"-----",VLOOKUP(LeaveTracker[[#This Row],[Employee Name]],Employees[[Employee Name]:[Office]],7))</f>
        <v>ONT</v>
      </c>
      <c r="F5103" s="19" t="str">
        <f>IF(ISBLANK(LeaveTracker[[#This Row],[Employee Name]]),"-----",VLOOKUP(LeaveTracker[[#This Row],[Employee Name]],Employees[[Employee Name]:[Office]],6))</f>
        <v>CASUAL</v>
      </c>
      <c r="G5103" s="24">
        <v>45003</v>
      </c>
      <c r="H5103" s="24">
        <v>45003</v>
      </c>
      <c r="I5103" s="19" t="s">
        <v>81</v>
      </c>
      <c r="K5103" s="61" t="str">
        <f>LeaveTracker[[#This Row],[Days]]&amp;" "&amp;LeaveTracker[[#This Row],[Type of Leave]]</f>
        <v>1 SL</v>
      </c>
      <c r="L5103" s="23">
        <v>1</v>
      </c>
      <c r="M5103" s="27"/>
    </row>
    <row r="5104" spans="1:13" ht="30" customHeight="1" x14ac:dyDescent="0.3">
      <c r="A5104" s="27">
        <f t="shared" si="55"/>
        <v>1371</v>
      </c>
      <c r="B5104" s="31">
        <v>45029</v>
      </c>
      <c r="C5104" s="31">
        <v>45027</v>
      </c>
      <c r="D5104" s="19" t="s">
        <v>2251</v>
      </c>
      <c r="E5104" s="19" t="str">
        <f>IF(ISBLANK(LeaveTracker[[#This Row],[Employee Name]]),"-----",VLOOKUP(LeaveTracker[[#This Row],[Employee Name]],Employees[[Employee Name]:[Office]],7))</f>
        <v>CHO</v>
      </c>
      <c r="F5104" s="19">
        <f>IF(ISBLANK(LeaveTracker[[#This Row],[Employee Name]]),"-----",VLOOKUP(LeaveTracker[[#This Row],[Employee Name]],Employees[[Employee Name]:[Office]],6))</f>
        <v>0</v>
      </c>
      <c r="G5104" s="24">
        <v>45033</v>
      </c>
      <c r="H5104" s="24">
        <v>45034</v>
      </c>
      <c r="I5104" s="19" t="s">
        <v>82</v>
      </c>
      <c r="K5104" s="61" t="str">
        <f ca="1">LeaveTracker[[#This Row],[Days]]&amp;" "&amp;LeaveTracker[[#This Row],[Type of Leave]]</f>
        <v>2 VL</v>
      </c>
      <c r="L5104" s="23">
        <f ca="1">NETWORKDAYS(LeaveTracker[[#This Row],[Start Date]],LeaveTracker[[#This Row],[End Date]],lstHolidays)</f>
        <v>2</v>
      </c>
      <c r="M5104" s="27"/>
    </row>
    <row r="5105" spans="1:13" ht="30" customHeight="1" x14ac:dyDescent="0.3">
      <c r="A5105" s="27">
        <f t="shared" si="55"/>
        <v>1372</v>
      </c>
      <c r="B5105" s="31">
        <v>45029</v>
      </c>
      <c r="C5105" s="31">
        <v>44988</v>
      </c>
      <c r="D5105" s="19" t="s">
        <v>1025</v>
      </c>
      <c r="E5105" s="19" t="str">
        <f>IF(ISBLANK(LeaveTracker[[#This Row],[Employee Name]]),"-----",VLOOKUP(LeaveTracker[[#This Row],[Employee Name]],Employees[[Employee Name]:[Office]],7))</f>
        <v>ONT</v>
      </c>
      <c r="F5105" s="19" t="str">
        <f>IF(ISBLANK(LeaveTracker[[#This Row],[Employee Name]]),"-----",VLOOKUP(LeaveTracker[[#This Row],[Employee Name]],Employees[[Employee Name]:[Office]],6))</f>
        <v>REGULAR</v>
      </c>
      <c r="G5105" s="24">
        <v>44985</v>
      </c>
      <c r="H5105" s="24">
        <v>44985</v>
      </c>
      <c r="I5105" s="19" t="s">
        <v>81</v>
      </c>
      <c r="K5105" s="61" t="str">
        <f ca="1">LeaveTracker[[#This Row],[Days]]&amp;" "&amp;LeaveTracker[[#This Row],[Type of Leave]]</f>
        <v>1 SL</v>
      </c>
      <c r="L5105" s="23">
        <f ca="1">NETWORKDAYS(LeaveTracker[[#This Row],[Start Date]],LeaveTracker[[#This Row],[End Date]],lstHolidays)</f>
        <v>1</v>
      </c>
      <c r="M5105" s="27"/>
    </row>
    <row r="5106" spans="1:13" ht="30" customHeight="1" x14ac:dyDescent="0.3">
      <c r="A5106" s="27">
        <f t="shared" si="55"/>
        <v>1373</v>
      </c>
      <c r="B5106" s="31">
        <v>45029</v>
      </c>
      <c r="C5106" s="31">
        <v>44992</v>
      </c>
      <c r="D5106" s="19" t="s">
        <v>2254</v>
      </c>
      <c r="E5106" s="19" t="str">
        <f>IF(ISBLANK(LeaveTracker[[#This Row],[Employee Name]]),"-----",VLOOKUP(LeaveTracker[[#This Row],[Employee Name]],Employees[[Employee Name]:[Office]],7))</f>
        <v>OSPITAL NG TAGAYTAY</v>
      </c>
      <c r="F5106" s="19">
        <f>IF(ISBLANK(LeaveTracker[[#This Row],[Employee Name]]),"-----",VLOOKUP(LeaveTracker[[#This Row],[Employee Name]],Employees[[Employee Name]:[Office]],6))</f>
        <v>0</v>
      </c>
      <c r="G5106" s="24">
        <v>45000</v>
      </c>
      <c r="H5106" s="24">
        <v>45002</v>
      </c>
      <c r="I5106" s="19" t="s">
        <v>298</v>
      </c>
      <c r="J5106" s="43" t="s">
        <v>105</v>
      </c>
      <c r="K5106" s="61" t="str">
        <f ca="1">LeaveTracker[[#This Row],[Days]]&amp;" "&amp;LeaveTracker[[#This Row],[Type of Leave]]</f>
        <v>3 OTHER</v>
      </c>
      <c r="L5106" s="23">
        <f ca="1">NETWORKDAYS(LeaveTracker[[#This Row],[Start Date]],LeaveTracker[[#This Row],[End Date]],lstHolidays)</f>
        <v>3</v>
      </c>
      <c r="M5106" s="27"/>
    </row>
    <row r="5107" spans="1:13" ht="30" customHeight="1" x14ac:dyDescent="0.3">
      <c r="A5107" s="27">
        <f t="shared" si="55"/>
        <v>1374</v>
      </c>
      <c r="B5107" s="31">
        <v>45029</v>
      </c>
      <c r="C5107" s="31">
        <v>44991</v>
      </c>
      <c r="D5107" s="19" t="s">
        <v>708</v>
      </c>
      <c r="E5107" s="19" t="str">
        <f>IF(ISBLANK(LeaveTracker[[#This Row],[Employee Name]]),"-----",VLOOKUP(LeaveTracker[[#This Row],[Employee Name]],Employees[[Employee Name]:[Office]],7))</f>
        <v>ONT</v>
      </c>
      <c r="F5107" s="19" t="str">
        <f>IF(ISBLANK(LeaveTracker[[#This Row],[Employee Name]]),"-----",VLOOKUP(LeaveTracker[[#This Row],[Employee Name]],Employees[[Employee Name]:[Office]],6))</f>
        <v>CASUAL</v>
      </c>
      <c r="G5107" s="24">
        <v>45011</v>
      </c>
      <c r="H5107" s="24">
        <v>45011</v>
      </c>
      <c r="I5107" s="19" t="s">
        <v>298</v>
      </c>
      <c r="J5107" s="43" t="s">
        <v>105</v>
      </c>
      <c r="K5107" s="61" t="str">
        <f ca="1">LeaveTracker[[#This Row],[Days]]&amp;" "&amp;LeaveTracker[[#This Row],[Type of Leave]]</f>
        <v>0 OTHER</v>
      </c>
      <c r="L5107" s="23">
        <f ca="1">NETWORKDAYS(LeaveTracker[[#This Row],[Start Date]],LeaveTracker[[#This Row],[End Date]],lstHolidays)</f>
        <v>0</v>
      </c>
      <c r="M5107" s="27"/>
    </row>
    <row r="5108" spans="1:13" ht="30" customHeight="1" x14ac:dyDescent="0.3">
      <c r="A5108" s="27">
        <f t="shared" si="55"/>
        <v>1375</v>
      </c>
      <c r="B5108" s="31">
        <v>45029</v>
      </c>
      <c r="C5108" s="31">
        <v>44978</v>
      </c>
      <c r="D5108" s="19" t="s">
        <v>863</v>
      </c>
      <c r="E5108" s="19" t="str">
        <f>IF(ISBLANK(LeaveTracker[[#This Row],[Employee Name]]),"-----",VLOOKUP(LeaveTracker[[#This Row],[Employee Name]],Employees[[Employee Name]:[Office]],7))</f>
        <v>ACCOUNTING</v>
      </c>
      <c r="F5108" s="19" t="str">
        <f>IF(ISBLANK(LeaveTracker[[#This Row],[Employee Name]]),"-----",VLOOKUP(LeaveTracker[[#This Row],[Employee Name]],Employees[[Employee Name]:[Office]],6))</f>
        <v>REGULAR</v>
      </c>
      <c r="G5108" s="24">
        <v>44980</v>
      </c>
      <c r="H5108" s="24">
        <v>44980</v>
      </c>
      <c r="I5108" s="19" t="s">
        <v>81</v>
      </c>
      <c r="K5108" s="61" t="str">
        <f ca="1">LeaveTracker[[#This Row],[Days]]&amp;" "&amp;LeaveTracker[[#This Row],[Type of Leave]]</f>
        <v>1 SL</v>
      </c>
      <c r="L5108" s="23">
        <f ca="1">NETWORKDAYS(LeaveTracker[[#This Row],[Start Date]],LeaveTracker[[#This Row],[End Date]],lstHolidays)</f>
        <v>1</v>
      </c>
      <c r="M5108" s="27"/>
    </row>
    <row r="5109" spans="1:13" ht="30" customHeight="1" x14ac:dyDescent="0.3">
      <c r="A5109" s="27">
        <v>1375</v>
      </c>
      <c r="B5109" s="31">
        <v>45029</v>
      </c>
      <c r="C5109" s="31">
        <v>44978</v>
      </c>
      <c r="D5109" s="19" t="s">
        <v>863</v>
      </c>
      <c r="E5109" s="19" t="str">
        <f>IF(ISBLANK(LeaveTracker[[#This Row],[Employee Name]]),"-----",VLOOKUP(LeaveTracker[[#This Row],[Employee Name]],Employees[[Employee Name]:[Office]],7))</f>
        <v>ACCOUNTING</v>
      </c>
      <c r="F5109" s="19" t="str">
        <f>IF(ISBLANK(LeaveTracker[[#This Row],[Employee Name]]),"-----",VLOOKUP(LeaveTracker[[#This Row],[Employee Name]],Employees[[Employee Name]:[Office]],6))</f>
        <v>REGULAR</v>
      </c>
      <c r="G5109" s="24">
        <v>44984</v>
      </c>
      <c r="H5109" s="24">
        <v>44995</v>
      </c>
      <c r="I5109" s="19" t="s">
        <v>81</v>
      </c>
      <c r="K5109" s="61" t="str">
        <f ca="1">LeaveTracker[[#This Row],[Days]]&amp;" "&amp;LeaveTracker[[#This Row],[Type of Leave]]</f>
        <v>10 SL</v>
      </c>
      <c r="L5109" s="23">
        <f ca="1">NETWORKDAYS(LeaveTracker[[#This Row],[Start Date]],LeaveTracker[[#This Row],[End Date]],lstHolidays)</f>
        <v>10</v>
      </c>
      <c r="M5109" s="27"/>
    </row>
    <row r="5110" spans="1:13" ht="30" customHeight="1" x14ac:dyDescent="0.3">
      <c r="A5110" s="27">
        <f t="shared" si="55"/>
        <v>1376</v>
      </c>
      <c r="B5110" s="31">
        <v>45029</v>
      </c>
      <c r="C5110" s="31">
        <v>44993</v>
      </c>
      <c r="D5110" s="19" t="s">
        <v>630</v>
      </c>
      <c r="E5110" s="19" t="str">
        <f>IF(ISBLANK(LeaveTracker[[#This Row],[Employee Name]]),"-----",VLOOKUP(LeaveTracker[[#This Row],[Employee Name]],Employees[[Employee Name]:[Office]],7))</f>
        <v>CCT</v>
      </c>
      <c r="F5110" s="19" t="str">
        <f>IF(ISBLANK(LeaveTracker[[#This Row],[Employee Name]]),"-----",VLOOKUP(LeaveTracker[[#This Row],[Employee Name]],Employees[[Employee Name]:[Office]],6))</f>
        <v>REGULAR</v>
      </c>
      <c r="G5110" s="24">
        <v>44991</v>
      </c>
      <c r="H5110" s="24">
        <v>44991</v>
      </c>
      <c r="I5110" s="19" t="s">
        <v>298</v>
      </c>
      <c r="J5110" s="43" t="s">
        <v>274</v>
      </c>
      <c r="K5110" s="61" t="str">
        <f ca="1">LeaveTracker[[#This Row],[Days]]&amp;" "&amp;LeaveTracker[[#This Row],[Type of Leave]]</f>
        <v>1 OTHER</v>
      </c>
      <c r="L5110" s="23">
        <f ca="1">NETWORKDAYS(LeaveTracker[[#This Row],[Start Date]],LeaveTracker[[#This Row],[End Date]],lstHolidays)</f>
        <v>1</v>
      </c>
      <c r="M5110" s="27"/>
    </row>
    <row r="5111" spans="1:13" ht="30" customHeight="1" x14ac:dyDescent="0.3">
      <c r="A5111" s="27">
        <f t="shared" si="55"/>
        <v>1377</v>
      </c>
      <c r="B5111" s="31">
        <v>45029</v>
      </c>
      <c r="C5111" s="31">
        <v>44992</v>
      </c>
      <c r="D5111" s="19" t="s">
        <v>407</v>
      </c>
      <c r="E5111" s="19" t="str">
        <f>IF(ISBLANK(LeaveTracker[[#This Row],[Employee Name]]),"-----",VLOOKUP(LeaveTracker[[#This Row],[Employee Name]],Employees[[Employee Name]:[Office]],7))</f>
        <v>CTO</v>
      </c>
      <c r="F5111" s="19" t="str">
        <f>IF(ISBLANK(LeaveTracker[[#This Row],[Employee Name]]),"-----",VLOOKUP(LeaveTracker[[#This Row],[Employee Name]],Employees[[Employee Name]:[Office]],6))</f>
        <v>REGULAR</v>
      </c>
      <c r="G5111" s="24">
        <v>44995</v>
      </c>
      <c r="H5111" s="24">
        <v>44995</v>
      </c>
      <c r="I5111" s="19" t="s">
        <v>82</v>
      </c>
      <c r="K5111" s="61" t="str">
        <f ca="1">LeaveTracker[[#This Row],[Days]]&amp;" "&amp;LeaveTracker[[#This Row],[Type of Leave]]</f>
        <v>1 VL</v>
      </c>
      <c r="L5111" s="23">
        <f ca="1">NETWORKDAYS(LeaveTracker[[#This Row],[Start Date]],LeaveTracker[[#This Row],[End Date]],lstHolidays)</f>
        <v>1</v>
      </c>
      <c r="M5111" s="27"/>
    </row>
    <row r="5112" spans="1:13" ht="30" customHeight="1" x14ac:dyDescent="0.3">
      <c r="A5112" s="27">
        <f t="shared" si="55"/>
        <v>1378</v>
      </c>
      <c r="B5112" s="31">
        <v>45029</v>
      </c>
      <c r="C5112" s="31">
        <v>44992</v>
      </c>
      <c r="D5112" s="19" t="s">
        <v>371</v>
      </c>
      <c r="E5112" s="19" t="str">
        <f>IF(ISBLANK(LeaveTracker[[#This Row],[Employee Name]]),"-----",VLOOKUP(LeaveTracker[[#This Row],[Employee Name]],Employees[[Employee Name]:[Office]],7))</f>
        <v>LIBRARY</v>
      </c>
      <c r="F5112" s="19" t="str">
        <f>IF(ISBLANK(LeaveTracker[[#This Row],[Employee Name]]),"-----",VLOOKUP(LeaveTracker[[#This Row],[Employee Name]],Employees[[Employee Name]:[Office]],6))</f>
        <v>REGULAR</v>
      </c>
      <c r="G5112" s="24">
        <v>45000</v>
      </c>
      <c r="H5112" s="24">
        <v>45000</v>
      </c>
      <c r="I5112" s="19" t="s">
        <v>82</v>
      </c>
      <c r="K5112" s="61" t="str">
        <f ca="1">LeaveTracker[[#This Row],[Days]]&amp;" "&amp;LeaveTracker[[#This Row],[Type of Leave]]</f>
        <v>1 VL</v>
      </c>
      <c r="L5112" s="23">
        <f ca="1">NETWORKDAYS(LeaveTracker[[#This Row],[Start Date]],LeaveTracker[[#This Row],[End Date]],lstHolidays)</f>
        <v>1</v>
      </c>
      <c r="M5112" s="27"/>
    </row>
    <row r="5113" spans="1:13" ht="30" customHeight="1" x14ac:dyDescent="0.3">
      <c r="A5113" s="27">
        <f t="shared" si="55"/>
        <v>1379</v>
      </c>
      <c r="B5113" s="31">
        <v>45029</v>
      </c>
      <c r="C5113" s="31">
        <v>44992</v>
      </c>
      <c r="D5113" s="19" t="s">
        <v>470</v>
      </c>
      <c r="E5113" s="19" t="str">
        <f>IF(ISBLANK(LeaveTracker[[#This Row],[Employee Name]]),"-----",VLOOKUP(LeaveTracker[[#This Row],[Employee Name]],Employees[[Employee Name]:[Office]],7))</f>
        <v>ASSESSORS OFFICE</v>
      </c>
      <c r="F5113" s="19" t="str">
        <f>IF(ISBLANK(LeaveTracker[[#This Row],[Employee Name]]),"-----",VLOOKUP(LeaveTracker[[#This Row],[Employee Name]],Employees[[Employee Name]:[Office]],6))</f>
        <v>REGULAR</v>
      </c>
      <c r="G5113" s="24">
        <v>44991</v>
      </c>
      <c r="H5113" s="24">
        <v>44991</v>
      </c>
      <c r="I5113" s="19" t="s">
        <v>81</v>
      </c>
      <c r="K5113" s="61" t="str">
        <f ca="1">LeaveTracker[[#This Row],[Days]]&amp;" "&amp;LeaveTracker[[#This Row],[Type of Leave]]</f>
        <v>1 SL</v>
      </c>
      <c r="L5113" s="23">
        <f ca="1">NETWORKDAYS(LeaveTracker[[#This Row],[Start Date]],LeaveTracker[[#This Row],[End Date]],lstHolidays)</f>
        <v>1</v>
      </c>
      <c r="M5113" s="27"/>
    </row>
    <row r="5114" spans="1:13" ht="30" customHeight="1" x14ac:dyDescent="0.3">
      <c r="A5114" s="27">
        <f t="shared" si="55"/>
        <v>1380</v>
      </c>
      <c r="B5114" s="31">
        <v>45029</v>
      </c>
      <c r="C5114" s="31">
        <v>44993</v>
      </c>
      <c r="D5114" s="19" t="s">
        <v>422</v>
      </c>
      <c r="E5114" s="19" t="str">
        <f>IF(ISBLANK(LeaveTracker[[#This Row],[Employee Name]]),"-----",VLOOKUP(LeaveTracker[[#This Row],[Employee Name]],Employees[[Employee Name]:[Office]],7))</f>
        <v>CTO</v>
      </c>
      <c r="F5114" s="19" t="str">
        <f>IF(ISBLANK(LeaveTracker[[#This Row],[Employee Name]]),"-----",VLOOKUP(LeaveTracker[[#This Row],[Employee Name]],Employees[[Employee Name]:[Office]],6))</f>
        <v>REGULAR</v>
      </c>
      <c r="G5114" s="24">
        <v>44987</v>
      </c>
      <c r="H5114" s="24">
        <v>44988</v>
      </c>
      <c r="I5114" s="19" t="s">
        <v>81</v>
      </c>
      <c r="K5114" s="61" t="str">
        <f ca="1">LeaveTracker[[#This Row],[Days]]&amp;" "&amp;LeaveTracker[[#This Row],[Type of Leave]]</f>
        <v>2 SL</v>
      </c>
      <c r="L5114" s="23">
        <f ca="1">NETWORKDAYS(LeaveTracker[[#This Row],[Start Date]],LeaveTracker[[#This Row],[End Date]],lstHolidays)</f>
        <v>2</v>
      </c>
      <c r="M5114" s="27"/>
    </row>
    <row r="5115" spans="1:13" ht="30" customHeight="1" x14ac:dyDescent="0.3">
      <c r="A5115" s="27">
        <f t="shared" si="55"/>
        <v>1381</v>
      </c>
      <c r="B5115" s="31">
        <v>45029</v>
      </c>
      <c r="C5115" s="31">
        <v>44994</v>
      </c>
      <c r="D5115" s="19" t="s">
        <v>1060</v>
      </c>
      <c r="E5115" s="19" t="str">
        <f>IF(ISBLANK(LeaveTracker[[#This Row],[Employee Name]]),"-----",VLOOKUP(LeaveTracker[[#This Row],[Employee Name]],Employees[[Employee Name]:[Office]],7))</f>
        <v>CTO</v>
      </c>
      <c r="F5115" s="19" t="str">
        <f>IF(ISBLANK(LeaveTracker[[#This Row],[Employee Name]]),"-----",VLOOKUP(LeaveTracker[[#This Row],[Employee Name]],Employees[[Employee Name]:[Office]],6))</f>
        <v>REGULAR</v>
      </c>
      <c r="G5115" s="31">
        <v>44993</v>
      </c>
      <c r="H5115" s="31">
        <v>44993</v>
      </c>
      <c r="I5115" s="19" t="s">
        <v>81</v>
      </c>
      <c r="K5115" s="61" t="str">
        <f ca="1">LeaveTracker[[#This Row],[Days]]&amp;" "&amp;LeaveTracker[[#This Row],[Type of Leave]]</f>
        <v>1 SL</v>
      </c>
      <c r="L5115" s="23">
        <f ca="1">NETWORKDAYS(LeaveTracker[[#This Row],[Start Date]],LeaveTracker[[#This Row],[End Date]],lstHolidays)</f>
        <v>1</v>
      </c>
      <c r="M5115" s="27"/>
    </row>
    <row r="5116" spans="1:13" ht="30" customHeight="1" x14ac:dyDescent="0.3">
      <c r="A5116" s="27">
        <f t="shared" si="55"/>
        <v>1382</v>
      </c>
      <c r="B5116" s="31">
        <v>45029</v>
      </c>
      <c r="C5116" s="31">
        <v>45014</v>
      </c>
      <c r="D5116" s="19" t="s">
        <v>624</v>
      </c>
      <c r="E5116" s="19" t="str">
        <f>IF(ISBLANK(LeaveTracker[[#This Row],[Employee Name]]),"-----",VLOOKUP(LeaveTracker[[#This Row],[Employee Name]],Employees[[Employee Name]:[Office]],7))</f>
        <v>CTO</v>
      </c>
      <c r="F5116" s="19" t="str">
        <f>IF(ISBLANK(LeaveTracker[[#This Row],[Employee Name]]),"-----",VLOOKUP(LeaveTracker[[#This Row],[Employee Name]],Employees[[Employee Name]:[Office]],6))</f>
        <v>REGULAR</v>
      </c>
      <c r="G5116" s="24">
        <v>45021</v>
      </c>
      <c r="H5116" s="24">
        <v>45021</v>
      </c>
      <c r="I5116" s="19" t="s">
        <v>82</v>
      </c>
      <c r="K5116" s="61" t="str">
        <f ca="1">LeaveTracker[[#This Row],[Days]]&amp;" "&amp;LeaveTracker[[#This Row],[Type of Leave]]</f>
        <v>1 VL</v>
      </c>
      <c r="L5116" s="23">
        <f ca="1">NETWORKDAYS(LeaveTracker[[#This Row],[Start Date]],LeaveTracker[[#This Row],[End Date]],lstHolidays)</f>
        <v>1</v>
      </c>
      <c r="M5116" s="27"/>
    </row>
    <row r="5117" spans="1:13" ht="30" customHeight="1" x14ac:dyDescent="0.3">
      <c r="A5117" s="27">
        <f t="shared" si="55"/>
        <v>1383</v>
      </c>
      <c r="B5117" s="31">
        <v>45029</v>
      </c>
      <c r="C5117" s="31">
        <v>44984</v>
      </c>
      <c r="D5117" s="19" t="s">
        <v>1049</v>
      </c>
      <c r="E5117" s="19" t="str">
        <f>IF(ISBLANK(LeaveTracker[[#This Row],[Employee Name]]),"-----",VLOOKUP(LeaveTracker[[#This Row],[Employee Name]],Employees[[Employee Name]:[Office]],7))</f>
        <v>PIO</v>
      </c>
      <c r="F5117" s="19" t="str">
        <f>IF(ISBLANK(LeaveTracker[[#This Row],[Employee Name]]),"-----",VLOOKUP(LeaveTracker[[#This Row],[Employee Name]],Employees[[Employee Name]:[Office]],6))</f>
        <v>REGULAR</v>
      </c>
      <c r="G5117" s="24">
        <v>44980</v>
      </c>
      <c r="H5117" s="24">
        <v>44980</v>
      </c>
      <c r="I5117" s="19" t="s">
        <v>298</v>
      </c>
      <c r="J5117" s="43" t="s">
        <v>105</v>
      </c>
      <c r="K5117" s="61" t="str">
        <f ca="1">LeaveTracker[[#This Row],[Days]]&amp;" "&amp;LeaveTracker[[#This Row],[Type of Leave]]</f>
        <v>1 OTHER</v>
      </c>
      <c r="L5117" s="23">
        <f ca="1">NETWORKDAYS(LeaveTracker[[#This Row],[Start Date]],LeaveTracker[[#This Row],[End Date]],lstHolidays)</f>
        <v>1</v>
      </c>
      <c r="M5117" s="27"/>
    </row>
    <row r="5118" spans="1:13" ht="30" customHeight="1" x14ac:dyDescent="0.3">
      <c r="A5118" s="27">
        <v>1383</v>
      </c>
      <c r="B5118" s="31">
        <v>45029</v>
      </c>
      <c r="C5118" s="31">
        <v>44984</v>
      </c>
      <c r="D5118" s="19" t="s">
        <v>1049</v>
      </c>
      <c r="E5118" s="19" t="str">
        <f>IF(ISBLANK(LeaveTracker[[#This Row],[Employee Name]]),"-----",VLOOKUP(LeaveTracker[[#This Row],[Employee Name]],Employees[[Employee Name]:[Office]],7))</f>
        <v>PIO</v>
      </c>
      <c r="F5118" s="19" t="str">
        <f>IF(ISBLANK(LeaveTracker[[#This Row],[Employee Name]]),"-----",VLOOKUP(LeaveTracker[[#This Row],[Employee Name]],Employees[[Employee Name]:[Office]],6))</f>
        <v>REGULAR</v>
      </c>
      <c r="G5118" s="24">
        <v>44985</v>
      </c>
      <c r="H5118" s="24">
        <v>44986</v>
      </c>
      <c r="I5118" s="19" t="s">
        <v>298</v>
      </c>
      <c r="J5118" s="43" t="s">
        <v>105</v>
      </c>
      <c r="K5118" s="61" t="str">
        <f ca="1">LeaveTracker[[#This Row],[Days]]&amp;" "&amp;LeaveTracker[[#This Row],[Type of Leave]]</f>
        <v>2 OTHER</v>
      </c>
      <c r="L5118" s="23">
        <f ca="1">NETWORKDAYS(LeaveTracker[[#This Row],[Start Date]],LeaveTracker[[#This Row],[End Date]],lstHolidays)</f>
        <v>2</v>
      </c>
      <c r="M5118" s="27"/>
    </row>
    <row r="5119" spans="1:13" ht="30" customHeight="1" x14ac:dyDescent="0.3">
      <c r="A5119" s="27">
        <f t="shared" si="55"/>
        <v>1384</v>
      </c>
      <c r="B5119" s="31">
        <v>45029</v>
      </c>
      <c r="C5119" s="31">
        <v>45009</v>
      </c>
      <c r="D5119" s="19" t="s">
        <v>112</v>
      </c>
      <c r="E5119" s="19" t="str">
        <f>IF(ISBLANK(LeaveTracker[[#This Row],[Employee Name]]),"-----",VLOOKUP(LeaveTracker[[#This Row],[Employee Name]],Employees[[Employee Name]:[Office]],7))</f>
        <v>ONT</v>
      </c>
      <c r="F5119" s="19" t="str">
        <f>IF(ISBLANK(LeaveTracker[[#This Row],[Employee Name]]),"-----",VLOOKUP(LeaveTracker[[#This Row],[Employee Name]],Employees[[Employee Name]:[Office]],6))</f>
        <v>REGULAR</v>
      </c>
      <c r="G5119" s="24">
        <v>45014</v>
      </c>
      <c r="H5119" s="24">
        <v>45014</v>
      </c>
      <c r="I5119" s="19" t="s">
        <v>298</v>
      </c>
      <c r="K5119" s="61" t="str">
        <f ca="1">LeaveTracker[[#This Row],[Days]]&amp;" "&amp;LeaveTracker[[#This Row],[Type of Leave]]</f>
        <v>1 OTHER</v>
      </c>
      <c r="L5119" s="23">
        <f ca="1">NETWORKDAYS(LeaveTracker[[#This Row],[Start Date]],LeaveTracker[[#This Row],[End Date]],lstHolidays)</f>
        <v>1</v>
      </c>
      <c r="M5119" s="27"/>
    </row>
    <row r="5120" spans="1:13" ht="30" customHeight="1" x14ac:dyDescent="0.3">
      <c r="A5120" s="27">
        <f t="shared" si="55"/>
        <v>1385</v>
      </c>
      <c r="B5120" s="31">
        <v>45029</v>
      </c>
      <c r="C5120" s="24">
        <v>45009</v>
      </c>
      <c r="D5120" s="19" t="s">
        <v>398</v>
      </c>
      <c r="E5120" s="19" t="str">
        <f>IF(ISBLANK(LeaveTracker[[#This Row],[Employee Name]]),"-----",VLOOKUP(LeaveTracker[[#This Row],[Employee Name]],Employees[[Employee Name]:[Office]],7))</f>
        <v>NUTRITION OFFICE</v>
      </c>
      <c r="F5120" s="19" t="str">
        <f>IF(ISBLANK(LeaveTracker[[#This Row],[Employee Name]]),"-----",VLOOKUP(LeaveTracker[[#This Row],[Employee Name]],Employees[[Employee Name]:[Office]],6))</f>
        <v>REGULAR</v>
      </c>
      <c r="G5120" s="24">
        <v>45009</v>
      </c>
      <c r="H5120" s="24">
        <v>45009</v>
      </c>
      <c r="I5120" s="19" t="s">
        <v>81</v>
      </c>
      <c r="K5120" s="61" t="str">
        <f ca="1">LeaveTracker[[#This Row],[Days]]&amp;" "&amp;LeaveTracker[[#This Row],[Type of Leave]]</f>
        <v>1 SL</v>
      </c>
      <c r="L5120" s="23">
        <f ca="1">NETWORKDAYS(LeaveTracker[[#This Row],[Start Date]],LeaveTracker[[#This Row],[End Date]],lstHolidays)</f>
        <v>1</v>
      </c>
      <c r="M5120" s="27"/>
    </row>
    <row r="5121" spans="1:13" ht="30" customHeight="1" x14ac:dyDescent="0.3">
      <c r="A5121" s="27">
        <f t="shared" si="55"/>
        <v>1386</v>
      </c>
      <c r="B5121" s="31">
        <v>45029</v>
      </c>
      <c r="C5121" s="24">
        <v>45008</v>
      </c>
      <c r="D5121" s="19" t="s">
        <v>398</v>
      </c>
      <c r="E5121" s="19" t="str">
        <f>IF(ISBLANK(LeaveTracker[[#This Row],[Employee Name]]),"-----",VLOOKUP(LeaveTracker[[#This Row],[Employee Name]],Employees[[Employee Name]:[Office]],7))</f>
        <v>NUTRITION OFFICE</v>
      </c>
      <c r="F5121" s="19" t="str">
        <f>IF(ISBLANK(LeaveTracker[[#This Row],[Employee Name]]),"-----",VLOOKUP(LeaveTracker[[#This Row],[Employee Name]],Employees[[Employee Name]:[Office]],6))</f>
        <v>REGULAR</v>
      </c>
      <c r="G5121" s="24">
        <v>45008</v>
      </c>
      <c r="H5121" s="24">
        <v>45008</v>
      </c>
      <c r="I5121" s="19" t="s">
        <v>298</v>
      </c>
      <c r="J5121" s="43" t="s">
        <v>105</v>
      </c>
      <c r="K5121" s="61" t="str">
        <f ca="1">LeaveTracker[[#This Row],[Days]]&amp;" "&amp;LeaveTracker[[#This Row],[Type of Leave]]</f>
        <v>1 OTHER</v>
      </c>
      <c r="L5121" s="23">
        <f ca="1">NETWORKDAYS(LeaveTracker[[#This Row],[Start Date]],LeaveTracker[[#This Row],[End Date]],lstHolidays)</f>
        <v>1</v>
      </c>
      <c r="M5121" s="27"/>
    </row>
    <row r="5122" spans="1:13" ht="30" customHeight="1" x14ac:dyDescent="0.3">
      <c r="A5122" s="27">
        <f t="shared" si="55"/>
        <v>1387</v>
      </c>
      <c r="B5122" s="31">
        <v>45029</v>
      </c>
      <c r="C5122" s="31">
        <v>44988</v>
      </c>
      <c r="D5122" s="19" t="s">
        <v>1017</v>
      </c>
      <c r="E5122" s="19" t="str">
        <f>IF(ISBLANK(LeaveTracker[[#This Row],[Employee Name]]),"-----",VLOOKUP(LeaveTracker[[#This Row],[Employee Name]],Employees[[Employee Name]:[Office]],7))</f>
        <v>LANDTAX</v>
      </c>
      <c r="F5122" s="19" t="str">
        <f>IF(ISBLANK(LeaveTracker[[#This Row],[Employee Name]]),"-----",VLOOKUP(LeaveTracker[[#This Row],[Employee Name]],Employees[[Employee Name]:[Office]],6))</f>
        <v>REGULAR</v>
      </c>
      <c r="G5122" s="24">
        <v>45012</v>
      </c>
      <c r="H5122" s="24">
        <v>45013</v>
      </c>
      <c r="I5122" s="19" t="s">
        <v>82</v>
      </c>
      <c r="K5122" s="61" t="str">
        <f ca="1">LeaveTracker[[#This Row],[Days]]&amp;" "&amp;LeaveTracker[[#This Row],[Type of Leave]]</f>
        <v>2 VL</v>
      </c>
      <c r="L5122" s="23">
        <f ca="1">NETWORKDAYS(LeaveTracker[[#This Row],[Start Date]],LeaveTracker[[#This Row],[End Date]],lstHolidays)</f>
        <v>2</v>
      </c>
      <c r="M5122" s="27"/>
    </row>
    <row r="5123" spans="1:13" ht="30" customHeight="1" x14ac:dyDescent="0.3">
      <c r="A5123" s="27">
        <f t="shared" si="55"/>
        <v>1388</v>
      </c>
      <c r="B5123" s="31">
        <v>45029</v>
      </c>
      <c r="C5123" s="31">
        <v>45009</v>
      </c>
      <c r="D5123" s="19" t="s">
        <v>112</v>
      </c>
      <c r="E5123" s="19" t="str">
        <f>IF(ISBLANK(LeaveTracker[[#This Row],[Employee Name]]),"-----",VLOOKUP(LeaveTracker[[#This Row],[Employee Name]],Employees[[Employee Name]:[Office]],7))</f>
        <v>ONT</v>
      </c>
      <c r="F5123" s="19" t="str">
        <f>IF(ISBLANK(LeaveTracker[[#This Row],[Employee Name]]),"-----",VLOOKUP(LeaveTracker[[#This Row],[Employee Name]],Employees[[Employee Name]:[Office]],6))</f>
        <v>REGULAR</v>
      </c>
      <c r="G5123" s="24">
        <v>45008</v>
      </c>
      <c r="H5123" s="24">
        <v>45008</v>
      </c>
      <c r="I5123" s="19" t="s">
        <v>298</v>
      </c>
      <c r="J5123" s="43" t="s">
        <v>763</v>
      </c>
      <c r="K5123" s="61" t="str">
        <f ca="1">LeaveTracker[[#This Row],[Days]]&amp;" "&amp;LeaveTracker[[#This Row],[Type of Leave]]</f>
        <v>1 OTHER</v>
      </c>
      <c r="L5123" s="23">
        <f ca="1">NETWORKDAYS(LeaveTracker[[#This Row],[Start Date]],LeaveTracker[[#This Row],[End Date]],lstHolidays)</f>
        <v>1</v>
      </c>
      <c r="M5123" s="27"/>
    </row>
    <row r="5124" spans="1:13" ht="30" customHeight="1" x14ac:dyDescent="0.3">
      <c r="A5124" s="27">
        <f t="shared" si="55"/>
        <v>1389</v>
      </c>
      <c r="B5124" s="31">
        <v>45029</v>
      </c>
      <c r="C5124" s="31">
        <v>45005</v>
      </c>
      <c r="D5124" s="19" t="s">
        <v>163</v>
      </c>
      <c r="E5124" s="19" t="str">
        <f>IF(ISBLANK(LeaveTracker[[#This Row],[Employee Name]]),"-----",VLOOKUP(LeaveTracker[[#This Row],[Employee Name]],Employees[[Employee Name]:[Office]],7))</f>
        <v>CHO</v>
      </c>
      <c r="F5124" s="19" t="str">
        <f>IF(ISBLANK(LeaveTracker[[#This Row],[Employee Name]]),"-----",VLOOKUP(LeaveTracker[[#This Row],[Employee Name]],Employees[[Employee Name]:[Office]],6))</f>
        <v>REGULAR</v>
      </c>
      <c r="G5124" s="24">
        <v>45013</v>
      </c>
      <c r="H5124" s="24">
        <v>45013</v>
      </c>
      <c r="I5124" s="19" t="s">
        <v>298</v>
      </c>
      <c r="J5124" s="43" t="s">
        <v>105</v>
      </c>
      <c r="K5124" s="61" t="str">
        <f ca="1">LeaveTracker[[#This Row],[Days]]&amp;" "&amp;LeaveTracker[[#This Row],[Type of Leave]]</f>
        <v>1 OTHER</v>
      </c>
      <c r="L5124" s="23">
        <f ca="1">NETWORKDAYS(LeaveTracker[[#This Row],[Start Date]],LeaveTracker[[#This Row],[End Date]],lstHolidays)</f>
        <v>1</v>
      </c>
      <c r="M5124" s="27"/>
    </row>
    <row r="5125" spans="1:13" ht="30" customHeight="1" x14ac:dyDescent="0.3">
      <c r="A5125" s="27">
        <f t="shared" si="55"/>
        <v>1390</v>
      </c>
      <c r="B5125" s="31">
        <v>45029</v>
      </c>
      <c r="C5125" s="31">
        <v>45005</v>
      </c>
      <c r="D5125" s="19" t="s">
        <v>829</v>
      </c>
      <c r="E5125" s="19" t="str">
        <f>IF(ISBLANK(LeaveTracker[[#This Row],[Employee Name]]),"-----",VLOOKUP(LeaveTracker[[#This Row],[Employee Name]],Employees[[Employee Name]:[Office]],7))</f>
        <v>CHO</v>
      </c>
      <c r="F5125" s="19" t="str">
        <f>IF(ISBLANK(LeaveTracker[[#This Row],[Employee Name]]),"-----",VLOOKUP(LeaveTracker[[#This Row],[Employee Name]],Employees[[Employee Name]:[Office]],6))</f>
        <v>REGULAR</v>
      </c>
      <c r="G5125" s="24">
        <v>45013</v>
      </c>
      <c r="H5125" s="24">
        <v>45013</v>
      </c>
      <c r="I5125" s="19" t="s">
        <v>82</v>
      </c>
      <c r="K5125" s="61" t="str">
        <f ca="1">LeaveTracker[[#This Row],[Days]]&amp;" "&amp;LeaveTracker[[#This Row],[Type of Leave]]</f>
        <v>1 VL</v>
      </c>
      <c r="L5125" s="23">
        <f ca="1">NETWORKDAYS(LeaveTracker[[#This Row],[Start Date]],LeaveTracker[[#This Row],[End Date]],lstHolidays)</f>
        <v>1</v>
      </c>
      <c r="M5125" s="27"/>
    </row>
    <row r="5126" spans="1:13" ht="30" customHeight="1" x14ac:dyDescent="0.3">
      <c r="A5126" s="27">
        <f t="shared" si="55"/>
        <v>1391</v>
      </c>
      <c r="B5126" s="31">
        <v>45029</v>
      </c>
      <c r="C5126" s="31">
        <v>45006</v>
      </c>
      <c r="D5126" s="19" t="s">
        <v>242</v>
      </c>
      <c r="E5126" s="19" t="str">
        <f>IF(ISBLANK(LeaveTracker[[#This Row],[Employee Name]]),"-----",VLOOKUP(LeaveTracker[[#This Row],[Employee Name]],Employees[[Employee Name]:[Office]],7))</f>
        <v>TCCH/TICC</v>
      </c>
      <c r="F5126" s="19" t="str">
        <f>IF(ISBLANK(LeaveTracker[[#This Row],[Employee Name]]),"-----",VLOOKUP(LeaveTracker[[#This Row],[Employee Name]],Employees[[Employee Name]:[Office]],6))</f>
        <v>REGULAR</v>
      </c>
      <c r="G5126" s="24">
        <v>45002</v>
      </c>
      <c r="H5126" s="24">
        <v>45005</v>
      </c>
      <c r="I5126" s="19" t="s">
        <v>298</v>
      </c>
      <c r="J5126" s="43" t="s">
        <v>105</v>
      </c>
      <c r="K5126" s="61" t="str">
        <f ca="1">LeaveTracker[[#This Row],[Days]]&amp;" "&amp;LeaveTracker[[#This Row],[Type of Leave]]</f>
        <v>2 OTHER</v>
      </c>
      <c r="L5126" s="23">
        <f ca="1">NETWORKDAYS(LeaveTracker[[#This Row],[Start Date]],LeaveTracker[[#This Row],[End Date]],lstHolidays)</f>
        <v>2</v>
      </c>
      <c r="M5126" s="27"/>
    </row>
    <row r="5127" spans="1:13" ht="30" customHeight="1" x14ac:dyDescent="0.3">
      <c r="A5127" s="27">
        <f t="shared" si="55"/>
        <v>1392</v>
      </c>
      <c r="B5127" s="31">
        <v>45029</v>
      </c>
      <c r="C5127" s="31">
        <v>45021</v>
      </c>
      <c r="D5127" s="19" t="s">
        <v>1775</v>
      </c>
      <c r="E5127" s="19" t="str">
        <f>IF(ISBLANK(LeaveTracker[[#This Row],[Employee Name]]),"-----",VLOOKUP(LeaveTracker[[#This Row],[Employee Name]],Employees[[Employee Name]:[Office]],7))</f>
        <v>GSO</v>
      </c>
      <c r="F5127" s="19" t="str">
        <f>IF(ISBLANK(LeaveTracker[[#This Row],[Employee Name]]),"-----",VLOOKUP(LeaveTracker[[#This Row],[Employee Name]],Employees[[Employee Name]:[Office]],6))</f>
        <v>CASUAL</v>
      </c>
      <c r="G5127" s="24">
        <v>45027</v>
      </c>
      <c r="H5127" s="24">
        <v>45028</v>
      </c>
      <c r="I5127" s="19" t="s">
        <v>82</v>
      </c>
      <c r="K5127" s="61" t="str">
        <f ca="1">LeaveTracker[[#This Row],[Days]]&amp;" "&amp;LeaveTracker[[#This Row],[Type of Leave]]</f>
        <v>2 VL</v>
      </c>
      <c r="L5127" s="23">
        <f ca="1">NETWORKDAYS(LeaveTracker[[#This Row],[Start Date]],LeaveTracker[[#This Row],[End Date]],lstHolidays)</f>
        <v>2</v>
      </c>
      <c r="M5127" s="27"/>
    </row>
    <row r="5128" spans="1:13" ht="30" customHeight="1" x14ac:dyDescent="0.3">
      <c r="A5128" s="27">
        <f t="shared" si="55"/>
        <v>1393</v>
      </c>
      <c r="B5128" s="31">
        <v>45029</v>
      </c>
      <c r="C5128" s="31">
        <v>45020</v>
      </c>
      <c r="D5128" s="19" t="s">
        <v>382</v>
      </c>
      <c r="E5128" s="19" t="str">
        <f>IF(ISBLANK(LeaveTracker[[#This Row],[Employee Name]]),"-----",VLOOKUP(LeaveTracker[[#This Row],[Employee Name]],Employees[[Employee Name]:[Office]],7))</f>
        <v>ONT</v>
      </c>
      <c r="F5128" s="19" t="str">
        <f>IF(ISBLANK(LeaveTracker[[#This Row],[Employee Name]]),"-----",VLOOKUP(LeaveTracker[[#This Row],[Employee Name]],Employees[[Employee Name]:[Office]],6))</f>
        <v>REGULAR</v>
      </c>
      <c r="G5128" s="24">
        <v>45007</v>
      </c>
      <c r="H5128" s="24">
        <v>45010</v>
      </c>
      <c r="I5128" s="19" t="s">
        <v>81</v>
      </c>
      <c r="K5128" s="61" t="str">
        <f ca="1">LeaveTracker[[#This Row],[Days]]&amp;" "&amp;LeaveTracker[[#This Row],[Type of Leave]]</f>
        <v>3 SL</v>
      </c>
      <c r="L5128" s="23">
        <f ca="1">NETWORKDAYS(LeaveTracker[[#This Row],[Start Date]],LeaveTracker[[#This Row],[End Date]],lstHolidays)</f>
        <v>3</v>
      </c>
      <c r="M5128" s="27"/>
    </row>
    <row r="5129" spans="1:13" ht="30" customHeight="1" x14ac:dyDescent="0.3">
      <c r="A5129" s="27">
        <f t="shared" si="55"/>
        <v>1394</v>
      </c>
      <c r="B5129" s="31">
        <v>45029</v>
      </c>
      <c r="C5129" s="31">
        <v>44998</v>
      </c>
      <c r="D5129" s="19" t="s">
        <v>1056</v>
      </c>
      <c r="E5129" s="19" t="str">
        <f>IF(ISBLANK(LeaveTracker[[#This Row],[Employee Name]]),"-----",VLOOKUP(LeaveTracker[[#This Row],[Employee Name]],Employees[[Employee Name]:[Office]],7))</f>
        <v>CTO</v>
      </c>
      <c r="F5129" s="19" t="str">
        <f>IF(ISBLANK(LeaveTracker[[#This Row],[Employee Name]]),"-----",VLOOKUP(LeaveTracker[[#This Row],[Employee Name]],Employees[[Employee Name]:[Office]],6))</f>
        <v>REGULAR</v>
      </c>
      <c r="G5129" s="24">
        <v>44987</v>
      </c>
      <c r="H5129" s="24">
        <v>44987</v>
      </c>
      <c r="I5129" s="19" t="s">
        <v>81</v>
      </c>
      <c r="K5129" s="61" t="str">
        <f ca="1">LeaveTracker[[#This Row],[Days]]&amp;" "&amp;LeaveTracker[[#This Row],[Type of Leave]]</f>
        <v>1 SL</v>
      </c>
      <c r="L5129" s="23">
        <f ca="1">NETWORKDAYS(LeaveTracker[[#This Row],[Start Date]],LeaveTracker[[#This Row],[End Date]],lstHolidays)</f>
        <v>1</v>
      </c>
      <c r="M5129" s="27"/>
    </row>
    <row r="5130" spans="1:13" ht="30" customHeight="1" x14ac:dyDescent="0.3">
      <c r="A5130" s="27">
        <f t="shared" si="55"/>
        <v>1395</v>
      </c>
      <c r="B5130" s="31">
        <v>45029</v>
      </c>
      <c r="C5130" s="31">
        <v>45027</v>
      </c>
      <c r="D5130" s="19" t="s">
        <v>1056</v>
      </c>
      <c r="E5130" s="19" t="str">
        <f>IF(ISBLANK(LeaveTracker[[#This Row],[Employee Name]]),"-----",VLOOKUP(LeaveTracker[[#This Row],[Employee Name]],Employees[[Employee Name]:[Office]],7))</f>
        <v>CTO</v>
      </c>
      <c r="F5130" s="19" t="str">
        <f>IF(ISBLANK(LeaveTracker[[#This Row],[Employee Name]]),"-----",VLOOKUP(LeaveTracker[[#This Row],[Employee Name]],Employees[[Employee Name]:[Office]],6))</f>
        <v>REGULAR</v>
      </c>
      <c r="G5130" s="24">
        <v>45035</v>
      </c>
      <c r="H5130" s="24">
        <v>45035</v>
      </c>
      <c r="I5130" s="19" t="s">
        <v>82</v>
      </c>
      <c r="K5130" s="61" t="str">
        <f ca="1">LeaveTracker[[#This Row],[Days]]&amp;" "&amp;LeaveTracker[[#This Row],[Type of Leave]]</f>
        <v>1 VL</v>
      </c>
      <c r="L5130" s="23">
        <f ca="1">NETWORKDAYS(LeaveTracker[[#This Row],[Start Date]],LeaveTracker[[#This Row],[End Date]],lstHolidays)</f>
        <v>1</v>
      </c>
      <c r="M5130" s="27"/>
    </row>
    <row r="5131" spans="1:13" ht="30" customHeight="1" x14ac:dyDescent="0.3">
      <c r="A5131" s="27">
        <v>1395</v>
      </c>
      <c r="B5131" s="31">
        <v>45029</v>
      </c>
      <c r="C5131" s="31">
        <v>45027</v>
      </c>
      <c r="D5131" s="19" t="s">
        <v>1056</v>
      </c>
      <c r="E5131" s="19" t="str">
        <f>IF(ISBLANK(LeaveTracker[[#This Row],[Employee Name]]),"-----",VLOOKUP(LeaveTracker[[#This Row],[Employee Name]],Employees[[Employee Name]:[Office]],7))</f>
        <v>CTO</v>
      </c>
      <c r="F5131" s="19" t="str">
        <f>IF(ISBLANK(LeaveTracker[[#This Row],[Employee Name]]),"-----",VLOOKUP(LeaveTracker[[#This Row],[Employee Name]],Employees[[Employee Name]:[Office]],6))</f>
        <v>REGULAR</v>
      </c>
      <c r="G5131" s="24">
        <v>45041</v>
      </c>
      <c r="H5131" s="24">
        <v>45041</v>
      </c>
      <c r="I5131" s="19" t="s">
        <v>82</v>
      </c>
      <c r="K5131" s="61" t="str">
        <f ca="1">LeaveTracker[[#This Row],[Days]]&amp;" "&amp;LeaveTracker[[#This Row],[Type of Leave]]</f>
        <v>1 VL</v>
      </c>
      <c r="L5131" s="23">
        <f ca="1">NETWORKDAYS(LeaveTracker[[#This Row],[Start Date]],LeaveTracker[[#This Row],[End Date]],lstHolidays)</f>
        <v>1</v>
      </c>
      <c r="M5131" s="27"/>
    </row>
    <row r="5132" spans="1:13" ht="30" customHeight="1" x14ac:dyDescent="0.3">
      <c r="A5132" s="27">
        <f t="shared" si="55"/>
        <v>1396</v>
      </c>
      <c r="B5132" s="31">
        <v>45029</v>
      </c>
      <c r="C5132" s="31">
        <v>45027</v>
      </c>
      <c r="D5132" s="19" t="s">
        <v>1080</v>
      </c>
      <c r="E5132" s="19" t="str">
        <f>IF(ISBLANK(LeaveTracker[[#This Row],[Employee Name]]),"-----",VLOOKUP(LeaveTracker[[#This Row],[Employee Name]],Employees[[Employee Name]:[Office]],7))</f>
        <v>CTO</v>
      </c>
      <c r="F5132" s="19" t="str">
        <f>IF(ISBLANK(LeaveTracker[[#This Row],[Employee Name]]),"-----",VLOOKUP(LeaveTracker[[#This Row],[Employee Name]],Employees[[Employee Name]:[Office]],6))</f>
        <v>REGULAR</v>
      </c>
      <c r="G5132" s="24">
        <v>45029</v>
      </c>
      <c r="H5132" s="24">
        <v>45029</v>
      </c>
      <c r="I5132" s="19" t="s">
        <v>298</v>
      </c>
      <c r="J5132" s="43" t="s">
        <v>105</v>
      </c>
      <c r="K5132" s="61" t="str">
        <f ca="1">LeaveTracker[[#This Row],[Days]]&amp;" "&amp;LeaveTracker[[#This Row],[Type of Leave]]</f>
        <v>1 OTHER</v>
      </c>
      <c r="L5132" s="23">
        <f ca="1">NETWORKDAYS(LeaveTracker[[#This Row],[Start Date]],LeaveTracker[[#This Row],[End Date]],lstHolidays)</f>
        <v>1</v>
      </c>
      <c r="M5132" s="27"/>
    </row>
    <row r="5133" spans="1:13" ht="30" customHeight="1" x14ac:dyDescent="0.3">
      <c r="A5133" s="27">
        <f t="shared" si="55"/>
        <v>1397</v>
      </c>
      <c r="B5133" s="31">
        <v>45029</v>
      </c>
      <c r="C5133" s="31">
        <v>45028</v>
      </c>
      <c r="D5133" s="19" t="s">
        <v>396</v>
      </c>
      <c r="E5133" s="19" t="str">
        <f>IF(ISBLANK(LeaveTracker[[#This Row],[Employee Name]]),"-----",VLOOKUP(LeaveTracker[[#This Row],[Employee Name]],Employees[[Employee Name]:[Office]],7))</f>
        <v>CTO</v>
      </c>
      <c r="F5133" s="19" t="str">
        <f>IF(ISBLANK(LeaveTracker[[#This Row],[Employee Name]]),"-----",VLOOKUP(LeaveTracker[[#This Row],[Employee Name]],Employees[[Employee Name]:[Office]],6))</f>
        <v>REGULAR</v>
      </c>
      <c r="G5133" s="24">
        <v>45016</v>
      </c>
      <c r="H5133" s="24">
        <v>45016</v>
      </c>
      <c r="I5133" s="19" t="s">
        <v>81</v>
      </c>
      <c r="K5133" s="61" t="str">
        <f ca="1">LeaveTracker[[#This Row],[Days]]&amp;" "&amp;LeaveTracker[[#This Row],[Type of Leave]]</f>
        <v>1 SL</v>
      </c>
      <c r="L5133" s="23">
        <f ca="1">NETWORKDAYS(LeaveTracker[[#This Row],[Start Date]],LeaveTracker[[#This Row],[End Date]],lstHolidays)</f>
        <v>1</v>
      </c>
      <c r="M5133" s="27"/>
    </row>
    <row r="5134" spans="1:13" ht="30" customHeight="1" x14ac:dyDescent="0.3">
      <c r="A5134" s="27">
        <f t="shared" si="55"/>
        <v>1398</v>
      </c>
      <c r="B5134" s="31">
        <v>45029</v>
      </c>
      <c r="C5134" s="31">
        <v>44995</v>
      </c>
      <c r="D5134" s="19" t="s">
        <v>497</v>
      </c>
      <c r="E5134" s="19" t="str">
        <f>IF(ISBLANK(LeaveTracker[[#This Row],[Employee Name]]),"-----",VLOOKUP(LeaveTracker[[#This Row],[Employee Name]],Employees[[Employee Name]:[Office]],7))</f>
        <v>COOPERATIVE OFFICE</v>
      </c>
      <c r="F5134" s="19" t="str">
        <f>IF(ISBLANK(LeaveTracker[[#This Row],[Employee Name]]),"-----",VLOOKUP(LeaveTracker[[#This Row],[Employee Name]],Employees[[Employee Name]:[Office]],6))</f>
        <v>REGULAR</v>
      </c>
      <c r="G5134" s="24">
        <v>45033</v>
      </c>
      <c r="H5134" s="24">
        <v>45035</v>
      </c>
      <c r="I5134" s="19" t="s">
        <v>298</v>
      </c>
      <c r="J5134" s="43" t="s">
        <v>105</v>
      </c>
      <c r="K5134" s="61" t="str">
        <f ca="1">LeaveTracker[[#This Row],[Days]]&amp;" "&amp;LeaveTracker[[#This Row],[Type of Leave]]</f>
        <v>3 OTHER</v>
      </c>
      <c r="L5134" s="23">
        <f ca="1">NETWORKDAYS(LeaveTracker[[#This Row],[Start Date]],LeaveTracker[[#This Row],[End Date]],lstHolidays)</f>
        <v>3</v>
      </c>
      <c r="M5134" s="27"/>
    </row>
    <row r="5135" spans="1:13" ht="30" customHeight="1" x14ac:dyDescent="0.3">
      <c r="A5135" s="27">
        <f t="shared" si="55"/>
        <v>1399</v>
      </c>
      <c r="B5135" s="31">
        <v>45029</v>
      </c>
      <c r="C5135" s="31">
        <v>44995</v>
      </c>
      <c r="D5135" s="19" t="s">
        <v>497</v>
      </c>
      <c r="E5135" s="19" t="str">
        <f>IF(ISBLANK(LeaveTracker[[#This Row],[Employee Name]]),"-----",VLOOKUP(LeaveTracker[[#This Row],[Employee Name]],Employees[[Employee Name]:[Office]],7))</f>
        <v>COOPERATIVE OFFICE</v>
      </c>
      <c r="F5135" s="19" t="str">
        <f>IF(ISBLANK(LeaveTracker[[#This Row],[Employee Name]]),"-----",VLOOKUP(LeaveTracker[[#This Row],[Employee Name]],Employees[[Employee Name]:[Office]],6))</f>
        <v>REGULAR</v>
      </c>
      <c r="G5135" s="24">
        <v>45036</v>
      </c>
      <c r="H5135" s="24">
        <v>45037</v>
      </c>
      <c r="I5135" s="19" t="s">
        <v>82</v>
      </c>
      <c r="K5135" s="61" t="str">
        <f ca="1">LeaveTracker[[#This Row],[Days]]&amp;" "&amp;LeaveTracker[[#This Row],[Type of Leave]]</f>
        <v>2 VL</v>
      </c>
      <c r="L5135" s="23">
        <f ca="1">NETWORKDAYS(LeaveTracker[[#This Row],[Start Date]],LeaveTracker[[#This Row],[End Date]],lstHolidays)</f>
        <v>2</v>
      </c>
      <c r="M5135" s="27"/>
    </row>
    <row r="5136" spans="1:13" ht="30" customHeight="1" x14ac:dyDescent="0.3">
      <c r="A5136" s="27">
        <f t="shared" si="55"/>
        <v>1400</v>
      </c>
      <c r="B5136" s="31">
        <v>45029</v>
      </c>
      <c r="C5136" s="31">
        <v>44986</v>
      </c>
      <c r="D5136" s="19" t="s">
        <v>726</v>
      </c>
      <c r="E5136" s="19" t="str">
        <f>IF(ISBLANK(LeaveTracker[[#This Row],[Employee Name]]),"-----",VLOOKUP(LeaveTracker[[#This Row],[Employee Name]],Employees[[Employee Name]:[Office]],7))</f>
        <v>SP</v>
      </c>
      <c r="F5136" s="19" t="str">
        <f>IF(ISBLANK(LeaveTracker[[#This Row],[Employee Name]]),"-----",VLOOKUP(LeaveTracker[[#This Row],[Employee Name]],Employees[[Employee Name]:[Office]],6))</f>
        <v>REGULAR</v>
      </c>
      <c r="G5136" s="24">
        <v>44985</v>
      </c>
      <c r="H5136" s="24">
        <v>44985</v>
      </c>
      <c r="I5136" s="19" t="s">
        <v>298</v>
      </c>
      <c r="J5136" s="43" t="s">
        <v>105</v>
      </c>
      <c r="K5136" s="61" t="str">
        <f ca="1">LeaveTracker[[#This Row],[Days]]&amp;" "&amp;LeaveTracker[[#This Row],[Type of Leave]]</f>
        <v>1 OTHER</v>
      </c>
      <c r="L5136" s="23">
        <f ca="1">NETWORKDAYS(LeaveTracker[[#This Row],[Start Date]],LeaveTracker[[#This Row],[End Date]],lstHolidays)</f>
        <v>1</v>
      </c>
      <c r="M5136" s="27"/>
    </row>
    <row r="5137" spans="1:13" ht="30" customHeight="1" x14ac:dyDescent="0.3">
      <c r="A5137" s="27">
        <f t="shared" si="55"/>
        <v>1401</v>
      </c>
      <c r="B5137" s="31">
        <v>45029</v>
      </c>
      <c r="C5137" s="31">
        <v>44986</v>
      </c>
      <c r="D5137" s="19" t="s">
        <v>671</v>
      </c>
      <c r="E5137" s="19" t="str">
        <f>IF(ISBLANK(LeaveTracker[[#This Row],[Employee Name]]),"-----",VLOOKUP(LeaveTracker[[#This Row],[Employee Name]],Employees[[Employee Name]:[Office]],7))</f>
        <v>SP</v>
      </c>
      <c r="F5137" s="19" t="str">
        <f>IF(ISBLANK(LeaveTracker[[#This Row],[Employee Name]]),"-----",VLOOKUP(LeaveTracker[[#This Row],[Employee Name]],Employees[[Employee Name]:[Office]],6))</f>
        <v>REGULAR</v>
      </c>
      <c r="G5137" s="24">
        <v>44994</v>
      </c>
      <c r="H5137" s="24">
        <v>44995</v>
      </c>
      <c r="I5137" s="19" t="s">
        <v>298</v>
      </c>
      <c r="J5137" s="43" t="s">
        <v>105</v>
      </c>
      <c r="K5137" s="61" t="str">
        <f ca="1">LeaveTracker[[#This Row],[Days]]&amp;" "&amp;LeaveTracker[[#This Row],[Type of Leave]]</f>
        <v>2 OTHER</v>
      </c>
      <c r="L5137" s="23">
        <f ca="1">NETWORKDAYS(LeaveTracker[[#This Row],[Start Date]],LeaveTracker[[#This Row],[End Date]],lstHolidays)</f>
        <v>2</v>
      </c>
      <c r="M5137" s="27"/>
    </row>
    <row r="5138" spans="1:13" ht="30" customHeight="1" x14ac:dyDescent="0.3">
      <c r="A5138" s="27">
        <f t="shared" si="55"/>
        <v>1402</v>
      </c>
      <c r="B5138" s="31">
        <v>45029</v>
      </c>
      <c r="C5138" s="31">
        <v>44987</v>
      </c>
      <c r="D5138" s="19" t="s">
        <v>1190</v>
      </c>
      <c r="E5138" s="19" t="str">
        <f>IF(ISBLANK(LeaveTracker[[#This Row],[Employee Name]]),"-----",VLOOKUP(LeaveTracker[[#This Row],[Employee Name]],Employees[[Employee Name]:[Office]],7))</f>
        <v>BUDGET</v>
      </c>
      <c r="F5138" s="19" t="str">
        <f>IF(ISBLANK(LeaveTracker[[#This Row],[Employee Name]]),"-----",VLOOKUP(LeaveTracker[[#This Row],[Employee Name]],Employees[[Employee Name]:[Office]],6))</f>
        <v>REGULAR</v>
      </c>
      <c r="G5138" s="24">
        <v>45005</v>
      </c>
      <c r="H5138" s="24">
        <v>45005</v>
      </c>
      <c r="I5138" s="19" t="s">
        <v>82</v>
      </c>
      <c r="K5138" s="61" t="str">
        <f ca="1">LeaveTracker[[#This Row],[Days]]&amp;" "&amp;LeaveTracker[[#This Row],[Type of Leave]]</f>
        <v>1 VL</v>
      </c>
      <c r="L5138" s="23">
        <f ca="1">NETWORKDAYS(LeaveTracker[[#This Row],[Start Date]],LeaveTracker[[#This Row],[End Date]],lstHolidays)</f>
        <v>1</v>
      </c>
      <c r="M5138" s="27"/>
    </row>
    <row r="5139" spans="1:13" ht="30" customHeight="1" x14ac:dyDescent="0.3">
      <c r="A5139" s="27">
        <f t="shared" si="55"/>
        <v>1403</v>
      </c>
      <c r="B5139" s="31">
        <v>45029</v>
      </c>
      <c r="C5139" s="31">
        <v>44987</v>
      </c>
      <c r="D5139" s="19" t="s">
        <v>1190</v>
      </c>
      <c r="E5139" s="19" t="str">
        <f>IF(ISBLANK(LeaveTracker[[#This Row],[Employee Name]]),"-----",VLOOKUP(LeaveTracker[[#This Row],[Employee Name]],Employees[[Employee Name]:[Office]],7))</f>
        <v>BUDGET</v>
      </c>
      <c r="F5139" s="19" t="str">
        <f>IF(ISBLANK(LeaveTracker[[#This Row],[Employee Name]]),"-----",VLOOKUP(LeaveTracker[[#This Row],[Employee Name]],Employees[[Employee Name]:[Office]],6))</f>
        <v>REGULAR</v>
      </c>
      <c r="G5139" s="24">
        <v>44994</v>
      </c>
      <c r="H5139" s="24">
        <v>44994</v>
      </c>
      <c r="I5139" s="19" t="s">
        <v>298</v>
      </c>
      <c r="J5139" s="43" t="s">
        <v>105</v>
      </c>
      <c r="K5139" s="61" t="str">
        <f ca="1">LeaveTracker[[#This Row],[Days]]&amp;" "&amp;LeaveTracker[[#This Row],[Type of Leave]]</f>
        <v>1 OTHER</v>
      </c>
      <c r="L5139" s="23">
        <f ca="1">NETWORKDAYS(LeaveTracker[[#This Row],[Start Date]],LeaveTracker[[#This Row],[End Date]],lstHolidays)</f>
        <v>1</v>
      </c>
      <c r="M5139" s="27"/>
    </row>
    <row r="5140" spans="1:13" ht="30" customHeight="1" x14ac:dyDescent="0.3">
      <c r="A5140" s="27">
        <f t="shared" si="55"/>
        <v>1404</v>
      </c>
      <c r="B5140" s="31">
        <v>45029</v>
      </c>
      <c r="C5140" s="31">
        <v>44987</v>
      </c>
      <c r="D5140" s="19" t="s">
        <v>116</v>
      </c>
      <c r="E5140" s="19" t="str">
        <f>IF(ISBLANK(LeaveTracker[[#This Row],[Employee Name]]),"-----",VLOOKUP(LeaveTracker[[#This Row],[Employee Name]],Employees[[Employee Name]:[Office]],7))</f>
        <v>CHARACTER OFFICE</v>
      </c>
      <c r="F5140" s="19" t="str">
        <f>IF(ISBLANK(LeaveTracker[[#This Row],[Employee Name]]),"-----",VLOOKUP(LeaveTracker[[#This Row],[Employee Name]],Employees[[Employee Name]:[Office]],6))</f>
        <v>REGULAR</v>
      </c>
      <c r="G5140" s="24">
        <v>44984</v>
      </c>
      <c r="H5140" s="24">
        <v>44986</v>
      </c>
      <c r="I5140" s="19" t="s">
        <v>81</v>
      </c>
      <c r="K5140" s="61" t="str">
        <f ca="1">LeaveTracker[[#This Row],[Days]]&amp;" "&amp;LeaveTracker[[#This Row],[Type of Leave]]</f>
        <v>3 SL</v>
      </c>
      <c r="L5140" s="23">
        <f ca="1">NETWORKDAYS(LeaveTracker[[#This Row],[Start Date]],LeaveTracker[[#This Row],[End Date]],lstHolidays)</f>
        <v>3</v>
      </c>
      <c r="M5140" s="27"/>
    </row>
    <row r="5141" spans="1:13" ht="30" customHeight="1" x14ac:dyDescent="0.3">
      <c r="A5141" s="27">
        <f t="shared" si="55"/>
        <v>1405</v>
      </c>
      <c r="B5141" s="31">
        <v>45029</v>
      </c>
      <c r="C5141" s="31">
        <v>44986</v>
      </c>
      <c r="D5141" s="19" t="s">
        <v>504</v>
      </c>
      <c r="E5141" s="19" t="str">
        <f>IF(ISBLANK(LeaveTracker[[#This Row],[Employee Name]]),"-----",VLOOKUP(LeaveTracker[[#This Row],[Employee Name]],Employees[[Employee Name]:[Office]],7))</f>
        <v>THRDC</v>
      </c>
      <c r="F5141" s="19" t="str">
        <f>IF(ISBLANK(LeaveTracker[[#This Row],[Employee Name]]),"-----",VLOOKUP(LeaveTracker[[#This Row],[Employee Name]],Employees[[Employee Name]:[Office]],6))</f>
        <v>REGULAR</v>
      </c>
      <c r="G5141" s="24">
        <v>44995</v>
      </c>
      <c r="H5141" s="24">
        <v>44995</v>
      </c>
      <c r="I5141" s="19" t="s">
        <v>298</v>
      </c>
      <c r="J5141" s="43" t="s">
        <v>105</v>
      </c>
      <c r="K5141" s="61" t="str">
        <f ca="1">LeaveTracker[[#This Row],[Days]]&amp;" "&amp;LeaveTracker[[#This Row],[Type of Leave]]</f>
        <v>1 OTHER</v>
      </c>
      <c r="L5141" s="23">
        <f ca="1">NETWORKDAYS(LeaveTracker[[#This Row],[Start Date]],LeaveTracker[[#This Row],[End Date]],lstHolidays)</f>
        <v>1</v>
      </c>
      <c r="M5141" s="27"/>
    </row>
    <row r="5142" spans="1:13" ht="30" customHeight="1" x14ac:dyDescent="0.3">
      <c r="A5142" s="27">
        <f t="shared" si="55"/>
        <v>1406</v>
      </c>
      <c r="B5142" s="31">
        <v>45029</v>
      </c>
      <c r="C5142" s="31">
        <v>44986</v>
      </c>
      <c r="D5142" s="19" t="s">
        <v>186</v>
      </c>
      <c r="E5142" s="19" t="str">
        <f>IF(ISBLANK(LeaveTracker[[#This Row],[Employee Name]]),"-----",VLOOKUP(LeaveTracker[[#This Row],[Employee Name]],Employees[[Employee Name]:[Office]],7))</f>
        <v>CBO</v>
      </c>
      <c r="F5142" s="19" t="str">
        <f>IF(ISBLANK(LeaveTracker[[#This Row],[Employee Name]]),"-----",VLOOKUP(LeaveTracker[[#This Row],[Employee Name]],Employees[[Employee Name]:[Office]],6))</f>
        <v>REGULAR</v>
      </c>
      <c r="G5142" s="24">
        <v>45013</v>
      </c>
      <c r="H5142" s="24">
        <v>45013</v>
      </c>
      <c r="I5142" s="19" t="s">
        <v>81</v>
      </c>
      <c r="K5142" s="61" t="str">
        <f ca="1">LeaveTracker[[#This Row],[Days]]&amp;" "&amp;LeaveTracker[[#This Row],[Type of Leave]]</f>
        <v>1 SL</v>
      </c>
      <c r="L5142" s="23">
        <f ca="1">NETWORKDAYS(LeaveTracker[[#This Row],[Start Date]],LeaveTracker[[#This Row],[End Date]],lstHolidays)</f>
        <v>1</v>
      </c>
      <c r="M5142" s="27"/>
    </row>
    <row r="5143" spans="1:13" ht="30" customHeight="1" x14ac:dyDescent="0.3">
      <c r="A5143" s="27">
        <f t="shared" si="55"/>
        <v>1407</v>
      </c>
      <c r="B5143" s="31">
        <v>45029</v>
      </c>
      <c r="C5143" s="31">
        <v>44987</v>
      </c>
      <c r="D5143" s="19" t="s">
        <v>1265</v>
      </c>
      <c r="E5143" s="19" t="str">
        <f>IF(ISBLANK(LeaveTracker[[#This Row],[Employee Name]]),"-----",VLOOKUP(LeaveTracker[[#This Row],[Employee Name]],Employees[[Employee Name]:[Office]],7))</f>
        <v>BUDGET</v>
      </c>
      <c r="F5143" s="19" t="str">
        <f>IF(ISBLANK(LeaveTracker[[#This Row],[Employee Name]]),"-----",VLOOKUP(LeaveTracker[[#This Row],[Employee Name]],Employees[[Employee Name]:[Office]],6))</f>
        <v>REGULAR</v>
      </c>
      <c r="G5143" s="24">
        <v>44988</v>
      </c>
      <c r="H5143" s="24">
        <v>44988</v>
      </c>
      <c r="I5143" s="19" t="s">
        <v>298</v>
      </c>
      <c r="J5143" s="43" t="s">
        <v>105</v>
      </c>
      <c r="K5143" s="61" t="str">
        <f ca="1">LeaveTracker[[#This Row],[Days]]&amp;" "&amp;LeaveTracker[[#This Row],[Type of Leave]]</f>
        <v>1 OTHER</v>
      </c>
      <c r="L5143" s="23">
        <f ca="1">NETWORKDAYS(LeaveTracker[[#This Row],[Start Date]],LeaveTracker[[#This Row],[End Date]],lstHolidays)</f>
        <v>1</v>
      </c>
      <c r="M5143" s="27"/>
    </row>
    <row r="5144" spans="1:13" ht="30" customHeight="1" x14ac:dyDescent="0.3">
      <c r="A5144" s="27">
        <f t="shared" si="55"/>
        <v>1408</v>
      </c>
      <c r="B5144" s="31">
        <v>45029</v>
      </c>
      <c r="C5144" s="31">
        <v>44987</v>
      </c>
      <c r="D5144" s="19" t="s">
        <v>871</v>
      </c>
      <c r="E5144" s="19" t="str">
        <f>IF(ISBLANK(LeaveTracker[[#This Row],[Employee Name]]),"-----",VLOOKUP(LeaveTracker[[#This Row],[Employee Name]],Employees[[Employee Name]:[Office]],7))</f>
        <v>ACCOUNTING</v>
      </c>
      <c r="F5144" s="19" t="str">
        <f>IF(ISBLANK(LeaveTracker[[#This Row],[Employee Name]]),"-----",VLOOKUP(LeaveTracker[[#This Row],[Employee Name]],Employees[[Employee Name]:[Office]],6))</f>
        <v>REGULAR</v>
      </c>
      <c r="G5144" s="31">
        <v>44987</v>
      </c>
      <c r="H5144" s="31">
        <v>44987</v>
      </c>
      <c r="I5144" s="19" t="s">
        <v>81</v>
      </c>
      <c r="K5144" s="61" t="str">
        <f ca="1">LeaveTracker[[#This Row],[Days]]&amp;" "&amp;LeaveTracker[[#This Row],[Type of Leave]]</f>
        <v>1 SL</v>
      </c>
      <c r="L5144" s="23">
        <f ca="1">NETWORKDAYS(LeaveTracker[[#This Row],[Start Date]],LeaveTracker[[#This Row],[End Date]],lstHolidays)</f>
        <v>1</v>
      </c>
      <c r="M5144" s="27"/>
    </row>
    <row r="5145" spans="1:13" ht="30" customHeight="1" x14ac:dyDescent="0.3">
      <c r="A5145" s="27">
        <f t="shared" si="55"/>
        <v>1409</v>
      </c>
      <c r="B5145" s="31">
        <v>45029</v>
      </c>
      <c r="C5145" s="31">
        <v>44950</v>
      </c>
      <c r="D5145" s="19" t="s">
        <v>519</v>
      </c>
      <c r="E5145" s="19" t="str">
        <f>IF(ISBLANK(LeaveTracker[[#This Row],[Employee Name]]),"-----",VLOOKUP(LeaveTracker[[#This Row],[Employee Name]],Employees[[Employee Name]:[Office]],7))</f>
        <v>ACCOUNTING</v>
      </c>
      <c r="F5145" s="19" t="str">
        <f>IF(ISBLANK(LeaveTracker[[#This Row],[Employee Name]]),"-----",VLOOKUP(LeaveTracker[[#This Row],[Employee Name]],Employees[[Employee Name]:[Office]],6))</f>
        <v>REGULAR</v>
      </c>
      <c r="G5145" s="24">
        <v>44985</v>
      </c>
      <c r="H5145" s="24">
        <v>44985</v>
      </c>
      <c r="I5145" s="19" t="s">
        <v>81</v>
      </c>
      <c r="K5145" s="61" t="str">
        <f ca="1">LeaveTracker[[#This Row],[Days]]&amp;" "&amp;LeaveTracker[[#This Row],[Type of Leave]]</f>
        <v>1 SL</v>
      </c>
      <c r="L5145" s="23">
        <f ca="1">NETWORKDAYS(LeaveTracker[[#This Row],[Start Date]],LeaveTracker[[#This Row],[End Date]],lstHolidays)</f>
        <v>1</v>
      </c>
      <c r="M5145" s="27"/>
    </row>
    <row r="5146" spans="1:13" ht="30" customHeight="1" x14ac:dyDescent="0.3">
      <c r="A5146" s="27">
        <f t="shared" si="55"/>
        <v>1410</v>
      </c>
      <c r="B5146" s="31">
        <v>45029</v>
      </c>
      <c r="C5146" s="31">
        <v>45019</v>
      </c>
      <c r="D5146" s="19" t="s">
        <v>2111</v>
      </c>
      <c r="E5146" s="19" t="str">
        <f>IF(ISBLANK(LeaveTracker[[#This Row],[Employee Name]]),"-----",VLOOKUP(LeaveTracker[[#This Row],[Employee Name]],Employees[[Employee Name]:[Office]],7))</f>
        <v>CENRO</v>
      </c>
      <c r="F5146" s="19">
        <f>IF(ISBLANK(LeaveTracker[[#This Row],[Employee Name]]),"-----",VLOOKUP(LeaveTracker[[#This Row],[Employee Name]],Employees[[Employee Name]:[Office]],6))</f>
        <v>0</v>
      </c>
      <c r="G5146" s="24">
        <v>45016</v>
      </c>
      <c r="H5146" s="24">
        <v>45016</v>
      </c>
      <c r="I5146" s="19" t="s">
        <v>81</v>
      </c>
      <c r="K5146" s="61" t="str">
        <f ca="1">LeaveTracker[[#This Row],[Days]]&amp;" "&amp;LeaveTracker[[#This Row],[Type of Leave]]</f>
        <v>1 SL</v>
      </c>
      <c r="L5146" s="23">
        <f ca="1">NETWORKDAYS(LeaveTracker[[#This Row],[Start Date]],LeaveTracker[[#This Row],[End Date]],lstHolidays)</f>
        <v>1</v>
      </c>
      <c r="M5146" s="27"/>
    </row>
    <row r="5147" spans="1:13" ht="30" customHeight="1" x14ac:dyDescent="0.3">
      <c r="A5147" s="27">
        <f t="shared" si="55"/>
        <v>1411</v>
      </c>
      <c r="B5147" s="31">
        <v>45029</v>
      </c>
      <c r="C5147" s="31">
        <v>45006</v>
      </c>
      <c r="D5147" s="19" t="s">
        <v>553</v>
      </c>
      <c r="E5147" s="19" t="str">
        <f>IF(ISBLANK(LeaveTracker[[#This Row],[Employee Name]]),"-----",VLOOKUP(LeaveTracker[[#This Row],[Employee Name]],Employees[[Employee Name]:[Office]],7))</f>
        <v>CENRO</v>
      </c>
      <c r="F5147" s="19" t="str">
        <f>IF(ISBLANK(LeaveTracker[[#This Row],[Employee Name]]),"-----",VLOOKUP(LeaveTracker[[#This Row],[Employee Name]],Employees[[Employee Name]:[Office]],6))</f>
        <v>REGULAR</v>
      </c>
      <c r="G5147" s="24">
        <v>45005</v>
      </c>
      <c r="H5147" s="24">
        <v>45005</v>
      </c>
      <c r="I5147" s="19" t="s">
        <v>81</v>
      </c>
      <c r="K5147" s="61" t="str">
        <f ca="1">LeaveTracker[[#This Row],[Days]]&amp;" "&amp;LeaveTracker[[#This Row],[Type of Leave]]</f>
        <v>1 SL</v>
      </c>
      <c r="L5147" s="23">
        <f ca="1">NETWORKDAYS(LeaveTracker[[#This Row],[Start Date]],LeaveTracker[[#This Row],[End Date]],lstHolidays)</f>
        <v>1</v>
      </c>
      <c r="M5147" s="27"/>
    </row>
    <row r="5148" spans="1:13" ht="30" customHeight="1" x14ac:dyDescent="0.3">
      <c r="A5148" s="27">
        <f t="shared" si="55"/>
        <v>1412</v>
      </c>
      <c r="B5148" s="31">
        <v>45029</v>
      </c>
      <c r="C5148" s="31">
        <v>45006</v>
      </c>
      <c r="D5148" s="19" t="s">
        <v>569</v>
      </c>
      <c r="E5148" s="19" t="str">
        <f>IF(ISBLANK(LeaveTracker[[#This Row],[Employee Name]]),"-----",VLOOKUP(LeaveTracker[[#This Row],[Employee Name]],Employees[[Employee Name]:[Office]],7))</f>
        <v>CTO</v>
      </c>
      <c r="F5148" s="19" t="str">
        <f>IF(ISBLANK(LeaveTracker[[#This Row],[Employee Name]]),"-----",VLOOKUP(LeaveTracker[[#This Row],[Employee Name]],Employees[[Employee Name]:[Office]],6))</f>
        <v>REGULAR</v>
      </c>
      <c r="G5148" s="24">
        <v>45005</v>
      </c>
      <c r="H5148" s="24">
        <v>45005</v>
      </c>
      <c r="I5148" s="19" t="s">
        <v>81</v>
      </c>
      <c r="K5148" s="61" t="str">
        <f ca="1">LeaveTracker[[#This Row],[Days]]&amp;" "&amp;LeaveTracker[[#This Row],[Type of Leave]]</f>
        <v>1 SL</v>
      </c>
      <c r="L5148" s="23">
        <f ca="1">NETWORKDAYS(LeaveTracker[[#This Row],[Start Date]],LeaveTracker[[#This Row],[End Date]],lstHolidays)</f>
        <v>1</v>
      </c>
      <c r="M5148" s="27"/>
    </row>
    <row r="5149" spans="1:13" ht="30" customHeight="1" x14ac:dyDescent="0.3">
      <c r="A5149" s="27">
        <f t="shared" si="55"/>
        <v>1413</v>
      </c>
      <c r="B5149" s="31">
        <v>45029</v>
      </c>
      <c r="C5149" s="31">
        <v>45009</v>
      </c>
      <c r="D5149" s="8" t="s">
        <v>290</v>
      </c>
      <c r="E5149" s="19" t="str">
        <f>IF(ISBLANK(LeaveTracker[[#This Row],[Employee Name]]),"-----",VLOOKUP(LeaveTracker[[#This Row],[Employee Name]],Employees[[Employee Name]:[Office]],7))</f>
        <v>CENRO</v>
      </c>
      <c r="F5149" s="19" t="str">
        <f>IF(ISBLANK(LeaveTracker[[#This Row],[Employee Name]]),"-----",VLOOKUP(LeaveTracker[[#This Row],[Employee Name]],Employees[[Employee Name]:[Office]],6))</f>
        <v>REGULAR</v>
      </c>
      <c r="G5149" s="24">
        <v>45001</v>
      </c>
      <c r="H5149" s="24">
        <v>45001</v>
      </c>
      <c r="I5149" s="19" t="s">
        <v>81</v>
      </c>
      <c r="K5149" s="61" t="str">
        <f ca="1">LeaveTracker[[#This Row],[Days]]&amp;" "&amp;LeaveTracker[[#This Row],[Type of Leave]]</f>
        <v>1 SL</v>
      </c>
      <c r="L5149" s="23">
        <f ca="1">NETWORKDAYS(LeaveTracker[[#This Row],[Start Date]],LeaveTracker[[#This Row],[End Date]],lstHolidays)</f>
        <v>1</v>
      </c>
      <c r="M5149" s="27"/>
    </row>
    <row r="5150" spans="1:13" ht="30" customHeight="1" x14ac:dyDescent="0.3">
      <c r="A5150" s="27">
        <v>1413</v>
      </c>
      <c r="B5150" s="31">
        <v>45029</v>
      </c>
      <c r="C5150" s="31">
        <v>45009</v>
      </c>
      <c r="D5150" s="8" t="s">
        <v>290</v>
      </c>
      <c r="E5150" s="19" t="str">
        <f>IF(ISBLANK(LeaveTracker[[#This Row],[Employee Name]]),"-----",VLOOKUP(LeaveTracker[[#This Row],[Employee Name]],Employees[[Employee Name]:[Office]],7))</f>
        <v>CENRO</v>
      </c>
      <c r="F5150" s="19" t="str">
        <f>IF(ISBLANK(LeaveTracker[[#This Row],[Employee Name]]),"-----",VLOOKUP(LeaveTracker[[#This Row],[Employee Name]],Employees[[Employee Name]:[Office]],6))</f>
        <v>REGULAR</v>
      </c>
      <c r="G5150" s="24">
        <v>45008</v>
      </c>
      <c r="H5150" s="24">
        <v>45008</v>
      </c>
      <c r="I5150" s="19" t="s">
        <v>81</v>
      </c>
      <c r="K5150" s="61" t="str">
        <f ca="1">LeaveTracker[[#This Row],[Days]]&amp;" "&amp;LeaveTracker[[#This Row],[Type of Leave]]</f>
        <v>1 SL</v>
      </c>
      <c r="L5150" s="23">
        <f ca="1">NETWORKDAYS(LeaveTracker[[#This Row],[Start Date]],LeaveTracker[[#This Row],[End Date]],lstHolidays)</f>
        <v>1</v>
      </c>
      <c r="M5150" s="27"/>
    </row>
    <row r="5151" spans="1:13" ht="30" customHeight="1" x14ac:dyDescent="0.3">
      <c r="A5151" s="27">
        <f t="shared" ref="A5151:A5214" si="56">A5150+1</f>
        <v>1414</v>
      </c>
      <c r="B5151" s="31">
        <v>45029</v>
      </c>
      <c r="C5151" s="31">
        <v>44986</v>
      </c>
      <c r="D5151" s="19" t="s">
        <v>179</v>
      </c>
      <c r="E5151" s="19" t="str">
        <f>IF(ISBLANK(LeaveTracker[[#This Row],[Employee Name]]),"-----",VLOOKUP(LeaveTracker[[#This Row],[Employee Name]],Employees[[Employee Name]:[Office]],7))</f>
        <v>DOE</v>
      </c>
      <c r="F5151" s="19" t="str">
        <f>IF(ISBLANK(LeaveTracker[[#This Row],[Employee Name]]),"-----",VLOOKUP(LeaveTracker[[#This Row],[Employee Name]],Employees[[Employee Name]:[Office]],6))</f>
        <v>REGULAR</v>
      </c>
      <c r="G5151" s="24">
        <v>44984</v>
      </c>
      <c r="H5151" s="24">
        <v>44984</v>
      </c>
      <c r="I5151" s="19" t="s">
        <v>298</v>
      </c>
      <c r="J5151" s="43" t="s">
        <v>105</v>
      </c>
      <c r="K5151" s="61" t="str">
        <f ca="1">LeaveTracker[[#This Row],[Days]]&amp;" "&amp;LeaveTracker[[#This Row],[Type of Leave]]</f>
        <v>1 OTHER</v>
      </c>
      <c r="L5151" s="23">
        <f ca="1">NETWORKDAYS(LeaveTracker[[#This Row],[Start Date]],LeaveTracker[[#This Row],[End Date]],lstHolidays)</f>
        <v>1</v>
      </c>
      <c r="M5151" s="27"/>
    </row>
    <row r="5152" spans="1:13" ht="30" customHeight="1" x14ac:dyDescent="0.3">
      <c r="A5152" s="27">
        <f t="shared" si="56"/>
        <v>1415</v>
      </c>
      <c r="B5152" s="31">
        <v>45029</v>
      </c>
      <c r="C5152" s="31">
        <v>44986</v>
      </c>
      <c r="D5152" s="19" t="s">
        <v>525</v>
      </c>
      <c r="E5152" s="19" t="str">
        <f>IF(ISBLANK(LeaveTracker[[#This Row],[Employee Name]]),"-----",VLOOKUP(LeaveTracker[[#This Row],[Employee Name]],Employees[[Employee Name]:[Office]],7))</f>
        <v>GSO</v>
      </c>
      <c r="F5152" s="19" t="str">
        <f>IF(ISBLANK(LeaveTracker[[#This Row],[Employee Name]]),"-----",VLOOKUP(LeaveTracker[[#This Row],[Employee Name]],Employees[[Employee Name]:[Office]],6))</f>
        <v>REGULAR</v>
      </c>
      <c r="G5152" s="24">
        <v>45002</v>
      </c>
      <c r="H5152" s="24">
        <v>45002</v>
      </c>
      <c r="I5152" s="19" t="s">
        <v>82</v>
      </c>
      <c r="K5152" s="61" t="str">
        <f ca="1">LeaveTracker[[#This Row],[Days]]&amp;" "&amp;LeaveTracker[[#This Row],[Type of Leave]]</f>
        <v>1 VL</v>
      </c>
      <c r="L5152" s="23">
        <f ca="1">NETWORKDAYS(LeaveTracker[[#This Row],[Start Date]],LeaveTracker[[#This Row],[End Date]],lstHolidays)</f>
        <v>1</v>
      </c>
      <c r="M5152" s="27"/>
    </row>
    <row r="5153" spans="1:13" ht="30" customHeight="1" x14ac:dyDescent="0.3">
      <c r="A5153" s="27">
        <f t="shared" si="56"/>
        <v>1416</v>
      </c>
      <c r="B5153" s="31">
        <v>45029</v>
      </c>
      <c r="C5153" s="31">
        <v>44986</v>
      </c>
      <c r="D5153" s="19" t="s">
        <v>477</v>
      </c>
      <c r="E5153" s="19" t="str">
        <f>IF(ISBLANK(LeaveTracker[[#This Row],[Employee Name]]),"-----",VLOOKUP(LeaveTracker[[#This Row],[Employee Name]],Employees[[Employee Name]:[Office]],7))</f>
        <v>ADMIN OFFICE</v>
      </c>
      <c r="F5153" s="19" t="str">
        <f>IF(ISBLANK(LeaveTracker[[#This Row],[Employee Name]]),"-----",VLOOKUP(LeaveTracker[[#This Row],[Employee Name]],Employees[[Employee Name]:[Office]],6))</f>
        <v>REGULAR</v>
      </c>
      <c r="G5153" s="24">
        <v>44993</v>
      </c>
      <c r="H5153" s="24">
        <v>44995</v>
      </c>
      <c r="I5153" s="19" t="s">
        <v>298</v>
      </c>
      <c r="J5153" s="43" t="s">
        <v>2255</v>
      </c>
      <c r="K5153" s="61" t="str">
        <f ca="1">LeaveTracker[[#This Row],[Days]]&amp;" "&amp;LeaveTracker[[#This Row],[Type of Leave]]</f>
        <v>3 OTHER</v>
      </c>
      <c r="L5153" s="23">
        <f ca="1">NETWORKDAYS(LeaveTracker[[#This Row],[Start Date]],LeaveTracker[[#This Row],[End Date]],lstHolidays)</f>
        <v>3</v>
      </c>
      <c r="M5153" s="27"/>
    </row>
    <row r="5154" spans="1:13" ht="30" customHeight="1" x14ac:dyDescent="0.3">
      <c r="A5154" s="27">
        <f t="shared" si="56"/>
        <v>1417</v>
      </c>
      <c r="B5154" s="31">
        <v>45029</v>
      </c>
      <c r="C5154" s="24">
        <v>45001</v>
      </c>
      <c r="D5154" s="19" t="s">
        <v>834</v>
      </c>
      <c r="E5154" s="19" t="str">
        <f>IF(ISBLANK(LeaveTracker[[#This Row],[Employee Name]]),"-----",VLOOKUP(LeaveTracker[[#This Row],[Employee Name]],Employees[[Employee Name]:[Office]],7))</f>
        <v>CTO</v>
      </c>
      <c r="F5154" s="19" t="str">
        <f>IF(ISBLANK(LeaveTracker[[#This Row],[Employee Name]]),"-----",VLOOKUP(LeaveTracker[[#This Row],[Employee Name]],Employees[[Employee Name]:[Office]],6))</f>
        <v>REGULAR</v>
      </c>
      <c r="G5154" s="24">
        <v>45001</v>
      </c>
      <c r="H5154" s="24">
        <v>45001</v>
      </c>
      <c r="I5154" s="19" t="s">
        <v>81</v>
      </c>
      <c r="K5154" s="61" t="str">
        <f ca="1">LeaveTracker[[#This Row],[Days]]&amp;" "&amp;LeaveTracker[[#This Row],[Type of Leave]]</f>
        <v>1 SL</v>
      </c>
      <c r="L5154" s="23">
        <f ca="1">NETWORKDAYS(LeaveTracker[[#This Row],[Start Date]],LeaveTracker[[#This Row],[End Date]],lstHolidays)</f>
        <v>1</v>
      </c>
      <c r="M5154" s="27"/>
    </row>
    <row r="5155" spans="1:13" ht="30" customHeight="1" x14ac:dyDescent="0.3">
      <c r="A5155" s="27">
        <f t="shared" si="56"/>
        <v>1418</v>
      </c>
      <c r="B5155" s="31">
        <v>45029</v>
      </c>
      <c r="C5155" s="31">
        <v>44998</v>
      </c>
      <c r="D5155" s="19" t="s">
        <v>2017</v>
      </c>
      <c r="E5155" s="19" t="str">
        <f>IF(ISBLANK(LeaveTracker[[#This Row],[Employee Name]]),"-----",VLOOKUP(LeaveTracker[[#This Row],[Employee Name]],Employees[[Employee Name]:[Office]],7))</f>
        <v>HRMO</v>
      </c>
      <c r="F5155" s="19" t="str">
        <f>IF(ISBLANK(LeaveTracker[[#This Row],[Employee Name]]),"-----",VLOOKUP(LeaveTracker[[#This Row],[Employee Name]],Employees[[Employee Name]:[Office]],6))</f>
        <v>REGULAR</v>
      </c>
      <c r="G5155" s="24">
        <v>45006</v>
      </c>
      <c r="H5155" s="24">
        <v>45006</v>
      </c>
      <c r="I5155" s="19" t="s">
        <v>298</v>
      </c>
      <c r="J5155" s="43" t="s">
        <v>105</v>
      </c>
      <c r="K5155" s="61" t="str">
        <f ca="1">LeaveTracker[[#This Row],[Days]]&amp;" "&amp;LeaveTracker[[#This Row],[Type of Leave]]</f>
        <v>1 OTHER</v>
      </c>
      <c r="L5155" s="23">
        <f ca="1">NETWORKDAYS(LeaveTracker[[#This Row],[Start Date]],LeaveTracker[[#This Row],[End Date]],lstHolidays)</f>
        <v>1</v>
      </c>
      <c r="M5155" s="27"/>
    </row>
    <row r="5156" spans="1:13" ht="30" customHeight="1" x14ac:dyDescent="0.3">
      <c r="A5156" s="27">
        <f t="shared" si="56"/>
        <v>1419</v>
      </c>
      <c r="B5156" s="31">
        <v>45029</v>
      </c>
      <c r="C5156" s="31">
        <v>44993</v>
      </c>
      <c r="D5156" s="19" t="s">
        <v>2017</v>
      </c>
      <c r="E5156" s="19" t="str">
        <f>IF(ISBLANK(LeaveTracker[[#This Row],[Employee Name]]),"-----",VLOOKUP(LeaveTracker[[#This Row],[Employee Name]],Employees[[Employee Name]:[Office]],7))</f>
        <v>HRMO</v>
      </c>
      <c r="F5156" s="19" t="str">
        <f>IF(ISBLANK(LeaveTracker[[#This Row],[Employee Name]]),"-----",VLOOKUP(LeaveTracker[[#This Row],[Employee Name]],Employees[[Employee Name]:[Office]],6))</f>
        <v>REGULAR</v>
      </c>
      <c r="G5156" s="24">
        <v>45000</v>
      </c>
      <c r="H5156" s="24">
        <v>45000</v>
      </c>
      <c r="I5156" s="19" t="s">
        <v>82</v>
      </c>
      <c r="K5156" s="61" t="str">
        <f ca="1">LeaveTracker[[#This Row],[Days]]&amp;" "&amp;LeaveTracker[[#This Row],[Type of Leave]]</f>
        <v>1 VL</v>
      </c>
      <c r="L5156" s="23">
        <f ca="1">NETWORKDAYS(LeaveTracker[[#This Row],[Start Date]],LeaveTracker[[#This Row],[End Date]],lstHolidays)</f>
        <v>1</v>
      </c>
      <c r="M5156" s="27"/>
    </row>
    <row r="5157" spans="1:13" ht="30" customHeight="1" x14ac:dyDescent="0.3">
      <c r="A5157" s="27">
        <f t="shared" si="56"/>
        <v>1420</v>
      </c>
      <c r="B5157" s="31">
        <v>45029</v>
      </c>
      <c r="C5157" s="31">
        <v>45000</v>
      </c>
      <c r="D5157" s="19" t="s">
        <v>2258</v>
      </c>
      <c r="E5157" s="19" t="str">
        <f>IF(ISBLANK(LeaveTracker[[#This Row],[Employee Name]]),"-----",VLOOKUP(LeaveTracker[[#This Row],[Employee Name]],Employees[[Employee Name]:[Office]],7))</f>
        <v>TOPS-CSU</v>
      </c>
      <c r="F5157" s="19">
        <f>IF(ISBLANK(LeaveTracker[[#This Row],[Employee Name]]),"-----",VLOOKUP(LeaveTracker[[#This Row],[Employee Name]],Employees[[Employee Name]:[Office]],6))</f>
        <v>0</v>
      </c>
      <c r="G5157" s="24">
        <v>44977</v>
      </c>
      <c r="H5157" s="24">
        <v>44995</v>
      </c>
      <c r="I5157" s="19" t="s">
        <v>81</v>
      </c>
      <c r="K5157" s="61" t="str">
        <f ca="1">LeaveTracker[[#This Row],[Days]]&amp;" "&amp;LeaveTracker[[#This Row],[Type of Leave]]</f>
        <v>15 SL</v>
      </c>
      <c r="L5157" s="23">
        <f ca="1">NETWORKDAYS(LeaveTracker[[#This Row],[Start Date]],LeaveTracker[[#This Row],[End Date]],lstHolidays)</f>
        <v>15</v>
      </c>
      <c r="M5157" s="27"/>
    </row>
    <row r="5158" spans="1:13" ht="30" customHeight="1" x14ac:dyDescent="0.3">
      <c r="A5158" s="27">
        <f t="shared" si="56"/>
        <v>1421</v>
      </c>
      <c r="B5158" s="31">
        <v>45029</v>
      </c>
      <c r="C5158" s="31">
        <v>44995</v>
      </c>
      <c r="D5158" s="19" t="s">
        <v>564</v>
      </c>
      <c r="E5158" s="19" t="str">
        <f>IF(ISBLANK(LeaveTracker[[#This Row],[Employee Name]]),"-----",VLOOKUP(LeaveTracker[[#This Row],[Employee Name]],Employees[[Employee Name]:[Office]],7))</f>
        <v>CENRO</v>
      </c>
      <c r="F5158" s="19" t="str">
        <f>IF(ISBLANK(LeaveTracker[[#This Row],[Employee Name]]),"-----",VLOOKUP(LeaveTracker[[#This Row],[Employee Name]],Employees[[Employee Name]:[Office]],6))</f>
        <v>REGULAR</v>
      </c>
      <c r="G5158" s="24">
        <v>45001</v>
      </c>
      <c r="H5158" s="24">
        <v>45002</v>
      </c>
      <c r="I5158" s="19" t="s">
        <v>82</v>
      </c>
      <c r="K5158" s="61" t="str">
        <f ca="1">LeaveTracker[[#This Row],[Days]]&amp;" "&amp;LeaveTracker[[#This Row],[Type of Leave]]</f>
        <v>2 VL</v>
      </c>
      <c r="L5158" s="23">
        <f ca="1">NETWORKDAYS(LeaveTracker[[#This Row],[Start Date]],LeaveTracker[[#This Row],[End Date]],lstHolidays)</f>
        <v>2</v>
      </c>
      <c r="M5158" s="27"/>
    </row>
    <row r="5159" spans="1:13" ht="30" customHeight="1" x14ac:dyDescent="0.3">
      <c r="A5159" s="27">
        <f t="shared" si="56"/>
        <v>1422</v>
      </c>
      <c r="B5159" s="31">
        <v>45029</v>
      </c>
      <c r="C5159" s="31">
        <v>45005</v>
      </c>
      <c r="D5159" s="19" t="s">
        <v>380</v>
      </c>
      <c r="E5159" s="19" t="str">
        <f>IF(ISBLANK(LeaveTracker[[#This Row],[Employee Name]]),"-----",VLOOKUP(LeaveTracker[[#This Row],[Employee Name]],Employees[[Employee Name]:[Office]],7))</f>
        <v>CCT</v>
      </c>
      <c r="F5159" s="19" t="str">
        <f>IF(ISBLANK(LeaveTracker[[#This Row],[Employee Name]]),"-----",VLOOKUP(LeaveTracker[[#This Row],[Employee Name]],Employees[[Employee Name]:[Office]],6))</f>
        <v>REGULAR</v>
      </c>
      <c r="G5159" s="24">
        <v>45013</v>
      </c>
      <c r="H5159" s="24">
        <v>45016</v>
      </c>
      <c r="I5159" s="19" t="s">
        <v>82</v>
      </c>
      <c r="K5159" s="61" t="str">
        <f ca="1">LeaveTracker[[#This Row],[Days]]&amp;" "&amp;LeaveTracker[[#This Row],[Type of Leave]]</f>
        <v>4 VL</v>
      </c>
      <c r="L5159" s="23">
        <f ca="1">NETWORKDAYS(LeaveTracker[[#This Row],[Start Date]],LeaveTracker[[#This Row],[End Date]],lstHolidays)</f>
        <v>4</v>
      </c>
      <c r="M5159" s="27"/>
    </row>
    <row r="5160" spans="1:13" ht="30" customHeight="1" x14ac:dyDescent="0.3">
      <c r="A5160" s="27">
        <f t="shared" si="56"/>
        <v>1423</v>
      </c>
      <c r="B5160" s="31">
        <v>45029</v>
      </c>
      <c r="C5160" s="31">
        <v>44987</v>
      </c>
      <c r="D5160" s="19" t="s">
        <v>2259</v>
      </c>
      <c r="E5160" s="19" t="str">
        <f>IF(ISBLANK(LeaveTracker[[#This Row],[Employee Name]]),"-----",VLOOKUP(LeaveTracker[[#This Row],[Employee Name]],Employees[[Employee Name]:[Office]],7))</f>
        <v>OSPITAL NG TAGAYTAY</v>
      </c>
      <c r="F5160" s="19">
        <f>IF(ISBLANK(LeaveTracker[[#This Row],[Employee Name]]),"-----",VLOOKUP(LeaveTracker[[#This Row],[Employee Name]],Employees[[Employee Name]:[Office]],6))</f>
        <v>0</v>
      </c>
      <c r="G5160" s="24">
        <v>45011</v>
      </c>
      <c r="H5160" s="24">
        <v>45013</v>
      </c>
      <c r="I5160" s="19" t="s">
        <v>81</v>
      </c>
      <c r="K5160" s="61" t="str">
        <f>LeaveTracker[[#This Row],[Days]]&amp;" "&amp;LeaveTracker[[#This Row],[Type of Leave]]</f>
        <v>3 SL</v>
      </c>
      <c r="L5160" s="23">
        <v>3</v>
      </c>
      <c r="M5160" s="27"/>
    </row>
    <row r="5161" spans="1:13" ht="30" customHeight="1" x14ac:dyDescent="0.3">
      <c r="A5161" s="27">
        <f t="shared" si="56"/>
        <v>1424</v>
      </c>
      <c r="B5161" s="31">
        <v>45029</v>
      </c>
      <c r="C5161" s="31">
        <v>44995</v>
      </c>
      <c r="D5161" s="19" t="s">
        <v>171</v>
      </c>
      <c r="E5161" s="19" t="str">
        <f>IF(ISBLANK(LeaveTracker[[#This Row],[Employee Name]]),"-----",VLOOKUP(LeaveTracker[[#This Row],[Employee Name]],Employees[[Employee Name]:[Office]],7))</f>
        <v>HRMO</v>
      </c>
      <c r="F5161" s="19" t="str">
        <f>IF(ISBLANK(LeaveTracker[[#This Row],[Employee Name]]),"-----",VLOOKUP(LeaveTracker[[#This Row],[Employee Name]],Employees[[Employee Name]:[Office]],6))</f>
        <v>REGULAR</v>
      </c>
      <c r="G5161" s="24">
        <v>44993</v>
      </c>
      <c r="H5161" s="24">
        <v>44993</v>
      </c>
      <c r="I5161" s="19" t="s">
        <v>81</v>
      </c>
      <c r="K5161" s="61" t="str">
        <f ca="1">LeaveTracker[[#This Row],[Days]]&amp;" "&amp;LeaveTracker[[#This Row],[Type of Leave]]</f>
        <v>1 SL</v>
      </c>
      <c r="L5161" s="23">
        <f ca="1">NETWORKDAYS(LeaveTracker[[#This Row],[Start Date]],LeaveTracker[[#This Row],[End Date]],lstHolidays)</f>
        <v>1</v>
      </c>
      <c r="M5161" s="27"/>
    </row>
    <row r="5162" spans="1:13" ht="30" customHeight="1" x14ac:dyDescent="0.3">
      <c r="A5162" s="27">
        <f t="shared" si="56"/>
        <v>1425</v>
      </c>
      <c r="B5162" s="31">
        <v>45030</v>
      </c>
      <c r="C5162" s="31">
        <v>45029</v>
      </c>
      <c r="D5162" s="19" t="s">
        <v>111</v>
      </c>
      <c r="E5162" s="19" t="str">
        <f>IF(ISBLANK(LeaveTracker[[#This Row],[Employee Name]]),"-----",VLOOKUP(LeaveTracker[[#This Row],[Employee Name]],Employees[[Employee Name]:[Office]],7))</f>
        <v>ONT</v>
      </c>
      <c r="F5162" s="19" t="str">
        <f>IF(ISBLANK(LeaveTracker[[#This Row],[Employee Name]]),"-----",VLOOKUP(LeaveTracker[[#This Row],[Employee Name]],Employees[[Employee Name]:[Office]],6))</f>
        <v>REGULAR</v>
      </c>
      <c r="G5162" s="24">
        <v>45033</v>
      </c>
      <c r="H5162" s="24">
        <v>45033</v>
      </c>
      <c r="I5162" s="19" t="s">
        <v>298</v>
      </c>
      <c r="J5162" s="43" t="s">
        <v>105</v>
      </c>
      <c r="K5162" s="61" t="str">
        <f ca="1">LeaveTracker[[#This Row],[Days]]&amp;" "&amp;LeaveTracker[[#This Row],[Type of Leave]]</f>
        <v>1 OTHER</v>
      </c>
      <c r="L5162" s="23">
        <f ca="1">NETWORKDAYS(LeaveTracker[[#This Row],[Start Date]],LeaveTracker[[#This Row],[End Date]],lstHolidays)</f>
        <v>1</v>
      </c>
      <c r="M5162" s="27"/>
    </row>
    <row r="5163" spans="1:13" ht="30" customHeight="1" x14ac:dyDescent="0.3">
      <c r="A5163" s="27">
        <f t="shared" si="56"/>
        <v>1426</v>
      </c>
      <c r="B5163" s="31">
        <v>45030</v>
      </c>
      <c r="C5163" s="31">
        <v>45029</v>
      </c>
      <c r="D5163" s="19" t="s">
        <v>111</v>
      </c>
      <c r="E5163" s="19" t="str">
        <f>IF(ISBLANK(LeaveTracker[[#This Row],[Employee Name]]),"-----",VLOOKUP(LeaveTracker[[#This Row],[Employee Name]],Employees[[Employee Name]:[Office]],7))</f>
        <v>ONT</v>
      </c>
      <c r="F5163" s="19" t="str">
        <f>IF(ISBLANK(LeaveTracker[[#This Row],[Employee Name]]),"-----",VLOOKUP(LeaveTracker[[#This Row],[Employee Name]],Employees[[Employee Name]:[Office]],6))</f>
        <v>REGULAR</v>
      </c>
      <c r="G5163" s="24">
        <v>45035</v>
      </c>
      <c r="H5163" s="24">
        <v>45037</v>
      </c>
      <c r="I5163" s="19" t="s">
        <v>82</v>
      </c>
      <c r="K5163" s="61" t="str">
        <f ca="1">LeaveTracker[[#This Row],[Days]]&amp;" "&amp;LeaveTracker[[#This Row],[Type of Leave]]</f>
        <v>3 VL</v>
      </c>
      <c r="L5163" s="23">
        <f ca="1">NETWORKDAYS(LeaveTracker[[#This Row],[Start Date]],LeaveTracker[[#This Row],[End Date]],lstHolidays)</f>
        <v>3</v>
      </c>
      <c r="M5163" s="27"/>
    </row>
    <row r="5164" spans="1:13" ht="30" customHeight="1" x14ac:dyDescent="0.3">
      <c r="A5164" s="27">
        <f t="shared" si="56"/>
        <v>1427</v>
      </c>
      <c r="B5164" s="31">
        <v>45030</v>
      </c>
      <c r="C5164" s="31">
        <v>44936</v>
      </c>
      <c r="D5164" s="19" t="s">
        <v>2271</v>
      </c>
      <c r="E5164" s="19" t="str">
        <f>IF(ISBLANK(LeaveTracker[[#This Row],[Employee Name]]),"-----",VLOOKUP(LeaveTracker[[#This Row],[Employee Name]],Employees[[Employee Name]:[Office]],7))</f>
        <v>TCNHS</v>
      </c>
      <c r="F5164" s="19">
        <f>IF(ISBLANK(LeaveTracker[[#This Row],[Employee Name]]),"-----",VLOOKUP(LeaveTracker[[#This Row],[Employee Name]],Employees[[Employee Name]:[Office]],6))</f>
        <v>0</v>
      </c>
      <c r="G5164" s="24">
        <v>44930</v>
      </c>
      <c r="H5164" s="24">
        <v>44930</v>
      </c>
      <c r="I5164" s="19" t="s">
        <v>81</v>
      </c>
      <c r="K5164" s="61" t="str">
        <f ca="1">LeaveTracker[[#This Row],[Days]]&amp;" "&amp;LeaveTracker[[#This Row],[Type of Leave]]</f>
        <v>1 SL</v>
      </c>
      <c r="L5164" s="23">
        <f ca="1">NETWORKDAYS(LeaveTracker[[#This Row],[Start Date]],LeaveTracker[[#This Row],[End Date]],lstHolidays)</f>
        <v>1</v>
      </c>
      <c r="M5164" s="27"/>
    </row>
    <row r="5165" spans="1:13" ht="30" customHeight="1" x14ac:dyDescent="0.3">
      <c r="A5165" s="27">
        <f t="shared" si="56"/>
        <v>1428</v>
      </c>
      <c r="B5165" s="31">
        <v>45030</v>
      </c>
      <c r="D5165" s="19" t="s">
        <v>2274</v>
      </c>
      <c r="E5165" s="19">
        <f>IF(ISBLANK(LeaveTracker[[#This Row],[Employee Name]]),"-----",VLOOKUP(LeaveTracker[[#This Row],[Employee Name]],Employees[[Employee Name]:[Office]],7))</f>
        <v>0</v>
      </c>
      <c r="F5165" s="19">
        <f>IF(ISBLANK(LeaveTracker[[#This Row],[Employee Name]]),"-----",VLOOKUP(LeaveTracker[[#This Row],[Employee Name]],Employees[[Employee Name]:[Office]],6))</f>
        <v>0</v>
      </c>
      <c r="G5165" s="24">
        <v>44994</v>
      </c>
      <c r="H5165" s="24">
        <v>44994</v>
      </c>
      <c r="I5165" s="19" t="s">
        <v>81</v>
      </c>
      <c r="K5165" s="61" t="str">
        <f ca="1">LeaveTracker[[#This Row],[Days]]&amp;" "&amp;LeaveTracker[[#This Row],[Type of Leave]]</f>
        <v>1 SL</v>
      </c>
      <c r="L5165" s="23">
        <f ca="1">NETWORKDAYS(LeaveTracker[[#This Row],[Start Date]],LeaveTracker[[#This Row],[End Date]],lstHolidays)</f>
        <v>1</v>
      </c>
      <c r="M5165" s="27"/>
    </row>
    <row r="5166" spans="1:13" ht="30" customHeight="1" x14ac:dyDescent="0.3">
      <c r="A5166" s="27">
        <f t="shared" si="56"/>
        <v>1429</v>
      </c>
      <c r="B5166" s="31">
        <v>45030</v>
      </c>
      <c r="C5166" s="31">
        <v>44986</v>
      </c>
      <c r="D5166" s="19" t="s">
        <v>2271</v>
      </c>
      <c r="E5166" s="19" t="str">
        <f>IF(ISBLANK(LeaveTracker[[#This Row],[Employee Name]]),"-----",VLOOKUP(LeaveTracker[[#This Row],[Employee Name]],Employees[[Employee Name]:[Office]],7))</f>
        <v>TCNHS</v>
      </c>
      <c r="F5166" s="19">
        <f>IF(ISBLANK(LeaveTracker[[#This Row],[Employee Name]]),"-----",VLOOKUP(LeaveTracker[[#This Row],[Employee Name]],Employees[[Employee Name]:[Office]],6))</f>
        <v>0</v>
      </c>
      <c r="G5166" s="24">
        <v>44978</v>
      </c>
      <c r="H5166" s="24">
        <v>44978</v>
      </c>
      <c r="I5166" s="19" t="s">
        <v>81</v>
      </c>
      <c r="K5166" s="61" t="str">
        <f ca="1">LeaveTracker[[#This Row],[Days]]&amp;" "&amp;LeaveTracker[[#This Row],[Type of Leave]]</f>
        <v>1 SL</v>
      </c>
      <c r="L5166" s="23">
        <f ca="1">NETWORKDAYS(LeaveTracker[[#This Row],[Start Date]],LeaveTracker[[#This Row],[End Date]],lstHolidays)</f>
        <v>1</v>
      </c>
      <c r="M5166" s="27"/>
    </row>
    <row r="5167" spans="1:13" ht="30" customHeight="1" x14ac:dyDescent="0.3">
      <c r="A5167" s="27">
        <f t="shared" si="56"/>
        <v>1430</v>
      </c>
      <c r="B5167" s="31">
        <v>45030</v>
      </c>
      <c r="C5167" s="31">
        <v>44953</v>
      </c>
      <c r="D5167" s="19" t="s">
        <v>2274</v>
      </c>
      <c r="E5167" s="19">
        <f>IF(ISBLANK(LeaveTracker[[#This Row],[Employee Name]]),"-----",VLOOKUP(LeaveTracker[[#This Row],[Employee Name]],Employees[[Employee Name]:[Office]],7))</f>
        <v>0</v>
      </c>
      <c r="F5167" s="19">
        <f>IF(ISBLANK(LeaveTracker[[#This Row],[Employee Name]]),"-----",VLOOKUP(LeaveTracker[[#This Row],[Employee Name]],Employees[[Employee Name]:[Office]],6))</f>
        <v>0</v>
      </c>
      <c r="G5167" s="24">
        <v>44946</v>
      </c>
      <c r="H5167" s="24">
        <v>44946</v>
      </c>
      <c r="I5167" s="19" t="s">
        <v>81</v>
      </c>
      <c r="K5167" s="61" t="str">
        <f ca="1">LeaveTracker[[#This Row],[Days]]&amp;" "&amp;LeaveTracker[[#This Row],[Type of Leave]]</f>
        <v>1 SL</v>
      </c>
      <c r="L5167" s="23">
        <f ca="1">NETWORKDAYS(LeaveTracker[[#This Row],[Start Date]],LeaveTracker[[#This Row],[End Date]],lstHolidays)</f>
        <v>1</v>
      </c>
      <c r="M5167" s="27"/>
    </row>
    <row r="5168" spans="1:13" ht="30" customHeight="1" x14ac:dyDescent="0.3">
      <c r="A5168" s="27">
        <f t="shared" si="56"/>
        <v>1431</v>
      </c>
      <c r="B5168" s="31">
        <v>45030</v>
      </c>
      <c r="D5168" s="19" t="s">
        <v>2276</v>
      </c>
      <c r="E5168" s="19">
        <f>IF(ISBLANK(LeaveTracker[[#This Row],[Employee Name]]),"-----",VLOOKUP(LeaveTracker[[#This Row],[Employee Name]],Employees[[Employee Name]:[Office]],7))</f>
        <v>0</v>
      </c>
      <c r="F5168" s="19">
        <f>IF(ISBLANK(LeaveTracker[[#This Row],[Employee Name]]),"-----",VLOOKUP(LeaveTracker[[#This Row],[Employee Name]],Employees[[Employee Name]:[Office]],6))</f>
        <v>0</v>
      </c>
      <c r="G5168" s="24">
        <v>44972</v>
      </c>
      <c r="H5168" s="24">
        <v>44972</v>
      </c>
      <c r="I5168" s="19" t="s">
        <v>81</v>
      </c>
      <c r="K5168" s="61" t="str">
        <f ca="1">LeaveTracker[[#This Row],[Days]]&amp;" "&amp;LeaveTracker[[#This Row],[Type of Leave]]</f>
        <v>1 SL</v>
      </c>
      <c r="L5168" s="23">
        <f ca="1">NETWORKDAYS(LeaveTracker[[#This Row],[Start Date]],LeaveTracker[[#This Row],[End Date]],lstHolidays)</f>
        <v>1</v>
      </c>
      <c r="M5168" s="27"/>
    </row>
    <row r="5169" spans="1:13" ht="30" customHeight="1" x14ac:dyDescent="0.3">
      <c r="A5169" s="27">
        <f t="shared" si="56"/>
        <v>1432</v>
      </c>
      <c r="B5169" s="31">
        <v>45030</v>
      </c>
      <c r="C5169" s="24">
        <v>44995</v>
      </c>
      <c r="D5169" s="19" t="s">
        <v>2280</v>
      </c>
      <c r="E5169" s="19">
        <f>IF(ISBLANK(LeaveTracker[[#This Row],[Employee Name]]),"-----",VLOOKUP(LeaveTracker[[#This Row],[Employee Name]],Employees[[Employee Name]:[Office]],7))</f>
        <v>0</v>
      </c>
      <c r="F5169" s="19">
        <f>IF(ISBLANK(LeaveTracker[[#This Row],[Employee Name]]),"-----",VLOOKUP(LeaveTracker[[#This Row],[Employee Name]],Employees[[Employee Name]:[Office]],6))</f>
        <v>0</v>
      </c>
      <c r="G5169" s="24">
        <v>44994</v>
      </c>
      <c r="H5169" s="24">
        <v>44994</v>
      </c>
      <c r="I5169" s="19" t="s">
        <v>81</v>
      </c>
      <c r="K5169" s="61" t="str">
        <f ca="1">LeaveTracker[[#This Row],[Days]]&amp;" "&amp;LeaveTracker[[#This Row],[Type of Leave]]</f>
        <v>1 SL</v>
      </c>
      <c r="L5169" s="23">
        <f ca="1">NETWORKDAYS(LeaveTracker[[#This Row],[Start Date]],LeaveTracker[[#This Row],[End Date]],lstHolidays)</f>
        <v>1</v>
      </c>
      <c r="M5169" s="27"/>
    </row>
    <row r="5170" spans="1:13" ht="30" customHeight="1" x14ac:dyDescent="0.3">
      <c r="A5170" s="27">
        <f t="shared" si="56"/>
        <v>1433</v>
      </c>
      <c r="B5170" s="31">
        <v>45030</v>
      </c>
      <c r="C5170" s="31">
        <v>44931</v>
      </c>
      <c r="D5170" s="19" t="s">
        <v>2284</v>
      </c>
      <c r="E5170" s="19" t="str">
        <f>IF(ISBLANK(LeaveTracker[[#This Row],[Employee Name]]),"-----",VLOOKUP(LeaveTracker[[#This Row],[Employee Name]],Employees[[Employee Name]:[Office]],7))</f>
        <v>SHS</v>
      </c>
      <c r="F5170" s="19">
        <f>IF(ISBLANK(LeaveTracker[[#This Row],[Employee Name]]),"-----",VLOOKUP(LeaveTracker[[#This Row],[Employee Name]],Employees[[Employee Name]:[Office]],6))</f>
        <v>0</v>
      </c>
      <c r="G5170" s="24">
        <v>44909</v>
      </c>
      <c r="H5170" s="24">
        <v>44909</v>
      </c>
      <c r="I5170" s="19"/>
      <c r="K5170" s="61" t="str">
        <f ca="1">LeaveTracker[[#This Row],[Days]]&amp;" "&amp;LeaveTracker[[#This Row],[Type of Leave]]</f>
        <v xml:space="preserve">1 </v>
      </c>
      <c r="L5170" s="23">
        <f ca="1">NETWORKDAYS(LeaveTracker[[#This Row],[Start Date]],LeaveTracker[[#This Row],[End Date]],lstHolidays)</f>
        <v>1</v>
      </c>
      <c r="M5170" s="27"/>
    </row>
    <row r="5171" spans="1:13" ht="30" customHeight="1" x14ac:dyDescent="0.3">
      <c r="A5171" s="27">
        <f t="shared" si="56"/>
        <v>1434</v>
      </c>
      <c r="B5171" s="31">
        <v>45030</v>
      </c>
      <c r="C5171" s="31">
        <v>44931</v>
      </c>
      <c r="D5171" s="19" t="s">
        <v>2284</v>
      </c>
      <c r="E5171" s="19" t="str">
        <f>IF(ISBLANK(LeaveTracker[[#This Row],[Employee Name]]),"-----",VLOOKUP(LeaveTracker[[#This Row],[Employee Name]],Employees[[Employee Name]:[Office]],7))</f>
        <v>SHS</v>
      </c>
      <c r="F5171" s="19">
        <f>IF(ISBLANK(LeaveTracker[[#This Row],[Employee Name]]),"-----",VLOOKUP(LeaveTracker[[#This Row],[Employee Name]],Employees[[Employee Name]:[Office]],6))</f>
        <v>0</v>
      </c>
      <c r="G5171" s="24">
        <v>44930</v>
      </c>
      <c r="H5171" s="24">
        <v>44930</v>
      </c>
      <c r="I5171" s="19"/>
      <c r="K5171" s="61" t="str">
        <f ca="1">LeaveTracker[[#This Row],[Days]]&amp;" "&amp;LeaveTracker[[#This Row],[Type of Leave]]</f>
        <v xml:space="preserve">1 </v>
      </c>
      <c r="L5171" s="23">
        <f ca="1">NETWORKDAYS(LeaveTracker[[#This Row],[Start Date]],LeaveTracker[[#This Row],[End Date]],lstHolidays)</f>
        <v>1</v>
      </c>
      <c r="M5171" s="27"/>
    </row>
    <row r="5172" spans="1:13" ht="30" customHeight="1" x14ac:dyDescent="0.3">
      <c r="A5172" s="27">
        <f t="shared" si="56"/>
        <v>1435</v>
      </c>
      <c r="B5172" s="31">
        <v>45030</v>
      </c>
      <c r="C5172" s="31">
        <v>44927</v>
      </c>
      <c r="D5172" s="19" t="s">
        <v>1859</v>
      </c>
      <c r="E5172" s="19" t="str">
        <f>IF(ISBLANK(LeaveTracker[[#This Row],[Employee Name]]),"-----",VLOOKUP(LeaveTracker[[#This Row],[Employee Name]],Employees[[Employee Name]:[Office]],7))</f>
        <v>TCNHS-ISHS</v>
      </c>
      <c r="F5172" s="19" t="str">
        <f>IF(ISBLANK(LeaveTracker[[#This Row],[Employee Name]]),"-----",VLOOKUP(LeaveTracker[[#This Row],[Employee Name]],Employees[[Employee Name]:[Office]],6))</f>
        <v>CASUAL</v>
      </c>
      <c r="G5172" s="24">
        <v>44977</v>
      </c>
      <c r="H5172" s="24">
        <v>44977</v>
      </c>
      <c r="I5172" s="19"/>
      <c r="K5172" s="61" t="str">
        <f ca="1">LeaveTracker[[#This Row],[Days]]&amp;" "&amp;LeaveTracker[[#This Row],[Type of Leave]]</f>
        <v xml:space="preserve">1 </v>
      </c>
      <c r="L5172" s="23">
        <f ca="1">NETWORKDAYS(LeaveTracker[[#This Row],[Start Date]],LeaveTracker[[#This Row],[End Date]],lstHolidays)</f>
        <v>1</v>
      </c>
      <c r="M5172" s="27"/>
    </row>
    <row r="5173" spans="1:13" ht="30" customHeight="1" x14ac:dyDescent="0.3">
      <c r="A5173" s="27">
        <v>1435</v>
      </c>
      <c r="B5173" s="31">
        <v>45030</v>
      </c>
      <c r="C5173" s="31">
        <v>44927</v>
      </c>
      <c r="D5173" s="19" t="s">
        <v>1859</v>
      </c>
      <c r="E5173" s="19" t="str">
        <f>IF(ISBLANK(LeaveTracker[[#This Row],[Employee Name]]),"-----",VLOOKUP(LeaveTracker[[#This Row],[Employee Name]],Employees[[Employee Name]:[Office]],7))</f>
        <v>TCNHS-ISHS</v>
      </c>
      <c r="F5173" s="19" t="str">
        <f>IF(ISBLANK(LeaveTracker[[#This Row],[Employee Name]]),"-----",VLOOKUP(LeaveTracker[[#This Row],[Employee Name]],Employees[[Employee Name]:[Office]],6))</f>
        <v>CASUAL</v>
      </c>
      <c r="G5173" s="24">
        <v>44979</v>
      </c>
      <c r="H5173" s="24">
        <v>44979</v>
      </c>
      <c r="I5173" s="19"/>
      <c r="K5173" s="61" t="str">
        <f ca="1">LeaveTracker[[#This Row],[Days]]&amp;" "&amp;LeaveTracker[[#This Row],[Type of Leave]]</f>
        <v xml:space="preserve">1 </v>
      </c>
      <c r="L5173" s="23">
        <f ca="1">NETWORKDAYS(LeaveTracker[[#This Row],[Start Date]],LeaveTracker[[#This Row],[End Date]],lstHolidays)</f>
        <v>1</v>
      </c>
      <c r="M5173" s="27"/>
    </row>
    <row r="5174" spans="1:13" ht="30" customHeight="1" x14ac:dyDescent="0.3">
      <c r="A5174" s="27">
        <f t="shared" si="56"/>
        <v>1436</v>
      </c>
      <c r="B5174" s="31">
        <v>45030</v>
      </c>
      <c r="C5174" s="31">
        <v>44929</v>
      </c>
      <c r="D5174" s="19" t="s">
        <v>1859</v>
      </c>
      <c r="E5174" s="19" t="str">
        <f>IF(ISBLANK(LeaveTracker[[#This Row],[Employee Name]]),"-----",VLOOKUP(LeaveTracker[[#This Row],[Employee Name]],Employees[[Employee Name]:[Office]],7))</f>
        <v>TCNHS-ISHS</v>
      </c>
      <c r="F5174" s="19" t="str">
        <f>IF(ISBLANK(LeaveTracker[[#This Row],[Employee Name]]),"-----",VLOOKUP(LeaveTracker[[#This Row],[Employee Name]],Employees[[Employee Name]:[Office]],6))</f>
        <v>CASUAL</v>
      </c>
      <c r="G5174" s="24">
        <v>44956</v>
      </c>
      <c r="H5174" s="24">
        <v>44956</v>
      </c>
      <c r="I5174" s="19"/>
      <c r="K5174" s="61" t="str">
        <f ca="1">LeaveTracker[[#This Row],[Days]]&amp;" "&amp;LeaveTracker[[#This Row],[Type of Leave]]</f>
        <v xml:space="preserve">1 </v>
      </c>
      <c r="L5174" s="23">
        <f ca="1">NETWORKDAYS(LeaveTracker[[#This Row],[Start Date]],LeaveTracker[[#This Row],[End Date]],lstHolidays)</f>
        <v>1</v>
      </c>
      <c r="M5174" s="27"/>
    </row>
    <row r="5175" spans="1:13" ht="30" customHeight="1" x14ac:dyDescent="0.3">
      <c r="A5175" s="27">
        <v>1436</v>
      </c>
      <c r="B5175" s="31">
        <v>45030</v>
      </c>
      <c r="C5175" s="31">
        <v>44929</v>
      </c>
      <c r="D5175" s="19" t="s">
        <v>1859</v>
      </c>
      <c r="E5175" s="19" t="str">
        <f>IF(ISBLANK(LeaveTracker[[#This Row],[Employee Name]]),"-----",VLOOKUP(LeaveTracker[[#This Row],[Employee Name]],Employees[[Employee Name]:[Office]],7))</f>
        <v>TCNHS-ISHS</v>
      </c>
      <c r="F5175" s="19" t="str">
        <f>IF(ISBLANK(LeaveTracker[[#This Row],[Employee Name]]),"-----",VLOOKUP(LeaveTracker[[#This Row],[Employee Name]],Employees[[Employee Name]:[Office]],6))</f>
        <v>CASUAL</v>
      </c>
      <c r="G5175" s="24">
        <v>44958</v>
      </c>
      <c r="H5175" s="24">
        <v>44959</v>
      </c>
      <c r="I5175" s="19"/>
      <c r="K5175" s="61" t="str">
        <f ca="1">LeaveTracker[[#This Row],[Days]]&amp;" "&amp;LeaveTracker[[#This Row],[Type of Leave]]</f>
        <v xml:space="preserve">2 </v>
      </c>
      <c r="L5175" s="23">
        <f ca="1">NETWORKDAYS(LeaveTracker[[#This Row],[Start Date]],LeaveTracker[[#This Row],[End Date]],lstHolidays)</f>
        <v>2</v>
      </c>
      <c r="M5175" s="27"/>
    </row>
    <row r="5176" spans="1:13" ht="30" customHeight="1" x14ac:dyDescent="0.3">
      <c r="A5176" s="27">
        <f t="shared" si="56"/>
        <v>1437</v>
      </c>
      <c r="B5176" s="31">
        <v>45030</v>
      </c>
      <c r="C5176" s="31">
        <v>44942</v>
      </c>
      <c r="D5176" s="19" t="s">
        <v>1859</v>
      </c>
      <c r="E5176" s="19" t="str">
        <f>IF(ISBLANK(LeaveTracker[[#This Row],[Employee Name]]),"-----",VLOOKUP(LeaveTracker[[#This Row],[Employee Name]],Employees[[Employee Name]:[Office]],7))</f>
        <v>TCNHS-ISHS</v>
      </c>
      <c r="F5176" s="19" t="str">
        <f>IF(ISBLANK(LeaveTracker[[#This Row],[Employee Name]]),"-----",VLOOKUP(LeaveTracker[[#This Row],[Employee Name]],Employees[[Employee Name]:[Office]],6))</f>
        <v>CASUAL</v>
      </c>
      <c r="G5176" s="24">
        <v>44935</v>
      </c>
      <c r="H5176" s="24">
        <v>44935</v>
      </c>
      <c r="I5176" s="19"/>
      <c r="K5176" s="61" t="str">
        <f ca="1">LeaveTracker[[#This Row],[Days]]&amp;" "&amp;LeaveTracker[[#This Row],[Type of Leave]]</f>
        <v xml:space="preserve">1 </v>
      </c>
      <c r="L5176" s="23">
        <f ca="1">NETWORKDAYS(LeaveTracker[[#This Row],[Start Date]],LeaveTracker[[#This Row],[End Date]],lstHolidays)</f>
        <v>1</v>
      </c>
      <c r="M5176" s="27"/>
    </row>
    <row r="5177" spans="1:13" ht="30" customHeight="1" x14ac:dyDescent="0.3">
      <c r="A5177" s="27">
        <f t="shared" si="56"/>
        <v>1438</v>
      </c>
      <c r="B5177" s="31">
        <v>45030</v>
      </c>
      <c r="C5177" s="31">
        <v>45029</v>
      </c>
      <c r="D5177" s="19" t="s">
        <v>1769</v>
      </c>
      <c r="E5177" s="19" t="str">
        <f>IF(ISBLANK(LeaveTracker[[#This Row],[Employee Name]]),"-----",VLOOKUP(LeaveTracker[[#This Row],[Employee Name]],Employees[[Employee Name]:[Office]],7))</f>
        <v>CEO</v>
      </c>
      <c r="F5177" s="19" t="str">
        <f>IF(ISBLANK(LeaveTracker[[#This Row],[Employee Name]]),"-----",VLOOKUP(LeaveTracker[[#This Row],[Employee Name]],Employees[[Employee Name]:[Office]],6))</f>
        <v>CASUAL</v>
      </c>
      <c r="G5177" s="24">
        <v>45028</v>
      </c>
      <c r="H5177" s="24">
        <v>45028</v>
      </c>
      <c r="I5177" s="19" t="s">
        <v>81</v>
      </c>
      <c r="K5177" s="61" t="str">
        <f ca="1">LeaveTracker[[#This Row],[Days]]&amp;" "&amp;LeaveTracker[[#This Row],[Type of Leave]]</f>
        <v>1 SL</v>
      </c>
      <c r="L5177" s="23">
        <f ca="1">NETWORKDAYS(LeaveTracker[[#This Row],[Start Date]],LeaveTracker[[#This Row],[End Date]],lstHolidays)</f>
        <v>1</v>
      </c>
      <c r="M5177" s="27"/>
    </row>
    <row r="5178" spans="1:13" ht="30" customHeight="1" x14ac:dyDescent="0.3">
      <c r="A5178" s="27">
        <f t="shared" si="56"/>
        <v>1439</v>
      </c>
      <c r="B5178" s="31">
        <v>45030</v>
      </c>
      <c r="C5178" s="31">
        <v>45020</v>
      </c>
      <c r="D5178" s="19" t="s">
        <v>2150</v>
      </c>
      <c r="E5178" s="19">
        <f>IF(ISBLANK(LeaveTracker[[#This Row],[Employee Name]]),"-----",VLOOKUP(LeaveTracker[[#This Row],[Employee Name]],Employees[[Employee Name]:[Office]],7))</f>
        <v>0</v>
      </c>
      <c r="F5178" s="19">
        <f>IF(ISBLANK(LeaveTracker[[#This Row],[Employee Name]]),"-----",VLOOKUP(LeaveTracker[[#This Row],[Employee Name]],Employees[[Employee Name]:[Office]],6))</f>
        <v>0</v>
      </c>
      <c r="G5178" s="24">
        <v>45019</v>
      </c>
      <c r="H5178" s="24">
        <v>45019</v>
      </c>
      <c r="I5178" s="19" t="s">
        <v>81</v>
      </c>
      <c r="K5178" s="61" t="str">
        <f ca="1">LeaveTracker[[#This Row],[Days]]&amp;" "&amp;LeaveTracker[[#This Row],[Type of Leave]]</f>
        <v>1 SL</v>
      </c>
      <c r="L5178" s="23">
        <f ca="1">NETWORKDAYS(LeaveTracker[[#This Row],[Start Date]],LeaveTracker[[#This Row],[End Date]],lstHolidays)</f>
        <v>1</v>
      </c>
      <c r="M5178" s="27"/>
    </row>
    <row r="5179" spans="1:13" ht="30" customHeight="1" x14ac:dyDescent="0.3">
      <c r="A5179" s="27">
        <f t="shared" si="56"/>
        <v>1440</v>
      </c>
      <c r="B5179" s="31">
        <v>45030</v>
      </c>
      <c r="C5179" s="31">
        <v>44994</v>
      </c>
      <c r="D5179" s="19" t="s">
        <v>2285</v>
      </c>
      <c r="E5179" s="19" t="str">
        <f>IF(ISBLANK(LeaveTracker[[#This Row],[Employee Name]]),"-----",VLOOKUP(LeaveTracker[[#This Row],[Employee Name]],Employees[[Employee Name]:[Office]],7))</f>
        <v>BPLO</v>
      </c>
      <c r="F5179" s="19">
        <f>IF(ISBLANK(LeaveTracker[[#This Row],[Employee Name]]),"-----",VLOOKUP(LeaveTracker[[#This Row],[Employee Name]],Employees[[Employee Name]:[Office]],6))</f>
        <v>0</v>
      </c>
      <c r="G5179" s="24">
        <v>44991</v>
      </c>
      <c r="H5179" s="24">
        <v>44991</v>
      </c>
      <c r="I5179" s="19" t="s">
        <v>81</v>
      </c>
      <c r="K5179" s="61" t="str">
        <f ca="1">LeaveTracker[[#This Row],[Days]]&amp;" "&amp;LeaveTracker[[#This Row],[Type of Leave]]</f>
        <v>1 SL</v>
      </c>
      <c r="L5179" s="23">
        <f ca="1">NETWORKDAYS(LeaveTracker[[#This Row],[Start Date]],LeaveTracker[[#This Row],[End Date]],lstHolidays)</f>
        <v>1</v>
      </c>
      <c r="M5179" s="27"/>
    </row>
    <row r="5180" spans="1:13" ht="30" customHeight="1" x14ac:dyDescent="0.3">
      <c r="A5180" s="27">
        <v>1440</v>
      </c>
      <c r="B5180" s="31">
        <v>45030</v>
      </c>
      <c r="C5180" s="31">
        <v>44994</v>
      </c>
      <c r="D5180" s="19" t="s">
        <v>2285</v>
      </c>
      <c r="E5180" s="19" t="str">
        <f>IF(ISBLANK(LeaveTracker[[#This Row],[Employee Name]]),"-----",VLOOKUP(LeaveTracker[[#This Row],[Employee Name]],Employees[[Employee Name]:[Office]],7))</f>
        <v>BPLO</v>
      </c>
      <c r="F5180" s="19">
        <f>IF(ISBLANK(LeaveTracker[[#This Row],[Employee Name]]),"-----",VLOOKUP(LeaveTracker[[#This Row],[Employee Name]],Employees[[Employee Name]:[Office]],6))</f>
        <v>0</v>
      </c>
      <c r="G5180" s="24">
        <v>44993</v>
      </c>
      <c r="H5180" s="24">
        <v>44993</v>
      </c>
      <c r="I5180" s="19" t="s">
        <v>81</v>
      </c>
      <c r="K5180" s="61" t="str">
        <f ca="1">LeaveTracker[[#This Row],[Days]]&amp;" "&amp;LeaveTracker[[#This Row],[Type of Leave]]</f>
        <v>1 SL</v>
      </c>
      <c r="L5180" s="23">
        <f ca="1">NETWORKDAYS(LeaveTracker[[#This Row],[Start Date]],LeaveTracker[[#This Row],[End Date]],lstHolidays)</f>
        <v>1</v>
      </c>
      <c r="M5180" s="27"/>
    </row>
    <row r="5181" spans="1:13" ht="30" customHeight="1" x14ac:dyDescent="0.3">
      <c r="A5181" s="27">
        <f t="shared" si="56"/>
        <v>1441</v>
      </c>
      <c r="B5181" s="31">
        <v>45030</v>
      </c>
      <c r="C5181" s="31">
        <v>45005</v>
      </c>
      <c r="D5181" s="19" t="s">
        <v>2285</v>
      </c>
      <c r="E5181" s="19" t="str">
        <f>IF(ISBLANK(LeaveTracker[[#This Row],[Employee Name]]),"-----",VLOOKUP(LeaveTracker[[#This Row],[Employee Name]],Employees[[Employee Name]:[Office]],7))</f>
        <v>BPLO</v>
      </c>
      <c r="F5181" s="19">
        <f>IF(ISBLANK(LeaveTracker[[#This Row],[Employee Name]]),"-----",VLOOKUP(LeaveTracker[[#This Row],[Employee Name]],Employees[[Employee Name]:[Office]],6))</f>
        <v>0</v>
      </c>
      <c r="G5181" s="24">
        <v>44998</v>
      </c>
      <c r="H5181" s="24">
        <v>44998</v>
      </c>
      <c r="I5181" s="19" t="s">
        <v>81</v>
      </c>
      <c r="K5181" s="61" t="str">
        <f ca="1">LeaveTracker[[#This Row],[Days]]&amp;" "&amp;LeaveTracker[[#This Row],[Type of Leave]]</f>
        <v>1 SL</v>
      </c>
      <c r="L5181" s="23">
        <f ca="1">NETWORKDAYS(LeaveTracker[[#This Row],[Start Date]],LeaveTracker[[#This Row],[End Date]],lstHolidays)</f>
        <v>1</v>
      </c>
      <c r="M5181" s="27"/>
    </row>
    <row r="5182" spans="1:13" ht="30" customHeight="1" x14ac:dyDescent="0.3">
      <c r="A5182" s="27">
        <v>1441</v>
      </c>
      <c r="B5182" s="31">
        <v>45030</v>
      </c>
      <c r="C5182" s="31">
        <v>45005</v>
      </c>
      <c r="D5182" s="19" t="s">
        <v>2285</v>
      </c>
      <c r="E5182" s="19" t="str">
        <f>IF(ISBLANK(LeaveTracker[[#This Row],[Employee Name]]),"-----",VLOOKUP(LeaveTracker[[#This Row],[Employee Name]],Employees[[Employee Name]:[Office]],7))</f>
        <v>BPLO</v>
      </c>
      <c r="F5182" s="19">
        <f>IF(ISBLANK(LeaveTracker[[#This Row],[Employee Name]]),"-----",VLOOKUP(LeaveTracker[[#This Row],[Employee Name]],Employees[[Employee Name]:[Office]],6))</f>
        <v>0</v>
      </c>
      <c r="G5182" s="24">
        <v>45001</v>
      </c>
      <c r="H5182" s="24">
        <v>45002</v>
      </c>
      <c r="I5182" s="19" t="s">
        <v>81</v>
      </c>
      <c r="K5182" s="61" t="str">
        <f ca="1">LeaveTracker[[#This Row],[Days]]&amp;" "&amp;LeaveTracker[[#This Row],[Type of Leave]]</f>
        <v>2 SL</v>
      </c>
      <c r="L5182" s="23">
        <f ca="1">NETWORKDAYS(LeaveTracker[[#This Row],[Start Date]],LeaveTracker[[#This Row],[End Date]],lstHolidays)</f>
        <v>2</v>
      </c>
      <c r="M5182" s="27"/>
    </row>
    <row r="5183" spans="1:13" ht="30" customHeight="1" x14ac:dyDescent="0.3">
      <c r="A5183" s="27">
        <f t="shared" si="56"/>
        <v>1442</v>
      </c>
      <c r="B5183" s="31">
        <v>45030</v>
      </c>
      <c r="C5183" s="31">
        <v>44998</v>
      </c>
      <c r="D5183" s="19" t="s">
        <v>1896</v>
      </c>
      <c r="E5183" s="19" t="str">
        <f>IF(ISBLANK(LeaveTracker[[#This Row],[Employee Name]]),"-----",VLOOKUP(LeaveTracker[[#This Row],[Employee Name]],Employees[[Employee Name]:[Office]],7))</f>
        <v>CTO</v>
      </c>
      <c r="F5183" s="19" t="str">
        <f>IF(ISBLANK(LeaveTracker[[#This Row],[Employee Name]]),"-----",VLOOKUP(LeaveTracker[[#This Row],[Employee Name]],Employees[[Employee Name]:[Office]],6))</f>
        <v>JOBCON</v>
      </c>
      <c r="G5183" s="24">
        <v>44986</v>
      </c>
      <c r="H5183" s="24">
        <v>45002</v>
      </c>
      <c r="I5183" s="19" t="s">
        <v>298</v>
      </c>
      <c r="J5183" s="43" t="s">
        <v>1022</v>
      </c>
      <c r="K5183" s="61" t="str">
        <f ca="1">LeaveTracker[[#This Row],[Days]]&amp;" "&amp;LeaveTracker[[#This Row],[Type of Leave]]</f>
        <v>13 OTHER</v>
      </c>
      <c r="L5183" s="23">
        <f ca="1">NETWORKDAYS(LeaveTracker[[#This Row],[Start Date]],LeaveTracker[[#This Row],[End Date]],lstHolidays)</f>
        <v>13</v>
      </c>
      <c r="M5183" s="27"/>
    </row>
    <row r="5184" spans="1:13" ht="30" customHeight="1" x14ac:dyDescent="0.3">
      <c r="A5184" s="27">
        <f t="shared" si="56"/>
        <v>1443</v>
      </c>
      <c r="B5184" s="31">
        <v>45030</v>
      </c>
      <c r="C5184" s="31">
        <v>44998</v>
      </c>
      <c r="D5184" s="19" t="s">
        <v>1896</v>
      </c>
      <c r="E5184" s="19" t="str">
        <f>IF(ISBLANK(LeaveTracker[[#This Row],[Employee Name]]),"-----",VLOOKUP(LeaveTracker[[#This Row],[Employee Name]],Employees[[Employee Name]:[Office]],7))</f>
        <v>CTO</v>
      </c>
      <c r="F5184" s="19" t="str">
        <f>IF(ISBLANK(LeaveTracker[[#This Row],[Employee Name]]),"-----",VLOOKUP(LeaveTracker[[#This Row],[Employee Name]],Employees[[Employee Name]:[Office]],6))</f>
        <v>JOBCON</v>
      </c>
      <c r="G5184" s="24">
        <v>45005</v>
      </c>
      <c r="H5184" s="24">
        <v>45013</v>
      </c>
      <c r="I5184" s="19" t="s">
        <v>298</v>
      </c>
      <c r="J5184" s="43" t="s">
        <v>1022</v>
      </c>
      <c r="K5184" s="61" t="str">
        <f ca="1">LeaveTracker[[#This Row],[Days]]&amp;" "&amp;LeaveTracker[[#This Row],[Type of Leave]]</f>
        <v>7 OTHER</v>
      </c>
      <c r="L5184" s="23">
        <f ca="1">NETWORKDAYS(LeaveTracker[[#This Row],[Start Date]],LeaveTracker[[#This Row],[End Date]],lstHolidays)</f>
        <v>7</v>
      </c>
      <c r="M5184" s="27"/>
    </row>
    <row r="5185" spans="1:13" ht="30" customHeight="1" x14ac:dyDescent="0.3">
      <c r="A5185" s="27">
        <f t="shared" si="56"/>
        <v>1444</v>
      </c>
      <c r="B5185" s="31">
        <v>45030</v>
      </c>
      <c r="C5185" s="31">
        <v>44981</v>
      </c>
      <c r="D5185" s="19" t="s">
        <v>2287</v>
      </c>
      <c r="E5185" s="19" t="str">
        <f>IF(ISBLANK(LeaveTracker[[#This Row],[Employee Name]]),"-----",VLOOKUP(LeaveTracker[[#This Row],[Employee Name]],Employees[[Employee Name]:[Office]],7))</f>
        <v>CHO</v>
      </c>
      <c r="F5185" s="19">
        <f>IF(ISBLANK(LeaveTracker[[#This Row],[Employee Name]]),"-----",VLOOKUP(LeaveTracker[[#This Row],[Employee Name]],Employees[[Employee Name]:[Office]],6))</f>
        <v>0</v>
      </c>
      <c r="G5185" s="24">
        <v>44988</v>
      </c>
      <c r="H5185" s="24">
        <v>44988</v>
      </c>
      <c r="I5185" s="19" t="s">
        <v>82</v>
      </c>
      <c r="K5185" s="61" t="str">
        <f ca="1">LeaveTracker[[#This Row],[Days]]&amp;" "&amp;LeaveTracker[[#This Row],[Type of Leave]]</f>
        <v>1 VL</v>
      </c>
      <c r="L5185" s="23">
        <f ca="1">NETWORKDAYS(LeaveTracker[[#This Row],[Start Date]],LeaveTracker[[#This Row],[End Date]],lstHolidays)</f>
        <v>1</v>
      </c>
      <c r="M5185" s="27"/>
    </row>
    <row r="5186" spans="1:13" ht="30" customHeight="1" x14ac:dyDescent="0.3">
      <c r="A5186" s="27">
        <f t="shared" si="56"/>
        <v>1445</v>
      </c>
      <c r="B5186" s="31">
        <v>45030</v>
      </c>
      <c r="C5186" s="31">
        <v>44992</v>
      </c>
      <c r="D5186" s="19" t="s">
        <v>2287</v>
      </c>
      <c r="E5186" s="19" t="str">
        <f>IF(ISBLANK(LeaveTracker[[#This Row],[Employee Name]]),"-----",VLOOKUP(LeaveTracker[[#This Row],[Employee Name]],Employees[[Employee Name]:[Office]],7))</f>
        <v>CHO</v>
      </c>
      <c r="F5186" s="19">
        <f>IF(ISBLANK(LeaveTracker[[#This Row],[Employee Name]]),"-----",VLOOKUP(LeaveTracker[[#This Row],[Employee Name]],Employees[[Employee Name]:[Office]],6))</f>
        <v>0</v>
      </c>
      <c r="G5186" s="24">
        <v>44998</v>
      </c>
      <c r="H5186" s="24">
        <v>44999</v>
      </c>
      <c r="I5186" s="19" t="s">
        <v>82</v>
      </c>
      <c r="K5186" s="61" t="str">
        <f ca="1">LeaveTracker[[#This Row],[Days]]&amp;" "&amp;LeaveTracker[[#This Row],[Type of Leave]]</f>
        <v>2 VL</v>
      </c>
      <c r="L5186" s="23">
        <f ca="1">NETWORKDAYS(LeaveTracker[[#This Row],[Start Date]],LeaveTracker[[#This Row],[End Date]],lstHolidays)</f>
        <v>2</v>
      </c>
      <c r="M5186" s="27"/>
    </row>
    <row r="5187" spans="1:13" ht="30" customHeight="1" x14ac:dyDescent="0.3">
      <c r="A5187" s="27">
        <f t="shared" si="56"/>
        <v>1446</v>
      </c>
      <c r="B5187" s="31">
        <v>45030</v>
      </c>
      <c r="C5187" s="31">
        <v>44992</v>
      </c>
      <c r="D5187" s="19" t="s">
        <v>2287</v>
      </c>
      <c r="E5187" s="19" t="str">
        <f>IF(ISBLANK(LeaveTracker[[#This Row],[Employee Name]]),"-----",VLOOKUP(LeaveTracker[[#This Row],[Employee Name]],Employees[[Employee Name]:[Office]],7))</f>
        <v>CHO</v>
      </c>
      <c r="F5187" s="19">
        <f>IF(ISBLANK(LeaveTracker[[#This Row],[Employee Name]]),"-----",VLOOKUP(LeaveTracker[[#This Row],[Employee Name]],Employees[[Employee Name]:[Office]],6))</f>
        <v>0</v>
      </c>
      <c r="G5187" s="24">
        <v>45005</v>
      </c>
      <c r="H5187" s="24">
        <v>45006</v>
      </c>
      <c r="I5187" s="19" t="s">
        <v>82</v>
      </c>
      <c r="K5187" s="61" t="str">
        <f ca="1">LeaveTracker[[#This Row],[Days]]&amp;" "&amp;LeaveTracker[[#This Row],[Type of Leave]]</f>
        <v>2 VL</v>
      </c>
      <c r="L5187" s="23">
        <f ca="1">NETWORKDAYS(LeaveTracker[[#This Row],[Start Date]],LeaveTracker[[#This Row],[End Date]],lstHolidays)</f>
        <v>2</v>
      </c>
      <c r="M5187" s="27"/>
    </row>
    <row r="5188" spans="1:13" ht="30" customHeight="1" x14ac:dyDescent="0.3">
      <c r="A5188" s="27">
        <f t="shared" si="56"/>
        <v>1447</v>
      </c>
      <c r="B5188" s="31">
        <v>45030</v>
      </c>
      <c r="C5188" s="31">
        <v>45027</v>
      </c>
      <c r="D5188" s="19" t="s">
        <v>2290</v>
      </c>
      <c r="E5188" s="19" t="str">
        <f>IF(ISBLANK(LeaveTracker[[#This Row],[Employee Name]]),"-----",VLOOKUP(LeaveTracker[[#This Row],[Employee Name]],Employees[[Employee Name]:[Office]],7))</f>
        <v>OSP</v>
      </c>
      <c r="F5188" s="19">
        <f>IF(ISBLANK(LeaveTracker[[#This Row],[Employee Name]]),"-----",VLOOKUP(LeaveTracker[[#This Row],[Employee Name]],Employees[[Employee Name]:[Office]],6))</f>
        <v>0</v>
      </c>
      <c r="G5188" s="24">
        <v>45030</v>
      </c>
      <c r="H5188" s="24">
        <v>45033</v>
      </c>
      <c r="I5188" s="19" t="s">
        <v>82</v>
      </c>
      <c r="K5188" s="61" t="str">
        <f ca="1">LeaveTracker[[#This Row],[Days]]&amp;" "&amp;LeaveTracker[[#This Row],[Type of Leave]]</f>
        <v>2 VL</v>
      </c>
      <c r="L5188" s="23">
        <f ca="1">NETWORKDAYS(LeaveTracker[[#This Row],[Start Date]],LeaveTracker[[#This Row],[End Date]],lstHolidays)</f>
        <v>2</v>
      </c>
      <c r="M5188" s="27"/>
    </row>
    <row r="5189" spans="1:13" ht="30" customHeight="1" x14ac:dyDescent="0.3">
      <c r="A5189" s="27">
        <f t="shared" si="56"/>
        <v>1448</v>
      </c>
      <c r="B5189" s="31">
        <v>45030</v>
      </c>
      <c r="C5189" s="31">
        <v>45028</v>
      </c>
      <c r="D5189" s="19" t="s">
        <v>2294</v>
      </c>
      <c r="E5189" s="19" t="str">
        <f>IF(ISBLANK(LeaveTracker[[#This Row],[Employee Name]]),"-----",VLOOKUP(LeaveTracker[[#This Row],[Employee Name]],Employees[[Employee Name]:[Office]],7))</f>
        <v>DEPED SANJOSE</v>
      </c>
      <c r="F5189" s="19">
        <f>IF(ISBLANK(LeaveTracker[[#This Row],[Employee Name]]),"-----",VLOOKUP(LeaveTracker[[#This Row],[Employee Name]],Employees[[Employee Name]:[Office]],6))</f>
        <v>0</v>
      </c>
      <c r="G5189" s="24">
        <v>45040</v>
      </c>
      <c r="H5189" s="24">
        <v>45042</v>
      </c>
      <c r="I5189" s="19" t="s">
        <v>298</v>
      </c>
      <c r="J5189" s="43" t="s">
        <v>274</v>
      </c>
      <c r="K5189" s="61" t="str">
        <f ca="1">LeaveTracker[[#This Row],[Days]]&amp;" "&amp;LeaveTracker[[#This Row],[Type of Leave]]</f>
        <v>3 OTHER</v>
      </c>
      <c r="L5189" s="23">
        <f ca="1">NETWORKDAYS(LeaveTracker[[#This Row],[Start Date]],LeaveTracker[[#This Row],[End Date]],lstHolidays)</f>
        <v>3</v>
      </c>
      <c r="M5189" s="27"/>
    </row>
    <row r="5190" spans="1:13" ht="30" customHeight="1" x14ac:dyDescent="0.3">
      <c r="A5190" s="27">
        <f t="shared" si="56"/>
        <v>1449</v>
      </c>
      <c r="B5190" s="31">
        <v>45030</v>
      </c>
      <c r="C5190" s="31">
        <v>45028</v>
      </c>
      <c r="D5190" s="19" t="s">
        <v>2294</v>
      </c>
      <c r="E5190" s="19" t="str">
        <f>IF(ISBLANK(LeaveTracker[[#This Row],[Employee Name]]),"-----",VLOOKUP(LeaveTracker[[#This Row],[Employee Name]],Employees[[Employee Name]:[Office]],7))</f>
        <v>DEPED SANJOSE</v>
      </c>
      <c r="F5190" s="19">
        <f>IF(ISBLANK(LeaveTracker[[#This Row],[Employee Name]]),"-----",VLOOKUP(LeaveTracker[[#This Row],[Employee Name]],Employees[[Employee Name]:[Office]],6))</f>
        <v>0</v>
      </c>
      <c r="G5190" s="24">
        <v>45043</v>
      </c>
      <c r="H5190" s="24">
        <v>45077</v>
      </c>
      <c r="I5190" s="19" t="s">
        <v>82</v>
      </c>
      <c r="K5190" s="61" t="str">
        <f ca="1">LeaveTracker[[#This Row],[Days]]&amp;" "&amp;LeaveTracker[[#This Row],[Type of Leave]]</f>
        <v>24 VL</v>
      </c>
      <c r="L5190" s="23">
        <f ca="1">NETWORKDAYS(LeaveTracker[[#This Row],[Start Date]],LeaveTracker[[#This Row],[End Date]],lstHolidays)</f>
        <v>24</v>
      </c>
      <c r="M5190" s="27"/>
    </row>
    <row r="5191" spans="1:13" ht="30" customHeight="1" x14ac:dyDescent="0.3">
      <c r="A5191" s="27">
        <f t="shared" si="56"/>
        <v>1450</v>
      </c>
      <c r="B5191" s="31">
        <v>45030</v>
      </c>
      <c r="C5191" s="31">
        <v>45014</v>
      </c>
      <c r="D5191" s="19" t="s">
        <v>242</v>
      </c>
      <c r="E5191" s="19" t="str">
        <f>IF(ISBLANK(LeaveTracker[[#This Row],[Employee Name]]),"-----",VLOOKUP(LeaveTracker[[#This Row],[Employee Name]],Employees[[Employee Name]:[Office]],7))</f>
        <v>TCCH/TICC</v>
      </c>
      <c r="F5191" s="19" t="str">
        <f>IF(ISBLANK(LeaveTracker[[#This Row],[Employee Name]]),"-----",VLOOKUP(LeaveTracker[[#This Row],[Employee Name]],Employees[[Employee Name]:[Office]],6))</f>
        <v>REGULAR</v>
      </c>
      <c r="G5191" s="24">
        <v>45040</v>
      </c>
      <c r="H5191" s="24">
        <v>45040</v>
      </c>
      <c r="I5191" s="19" t="s">
        <v>298</v>
      </c>
      <c r="J5191" s="43" t="s">
        <v>158</v>
      </c>
      <c r="K5191" s="61" t="str">
        <f ca="1">LeaveTracker[[#This Row],[Days]]&amp;" "&amp;LeaveTracker[[#This Row],[Type of Leave]]</f>
        <v>1 OTHER</v>
      </c>
      <c r="L5191" s="23">
        <f ca="1">NETWORKDAYS(LeaveTracker[[#This Row],[Start Date]],LeaveTracker[[#This Row],[End Date]],lstHolidays)</f>
        <v>1</v>
      </c>
      <c r="M5191" s="27"/>
    </row>
    <row r="5192" spans="1:13" ht="30" customHeight="1" x14ac:dyDescent="0.3">
      <c r="A5192" s="27">
        <f t="shared" si="56"/>
        <v>1451</v>
      </c>
      <c r="B5192" s="31">
        <v>45030</v>
      </c>
      <c r="C5192" s="31">
        <v>45029</v>
      </c>
      <c r="D5192" s="19" t="s">
        <v>833</v>
      </c>
      <c r="E5192" s="19" t="str">
        <f>IF(ISBLANK(LeaveTracker[[#This Row],[Employee Name]]),"-----",VLOOKUP(LeaveTracker[[#This Row],[Employee Name]],Employees[[Employee Name]:[Office]],7))</f>
        <v>CTO</v>
      </c>
      <c r="F5192" s="19" t="str">
        <f>IF(ISBLANK(LeaveTracker[[#This Row],[Employee Name]]),"-----",VLOOKUP(LeaveTracker[[#This Row],[Employee Name]],Employees[[Employee Name]:[Office]],6))</f>
        <v>REGULAR</v>
      </c>
      <c r="G5192" s="24">
        <v>45028</v>
      </c>
      <c r="H5192" s="24">
        <v>45028</v>
      </c>
      <c r="I5192" s="19" t="s">
        <v>81</v>
      </c>
      <c r="K5192" s="61" t="str">
        <f ca="1">LeaveTracker[[#This Row],[Days]]&amp;" "&amp;LeaveTracker[[#This Row],[Type of Leave]]</f>
        <v>1 SL</v>
      </c>
      <c r="L5192" s="23">
        <f ca="1">NETWORKDAYS(LeaveTracker[[#This Row],[Start Date]],LeaveTracker[[#This Row],[End Date]],lstHolidays)</f>
        <v>1</v>
      </c>
      <c r="M5192" s="27"/>
    </row>
    <row r="5193" spans="1:13" ht="30" customHeight="1" x14ac:dyDescent="0.3">
      <c r="A5193" s="27">
        <f t="shared" si="56"/>
        <v>1452</v>
      </c>
      <c r="B5193" s="31">
        <v>45030</v>
      </c>
      <c r="C5193" s="31">
        <v>45028</v>
      </c>
      <c r="D5193" s="19" t="s">
        <v>1974</v>
      </c>
      <c r="E5193" s="19" t="str">
        <f>IF(ISBLANK(LeaveTracker[[#This Row],[Employee Name]]),"-----",VLOOKUP(LeaveTracker[[#This Row],[Employee Name]],Employees[[Employee Name]:[Office]],7))</f>
        <v>CENRO</v>
      </c>
      <c r="F5193" s="19">
        <f>IF(ISBLANK(LeaveTracker[[#This Row],[Employee Name]]),"-----",VLOOKUP(LeaveTracker[[#This Row],[Employee Name]],Employees[[Employee Name]:[Office]],6))</f>
        <v>0</v>
      </c>
      <c r="G5193" s="24">
        <v>45027</v>
      </c>
      <c r="H5193" s="24">
        <v>45027</v>
      </c>
      <c r="I5193" s="19" t="s">
        <v>81</v>
      </c>
      <c r="K5193" s="61" t="str">
        <f ca="1">LeaveTracker[[#This Row],[Days]]&amp;" "&amp;LeaveTracker[[#This Row],[Type of Leave]]</f>
        <v>1 SL</v>
      </c>
      <c r="L5193" s="23">
        <f ca="1">NETWORKDAYS(LeaveTracker[[#This Row],[Start Date]],LeaveTracker[[#This Row],[End Date]],lstHolidays)</f>
        <v>1</v>
      </c>
      <c r="M5193" s="27"/>
    </row>
    <row r="5194" spans="1:13" ht="30" customHeight="1" x14ac:dyDescent="0.3">
      <c r="A5194" s="27">
        <f t="shared" si="56"/>
        <v>1453</v>
      </c>
      <c r="B5194" s="31">
        <v>45030</v>
      </c>
      <c r="C5194" s="31">
        <v>45029</v>
      </c>
      <c r="D5194" s="19" t="s">
        <v>1821</v>
      </c>
      <c r="E5194" s="19" t="str">
        <f>IF(ISBLANK(LeaveTracker[[#This Row],[Employee Name]]),"-----",VLOOKUP(LeaveTracker[[#This Row],[Employee Name]],Employees[[Employee Name]:[Office]],7))</f>
        <v>TICC/TCCH</v>
      </c>
      <c r="F5194" s="19" t="str">
        <f>IF(ISBLANK(LeaveTracker[[#This Row],[Employee Name]]),"-----",VLOOKUP(LeaveTracker[[#This Row],[Employee Name]],Employees[[Employee Name]:[Office]],6))</f>
        <v>CASUAL</v>
      </c>
      <c r="G5194" s="24">
        <v>45027</v>
      </c>
      <c r="H5194" s="24">
        <v>45028</v>
      </c>
      <c r="I5194" s="19" t="s">
        <v>81</v>
      </c>
      <c r="K5194" s="61" t="str">
        <f ca="1">LeaveTracker[[#This Row],[Days]]&amp;" "&amp;LeaveTracker[[#This Row],[Type of Leave]]</f>
        <v>2 SL</v>
      </c>
      <c r="L5194" s="23">
        <f ca="1">NETWORKDAYS(LeaveTracker[[#This Row],[Start Date]],LeaveTracker[[#This Row],[End Date]],lstHolidays)</f>
        <v>2</v>
      </c>
      <c r="M5194" s="27"/>
    </row>
    <row r="5195" spans="1:13" ht="30" customHeight="1" x14ac:dyDescent="0.3">
      <c r="A5195" s="27">
        <f t="shared" si="56"/>
        <v>1454</v>
      </c>
      <c r="B5195" s="31">
        <v>45030</v>
      </c>
      <c r="C5195" s="31">
        <v>45028</v>
      </c>
      <c r="D5195" s="19" t="s">
        <v>2296</v>
      </c>
      <c r="E5195" s="19" t="str">
        <f>IF(ISBLANK(LeaveTracker[[#This Row],[Employee Name]]),"-----",VLOOKUP(LeaveTracker[[#This Row],[Employee Name]],Employees[[Employee Name]:[Office]],7))</f>
        <v>PICNIC GROVE</v>
      </c>
      <c r="F5195" s="19">
        <f>IF(ISBLANK(LeaveTracker[[#This Row],[Employee Name]]),"-----",VLOOKUP(LeaveTracker[[#This Row],[Employee Name]],Employees[[Employee Name]:[Office]],6))</f>
        <v>0</v>
      </c>
      <c r="G5195" s="24">
        <v>45048</v>
      </c>
      <c r="H5195" s="24">
        <v>45077</v>
      </c>
      <c r="I5195" s="19" t="s">
        <v>82</v>
      </c>
      <c r="K5195" s="61" t="str">
        <f ca="1">LeaveTracker[[#This Row],[Days]]&amp;" "&amp;LeaveTracker[[#This Row],[Type of Leave]]</f>
        <v>22 VL</v>
      </c>
      <c r="L5195" s="23">
        <f ca="1">NETWORKDAYS(LeaveTracker[[#This Row],[Start Date]],LeaveTracker[[#This Row],[End Date]],lstHolidays)</f>
        <v>22</v>
      </c>
      <c r="M5195" s="27"/>
    </row>
    <row r="5196" spans="1:13" ht="30" customHeight="1" x14ac:dyDescent="0.3">
      <c r="A5196" s="27">
        <f t="shared" si="56"/>
        <v>1455</v>
      </c>
      <c r="B5196" s="31">
        <v>45030</v>
      </c>
      <c r="C5196" s="31">
        <v>45028</v>
      </c>
      <c r="D5196" s="19" t="s">
        <v>2298</v>
      </c>
      <c r="E5196" s="19" t="str">
        <f>IF(ISBLANK(LeaveTracker[[#This Row],[Employee Name]]),"-----",VLOOKUP(LeaveTracker[[#This Row],[Employee Name]],Employees[[Employee Name]:[Office]],7))</f>
        <v>PICNIC GROVE</v>
      </c>
      <c r="F5196" s="19">
        <f>IF(ISBLANK(LeaveTracker[[#This Row],[Employee Name]]),"-----",VLOOKUP(LeaveTracker[[#This Row],[Employee Name]],Employees[[Employee Name]:[Office]],6))</f>
        <v>0</v>
      </c>
      <c r="G5196" s="24">
        <v>45062</v>
      </c>
      <c r="H5196" s="24">
        <v>45077</v>
      </c>
      <c r="I5196" s="19" t="s">
        <v>82</v>
      </c>
      <c r="K5196" s="61" t="str">
        <f ca="1">LeaveTracker[[#This Row],[Days]]&amp;" "&amp;LeaveTracker[[#This Row],[Type of Leave]]</f>
        <v>12 VL</v>
      </c>
      <c r="L5196" s="23">
        <f ca="1">NETWORKDAYS(LeaveTracker[[#This Row],[Start Date]],LeaveTracker[[#This Row],[End Date]],lstHolidays)</f>
        <v>12</v>
      </c>
      <c r="M5196" s="27"/>
    </row>
    <row r="5197" spans="1:13" ht="30" customHeight="1" x14ac:dyDescent="0.3">
      <c r="A5197" s="27">
        <f t="shared" si="56"/>
        <v>1456</v>
      </c>
      <c r="B5197" s="31">
        <v>45030</v>
      </c>
      <c r="C5197" s="31">
        <v>44914</v>
      </c>
      <c r="D5197" s="19" t="s">
        <v>882</v>
      </c>
      <c r="E5197" s="19" t="str">
        <f>IF(ISBLANK(LeaveTracker[[#This Row],[Employee Name]]),"-----",VLOOKUP(LeaveTracker[[#This Row],[Employee Name]],Employees[[Employee Name]:[Office]],7))</f>
        <v>OTM</v>
      </c>
      <c r="F5197" s="19" t="str">
        <f>IF(ISBLANK(LeaveTracker[[#This Row],[Employee Name]]),"-----",VLOOKUP(LeaveTracker[[#This Row],[Employee Name]],Employees[[Employee Name]:[Office]],6))</f>
        <v>REGULAR</v>
      </c>
      <c r="G5197" s="24"/>
      <c r="H5197" s="24"/>
      <c r="I5197" s="19" t="s">
        <v>298</v>
      </c>
      <c r="J5197" s="43" t="s">
        <v>691</v>
      </c>
      <c r="K5197" s="61" t="str">
        <f ca="1">LeaveTracker[[#This Row],[Days]]&amp;" "&amp;LeaveTracker[[#This Row],[Type of Leave]]</f>
        <v>0 OTHER</v>
      </c>
      <c r="L5197" s="23">
        <f ca="1">NETWORKDAYS(LeaveTracker[[#This Row],[Start Date]],LeaveTracker[[#This Row],[End Date]],lstHolidays)</f>
        <v>0</v>
      </c>
      <c r="M5197" s="27"/>
    </row>
    <row r="5198" spans="1:13" ht="30" customHeight="1" x14ac:dyDescent="0.3">
      <c r="A5198" s="27">
        <f t="shared" si="56"/>
        <v>1457</v>
      </c>
      <c r="B5198" s="31">
        <v>45043</v>
      </c>
      <c r="C5198" s="31">
        <v>45034</v>
      </c>
      <c r="D5198" s="19" t="s">
        <v>513</v>
      </c>
      <c r="E5198" s="19" t="str">
        <f>IF(ISBLANK(LeaveTracker[[#This Row],[Employee Name]]),"-----",VLOOKUP(LeaveTracker[[#This Row],[Employee Name]],Employees[[Employee Name]:[Office]],7))</f>
        <v>ACCOUNTING</v>
      </c>
      <c r="F5198" s="19" t="str">
        <f>IF(ISBLANK(LeaveTracker[[#This Row],[Employee Name]]),"-----",VLOOKUP(LeaveTracker[[#This Row],[Employee Name]],Employees[[Employee Name]:[Office]],6))</f>
        <v>REGULAR</v>
      </c>
      <c r="G5198" s="24">
        <v>45029</v>
      </c>
      <c r="H5198" s="24">
        <v>45030</v>
      </c>
      <c r="I5198" s="19" t="s">
        <v>81</v>
      </c>
      <c r="K5198" s="61" t="str">
        <f ca="1">LeaveTracker[[#This Row],[Days]]&amp;" "&amp;LeaveTracker[[#This Row],[Type of Leave]]</f>
        <v>2 SL</v>
      </c>
      <c r="L5198" s="23">
        <f ca="1">NETWORKDAYS(LeaveTracker[[#This Row],[Start Date]],LeaveTracker[[#This Row],[End Date]],lstHolidays)</f>
        <v>2</v>
      </c>
      <c r="M5198" s="27"/>
    </row>
    <row r="5199" spans="1:13" ht="30" customHeight="1" x14ac:dyDescent="0.3">
      <c r="A5199" s="27">
        <f t="shared" si="56"/>
        <v>1458</v>
      </c>
      <c r="B5199" s="31">
        <v>45043</v>
      </c>
      <c r="C5199" s="31">
        <v>45034</v>
      </c>
      <c r="D5199" s="19" t="s">
        <v>950</v>
      </c>
      <c r="E5199" s="19" t="str">
        <f>IF(ISBLANK(LeaveTracker[[#This Row],[Employee Name]]),"-----",VLOOKUP(LeaveTracker[[#This Row],[Employee Name]],Employees[[Employee Name]:[Office]],7))</f>
        <v>ACCOUNTING</v>
      </c>
      <c r="F5199" s="19" t="str">
        <f>IF(ISBLANK(LeaveTracker[[#This Row],[Employee Name]]),"-----",VLOOKUP(LeaveTracker[[#This Row],[Employee Name]],Employees[[Employee Name]:[Office]],6))</f>
        <v>REGULAR</v>
      </c>
      <c r="G5199" s="24">
        <v>45028</v>
      </c>
      <c r="H5199" s="24">
        <v>45030</v>
      </c>
      <c r="I5199" s="19" t="s">
        <v>81</v>
      </c>
      <c r="K5199" s="61" t="str">
        <f ca="1">LeaveTracker[[#This Row],[Days]]&amp;" "&amp;LeaveTracker[[#This Row],[Type of Leave]]</f>
        <v>3 SL</v>
      </c>
      <c r="L5199" s="23">
        <f ca="1">NETWORKDAYS(LeaveTracker[[#This Row],[Start Date]],LeaveTracker[[#This Row],[End Date]],lstHolidays)</f>
        <v>3</v>
      </c>
      <c r="M5199" s="27"/>
    </row>
    <row r="5200" spans="1:13" ht="30" customHeight="1" x14ac:dyDescent="0.3">
      <c r="A5200" s="27">
        <f t="shared" si="56"/>
        <v>1459</v>
      </c>
      <c r="B5200" s="31">
        <v>45043</v>
      </c>
      <c r="C5200" s="31">
        <v>45027</v>
      </c>
      <c r="D5200" s="19" t="s">
        <v>375</v>
      </c>
      <c r="E5200" s="19" t="str">
        <f>IF(ISBLANK(LeaveTracker[[#This Row],[Employee Name]]),"-----",VLOOKUP(LeaveTracker[[#This Row],[Employee Name]],Employees[[Employee Name]:[Office]],7))</f>
        <v>CCT</v>
      </c>
      <c r="F5200" s="19" t="str">
        <f>IF(ISBLANK(LeaveTracker[[#This Row],[Employee Name]]),"-----",VLOOKUP(LeaveTracker[[#This Row],[Employee Name]],Employees[[Employee Name]:[Office]],6))</f>
        <v>REGULAR</v>
      </c>
      <c r="G5200" s="24">
        <v>45020</v>
      </c>
      <c r="H5200" s="24">
        <v>45021</v>
      </c>
      <c r="I5200" s="19" t="s">
        <v>81</v>
      </c>
      <c r="K5200" s="61" t="str">
        <f ca="1">LeaveTracker[[#This Row],[Days]]&amp;" "&amp;LeaveTracker[[#This Row],[Type of Leave]]</f>
        <v>2 SL</v>
      </c>
      <c r="L5200" s="23">
        <f ca="1">NETWORKDAYS(LeaveTracker[[#This Row],[Start Date]],LeaveTracker[[#This Row],[End Date]],lstHolidays)</f>
        <v>2</v>
      </c>
      <c r="M5200" s="27"/>
    </row>
    <row r="5201" spans="1:13" ht="30" customHeight="1" x14ac:dyDescent="0.3">
      <c r="A5201" s="27">
        <v>1459</v>
      </c>
      <c r="B5201" s="31">
        <v>45043</v>
      </c>
      <c r="C5201" s="31">
        <v>45027</v>
      </c>
      <c r="D5201" s="19" t="s">
        <v>375</v>
      </c>
      <c r="E5201" s="19" t="str">
        <f>IF(ISBLANK(LeaveTracker[[#This Row],[Employee Name]]),"-----",VLOOKUP(LeaveTracker[[#This Row],[Employee Name]],Employees[[Employee Name]:[Office]],7))</f>
        <v>CCT</v>
      </c>
      <c r="F5201" s="19" t="str">
        <f>IF(ISBLANK(LeaveTracker[[#This Row],[Employee Name]]),"-----",VLOOKUP(LeaveTracker[[#This Row],[Employee Name]],Employees[[Employee Name]:[Office]],6))</f>
        <v>REGULAR</v>
      </c>
      <c r="G5201" s="24">
        <v>45027</v>
      </c>
      <c r="H5201" s="24">
        <v>45027</v>
      </c>
      <c r="I5201" s="19" t="s">
        <v>81</v>
      </c>
      <c r="K5201" s="61" t="str">
        <f ca="1">LeaveTracker[[#This Row],[Days]]&amp;" "&amp;LeaveTracker[[#This Row],[Type of Leave]]</f>
        <v>1 SL</v>
      </c>
      <c r="L5201" s="23">
        <f ca="1">NETWORKDAYS(LeaveTracker[[#This Row],[Start Date]],LeaveTracker[[#This Row],[End Date]],lstHolidays)</f>
        <v>1</v>
      </c>
      <c r="M5201" s="27"/>
    </row>
    <row r="5202" spans="1:13" ht="30" customHeight="1" x14ac:dyDescent="0.3">
      <c r="A5202" s="27">
        <v>1459</v>
      </c>
      <c r="B5202" s="31">
        <v>45043</v>
      </c>
      <c r="C5202" s="31">
        <v>45027</v>
      </c>
      <c r="D5202" s="19" t="s">
        <v>375</v>
      </c>
      <c r="E5202" s="19" t="str">
        <f>IF(ISBLANK(LeaveTracker[[#This Row],[Employee Name]]),"-----",VLOOKUP(LeaveTracker[[#This Row],[Employee Name]],Employees[[Employee Name]:[Office]],7))</f>
        <v>CCT</v>
      </c>
      <c r="F5202" s="19" t="str">
        <f>IF(ISBLANK(LeaveTracker[[#This Row],[Employee Name]]),"-----",VLOOKUP(LeaveTracker[[#This Row],[Employee Name]],Employees[[Employee Name]:[Office]],6))</f>
        <v>REGULAR</v>
      </c>
      <c r="G5202" s="24">
        <v>45030</v>
      </c>
      <c r="H5202" s="24">
        <v>45030</v>
      </c>
      <c r="I5202" s="19" t="s">
        <v>81</v>
      </c>
      <c r="K5202" s="61" t="str">
        <f ca="1">LeaveTracker[[#This Row],[Days]]&amp;" "&amp;LeaveTracker[[#This Row],[Type of Leave]]</f>
        <v>1 SL</v>
      </c>
      <c r="L5202" s="23">
        <f ca="1">NETWORKDAYS(LeaveTracker[[#This Row],[Start Date]],LeaveTracker[[#This Row],[End Date]],lstHolidays)</f>
        <v>1</v>
      </c>
      <c r="M5202" s="27"/>
    </row>
    <row r="5203" spans="1:13" ht="30" customHeight="1" x14ac:dyDescent="0.3">
      <c r="A5203" s="27">
        <f t="shared" si="56"/>
        <v>1460</v>
      </c>
      <c r="B5203" s="31">
        <v>45043</v>
      </c>
      <c r="C5203" s="31">
        <v>45033</v>
      </c>
      <c r="D5203" s="19" t="s">
        <v>1078</v>
      </c>
      <c r="E5203" s="19" t="str">
        <f>IF(ISBLANK(LeaveTracker[[#This Row],[Employee Name]]),"-----",VLOOKUP(LeaveTracker[[#This Row],[Employee Name]],Employees[[Employee Name]:[Office]],7))</f>
        <v>CTO</v>
      </c>
      <c r="F5203" s="19" t="str">
        <f>IF(ISBLANK(LeaveTracker[[#This Row],[Employee Name]]),"-----",VLOOKUP(LeaveTracker[[#This Row],[Employee Name]],Employees[[Employee Name]:[Office]],6))</f>
        <v>REGULAR</v>
      </c>
      <c r="G5203" s="24">
        <v>45042</v>
      </c>
      <c r="H5203" s="24">
        <v>45042</v>
      </c>
      <c r="I5203" s="19" t="s">
        <v>298</v>
      </c>
      <c r="J5203" s="43" t="s">
        <v>995</v>
      </c>
      <c r="K5203" s="61" t="str">
        <f ca="1">LeaveTracker[[#This Row],[Days]]&amp;" "&amp;LeaveTracker[[#This Row],[Type of Leave]]</f>
        <v>1 OTHER</v>
      </c>
      <c r="L5203" s="23">
        <f ca="1">NETWORKDAYS(LeaveTracker[[#This Row],[Start Date]],LeaveTracker[[#This Row],[End Date]],lstHolidays)</f>
        <v>1</v>
      </c>
      <c r="M5203" s="27"/>
    </row>
    <row r="5204" spans="1:13" ht="30" customHeight="1" x14ac:dyDescent="0.3">
      <c r="A5204" s="27">
        <f t="shared" si="56"/>
        <v>1461</v>
      </c>
      <c r="B5204" s="31">
        <v>45043</v>
      </c>
      <c r="C5204" s="31">
        <v>45029</v>
      </c>
      <c r="D5204" s="19" t="s">
        <v>398</v>
      </c>
      <c r="E5204" s="19" t="str">
        <f>IF(ISBLANK(LeaveTracker[[#This Row],[Employee Name]]),"-----",VLOOKUP(LeaveTracker[[#This Row],[Employee Name]],Employees[[Employee Name]:[Office]],7))</f>
        <v>NUTRITION OFFICE</v>
      </c>
      <c r="F5204" s="19" t="str">
        <f>IF(ISBLANK(LeaveTracker[[#This Row],[Employee Name]]),"-----",VLOOKUP(LeaveTracker[[#This Row],[Employee Name]],Employees[[Employee Name]:[Office]],6))</f>
        <v>REGULAR</v>
      </c>
      <c r="G5204" s="24">
        <v>45028</v>
      </c>
      <c r="H5204" s="24">
        <v>45028</v>
      </c>
      <c r="I5204" s="19" t="s">
        <v>81</v>
      </c>
      <c r="K5204" s="61" t="str">
        <f ca="1">LeaveTracker[[#This Row],[Days]]&amp;" "&amp;LeaveTracker[[#This Row],[Type of Leave]]</f>
        <v>1 SL</v>
      </c>
      <c r="L5204" s="23">
        <f ca="1">NETWORKDAYS(LeaveTracker[[#This Row],[Start Date]],LeaveTracker[[#This Row],[End Date]],lstHolidays)</f>
        <v>1</v>
      </c>
      <c r="M5204" s="27"/>
    </row>
    <row r="5205" spans="1:13" ht="30" customHeight="1" x14ac:dyDescent="0.3">
      <c r="A5205" s="27">
        <f t="shared" si="56"/>
        <v>1462</v>
      </c>
      <c r="B5205" s="31">
        <v>45043</v>
      </c>
      <c r="C5205" s="31">
        <v>45029</v>
      </c>
      <c r="D5205" s="19" t="s">
        <v>868</v>
      </c>
      <c r="E5205" s="19" t="str">
        <f>IF(ISBLANK(LeaveTracker[[#This Row],[Employee Name]]),"-----",VLOOKUP(LeaveTracker[[#This Row],[Employee Name]],Employees[[Employee Name]:[Office]],7))</f>
        <v>ACCOUNTING</v>
      </c>
      <c r="F5205" s="19" t="str">
        <f>IF(ISBLANK(LeaveTracker[[#This Row],[Employee Name]]),"-----",VLOOKUP(LeaveTracker[[#This Row],[Employee Name]],Employees[[Employee Name]:[Office]],6))</f>
        <v>REGULAR</v>
      </c>
      <c r="G5205" s="24">
        <v>45028</v>
      </c>
      <c r="H5205" s="24">
        <v>45028</v>
      </c>
      <c r="I5205" s="19" t="s">
        <v>298</v>
      </c>
      <c r="J5205" s="43" t="s">
        <v>2299</v>
      </c>
      <c r="K5205" s="61" t="str">
        <f ca="1">LeaveTracker[[#This Row],[Days]]&amp;" "&amp;LeaveTracker[[#This Row],[Type of Leave]]</f>
        <v>1 OTHER</v>
      </c>
      <c r="L5205" s="23">
        <f ca="1">NETWORKDAYS(LeaveTracker[[#This Row],[Start Date]],LeaveTracker[[#This Row],[End Date]],lstHolidays)</f>
        <v>1</v>
      </c>
      <c r="M5205" s="27"/>
    </row>
    <row r="5206" spans="1:13" ht="30" customHeight="1" x14ac:dyDescent="0.3">
      <c r="A5206" s="27">
        <f t="shared" si="56"/>
        <v>1463</v>
      </c>
      <c r="B5206" s="31">
        <v>45043</v>
      </c>
      <c r="C5206" s="31">
        <v>45029</v>
      </c>
      <c r="D5206" s="19" t="s">
        <v>871</v>
      </c>
      <c r="E5206" s="19" t="str">
        <f>IF(ISBLANK(LeaveTracker[[#This Row],[Employee Name]]),"-----",VLOOKUP(LeaveTracker[[#This Row],[Employee Name]],Employees[[Employee Name]:[Office]],7))</f>
        <v>ACCOUNTING</v>
      </c>
      <c r="F5206" s="19" t="str">
        <f>IF(ISBLANK(LeaveTracker[[#This Row],[Employee Name]]),"-----",VLOOKUP(LeaveTracker[[#This Row],[Employee Name]],Employees[[Employee Name]:[Office]],6))</f>
        <v>REGULAR</v>
      </c>
      <c r="G5206" s="24">
        <v>44999</v>
      </c>
      <c r="H5206" s="24">
        <v>44999</v>
      </c>
      <c r="I5206" s="19" t="s">
        <v>81</v>
      </c>
      <c r="K5206" s="61" t="str">
        <f ca="1">LeaveTracker[[#This Row],[Days]]&amp;" "&amp;LeaveTracker[[#This Row],[Type of Leave]]</f>
        <v>1 SL</v>
      </c>
      <c r="L5206" s="23">
        <f ca="1">NETWORKDAYS(LeaveTracker[[#This Row],[Start Date]],LeaveTracker[[#This Row],[End Date]],lstHolidays)</f>
        <v>1</v>
      </c>
      <c r="M5206" s="27"/>
    </row>
    <row r="5207" spans="1:13" ht="30" customHeight="1" x14ac:dyDescent="0.3">
      <c r="A5207" s="27">
        <f t="shared" si="56"/>
        <v>1464</v>
      </c>
      <c r="B5207" s="31">
        <v>45043</v>
      </c>
      <c r="C5207" s="31">
        <v>44999</v>
      </c>
      <c r="D5207" s="19" t="s">
        <v>1083</v>
      </c>
      <c r="E5207" s="19" t="str">
        <f>IF(ISBLANK(LeaveTracker[[#This Row],[Employee Name]]),"-----",VLOOKUP(LeaveTracker[[#This Row],[Employee Name]],Employees[[Employee Name]:[Office]],7))</f>
        <v>ACCOUNTING</v>
      </c>
      <c r="F5207" s="19" t="str">
        <f>IF(ISBLANK(LeaveTracker[[#This Row],[Employee Name]]),"-----",VLOOKUP(LeaveTracker[[#This Row],[Employee Name]],Employees[[Employee Name]:[Office]],6))</f>
        <v>REGULAR</v>
      </c>
      <c r="G5207" s="24">
        <v>45029</v>
      </c>
      <c r="H5207" s="24">
        <v>45030</v>
      </c>
      <c r="I5207" s="19" t="s">
        <v>81</v>
      </c>
      <c r="K5207" s="61" t="str">
        <f ca="1">LeaveTracker[[#This Row],[Days]]&amp;" "&amp;LeaveTracker[[#This Row],[Type of Leave]]</f>
        <v>2 SL</v>
      </c>
      <c r="L5207" s="23">
        <f ca="1">NETWORKDAYS(LeaveTracker[[#This Row],[Start Date]],LeaveTracker[[#This Row],[End Date]],lstHolidays)</f>
        <v>2</v>
      </c>
      <c r="M5207" s="27"/>
    </row>
    <row r="5208" spans="1:13" ht="30" customHeight="1" x14ac:dyDescent="0.3">
      <c r="A5208" s="27">
        <f t="shared" si="56"/>
        <v>1465</v>
      </c>
      <c r="B5208" s="31">
        <v>45043</v>
      </c>
      <c r="C5208" s="31">
        <v>45034</v>
      </c>
      <c r="D5208" s="19" t="s">
        <v>402</v>
      </c>
      <c r="E5208" s="19" t="str">
        <f>IF(ISBLANK(LeaveTracker[[#This Row],[Employee Name]]),"-----",VLOOKUP(LeaveTracker[[#This Row],[Employee Name]],Employees[[Employee Name]:[Office]],7))</f>
        <v>CTO</v>
      </c>
      <c r="F5208" s="19" t="str">
        <f>IF(ISBLANK(LeaveTracker[[#This Row],[Employee Name]]),"-----",VLOOKUP(LeaveTracker[[#This Row],[Employee Name]],Employees[[Employee Name]:[Office]],6))</f>
        <v>REGULAR</v>
      </c>
      <c r="G5208" s="24">
        <v>45031</v>
      </c>
      <c r="H5208" s="24">
        <v>45033</v>
      </c>
      <c r="I5208" s="19" t="s">
        <v>81</v>
      </c>
      <c r="K5208" s="61" t="str">
        <f ca="1">LeaveTracker[[#This Row],[Days]]&amp;" "&amp;LeaveTracker[[#This Row],[Type of Leave]]</f>
        <v>1 SL</v>
      </c>
      <c r="L5208" s="23">
        <f ca="1">NETWORKDAYS(LeaveTracker[[#This Row],[Start Date]],LeaveTracker[[#This Row],[End Date]],lstHolidays)</f>
        <v>1</v>
      </c>
      <c r="M5208" s="27"/>
    </row>
    <row r="5209" spans="1:13" ht="30" customHeight="1" x14ac:dyDescent="0.3">
      <c r="A5209" s="27">
        <f t="shared" si="56"/>
        <v>1466</v>
      </c>
      <c r="B5209" s="31">
        <v>45043</v>
      </c>
      <c r="C5209" s="31">
        <v>45030</v>
      </c>
      <c r="D5209" s="19" t="s">
        <v>468</v>
      </c>
      <c r="E5209" s="19" t="str">
        <f>IF(ISBLANK(LeaveTracker[[#This Row],[Employee Name]]),"-----",VLOOKUP(LeaveTracker[[#This Row],[Employee Name]],Employees[[Employee Name]:[Office]],7))</f>
        <v>ASSESSORS OFFICE</v>
      </c>
      <c r="F5209" s="19" t="str">
        <f>IF(ISBLANK(LeaveTracker[[#This Row],[Employee Name]]),"-----",VLOOKUP(LeaveTracker[[#This Row],[Employee Name]],Employees[[Employee Name]:[Office]],6))</f>
        <v>REGULAR</v>
      </c>
      <c r="G5209" s="24">
        <v>45040</v>
      </c>
      <c r="H5209" s="24">
        <v>45040</v>
      </c>
      <c r="I5209" s="19" t="s">
        <v>298</v>
      </c>
      <c r="J5209" s="43" t="s">
        <v>2299</v>
      </c>
      <c r="K5209" s="61" t="str">
        <f ca="1">LeaveTracker[[#This Row],[Days]]&amp;" "&amp;LeaveTracker[[#This Row],[Type of Leave]]</f>
        <v>1 OTHER</v>
      </c>
      <c r="L5209" s="23">
        <f ca="1">NETWORKDAYS(LeaveTracker[[#This Row],[Start Date]],LeaveTracker[[#This Row],[End Date]],lstHolidays)</f>
        <v>1</v>
      </c>
      <c r="M5209" s="27"/>
    </row>
    <row r="5210" spans="1:13" ht="30" customHeight="1" x14ac:dyDescent="0.3">
      <c r="A5210" s="27">
        <f t="shared" si="56"/>
        <v>1467</v>
      </c>
      <c r="B5210" s="31">
        <v>45043</v>
      </c>
      <c r="C5210" s="31">
        <v>45030</v>
      </c>
      <c r="D5210" s="19" t="s">
        <v>960</v>
      </c>
      <c r="E5210" s="19" t="str">
        <f>IF(ISBLANK(LeaveTracker[[#This Row],[Employee Name]]),"-----",VLOOKUP(LeaveTracker[[#This Row],[Employee Name]],Employees[[Employee Name]:[Office]],7))</f>
        <v>ASSESSORS OFFICE</v>
      </c>
      <c r="F5210" s="19" t="str">
        <f>IF(ISBLANK(LeaveTracker[[#This Row],[Employee Name]]),"-----",VLOOKUP(LeaveTracker[[#This Row],[Employee Name]],Employees[[Employee Name]:[Office]],6))</f>
        <v>REGULAR</v>
      </c>
      <c r="G5210" s="24">
        <v>45040</v>
      </c>
      <c r="H5210" s="24">
        <v>45040</v>
      </c>
      <c r="I5210" s="19" t="s">
        <v>298</v>
      </c>
      <c r="J5210" s="43" t="s">
        <v>2299</v>
      </c>
      <c r="K5210" s="61" t="str">
        <f ca="1">LeaveTracker[[#This Row],[Days]]&amp;" "&amp;LeaveTracker[[#This Row],[Type of Leave]]</f>
        <v>1 OTHER</v>
      </c>
      <c r="L5210" s="23">
        <f ca="1">NETWORKDAYS(LeaveTracker[[#This Row],[Start Date]],LeaveTracker[[#This Row],[End Date]],lstHolidays)</f>
        <v>1</v>
      </c>
      <c r="M5210" s="27"/>
    </row>
    <row r="5211" spans="1:13" ht="30" customHeight="1" x14ac:dyDescent="0.3">
      <c r="A5211" s="27">
        <f t="shared" si="56"/>
        <v>1468</v>
      </c>
      <c r="B5211" s="31">
        <v>45043</v>
      </c>
      <c r="C5211" s="31">
        <v>45034</v>
      </c>
      <c r="D5211" s="19" t="s">
        <v>1265</v>
      </c>
      <c r="E5211" s="19" t="str">
        <f>IF(ISBLANK(LeaveTracker[[#This Row],[Employee Name]]),"-----",VLOOKUP(LeaveTracker[[#This Row],[Employee Name]],Employees[[Employee Name]:[Office]],7))</f>
        <v>BUDGET</v>
      </c>
      <c r="F5211" s="19" t="str">
        <f>IF(ISBLANK(LeaveTracker[[#This Row],[Employee Name]]),"-----",VLOOKUP(LeaveTracker[[#This Row],[Employee Name]],Employees[[Employee Name]:[Office]],6))</f>
        <v>REGULAR</v>
      </c>
      <c r="G5211" s="24">
        <v>45033</v>
      </c>
      <c r="H5211" s="24">
        <v>45033</v>
      </c>
      <c r="I5211" s="19" t="s">
        <v>81</v>
      </c>
      <c r="K5211" s="61" t="str">
        <f ca="1">LeaveTracker[[#This Row],[Days]]&amp;" "&amp;LeaveTracker[[#This Row],[Type of Leave]]</f>
        <v>1 SL</v>
      </c>
      <c r="L5211" s="23">
        <f ca="1">NETWORKDAYS(LeaveTracker[[#This Row],[Start Date]],LeaveTracker[[#This Row],[End Date]],lstHolidays)</f>
        <v>1</v>
      </c>
      <c r="M5211" s="27"/>
    </row>
    <row r="5212" spans="1:13" ht="30" customHeight="1" x14ac:dyDescent="0.3">
      <c r="A5212" s="27">
        <f t="shared" si="56"/>
        <v>1469</v>
      </c>
      <c r="B5212" s="31">
        <v>45043</v>
      </c>
      <c r="C5212" s="31">
        <v>45034</v>
      </c>
      <c r="D5212" s="19" t="s">
        <v>722</v>
      </c>
      <c r="E5212" s="19" t="str">
        <f>IF(ISBLANK(LeaveTracker[[#This Row],[Employee Name]]),"-----",VLOOKUP(LeaveTracker[[#This Row],[Employee Name]],Employees[[Employee Name]:[Office]],7))</f>
        <v>LCR</v>
      </c>
      <c r="F5212" s="19" t="str">
        <f>IF(ISBLANK(LeaveTracker[[#This Row],[Employee Name]]),"-----",VLOOKUP(LeaveTracker[[#This Row],[Employee Name]],Employees[[Employee Name]:[Office]],6))</f>
        <v>REGULAR</v>
      </c>
      <c r="G5212" s="24">
        <v>45042</v>
      </c>
      <c r="H5212" s="24">
        <v>45042</v>
      </c>
      <c r="I5212" s="19" t="s">
        <v>298</v>
      </c>
      <c r="J5212" s="43" t="s">
        <v>2299</v>
      </c>
      <c r="K5212" s="61" t="str">
        <f ca="1">LeaveTracker[[#This Row],[Days]]&amp;" "&amp;LeaveTracker[[#This Row],[Type of Leave]]</f>
        <v>1 OTHER</v>
      </c>
      <c r="L5212" s="23">
        <f ca="1">NETWORKDAYS(LeaveTracker[[#This Row],[Start Date]],LeaveTracker[[#This Row],[End Date]],lstHolidays)</f>
        <v>1</v>
      </c>
      <c r="M5212" s="27"/>
    </row>
    <row r="5213" spans="1:13" ht="30" customHeight="1" x14ac:dyDescent="0.3">
      <c r="A5213" s="27">
        <f t="shared" si="56"/>
        <v>1470</v>
      </c>
      <c r="B5213" s="31">
        <v>45043</v>
      </c>
      <c r="C5213" s="31">
        <v>45033</v>
      </c>
      <c r="D5213" s="19" t="s">
        <v>1953</v>
      </c>
      <c r="E5213" s="19" t="str">
        <f>IF(ISBLANK(LeaveTracker[[#This Row],[Employee Name]]),"-----",VLOOKUP(LeaveTracker[[#This Row],[Employee Name]],Employees[[Employee Name]:[Office]],7))</f>
        <v>GSO</v>
      </c>
      <c r="F5213" s="19" t="str">
        <f>IF(ISBLANK(LeaveTracker[[#This Row],[Employee Name]]),"-----",VLOOKUP(LeaveTracker[[#This Row],[Employee Name]],Employees[[Employee Name]:[Office]],6))</f>
        <v>CASUAL</v>
      </c>
      <c r="G5213" s="24">
        <v>45042</v>
      </c>
      <c r="H5213" s="24">
        <v>45043</v>
      </c>
      <c r="I5213" s="19" t="s">
        <v>82</v>
      </c>
      <c r="K5213" s="61" t="str">
        <f ca="1">LeaveTracker[[#This Row],[Days]]&amp;" "&amp;LeaveTracker[[#This Row],[Type of Leave]]</f>
        <v>2 VL</v>
      </c>
      <c r="L5213" s="23">
        <f ca="1">NETWORKDAYS(LeaveTracker[[#This Row],[Start Date]],LeaveTracker[[#This Row],[End Date]],lstHolidays)</f>
        <v>2</v>
      </c>
      <c r="M5213" s="27"/>
    </row>
    <row r="5214" spans="1:13" ht="30" customHeight="1" x14ac:dyDescent="0.3">
      <c r="A5214" s="27">
        <f t="shared" si="56"/>
        <v>1471</v>
      </c>
      <c r="B5214" s="31">
        <v>45043</v>
      </c>
      <c r="C5214" s="31">
        <v>45033</v>
      </c>
      <c r="D5214" s="19" t="s">
        <v>242</v>
      </c>
      <c r="E5214" s="19" t="str">
        <f>IF(ISBLANK(LeaveTracker[[#This Row],[Employee Name]]),"-----",VLOOKUP(LeaveTracker[[#This Row],[Employee Name]],Employees[[Employee Name]:[Office]],7))</f>
        <v>TCCH/TICC</v>
      </c>
      <c r="F5214" s="19" t="str">
        <f>IF(ISBLANK(LeaveTracker[[#This Row],[Employee Name]]),"-----",VLOOKUP(LeaveTracker[[#This Row],[Employee Name]],Employees[[Employee Name]:[Office]],6))</f>
        <v>REGULAR</v>
      </c>
      <c r="G5214" s="24">
        <v>45030</v>
      </c>
      <c r="H5214" s="24">
        <v>45030</v>
      </c>
      <c r="I5214" s="19" t="s">
        <v>81</v>
      </c>
      <c r="K5214" s="61" t="str">
        <f ca="1">LeaveTracker[[#This Row],[Days]]&amp;" "&amp;LeaveTracker[[#This Row],[Type of Leave]]</f>
        <v>1 SL</v>
      </c>
      <c r="L5214" s="23">
        <f ca="1">NETWORKDAYS(LeaveTracker[[#This Row],[Start Date]],LeaveTracker[[#This Row],[End Date]],lstHolidays)</f>
        <v>1</v>
      </c>
      <c r="M5214" s="27"/>
    </row>
    <row r="5215" spans="1:13" ht="30" customHeight="1" x14ac:dyDescent="0.3">
      <c r="A5215" s="27">
        <f t="shared" ref="A5215:A5278" si="57">A5214+1</f>
        <v>1472</v>
      </c>
      <c r="B5215" s="31">
        <v>45043</v>
      </c>
      <c r="C5215" s="31">
        <v>45033</v>
      </c>
      <c r="D5215" s="19" t="s">
        <v>323</v>
      </c>
      <c r="E5215" s="19" t="str">
        <f>IF(ISBLANK(LeaveTracker[[#This Row],[Employee Name]]),"-----",VLOOKUP(LeaveTracker[[#This Row],[Employee Name]],Employees[[Employee Name]:[Office]],7))</f>
        <v>CEO</v>
      </c>
      <c r="F5215" s="19" t="str">
        <f>IF(ISBLANK(LeaveTracker[[#This Row],[Employee Name]]),"-----",VLOOKUP(LeaveTracker[[#This Row],[Employee Name]],Employees[[Employee Name]:[Office]],6))</f>
        <v>REGULAR</v>
      </c>
      <c r="G5215" s="24">
        <v>45030</v>
      </c>
      <c r="H5215" s="24">
        <v>45030</v>
      </c>
      <c r="I5215" s="19" t="s">
        <v>81</v>
      </c>
      <c r="K5215" s="61" t="str">
        <f ca="1">LeaveTracker[[#This Row],[Days]]&amp;" "&amp;LeaveTracker[[#This Row],[Type of Leave]]</f>
        <v>1 SL</v>
      </c>
      <c r="L5215" s="23">
        <f ca="1">NETWORKDAYS(LeaveTracker[[#This Row],[Start Date]],LeaveTracker[[#This Row],[End Date]],lstHolidays)</f>
        <v>1</v>
      </c>
      <c r="M5215" s="27"/>
    </row>
    <row r="5216" spans="1:13" ht="30" customHeight="1" x14ac:dyDescent="0.3">
      <c r="A5216" s="27">
        <f t="shared" si="57"/>
        <v>1473</v>
      </c>
      <c r="B5216" s="31">
        <v>45043</v>
      </c>
      <c r="C5216" s="31">
        <v>45034</v>
      </c>
      <c r="D5216" s="19" t="s">
        <v>355</v>
      </c>
      <c r="E5216" s="19" t="str">
        <f>IF(ISBLANK(LeaveTracker[[#This Row],[Employee Name]]),"-----",VLOOKUP(LeaveTracker[[#This Row],[Employee Name]],Employees[[Employee Name]:[Office]],7))</f>
        <v>LCR</v>
      </c>
      <c r="F5216" s="19" t="str">
        <f>IF(ISBLANK(LeaveTracker[[#This Row],[Employee Name]]),"-----",VLOOKUP(LeaveTracker[[#This Row],[Employee Name]],Employees[[Employee Name]:[Office]],6))</f>
        <v>REGULAR</v>
      </c>
      <c r="G5216" s="24">
        <v>45030</v>
      </c>
      <c r="H5216" s="24">
        <v>45030</v>
      </c>
      <c r="I5216" s="19" t="s">
        <v>81</v>
      </c>
      <c r="K5216" s="61" t="str">
        <f ca="1">LeaveTracker[[#This Row],[Days]]&amp;" "&amp;LeaveTracker[[#This Row],[Type of Leave]]</f>
        <v>1 SL</v>
      </c>
      <c r="L5216" s="23">
        <f ca="1">NETWORKDAYS(LeaveTracker[[#This Row],[Start Date]],LeaveTracker[[#This Row],[End Date]],lstHolidays)</f>
        <v>1</v>
      </c>
      <c r="M5216" s="27"/>
    </row>
    <row r="5217" spans="1:13" ht="30" customHeight="1" x14ac:dyDescent="0.3">
      <c r="A5217" s="27">
        <f t="shared" si="57"/>
        <v>1474</v>
      </c>
      <c r="B5217" s="31">
        <v>45043</v>
      </c>
      <c r="C5217" s="31">
        <v>45034</v>
      </c>
      <c r="D5217" s="19" t="s">
        <v>543</v>
      </c>
      <c r="E5217" s="19" t="str">
        <f>IF(ISBLANK(LeaveTracker[[#This Row],[Employee Name]]),"-----",VLOOKUP(LeaveTracker[[#This Row],[Employee Name]],Employees[[Employee Name]:[Office]],7))</f>
        <v>LCR</v>
      </c>
      <c r="F5217" s="19" t="str">
        <f>IF(ISBLANK(LeaveTracker[[#This Row],[Employee Name]]),"-----",VLOOKUP(LeaveTracker[[#This Row],[Employee Name]],Employees[[Employee Name]:[Office]],6))</f>
        <v>REGULAR</v>
      </c>
      <c r="G5217" s="24">
        <v>45033</v>
      </c>
      <c r="H5217" s="24">
        <v>45033</v>
      </c>
      <c r="I5217" s="19" t="s">
        <v>81</v>
      </c>
      <c r="K5217" s="61" t="str">
        <f ca="1">LeaveTracker[[#This Row],[Days]]&amp;" "&amp;LeaveTracker[[#This Row],[Type of Leave]]</f>
        <v>1 SL</v>
      </c>
      <c r="L5217" s="23">
        <f ca="1">NETWORKDAYS(LeaveTracker[[#This Row],[Start Date]],LeaveTracker[[#This Row],[End Date]],lstHolidays)</f>
        <v>1</v>
      </c>
      <c r="M5217" s="27"/>
    </row>
    <row r="5218" spans="1:13" ht="30" customHeight="1" x14ac:dyDescent="0.3">
      <c r="A5218" s="27">
        <f t="shared" si="57"/>
        <v>1475</v>
      </c>
      <c r="B5218" s="31">
        <v>45043</v>
      </c>
      <c r="C5218" s="31">
        <v>45030</v>
      </c>
      <c r="D5218" s="19" t="s">
        <v>304</v>
      </c>
      <c r="E5218" s="19" t="str">
        <f>IF(ISBLANK(LeaveTracker[[#This Row],[Employee Name]]),"-----",VLOOKUP(LeaveTracker[[#This Row],[Employee Name]],Employees[[Employee Name]:[Office]],7))</f>
        <v>TOPS (ADMIN CSU)</v>
      </c>
      <c r="F5218" s="19" t="str">
        <f>IF(ISBLANK(LeaveTracker[[#This Row],[Employee Name]]),"-----",VLOOKUP(LeaveTracker[[#This Row],[Employee Name]],Employees[[Employee Name]:[Office]],6))</f>
        <v>REGULAR</v>
      </c>
      <c r="G5218" s="24">
        <v>45030</v>
      </c>
      <c r="H5218" s="24">
        <v>45030</v>
      </c>
      <c r="I5218" s="19" t="s">
        <v>81</v>
      </c>
      <c r="K5218" s="61" t="str">
        <f ca="1">LeaveTracker[[#This Row],[Days]]&amp;" "&amp;LeaveTracker[[#This Row],[Type of Leave]]</f>
        <v>1 SL</v>
      </c>
      <c r="L5218" s="23">
        <f ca="1">NETWORKDAYS(LeaveTracker[[#This Row],[Start Date]],LeaveTracker[[#This Row],[End Date]],lstHolidays)</f>
        <v>1</v>
      </c>
      <c r="M5218" s="27"/>
    </row>
    <row r="5219" spans="1:13" ht="30" customHeight="1" x14ac:dyDescent="0.3">
      <c r="A5219" s="27">
        <f t="shared" si="57"/>
        <v>1476</v>
      </c>
      <c r="B5219" s="31">
        <v>45043</v>
      </c>
      <c r="C5219" s="31">
        <v>45026</v>
      </c>
      <c r="D5219" s="19" t="s">
        <v>1046</v>
      </c>
      <c r="E5219" s="19" t="str">
        <f>IF(ISBLANK(LeaveTracker[[#This Row],[Employee Name]]),"-----",VLOOKUP(LeaveTracker[[#This Row],[Employee Name]],Employees[[Employee Name]:[Office]],7))</f>
        <v>CENRO</v>
      </c>
      <c r="F5219" s="19" t="str">
        <f>IF(ISBLANK(LeaveTracker[[#This Row],[Employee Name]]),"-----",VLOOKUP(LeaveTracker[[#This Row],[Employee Name]],Employees[[Employee Name]:[Office]],6))</f>
        <v>REGULAR</v>
      </c>
      <c r="G5219" s="24">
        <v>45010</v>
      </c>
      <c r="H5219" s="24">
        <v>45046</v>
      </c>
      <c r="I5219" s="19" t="s">
        <v>81</v>
      </c>
      <c r="K5219" s="61" t="str">
        <f>LeaveTracker[[#This Row],[Days]]&amp;" "&amp;LeaveTracker[[#This Row],[Type of Leave]]</f>
        <v>27 SL</v>
      </c>
      <c r="L5219" s="23">
        <v>27</v>
      </c>
      <c r="M5219" s="27"/>
    </row>
    <row r="5220" spans="1:13" ht="30" customHeight="1" x14ac:dyDescent="0.3">
      <c r="A5220" s="27">
        <f t="shared" si="57"/>
        <v>1477</v>
      </c>
      <c r="B5220" s="31">
        <v>45043</v>
      </c>
      <c r="C5220" s="31">
        <v>45029</v>
      </c>
      <c r="D5220" s="19" t="s">
        <v>809</v>
      </c>
      <c r="E5220" s="19" t="str">
        <f>IF(ISBLANK(LeaveTracker[[#This Row],[Employee Name]]),"-----",VLOOKUP(LeaveTracker[[#This Row],[Employee Name]],Employees[[Employee Name]:[Office]],7))</f>
        <v>CHO</v>
      </c>
      <c r="F5220" s="19" t="str">
        <f>IF(ISBLANK(LeaveTracker[[#This Row],[Employee Name]]),"-----",VLOOKUP(LeaveTracker[[#This Row],[Employee Name]],Employees[[Employee Name]:[Office]],6))</f>
        <v>REGULAR</v>
      </c>
      <c r="G5220" s="24">
        <v>45027</v>
      </c>
      <c r="H5220" s="24">
        <v>45028</v>
      </c>
      <c r="I5220" s="19" t="s">
        <v>81</v>
      </c>
      <c r="K5220" s="61" t="str">
        <f ca="1">LeaveTracker[[#This Row],[Days]]&amp;" "&amp;LeaveTracker[[#This Row],[Type of Leave]]</f>
        <v>2 SL</v>
      </c>
      <c r="L5220" s="23">
        <f ca="1">NETWORKDAYS(LeaveTracker[[#This Row],[Start Date]],LeaveTracker[[#This Row],[End Date]],lstHolidays)</f>
        <v>2</v>
      </c>
      <c r="M5220" s="27"/>
    </row>
    <row r="5221" spans="1:13" ht="30" customHeight="1" x14ac:dyDescent="0.3">
      <c r="A5221" s="27">
        <f t="shared" si="57"/>
        <v>1478</v>
      </c>
      <c r="B5221" s="31">
        <v>45043</v>
      </c>
      <c r="C5221" s="31">
        <v>45034</v>
      </c>
      <c r="D5221" s="19" t="s">
        <v>1092</v>
      </c>
      <c r="E5221" s="19" t="str">
        <f>IF(ISBLANK(LeaveTracker[[#This Row],[Employee Name]]),"-----",VLOOKUP(LeaveTracker[[#This Row],[Employee Name]],Employees[[Employee Name]:[Office]],7))</f>
        <v>ACCOUNTING</v>
      </c>
      <c r="F5221" s="19" t="str">
        <f>IF(ISBLANK(LeaveTracker[[#This Row],[Employee Name]]),"-----",VLOOKUP(LeaveTracker[[#This Row],[Employee Name]],Employees[[Employee Name]:[Office]],6))</f>
        <v>REGULAR</v>
      </c>
      <c r="G5221" s="24">
        <v>45029</v>
      </c>
      <c r="H5221" s="24">
        <v>45029</v>
      </c>
      <c r="I5221" s="19" t="s">
        <v>81</v>
      </c>
      <c r="K5221" s="61" t="str">
        <f ca="1">LeaveTracker[[#This Row],[Days]]&amp;" "&amp;LeaveTracker[[#This Row],[Type of Leave]]</f>
        <v>1 SL</v>
      </c>
      <c r="L5221" s="23">
        <f ca="1">NETWORKDAYS(LeaveTracker[[#This Row],[Start Date]],LeaveTracker[[#This Row],[End Date]],lstHolidays)</f>
        <v>1</v>
      </c>
      <c r="M5221" s="27"/>
    </row>
    <row r="5222" spans="1:13" ht="30" customHeight="1" x14ac:dyDescent="0.3">
      <c r="A5222" s="27">
        <f t="shared" si="57"/>
        <v>1479</v>
      </c>
      <c r="B5222" s="31">
        <v>45043</v>
      </c>
      <c r="C5222" s="31">
        <v>45034</v>
      </c>
      <c r="D5222" s="19" t="s">
        <v>1092</v>
      </c>
      <c r="E5222" s="19" t="str">
        <f>IF(ISBLANK(LeaveTracker[[#This Row],[Employee Name]]),"-----",VLOOKUP(LeaveTracker[[#This Row],[Employee Name]],Employees[[Employee Name]:[Office]],7))</f>
        <v>ACCOUNTING</v>
      </c>
      <c r="F5222" s="19" t="str">
        <f>IF(ISBLANK(LeaveTracker[[#This Row],[Employee Name]]),"-----",VLOOKUP(LeaveTracker[[#This Row],[Employee Name]],Employees[[Employee Name]:[Office]],6))</f>
        <v>REGULAR</v>
      </c>
      <c r="G5222" s="24">
        <v>45041</v>
      </c>
      <c r="H5222" s="24">
        <v>45041</v>
      </c>
      <c r="I5222" s="19" t="s">
        <v>298</v>
      </c>
      <c r="J5222" s="43" t="s">
        <v>105</v>
      </c>
      <c r="K5222" s="61" t="str">
        <f ca="1">LeaveTracker[[#This Row],[Days]]&amp;" "&amp;LeaveTracker[[#This Row],[Type of Leave]]</f>
        <v>1 OTHER</v>
      </c>
      <c r="L5222" s="23">
        <f ca="1">NETWORKDAYS(LeaveTracker[[#This Row],[Start Date]],LeaveTracker[[#This Row],[End Date]],lstHolidays)</f>
        <v>1</v>
      </c>
      <c r="M5222" s="27"/>
    </row>
    <row r="5223" spans="1:13" ht="30" customHeight="1" x14ac:dyDescent="0.3">
      <c r="A5223" s="27">
        <f t="shared" si="57"/>
        <v>1480</v>
      </c>
      <c r="B5223" s="31">
        <v>45043</v>
      </c>
      <c r="C5223" s="31">
        <v>44975</v>
      </c>
      <c r="D5223" s="19" t="s">
        <v>2025</v>
      </c>
      <c r="E5223" s="19" t="str">
        <f>IF(ISBLANK(LeaveTracker[[#This Row],[Employee Name]]),"-----",VLOOKUP(LeaveTracker[[#This Row],[Employee Name]],Employees[[Employee Name]:[Office]],7))</f>
        <v>ACCOUNTING</v>
      </c>
      <c r="F5223" s="19" t="str">
        <f>IF(ISBLANK(LeaveTracker[[#This Row],[Employee Name]]),"-----",VLOOKUP(LeaveTracker[[#This Row],[Employee Name]],Employees[[Employee Name]:[Office]],6))</f>
        <v>REGULAR</v>
      </c>
      <c r="G5223" s="24">
        <v>45041</v>
      </c>
      <c r="H5223" s="24">
        <v>45041</v>
      </c>
      <c r="I5223" s="19" t="s">
        <v>82</v>
      </c>
      <c r="K5223" s="61" t="str">
        <f ca="1">LeaveTracker[[#This Row],[Days]]&amp;" "&amp;LeaveTracker[[#This Row],[Type of Leave]]</f>
        <v>1 VL</v>
      </c>
      <c r="L5223" s="23">
        <f ca="1">NETWORKDAYS(LeaveTracker[[#This Row],[Start Date]],LeaveTracker[[#This Row],[End Date]],lstHolidays)</f>
        <v>1</v>
      </c>
      <c r="M5223" s="27"/>
    </row>
    <row r="5224" spans="1:13" ht="30" customHeight="1" x14ac:dyDescent="0.3">
      <c r="A5224" s="27">
        <f t="shared" si="57"/>
        <v>1481</v>
      </c>
      <c r="B5224" s="31">
        <v>45043</v>
      </c>
      <c r="C5224" s="31">
        <v>45012</v>
      </c>
      <c r="D5224" s="19" t="s">
        <v>482</v>
      </c>
      <c r="E5224" s="19" t="str">
        <f>IF(ISBLANK(LeaveTracker[[#This Row],[Employee Name]]),"-----",VLOOKUP(LeaveTracker[[#This Row],[Employee Name]],Employees[[Employee Name]:[Office]],7))</f>
        <v>COOPERATIVE OFFICE</v>
      </c>
      <c r="F5224" s="19" t="str">
        <f>IF(ISBLANK(LeaveTracker[[#This Row],[Employee Name]]),"-----",VLOOKUP(LeaveTracker[[#This Row],[Employee Name]],Employees[[Employee Name]:[Office]],6))</f>
        <v>REGULAR</v>
      </c>
      <c r="G5224" s="24">
        <v>45016</v>
      </c>
      <c r="H5224" s="24">
        <v>45016</v>
      </c>
      <c r="I5224" s="19" t="s">
        <v>82</v>
      </c>
      <c r="K5224" s="61" t="str">
        <f ca="1">LeaveTracker[[#This Row],[Days]]&amp;" "&amp;LeaveTracker[[#This Row],[Type of Leave]]</f>
        <v>1 VL</v>
      </c>
      <c r="L5224" s="23">
        <f ca="1">NETWORKDAYS(LeaveTracker[[#This Row],[Start Date]],LeaveTracker[[#This Row],[End Date]],lstHolidays)</f>
        <v>1</v>
      </c>
      <c r="M5224" s="27"/>
    </row>
    <row r="5225" spans="1:13" ht="30" customHeight="1" x14ac:dyDescent="0.3">
      <c r="A5225" s="27">
        <f t="shared" si="57"/>
        <v>1482</v>
      </c>
      <c r="B5225" s="31">
        <v>45043</v>
      </c>
      <c r="C5225" s="31">
        <v>45026</v>
      </c>
      <c r="D5225" s="19" t="s">
        <v>355</v>
      </c>
      <c r="E5225" s="19" t="str">
        <f>IF(ISBLANK(LeaveTracker[[#This Row],[Employee Name]]),"-----",VLOOKUP(LeaveTracker[[#This Row],[Employee Name]],Employees[[Employee Name]:[Office]],7))</f>
        <v>LCR</v>
      </c>
      <c r="F5225" s="19" t="str">
        <f>IF(ISBLANK(LeaveTracker[[#This Row],[Employee Name]]),"-----",VLOOKUP(LeaveTracker[[#This Row],[Employee Name]],Employees[[Employee Name]:[Office]],6))</f>
        <v>REGULAR</v>
      </c>
      <c r="G5225" s="24">
        <v>45033</v>
      </c>
      <c r="H5225" s="24">
        <v>45033</v>
      </c>
      <c r="I5225" s="19" t="s">
        <v>298</v>
      </c>
      <c r="J5225" s="43" t="s">
        <v>105</v>
      </c>
      <c r="K5225" s="61" t="str">
        <f ca="1">LeaveTracker[[#This Row],[Days]]&amp;" "&amp;LeaveTracker[[#This Row],[Type of Leave]]</f>
        <v>1 OTHER</v>
      </c>
      <c r="L5225" s="23">
        <f ca="1">NETWORKDAYS(LeaveTracker[[#This Row],[Start Date]],LeaveTracker[[#This Row],[End Date]],lstHolidays)</f>
        <v>1</v>
      </c>
      <c r="M5225" s="27"/>
    </row>
    <row r="5226" spans="1:13" ht="30" customHeight="1" x14ac:dyDescent="0.3">
      <c r="A5226" s="27">
        <f t="shared" si="57"/>
        <v>1483</v>
      </c>
      <c r="B5226" s="31">
        <v>45043</v>
      </c>
      <c r="C5226" s="31">
        <v>45029</v>
      </c>
      <c r="D5226" s="19" t="s">
        <v>367</v>
      </c>
      <c r="E5226" s="19" t="str">
        <f>IF(ISBLANK(LeaveTracker[[#This Row],[Employee Name]]),"-----",VLOOKUP(LeaveTracker[[#This Row],[Employee Name]],Employees[[Employee Name]:[Office]],7))</f>
        <v>CCT</v>
      </c>
      <c r="F5226" s="19" t="str">
        <f>IF(ISBLANK(LeaveTracker[[#This Row],[Employee Name]]),"-----",VLOOKUP(LeaveTracker[[#This Row],[Employee Name]],Employees[[Employee Name]:[Office]],6))</f>
        <v>REGULAR</v>
      </c>
      <c r="G5226" s="24">
        <v>45028</v>
      </c>
      <c r="H5226" s="24">
        <v>45028</v>
      </c>
      <c r="I5226" s="19" t="s">
        <v>81</v>
      </c>
      <c r="K5226" s="61" t="str">
        <f ca="1">LeaveTracker[[#This Row],[Days]]&amp;" "&amp;LeaveTracker[[#This Row],[Type of Leave]]</f>
        <v>1 SL</v>
      </c>
      <c r="L5226" s="23">
        <f ca="1">NETWORKDAYS(LeaveTracker[[#This Row],[Start Date]],LeaveTracker[[#This Row],[End Date]],lstHolidays)</f>
        <v>1</v>
      </c>
      <c r="M5226" s="27"/>
    </row>
    <row r="5227" spans="1:13" ht="30" customHeight="1" x14ac:dyDescent="0.3">
      <c r="A5227" s="27">
        <f t="shared" si="57"/>
        <v>1484</v>
      </c>
      <c r="B5227" s="31">
        <v>45043</v>
      </c>
      <c r="C5227" s="31">
        <v>45042</v>
      </c>
      <c r="D5227" s="19" t="s">
        <v>683</v>
      </c>
      <c r="E5227" s="19" t="str">
        <f>IF(ISBLANK(LeaveTracker[[#This Row],[Employee Name]]),"-----",VLOOKUP(LeaveTracker[[#This Row],[Employee Name]],Employees[[Employee Name]:[Office]],7))</f>
        <v>CEO</v>
      </c>
      <c r="F5227" s="19" t="str">
        <f>IF(ISBLANK(LeaveTracker[[#This Row],[Employee Name]]),"-----",VLOOKUP(LeaveTracker[[#This Row],[Employee Name]],Employees[[Employee Name]:[Office]],6))</f>
        <v>REGULAR</v>
      </c>
      <c r="G5227" s="24">
        <v>45061</v>
      </c>
      <c r="H5227" s="24">
        <v>45079</v>
      </c>
      <c r="I5227" s="19" t="s">
        <v>82</v>
      </c>
      <c r="K5227" s="61" t="str">
        <f>LeaveTracker[[#This Row],[Days]]&amp;" "&amp;LeaveTracker[[#This Row],[Type of Leave]]</f>
        <v>16 VL</v>
      </c>
      <c r="L5227" s="23">
        <v>16</v>
      </c>
      <c r="M5227" s="27"/>
    </row>
    <row r="5228" spans="1:13" ht="30" customHeight="1" x14ac:dyDescent="0.3">
      <c r="A5228" s="27">
        <f t="shared" si="57"/>
        <v>1485</v>
      </c>
      <c r="B5228" s="31">
        <v>45043</v>
      </c>
      <c r="C5228" s="31">
        <v>45033</v>
      </c>
      <c r="D5228" s="19" t="s">
        <v>1730</v>
      </c>
      <c r="E5228" s="19" t="str">
        <f>IF(ISBLANK(LeaveTracker[[#This Row],[Employee Name]]),"-----",VLOOKUP(LeaveTracker[[#This Row],[Employee Name]],Employees[[Employee Name]:[Office]],7))</f>
        <v>LEGAL</v>
      </c>
      <c r="F5228" s="19" t="str">
        <f>IF(ISBLANK(LeaveTracker[[#This Row],[Employee Name]]),"-----",VLOOKUP(LeaveTracker[[#This Row],[Employee Name]],Employees[[Employee Name]:[Office]],6))</f>
        <v>CASUAL</v>
      </c>
      <c r="G5228" s="24">
        <v>45042</v>
      </c>
      <c r="H5228" s="24">
        <v>45044</v>
      </c>
      <c r="I5228" s="19" t="s">
        <v>82</v>
      </c>
      <c r="K5228" s="61" t="str">
        <f ca="1">LeaveTracker[[#This Row],[Days]]&amp;" "&amp;LeaveTracker[[#This Row],[Type of Leave]]</f>
        <v>3 VL</v>
      </c>
      <c r="L5228" s="23">
        <f ca="1">NETWORKDAYS(LeaveTracker[[#This Row],[Start Date]],LeaveTracker[[#This Row],[End Date]],lstHolidays)</f>
        <v>3</v>
      </c>
      <c r="M5228" s="27"/>
    </row>
    <row r="5229" spans="1:13" ht="30" customHeight="1" x14ac:dyDescent="0.3">
      <c r="A5229" s="27">
        <f t="shared" si="57"/>
        <v>1486</v>
      </c>
      <c r="B5229" s="31">
        <v>45043</v>
      </c>
      <c r="C5229" s="31">
        <v>45030</v>
      </c>
      <c r="D5229" s="19" t="s">
        <v>217</v>
      </c>
      <c r="E5229" s="19" t="str">
        <f>IF(ISBLANK(LeaveTracker[[#This Row],[Employee Name]]),"-----",VLOOKUP(LeaveTracker[[#This Row],[Employee Name]],Employees[[Employee Name]:[Office]],7))</f>
        <v>CSWDO</v>
      </c>
      <c r="F5229" s="19" t="str">
        <f>IF(ISBLANK(LeaveTracker[[#This Row],[Employee Name]]),"-----",VLOOKUP(LeaveTracker[[#This Row],[Employee Name]],Employees[[Employee Name]:[Office]],6))</f>
        <v>REGULAR</v>
      </c>
      <c r="G5229" s="24">
        <v>45029</v>
      </c>
      <c r="H5229" s="24">
        <v>45029</v>
      </c>
      <c r="I5229" s="19" t="s">
        <v>81</v>
      </c>
      <c r="K5229" s="61" t="str">
        <f ca="1">LeaveTracker[[#This Row],[Days]]&amp;" "&amp;LeaveTracker[[#This Row],[Type of Leave]]</f>
        <v>1 SL</v>
      </c>
      <c r="L5229" s="23">
        <f ca="1">NETWORKDAYS(LeaveTracker[[#This Row],[Start Date]],LeaveTracker[[#This Row],[End Date]],lstHolidays)</f>
        <v>1</v>
      </c>
      <c r="M5229" s="27"/>
    </row>
    <row r="5230" spans="1:13" ht="30" customHeight="1" x14ac:dyDescent="0.3">
      <c r="A5230" s="27">
        <f t="shared" si="57"/>
        <v>1487</v>
      </c>
      <c r="B5230" s="31">
        <v>45043</v>
      </c>
      <c r="C5230" s="31">
        <v>45030</v>
      </c>
      <c r="D5230" s="19" t="s">
        <v>231</v>
      </c>
      <c r="E5230" s="19" t="str">
        <f>IF(ISBLANK(LeaveTracker[[#This Row],[Employee Name]]),"-----",VLOOKUP(LeaveTracker[[#This Row],[Employee Name]],Employees[[Employee Name]:[Office]],7))</f>
        <v>CSWDO</v>
      </c>
      <c r="F5230" s="19" t="str">
        <f>IF(ISBLANK(LeaveTracker[[#This Row],[Employee Name]]),"-----",VLOOKUP(LeaveTracker[[#This Row],[Employee Name]],Employees[[Employee Name]:[Office]],6))</f>
        <v>REGULAR</v>
      </c>
      <c r="G5230" s="24">
        <v>45029</v>
      </c>
      <c r="H5230" s="24">
        <v>45029</v>
      </c>
      <c r="I5230" s="19" t="s">
        <v>81</v>
      </c>
      <c r="K5230" s="61" t="str">
        <f ca="1">LeaveTracker[[#This Row],[Days]]&amp;" "&amp;LeaveTracker[[#This Row],[Type of Leave]]</f>
        <v>1 SL</v>
      </c>
      <c r="L5230" s="23">
        <f ca="1">NETWORKDAYS(LeaveTracker[[#This Row],[Start Date]],LeaveTracker[[#This Row],[End Date]],lstHolidays)</f>
        <v>1</v>
      </c>
      <c r="M5230" s="27"/>
    </row>
    <row r="5231" spans="1:13" ht="30" customHeight="1" x14ac:dyDescent="0.3">
      <c r="A5231" s="27">
        <f t="shared" si="57"/>
        <v>1488</v>
      </c>
      <c r="B5231" s="31">
        <v>45043</v>
      </c>
      <c r="C5231" s="31">
        <v>45030</v>
      </c>
      <c r="D5231" s="19" t="s">
        <v>737</v>
      </c>
      <c r="E5231" s="19" t="str">
        <f>IF(ISBLANK(LeaveTracker[[#This Row],[Employee Name]]),"-----",VLOOKUP(LeaveTracker[[#This Row],[Employee Name]],Employees[[Employee Name]:[Office]],7))</f>
        <v>CSWDO</v>
      </c>
      <c r="F5231" s="19" t="str">
        <f>IF(ISBLANK(LeaveTracker[[#This Row],[Employee Name]]),"-----",VLOOKUP(LeaveTracker[[#This Row],[Employee Name]],Employees[[Employee Name]:[Office]],6))</f>
        <v>REGULAR</v>
      </c>
      <c r="G5231" s="24">
        <v>45036</v>
      </c>
      <c r="H5231" s="24">
        <v>45036</v>
      </c>
      <c r="I5231" s="19" t="s">
        <v>298</v>
      </c>
      <c r="J5231" s="43" t="s">
        <v>105</v>
      </c>
      <c r="K5231" s="61" t="str">
        <f ca="1">LeaveTracker[[#This Row],[Days]]&amp;" "&amp;LeaveTracker[[#This Row],[Type of Leave]]</f>
        <v>1 OTHER</v>
      </c>
      <c r="L5231" s="23">
        <f ca="1">NETWORKDAYS(LeaveTracker[[#This Row],[Start Date]],LeaveTracker[[#This Row],[End Date]],lstHolidays)</f>
        <v>1</v>
      </c>
      <c r="M5231" s="27"/>
    </row>
    <row r="5232" spans="1:13" ht="30" customHeight="1" x14ac:dyDescent="0.3">
      <c r="A5232" s="27">
        <f t="shared" si="57"/>
        <v>1489</v>
      </c>
      <c r="B5232" s="31">
        <v>45043</v>
      </c>
      <c r="C5232" s="31">
        <v>45033</v>
      </c>
      <c r="D5232" s="19" t="s">
        <v>559</v>
      </c>
      <c r="E5232" s="19" t="str">
        <f>IF(ISBLANK(LeaveTracker[[#This Row],[Employee Name]]),"-----",VLOOKUP(LeaveTracker[[#This Row],[Employee Name]],Employees[[Employee Name]:[Office]],7))</f>
        <v>CENRO</v>
      </c>
      <c r="F5232" s="19" t="str">
        <f>IF(ISBLANK(LeaveTracker[[#This Row],[Employee Name]]),"-----",VLOOKUP(LeaveTracker[[#This Row],[Employee Name]],Employees[[Employee Name]:[Office]],6))</f>
        <v>REGULAR</v>
      </c>
      <c r="G5232" s="24">
        <v>45030</v>
      </c>
      <c r="H5232" s="24">
        <v>45030</v>
      </c>
      <c r="I5232" s="19" t="s">
        <v>81</v>
      </c>
      <c r="K5232" s="61" t="str">
        <f ca="1">LeaveTracker[[#This Row],[Days]]&amp;" "&amp;LeaveTracker[[#This Row],[Type of Leave]]</f>
        <v>1 SL</v>
      </c>
      <c r="L5232" s="23">
        <f ca="1">NETWORKDAYS(LeaveTracker[[#This Row],[Start Date]],LeaveTracker[[#This Row],[End Date]],lstHolidays)</f>
        <v>1</v>
      </c>
      <c r="M5232" s="27"/>
    </row>
    <row r="5233" spans="1:13" ht="30" customHeight="1" x14ac:dyDescent="0.3">
      <c r="A5233" s="27">
        <f t="shared" si="57"/>
        <v>1490</v>
      </c>
      <c r="B5233" s="31">
        <v>45043</v>
      </c>
      <c r="C5233" s="31">
        <v>45033</v>
      </c>
      <c r="D5233" s="19" t="s">
        <v>1945</v>
      </c>
      <c r="E5233" s="19" t="str">
        <f>IF(ISBLANK(LeaveTracker[[#This Row],[Employee Name]]),"-----",VLOOKUP(LeaveTracker[[#This Row],[Employee Name]],Employees[[Employee Name]:[Office]],7))</f>
        <v>CHO</v>
      </c>
      <c r="F5233" s="19" t="str">
        <f>IF(ISBLANK(LeaveTracker[[#This Row],[Employee Name]]),"-----",VLOOKUP(LeaveTracker[[#This Row],[Employee Name]],Employees[[Employee Name]:[Office]],6))</f>
        <v>CASUAL</v>
      </c>
      <c r="G5233" s="24">
        <v>45041</v>
      </c>
      <c r="H5233" s="24">
        <v>45041</v>
      </c>
      <c r="I5233" s="19" t="s">
        <v>82</v>
      </c>
      <c r="K5233" s="61" t="str">
        <f ca="1">LeaveTracker[[#This Row],[Days]]&amp;" "&amp;LeaveTracker[[#This Row],[Type of Leave]]</f>
        <v>1 VL</v>
      </c>
      <c r="L5233" s="23">
        <f ca="1">NETWORKDAYS(LeaveTracker[[#This Row],[Start Date]],LeaveTracker[[#This Row],[End Date]],lstHolidays)</f>
        <v>1</v>
      </c>
      <c r="M5233" s="27"/>
    </row>
    <row r="5234" spans="1:13" ht="30" customHeight="1" x14ac:dyDescent="0.3">
      <c r="A5234" s="27">
        <f t="shared" si="57"/>
        <v>1491</v>
      </c>
      <c r="B5234" s="31">
        <v>45043</v>
      </c>
      <c r="C5234" s="31">
        <v>45030</v>
      </c>
      <c r="D5234" s="19" t="s">
        <v>762</v>
      </c>
      <c r="E5234" s="19" t="str">
        <f>IF(ISBLANK(LeaveTracker[[#This Row],[Employee Name]]),"-----",VLOOKUP(LeaveTracker[[#This Row],[Employee Name]],Employees[[Employee Name]:[Office]],7))</f>
        <v>CTO</v>
      </c>
      <c r="F5234" s="19" t="str">
        <f>IF(ISBLANK(LeaveTracker[[#This Row],[Employee Name]]),"-----",VLOOKUP(LeaveTracker[[#This Row],[Employee Name]],Employees[[Employee Name]:[Office]],6))</f>
        <v>REGULAR</v>
      </c>
      <c r="G5234" s="24">
        <v>45036</v>
      </c>
      <c r="H5234" s="24">
        <v>45036</v>
      </c>
      <c r="I5234" s="19" t="s">
        <v>298</v>
      </c>
      <c r="J5234" s="43" t="s">
        <v>105</v>
      </c>
      <c r="K5234" s="61" t="str">
        <f ca="1">LeaveTracker[[#This Row],[Days]]&amp;" "&amp;LeaveTracker[[#This Row],[Type of Leave]]</f>
        <v>1 OTHER</v>
      </c>
      <c r="L5234" s="23">
        <f ca="1">NETWORKDAYS(LeaveTracker[[#This Row],[Start Date]],LeaveTracker[[#This Row],[End Date]],lstHolidays)</f>
        <v>1</v>
      </c>
      <c r="M5234" s="27"/>
    </row>
    <row r="5235" spans="1:13" ht="30" customHeight="1" x14ac:dyDescent="0.3">
      <c r="A5235" s="27">
        <f t="shared" si="57"/>
        <v>1492</v>
      </c>
      <c r="B5235" s="31">
        <v>45043</v>
      </c>
      <c r="C5235" s="31">
        <v>45034</v>
      </c>
      <c r="D5235" s="19" t="s">
        <v>504</v>
      </c>
      <c r="E5235" s="19" t="str">
        <f>IF(ISBLANK(LeaveTracker[[#This Row],[Employee Name]]),"-----",VLOOKUP(LeaveTracker[[#This Row],[Employee Name]],Employees[[Employee Name]:[Office]],7))</f>
        <v>THRDC</v>
      </c>
      <c r="F5235" s="19" t="str">
        <f>IF(ISBLANK(LeaveTracker[[#This Row],[Employee Name]]),"-----",VLOOKUP(LeaveTracker[[#This Row],[Employee Name]],Employees[[Employee Name]:[Office]],6))</f>
        <v>REGULAR</v>
      </c>
      <c r="G5235" s="24">
        <v>45033</v>
      </c>
      <c r="H5235" s="24">
        <v>45033</v>
      </c>
      <c r="I5235" s="19" t="s">
        <v>81</v>
      </c>
      <c r="K5235" s="61" t="str">
        <f ca="1">LeaveTracker[[#This Row],[Days]]&amp;" "&amp;LeaveTracker[[#This Row],[Type of Leave]]</f>
        <v>1 SL</v>
      </c>
      <c r="L5235" s="23">
        <f ca="1">NETWORKDAYS(LeaveTracker[[#This Row],[Start Date]],LeaveTracker[[#This Row],[End Date]],lstHolidays)</f>
        <v>1</v>
      </c>
      <c r="M5235" s="27"/>
    </row>
    <row r="5236" spans="1:13" ht="30" customHeight="1" x14ac:dyDescent="0.3">
      <c r="A5236" s="27">
        <f t="shared" si="57"/>
        <v>1493</v>
      </c>
      <c r="B5236" s="31">
        <v>45043</v>
      </c>
      <c r="C5236" s="31">
        <v>45042</v>
      </c>
      <c r="D5236" s="19" t="s">
        <v>422</v>
      </c>
      <c r="E5236" s="19" t="str">
        <f>IF(ISBLANK(LeaveTracker[[#This Row],[Employee Name]]),"-----",VLOOKUP(LeaveTracker[[#This Row],[Employee Name]],Employees[[Employee Name]:[Office]],7))</f>
        <v>CTO</v>
      </c>
      <c r="F5236" s="19" t="str">
        <f>IF(ISBLANK(LeaveTracker[[#This Row],[Employee Name]]),"-----",VLOOKUP(LeaveTracker[[#This Row],[Employee Name]],Employees[[Employee Name]:[Office]],6))</f>
        <v>REGULAR</v>
      </c>
      <c r="G5236" s="24">
        <v>45019</v>
      </c>
      <c r="H5236" s="24">
        <v>45020</v>
      </c>
      <c r="I5236" s="19" t="s">
        <v>82</v>
      </c>
      <c r="K5236" s="61" t="str">
        <f ca="1">LeaveTracker[[#This Row],[Days]]&amp;" "&amp;LeaveTracker[[#This Row],[Type of Leave]]</f>
        <v>2 VL</v>
      </c>
      <c r="L5236" s="23">
        <f ca="1">NETWORKDAYS(LeaveTracker[[#This Row],[Start Date]],LeaveTracker[[#This Row],[End Date]],lstHolidays)</f>
        <v>2</v>
      </c>
      <c r="M5236" s="27"/>
    </row>
    <row r="5237" spans="1:13" ht="30" customHeight="1" x14ac:dyDescent="0.3">
      <c r="A5237" s="27">
        <v>1493</v>
      </c>
      <c r="B5237" s="31">
        <v>45043</v>
      </c>
      <c r="C5237" s="31">
        <v>45042</v>
      </c>
      <c r="D5237" s="19" t="s">
        <v>422</v>
      </c>
      <c r="E5237" s="19" t="str">
        <f>IF(ISBLANK(LeaveTracker[[#This Row],[Employee Name]]),"-----",VLOOKUP(LeaveTracker[[#This Row],[Employee Name]],Employees[[Employee Name]:[Office]],7))</f>
        <v>CTO</v>
      </c>
      <c r="F5237" s="19" t="str">
        <f>IF(ISBLANK(LeaveTracker[[#This Row],[Employee Name]]),"-----",VLOOKUP(LeaveTracker[[#This Row],[Employee Name]],Employees[[Employee Name]:[Office]],6))</f>
        <v>REGULAR</v>
      </c>
      <c r="G5237" s="24">
        <v>45027</v>
      </c>
      <c r="H5237" s="24">
        <v>45027</v>
      </c>
      <c r="I5237" s="19" t="s">
        <v>82</v>
      </c>
      <c r="K5237" s="61" t="str">
        <f ca="1">LeaveTracker[[#This Row],[Days]]&amp;" "&amp;LeaveTracker[[#This Row],[Type of Leave]]</f>
        <v>1 VL</v>
      </c>
      <c r="L5237" s="23">
        <f ca="1">NETWORKDAYS(LeaveTracker[[#This Row],[Start Date]],LeaveTracker[[#This Row],[End Date]],lstHolidays)</f>
        <v>1</v>
      </c>
      <c r="M5237" s="27"/>
    </row>
    <row r="5238" spans="1:13" ht="30" customHeight="1" x14ac:dyDescent="0.3">
      <c r="A5238" s="27">
        <f t="shared" si="57"/>
        <v>1494</v>
      </c>
      <c r="B5238" s="31">
        <v>45043</v>
      </c>
      <c r="C5238" s="31">
        <v>45035</v>
      </c>
      <c r="D5238" s="19" t="s">
        <v>826</v>
      </c>
      <c r="E5238" s="19" t="str">
        <f>IF(ISBLANK(LeaveTracker[[#This Row],[Employee Name]]),"-----",VLOOKUP(LeaveTracker[[#This Row],[Employee Name]],Employees[[Employee Name]:[Office]],7))</f>
        <v>CHO</v>
      </c>
      <c r="F5238" s="19" t="str">
        <f>IF(ISBLANK(LeaveTracker[[#This Row],[Employee Name]]),"-----",VLOOKUP(LeaveTracker[[#This Row],[Employee Name]],Employees[[Employee Name]:[Office]],6))</f>
        <v>REGULAR</v>
      </c>
      <c r="G5238" s="24">
        <v>45033</v>
      </c>
      <c r="H5238" s="24">
        <v>45034</v>
      </c>
      <c r="I5238" s="19" t="s">
        <v>81</v>
      </c>
      <c r="K5238" s="61" t="str">
        <f ca="1">LeaveTracker[[#This Row],[Days]]&amp;" "&amp;LeaveTracker[[#This Row],[Type of Leave]]</f>
        <v>2 SL</v>
      </c>
      <c r="L5238" s="23">
        <f ca="1">NETWORKDAYS(LeaveTracker[[#This Row],[Start Date]],LeaveTracker[[#This Row],[End Date]],lstHolidays)</f>
        <v>2</v>
      </c>
      <c r="M5238" s="27"/>
    </row>
    <row r="5239" spans="1:13" ht="30" customHeight="1" x14ac:dyDescent="0.3">
      <c r="A5239" s="27">
        <f t="shared" si="57"/>
        <v>1495</v>
      </c>
      <c r="B5239" s="31">
        <v>45043</v>
      </c>
      <c r="C5239" s="31">
        <v>45042</v>
      </c>
      <c r="D5239" s="19" t="s">
        <v>732</v>
      </c>
      <c r="E5239" s="19" t="str">
        <f>IF(ISBLANK(LeaveTracker[[#This Row],[Employee Name]]),"-----",VLOOKUP(LeaveTracker[[#This Row],[Employee Name]],Employees[[Employee Name]:[Office]],7))</f>
        <v>VMO</v>
      </c>
      <c r="F5239" s="19" t="str">
        <f>IF(ISBLANK(LeaveTracker[[#This Row],[Employee Name]]),"-----",VLOOKUP(LeaveTracker[[#This Row],[Employee Name]],Employees[[Employee Name]:[Office]],6))</f>
        <v>REGULAR</v>
      </c>
      <c r="G5239" s="24">
        <v>45043</v>
      </c>
      <c r="H5239" s="24">
        <v>45043</v>
      </c>
      <c r="I5239" s="19" t="s">
        <v>82</v>
      </c>
      <c r="K5239" s="61" t="str">
        <f ca="1">LeaveTracker[[#This Row],[Days]]&amp;" "&amp;LeaveTracker[[#This Row],[Type of Leave]]</f>
        <v>1 VL</v>
      </c>
      <c r="L5239" s="23">
        <f ca="1">NETWORKDAYS(LeaveTracker[[#This Row],[Start Date]],LeaveTracker[[#This Row],[End Date]],lstHolidays)</f>
        <v>1</v>
      </c>
      <c r="M5239" s="27"/>
    </row>
    <row r="5240" spans="1:13" ht="30" customHeight="1" x14ac:dyDescent="0.3">
      <c r="A5240" s="27">
        <f t="shared" si="57"/>
        <v>1496</v>
      </c>
      <c r="B5240" s="31">
        <v>45043</v>
      </c>
      <c r="C5240" s="31">
        <v>45040</v>
      </c>
      <c r="D5240" s="19" t="s">
        <v>1766</v>
      </c>
      <c r="E5240" s="19" t="str">
        <f>IF(ISBLANK(LeaveTracker[[#This Row],[Employee Name]]),"-----",VLOOKUP(LeaveTracker[[#This Row],[Employee Name]],Employees[[Employee Name]:[Office]],7))</f>
        <v>SP</v>
      </c>
      <c r="F5240" s="19" t="str">
        <f>IF(ISBLANK(LeaveTracker[[#This Row],[Employee Name]]),"-----",VLOOKUP(LeaveTracker[[#This Row],[Employee Name]],Employees[[Employee Name]:[Office]],6))</f>
        <v>CASUAL</v>
      </c>
      <c r="G5240" s="24">
        <v>45033</v>
      </c>
      <c r="H5240" s="24">
        <v>45036</v>
      </c>
      <c r="I5240" s="19" t="s">
        <v>81</v>
      </c>
      <c r="K5240" s="61" t="str">
        <f ca="1">LeaveTracker[[#This Row],[Days]]&amp;" "&amp;LeaveTracker[[#This Row],[Type of Leave]]</f>
        <v>4 SL</v>
      </c>
      <c r="L5240" s="23">
        <f ca="1">NETWORKDAYS(LeaveTracker[[#This Row],[Start Date]],LeaveTracker[[#This Row],[End Date]],lstHolidays)</f>
        <v>4</v>
      </c>
      <c r="M5240" s="27"/>
    </row>
    <row r="5241" spans="1:13" ht="30" customHeight="1" x14ac:dyDescent="0.3">
      <c r="A5241" s="27">
        <f t="shared" si="57"/>
        <v>1497</v>
      </c>
      <c r="B5241" s="31">
        <v>45043</v>
      </c>
      <c r="C5241" s="31">
        <v>45033</v>
      </c>
      <c r="D5241" s="19" t="s">
        <v>1988</v>
      </c>
      <c r="E5241" s="19" t="str">
        <f>IF(ISBLANK(LeaveTracker[[#This Row],[Employee Name]]),"-----",VLOOKUP(LeaveTracker[[#This Row],[Employee Name]],Employees[[Employee Name]:[Office]],7))</f>
        <v>CHO</v>
      </c>
      <c r="F5241" s="19" t="str">
        <f>IF(ISBLANK(LeaveTracker[[#This Row],[Employee Name]]),"-----",VLOOKUP(LeaveTracker[[#This Row],[Employee Name]],Employees[[Employee Name]:[Office]],6))</f>
        <v>REGULAR</v>
      </c>
      <c r="G5241" s="24">
        <v>45029</v>
      </c>
      <c r="H5241" s="24">
        <v>45030</v>
      </c>
      <c r="I5241" s="19" t="s">
        <v>81</v>
      </c>
      <c r="K5241" s="61" t="str">
        <f ca="1">LeaveTracker[[#This Row],[Days]]&amp;" "&amp;LeaveTracker[[#This Row],[Type of Leave]]</f>
        <v>2 SL</v>
      </c>
      <c r="L5241" s="23">
        <f ca="1">NETWORKDAYS(LeaveTracker[[#This Row],[Start Date]],LeaveTracker[[#This Row],[End Date]],lstHolidays)</f>
        <v>2</v>
      </c>
      <c r="M5241" s="27"/>
    </row>
    <row r="5242" spans="1:13" ht="30" customHeight="1" x14ac:dyDescent="0.3">
      <c r="A5242" s="27">
        <f t="shared" si="57"/>
        <v>1498</v>
      </c>
      <c r="B5242" s="31">
        <v>45043</v>
      </c>
      <c r="C5242" s="31">
        <v>45033</v>
      </c>
      <c r="D5242" s="19" t="s">
        <v>1886</v>
      </c>
      <c r="E5242" s="19" t="str">
        <f>IF(ISBLANK(LeaveTracker[[#This Row],[Employee Name]]),"-----",VLOOKUP(LeaveTracker[[#This Row],[Employee Name]],Employees[[Employee Name]:[Office]],7))</f>
        <v>CEO</v>
      </c>
      <c r="F5242" s="19" t="str">
        <f>IF(ISBLANK(LeaveTracker[[#This Row],[Employee Name]]),"-----",VLOOKUP(LeaveTracker[[#This Row],[Employee Name]],Employees[[Employee Name]:[Office]],6))</f>
        <v>CASUAL</v>
      </c>
      <c r="G5242" s="24">
        <v>45028</v>
      </c>
      <c r="H5242" s="24">
        <v>45029</v>
      </c>
      <c r="I5242" s="19" t="s">
        <v>81</v>
      </c>
      <c r="K5242" s="61" t="str">
        <f ca="1">LeaveTracker[[#This Row],[Days]]&amp;" "&amp;LeaveTracker[[#This Row],[Type of Leave]]</f>
        <v>2 SL</v>
      </c>
      <c r="L5242" s="23">
        <f ca="1">NETWORKDAYS(LeaveTracker[[#This Row],[Start Date]],LeaveTracker[[#This Row],[End Date]],lstHolidays)</f>
        <v>2</v>
      </c>
      <c r="M5242" s="27"/>
    </row>
    <row r="5243" spans="1:13" ht="30" customHeight="1" x14ac:dyDescent="0.3">
      <c r="A5243" s="27">
        <f t="shared" si="57"/>
        <v>1499</v>
      </c>
      <c r="B5243" s="31">
        <v>45043</v>
      </c>
      <c r="C5243" s="31">
        <v>45001</v>
      </c>
      <c r="D5243" s="19" t="s">
        <v>179</v>
      </c>
      <c r="E5243" s="19" t="str">
        <f>IF(ISBLANK(LeaveTracker[[#This Row],[Employee Name]]),"-----",VLOOKUP(LeaveTracker[[#This Row],[Employee Name]],Employees[[Employee Name]:[Office]],7))</f>
        <v>DOE</v>
      </c>
      <c r="F5243" s="19" t="str">
        <f>IF(ISBLANK(LeaveTracker[[#This Row],[Employee Name]]),"-----",VLOOKUP(LeaveTracker[[#This Row],[Employee Name]],Employees[[Employee Name]:[Office]],6))</f>
        <v>REGULAR</v>
      </c>
      <c r="G5243" s="24">
        <v>45005</v>
      </c>
      <c r="H5243" s="24">
        <v>45005</v>
      </c>
      <c r="I5243" s="19" t="s">
        <v>81</v>
      </c>
      <c r="K5243" s="61" t="str">
        <f ca="1">LeaveTracker[[#This Row],[Days]]&amp;" "&amp;LeaveTracker[[#This Row],[Type of Leave]]</f>
        <v>1 SL</v>
      </c>
      <c r="L5243" s="23">
        <f ca="1">NETWORKDAYS(LeaveTracker[[#This Row],[Start Date]],LeaveTracker[[#This Row],[End Date]],lstHolidays)</f>
        <v>1</v>
      </c>
      <c r="M5243" s="27"/>
    </row>
    <row r="5244" spans="1:13" ht="30" customHeight="1" x14ac:dyDescent="0.3">
      <c r="A5244" s="27">
        <f t="shared" si="57"/>
        <v>1500</v>
      </c>
      <c r="B5244" s="31">
        <v>45043</v>
      </c>
      <c r="C5244" s="31">
        <v>45034</v>
      </c>
      <c r="D5244" s="19" t="s">
        <v>1039</v>
      </c>
      <c r="E5244" s="19" t="str">
        <f>IF(ISBLANK(LeaveTracker[[#This Row],[Employee Name]]),"-----",VLOOKUP(LeaveTracker[[#This Row],[Employee Name]],Employees[[Employee Name]:[Office]],7))</f>
        <v>ONT</v>
      </c>
      <c r="F5244" s="19" t="str">
        <f>IF(ISBLANK(LeaveTracker[[#This Row],[Employee Name]]),"-----",VLOOKUP(LeaveTracker[[#This Row],[Employee Name]],Employees[[Employee Name]:[Office]],6))</f>
        <v>REGULAR</v>
      </c>
      <c r="G5244" s="24">
        <v>45033</v>
      </c>
      <c r="H5244" s="24">
        <v>45033</v>
      </c>
      <c r="I5244" s="19" t="s">
        <v>81</v>
      </c>
      <c r="K5244" s="61" t="str">
        <f ca="1">LeaveTracker[[#This Row],[Days]]&amp;" "&amp;LeaveTracker[[#This Row],[Type of Leave]]</f>
        <v>1 SL</v>
      </c>
      <c r="L5244" s="23">
        <f ca="1">NETWORKDAYS(LeaveTracker[[#This Row],[Start Date]],LeaveTracker[[#This Row],[End Date]],lstHolidays)</f>
        <v>1</v>
      </c>
      <c r="M5244" s="27"/>
    </row>
    <row r="5245" spans="1:13" ht="30" customHeight="1" x14ac:dyDescent="0.3">
      <c r="A5245" s="27">
        <f t="shared" si="57"/>
        <v>1501</v>
      </c>
      <c r="B5245" s="31">
        <v>45043</v>
      </c>
      <c r="C5245" s="31">
        <v>45042</v>
      </c>
      <c r="D5245" s="19" t="s">
        <v>2285</v>
      </c>
      <c r="E5245" s="19" t="str">
        <f>IF(ISBLANK(LeaveTracker[[#This Row],[Employee Name]]),"-----",VLOOKUP(LeaveTracker[[#This Row],[Employee Name]],Employees[[Employee Name]:[Office]],7))</f>
        <v>BPLO</v>
      </c>
      <c r="F5245" s="19">
        <f>IF(ISBLANK(LeaveTracker[[#This Row],[Employee Name]]),"-----",VLOOKUP(LeaveTracker[[#This Row],[Employee Name]],Employees[[Employee Name]:[Office]],6))</f>
        <v>0</v>
      </c>
      <c r="G5245" s="24">
        <v>45041</v>
      </c>
      <c r="H5245" s="24">
        <v>45041</v>
      </c>
      <c r="I5245" s="19" t="s">
        <v>81</v>
      </c>
      <c r="K5245" s="61" t="str">
        <f ca="1">LeaveTracker[[#This Row],[Days]]&amp;" "&amp;LeaveTracker[[#This Row],[Type of Leave]]</f>
        <v>1 SL</v>
      </c>
      <c r="L5245" s="23">
        <f ca="1">NETWORKDAYS(LeaveTracker[[#This Row],[Start Date]],LeaveTracker[[#This Row],[End Date]],lstHolidays)</f>
        <v>1</v>
      </c>
      <c r="M5245" s="27"/>
    </row>
    <row r="5246" spans="1:13" ht="30" customHeight="1" x14ac:dyDescent="0.3">
      <c r="A5246" s="27">
        <f t="shared" si="57"/>
        <v>1502</v>
      </c>
      <c r="B5246" s="31">
        <v>45043</v>
      </c>
      <c r="C5246" s="31">
        <v>45040</v>
      </c>
      <c r="D5246" s="19" t="s">
        <v>2247</v>
      </c>
      <c r="E5246" s="19" t="str">
        <f>IF(ISBLANK(LeaveTracker[[#This Row],[Employee Name]]),"-----",VLOOKUP(LeaveTracker[[#This Row],[Employee Name]],Employees[[Employee Name]:[Office]],7))</f>
        <v>SANGGUNIANG PANLUNGSOD</v>
      </c>
      <c r="F5246" s="19">
        <f>IF(ISBLANK(LeaveTracker[[#This Row],[Employee Name]]),"-----",VLOOKUP(LeaveTracker[[#This Row],[Employee Name]],Employees[[Employee Name]:[Office]],6))</f>
        <v>0</v>
      </c>
      <c r="G5246" s="24">
        <v>45035</v>
      </c>
      <c r="H5246" s="24">
        <v>45036</v>
      </c>
      <c r="I5246" s="19" t="s">
        <v>81</v>
      </c>
      <c r="K5246" s="61" t="str">
        <f ca="1">LeaveTracker[[#This Row],[Days]]&amp;" "&amp;LeaveTracker[[#This Row],[Type of Leave]]</f>
        <v>2 SL</v>
      </c>
      <c r="L5246" s="23">
        <f ca="1">NETWORKDAYS(LeaveTracker[[#This Row],[Start Date]],LeaveTracker[[#This Row],[End Date]],lstHolidays)</f>
        <v>2</v>
      </c>
      <c r="M5246" s="27"/>
    </row>
    <row r="5247" spans="1:13" ht="30" customHeight="1" x14ac:dyDescent="0.3">
      <c r="A5247" s="27">
        <f t="shared" si="57"/>
        <v>1503</v>
      </c>
      <c r="B5247" s="31">
        <v>45043</v>
      </c>
      <c r="C5247" s="31">
        <v>45020</v>
      </c>
      <c r="D5247" s="19" t="s">
        <v>1837</v>
      </c>
      <c r="E5247" s="19" t="str">
        <f>IF(ISBLANK(LeaveTracker[[#This Row],[Employee Name]]),"-----",VLOOKUP(LeaveTracker[[#This Row],[Employee Name]],Employees[[Employee Name]:[Office]],7))</f>
        <v>SP</v>
      </c>
      <c r="F5247" s="19" t="str">
        <f>IF(ISBLANK(LeaveTracker[[#This Row],[Employee Name]]),"-----",VLOOKUP(LeaveTracker[[#This Row],[Employee Name]],Employees[[Employee Name]:[Office]],6))</f>
        <v>CASUAL</v>
      </c>
      <c r="G5247" s="24">
        <v>45027</v>
      </c>
      <c r="H5247" s="24">
        <v>45027</v>
      </c>
      <c r="I5247" s="19" t="s">
        <v>82</v>
      </c>
      <c r="K5247" s="61" t="str">
        <f ca="1">LeaveTracker[[#This Row],[Days]]&amp;" "&amp;LeaveTracker[[#This Row],[Type of Leave]]</f>
        <v>1 VL</v>
      </c>
      <c r="L5247" s="23">
        <f ca="1">NETWORKDAYS(LeaveTracker[[#This Row],[Start Date]],LeaveTracker[[#This Row],[End Date]],lstHolidays)</f>
        <v>1</v>
      </c>
      <c r="M5247" s="27"/>
    </row>
    <row r="5248" spans="1:13" ht="30" customHeight="1" x14ac:dyDescent="0.3">
      <c r="A5248" s="27">
        <v>1503</v>
      </c>
      <c r="B5248" s="31">
        <v>45043</v>
      </c>
      <c r="C5248" s="31">
        <v>45020</v>
      </c>
      <c r="D5248" s="19" t="s">
        <v>1837</v>
      </c>
      <c r="E5248" s="19" t="str">
        <f>IF(ISBLANK(LeaveTracker[[#This Row],[Employee Name]]),"-----",VLOOKUP(LeaveTracker[[#This Row],[Employee Name]],Employees[[Employee Name]:[Office]],7))</f>
        <v>SP</v>
      </c>
      <c r="F5248" s="19" t="str">
        <f>IF(ISBLANK(LeaveTracker[[#This Row],[Employee Name]]),"-----",VLOOKUP(LeaveTracker[[#This Row],[Employee Name]],Employees[[Employee Name]:[Office]],6))</f>
        <v>CASUAL</v>
      </c>
      <c r="G5248" s="24">
        <v>45029</v>
      </c>
      <c r="H5248" s="24">
        <v>45029</v>
      </c>
      <c r="I5248" s="19" t="s">
        <v>82</v>
      </c>
      <c r="K5248" s="61" t="str">
        <f ca="1">LeaveTracker[[#This Row],[Days]]&amp;" "&amp;LeaveTracker[[#This Row],[Type of Leave]]</f>
        <v>1 VL</v>
      </c>
      <c r="L5248" s="23">
        <f ca="1">NETWORKDAYS(LeaveTracker[[#This Row],[Start Date]],LeaveTracker[[#This Row],[End Date]],lstHolidays)</f>
        <v>1</v>
      </c>
      <c r="M5248" s="27"/>
    </row>
    <row r="5249" spans="1:13" ht="30" customHeight="1" x14ac:dyDescent="0.3">
      <c r="A5249" s="27">
        <v>1503</v>
      </c>
      <c r="B5249" s="31">
        <v>45043</v>
      </c>
      <c r="C5249" s="31">
        <v>45020</v>
      </c>
      <c r="D5249" s="19" t="s">
        <v>1837</v>
      </c>
      <c r="E5249" s="19" t="str">
        <f>IF(ISBLANK(LeaveTracker[[#This Row],[Employee Name]]),"-----",VLOOKUP(LeaveTracker[[#This Row],[Employee Name]],Employees[[Employee Name]:[Office]],7))</f>
        <v>SP</v>
      </c>
      <c r="F5249" s="19" t="str">
        <f>IF(ISBLANK(LeaveTracker[[#This Row],[Employee Name]]),"-----",VLOOKUP(LeaveTracker[[#This Row],[Employee Name]],Employees[[Employee Name]:[Office]],6))</f>
        <v>CASUAL</v>
      </c>
      <c r="G5249" s="24">
        <v>45035</v>
      </c>
      <c r="H5249" s="24">
        <v>45035</v>
      </c>
      <c r="I5249" s="19" t="s">
        <v>82</v>
      </c>
      <c r="K5249" s="61" t="str">
        <f ca="1">LeaveTracker[[#This Row],[Days]]&amp;" "&amp;LeaveTracker[[#This Row],[Type of Leave]]</f>
        <v>1 VL</v>
      </c>
      <c r="L5249" s="23">
        <f ca="1">NETWORKDAYS(LeaveTracker[[#This Row],[Start Date]],LeaveTracker[[#This Row],[End Date]],lstHolidays)</f>
        <v>1</v>
      </c>
      <c r="M5249" s="27"/>
    </row>
    <row r="5250" spans="1:13" ht="30" customHeight="1" x14ac:dyDescent="0.3">
      <c r="A5250" s="27">
        <v>1503</v>
      </c>
      <c r="B5250" s="31">
        <v>45043</v>
      </c>
      <c r="C5250" s="31">
        <v>45020</v>
      </c>
      <c r="D5250" s="19" t="s">
        <v>1837</v>
      </c>
      <c r="E5250" s="19" t="str">
        <f>IF(ISBLANK(LeaveTracker[[#This Row],[Employee Name]]),"-----",VLOOKUP(LeaveTracker[[#This Row],[Employee Name]],Employees[[Employee Name]:[Office]],7))</f>
        <v>SP</v>
      </c>
      <c r="F5250" s="19" t="str">
        <f>IF(ISBLANK(LeaveTracker[[#This Row],[Employee Name]]),"-----",VLOOKUP(LeaveTracker[[#This Row],[Employee Name]],Employees[[Employee Name]:[Office]],6))</f>
        <v>CASUAL</v>
      </c>
      <c r="G5250" s="24">
        <v>45042</v>
      </c>
      <c r="H5250" s="24">
        <v>45042</v>
      </c>
      <c r="I5250" s="19" t="s">
        <v>82</v>
      </c>
      <c r="K5250" s="61" t="str">
        <f ca="1">LeaveTracker[[#This Row],[Days]]&amp;" "&amp;LeaveTracker[[#This Row],[Type of Leave]]</f>
        <v>1 VL</v>
      </c>
      <c r="L5250" s="23">
        <f ca="1">NETWORKDAYS(LeaveTracker[[#This Row],[Start Date]],LeaveTracker[[#This Row],[End Date]],lstHolidays)</f>
        <v>1</v>
      </c>
      <c r="M5250" s="27"/>
    </row>
    <row r="5251" spans="1:13" ht="30" customHeight="1" x14ac:dyDescent="0.3">
      <c r="A5251" s="27">
        <v>1503</v>
      </c>
      <c r="B5251" s="31">
        <v>45043</v>
      </c>
      <c r="C5251" s="31">
        <v>45020</v>
      </c>
      <c r="D5251" s="19" t="s">
        <v>1837</v>
      </c>
      <c r="E5251" s="19" t="str">
        <f>IF(ISBLANK(LeaveTracker[[#This Row],[Employee Name]]),"-----",VLOOKUP(LeaveTracker[[#This Row],[Employee Name]],Employees[[Employee Name]:[Office]],7))</f>
        <v>SP</v>
      </c>
      <c r="F5251" s="19" t="str">
        <f>IF(ISBLANK(LeaveTracker[[#This Row],[Employee Name]]),"-----",VLOOKUP(LeaveTracker[[#This Row],[Employee Name]],Employees[[Employee Name]:[Office]],6))</f>
        <v>CASUAL</v>
      </c>
      <c r="G5251" s="24">
        <v>45044</v>
      </c>
      <c r="H5251" s="24">
        <v>45044</v>
      </c>
      <c r="I5251" s="19" t="s">
        <v>82</v>
      </c>
      <c r="K5251" s="61" t="str">
        <f ca="1">LeaveTracker[[#This Row],[Days]]&amp;" "&amp;LeaveTracker[[#This Row],[Type of Leave]]</f>
        <v>1 VL</v>
      </c>
      <c r="L5251" s="23">
        <f ca="1">NETWORKDAYS(LeaveTracker[[#This Row],[Start Date]],LeaveTracker[[#This Row],[End Date]],lstHolidays)</f>
        <v>1</v>
      </c>
      <c r="M5251" s="27"/>
    </row>
    <row r="5252" spans="1:13" ht="30" customHeight="1" x14ac:dyDescent="0.3">
      <c r="A5252" s="27">
        <f t="shared" si="57"/>
        <v>1504</v>
      </c>
      <c r="B5252" s="31">
        <v>45043</v>
      </c>
      <c r="C5252" s="31">
        <v>45033</v>
      </c>
      <c r="D5252" s="19" t="s">
        <v>1749</v>
      </c>
      <c r="E5252" s="19">
        <f>IF(ISBLANK(LeaveTracker[[#This Row],[Employee Name]]),"-----",VLOOKUP(LeaveTracker[[#This Row],[Employee Name]],Employees[[Employee Name]:[Office]],7))</f>
        <v>0</v>
      </c>
      <c r="F5252" s="19" t="str">
        <f>IF(ISBLANK(LeaveTracker[[#This Row],[Employee Name]]),"-----",VLOOKUP(LeaveTracker[[#This Row],[Employee Name]],Employees[[Employee Name]:[Office]],6))</f>
        <v>CASUAL</v>
      </c>
      <c r="G5252" s="24">
        <v>45030</v>
      </c>
      <c r="H5252" s="24">
        <v>45030</v>
      </c>
      <c r="I5252" s="19" t="s">
        <v>298</v>
      </c>
      <c r="J5252" s="43" t="s">
        <v>105</v>
      </c>
      <c r="K5252" s="61" t="str">
        <f ca="1">LeaveTracker[[#This Row],[Days]]&amp;" "&amp;LeaveTracker[[#This Row],[Type of Leave]]</f>
        <v>1 OTHER</v>
      </c>
      <c r="L5252" s="23">
        <f ca="1">NETWORKDAYS(LeaveTracker[[#This Row],[Start Date]],LeaveTracker[[#This Row],[End Date]],lstHolidays)</f>
        <v>1</v>
      </c>
      <c r="M5252" s="27"/>
    </row>
    <row r="5253" spans="1:13" ht="30" customHeight="1" x14ac:dyDescent="0.3">
      <c r="A5253" s="27">
        <f t="shared" si="57"/>
        <v>1505</v>
      </c>
      <c r="B5253" s="31">
        <v>45043</v>
      </c>
      <c r="C5253" s="31">
        <v>45034</v>
      </c>
      <c r="D5253" s="19" t="s">
        <v>2037</v>
      </c>
      <c r="E5253" s="19" t="str">
        <f>IF(ISBLANK(LeaveTracker[[#This Row],[Employee Name]]),"-----",VLOOKUP(LeaveTracker[[#This Row],[Employee Name]],Employees[[Employee Name]:[Office]],7))</f>
        <v>SP</v>
      </c>
      <c r="F5253" s="19" t="str">
        <f>IF(ISBLANK(LeaveTracker[[#This Row],[Employee Name]]),"-----",VLOOKUP(LeaveTracker[[#This Row],[Employee Name]],Employees[[Employee Name]:[Office]],6))</f>
        <v>CASUAL</v>
      </c>
      <c r="G5253" s="24">
        <v>45042</v>
      </c>
      <c r="H5253" s="24">
        <v>45042</v>
      </c>
      <c r="I5253" s="19" t="s">
        <v>82</v>
      </c>
      <c r="K5253" s="61" t="str">
        <f ca="1">LeaveTracker[[#This Row],[Days]]&amp;" "&amp;LeaveTracker[[#This Row],[Type of Leave]]</f>
        <v>1 VL</v>
      </c>
      <c r="L5253" s="23">
        <f ca="1">NETWORKDAYS(LeaveTracker[[#This Row],[Start Date]],LeaveTracker[[#This Row],[End Date]],lstHolidays)</f>
        <v>1</v>
      </c>
      <c r="M5253" s="27"/>
    </row>
    <row r="5254" spans="1:13" ht="30" customHeight="1" x14ac:dyDescent="0.3">
      <c r="A5254" s="27">
        <f t="shared" si="57"/>
        <v>1506</v>
      </c>
      <c r="B5254" s="31">
        <v>45043</v>
      </c>
      <c r="C5254" s="31">
        <v>45033</v>
      </c>
      <c r="D5254" s="19" t="s">
        <v>2227</v>
      </c>
      <c r="E5254" s="19" t="str">
        <f>IF(ISBLANK(LeaveTracker[[#This Row],[Employee Name]]),"-----",VLOOKUP(LeaveTracker[[#This Row],[Employee Name]],Employees[[Employee Name]:[Office]],7))</f>
        <v>CENRO</v>
      </c>
      <c r="F5254" s="19">
        <f>IF(ISBLANK(LeaveTracker[[#This Row],[Employee Name]]),"-----",VLOOKUP(LeaveTracker[[#This Row],[Employee Name]],Employees[[Employee Name]:[Office]],6))</f>
        <v>0</v>
      </c>
      <c r="G5254" s="24">
        <v>45021</v>
      </c>
      <c r="H5254" s="24">
        <v>45021</v>
      </c>
      <c r="I5254" s="19" t="s">
        <v>81</v>
      </c>
      <c r="K5254" s="61" t="str">
        <f ca="1">LeaveTracker[[#This Row],[Days]]&amp;" "&amp;LeaveTracker[[#This Row],[Type of Leave]]</f>
        <v>1 SL</v>
      </c>
      <c r="L5254" s="23">
        <f ca="1">NETWORKDAYS(LeaveTracker[[#This Row],[Start Date]],LeaveTracker[[#This Row],[End Date]],lstHolidays)</f>
        <v>1</v>
      </c>
      <c r="M5254" s="27"/>
    </row>
    <row r="5255" spans="1:13" ht="30" customHeight="1" x14ac:dyDescent="0.3">
      <c r="A5255" s="27">
        <v>1506</v>
      </c>
      <c r="B5255" s="31">
        <v>45043</v>
      </c>
      <c r="C5255" s="31">
        <v>45033</v>
      </c>
      <c r="D5255" s="19" t="s">
        <v>2227</v>
      </c>
      <c r="E5255" s="19" t="str">
        <f>IF(ISBLANK(LeaveTracker[[#This Row],[Employee Name]]),"-----",VLOOKUP(LeaveTracker[[#This Row],[Employee Name]],Employees[[Employee Name]:[Office]],7))</f>
        <v>CENRO</v>
      </c>
      <c r="F5255" s="19">
        <f>IF(ISBLANK(LeaveTracker[[#This Row],[Employee Name]]),"-----",VLOOKUP(LeaveTracker[[#This Row],[Employee Name]],Employees[[Employee Name]:[Office]],6))</f>
        <v>0</v>
      </c>
      <c r="G5255" s="24">
        <v>45030</v>
      </c>
      <c r="H5255" s="24">
        <v>45030</v>
      </c>
      <c r="I5255" s="19" t="s">
        <v>81</v>
      </c>
      <c r="K5255" s="61" t="str">
        <f ca="1">LeaveTracker[[#This Row],[Days]]&amp;" "&amp;LeaveTracker[[#This Row],[Type of Leave]]</f>
        <v>1 SL</v>
      </c>
      <c r="L5255" s="23">
        <f ca="1">NETWORKDAYS(LeaveTracker[[#This Row],[Start Date]],LeaveTracker[[#This Row],[End Date]],lstHolidays)</f>
        <v>1</v>
      </c>
      <c r="M5255" s="27"/>
    </row>
    <row r="5256" spans="1:13" ht="30" customHeight="1" x14ac:dyDescent="0.3">
      <c r="A5256" s="27">
        <f t="shared" si="57"/>
        <v>1507</v>
      </c>
      <c r="B5256" s="31">
        <v>45043</v>
      </c>
      <c r="D5256" s="19" t="s">
        <v>1849</v>
      </c>
      <c r="E5256" s="19" t="str">
        <f>IF(ISBLANK(LeaveTracker[[#This Row],[Employee Name]]),"-----",VLOOKUP(LeaveTracker[[#This Row],[Employee Name]],Employees[[Employee Name]:[Office]],7))</f>
        <v>CCR</v>
      </c>
      <c r="F5256" s="19" t="str">
        <f>IF(ISBLANK(LeaveTracker[[#This Row],[Employee Name]]),"-----",VLOOKUP(LeaveTracker[[#This Row],[Employee Name]],Employees[[Employee Name]:[Office]],6))</f>
        <v>CASUAL</v>
      </c>
      <c r="G5256" s="24">
        <v>45019</v>
      </c>
      <c r="H5256" s="24">
        <v>45021</v>
      </c>
      <c r="I5256" s="19" t="s">
        <v>81</v>
      </c>
      <c r="K5256" s="61" t="str">
        <f ca="1">LeaveTracker[[#This Row],[Days]]&amp;" "&amp;LeaveTracker[[#This Row],[Type of Leave]]</f>
        <v>3 SL</v>
      </c>
      <c r="L5256" s="23">
        <f ca="1">NETWORKDAYS(LeaveTracker[[#This Row],[Start Date]],LeaveTracker[[#This Row],[End Date]],lstHolidays)</f>
        <v>3</v>
      </c>
      <c r="M5256" s="27"/>
    </row>
    <row r="5257" spans="1:13" ht="30" customHeight="1" x14ac:dyDescent="0.3">
      <c r="A5257" s="27">
        <f t="shared" si="57"/>
        <v>1508</v>
      </c>
      <c r="B5257" s="31">
        <v>45043</v>
      </c>
      <c r="C5257" s="31">
        <v>45035</v>
      </c>
      <c r="D5257" s="19" t="s">
        <v>1833</v>
      </c>
      <c r="E5257" s="19" t="str">
        <f>IF(ISBLANK(LeaveTracker[[#This Row],[Employee Name]]),"-----",VLOOKUP(LeaveTracker[[#This Row],[Employee Name]],Employees[[Employee Name]:[Office]],7))</f>
        <v>CHO</v>
      </c>
      <c r="F5257" s="19" t="str">
        <f>IF(ISBLANK(LeaveTracker[[#This Row],[Employee Name]]),"-----",VLOOKUP(LeaveTracker[[#This Row],[Employee Name]],Employees[[Employee Name]:[Office]],6))</f>
        <v>CASUAL</v>
      </c>
      <c r="G5257" s="24">
        <v>45033</v>
      </c>
      <c r="H5257" s="24">
        <v>45033</v>
      </c>
      <c r="I5257" s="19" t="s">
        <v>81</v>
      </c>
      <c r="K5257" s="61" t="str">
        <f ca="1">LeaveTracker[[#This Row],[Days]]&amp;" "&amp;LeaveTracker[[#This Row],[Type of Leave]]</f>
        <v>1 SL</v>
      </c>
      <c r="L5257" s="23">
        <f ca="1">NETWORKDAYS(LeaveTracker[[#This Row],[Start Date]],LeaveTracker[[#This Row],[End Date]],lstHolidays)</f>
        <v>1</v>
      </c>
      <c r="M5257" s="27"/>
    </row>
    <row r="5258" spans="1:13" ht="30" customHeight="1" x14ac:dyDescent="0.3">
      <c r="A5258" s="27">
        <f t="shared" si="57"/>
        <v>1509</v>
      </c>
      <c r="B5258" s="31">
        <v>45043</v>
      </c>
      <c r="C5258" s="31">
        <v>45034</v>
      </c>
      <c r="D5258" s="19" t="s">
        <v>1865</v>
      </c>
      <c r="E5258" s="19" t="str">
        <f>IF(ISBLANK(LeaveTracker[[#This Row],[Employee Name]]),"-----",VLOOKUP(LeaveTracker[[#This Row],[Employee Name]],Employees[[Employee Name]:[Office]],7))</f>
        <v>TICC</v>
      </c>
      <c r="F5258" s="19" t="str">
        <f>IF(ISBLANK(LeaveTracker[[#This Row],[Employee Name]]),"-----",VLOOKUP(LeaveTracker[[#This Row],[Employee Name]],Employees[[Employee Name]:[Office]],6))</f>
        <v>CASUAL</v>
      </c>
      <c r="G5258" s="24">
        <v>45030</v>
      </c>
      <c r="H5258" s="24">
        <v>45030</v>
      </c>
      <c r="I5258" s="19" t="s">
        <v>81</v>
      </c>
      <c r="K5258" s="61" t="str">
        <f ca="1">LeaveTracker[[#This Row],[Days]]&amp;" "&amp;LeaveTracker[[#This Row],[Type of Leave]]</f>
        <v>1 SL</v>
      </c>
      <c r="L5258" s="23">
        <f ca="1">NETWORKDAYS(LeaveTracker[[#This Row],[Start Date]],LeaveTracker[[#This Row],[End Date]],lstHolidays)</f>
        <v>1</v>
      </c>
      <c r="M5258" s="27"/>
    </row>
    <row r="5259" spans="1:13" ht="30" customHeight="1" x14ac:dyDescent="0.3">
      <c r="A5259" s="27">
        <f t="shared" si="57"/>
        <v>1510</v>
      </c>
      <c r="B5259" s="31">
        <v>45043</v>
      </c>
      <c r="C5259" s="31">
        <v>45035</v>
      </c>
      <c r="D5259" s="19" t="s">
        <v>547</v>
      </c>
      <c r="E5259" s="19" t="str">
        <f>IF(ISBLANK(LeaveTracker[[#This Row],[Employee Name]]),"-----",VLOOKUP(LeaveTracker[[#This Row],[Employee Name]],Employees[[Employee Name]:[Office]],7))</f>
        <v>PICNIC GROVE</v>
      </c>
      <c r="F5259" s="19" t="str">
        <f>IF(ISBLANK(LeaveTracker[[#This Row],[Employee Name]]),"-----",VLOOKUP(LeaveTracker[[#This Row],[Employee Name]],Employees[[Employee Name]:[Office]],6))</f>
        <v>REGULAR</v>
      </c>
      <c r="G5259" s="24">
        <v>45030</v>
      </c>
      <c r="H5259" s="24">
        <v>45030</v>
      </c>
      <c r="I5259" s="19" t="s">
        <v>81</v>
      </c>
      <c r="K5259" s="61" t="str">
        <f ca="1">LeaveTracker[[#This Row],[Days]]&amp;" "&amp;LeaveTracker[[#This Row],[Type of Leave]]</f>
        <v>1 SL</v>
      </c>
      <c r="L5259" s="23">
        <f ca="1">NETWORKDAYS(LeaveTracker[[#This Row],[Start Date]],LeaveTracker[[#This Row],[End Date]],lstHolidays)</f>
        <v>1</v>
      </c>
      <c r="M5259" s="27"/>
    </row>
    <row r="5260" spans="1:13" ht="30" customHeight="1" x14ac:dyDescent="0.3">
      <c r="A5260" s="27">
        <f t="shared" si="57"/>
        <v>1511</v>
      </c>
      <c r="B5260" s="31">
        <v>45043</v>
      </c>
      <c r="C5260" s="31">
        <v>45035</v>
      </c>
      <c r="D5260" s="19" t="s">
        <v>1790</v>
      </c>
      <c r="E5260" s="19" t="str">
        <f>IF(ISBLANK(LeaveTracker[[#This Row],[Employee Name]]),"-----",VLOOKUP(LeaveTracker[[#This Row],[Employee Name]],Employees[[Employee Name]:[Office]],7))</f>
        <v>PICNIC GROVE</v>
      </c>
      <c r="F5260" s="19" t="str">
        <f>IF(ISBLANK(LeaveTracker[[#This Row],[Employee Name]]),"-----",VLOOKUP(LeaveTracker[[#This Row],[Employee Name]],Employees[[Employee Name]:[Office]],6))</f>
        <v>CASUAL</v>
      </c>
      <c r="G5260" s="24">
        <v>45048</v>
      </c>
      <c r="H5260" s="24">
        <v>45058</v>
      </c>
      <c r="I5260" s="19" t="s">
        <v>82</v>
      </c>
      <c r="K5260" s="61" t="str">
        <f ca="1">LeaveTracker[[#This Row],[Days]]&amp;" "&amp;LeaveTracker[[#This Row],[Type of Leave]]</f>
        <v>9 VL</v>
      </c>
      <c r="L5260" s="23">
        <f ca="1">NETWORKDAYS(LeaveTracker[[#This Row],[Start Date]],LeaveTracker[[#This Row],[End Date]],lstHolidays)</f>
        <v>9</v>
      </c>
      <c r="M5260" s="27"/>
    </row>
    <row r="5261" spans="1:13" ht="30" customHeight="1" x14ac:dyDescent="0.3">
      <c r="A5261" s="27">
        <f t="shared" si="57"/>
        <v>1512</v>
      </c>
      <c r="B5261" s="31">
        <v>45043</v>
      </c>
      <c r="C5261" s="31">
        <v>45040</v>
      </c>
      <c r="D5261" s="19" t="s">
        <v>1757</v>
      </c>
      <c r="E5261" s="19" t="str">
        <f>IF(ISBLANK(LeaveTracker[[#This Row],[Employee Name]]),"-----",VLOOKUP(LeaveTracker[[#This Row],[Employee Name]],Employees[[Employee Name]:[Office]],7))</f>
        <v>MAHOGANY MARKET</v>
      </c>
      <c r="F5261" s="19" t="str">
        <f>IF(ISBLANK(LeaveTracker[[#This Row],[Employee Name]]),"-----",VLOOKUP(LeaveTracker[[#This Row],[Employee Name]],Employees[[Employee Name]:[Office]],6))</f>
        <v>CASUAL</v>
      </c>
      <c r="G5261" s="24">
        <v>45036</v>
      </c>
      <c r="H5261" s="24">
        <v>45036</v>
      </c>
      <c r="I5261" s="19" t="s">
        <v>81</v>
      </c>
      <c r="K5261" s="61" t="str">
        <f ca="1">LeaveTracker[[#This Row],[Days]]&amp;" "&amp;LeaveTracker[[#This Row],[Type of Leave]]</f>
        <v>1 SL</v>
      </c>
      <c r="L5261" s="23">
        <f ca="1">NETWORKDAYS(LeaveTracker[[#This Row],[Start Date]],LeaveTracker[[#This Row],[End Date]],lstHolidays)</f>
        <v>1</v>
      </c>
      <c r="M5261" s="27"/>
    </row>
    <row r="5262" spans="1:13" ht="30" customHeight="1" x14ac:dyDescent="0.3">
      <c r="A5262" s="27">
        <f t="shared" si="57"/>
        <v>1513</v>
      </c>
      <c r="B5262" s="31">
        <v>45043</v>
      </c>
      <c r="D5262" s="19" t="s">
        <v>1895</v>
      </c>
      <c r="E5262" s="19" t="str">
        <f>IF(ISBLANK(LeaveTracker[[#This Row],[Employee Name]]),"-----",VLOOKUP(LeaveTracker[[#This Row],[Employee Name]],Employees[[Employee Name]:[Office]],7))</f>
        <v>CTO-LICENSE</v>
      </c>
      <c r="F5262" s="19" t="str">
        <f>IF(ISBLANK(LeaveTracker[[#This Row],[Employee Name]]),"-----",VLOOKUP(LeaveTracker[[#This Row],[Employee Name]],Employees[[Employee Name]:[Office]],6))</f>
        <v>CASUAL</v>
      </c>
      <c r="G5262" s="24">
        <v>45030</v>
      </c>
      <c r="H5262" s="24">
        <v>45033</v>
      </c>
      <c r="I5262" s="19" t="s">
        <v>81</v>
      </c>
      <c r="K5262" s="61" t="str">
        <f ca="1">LeaveTracker[[#This Row],[Days]]&amp;" "&amp;LeaveTracker[[#This Row],[Type of Leave]]</f>
        <v>2 SL</v>
      </c>
      <c r="L5262" s="23">
        <f ca="1">NETWORKDAYS(LeaveTracker[[#This Row],[Start Date]],LeaveTracker[[#This Row],[End Date]],lstHolidays)</f>
        <v>2</v>
      </c>
      <c r="M5262" s="27"/>
    </row>
    <row r="5263" spans="1:13" ht="30" customHeight="1" x14ac:dyDescent="0.3">
      <c r="A5263" s="27">
        <f t="shared" si="57"/>
        <v>1514</v>
      </c>
      <c r="B5263" s="31">
        <v>45043</v>
      </c>
      <c r="C5263" s="31">
        <v>45041</v>
      </c>
      <c r="D5263" s="19" t="s">
        <v>1969</v>
      </c>
      <c r="E5263" s="19" t="str">
        <f>IF(ISBLANK(LeaveTracker[[#This Row],[Employee Name]]),"-----",VLOOKUP(LeaveTracker[[#This Row],[Employee Name]],Employees[[Employee Name]:[Office]],7))</f>
        <v>CCT</v>
      </c>
      <c r="F5263" s="19" t="str">
        <f>IF(ISBLANK(LeaveTracker[[#This Row],[Employee Name]]),"-----",VLOOKUP(LeaveTracker[[#This Row],[Employee Name]],Employees[[Employee Name]:[Office]],6))</f>
        <v>CASUAL</v>
      </c>
      <c r="G5263" s="24">
        <v>45036</v>
      </c>
      <c r="H5263" s="24">
        <v>45036</v>
      </c>
      <c r="I5263" s="19" t="s">
        <v>81</v>
      </c>
      <c r="K5263" s="61" t="str">
        <f ca="1">LeaveTracker[[#This Row],[Days]]&amp;" "&amp;LeaveTracker[[#This Row],[Type of Leave]]</f>
        <v>1 SL</v>
      </c>
      <c r="L5263" s="23">
        <f ca="1">NETWORKDAYS(LeaveTracker[[#This Row],[Start Date]],LeaveTracker[[#This Row],[End Date]],lstHolidays)</f>
        <v>1</v>
      </c>
      <c r="M5263" s="27"/>
    </row>
    <row r="5264" spans="1:13" ht="30" customHeight="1" x14ac:dyDescent="0.3">
      <c r="A5264" s="27">
        <f t="shared" si="57"/>
        <v>1515</v>
      </c>
      <c r="B5264" s="31">
        <v>45043</v>
      </c>
      <c r="C5264" s="31">
        <v>45040</v>
      </c>
      <c r="D5264" s="19" t="s">
        <v>2303</v>
      </c>
      <c r="E5264" s="19" t="str">
        <f>IF(ISBLANK(LeaveTracker[[#This Row],[Employee Name]]),"-----",VLOOKUP(LeaveTracker[[#This Row],[Employee Name]],Employees[[Employee Name]:[Office]],7))</f>
        <v>PEOPLE'S PARK</v>
      </c>
      <c r="F5264" s="19">
        <f>IF(ISBLANK(LeaveTracker[[#This Row],[Employee Name]]),"-----",VLOOKUP(LeaveTracker[[#This Row],[Employee Name]],Employees[[Employee Name]:[Office]],6))</f>
        <v>0</v>
      </c>
      <c r="G5264" s="24">
        <v>45154</v>
      </c>
      <c r="H5264" s="24">
        <v>45156</v>
      </c>
      <c r="I5264" s="19" t="s">
        <v>82</v>
      </c>
      <c r="K5264" s="61" t="str">
        <f ca="1">LeaveTracker[[#This Row],[Days]]&amp;" "&amp;LeaveTracker[[#This Row],[Type of Leave]]</f>
        <v>3 VL</v>
      </c>
      <c r="L5264" s="23">
        <f ca="1">NETWORKDAYS(LeaveTracker[[#This Row],[Start Date]],LeaveTracker[[#This Row],[End Date]],lstHolidays)</f>
        <v>3</v>
      </c>
      <c r="M5264" s="27"/>
    </row>
    <row r="5265" spans="1:13" ht="30" customHeight="1" x14ac:dyDescent="0.3">
      <c r="A5265" s="27">
        <v>1515</v>
      </c>
      <c r="B5265" s="31">
        <v>45043</v>
      </c>
      <c r="C5265" s="31">
        <v>45040</v>
      </c>
      <c r="D5265" s="19" t="s">
        <v>2303</v>
      </c>
      <c r="E5265" s="19" t="str">
        <f>IF(ISBLANK(LeaveTracker[[#This Row],[Employee Name]]),"-----",VLOOKUP(LeaveTracker[[#This Row],[Employee Name]],Employees[[Employee Name]:[Office]],7))</f>
        <v>PEOPLE'S PARK</v>
      </c>
      <c r="F5265" s="19">
        <f>IF(ISBLANK(LeaveTracker[[#This Row],[Employee Name]]),"-----",VLOOKUP(LeaveTracker[[#This Row],[Employee Name]],Employees[[Employee Name]:[Office]],6))</f>
        <v>0</v>
      </c>
      <c r="G5265" s="24">
        <v>45160</v>
      </c>
      <c r="H5265" s="24">
        <v>45163</v>
      </c>
      <c r="I5265" s="19" t="s">
        <v>82</v>
      </c>
      <c r="K5265" s="61" t="str">
        <f ca="1">LeaveTracker[[#This Row],[Days]]&amp;" "&amp;LeaveTracker[[#This Row],[Type of Leave]]</f>
        <v>4 VL</v>
      </c>
      <c r="L5265" s="23">
        <f ca="1">NETWORKDAYS(LeaveTracker[[#This Row],[Start Date]],LeaveTracker[[#This Row],[End Date]],lstHolidays)</f>
        <v>4</v>
      </c>
      <c r="M5265" s="27"/>
    </row>
    <row r="5266" spans="1:13" ht="30" customHeight="1" x14ac:dyDescent="0.3">
      <c r="A5266" s="27">
        <v>1515</v>
      </c>
      <c r="B5266" s="31">
        <v>45043</v>
      </c>
      <c r="C5266" s="31">
        <v>45040</v>
      </c>
      <c r="D5266" s="19" t="s">
        <v>2303</v>
      </c>
      <c r="E5266" s="19" t="str">
        <f>IF(ISBLANK(LeaveTracker[[#This Row],[Employee Name]]),"-----",VLOOKUP(LeaveTracker[[#This Row],[Employee Name]],Employees[[Employee Name]:[Office]],7))</f>
        <v>PEOPLE'S PARK</v>
      </c>
      <c r="F5266" s="19">
        <f>IF(ISBLANK(LeaveTracker[[#This Row],[Employee Name]]),"-----",VLOOKUP(LeaveTracker[[#This Row],[Employee Name]],Employees[[Employee Name]:[Office]],6))</f>
        <v>0</v>
      </c>
      <c r="G5266" s="24">
        <v>45167</v>
      </c>
      <c r="H5266" s="24">
        <v>45169</v>
      </c>
      <c r="I5266" s="19" t="s">
        <v>82</v>
      </c>
      <c r="K5266" s="61" t="str">
        <f ca="1">LeaveTracker[[#This Row],[Days]]&amp;" "&amp;LeaveTracker[[#This Row],[Type of Leave]]</f>
        <v>3 VL</v>
      </c>
      <c r="L5266" s="23">
        <f ca="1">NETWORKDAYS(LeaveTracker[[#This Row],[Start Date]],LeaveTracker[[#This Row],[End Date]],lstHolidays)</f>
        <v>3</v>
      </c>
      <c r="M5266" s="27"/>
    </row>
    <row r="5267" spans="1:13" ht="30" customHeight="1" x14ac:dyDescent="0.3">
      <c r="A5267" s="27">
        <f t="shared" si="57"/>
        <v>1516</v>
      </c>
      <c r="B5267" s="31">
        <v>45043</v>
      </c>
      <c r="C5267" s="31">
        <v>45041</v>
      </c>
      <c r="D5267" s="19" t="s">
        <v>2305</v>
      </c>
      <c r="E5267" s="19" t="str">
        <f>IF(ISBLANK(LeaveTracker[[#This Row],[Employee Name]]),"-----",VLOOKUP(LeaveTracker[[#This Row],[Employee Name]],Employees[[Employee Name]:[Office]],7))</f>
        <v>TOPS</v>
      </c>
      <c r="F5267" s="19">
        <f>IF(ISBLANK(LeaveTracker[[#This Row],[Employee Name]]),"-----",VLOOKUP(LeaveTracker[[#This Row],[Employee Name]],Employees[[Employee Name]:[Office]],6))</f>
        <v>0</v>
      </c>
      <c r="G5267" s="24">
        <v>45050</v>
      </c>
      <c r="H5267" s="24">
        <v>45051</v>
      </c>
      <c r="I5267" s="19" t="s">
        <v>82</v>
      </c>
      <c r="K5267" s="61" t="str">
        <f ca="1">LeaveTracker[[#This Row],[Days]]&amp;" "&amp;LeaveTracker[[#This Row],[Type of Leave]]</f>
        <v>2 VL</v>
      </c>
      <c r="L5267" s="23">
        <f ca="1">NETWORKDAYS(LeaveTracker[[#This Row],[Start Date]],LeaveTracker[[#This Row],[End Date]],lstHolidays)</f>
        <v>2</v>
      </c>
      <c r="M5267" s="27"/>
    </row>
    <row r="5268" spans="1:13" ht="30" customHeight="1" x14ac:dyDescent="0.3">
      <c r="A5268" s="27">
        <f t="shared" si="57"/>
        <v>1517</v>
      </c>
      <c r="B5268" s="31">
        <v>45043</v>
      </c>
      <c r="C5268" s="31">
        <v>45033</v>
      </c>
      <c r="D5268" s="19" t="s">
        <v>1978</v>
      </c>
      <c r="E5268" s="19" t="str">
        <f>IF(ISBLANK(LeaveTracker[[#This Row],[Employee Name]]),"-----",VLOOKUP(LeaveTracker[[#This Row],[Employee Name]],Employees[[Employee Name]:[Office]],7))</f>
        <v>ONT</v>
      </c>
      <c r="F5268" s="19" t="str">
        <f>IF(ISBLANK(LeaveTracker[[#This Row],[Employee Name]]),"-----",VLOOKUP(LeaveTracker[[#This Row],[Employee Name]],Employees[[Employee Name]:[Office]],6))</f>
        <v>CASUAL</v>
      </c>
      <c r="G5268" s="24">
        <v>45032</v>
      </c>
      <c r="H5268" s="24">
        <v>45077</v>
      </c>
      <c r="I5268" s="19" t="s">
        <v>81</v>
      </c>
      <c r="K5268" s="61" t="str">
        <f ca="1">LeaveTracker[[#This Row],[Days]]&amp;" "&amp;LeaveTracker[[#This Row],[Type of Leave]]</f>
        <v>32 SL</v>
      </c>
      <c r="L5268" s="23">
        <f ca="1">NETWORKDAYS(LeaveTracker[[#This Row],[Start Date]],LeaveTracker[[#This Row],[End Date]],lstHolidays)</f>
        <v>32</v>
      </c>
      <c r="M5268" s="27"/>
    </row>
    <row r="5269" spans="1:13" ht="30" customHeight="1" x14ac:dyDescent="0.3">
      <c r="A5269" s="27">
        <f t="shared" si="57"/>
        <v>1518</v>
      </c>
      <c r="B5269" s="31">
        <v>45043</v>
      </c>
      <c r="C5269" s="31">
        <v>45037</v>
      </c>
      <c r="D5269" s="19" t="s">
        <v>1921</v>
      </c>
      <c r="E5269" s="19" t="str">
        <f>IF(ISBLANK(LeaveTracker[[#This Row],[Employee Name]]),"-----",VLOOKUP(LeaveTracker[[#This Row],[Employee Name]],Employees[[Employee Name]:[Office]],7))</f>
        <v>CENRO</v>
      </c>
      <c r="F5269" s="19" t="str">
        <f>IF(ISBLANK(LeaveTracker[[#This Row],[Employee Name]]),"-----",VLOOKUP(LeaveTracker[[#This Row],[Employee Name]],Employees[[Employee Name]:[Office]],6))</f>
        <v>CASUAL</v>
      </c>
      <c r="G5269" s="24">
        <v>45043</v>
      </c>
      <c r="H5269" s="24">
        <v>45043</v>
      </c>
      <c r="I5269" s="19" t="s">
        <v>82</v>
      </c>
      <c r="K5269" s="61" t="str">
        <f ca="1">LeaveTracker[[#This Row],[Days]]&amp;" "&amp;LeaveTracker[[#This Row],[Type of Leave]]</f>
        <v>1 VL</v>
      </c>
      <c r="L5269" s="23">
        <f ca="1">NETWORKDAYS(LeaveTracker[[#This Row],[Start Date]],LeaveTracker[[#This Row],[End Date]],lstHolidays)</f>
        <v>1</v>
      </c>
      <c r="M5269" s="27"/>
    </row>
    <row r="5270" spans="1:13" ht="30" customHeight="1" x14ac:dyDescent="0.3">
      <c r="A5270" s="27">
        <v>1518</v>
      </c>
      <c r="B5270" s="31">
        <v>45043</v>
      </c>
      <c r="C5270" s="31">
        <v>45037</v>
      </c>
      <c r="D5270" s="19" t="s">
        <v>1921</v>
      </c>
      <c r="E5270" s="19" t="str">
        <f>IF(ISBLANK(LeaveTracker[[#This Row],[Employee Name]]),"-----",VLOOKUP(LeaveTracker[[#This Row],[Employee Name]],Employees[[Employee Name]:[Office]],7))</f>
        <v>CENRO</v>
      </c>
      <c r="F5270" s="19" t="str">
        <f>IF(ISBLANK(LeaveTracker[[#This Row],[Employee Name]]),"-----",VLOOKUP(LeaveTracker[[#This Row],[Employee Name]],Employees[[Employee Name]:[Office]],6))</f>
        <v>CASUAL</v>
      </c>
      <c r="G5270" s="24">
        <v>45046</v>
      </c>
      <c r="H5270" s="24">
        <v>45046</v>
      </c>
      <c r="I5270" s="19" t="s">
        <v>82</v>
      </c>
      <c r="K5270" s="61" t="str">
        <f ca="1">LeaveTracker[[#This Row],[Days]]&amp;" "&amp;LeaveTracker[[#This Row],[Type of Leave]]</f>
        <v>0 VL</v>
      </c>
      <c r="L5270" s="23">
        <f ca="1">NETWORKDAYS(LeaveTracker[[#This Row],[Start Date]],LeaveTracker[[#This Row],[End Date]],lstHolidays)</f>
        <v>0</v>
      </c>
      <c r="M5270" s="27"/>
    </row>
    <row r="5271" spans="1:13" ht="30" customHeight="1" x14ac:dyDescent="0.3">
      <c r="A5271" s="27">
        <f t="shared" si="57"/>
        <v>1519</v>
      </c>
      <c r="B5271" s="31">
        <v>45043</v>
      </c>
      <c r="C5271" s="31">
        <v>45040</v>
      </c>
      <c r="D5271" s="19" t="s">
        <v>1831</v>
      </c>
      <c r="E5271" s="19" t="str">
        <f>IF(ISBLANK(LeaveTracker[[#This Row],[Employee Name]]),"-----",VLOOKUP(LeaveTracker[[#This Row],[Employee Name]],Employees[[Employee Name]:[Office]],7))</f>
        <v>CENRO</v>
      </c>
      <c r="F5271" s="19" t="str">
        <f>IF(ISBLANK(LeaveTracker[[#This Row],[Employee Name]]),"-----",VLOOKUP(LeaveTracker[[#This Row],[Employee Name]],Employees[[Employee Name]:[Office]],6))</f>
        <v>CASUAL</v>
      </c>
      <c r="G5271" s="24">
        <v>45036</v>
      </c>
      <c r="H5271" s="24">
        <v>45036</v>
      </c>
      <c r="I5271" s="19" t="s">
        <v>81</v>
      </c>
      <c r="K5271" s="61" t="str">
        <f ca="1">LeaveTracker[[#This Row],[Days]]&amp;" "&amp;LeaveTracker[[#This Row],[Type of Leave]]</f>
        <v>1 SL</v>
      </c>
      <c r="L5271" s="23">
        <f ca="1">NETWORKDAYS(LeaveTracker[[#This Row],[Start Date]],LeaveTracker[[#This Row],[End Date]],lstHolidays)</f>
        <v>1</v>
      </c>
      <c r="M5271" s="27"/>
    </row>
    <row r="5272" spans="1:13" ht="30" customHeight="1" x14ac:dyDescent="0.3">
      <c r="A5272" s="27">
        <f t="shared" si="57"/>
        <v>1520</v>
      </c>
      <c r="B5272" s="31">
        <v>45043</v>
      </c>
      <c r="C5272" s="31">
        <v>45028</v>
      </c>
      <c r="D5272" s="19" t="s">
        <v>1869</v>
      </c>
      <c r="E5272" s="19" t="str">
        <f>IF(ISBLANK(LeaveTracker[[#This Row],[Employee Name]]),"-----",VLOOKUP(LeaveTracker[[#This Row],[Employee Name]],Employees[[Employee Name]:[Office]],7))</f>
        <v>CHO</v>
      </c>
      <c r="F5272" s="19" t="str">
        <f>IF(ISBLANK(LeaveTracker[[#This Row],[Employee Name]]),"-----",VLOOKUP(LeaveTracker[[#This Row],[Employee Name]],Employees[[Employee Name]:[Office]],6))</f>
        <v>CASUAL</v>
      </c>
      <c r="G5272" s="24">
        <v>44991</v>
      </c>
      <c r="H5272" s="24">
        <v>45021</v>
      </c>
      <c r="I5272" s="19" t="s">
        <v>81</v>
      </c>
      <c r="K5272" s="61" t="str">
        <f>LeaveTracker[[#This Row],[Days]]&amp;" "&amp;LeaveTracker[[#This Row],[Type of Leave]]</f>
        <v>22 SL</v>
      </c>
      <c r="L5272" s="23">
        <v>22</v>
      </c>
      <c r="M5272" s="27"/>
    </row>
    <row r="5273" spans="1:13" ht="30" customHeight="1" x14ac:dyDescent="0.3">
      <c r="A5273" s="27">
        <f t="shared" si="57"/>
        <v>1521</v>
      </c>
      <c r="B5273" s="31">
        <v>45043</v>
      </c>
      <c r="C5273" s="31">
        <v>45041</v>
      </c>
      <c r="D5273" s="19" t="s">
        <v>1883</v>
      </c>
      <c r="E5273" s="19" t="str">
        <f>IF(ISBLANK(LeaveTracker[[#This Row],[Employee Name]]),"-----",VLOOKUP(LeaveTracker[[#This Row],[Employee Name]],Employees[[Employee Name]:[Office]],7))</f>
        <v>CENRO</v>
      </c>
      <c r="F5273" s="19" t="str">
        <f>IF(ISBLANK(LeaveTracker[[#This Row],[Employee Name]]),"-----",VLOOKUP(LeaveTracker[[#This Row],[Employee Name]],Employees[[Employee Name]:[Office]],6))</f>
        <v>CASUAL</v>
      </c>
      <c r="G5273" s="24">
        <v>45040</v>
      </c>
      <c r="H5273" s="24">
        <v>45040</v>
      </c>
      <c r="I5273" s="19" t="s">
        <v>81</v>
      </c>
      <c r="K5273" s="61" t="str">
        <f ca="1">LeaveTracker[[#This Row],[Days]]&amp;" "&amp;LeaveTracker[[#This Row],[Type of Leave]]</f>
        <v>1 SL</v>
      </c>
      <c r="L5273" s="23">
        <f ca="1">NETWORKDAYS(LeaveTracker[[#This Row],[Start Date]],LeaveTracker[[#This Row],[End Date]],lstHolidays)</f>
        <v>1</v>
      </c>
      <c r="M5273" s="27"/>
    </row>
    <row r="5274" spans="1:13" ht="30" customHeight="1" x14ac:dyDescent="0.3">
      <c r="A5274" s="27">
        <f t="shared" si="57"/>
        <v>1522</v>
      </c>
      <c r="B5274" s="31">
        <v>45043</v>
      </c>
      <c r="C5274" s="31">
        <v>45041</v>
      </c>
      <c r="D5274" s="19" t="s">
        <v>2206</v>
      </c>
      <c r="E5274" s="19" t="str">
        <f>IF(ISBLANK(LeaveTracker[[#This Row],[Employee Name]]),"-----",VLOOKUP(LeaveTracker[[#This Row],[Employee Name]],Employees[[Employee Name]:[Office]],7))</f>
        <v>CENRO</v>
      </c>
      <c r="F5274" s="19">
        <f>IF(ISBLANK(LeaveTracker[[#This Row],[Employee Name]]),"-----",VLOOKUP(LeaveTracker[[#This Row],[Employee Name]],Employees[[Employee Name]:[Office]],6))</f>
        <v>0</v>
      </c>
      <c r="G5274" s="24">
        <v>45041</v>
      </c>
      <c r="H5274" s="24">
        <v>45041</v>
      </c>
      <c r="I5274" s="19" t="s">
        <v>81</v>
      </c>
      <c r="K5274" s="61" t="str">
        <f ca="1">LeaveTracker[[#This Row],[Days]]&amp;" "&amp;LeaveTracker[[#This Row],[Type of Leave]]</f>
        <v>1 SL</v>
      </c>
      <c r="L5274" s="23">
        <f ca="1">NETWORKDAYS(LeaveTracker[[#This Row],[Start Date]],LeaveTracker[[#This Row],[End Date]],lstHolidays)</f>
        <v>1</v>
      </c>
      <c r="M5274" s="27"/>
    </row>
    <row r="5275" spans="1:13" ht="30" customHeight="1" x14ac:dyDescent="0.3">
      <c r="A5275" s="27">
        <f t="shared" si="57"/>
        <v>1523</v>
      </c>
      <c r="B5275" s="31">
        <v>45043</v>
      </c>
      <c r="C5275" s="31">
        <v>45040</v>
      </c>
      <c r="D5275" s="19" t="s">
        <v>2116</v>
      </c>
      <c r="E5275" s="19" t="str">
        <f>IF(ISBLANK(LeaveTracker[[#This Row],[Employee Name]]),"-----",VLOOKUP(LeaveTracker[[#This Row],[Employee Name]],Employees[[Employee Name]:[Office]],7))</f>
        <v>CENRO</v>
      </c>
      <c r="F5275" s="19">
        <f>IF(ISBLANK(LeaveTracker[[#This Row],[Employee Name]]),"-----",VLOOKUP(LeaveTracker[[#This Row],[Employee Name]],Employees[[Employee Name]:[Office]],6))</f>
        <v>0</v>
      </c>
      <c r="G5275" s="24">
        <v>45017</v>
      </c>
      <c r="H5275" s="24">
        <v>45018</v>
      </c>
      <c r="I5275" s="19" t="s">
        <v>82</v>
      </c>
      <c r="K5275" s="61" t="str">
        <f ca="1">LeaveTracker[[#This Row],[Days]]&amp;" "&amp;LeaveTracker[[#This Row],[Type of Leave]]</f>
        <v>0 VL</v>
      </c>
      <c r="L5275" s="23">
        <f ca="1">NETWORKDAYS(LeaveTracker[[#This Row],[Start Date]],LeaveTracker[[#This Row],[End Date]],lstHolidays)</f>
        <v>0</v>
      </c>
      <c r="M5275" s="27"/>
    </row>
    <row r="5276" spans="1:13" ht="30" customHeight="1" x14ac:dyDescent="0.3">
      <c r="A5276" s="27">
        <f t="shared" si="57"/>
        <v>1524</v>
      </c>
      <c r="B5276" s="31">
        <v>45043</v>
      </c>
      <c r="C5276" s="31">
        <v>45030</v>
      </c>
      <c r="D5276" s="19" t="s">
        <v>1887</v>
      </c>
      <c r="E5276" s="19" t="str">
        <f>IF(ISBLANK(LeaveTracker[[#This Row],[Employee Name]]),"-----",VLOOKUP(LeaveTracker[[#This Row],[Employee Name]],Employees[[Employee Name]:[Office]],7))</f>
        <v>GSO</v>
      </c>
      <c r="F5276" s="19" t="str">
        <f>IF(ISBLANK(LeaveTracker[[#This Row],[Employee Name]]),"-----",VLOOKUP(LeaveTracker[[#This Row],[Employee Name]],Employees[[Employee Name]:[Office]],6))</f>
        <v>CASUAL</v>
      </c>
      <c r="G5276" s="24">
        <v>45027</v>
      </c>
      <c r="H5276" s="24">
        <v>45029</v>
      </c>
      <c r="I5276" s="19" t="s">
        <v>81</v>
      </c>
      <c r="K5276" s="61" t="str">
        <f ca="1">LeaveTracker[[#This Row],[Days]]&amp;" "&amp;LeaveTracker[[#This Row],[Type of Leave]]</f>
        <v>3 SL</v>
      </c>
      <c r="L5276" s="23">
        <f ca="1">NETWORKDAYS(LeaveTracker[[#This Row],[Start Date]],LeaveTracker[[#This Row],[End Date]],lstHolidays)</f>
        <v>3</v>
      </c>
      <c r="M5276" s="27"/>
    </row>
    <row r="5277" spans="1:13" ht="30" customHeight="1" x14ac:dyDescent="0.3">
      <c r="A5277" s="27">
        <f t="shared" si="57"/>
        <v>1525</v>
      </c>
      <c r="B5277" s="31">
        <v>45043</v>
      </c>
      <c r="C5277" s="31">
        <v>45033</v>
      </c>
      <c r="D5277" s="19" t="s">
        <v>1775</v>
      </c>
      <c r="E5277" s="19" t="str">
        <f>IF(ISBLANK(LeaveTracker[[#This Row],[Employee Name]]),"-----",VLOOKUP(LeaveTracker[[#This Row],[Employee Name]],Employees[[Employee Name]:[Office]],7))</f>
        <v>GSO</v>
      </c>
      <c r="F5277" s="19" t="str">
        <f>IF(ISBLANK(LeaveTracker[[#This Row],[Employee Name]]),"-----",VLOOKUP(LeaveTracker[[#This Row],[Employee Name]],Employees[[Employee Name]:[Office]],6))</f>
        <v>CASUAL</v>
      </c>
      <c r="G5277" s="24">
        <v>45041</v>
      </c>
      <c r="H5277" s="24">
        <v>45041</v>
      </c>
      <c r="I5277" s="19" t="s">
        <v>82</v>
      </c>
      <c r="K5277" s="61" t="str">
        <f ca="1">LeaveTracker[[#This Row],[Days]]&amp;" "&amp;LeaveTracker[[#This Row],[Type of Leave]]</f>
        <v>1 VL</v>
      </c>
      <c r="L5277" s="23">
        <f ca="1">NETWORKDAYS(LeaveTracker[[#This Row],[Start Date]],LeaveTracker[[#This Row],[End Date]],lstHolidays)</f>
        <v>1</v>
      </c>
      <c r="M5277" s="27"/>
    </row>
    <row r="5278" spans="1:13" ht="30" customHeight="1" x14ac:dyDescent="0.3">
      <c r="A5278" s="27">
        <f t="shared" si="57"/>
        <v>1526</v>
      </c>
      <c r="B5278" s="31">
        <v>45043</v>
      </c>
      <c r="C5278" s="31">
        <v>45035</v>
      </c>
      <c r="D5278" s="19" t="s">
        <v>1775</v>
      </c>
      <c r="E5278" s="19" t="str">
        <f>IF(ISBLANK(LeaveTracker[[#This Row],[Employee Name]]),"-----",VLOOKUP(LeaveTracker[[#This Row],[Employee Name]],Employees[[Employee Name]:[Office]],7))</f>
        <v>GSO</v>
      </c>
      <c r="F5278" s="19" t="str">
        <f>IF(ISBLANK(LeaveTracker[[#This Row],[Employee Name]]),"-----",VLOOKUP(LeaveTracker[[#This Row],[Employee Name]],Employees[[Employee Name]:[Office]],6))</f>
        <v>CASUAL</v>
      </c>
      <c r="G5278" s="24">
        <v>45034</v>
      </c>
      <c r="H5278" s="24">
        <v>45034</v>
      </c>
      <c r="I5278" s="19" t="s">
        <v>81</v>
      </c>
      <c r="K5278" s="61" t="str">
        <f ca="1">LeaveTracker[[#This Row],[Days]]&amp;" "&amp;LeaveTracker[[#This Row],[Type of Leave]]</f>
        <v>1 SL</v>
      </c>
      <c r="L5278" s="23">
        <f ca="1">NETWORKDAYS(LeaveTracker[[#This Row],[Start Date]],LeaveTracker[[#This Row],[End Date]],lstHolidays)</f>
        <v>1</v>
      </c>
      <c r="M5278" s="27"/>
    </row>
    <row r="5279" spans="1:13" ht="30" customHeight="1" x14ac:dyDescent="0.3">
      <c r="A5279" s="27">
        <f t="shared" ref="A5279:A5342" si="58">A5278+1</f>
        <v>1527</v>
      </c>
      <c r="B5279" s="31">
        <v>45043</v>
      </c>
      <c r="C5279" s="31">
        <v>45030</v>
      </c>
      <c r="D5279" s="19" t="s">
        <v>1775</v>
      </c>
      <c r="E5279" s="19" t="str">
        <f>IF(ISBLANK(LeaveTracker[[#This Row],[Employee Name]]),"-----",VLOOKUP(LeaveTracker[[#This Row],[Employee Name]],Employees[[Employee Name]:[Office]],7))</f>
        <v>GSO</v>
      </c>
      <c r="F5279" s="19" t="str">
        <f>IF(ISBLANK(LeaveTracker[[#This Row],[Employee Name]]),"-----",VLOOKUP(LeaveTracker[[#This Row],[Employee Name]],Employees[[Employee Name]:[Office]],6))</f>
        <v>CASUAL</v>
      </c>
      <c r="G5279" s="24">
        <v>45029</v>
      </c>
      <c r="H5279" s="24">
        <v>45029</v>
      </c>
      <c r="I5279" s="19" t="s">
        <v>81</v>
      </c>
      <c r="K5279" s="61" t="str">
        <f ca="1">LeaveTracker[[#This Row],[Days]]&amp;" "&amp;LeaveTracker[[#This Row],[Type of Leave]]</f>
        <v>1 SL</v>
      </c>
      <c r="L5279" s="23">
        <f ca="1">NETWORKDAYS(LeaveTracker[[#This Row],[Start Date]],LeaveTracker[[#This Row],[End Date]],lstHolidays)</f>
        <v>1</v>
      </c>
      <c r="M5279" s="27"/>
    </row>
    <row r="5280" spans="1:13" ht="30" customHeight="1" x14ac:dyDescent="0.3">
      <c r="A5280" s="27">
        <f t="shared" si="58"/>
        <v>1528</v>
      </c>
      <c r="B5280" s="31">
        <v>45043</v>
      </c>
      <c r="D5280" s="19" t="s">
        <v>1871</v>
      </c>
      <c r="E5280" s="19" t="str">
        <f>IF(ISBLANK(LeaveTracker[[#This Row],[Employee Name]]),"-----",VLOOKUP(LeaveTracker[[#This Row],[Employee Name]],Employees[[Employee Name]:[Office]],7))</f>
        <v>CTO</v>
      </c>
      <c r="F5280" s="19" t="str">
        <f>IF(ISBLANK(LeaveTracker[[#This Row],[Employee Name]]),"-----",VLOOKUP(LeaveTracker[[#This Row],[Employee Name]],Employees[[Employee Name]:[Office]],6))</f>
        <v>CASUAL</v>
      </c>
      <c r="G5280" s="24">
        <v>45019</v>
      </c>
      <c r="H5280" s="24">
        <v>45019</v>
      </c>
      <c r="I5280" s="19" t="s">
        <v>81</v>
      </c>
      <c r="K5280" s="61" t="str">
        <f ca="1">LeaveTracker[[#This Row],[Days]]&amp;" "&amp;LeaveTracker[[#This Row],[Type of Leave]]</f>
        <v>1 SL</v>
      </c>
      <c r="L5280" s="23">
        <f ca="1">NETWORKDAYS(LeaveTracker[[#This Row],[Start Date]],LeaveTracker[[#This Row],[End Date]],lstHolidays)</f>
        <v>1</v>
      </c>
      <c r="M5280" s="27"/>
    </row>
    <row r="5281" spans="1:13" ht="30" customHeight="1" x14ac:dyDescent="0.3">
      <c r="A5281" s="27">
        <v>1528</v>
      </c>
      <c r="B5281" s="31">
        <v>45043</v>
      </c>
      <c r="D5281" s="19" t="s">
        <v>1871</v>
      </c>
      <c r="E5281" s="19" t="str">
        <f>IF(ISBLANK(LeaveTracker[[#This Row],[Employee Name]]),"-----",VLOOKUP(LeaveTracker[[#This Row],[Employee Name]],Employees[[Employee Name]:[Office]],7))</f>
        <v>CTO</v>
      </c>
      <c r="F5281" s="19" t="str">
        <f>IF(ISBLANK(LeaveTracker[[#This Row],[Employee Name]]),"-----",VLOOKUP(LeaveTracker[[#This Row],[Employee Name]],Employees[[Employee Name]:[Office]],6))</f>
        <v>CASUAL</v>
      </c>
      <c r="G5281" s="24">
        <v>45029</v>
      </c>
      <c r="H5281" s="24">
        <v>45029</v>
      </c>
      <c r="I5281" s="19" t="s">
        <v>81</v>
      </c>
      <c r="K5281" s="61" t="str">
        <f ca="1">LeaveTracker[[#This Row],[Days]]&amp;" "&amp;LeaveTracker[[#This Row],[Type of Leave]]</f>
        <v>1 SL</v>
      </c>
      <c r="L5281" s="23">
        <f ca="1">NETWORKDAYS(LeaveTracker[[#This Row],[Start Date]],LeaveTracker[[#This Row],[End Date]],lstHolidays)</f>
        <v>1</v>
      </c>
      <c r="M5281" s="27"/>
    </row>
    <row r="5282" spans="1:13" ht="30" customHeight="1" x14ac:dyDescent="0.3">
      <c r="A5282" s="27">
        <v>1528</v>
      </c>
      <c r="B5282" s="31">
        <v>45043</v>
      </c>
      <c r="D5282" s="19" t="s">
        <v>1871</v>
      </c>
      <c r="E5282" s="19" t="str">
        <f>IF(ISBLANK(LeaveTracker[[#This Row],[Employee Name]]),"-----",VLOOKUP(LeaveTracker[[#This Row],[Employee Name]],Employees[[Employee Name]:[Office]],7))</f>
        <v>CTO</v>
      </c>
      <c r="F5282" s="19" t="str">
        <f>IF(ISBLANK(LeaveTracker[[#This Row],[Employee Name]]),"-----",VLOOKUP(LeaveTracker[[#This Row],[Employee Name]],Employees[[Employee Name]:[Office]],6))</f>
        <v>CASUAL</v>
      </c>
      <c r="G5282" s="24">
        <v>45033</v>
      </c>
      <c r="H5282" s="24">
        <v>45033</v>
      </c>
      <c r="I5282" s="19" t="s">
        <v>81</v>
      </c>
      <c r="K5282" s="61" t="str">
        <f ca="1">LeaveTracker[[#This Row],[Days]]&amp;" "&amp;LeaveTracker[[#This Row],[Type of Leave]]</f>
        <v>1 SL</v>
      </c>
      <c r="L5282" s="23">
        <f ca="1">NETWORKDAYS(LeaveTracker[[#This Row],[Start Date]],LeaveTracker[[#This Row],[End Date]],lstHolidays)</f>
        <v>1</v>
      </c>
      <c r="M5282" s="27"/>
    </row>
    <row r="5283" spans="1:13" ht="30" customHeight="1" x14ac:dyDescent="0.3">
      <c r="A5283" s="27">
        <f t="shared" si="58"/>
        <v>1529</v>
      </c>
      <c r="B5283" s="31">
        <v>45043</v>
      </c>
      <c r="D5283" s="20" t="s">
        <v>1871</v>
      </c>
      <c r="E5283" s="19" t="str">
        <f>IF(ISBLANK(LeaveTracker[[#This Row],[Employee Name]]),"-----",VLOOKUP(LeaveTracker[[#This Row],[Employee Name]],Employees[[Employee Name]:[Office]],7))</f>
        <v>CTO</v>
      </c>
      <c r="F5283" s="19" t="str">
        <f>IF(ISBLANK(LeaveTracker[[#This Row],[Employee Name]]),"-----",VLOOKUP(LeaveTracker[[#This Row],[Employee Name]],Employees[[Employee Name]:[Office]],6))</f>
        <v>CASUAL</v>
      </c>
      <c r="G5283" s="24">
        <v>45008</v>
      </c>
      <c r="H5283" s="24">
        <v>45008</v>
      </c>
      <c r="I5283" s="19" t="s">
        <v>81</v>
      </c>
      <c r="K5283" s="61" t="str">
        <f ca="1">LeaveTracker[[#This Row],[Days]]&amp;" "&amp;LeaveTracker[[#This Row],[Type of Leave]]</f>
        <v>1 SL</v>
      </c>
      <c r="L5283" s="23">
        <f ca="1">NETWORKDAYS(LeaveTracker[[#This Row],[Start Date]],LeaveTracker[[#This Row],[End Date]],lstHolidays)</f>
        <v>1</v>
      </c>
      <c r="M5283" s="27"/>
    </row>
    <row r="5284" spans="1:13" ht="30" customHeight="1" x14ac:dyDescent="0.3">
      <c r="A5284" s="27">
        <v>1529</v>
      </c>
      <c r="B5284" s="31">
        <v>45043</v>
      </c>
      <c r="D5284" s="20" t="s">
        <v>1871</v>
      </c>
      <c r="E5284" s="19" t="str">
        <f>IF(ISBLANK(LeaveTracker[[#This Row],[Employee Name]]),"-----",VLOOKUP(LeaveTracker[[#This Row],[Employee Name]],Employees[[Employee Name]:[Office]],7))</f>
        <v>CTO</v>
      </c>
      <c r="F5284" s="19" t="str">
        <f>IF(ISBLANK(LeaveTracker[[#This Row],[Employee Name]]),"-----",VLOOKUP(LeaveTracker[[#This Row],[Employee Name]],Employees[[Employee Name]:[Office]],6))</f>
        <v>CASUAL</v>
      </c>
      <c r="G5284" s="24">
        <v>45012</v>
      </c>
      <c r="H5284" s="24">
        <v>45012</v>
      </c>
      <c r="I5284" s="19" t="s">
        <v>81</v>
      </c>
      <c r="K5284" s="61" t="str">
        <f ca="1">LeaveTracker[[#This Row],[Days]]&amp;" "&amp;LeaveTracker[[#This Row],[Type of Leave]]</f>
        <v>1 SL</v>
      </c>
      <c r="L5284" s="23">
        <f ca="1">NETWORKDAYS(LeaveTracker[[#This Row],[Start Date]],LeaveTracker[[#This Row],[End Date]],lstHolidays)</f>
        <v>1</v>
      </c>
      <c r="M5284" s="27"/>
    </row>
    <row r="5285" spans="1:13" ht="30" customHeight="1" x14ac:dyDescent="0.3">
      <c r="A5285" s="27">
        <v>1529</v>
      </c>
      <c r="B5285" s="31">
        <v>45043</v>
      </c>
      <c r="D5285" s="20" t="s">
        <v>1871</v>
      </c>
      <c r="E5285" s="19" t="str">
        <f>IF(ISBLANK(LeaveTracker[[#This Row],[Employee Name]]),"-----",VLOOKUP(LeaveTracker[[#This Row],[Employee Name]],Employees[[Employee Name]:[Office]],7))</f>
        <v>CTO</v>
      </c>
      <c r="F5285" s="19" t="str">
        <f>IF(ISBLANK(LeaveTracker[[#This Row],[Employee Name]]),"-----",VLOOKUP(LeaveTracker[[#This Row],[Employee Name]],Employees[[Employee Name]:[Office]],6))</f>
        <v>CASUAL</v>
      </c>
      <c r="G5285" s="24">
        <v>45015</v>
      </c>
      <c r="H5285" s="24">
        <v>45015</v>
      </c>
      <c r="I5285" s="19" t="s">
        <v>81</v>
      </c>
      <c r="K5285" s="61" t="str">
        <f ca="1">LeaveTracker[[#This Row],[Days]]&amp;" "&amp;LeaveTracker[[#This Row],[Type of Leave]]</f>
        <v>1 SL</v>
      </c>
      <c r="L5285" s="23">
        <f ca="1">NETWORKDAYS(LeaveTracker[[#This Row],[Start Date]],LeaveTracker[[#This Row],[End Date]],lstHolidays)</f>
        <v>1</v>
      </c>
      <c r="M5285" s="27"/>
    </row>
    <row r="5286" spans="1:13" ht="30" customHeight="1" x14ac:dyDescent="0.3">
      <c r="A5286" s="27">
        <f t="shared" si="58"/>
        <v>1530</v>
      </c>
      <c r="B5286" s="31">
        <v>45043</v>
      </c>
      <c r="C5286" s="31">
        <v>45036</v>
      </c>
      <c r="D5286" s="19" t="s">
        <v>2202</v>
      </c>
      <c r="E5286" s="19" t="str">
        <f>IF(ISBLANK(LeaveTracker[[#This Row],[Employee Name]]),"-----",VLOOKUP(LeaveTracker[[#This Row],[Employee Name]],Employees[[Employee Name]:[Office]],7))</f>
        <v>HALL OF JUSTICE</v>
      </c>
      <c r="F5286" s="19">
        <f>IF(ISBLANK(LeaveTracker[[#This Row],[Employee Name]]),"-----",VLOOKUP(LeaveTracker[[#This Row],[Employee Name]],Employees[[Employee Name]:[Office]],6))</f>
        <v>0</v>
      </c>
      <c r="G5286" s="24">
        <v>45041</v>
      </c>
      <c r="H5286" s="24">
        <v>45042</v>
      </c>
      <c r="I5286" s="19" t="s">
        <v>82</v>
      </c>
      <c r="K5286" s="61" t="str">
        <f ca="1">LeaveTracker[[#This Row],[Days]]&amp;" "&amp;LeaveTracker[[#This Row],[Type of Leave]]</f>
        <v>2 VL</v>
      </c>
      <c r="L5286" s="23">
        <f ca="1">NETWORKDAYS(LeaveTracker[[#This Row],[Start Date]],LeaveTracker[[#This Row],[End Date]],lstHolidays)</f>
        <v>2</v>
      </c>
      <c r="M5286" s="27"/>
    </row>
    <row r="5287" spans="1:13" ht="30" customHeight="1" x14ac:dyDescent="0.3">
      <c r="A5287" s="27">
        <f t="shared" si="58"/>
        <v>1531</v>
      </c>
      <c r="B5287" s="31">
        <v>45043</v>
      </c>
      <c r="C5287" s="31">
        <v>45036</v>
      </c>
      <c r="D5287" s="19" t="s">
        <v>2202</v>
      </c>
      <c r="E5287" s="19" t="str">
        <f>IF(ISBLANK(LeaveTracker[[#This Row],[Employee Name]]),"-----",VLOOKUP(LeaveTracker[[#This Row],[Employee Name]],Employees[[Employee Name]:[Office]],7))</f>
        <v>HALL OF JUSTICE</v>
      </c>
      <c r="F5287" s="19">
        <f>IF(ISBLANK(LeaveTracker[[#This Row],[Employee Name]]),"-----",VLOOKUP(LeaveTracker[[#This Row],[Employee Name]],Employees[[Employee Name]:[Office]],6))</f>
        <v>0</v>
      </c>
      <c r="G5287" s="24">
        <v>45034</v>
      </c>
      <c r="H5287" s="24">
        <v>45035</v>
      </c>
      <c r="I5287" s="19" t="s">
        <v>81</v>
      </c>
      <c r="K5287" s="61" t="str">
        <f ca="1">LeaveTracker[[#This Row],[Days]]&amp;" "&amp;LeaveTracker[[#This Row],[Type of Leave]]</f>
        <v>2 SL</v>
      </c>
      <c r="L5287" s="23">
        <f ca="1">NETWORKDAYS(LeaveTracker[[#This Row],[Start Date]],LeaveTracker[[#This Row],[End Date]],lstHolidays)</f>
        <v>2</v>
      </c>
      <c r="M5287" s="27"/>
    </row>
    <row r="5288" spans="1:13" ht="30" customHeight="1" x14ac:dyDescent="0.3">
      <c r="A5288" s="27">
        <f t="shared" si="58"/>
        <v>1532</v>
      </c>
      <c r="B5288" s="31">
        <v>45043</v>
      </c>
      <c r="C5288" s="31">
        <v>45035</v>
      </c>
      <c r="D5288" s="19" t="s">
        <v>1017</v>
      </c>
      <c r="E5288" s="19" t="str">
        <f>IF(ISBLANK(LeaveTracker[[#This Row],[Employee Name]]),"-----",VLOOKUP(LeaveTracker[[#This Row],[Employee Name]],Employees[[Employee Name]:[Office]],7))</f>
        <v>LANDTAX</v>
      </c>
      <c r="F5288" s="19" t="str">
        <f>IF(ISBLANK(LeaveTracker[[#This Row],[Employee Name]]),"-----",VLOOKUP(LeaveTracker[[#This Row],[Employee Name]],Employees[[Employee Name]:[Office]],6))</f>
        <v>REGULAR</v>
      </c>
      <c r="G5288" s="24">
        <v>45044</v>
      </c>
      <c r="H5288" s="24">
        <v>45044</v>
      </c>
      <c r="I5288" s="19" t="s">
        <v>298</v>
      </c>
      <c r="J5288" s="43" t="s">
        <v>105</v>
      </c>
      <c r="K5288" s="61" t="str">
        <f ca="1">LeaveTracker[[#This Row],[Days]]&amp;" "&amp;LeaveTracker[[#This Row],[Type of Leave]]</f>
        <v>1 OTHER</v>
      </c>
      <c r="L5288" s="23">
        <f ca="1">NETWORKDAYS(LeaveTracker[[#This Row],[Start Date]],LeaveTracker[[#This Row],[End Date]],lstHolidays)</f>
        <v>1</v>
      </c>
      <c r="M5288" s="27"/>
    </row>
    <row r="5289" spans="1:13" ht="30" customHeight="1" x14ac:dyDescent="0.3">
      <c r="A5289" s="27">
        <f t="shared" si="58"/>
        <v>1533</v>
      </c>
      <c r="B5289" s="31">
        <v>45043</v>
      </c>
      <c r="C5289" s="31">
        <v>45035</v>
      </c>
      <c r="D5289" s="19" t="s">
        <v>1017</v>
      </c>
      <c r="E5289" s="19" t="str">
        <f>IF(ISBLANK(LeaveTracker[[#This Row],[Employee Name]]),"-----",VLOOKUP(LeaveTracker[[#This Row],[Employee Name]],Employees[[Employee Name]:[Office]],7))</f>
        <v>LANDTAX</v>
      </c>
      <c r="F5289" s="19" t="str">
        <f>IF(ISBLANK(LeaveTracker[[#This Row],[Employee Name]]),"-----",VLOOKUP(LeaveTracker[[#This Row],[Employee Name]],Employees[[Employee Name]:[Office]],6))</f>
        <v>REGULAR</v>
      </c>
      <c r="G5289" s="24">
        <v>45027</v>
      </c>
      <c r="H5289" s="24">
        <v>45027</v>
      </c>
      <c r="I5289" s="19" t="s">
        <v>81</v>
      </c>
      <c r="K5289" s="61" t="str">
        <f ca="1">LeaveTracker[[#This Row],[Days]]&amp;" "&amp;LeaveTracker[[#This Row],[Type of Leave]]</f>
        <v>1 SL</v>
      </c>
      <c r="L5289" s="23">
        <f ca="1">NETWORKDAYS(LeaveTracker[[#This Row],[Start Date]],LeaveTracker[[#This Row],[End Date]],lstHolidays)</f>
        <v>1</v>
      </c>
      <c r="M5289" s="27"/>
    </row>
    <row r="5290" spans="1:13" ht="30" customHeight="1" x14ac:dyDescent="0.3">
      <c r="A5290" s="27">
        <f t="shared" si="58"/>
        <v>1534</v>
      </c>
      <c r="B5290" s="31">
        <v>45043</v>
      </c>
      <c r="C5290" s="31">
        <v>45034</v>
      </c>
      <c r="D5290" s="19" t="s">
        <v>1974</v>
      </c>
      <c r="E5290" s="19" t="str">
        <f>IF(ISBLANK(LeaveTracker[[#This Row],[Employee Name]]),"-----",VLOOKUP(LeaveTracker[[#This Row],[Employee Name]],Employees[[Employee Name]:[Office]],7))</f>
        <v>CENRO</v>
      </c>
      <c r="F5290" s="19">
        <f>IF(ISBLANK(LeaveTracker[[#This Row],[Employee Name]]),"-----",VLOOKUP(LeaveTracker[[#This Row],[Employee Name]],Employees[[Employee Name]:[Office]],6))</f>
        <v>0</v>
      </c>
      <c r="G5290" s="24">
        <v>45041</v>
      </c>
      <c r="H5290" s="24">
        <v>45041</v>
      </c>
      <c r="I5290" s="19" t="s">
        <v>82</v>
      </c>
      <c r="K5290" s="61" t="str">
        <f ca="1">LeaveTracker[[#This Row],[Days]]&amp;" "&amp;LeaveTracker[[#This Row],[Type of Leave]]</f>
        <v>1 VL</v>
      </c>
      <c r="L5290" s="23">
        <f ca="1">NETWORKDAYS(LeaveTracker[[#This Row],[Start Date]],LeaveTracker[[#This Row],[End Date]],lstHolidays)</f>
        <v>1</v>
      </c>
      <c r="M5290" s="27"/>
    </row>
    <row r="5291" spans="1:13" ht="30" customHeight="1" x14ac:dyDescent="0.3">
      <c r="A5291" s="27">
        <f t="shared" si="58"/>
        <v>1535</v>
      </c>
      <c r="B5291" s="31">
        <v>45043</v>
      </c>
      <c r="C5291" s="31">
        <v>45040</v>
      </c>
      <c r="D5291" s="19" t="s">
        <v>1974</v>
      </c>
      <c r="E5291" s="19" t="str">
        <f>IF(ISBLANK(LeaveTracker[[#This Row],[Employee Name]]),"-----",VLOOKUP(LeaveTracker[[#This Row],[Employee Name]],Employees[[Employee Name]:[Office]],7))</f>
        <v>CENRO</v>
      </c>
      <c r="F5291" s="19">
        <f>IF(ISBLANK(LeaveTracker[[#This Row],[Employee Name]]),"-----",VLOOKUP(LeaveTracker[[#This Row],[Employee Name]],Employees[[Employee Name]:[Office]],6))</f>
        <v>0</v>
      </c>
      <c r="G5291" s="24">
        <v>45037</v>
      </c>
      <c r="H5291" s="24">
        <v>45038</v>
      </c>
      <c r="I5291" s="19" t="s">
        <v>81</v>
      </c>
      <c r="K5291" s="61" t="str">
        <f ca="1">LeaveTracker[[#This Row],[Days]]&amp;" "&amp;LeaveTracker[[#This Row],[Type of Leave]]</f>
        <v>1 SL</v>
      </c>
      <c r="L5291" s="23">
        <f ca="1">NETWORKDAYS(LeaveTracker[[#This Row],[Start Date]],LeaveTracker[[#This Row],[End Date]],lstHolidays)</f>
        <v>1</v>
      </c>
      <c r="M5291" s="27"/>
    </row>
    <row r="5292" spans="1:13" ht="30" customHeight="1" x14ac:dyDescent="0.3">
      <c r="A5292" s="27">
        <f t="shared" si="58"/>
        <v>1536</v>
      </c>
      <c r="B5292" s="31">
        <v>45043</v>
      </c>
      <c r="C5292" s="31">
        <v>45030</v>
      </c>
      <c r="D5292" s="19" t="s">
        <v>1974</v>
      </c>
      <c r="E5292" s="19" t="str">
        <f>IF(ISBLANK(LeaveTracker[[#This Row],[Employee Name]]),"-----",VLOOKUP(LeaveTracker[[#This Row],[Employee Name]],Employees[[Employee Name]:[Office]],7))</f>
        <v>CENRO</v>
      </c>
      <c r="F5292" s="19">
        <f>IF(ISBLANK(LeaveTracker[[#This Row],[Employee Name]]),"-----",VLOOKUP(LeaveTracker[[#This Row],[Employee Name]],Employees[[Employee Name]:[Office]],6))</f>
        <v>0</v>
      </c>
      <c r="G5292" s="24">
        <v>45029</v>
      </c>
      <c r="H5292" s="24">
        <v>45029</v>
      </c>
      <c r="I5292" s="19" t="s">
        <v>81</v>
      </c>
      <c r="K5292" s="61" t="str">
        <f ca="1">LeaveTracker[[#This Row],[Days]]&amp;" "&amp;LeaveTracker[[#This Row],[Type of Leave]]</f>
        <v>1 SL</v>
      </c>
      <c r="L5292" s="23">
        <f ca="1">NETWORKDAYS(LeaveTracker[[#This Row],[Start Date]],LeaveTracker[[#This Row],[End Date]],lstHolidays)</f>
        <v>1</v>
      </c>
      <c r="M5292" s="27"/>
    </row>
    <row r="5293" spans="1:13" ht="30" customHeight="1" x14ac:dyDescent="0.3">
      <c r="A5293" s="27">
        <f t="shared" si="58"/>
        <v>1537</v>
      </c>
      <c r="B5293" s="31">
        <v>45043</v>
      </c>
      <c r="C5293" s="31">
        <v>45040</v>
      </c>
      <c r="D5293" s="19" t="s">
        <v>1887</v>
      </c>
      <c r="E5293" s="19" t="str">
        <f>IF(ISBLANK(LeaveTracker[[#This Row],[Employee Name]]),"-----",VLOOKUP(LeaveTracker[[#This Row],[Employee Name]],Employees[[Employee Name]:[Office]],7))</f>
        <v>GSO</v>
      </c>
      <c r="F5293" s="19" t="str">
        <f>IF(ISBLANK(LeaveTracker[[#This Row],[Employee Name]]),"-----",VLOOKUP(LeaveTracker[[#This Row],[Employee Name]],Employees[[Employee Name]:[Office]],6))</f>
        <v>CASUAL</v>
      </c>
      <c r="G5293" s="24">
        <v>45049</v>
      </c>
      <c r="H5293" s="24">
        <v>45050</v>
      </c>
      <c r="I5293" s="19" t="s">
        <v>82</v>
      </c>
      <c r="K5293" s="61" t="str">
        <f ca="1">LeaveTracker[[#This Row],[Days]]&amp;" "&amp;LeaveTracker[[#This Row],[Type of Leave]]</f>
        <v>2 VL</v>
      </c>
      <c r="L5293" s="23">
        <f ca="1">NETWORKDAYS(LeaveTracker[[#This Row],[Start Date]],LeaveTracker[[#This Row],[End Date]],lstHolidays)</f>
        <v>2</v>
      </c>
      <c r="M5293" s="27"/>
    </row>
    <row r="5294" spans="1:13" ht="30" customHeight="1" x14ac:dyDescent="0.3">
      <c r="A5294" s="27">
        <f t="shared" si="58"/>
        <v>1538</v>
      </c>
      <c r="B5294" s="31">
        <v>45043</v>
      </c>
      <c r="C5294" s="31">
        <v>45036</v>
      </c>
      <c r="D5294" s="19" t="s">
        <v>1887</v>
      </c>
      <c r="E5294" s="19" t="str">
        <f>IF(ISBLANK(LeaveTracker[[#This Row],[Employee Name]]),"-----",VLOOKUP(LeaveTracker[[#This Row],[Employee Name]],Employees[[Employee Name]:[Office]],7))</f>
        <v>GSO</v>
      </c>
      <c r="F5294" s="19" t="str">
        <f>IF(ISBLANK(LeaveTracker[[#This Row],[Employee Name]]),"-----",VLOOKUP(LeaveTracker[[#This Row],[Employee Name]],Employees[[Employee Name]:[Office]],6))</f>
        <v>CASUAL</v>
      </c>
      <c r="G5294" s="24">
        <v>45044</v>
      </c>
      <c r="H5294" s="24">
        <v>45044</v>
      </c>
      <c r="I5294" s="19" t="s">
        <v>82</v>
      </c>
      <c r="K5294" s="61" t="str">
        <f ca="1">LeaveTracker[[#This Row],[Days]]&amp;" "&amp;LeaveTracker[[#This Row],[Type of Leave]]</f>
        <v>1 VL</v>
      </c>
      <c r="L5294" s="23">
        <f ca="1">NETWORKDAYS(LeaveTracker[[#This Row],[Start Date]],LeaveTracker[[#This Row],[End Date]],lstHolidays)</f>
        <v>1</v>
      </c>
      <c r="M5294" s="27"/>
    </row>
    <row r="5295" spans="1:13" ht="30" customHeight="1" x14ac:dyDescent="0.3">
      <c r="A5295" s="27">
        <f t="shared" si="58"/>
        <v>1539</v>
      </c>
      <c r="B5295" s="31">
        <v>45043</v>
      </c>
      <c r="C5295" s="31">
        <v>45040</v>
      </c>
      <c r="D5295" s="19" t="s">
        <v>1741</v>
      </c>
      <c r="E5295" s="19" t="str">
        <f>IF(ISBLANK(LeaveTracker[[#This Row],[Employee Name]]),"-----",VLOOKUP(LeaveTracker[[#This Row],[Employee Name]],Employees[[Employee Name]:[Office]],7))</f>
        <v>ASSESSOR</v>
      </c>
      <c r="F5295" s="19" t="str">
        <f>IF(ISBLANK(LeaveTracker[[#This Row],[Employee Name]]),"-----",VLOOKUP(LeaveTracker[[#This Row],[Employee Name]],Employees[[Employee Name]:[Office]],6))</f>
        <v>CASUAL</v>
      </c>
      <c r="G5295" s="24">
        <v>45033</v>
      </c>
      <c r="H5295" s="24">
        <v>45033</v>
      </c>
      <c r="I5295" s="19" t="s">
        <v>81</v>
      </c>
      <c r="K5295" s="61" t="str">
        <f ca="1">LeaveTracker[[#This Row],[Days]]&amp;" "&amp;LeaveTracker[[#This Row],[Type of Leave]]</f>
        <v>1 SL</v>
      </c>
      <c r="L5295" s="23">
        <f ca="1">NETWORKDAYS(LeaveTracker[[#This Row],[Start Date]],LeaveTracker[[#This Row],[End Date]],lstHolidays)</f>
        <v>1</v>
      </c>
      <c r="M5295" s="27"/>
    </row>
    <row r="5296" spans="1:13" ht="30" customHeight="1" x14ac:dyDescent="0.3">
      <c r="A5296" s="27">
        <f t="shared" si="58"/>
        <v>1540</v>
      </c>
      <c r="B5296" s="31">
        <v>45043</v>
      </c>
      <c r="C5296" s="31">
        <v>45040</v>
      </c>
      <c r="D5296" s="19" t="s">
        <v>1741</v>
      </c>
      <c r="E5296" s="19" t="str">
        <f>IF(ISBLANK(LeaveTracker[[#This Row],[Employee Name]]),"-----",VLOOKUP(LeaveTracker[[#This Row],[Employee Name]],Employees[[Employee Name]:[Office]],7))</f>
        <v>ASSESSOR</v>
      </c>
      <c r="F5296" s="19" t="str">
        <f>IF(ISBLANK(LeaveTracker[[#This Row],[Employee Name]]),"-----",VLOOKUP(LeaveTracker[[#This Row],[Employee Name]],Employees[[Employee Name]:[Office]],6))</f>
        <v>CASUAL</v>
      </c>
      <c r="G5296" s="24">
        <v>45036</v>
      </c>
      <c r="H5296" s="24">
        <v>45036</v>
      </c>
      <c r="I5296" s="19" t="s">
        <v>81</v>
      </c>
      <c r="K5296" s="61" t="str">
        <f ca="1">LeaveTracker[[#This Row],[Days]]&amp;" "&amp;LeaveTracker[[#This Row],[Type of Leave]]</f>
        <v>1 SL</v>
      </c>
      <c r="L5296" s="23">
        <f ca="1">NETWORKDAYS(LeaveTracker[[#This Row],[Start Date]],LeaveTracker[[#This Row],[End Date]],lstHolidays)</f>
        <v>1</v>
      </c>
      <c r="M5296" s="27"/>
    </row>
    <row r="5297" spans="1:13" ht="30" customHeight="1" x14ac:dyDescent="0.3">
      <c r="A5297" s="27">
        <f t="shared" si="58"/>
        <v>1541</v>
      </c>
      <c r="B5297" s="31">
        <v>45043</v>
      </c>
      <c r="C5297" s="31">
        <v>45026</v>
      </c>
      <c r="D5297" s="19" t="s">
        <v>1308</v>
      </c>
      <c r="E5297" s="19" t="str">
        <f>IF(ISBLANK(LeaveTracker[[#This Row],[Employee Name]]),"-----",VLOOKUP(LeaveTracker[[#This Row],[Employee Name]],Employees[[Employee Name]:[Office]],7))</f>
        <v>CTO</v>
      </c>
      <c r="F5297" s="19" t="str">
        <f>IF(ISBLANK(LeaveTracker[[#This Row],[Employee Name]]),"-----",VLOOKUP(LeaveTracker[[#This Row],[Employee Name]],Employees[[Employee Name]:[Office]],6))</f>
        <v>REGULAR</v>
      </c>
      <c r="G5297" s="24">
        <v>45030</v>
      </c>
      <c r="H5297" s="24">
        <v>45033</v>
      </c>
      <c r="I5297" s="19" t="s">
        <v>82</v>
      </c>
      <c r="K5297" s="61" t="str">
        <f ca="1">LeaveTracker[[#This Row],[Days]]&amp;" "&amp;LeaveTracker[[#This Row],[Type of Leave]]</f>
        <v>2 VL</v>
      </c>
      <c r="L5297" s="23">
        <f ca="1">NETWORKDAYS(LeaveTracker[[#This Row],[Start Date]],LeaveTracker[[#This Row],[End Date]],lstHolidays)</f>
        <v>2</v>
      </c>
      <c r="M5297" s="27"/>
    </row>
    <row r="5298" spans="1:13" ht="30" customHeight="1" x14ac:dyDescent="0.3">
      <c r="A5298" s="27">
        <f t="shared" si="58"/>
        <v>1542</v>
      </c>
      <c r="B5298" s="31">
        <v>45043</v>
      </c>
      <c r="C5298" s="31">
        <v>45035</v>
      </c>
      <c r="D5298" s="19" t="s">
        <v>112</v>
      </c>
      <c r="E5298" s="19" t="str">
        <f>IF(ISBLANK(LeaveTracker[[#This Row],[Employee Name]]),"-----",VLOOKUP(LeaveTracker[[#This Row],[Employee Name]],Employees[[Employee Name]:[Office]],7))</f>
        <v>ONT</v>
      </c>
      <c r="F5298" s="19" t="str">
        <f>IF(ISBLANK(LeaveTracker[[#This Row],[Employee Name]]),"-----",VLOOKUP(LeaveTracker[[#This Row],[Employee Name]],Employees[[Employee Name]:[Office]],6))</f>
        <v>REGULAR</v>
      </c>
      <c r="G5298" s="24">
        <v>45042</v>
      </c>
      <c r="H5298" s="24">
        <v>45042</v>
      </c>
      <c r="I5298" s="19" t="s">
        <v>82</v>
      </c>
      <c r="K5298" s="61" t="str">
        <f ca="1">LeaveTracker[[#This Row],[Days]]&amp;" "&amp;LeaveTracker[[#This Row],[Type of Leave]]</f>
        <v>1 VL</v>
      </c>
      <c r="L5298" s="23">
        <f ca="1">NETWORKDAYS(LeaveTracker[[#This Row],[Start Date]],LeaveTracker[[#This Row],[End Date]],lstHolidays)</f>
        <v>1</v>
      </c>
      <c r="M5298" s="27"/>
    </row>
    <row r="5299" spans="1:13" ht="30" customHeight="1" x14ac:dyDescent="0.3">
      <c r="A5299" s="27">
        <v>1542</v>
      </c>
      <c r="B5299" s="31">
        <v>45043</v>
      </c>
      <c r="C5299" s="31">
        <v>45035</v>
      </c>
      <c r="D5299" s="19" t="s">
        <v>112</v>
      </c>
      <c r="E5299" s="19" t="str">
        <f>IF(ISBLANK(LeaveTracker[[#This Row],[Employee Name]]),"-----",VLOOKUP(LeaveTracker[[#This Row],[Employee Name]],Employees[[Employee Name]:[Office]],7))</f>
        <v>ONT</v>
      </c>
      <c r="F5299" s="19" t="str">
        <f>IF(ISBLANK(LeaveTracker[[#This Row],[Employee Name]]),"-----",VLOOKUP(LeaveTracker[[#This Row],[Employee Name]],Employees[[Employee Name]:[Office]],6))</f>
        <v>REGULAR</v>
      </c>
      <c r="G5299" s="24">
        <v>45048</v>
      </c>
      <c r="H5299" s="24">
        <v>45048</v>
      </c>
      <c r="I5299" s="19" t="s">
        <v>82</v>
      </c>
      <c r="K5299" s="61" t="str">
        <f ca="1">LeaveTracker[[#This Row],[Days]]&amp;" "&amp;LeaveTracker[[#This Row],[Type of Leave]]</f>
        <v>1 VL</v>
      </c>
      <c r="L5299" s="23">
        <f ca="1">NETWORKDAYS(LeaveTracker[[#This Row],[Start Date]],LeaveTracker[[#This Row],[End Date]],lstHolidays)</f>
        <v>1</v>
      </c>
      <c r="M5299" s="27"/>
    </row>
    <row r="5300" spans="1:13" ht="30" customHeight="1" x14ac:dyDescent="0.3">
      <c r="A5300" s="27">
        <f t="shared" si="58"/>
        <v>1543</v>
      </c>
      <c r="B5300" s="31">
        <v>45043</v>
      </c>
      <c r="C5300" s="31">
        <v>45036</v>
      </c>
      <c r="D5300" s="19" t="s">
        <v>1190</v>
      </c>
      <c r="E5300" s="19" t="str">
        <f>IF(ISBLANK(LeaveTracker[[#This Row],[Employee Name]]),"-----",VLOOKUP(LeaveTracker[[#This Row],[Employee Name]],Employees[[Employee Name]:[Office]],7))</f>
        <v>BUDGET</v>
      </c>
      <c r="F5300" s="19" t="str">
        <f>IF(ISBLANK(LeaveTracker[[#This Row],[Employee Name]]),"-----",VLOOKUP(LeaveTracker[[#This Row],[Employee Name]],Employees[[Employee Name]:[Office]],6))</f>
        <v>REGULAR</v>
      </c>
      <c r="G5300" s="24">
        <v>45042</v>
      </c>
      <c r="H5300" s="24">
        <v>45042</v>
      </c>
      <c r="I5300" s="19" t="s">
        <v>298</v>
      </c>
      <c r="J5300" s="43" t="s">
        <v>2306</v>
      </c>
      <c r="K5300" s="61" t="str">
        <f ca="1">LeaveTracker[[#This Row],[Days]]&amp;" "&amp;LeaveTracker[[#This Row],[Type of Leave]]</f>
        <v>1 OTHER</v>
      </c>
      <c r="L5300" s="23">
        <f ca="1">NETWORKDAYS(LeaveTracker[[#This Row],[Start Date]],LeaveTracker[[#This Row],[End Date]],lstHolidays)</f>
        <v>1</v>
      </c>
      <c r="M5300" s="27"/>
    </row>
    <row r="5301" spans="1:13" ht="30" customHeight="1" x14ac:dyDescent="0.3">
      <c r="A5301" s="27">
        <f t="shared" si="58"/>
        <v>1544</v>
      </c>
      <c r="B5301" s="31">
        <v>45043</v>
      </c>
      <c r="C5301" s="31">
        <v>45035</v>
      </c>
      <c r="D5301" s="19" t="s">
        <v>210</v>
      </c>
      <c r="E5301" s="19" t="str">
        <f>IF(ISBLANK(LeaveTracker[[#This Row],[Employee Name]]),"-----",VLOOKUP(LeaveTracker[[#This Row],[Employee Name]],Employees[[Employee Name]:[Office]],7))</f>
        <v>PDAO</v>
      </c>
      <c r="F5301" s="19" t="str">
        <f>IF(ISBLANK(LeaveTracker[[#This Row],[Employee Name]]),"-----",VLOOKUP(LeaveTracker[[#This Row],[Employee Name]],Employees[[Employee Name]:[Office]],6))</f>
        <v>REGULAR</v>
      </c>
      <c r="G5301" s="24">
        <v>45051</v>
      </c>
      <c r="H5301" s="24">
        <v>45051</v>
      </c>
      <c r="I5301" s="19" t="s">
        <v>298</v>
      </c>
      <c r="J5301" s="43" t="s">
        <v>158</v>
      </c>
      <c r="K5301" s="61" t="str">
        <f ca="1">LeaveTracker[[#This Row],[Days]]&amp;" "&amp;LeaveTracker[[#This Row],[Type of Leave]]</f>
        <v>1 OTHER</v>
      </c>
      <c r="L5301" s="23">
        <f ca="1">NETWORKDAYS(LeaveTracker[[#This Row],[Start Date]],LeaveTracker[[#This Row],[End Date]],lstHolidays)</f>
        <v>1</v>
      </c>
      <c r="M5301" s="27"/>
    </row>
    <row r="5302" spans="1:13" ht="30" customHeight="1" x14ac:dyDescent="0.3">
      <c r="A5302" s="27">
        <f t="shared" si="58"/>
        <v>1545</v>
      </c>
      <c r="B5302" s="31">
        <v>45043</v>
      </c>
      <c r="D5302" s="19" t="s">
        <v>1049</v>
      </c>
      <c r="E5302" s="19" t="str">
        <f>IF(ISBLANK(LeaveTracker[[#This Row],[Employee Name]]),"-----",VLOOKUP(LeaveTracker[[#This Row],[Employee Name]],Employees[[Employee Name]:[Office]],7))</f>
        <v>PIO</v>
      </c>
      <c r="F5302" s="19" t="str">
        <f>IF(ISBLANK(LeaveTracker[[#This Row],[Employee Name]]),"-----",VLOOKUP(LeaveTracker[[#This Row],[Employee Name]],Employees[[Employee Name]:[Office]],6))</f>
        <v>REGULAR</v>
      </c>
      <c r="G5302" s="24">
        <v>45033</v>
      </c>
      <c r="H5302" s="24">
        <v>45033</v>
      </c>
      <c r="I5302" s="19" t="s">
        <v>81</v>
      </c>
      <c r="K5302" s="61" t="str">
        <f ca="1">LeaveTracker[[#This Row],[Days]]&amp;" "&amp;LeaveTracker[[#This Row],[Type of Leave]]</f>
        <v>1 SL</v>
      </c>
      <c r="L5302" s="23">
        <f ca="1">NETWORKDAYS(LeaveTracker[[#This Row],[Start Date]],LeaveTracker[[#This Row],[End Date]],lstHolidays)</f>
        <v>1</v>
      </c>
      <c r="M5302" s="27"/>
    </row>
    <row r="5303" spans="1:13" ht="30" customHeight="1" x14ac:dyDescent="0.3">
      <c r="A5303" s="27">
        <v>1545</v>
      </c>
      <c r="B5303" s="31">
        <v>45043</v>
      </c>
      <c r="D5303" s="19" t="s">
        <v>1049</v>
      </c>
      <c r="E5303" s="19" t="str">
        <f>IF(ISBLANK(LeaveTracker[[#This Row],[Employee Name]]),"-----",VLOOKUP(LeaveTracker[[#This Row],[Employee Name]],Employees[[Employee Name]:[Office]],7))</f>
        <v>PIO</v>
      </c>
      <c r="F5303" s="19" t="str">
        <f>IF(ISBLANK(LeaveTracker[[#This Row],[Employee Name]]),"-----",VLOOKUP(LeaveTracker[[#This Row],[Employee Name]],Employees[[Employee Name]:[Office]],6))</f>
        <v>REGULAR</v>
      </c>
      <c r="G5303" s="24">
        <v>45036</v>
      </c>
      <c r="H5303" s="24">
        <v>45036</v>
      </c>
      <c r="I5303" s="19" t="s">
        <v>81</v>
      </c>
      <c r="K5303" s="61" t="str">
        <f ca="1">LeaveTracker[[#This Row],[Days]]&amp;" "&amp;LeaveTracker[[#This Row],[Type of Leave]]</f>
        <v>1 SL</v>
      </c>
      <c r="L5303" s="23">
        <f ca="1">NETWORKDAYS(LeaveTracker[[#This Row],[Start Date]],LeaveTracker[[#This Row],[End Date]],lstHolidays)</f>
        <v>1</v>
      </c>
      <c r="M5303" s="27"/>
    </row>
    <row r="5304" spans="1:13" ht="30" customHeight="1" x14ac:dyDescent="0.3">
      <c r="A5304" s="27">
        <f t="shared" si="58"/>
        <v>1546</v>
      </c>
      <c r="B5304" s="31">
        <v>45043</v>
      </c>
      <c r="C5304" s="31">
        <v>45040</v>
      </c>
      <c r="D5304" s="19" t="s">
        <v>798</v>
      </c>
      <c r="E5304" s="19" t="str">
        <f>IF(ISBLANK(LeaveTracker[[#This Row],[Employee Name]]),"-----",VLOOKUP(LeaveTracker[[#This Row],[Employee Name]],Employees[[Employee Name]:[Office]],7))</f>
        <v>ONT</v>
      </c>
      <c r="F5304" s="19" t="str">
        <f>IF(ISBLANK(LeaveTracker[[#This Row],[Employee Name]]),"-----",VLOOKUP(LeaveTracker[[#This Row],[Employee Name]],Employees[[Employee Name]:[Office]],6))</f>
        <v>REGULAR</v>
      </c>
      <c r="G5304" s="24">
        <v>45036</v>
      </c>
      <c r="H5304" s="24">
        <v>45036</v>
      </c>
      <c r="I5304" s="19" t="s">
        <v>81</v>
      </c>
      <c r="K5304" s="61" t="str">
        <f ca="1">LeaveTracker[[#This Row],[Days]]&amp;" "&amp;LeaveTracker[[#This Row],[Type of Leave]]</f>
        <v>1 SL</v>
      </c>
      <c r="L5304" s="23">
        <f ca="1">NETWORKDAYS(LeaveTracker[[#This Row],[Start Date]],LeaveTracker[[#This Row],[End Date]],lstHolidays)</f>
        <v>1</v>
      </c>
      <c r="M5304" s="27"/>
    </row>
    <row r="5305" spans="1:13" ht="30" customHeight="1" x14ac:dyDescent="0.3">
      <c r="A5305" s="27">
        <f t="shared" si="58"/>
        <v>1547</v>
      </c>
      <c r="B5305" s="31">
        <v>45043</v>
      </c>
      <c r="C5305" s="31">
        <v>45040</v>
      </c>
      <c r="D5305" s="19" t="s">
        <v>224</v>
      </c>
      <c r="E5305" s="19" t="str">
        <f>IF(ISBLANK(LeaveTracker[[#This Row],[Employee Name]]),"-----",VLOOKUP(LeaveTracker[[#This Row],[Employee Name]],Employees[[Employee Name]:[Office]],7))</f>
        <v>CSWDO</v>
      </c>
      <c r="F5305" s="19" t="str">
        <f>IF(ISBLANK(LeaveTracker[[#This Row],[Employee Name]]),"-----",VLOOKUP(LeaveTracker[[#This Row],[Employee Name]],Employees[[Employee Name]:[Office]],6))</f>
        <v>REGULAR</v>
      </c>
      <c r="G5305" s="24">
        <v>45034</v>
      </c>
      <c r="H5305" s="24">
        <v>45035</v>
      </c>
      <c r="I5305" s="19" t="s">
        <v>81</v>
      </c>
      <c r="K5305" s="61" t="str">
        <f ca="1">LeaveTracker[[#This Row],[Days]]&amp;" "&amp;LeaveTracker[[#This Row],[Type of Leave]]</f>
        <v>2 SL</v>
      </c>
      <c r="L5305" s="23">
        <f ca="1">NETWORKDAYS(LeaveTracker[[#This Row],[Start Date]],LeaveTracker[[#This Row],[End Date]],lstHolidays)</f>
        <v>2</v>
      </c>
      <c r="M5305" s="27"/>
    </row>
    <row r="5306" spans="1:13" ht="30" customHeight="1" x14ac:dyDescent="0.3">
      <c r="A5306" s="27">
        <f t="shared" si="58"/>
        <v>1548</v>
      </c>
      <c r="B5306" s="31">
        <v>45043</v>
      </c>
      <c r="C5306" s="31">
        <v>45041</v>
      </c>
      <c r="D5306" s="19" t="s">
        <v>2215</v>
      </c>
      <c r="E5306" s="19" t="str">
        <f>IF(ISBLANK(LeaveTracker[[#This Row],[Employee Name]]),"-----",VLOOKUP(LeaveTracker[[#This Row],[Employee Name]],Employees[[Employee Name]:[Office]],7))</f>
        <v>CENRO</v>
      </c>
      <c r="F5306" s="19" t="str">
        <f>IF(ISBLANK(LeaveTracker[[#This Row],[Employee Name]]),"-----",VLOOKUP(LeaveTracker[[#This Row],[Employee Name]],Employees[[Employee Name]:[Office]],6))</f>
        <v>CASUAL</v>
      </c>
      <c r="G5306" s="24">
        <v>45037</v>
      </c>
      <c r="H5306" s="24">
        <v>45037</v>
      </c>
      <c r="I5306" s="19" t="s">
        <v>81</v>
      </c>
      <c r="K5306" s="61" t="str">
        <f ca="1">LeaveTracker[[#This Row],[Days]]&amp;" "&amp;LeaveTracker[[#This Row],[Type of Leave]]</f>
        <v>1 SL</v>
      </c>
      <c r="L5306" s="23">
        <f ca="1">NETWORKDAYS(LeaveTracker[[#This Row],[Start Date]],LeaveTracker[[#This Row],[End Date]],lstHolidays)</f>
        <v>1</v>
      </c>
      <c r="M5306" s="27"/>
    </row>
    <row r="5307" spans="1:13" ht="30" customHeight="1" x14ac:dyDescent="0.3">
      <c r="A5307" s="27">
        <f t="shared" si="58"/>
        <v>1549</v>
      </c>
      <c r="B5307" s="31">
        <v>45043</v>
      </c>
      <c r="C5307" s="31">
        <v>45038</v>
      </c>
      <c r="D5307" s="19" t="s">
        <v>1975</v>
      </c>
      <c r="E5307" s="19" t="str">
        <f>IF(ISBLANK(LeaveTracker[[#This Row],[Employee Name]]),"-----",VLOOKUP(LeaveTracker[[#This Row],[Employee Name]],Employees[[Employee Name]:[Office]],7))</f>
        <v>CENRO</v>
      </c>
      <c r="F5307" s="19" t="str">
        <f>IF(ISBLANK(LeaveTracker[[#This Row],[Employee Name]]),"-----",VLOOKUP(LeaveTracker[[#This Row],[Employee Name]],Employees[[Employee Name]:[Office]],6))</f>
        <v>CASUAL</v>
      </c>
      <c r="G5307" s="24">
        <v>45044</v>
      </c>
      <c r="H5307" s="24">
        <v>45047</v>
      </c>
      <c r="I5307" s="19" t="s">
        <v>82</v>
      </c>
      <c r="K5307" s="61" t="str">
        <f>LeaveTracker[[#This Row],[Days]]&amp;" "&amp;LeaveTracker[[#This Row],[Type of Leave]]</f>
        <v>3 VL</v>
      </c>
      <c r="L5307" s="23">
        <v>3</v>
      </c>
      <c r="M5307" s="27"/>
    </row>
    <row r="5308" spans="1:13" ht="30" customHeight="1" x14ac:dyDescent="0.3">
      <c r="A5308" s="27">
        <f t="shared" si="58"/>
        <v>1550</v>
      </c>
      <c r="B5308" s="31">
        <v>45043</v>
      </c>
      <c r="C5308" s="31">
        <v>45040</v>
      </c>
      <c r="D5308" s="19" t="s">
        <v>1901</v>
      </c>
      <c r="E5308" s="19" t="str">
        <f>IF(ISBLANK(LeaveTracker[[#This Row],[Employee Name]]),"-----",VLOOKUP(LeaveTracker[[#This Row],[Employee Name]],Employees[[Employee Name]:[Office]],7))</f>
        <v>TICC</v>
      </c>
      <c r="F5308" s="19" t="str">
        <f>IF(ISBLANK(LeaveTracker[[#This Row],[Employee Name]]),"-----",VLOOKUP(LeaveTracker[[#This Row],[Employee Name]],Employees[[Employee Name]:[Office]],6))</f>
        <v>CASUAL</v>
      </c>
      <c r="G5308" s="24">
        <v>45048</v>
      </c>
      <c r="H5308" s="24">
        <v>45048</v>
      </c>
      <c r="I5308" s="19" t="s">
        <v>82</v>
      </c>
      <c r="K5308" s="61" t="str">
        <f ca="1">LeaveTracker[[#This Row],[Days]]&amp;" "&amp;LeaveTracker[[#This Row],[Type of Leave]]</f>
        <v>1 VL</v>
      </c>
      <c r="L5308" s="23">
        <f ca="1">NETWORKDAYS(LeaveTracker[[#This Row],[Start Date]],LeaveTracker[[#This Row],[End Date]],lstHolidays)</f>
        <v>1</v>
      </c>
      <c r="M5308" s="27"/>
    </row>
    <row r="5309" spans="1:13" ht="30" customHeight="1" x14ac:dyDescent="0.3">
      <c r="A5309" s="27">
        <f t="shared" si="58"/>
        <v>1551</v>
      </c>
      <c r="B5309" s="31">
        <v>45043</v>
      </c>
      <c r="C5309" s="31">
        <v>45040</v>
      </c>
      <c r="D5309" s="19" t="s">
        <v>1901</v>
      </c>
      <c r="E5309" s="19" t="str">
        <f>IF(ISBLANK(LeaveTracker[[#This Row],[Employee Name]]),"-----",VLOOKUP(LeaveTracker[[#This Row],[Employee Name]],Employees[[Employee Name]:[Office]],7))</f>
        <v>TICC</v>
      </c>
      <c r="F5309" s="19" t="str">
        <f>IF(ISBLANK(LeaveTracker[[#This Row],[Employee Name]]),"-----",VLOOKUP(LeaveTracker[[#This Row],[Employee Name]],Employees[[Employee Name]:[Office]],6))</f>
        <v>CASUAL</v>
      </c>
      <c r="G5309" s="24">
        <v>45051</v>
      </c>
      <c r="H5309" s="24">
        <v>45051</v>
      </c>
      <c r="I5309" s="19" t="s">
        <v>82</v>
      </c>
      <c r="K5309" s="61" t="str">
        <f ca="1">LeaveTracker[[#This Row],[Days]]&amp;" "&amp;LeaveTracker[[#This Row],[Type of Leave]]</f>
        <v>1 VL</v>
      </c>
      <c r="L5309" s="23">
        <f ca="1">NETWORKDAYS(LeaveTracker[[#This Row],[Start Date]],LeaveTracker[[#This Row],[End Date]],lstHolidays)</f>
        <v>1</v>
      </c>
      <c r="M5309" s="27"/>
    </row>
    <row r="5310" spans="1:13" ht="30" customHeight="1" x14ac:dyDescent="0.3">
      <c r="A5310" s="27">
        <v>1551</v>
      </c>
      <c r="B5310" s="31">
        <v>45043</v>
      </c>
      <c r="C5310" s="31">
        <v>45040</v>
      </c>
      <c r="D5310" s="19" t="s">
        <v>1901</v>
      </c>
      <c r="E5310" s="19" t="str">
        <f>IF(ISBLANK(LeaveTracker[[#This Row],[Employee Name]]),"-----",VLOOKUP(LeaveTracker[[#This Row],[Employee Name]],Employees[[Employee Name]:[Office]],7))</f>
        <v>TICC</v>
      </c>
      <c r="F5310" s="19" t="str">
        <f>IF(ISBLANK(LeaveTracker[[#This Row],[Employee Name]]),"-----",VLOOKUP(LeaveTracker[[#This Row],[Employee Name]],Employees[[Employee Name]:[Office]],6))</f>
        <v>CASUAL</v>
      </c>
      <c r="G5310" s="24">
        <v>45061</v>
      </c>
      <c r="H5310" s="24">
        <v>45061</v>
      </c>
      <c r="I5310" s="19" t="s">
        <v>82</v>
      </c>
      <c r="K5310" s="61" t="str">
        <f ca="1">LeaveTracker[[#This Row],[Days]]&amp;" "&amp;LeaveTracker[[#This Row],[Type of Leave]]</f>
        <v>1 VL</v>
      </c>
      <c r="L5310" s="23">
        <f ca="1">NETWORKDAYS(LeaveTracker[[#This Row],[Start Date]],LeaveTracker[[#This Row],[End Date]],lstHolidays)</f>
        <v>1</v>
      </c>
      <c r="M5310" s="27"/>
    </row>
    <row r="5311" spans="1:13" ht="30" customHeight="1" x14ac:dyDescent="0.3">
      <c r="A5311" s="27">
        <f t="shared" si="58"/>
        <v>1552</v>
      </c>
      <c r="B5311" s="31">
        <v>45043</v>
      </c>
      <c r="C5311" s="31">
        <v>45033</v>
      </c>
      <c r="D5311" s="19" t="s">
        <v>1846</v>
      </c>
      <c r="E5311" s="19" t="str">
        <f>IF(ISBLANK(LeaveTracker[[#This Row],[Employee Name]]),"-----",VLOOKUP(LeaveTracker[[#This Row],[Employee Name]],Employees[[Employee Name]:[Office]],7))</f>
        <v>ACCOUNTING</v>
      </c>
      <c r="F5311" s="19" t="str">
        <f>IF(ISBLANK(LeaveTracker[[#This Row],[Employee Name]]),"-----",VLOOKUP(LeaveTracker[[#This Row],[Employee Name]],Employees[[Employee Name]:[Office]],6))</f>
        <v>CASUAL</v>
      </c>
      <c r="G5311" s="24">
        <v>45027</v>
      </c>
      <c r="H5311" s="24">
        <v>45029</v>
      </c>
      <c r="I5311" s="19" t="s">
        <v>81</v>
      </c>
      <c r="K5311" s="61" t="str">
        <f ca="1">LeaveTracker[[#This Row],[Days]]&amp;" "&amp;LeaveTracker[[#This Row],[Type of Leave]]</f>
        <v>3 SL</v>
      </c>
      <c r="L5311" s="23">
        <f ca="1">NETWORKDAYS(LeaveTracker[[#This Row],[Start Date]],LeaveTracker[[#This Row],[End Date]],lstHolidays)</f>
        <v>3</v>
      </c>
      <c r="M5311" s="27"/>
    </row>
    <row r="5312" spans="1:13" ht="30" customHeight="1" x14ac:dyDescent="0.3">
      <c r="A5312" s="27">
        <f t="shared" si="58"/>
        <v>1553</v>
      </c>
      <c r="B5312" s="31">
        <v>45043</v>
      </c>
      <c r="C5312" s="31">
        <v>45028</v>
      </c>
      <c r="D5312" s="19" t="s">
        <v>1834</v>
      </c>
      <c r="E5312" s="19" t="str">
        <f>IF(ISBLANK(LeaveTracker[[#This Row],[Employee Name]]),"-----",VLOOKUP(LeaveTracker[[#This Row],[Employee Name]],Employees[[Employee Name]:[Office]],7))</f>
        <v>EEO/CITY MARKET</v>
      </c>
      <c r="F5312" s="19" t="str">
        <f>IF(ISBLANK(LeaveTracker[[#This Row],[Employee Name]]),"-----",VLOOKUP(LeaveTracker[[#This Row],[Employee Name]],Employees[[Employee Name]:[Office]],6))</f>
        <v>CASUAL</v>
      </c>
      <c r="G5312" s="24">
        <v>45035</v>
      </c>
      <c r="H5312" s="24">
        <v>45036</v>
      </c>
      <c r="I5312" s="19" t="s">
        <v>82</v>
      </c>
      <c r="K5312" s="61" t="str">
        <f ca="1">LeaveTracker[[#This Row],[Days]]&amp;" "&amp;LeaveTracker[[#This Row],[Type of Leave]]</f>
        <v>2 VL</v>
      </c>
      <c r="L5312" s="23">
        <f ca="1">NETWORKDAYS(LeaveTracker[[#This Row],[Start Date]],LeaveTracker[[#This Row],[End Date]],lstHolidays)</f>
        <v>2</v>
      </c>
      <c r="M5312" s="27"/>
    </row>
    <row r="5313" spans="1:13" ht="30" customHeight="1" x14ac:dyDescent="0.3">
      <c r="A5313" s="27">
        <f t="shared" si="58"/>
        <v>1554</v>
      </c>
      <c r="B5313" s="31">
        <v>45043</v>
      </c>
      <c r="C5313" s="31">
        <v>45033</v>
      </c>
      <c r="D5313" s="19" t="s">
        <v>1926</v>
      </c>
      <c r="E5313" s="19" t="str">
        <f>IF(ISBLANK(LeaveTracker[[#This Row],[Employee Name]]),"-----",VLOOKUP(LeaveTracker[[#This Row],[Employee Name]],Employees[[Employee Name]:[Office]],7))</f>
        <v>CSWDO</v>
      </c>
      <c r="F5313" s="19" t="str">
        <f>IF(ISBLANK(LeaveTracker[[#This Row],[Employee Name]]),"-----",VLOOKUP(LeaveTracker[[#This Row],[Employee Name]],Employees[[Employee Name]:[Office]],6))</f>
        <v>CASUAL</v>
      </c>
      <c r="G5313" s="24">
        <v>45041</v>
      </c>
      <c r="H5313" s="24">
        <v>45042</v>
      </c>
      <c r="I5313" s="19" t="s">
        <v>82</v>
      </c>
      <c r="K5313" s="61" t="str">
        <f ca="1">LeaveTracker[[#This Row],[Days]]&amp;" "&amp;LeaveTracker[[#This Row],[Type of Leave]]</f>
        <v>2 VL</v>
      </c>
      <c r="L5313" s="23">
        <f ca="1">NETWORKDAYS(LeaveTracker[[#This Row],[Start Date]],LeaveTracker[[#This Row],[End Date]],lstHolidays)</f>
        <v>2</v>
      </c>
      <c r="M5313" s="27"/>
    </row>
    <row r="5314" spans="1:13" ht="30" customHeight="1" x14ac:dyDescent="0.3">
      <c r="A5314" s="27">
        <f t="shared" si="58"/>
        <v>1555</v>
      </c>
      <c r="B5314" s="31">
        <v>45043</v>
      </c>
      <c r="C5314" s="31">
        <v>45040</v>
      </c>
      <c r="D5314" s="19" t="s">
        <v>572</v>
      </c>
      <c r="E5314" s="19" t="str">
        <f>IF(ISBLANK(LeaveTracker[[#This Row],[Employee Name]]),"-----",VLOOKUP(LeaveTracker[[#This Row],[Employee Name]],Employees[[Employee Name]:[Office]],7))</f>
        <v>CCT</v>
      </c>
      <c r="F5314" s="19" t="str">
        <f>IF(ISBLANK(LeaveTracker[[#This Row],[Employee Name]]),"-----",VLOOKUP(LeaveTracker[[#This Row],[Employee Name]],Employees[[Employee Name]:[Office]],6))</f>
        <v>REGULAR</v>
      </c>
      <c r="G5314" s="24">
        <v>45036</v>
      </c>
      <c r="H5314" s="24">
        <v>45036</v>
      </c>
      <c r="I5314" s="19" t="s">
        <v>81</v>
      </c>
      <c r="K5314" s="61" t="str">
        <f ca="1">LeaveTracker[[#This Row],[Days]]&amp;" "&amp;LeaveTracker[[#This Row],[Type of Leave]]</f>
        <v>1 SL</v>
      </c>
      <c r="L5314" s="23">
        <f ca="1">NETWORKDAYS(LeaveTracker[[#This Row],[Start Date]],LeaveTracker[[#This Row],[End Date]],lstHolidays)</f>
        <v>1</v>
      </c>
      <c r="M5314" s="27"/>
    </row>
    <row r="5315" spans="1:13" ht="30" customHeight="1" x14ac:dyDescent="0.3">
      <c r="A5315" s="27">
        <f t="shared" si="58"/>
        <v>1556</v>
      </c>
      <c r="B5315" s="31">
        <v>45043</v>
      </c>
      <c r="C5315" s="31">
        <v>45030</v>
      </c>
      <c r="D5315" s="19" t="s">
        <v>1286</v>
      </c>
      <c r="E5315" s="19" t="str">
        <f>IF(ISBLANK(LeaveTracker[[#This Row],[Employee Name]]),"-----",VLOOKUP(LeaveTracker[[#This Row],[Employee Name]],Employees[[Employee Name]:[Office]],7))</f>
        <v>CTO</v>
      </c>
      <c r="F5315" s="19" t="str">
        <f>IF(ISBLANK(LeaveTracker[[#This Row],[Employee Name]]),"-----",VLOOKUP(LeaveTracker[[#This Row],[Employee Name]],Employees[[Employee Name]:[Office]],6))</f>
        <v>REGULAR</v>
      </c>
      <c r="G5315" s="24">
        <v>45036</v>
      </c>
      <c r="H5315" s="24">
        <v>45036</v>
      </c>
      <c r="I5315" s="19" t="s">
        <v>82</v>
      </c>
      <c r="K5315" s="61" t="str">
        <f ca="1">LeaveTracker[[#This Row],[Days]]&amp;" "&amp;LeaveTracker[[#This Row],[Type of Leave]]</f>
        <v>1 VL</v>
      </c>
      <c r="L5315" s="23">
        <f ca="1">NETWORKDAYS(LeaveTracker[[#This Row],[Start Date]],LeaveTracker[[#This Row],[End Date]],lstHolidays)</f>
        <v>1</v>
      </c>
      <c r="M5315" s="27"/>
    </row>
    <row r="5316" spans="1:13" ht="30" customHeight="1" x14ac:dyDescent="0.3">
      <c r="A5316" s="27">
        <f t="shared" si="58"/>
        <v>1557</v>
      </c>
      <c r="B5316" s="31">
        <v>45043</v>
      </c>
      <c r="C5316" s="31">
        <v>45040</v>
      </c>
      <c r="D5316" s="19" t="s">
        <v>660</v>
      </c>
      <c r="E5316" s="19" t="str">
        <f>IF(ISBLANK(LeaveTracker[[#This Row],[Employee Name]]),"-----",VLOOKUP(LeaveTracker[[#This Row],[Employee Name]],Employees[[Employee Name]:[Office]],7))</f>
        <v>CTO</v>
      </c>
      <c r="F5316" s="19" t="str">
        <f>IF(ISBLANK(LeaveTracker[[#This Row],[Employee Name]]),"-----",VLOOKUP(LeaveTracker[[#This Row],[Employee Name]],Employees[[Employee Name]:[Office]],6))</f>
        <v>REGULAR</v>
      </c>
      <c r="G5316" s="24">
        <v>45050</v>
      </c>
      <c r="H5316" s="24">
        <v>45050</v>
      </c>
      <c r="I5316" s="19" t="s">
        <v>298</v>
      </c>
      <c r="J5316" s="43" t="s">
        <v>105</v>
      </c>
      <c r="K5316" s="61" t="str">
        <f ca="1">LeaveTracker[[#This Row],[Days]]&amp;" "&amp;LeaveTracker[[#This Row],[Type of Leave]]</f>
        <v>1 OTHER</v>
      </c>
      <c r="L5316" s="23">
        <f ca="1">NETWORKDAYS(LeaveTracker[[#This Row],[Start Date]],LeaveTracker[[#This Row],[End Date]],lstHolidays)</f>
        <v>1</v>
      </c>
      <c r="M5316" s="27"/>
    </row>
    <row r="5317" spans="1:13" ht="30" customHeight="1" x14ac:dyDescent="0.3">
      <c r="A5317" s="27">
        <f t="shared" si="58"/>
        <v>1558</v>
      </c>
      <c r="B5317" s="31">
        <v>45043</v>
      </c>
      <c r="C5317" s="31">
        <v>45035</v>
      </c>
      <c r="D5317" s="19" t="s">
        <v>834</v>
      </c>
      <c r="E5317" s="19" t="str">
        <f>IF(ISBLANK(LeaveTracker[[#This Row],[Employee Name]]),"-----",VLOOKUP(LeaveTracker[[#This Row],[Employee Name]],Employees[[Employee Name]:[Office]],7))</f>
        <v>CTO</v>
      </c>
      <c r="F5317" s="19" t="str">
        <f>IF(ISBLANK(LeaveTracker[[#This Row],[Employee Name]]),"-----",VLOOKUP(LeaveTracker[[#This Row],[Employee Name]],Employees[[Employee Name]:[Office]],6))</f>
        <v>REGULAR</v>
      </c>
      <c r="G5317" s="24">
        <v>45042</v>
      </c>
      <c r="H5317" s="24">
        <v>45044</v>
      </c>
      <c r="I5317" s="19" t="s">
        <v>298</v>
      </c>
      <c r="J5317" s="43" t="s">
        <v>105</v>
      </c>
      <c r="K5317" s="61" t="str">
        <f ca="1">LeaveTracker[[#This Row],[Days]]&amp;" "&amp;LeaveTracker[[#This Row],[Type of Leave]]</f>
        <v>3 OTHER</v>
      </c>
      <c r="L5317" s="23">
        <f ca="1">NETWORKDAYS(LeaveTracker[[#This Row],[Start Date]],LeaveTracker[[#This Row],[End Date]],lstHolidays)</f>
        <v>3</v>
      </c>
      <c r="M5317" s="27"/>
    </row>
    <row r="5318" spans="1:13" ht="30" customHeight="1" x14ac:dyDescent="0.3">
      <c r="A5318" s="27">
        <f t="shared" si="58"/>
        <v>1559</v>
      </c>
      <c r="B5318" s="31">
        <v>45043</v>
      </c>
      <c r="C5318" s="31">
        <v>45029</v>
      </c>
      <c r="D5318" s="19" t="s">
        <v>1867</v>
      </c>
      <c r="E5318" s="19" t="str">
        <f>IF(ISBLANK(LeaveTracker[[#This Row],[Employee Name]]),"-----",VLOOKUP(LeaveTracker[[#This Row],[Employee Name]],Employees[[Employee Name]:[Office]],7))</f>
        <v>TCSNHS-ISHS</v>
      </c>
      <c r="F5318" s="19" t="str">
        <f>IF(ISBLANK(LeaveTracker[[#This Row],[Employee Name]]),"-----",VLOOKUP(LeaveTracker[[#This Row],[Employee Name]],Employees[[Employee Name]:[Office]],6))</f>
        <v>CASUAL</v>
      </c>
      <c r="G5318" s="24">
        <v>45020</v>
      </c>
      <c r="H5318" s="24">
        <v>45021</v>
      </c>
      <c r="I5318" s="19" t="s">
        <v>81</v>
      </c>
      <c r="K5318" s="61" t="str">
        <f ca="1">LeaveTracker[[#This Row],[Days]]&amp;" "&amp;LeaveTracker[[#This Row],[Type of Leave]]</f>
        <v>2 SL</v>
      </c>
      <c r="L5318" s="23">
        <f ca="1">NETWORKDAYS(LeaveTracker[[#This Row],[Start Date]],LeaveTracker[[#This Row],[End Date]],lstHolidays)</f>
        <v>2</v>
      </c>
      <c r="M5318" s="27"/>
    </row>
    <row r="5319" spans="1:13" ht="30" customHeight="1" x14ac:dyDescent="0.3">
      <c r="A5319" s="27">
        <v>1559</v>
      </c>
      <c r="B5319" s="31">
        <v>45043</v>
      </c>
      <c r="C5319" s="31">
        <v>45029</v>
      </c>
      <c r="D5319" s="19" t="s">
        <v>1867</v>
      </c>
      <c r="E5319" s="19" t="str">
        <f>IF(ISBLANK(LeaveTracker[[#This Row],[Employee Name]]),"-----",VLOOKUP(LeaveTracker[[#This Row],[Employee Name]],Employees[[Employee Name]:[Office]],7))</f>
        <v>TCSNHS-ISHS</v>
      </c>
      <c r="F5319" s="19" t="str">
        <f>IF(ISBLANK(LeaveTracker[[#This Row],[Employee Name]]),"-----",VLOOKUP(LeaveTracker[[#This Row],[Employee Name]],Employees[[Employee Name]:[Office]],6))</f>
        <v>CASUAL</v>
      </c>
      <c r="G5319" s="24">
        <v>45027</v>
      </c>
      <c r="H5319" s="24">
        <v>45027</v>
      </c>
      <c r="I5319" s="19" t="s">
        <v>81</v>
      </c>
      <c r="K5319" s="61" t="str">
        <f ca="1">LeaveTracker[[#This Row],[Days]]&amp;" "&amp;LeaveTracker[[#This Row],[Type of Leave]]</f>
        <v>1 SL</v>
      </c>
      <c r="L5319" s="23">
        <f ca="1">NETWORKDAYS(LeaveTracker[[#This Row],[Start Date]],LeaveTracker[[#This Row],[End Date]],lstHolidays)</f>
        <v>1</v>
      </c>
      <c r="M5319" s="27"/>
    </row>
    <row r="5320" spans="1:13" ht="30" customHeight="1" x14ac:dyDescent="0.3">
      <c r="A5320" s="27">
        <f t="shared" si="58"/>
        <v>1560</v>
      </c>
      <c r="B5320" s="31">
        <v>45043</v>
      </c>
      <c r="C5320" s="31">
        <v>45038</v>
      </c>
      <c r="D5320" s="19" t="s">
        <v>618</v>
      </c>
      <c r="E5320" s="19" t="str">
        <f>IF(ISBLANK(LeaveTracker[[#This Row],[Employee Name]]),"-----",VLOOKUP(LeaveTracker[[#This Row],[Employee Name]],Employees[[Employee Name]:[Office]],7))</f>
        <v>EEO/ CITY MARKET</v>
      </c>
      <c r="F5320" s="19" t="str">
        <f>IF(ISBLANK(LeaveTracker[[#This Row],[Employee Name]]),"-----",VLOOKUP(LeaveTracker[[#This Row],[Employee Name]],Employees[[Employee Name]:[Office]],6))</f>
        <v>REGULAR</v>
      </c>
      <c r="G5320" s="24">
        <v>45043</v>
      </c>
      <c r="H5320" s="24">
        <v>45043</v>
      </c>
      <c r="I5320" s="19" t="s">
        <v>298</v>
      </c>
      <c r="J5320" s="43" t="s">
        <v>2100</v>
      </c>
      <c r="K5320" s="61" t="str">
        <f ca="1">LeaveTracker[[#This Row],[Days]]&amp;" "&amp;LeaveTracker[[#This Row],[Type of Leave]]</f>
        <v>1 OTHER</v>
      </c>
      <c r="L5320" s="23">
        <f ca="1">NETWORKDAYS(LeaveTracker[[#This Row],[Start Date]],LeaveTracker[[#This Row],[End Date]],lstHolidays)</f>
        <v>1</v>
      </c>
      <c r="M5320" s="27"/>
    </row>
    <row r="5321" spans="1:13" ht="30" customHeight="1" x14ac:dyDescent="0.3">
      <c r="A5321" s="27">
        <f t="shared" si="58"/>
        <v>1561</v>
      </c>
      <c r="B5321" s="31">
        <v>45043</v>
      </c>
      <c r="C5321" s="31">
        <v>45041</v>
      </c>
      <c r="D5321" s="19" t="s">
        <v>466</v>
      </c>
      <c r="E5321" s="19" t="str">
        <f>IF(ISBLANK(LeaveTracker[[#This Row],[Employee Name]]),"-----",VLOOKUP(LeaveTracker[[#This Row],[Employee Name]],Employees[[Employee Name]:[Office]],7))</f>
        <v>ASSESSORS OFFICE</v>
      </c>
      <c r="F5321" s="19" t="str">
        <f>IF(ISBLANK(LeaveTracker[[#This Row],[Employee Name]]),"-----",VLOOKUP(LeaveTracker[[#This Row],[Employee Name]],Employees[[Employee Name]:[Office]],6))</f>
        <v>REGULAR</v>
      </c>
      <c r="G5321" s="24">
        <v>45040</v>
      </c>
      <c r="H5321" s="24">
        <v>45040</v>
      </c>
      <c r="I5321" s="19" t="s">
        <v>81</v>
      </c>
      <c r="K5321" s="61" t="str">
        <f ca="1">LeaveTracker[[#This Row],[Days]]&amp;" "&amp;LeaveTracker[[#This Row],[Type of Leave]]</f>
        <v>1 SL</v>
      </c>
      <c r="L5321" s="23">
        <f ca="1">NETWORKDAYS(LeaveTracker[[#This Row],[Start Date]],LeaveTracker[[#This Row],[End Date]],lstHolidays)</f>
        <v>1</v>
      </c>
      <c r="M5321" s="27"/>
    </row>
    <row r="5322" spans="1:13" ht="30" customHeight="1" x14ac:dyDescent="0.3">
      <c r="A5322" s="27">
        <f t="shared" si="58"/>
        <v>1562</v>
      </c>
      <c r="B5322" s="31">
        <v>45043</v>
      </c>
      <c r="C5322" s="31">
        <v>45036</v>
      </c>
      <c r="D5322" s="19" t="s">
        <v>2308</v>
      </c>
      <c r="E5322" s="19" t="str">
        <f>IF(ISBLANK(LeaveTracker[[#This Row],[Employee Name]]),"-----",VLOOKUP(LeaveTracker[[#This Row],[Employee Name]],Employees[[Employee Name]:[Office]],7))</f>
        <v>PEOPLE'S PARK</v>
      </c>
      <c r="F5322" s="19">
        <f>IF(ISBLANK(LeaveTracker[[#This Row],[Employee Name]]),"-----",VLOOKUP(LeaveTracker[[#This Row],[Employee Name]],Employees[[Employee Name]:[Office]],6))</f>
        <v>0</v>
      </c>
      <c r="G5322" s="24">
        <v>45041</v>
      </c>
      <c r="H5322" s="24">
        <v>45045</v>
      </c>
      <c r="I5322" s="19" t="s">
        <v>82</v>
      </c>
      <c r="K5322" s="61" t="str">
        <f>LeaveTracker[[#This Row],[Days]]&amp;" "&amp;LeaveTracker[[#This Row],[Type of Leave]]</f>
        <v>5 VL</v>
      </c>
      <c r="L5322" s="23">
        <v>5</v>
      </c>
      <c r="M5322" s="27"/>
    </row>
    <row r="5323" spans="1:13" ht="30" customHeight="1" x14ac:dyDescent="0.3">
      <c r="A5323" s="27">
        <f t="shared" si="58"/>
        <v>1563</v>
      </c>
      <c r="B5323" s="31">
        <v>45043</v>
      </c>
      <c r="C5323" s="31">
        <v>45036</v>
      </c>
      <c r="D5323" s="19" t="s">
        <v>203</v>
      </c>
      <c r="E5323" s="19" t="str">
        <f>IF(ISBLANK(LeaveTracker[[#This Row],[Employee Name]]),"-----",VLOOKUP(LeaveTracker[[#This Row],[Employee Name]],Employees[[Employee Name]:[Office]],7))</f>
        <v>ONT</v>
      </c>
      <c r="F5323" s="19" t="str">
        <f>IF(ISBLANK(LeaveTracker[[#This Row],[Employee Name]]),"-----",VLOOKUP(LeaveTracker[[#This Row],[Employee Name]],Employees[[Employee Name]:[Office]],6))</f>
        <v>REGULAR</v>
      </c>
      <c r="G5323" s="24">
        <v>45028</v>
      </c>
      <c r="H5323" s="24">
        <v>45028</v>
      </c>
      <c r="I5323" s="19" t="s">
        <v>81</v>
      </c>
      <c r="K5323" s="61" t="str">
        <f ca="1">LeaveTracker[[#This Row],[Days]]&amp;" "&amp;LeaveTracker[[#This Row],[Type of Leave]]</f>
        <v>1 SL</v>
      </c>
      <c r="L5323" s="23">
        <f ca="1">NETWORKDAYS(LeaveTracker[[#This Row],[Start Date]],LeaveTracker[[#This Row],[End Date]],lstHolidays)</f>
        <v>1</v>
      </c>
      <c r="M5323" s="27"/>
    </row>
    <row r="5324" spans="1:13" ht="30" customHeight="1" x14ac:dyDescent="0.3">
      <c r="A5324" s="27">
        <f t="shared" si="58"/>
        <v>1564</v>
      </c>
      <c r="B5324" s="31">
        <v>45043</v>
      </c>
      <c r="C5324" s="31">
        <v>45040</v>
      </c>
      <c r="D5324" s="19" t="s">
        <v>2311</v>
      </c>
      <c r="E5324" s="19" t="str">
        <f>IF(ISBLANK(LeaveTracker[[#This Row],[Employee Name]]),"-----",VLOOKUP(LeaveTracker[[#This Row],[Employee Name]],Employees[[Employee Name]:[Office]],7))</f>
        <v>ONT</v>
      </c>
      <c r="F5324" s="19">
        <f>IF(ISBLANK(LeaveTracker[[#This Row],[Employee Name]]),"-----",VLOOKUP(LeaveTracker[[#This Row],[Employee Name]],Employees[[Employee Name]:[Office]],6))</f>
        <v>0</v>
      </c>
      <c r="G5324" s="24">
        <v>45036</v>
      </c>
      <c r="H5324" s="24">
        <v>45036</v>
      </c>
      <c r="I5324" s="19" t="s">
        <v>81</v>
      </c>
      <c r="K5324" s="61" t="str">
        <f ca="1">LeaveTracker[[#This Row],[Days]]&amp;" "&amp;LeaveTracker[[#This Row],[Type of Leave]]</f>
        <v>1 SL</v>
      </c>
      <c r="L5324" s="23">
        <f ca="1">NETWORKDAYS(LeaveTracker[[#This Row],[Start Date]],LeaveTracker[[#This Row],[End Date]],lstHolidays)</f>
        <v>1</v>
      </c>
      <c r="M5324" s="27"/>
    </row>
    <row r="5325" spans="1:13" ht="30" customHeight="1" x14ac:dyDescent="0.3">
      <c r="A5325" s="27">
        <f t="shared" si="58"/>
        <v>1565</v>
      </c>
      <c r="B5325" s="31">
        <v>45043</v>
      </c>
      <c r="C5325" s="31">
        <v>45035</v>
      </c>
      <c r="D5325" s="19" t="s">
        <v>541</v>
      </c>
      <c r="E5325" s="19" t="str">
        <f>IF(ISBLANK(LeaveTracker[[#This Row],[Employee Name]]),"-----",VLOOKUP(LeaveTracker[[#This Row],[Employee Name]],Employees[[Employee Name]:[Office]],7))</f>
        <v>LCR</v>
      </c>
      <c r="F5325" s="19" t="str">
        <f>IF(ISBLANK(LeaveTracker[[#This Row],[Employee Name]]),"-----",VLOOKUP(LeaveTracker[[#This Row],[Employee Name]],Employees[[Employee Name]:[Office]],6))</f>
        <v>REGULAR</v>
      </c>
      <c r="G5325" s="24">
        <v>45030</v>
      </c>
      <c r="H5325" s="24">
        <v>45030</v>
      </c>
      <c r="I5325" s="19" t="s">
        <v>81</v>
      </c>
      <c r="K5325" s="61" t="str">
        <f ca="1">LeaveTracker[[#This Row],[Days]]&amp;" "&amp;LeaveTracker[[#This Row],[Type of Leave]]</f>
        <v>1 SL</v>
      </c>
      <c r="L5325" s="23">
        <f ca="1">NETWORKDAYS(LeaveTracker[[#This Row],[Start Date]],LeaveTracker[[#This Row],[End Date]],lstHolidays)</f>
        <v>1</v>
      </c>
      <c r="M5325" s="27"/>
    </row>
    <row r="5326" spans="1:13" ht="30" customHeight="1" x14ac:dyDescent="0.3">
      <c r="A5326" s="27">
        <f t="shared" si="58"/>
        <v>1566</v>
      </c>
      <c r="B5326" s="31">
        <v>45043</v>
      </c>
      <c r="C5326" s="31">
        <v>45035</v>
      </c>
      <c r="D5326" s="19" t="s">
        <v>541</v>
      </c>
      <c r="E5326" s="19" t="str">
        <f>IF(ISBLANK(LeaveTracker[[#This Row],[Employee Name]]),"-----",VLOOKUP(LeaveTracker[[#This Row],[Employee Name]],Employees[[Employee Name]:[Office]],7))</f>
        <v>LCR</v>
      </c>
      <c r="F5326" s="19" t="str">
        <f>IF(ISBLANK(LeaveTracker[[#This Row],[Employee Name]]),"-----",VLOOKUP(LeaveTracker[[#This Row],[Employee Name]],Employees[[Employee Name]:[Office]],6))</f>
        <v>REGULAR</v>
      </c>
      <c r="G5326" s="24">
        <v>45034</v>
      </c>
      <c r="H5326" s="24">
        <v>45034</v>
      </c>
      <c r="I5326" s="19" t="s">
        <v>81</v>
      </c>
      <c r="K5326" s="61" t="str">
        <f ca="1">LeaveTracker[[#This Row],[Days]]&amp;" "&amp;LeaveTracker[[#This Row],[Type of Leave]]</f>
        <v>1 SL</v>
      </c>
      <c r="L5326" s="23">
        <f ca="1">NETWORKDAYS(LeaveTracker[[#This Row],[Start Date]],LeaveTracker[[#This Row],[End Date]],lstHolidays)</f>
        <v>1</v>
      </c>
      <c r="M5326" s="27"/>
    </row>
    <row r="5327" spans="1:13" ht="30" customHeight="1" x14ac:dyDescent="0.3">
      <c r="A5327" s="27">
        <f t="shared" si="58"/>
        <v>1567</v>
      </c>
      <c r="B5327" s="31">
        <v>45043</v>
      </c>
      <c r="C5327" s="31">
        <v>45040</v>
      </c>
      <c r="D5327" s="19" t="s">
        <v>855</v>
      </c>
      <c r="E5327" s="19" t="str">
        <f>IF(ISBLANK(LeaveTracker[[#This Row],[Employee Name]]),"-----",VLOOKUP(LeaveTracker[[#This Row],[Employee Name]],Employees[[Employee Name]:[Office]],7))</f>
        <v>LCR</v>
      </c>
      <c r="F5327" s="19" t="str">
        <f>IF(ISBLANK(LeaveTracker[[#This Row],[Employee Name]]),"-----",VLOOKUP(LeaveTracker[[#This Row],[Employee Name]],Employees[[Employee Name]:[Office]],6))</f>
        <v>REGULAR</v>
      </c>
      <c r="G5327" s="24">
        <v>45043</v>
      </c>
      <c r="H5327" s="24">
        <v>45044</v>
      </c>
      <c r="I5327" s="19" t="s">
        <v>82</v>
      </c>
      <c r="K5327" s="61" t="str">
        <f ca="1">LeaveTracker[[#This Row],[Days]]&amp;" "&amp;LeaveTracker[[#This Row],[Type of Leave]]</f>
        <v>2 VL</v>
      </c>
      <c r="L5327" s="23">
        <f ca="1">NETWORKDAYS(LeaveTracker[[#This Row],[Start Date]],LeaveTracker[[#This Row],[End Date]],lstHolidays)</f>
        <v>2</v>
      </c>
      <c r="M5327" s="27"/>
    </row>
    <row r="5328" spans="1:13" ht="30" customHeight="1" x14ac:dyDescent="0.3">
      <c r="A5328" s="27">
        <f t="shared" si="58"/>
        <v>1568</v>
      </c>
      <c r="B5328" s="31">
        <v>45043</v>
      </c>
      <c r="C5328" s="31">
        <v>45040</v>
      </c>
      <c r="D5328" s="19" t="s">
        <v>708</v>
      </c>
      <c r="E5328" s="19" t="str">
        <f>IF(ISBLANK(LeaveTracker[[#This Row],[Employee Name]]),"-----",VLOOKUP(LeaveTracker[[#This Row],[Employee Name]],Employees[[Employee Name]:[Office]],7))</f>
        <v>ONT</v>
      </c>
      <c r="F5328" s="19" t="str">
        <f>IF(ISBLANK(LeaveTracker[[#This Row],[Employee Name]]),"-----",VLOOKUP(LeaveTracker[[#This Row],[Employee Name]],Employees[[Employee Name]:[Office]],6))</f>
        <v>CASUAL</v>
      </c>
      <c r="G5328" s="24">
        <v>45054</v>
      </c>
      <c r="H5328" s="24">
        <v>45058</v>
      </c>
      <c r="I5328" s="19" t="s">
        <v>82</v>
      </c>
      <c r="K5328" s="61" t="str">
        <f ca="1">LeaveTracker[[#This Row],[Days]]&amp;" "&amp;LeaveTracker[[#This Row],[Type of Leave]]</f>
        <v>5 VL</v>
      </c>
      <c r="L5328" s="23">
        <f ca="1">NETWORKDAYS(LeaveTracker[[#This Row],[Start Date]],LeaveTracker[[#This Row],[End Date]],lstHolidays)</f>
        <v>5</v>
      </c>
      <c r="M5328" s="27"/>
    </row>
    <row r="5329" spans="1:13" ht="30" customHeight="1" x14ac:dyDescent="0.3">
      <c r="A5329" s="27">
        <f t="shared" si="58"/>
        <v>1569</v>
      </c>
      <c r="B5329" s="31">
        <v>45043</v>
      </c>
      <c r="C5329" s="31">
        <v>45038</v>
      </c>
      <c r="D5329" s="19" t="s">
        <v>1268</v>
      </c>
      <c r="E5329" s="19" t="str">
        <f>IF(ISBLANK(LeaveTracker[[#This Row],[Employee Name]]),"-----",VLOOKUP(LeaveTracker[[#This Row],[Employee Name]],Employees[[Employee Name]:[Office]],7))</f>
        <v>CHO</v>
      </c>
      <c r="F5329" s="19" t="str">
        <f>IF(ISBLANK(LeaveTracker[[#This Row],[Employee Name]]),"-----",VLOOKUP(LeaveTracker[[#This Row],[Employee Name]],Employees[[Employee Name]:[Office]],6))</f>
        <v>REGULAR</v>
      </c>
      <c r="G5329" s="24">
        <v>45044</v>
      </c>
      <c r="H5329" s="24">
        <v>45044</v>
      </c>
      <c r="I5329" s="19" t="s">
        <v>81</v>
      </c>
      <c r="K5329" s="61" t="str">
        <f ca="1">LeaveTracker[[#This Row],[Days]]&amp;" "&amp;LeaveTracker[[#This Row],[Type of Leave]]</f>
        <v>1 SL</v>
      </c>
      <c r="L5329" s="23">
        <f ca="1">NETWORKDAYS(LeaveTracker[[#This Row],[Start Date]],LeaveTracker[[#This Row],[End Date]],lstHolidays)</f>
        <v>1</v>
      </c>
      <c r="M5329" s="27"/>
    </row>
    <row r="5330" spans="1:13" ht="30" customHeight="1" x14ac:dyDescent="0.3">
      <c r="A5330" s="27">
        <f t="shared" si="58"/>
        <v>1570</v>
      </c>
      <c r="B5330" s="31">
        <v>45043</v>
      </c>
      <c r="C5330" s="31">
        <v>45040</v>
      </c>
      <c r="D5330" s="19" t="s">
        <v>1840</v>
      </c>
      <c r="E5330" s="19" t="str">
        <f>IF(ISBLANK(LeaveTracker[[#This Row],[Employee Name]]),"-----",VLOOKUP(LeaveTracker[[#This Row],[Employee Name]],Employees[[Employee Name]:[Office]],7))</f>
        <v>ONT</v>
      </c>
      <c r="F5330" s="19" t="str">
        <f>IF(ISBLANK(LeaveTracker[[#This Row],[Employee Name]]),"-----",VLOOKUP(LeaveTracker[[#This Row],[Employee Name]],Employees[[Employee Name]:[Office]],6))</f>
        <v>CASUAL</v>
      </c>
      <c r="G5330" s="24">
        <v>45021</v>
      </c>
      <c r="H5330" s="24">
        <v>45023</v>
      </c>
      <c r="I5330" s="19" t="s">
        <v>81</v>
      </c>
      <c r="K5330" s="61" t="str">
        <f ca="1">LeaveTracker[[#This Row],[Days]]&amp;" "&amp;LeaveTracker[[#This Row],[Type of Leave]]</f>
        <v>3 SL</v>
      </c>
      <c r="L5330" s="23">
        <f ca="1">NETWORKDAYS(LeaveTracker[[#This Row],[Start Date]],LeaveTracker[[#This Row],[End Date]],lstHolidays)</f>
        <v>3</v>
      </c>
      <c r="M5330" s="27"/>
    </row>
    <row r="5331" spans="1:13" ht="30" customHeight="1" x14ac:dyDescent="0.3">
      <c r="A5331" s="27">
        <f t="shared" si="58"/>
        <v>1571</v>
      </c>
      <c r="B5331" s="31">
        <v>45043</v>
      </c>
      <c r="C5331" s="31">
        <v>45038</v>
      </c>
      <c r="D5331" s="19" t="s">
        <v>1747</v>
      </c>
      <c r="E5331" s="19" t="str">
        <f>IF(ISBLANK(LeaveTracker[[#This Row],[Employee Name]]),"-----",VLOOKUP(LeaveTracker[[#This Row],[Employee Name]],Employees[[Employee Name]:[Office]],7))</f>
        <v>ONT</v>
      </c>
      <c r="F5331" s="19" t="str">
        <f>IF(ISBLANK(LeaveTracker[[#This Row],[Employee Name]]),"-----",VLOOKUP(LeaveTracker[[#This Row],[Employee Name]],Employees[[Employee Name]:[Office]],6))</f>
        <v>CASUAL</v>
      </c>
      <c r="G5331" s="24">
        <v>45054</v>
      </c>
      <c r="H5331" s="24">
        <v>45056</v>
      </c>
      <c r="I5331" s="19" t="s">
        <v>82</v>
      </c>
      <c r="K5331" s="61" t="str">
        <f ca="1">LeaveTracker[[#This Row],[Days]]&amp;" "&amp;LeaveTracker[[#This Row],[Type of Leave]]</f>
        <v>3 VL</v>
      </c>
      <c r="L5331" s="23">
        <f ca="1">NETWORKDAYS(LeaveTracker[[#This Row],[Start Date]],LeaveTracker[[#This Row],[End Date]],lstHolidays)</f>
        <v>3</v>
      </c>
      <c r="M5331" s="27"/>
    </row>
    <row r="5332" spans="1:13" ht="30" customHeight="1" x14ac:dyDescent="0.3">
      <c r="A5332" s="27">
        <f t="shared" si="58"/>
        <v>1572</v>
      </c>
      <c r="B5332" s="31">
        <v>45043</v>
      </c>
      <c r="C5332" s="31">
        <v>45040</v>
      </c>
      <c r="D5332" s="19" t="s">
        <v>708</v>
      </c>
      <c r="E5332" s="19" t="str">
        <f>IF(ISBLANK(LeaveTracker[[#This Row],[Employee Name]]),"-----",VLOOKUP(LeaveTracker[[#This Row],[Employee Name]],Employees[[Employee Name]:[Office]],7))</f>
        <v>ONT</v>
      </c>
      <c r="F5332" s="19" t="str">
        <f>IF(ISBLANK(LeaveTracker[[#This Row],[Employee Name]]),"-----",VLOOKUP(LeaveTracker[[#This Row],[Employee Name]],Employees[[Employee Name]:[Office]],6))</f>
        <v>CASUAL</v>
      </c>
      <c r="G5332" s="24">
        <v>45062</v>
      </c>
      <c r="H5332" s="24">
        <v>45065</v>
      </c>
      <c r="I5332" s="19" t="s">
        <v>82</v>
      </c>
      <c r="K5332" s="61" t="str">
        <f ca="1">LeaveTracker[[#This Row],[Days]]&amp;" "&amp;LeaveTracker[[#This Row],[Type of Leave]]</f>
        <v>4 VL</v>
      </c>
      <c r="L5332" s="23">
        <f ca="1">NETWORKDAYS(LeaveTracker[[#This Row],[Start Date]],LeaveTracker[[#This Row],[End Date]],lstHolidays)</f>
        <v>4</v>
      </c>
      <c r="M5332" s="27"/>
    </row>
    <row r="5333" spans="1:13" ht="30" customHeight="1" x14ac:dyDescent="0.3">
      <c r="A5333" s="27">
        <f t="shared" si="58"/>
        <v>1573</v>
      </c>
      <c r="B5333" s="31">
        <v>45043</v>
      </c>
      <c r="C5333" s="31">
        <v>45036</v>
      </c>
      <c r="D5333" s="19" t="s">
        <v>860</v>
      </c>
      <c r="E5333" s="19" t="str">
        <f>IF(ISBLANK(LeaveTracker[[#This Row],[Employee Name]]),"-----",VLOOKUP(LeaveTracker[[#This Row],[Employee Name]],Employees[[Employee Name]:[Office]],7))</f>
        <v>ACCOUNTING</v>
      </c>
      <c r="F5333" s="19" t="str">
        <f>IF(ISBLANK(LeaveTracker[[#This Row],[Employee Name]]),"-----",VLOOKUP(LeaveTracker[[#This Row],[Employee Name]],Employees[[Employee Name]:[Office]],6))</f>
        <v>REGULAR</v>
      </c>
      <c r="G5333" s="24">
        <v>45000</v>
      </c>
      <c r="H5333" s="24">
        <v>45000</v>
      </c>
      <c r="I5333" s="19" t="s">
        <v>81</v>
      </c>
      <c r="K5333" s="61" t="str">
        <f ca="1">LeaveTracker[[#This Row],[Days]]&amp;" "&amp;LeaveTracker[[#This Row],[Type of Leave]]</f>
        <v>1 SL</v>
      </c>
      <c r="L5333" s="23">
        <f ca="1">NETWORKDAYS(LeaveTracker[[#This Row],[Start Date]],LeaveTracker[[#This Row],[End Date]],lstHolidays)</f>
        <v>1</v>
      </c>
      <c r="M5333" s="27"/>
    </row>
    <row r="5334" spans="1:13" ht="30" customHeight="1" x14ac:dyDescent="0.3">
      <c r="A5334" s="27">
        <f t="shared" si="58"/>
        <v>1574</v>
      </c>
      <c r="B5334" s="31">
        <v>45043</v>
      </c>
      <c r="C5334" s="31">
        <v>45036</v>
      </c>
      <c r="D5334" s="19" t="s">
        <v>210</v>
      </c>
      <c r="E5334" s="19" t="str">
        <f>IF(ISBLANK(LeaveTracker[[#This Row],[Employee Name]]),"-----",VLOOKUP(LeaveTracker[[#This Row],[Employee Name]],Employees[[Employee Name]:[Office]],7))</f>
        <v>PDAO</v>
      </c>
      <c r="F5334" s="19" t="str">
        <f>IF(ISBLANK(LeaveTracker[[#This Row],[Employee Name]]),"-----",VLOOKUP(LeaveTracker[[#This Row],[Employee Name]],Employees[[Employee Name]:[Office]],6))</f>
        <v>REGULAR</v>
      </c>
      <c r="G5334" s="24">
        <v>45048</v>
      </c>
      <c r="H5334" s="24">
        <v>45050</v>
      </c>
      <c r="I5334" s="19" t="s">
        <v>82</v>
      </c>
      <c r="K5334" s="61" t="str">
        <f ca="1">LeaveTracker[[#This Row],[Days]]&amp;" "&amp;LeaveTracker[[#This Row],[Type of Leave]]</f>
        <v>3 VL</v>
      </c>
      <c r="L5334" s="23">
        <f ca="1">NETWORKDAYS(LeaveTracker[[#This Row],[Start Date]],LeaveTracker[[#This Row],[End Date]],lstHolidays)</f>
        <v>3</v>
      </c>
      <c r="M5334" s="27"/>
    </row>
    <row r="5335" spans="1:13" ht="30" customHeight="1" x14ac:dyDescent="0.3">
      <c r="A5335" s="27">
        <f t="shared" si="58"/>
        <v>1575</v>
      </c>
      <c r="B5335" s="31">
        <v>45043</v>
      </c>
      <c r="C5335" s="31">
        <v>45035</v>
      </c>
      <c r="D5335" s="19" t="s">
        <v>435</v>
      </c>
      <c r="E5335" s="19" t="str">
        <f>IF(ISBLANK(LeaveTracker[[#This Row],[Employee Name]]),"-----",VLOOKUP(LeaveTracker[[#This Row],[Employee Name]],Employees[[Employee Name]:[Office]],7))</f>
        <v>INTERNAL</v>
      </c>
      <c r="F5335" s="19" t="str">
        <f>IF(ISBLANK(LeaveTracker[[#This Row],[Employee Name]]),"-----",VLOOKUP(LeaveTracker[[#This Row],[Employee Name]],Employees[[Employee Name]:[Office]],6))</f>
        <v>REGULAR</v>
      </c>
      <c r="G5335" s="24">
        <v>45019</v>
      </c>
      <c r="H5335" s="24">
        <v>45019</v>
      </c>
      <c r="I5335" s="19" t="s">
        <v>81</v>
      </c>
      <c r="K5335" s="61" t="str">
        <f ca="1">LeaveTracker[[#This Row],[Days]]&amp;" "&amp;LeaveTracker[[#This Row],[Type of Leave]]</f>
        <v>1 SL</v>
      </c>
      <c r="L5335" s="23">
        <f ca="1">NETWORKDAYS(LeaveTracker[[#This Row],[Start Date]],LeaveTracker[[#This Row],[End Date]],lstHolidays)</f>
        <v>1</v>
      </c>
      <c r="M5335" s="27"/>
    </row>
    <row r="5336" spans="1:13" ht="30" customHeight="1" x14ac:dyDescent="0.3">
      <c r="A5336" s="27">
        <v>1575</v>
      </c>
      <c r="B5336" s="31">
        <v>45043</v>
      </c>
      <c r="C5336" s="31">
        <v>45035</v>
      </c>
      <c r="D5336" s="19" t="s">
        <v>435</v>
      </c>
      <c r="E5336" s="19" t="str">
        <f>IF(ISBLANK(LeaveTracker[[#This Row],[Employee Name]]),"-----",VLOOKUP(LeaveTracker[[#This Row],[Employee Name]],Employees[[Employee Name]:[Office]],7))</f>
        <v>INTERNAL</v>
      </c>
      <c r="F5336" s="19" t="str">
        <f>IF(ISBLANK(LeaveTracker[[#This Row],[Employee Name]]),"-----",VLOOKUP(LeaveTracker[[#This Row],[Employee Name]],Employees[[Employee Name]:[Office]],6))</f>
        <v>REGULAR</v>
      </c>
      <c r="G5336" s="24">
        <v>45030</v>
      </c>
      <c r="H5336" s="24">
        <v>45033</v>
      </c>
      <c r="I5336" s="19" t="s">
        <v>81</v>
      </c>
      <c r="K5336" s="61" t="str">
        <f ca="1">LeaveTracker[[#This Row],[Days]]&amp;" "&amp;LeaveTracker[[#This Row],[Type of Leave]]</f>
        <v>2 SL</v>
      </c>
      <c r="L5336" s="23">
        <f ca="1">NETWORKDAYS(LeaveTracker[[#This Row],[Start Date]],LeaveTracker[[#This Row],[End Date]],lstHolidays)</f>
        <v>2</v>
      </c>
      <c r="M5336" s="27"/>
    </row>
    <row r="5337" spans="1:13" ht="30" customHeight="1" x14ac:dyDescent="0.3">
      <c r="A5337" s="27">
        <f t="shared" si="58"/>
        <v>1576</v>
      </c>
      <c r="B5337" s="31">
        <v>45043</v>
      </c>
      <c r="C5337" s="31">
        <v>45016</v>
      </c>
      <c r="D5337" s="19" t="s">
        <v>435</v>
      </c>
      <c r="E5337" s="19" t="str">
        <f>IF(ISBLANK(LeaveTracker[[#This Row],[Employee Name]]),"-----",VLOOKUP(LeaveTracker[[#This Row],[Employee Name]],Employees[[Employee Name]:[Office]],7))</f>
        <v>INTERNAL</v>
      </c>
      <c r="F5337" s="19" t="str">
        <f>IF(ISBLANK(LeaveTracker[[#This Row],[Employee Name]]),"-----",VLOOKUP(LeaveTracker[[#This Row],[Employee Name]],Employees[[Employee Name]:[Office]],6))</f>
        <v>REGULAR</v>
      </c>
      <c r="G5337" s="24">
        <v>45015</v>
      </c>
      <c r="H5337" s="24">
        <v>45015</v>
      </c>
      <c r="I5337" s="19" t="s">
        <v>81</v>
      </c>
      <c r="K5337" s="61" t="str">
        <f ca="1">LeaveTracker[[#This Row],[Days]]&amp;" "&amp;LeaveTracker[[#This Row],[Type of Leave]]</f>
        <v>1 SL</v>
      </c>
      <c r="L5337" s="23">
        <f ca="1">NETWORKDAYS(LeaveTracker[[#This Row],[Start Date]],LeaveTracker[[#This Row],[End Date]],lstHolidays)</f>
        <v>1</v>
      </c>
      <c r="M5337" s="27"/>
    </row>
    <row r="5338" spans="1:13" ht="30" customHeight="1" x14ac:dyDescent="0.3">
      <c r="A5338" s="27">
        <f t="shared" si="58"/>
        <v>1577</v>
      </c>
      <c r="B5338" s="31">
        <v>45043</v>
      </c>
      <c r="C5338" s="31">
        <v>45040</v>
      </c>
      <c r="D5338" s="19" t="s">
        <v>708</v>
      </c>
      <c r="E5338" s="19" t="str">
        <f>IF(ISBLANK(LeaveTracker[[#This Row],[Employee Name]]),"-----",VLOOKUP(LeaveTracker[[#This Row],[Employee Name]],Employees[[Employee Name]:[Office]],7))</f>
        <v>ONT</v>
      </c>
      <c r="F5338" s="19" t="str">
        <f>IF(ISBLANK(LeaveTracker[[#This Row],[Employee Name]]),"-----",VLOOKUP(LeaveTracker[[#This Row],[Employee Name]],Employees[[Employee Name]:[Office]],6))</f>
        <v>CASUAL</v>
      </c>
      <c r="G5338" s="24">
        <v>45066</v>
      </c>
      <c r="H5338" s="24">
        <v>45066</v>
      </c>
      <c r="I5338" s="19" t="s">
        <v>298</v>
      </c>
      <c r="J5338" s="43" t="s">
        <v>105</v>
      </c>
      <c r="K5338" s="61" t="str">
        <f ca="1">LeaveTracker[[#This Row],[Days]]&amp;" "&amp;LeaveTracker[[#This Row],[Type of Leave]]</f>
        <v>0 OTHER</v>
      </c>
      <c r="L5338" s="23">
        <f ca="1">NETWORKDAYS(LeaveTracker[[#This Row],[Start Date]],LeaveTracker[[#This Row],[End Date]],lstHolidays)</f>
        <v>0</v>
      </c>
      <c r="M5338" s="27"/>
    </row>
    <row r="5339" spans="1:13" ht="30" customHeight="1" x14ac:dyDescent="0.3">
      <c r="A5339" s="27">
        <f t="shared" si="58"/>
        <v>1578</v>
      </c>
      <c r="B5339" s="31">
        <v>45043</v>
      </c>
      <c r="C5339" s="31">
        <v>45040</v>
      </c>
      <c r="D5339" s="19" t="s">
        <v>1010</v>
      </c>
      <c r="E5339" s="19" t="str">
        <f>IF(ISBLANK(LeaveTracker[[#This Row],[Employee Name]]),"-----",VLOOKUP(LeaveTracker[[#This Row],[Employee Name]],Employees[[Employee Name]:[Office]],7))</f>
        <v>NUTRITION OFFICE</v>
      </c>
      <c r="F5339" s="19" t="str">
        <f>IF(ISBLANK(LeaveTracker[[#This Row],[Employee Name]]),"-----",VLOOKUP(LeaveTracker[[#This Row],[Employee Name]],Employees[[Employee Name]:[Office]],6))</f>
        <v>REGULAR</v>
      </c>
      <c r="G5339" s="24">
        <v>45033</v>
      </c>
      <c r="H5339" s="24">
        <v>45035</v>
      </c>
      <c r="I5339" s="19" t="s">
        <v>82</v>
      </c>
      <c r="K5339" s="61" t="str">
        <f ca="1">LeaveTracker[[#This Row],[Days]]&amp;" "&amp;LeaveTracker[[#This Row],[Type of Leave]]</f>
        <v>3 VL</v>
      </c>
      <c r="L5339" s="23">
        <f ca="1">NETWORKDAYS(LeaveTracker[[#This Row],[Start Date]],LeaveTracker[[#This Row],[End Date]],lstHolidays)</f>
        <v>3</v>
      </c>
      <c r="M5339" s="27"/>
    </row>
    <row r="5340" spans="1:13" ht="30" customHeight="1" x14ac:dyDescent="0.3">
      <c r="A5340" s="27">
        <f t="shared" si="58"/>
        <v>1579</v>
      </c>
      <c r="B5340" s="31">
        <v>45043</v>
      </c>
      <c r="C5340" s="31">
        <v>45036</v>
      </c>
      <c r="D5340" s="19" t="s">
        <v>2110</v>
      </c>
      <c r="E5340" s="19" t="str">
        <f>IF(ISBLANK(LeaveTracker[[#This Row],[Employee Name]]),"-----",VLOOKUP(LeaveTracker[[#This Row],[Employee Name]],Employees[[Employee Name]:[Office]],7))</f>
        <v>ACCOUNTING</v>
      </c>
      <c r="F5340" s="19">
        <f>IF(ISBLANK(LeaveTracker[[#This Row],[Employee Name]]),"-----",VLOOKUP(LeaveTracker[[#This Row],[Employee Name]],Employees[[Employee Name]:[Office]],6))</f>
        <v>0</v>
      </c>
      <c r="G5340" s="24">
        <v>45035</v>
      </c>
      <c r="H5340" s="24">
        <v>45035</v>
      </c>
      <c r="I5340" s="19" t="s">
        <v>81</v>
      </c>
      <c r="K5340" s="61" t="str">
        <f ca="1">LeaveTracker[[#This Row],[Days]]&amp;" "&amp;LeaveTracker[[#This Row],[Type of Leave]]</f>
        <v>1 SL</v>
      </c>
      <c r="L5340" s="23">
        <f ca="1">NETWORKDAYS(LeaveTracker[[#This Row],[Start Date]],LeaveTracker[[#This Row],[End Date]],lstHolidays)</f>
        <v>1</v>
      </c>
      <c r="M5340" s="27"/>
    </row>
    <row r="5341" spans="1:13" ht="30" customHeight="1" x14ac:dyDescent="0.3">
      <c r="A5341" s="27">
        <f t="shared" si="58"/>
        <v>1580</v>
      </c>
      <c r="B5341" s="31">
        <v>45043</v>
      </c>
      <c r="C5341" s="31">
        <v>45036</v>
      </c>
      <c r="D5341" s="19" t="s">
        <v>1753</v>
      </c>
      <c r="E5341" s="19" t="str">
        <f>IF(ISBLANK(LeaveTracker[[#This Row],[Employee Name]]),"-----",VLOOKUP(LeaveTracker[[#This Row],[Employee Name]],Employees[[Employee Name]:[Office]],7))</f>
        <v>ACCOUNTING</v>
      </c>
      <c r="F5341" s="19" t="str">
        <f>IF(ISBLANK(LeaveTracker[[#This Row],[Employee Name]]),"-----",VLOOKUP(LeaveTracker[[#This Row],[Employee Name]],Employees[[Employee Name]:[Office]],6))</f>
        <v>CASUAL</v>
      </c>
      <c r="G5341" s="24">
        <v>45034</v>
      </c>
      <c r="H5341" s="24">
        <v>45035</v>
      </c>
      <c r="I5341" s="19" t="s">
        <v>81</v>
      </c>
      <c r="K5341" s="61" t="str">
        <f ca="1">LeaveTracker[[#This Row],[Days]]&amp;" "&amp;LeaveTracker[[#This Row],[Type of Leave]]</f>
        <v>2 SL</v>
      </c>
      <c r="L5341" s="23">
        <f ca="1">NETWORKDAYS(LeaveTracker[[#This Row],[Start Date]],LeaveTracker[[#This Row],[End Date]],lstHolidays)</f>
        <v>2</v>
      </c>
      <c r="M5341" s="27"/>
    </row>
    <row r="5342" spans="1:13" ht="30" customHeight="1" x14ac:dyDescent="0.3">
      <c r="A5342" s="27">
        <f t="shared" si="58"/>
        <v>1581</v>
      </c>
      <c r="B5342" s="31">
        <v>45043</v>
      </c>
      <c r="C5342" s="31">
        <v>45036</v>
      </c>
      <c r="D5342" s="19" t="s">
        <v>871</v>
      </c>
      <c r="E5342" s="19" t="str">
        <f>IF(ISBLANK(LeaveTracker[[#This Row],[Employee Name]]),"-----",VLOOKUP(LeaveTracker[[#This Row],[Employee Name]],Employees[[Employee Name]:[Office]],7))</f>
        <v>ACCOUNTING</v>
      </c>
      <c r="F5342" s="19" t="str">
        <f>IF(ISBLANK(LeaveTracker[[#This Row],[Employee Name]]),"-----",VLOOKUP(LeaveTracker[[#This Row],[Employee Name]],Employees[[Employee Name]:[Office]],6))</f>
        <v>REGULAR</v>
      </c>
      <c r="G5342" s="24">
        <v>45035</v>
      </c>
      <c r="H5342" s="24">
        <v>45035</v>
      </c>
      <c r="I5342" s="19" t="s">
        <v>298</v>
      </c>
      <c r="J5342" s="43" t="s">
        <v>105</v>
      </c>
      <c r="K5342" s="61" t="str">
        <f ca="1">LeaveTracker[[#This Row],[Days]]&amp;" "&amp;LeaveTracker[[#This Row],[Type of Leave]]</f>
        <v>1 OTHER</v>
      </c>
      <c r="L5342" s="23">
        <f ca="1">NETWORKDAYS(LeaveTracker[[#This Row],[Start Date]],LeaveTracker[[#This Row],[End Date]],lstHolidays)</f>
        <v>1</v>
      </c>
      <c r="M5342" s="27"/>
    </row>
    <row r="5343" spans="1:13" ht="30" customHeight="1" x14ac:dyDescent="0.3">
      <c r="A5343" s="27">
        <f t="shared" ref="A5343:A5406" si="59">A5342+1</f>
        <v>1582</v>
      </c>
      <c r="B5343" s="31">
        <v>45051</v>
      </c>
      <c r="C5343" s="31">
        <v>45049</v>
      </c>
      <c r="D5343" s="19" t="s">
        <v>1800</v>
      </c>
      <c r="E5343" s="19" t="str">
        <f>IF(ISBLANK(LeaveTracker[[#This Row],[Employee Name]]),"-----",VLOOKUP(LeaveTracker[[#This Row],[Employee Name]],Employees[[Employee Name]:[Office]],7))</f>
        <v>GSO</v>
      </c>
      <c r="F5343" s="19" t="str">
        <f>IF(ISBLANK(LeaveTracker[[#This Row],[Employee Name]]),"-----",VLOOKUP(LeaveTracker[[#This Row],[Employee Name]],Employees[[Employee Name]:[Office]],6))</f>
        <v>CASUAL</v>
      </c>
      <c r="G5343" s="24">
        <v>45068</v>
      </c>
      <c r="H5343" s="24">
        <v>45073</v>
      </c>
      <c r="I5343" s="19" t="s">
        <v>82</v>
      </c>
      <c r="K5343" s="61" t="str">
        <f ca="1">LeaveTracker[[#This Row],[Days]]&amp;" "&amp;LeaveTracker[[#This Row],[Type of Leave]]</f>
        <v>5 VL</v>
      </c>
      <c r="L5343" s="23">
        <f ca="1">NETWORKDAYS(LeaveTracker[[#This Row],[Start Date]],LeaveTracker[[#This Row],[End Date]],lstHolidays)</f>
        <v>5</v>
      </c>
      <c r="M5343" s="27"/>
    </row>
    <row r="5344" spans="1:13" ht="30" customHeight="1" x14ac:dyDescent="0.3">
      <c r="A5344" s="27">
        <f t="shared" si="59"/>
        <v>1583</v>
      </c>
      <c r="B5344" s="31">
        <v>45051</v>
      </c>
      <c r="C5344" s="31">
        <v>45041</v>
      </c>
      <c r="D5344" s="19" t="s">
        <v>283</v>
      </c>
      <c r="E5344" s="19" t="str">
        <f>IF(ISBLANK(LeaveTracker[[#This Row],[Employee Name]]),"-----",VLOOKUP(LeaveTracker[[#This Row],[Employee Name]],Employees[[Employee Name]:[Office]],7))</f>
        <v>PICNIC GROVE</v>
      </c>
      <c r="F5344" s="19" t="str">
        <f>IF(ISBLANK(LeaveTracker[[#This Row],[Employee Name]]),"-----",VLOOKUP(LeaveTracker[[#This Row],[Employee Name]],Employees[[Employee Name]:[Office]],6))</f>
        <v>REGULAR</v>
      </c>
      <c r="G5344" s="24">
        <v>45065</v>
      </c>
      <c r="H5344" s="24">
        <v>45066</v>
      </c>
      <c r="I5344" s="19" t="s">
        <v>81</v>
      </c>
      <c r="K5344" s="61" t="str">
        <f>LeaveTracker[[#This Row],[Days]]&amp;" "&amp;LeaveTracker[[#This Row],[Type of Leave]]</f>
        <v>2 SL</v>
      </c>
      <c r="L5344" s="23">
        <v>2</v>
      </c>
      <c r="M5344" s="27"/>
    </row>
    <row r="5345" spans="1:13" ht="30" customHeight="1" x14ac:dyDescent="0.3">
      <c r="A5345" s="27">
        <f t="shared" si="59"/>
        <v>1584</v>
      </c>
      <c r="B5345" s="31">
        <v>45051</v>
      </c>
      <c r="C5345" s="31">
        <v>45043</v>
      </c>
      <c r="D5345" s="19" t="s">
        <v>405</v>
      </c>
      <c r="E5345" s="19" t="str">
        <f>IF(ISBLANK(LeaveTracker[[#This Row],[Employee Name]]),"-----",VLOOKUP(LeaveTracker[[#This Row],[Employee Name]],Employees[[Employee Name]:[Office]],7))</f>
        <v>CTO</v>
      </c>
      <c r="F5345" s="19" t="str">
        <f>IF(ISBLANK(LeaveTracker[[#This Row],[Employee Name]]),"-----",VLOOKUP(LeaveTracker[[#This Row],[Employee Name]],Employees[[Employee Name]:[Office]],6))</f>
        <v>REGULAR</v>
      </c>
      <c r="G5345" s="24">
        <v>45042</v>
      </c>
      <c r="H5345" s="24">
        <v>45042</v>
      </c>
      <c r="I5345" s="19" t="s">
        <v>81</v>
      </c>
      <c r="K5345" s="61" t="str">
        <f ca="1">LeaveTracker[[#This Row],[Days]]&amp;" "&amp;LeaveTracker[[#This Row],[Type of Leave]]</f>
        <v>1 SL</v>
      </c>
      <c r="L5345" s="23">
        <f ca="1">NETWORKDAYS(LeaveTracker[[#This Row],[Start Date]],LeaveTracker[[#This Row],[End Date]],lstHolidays)</f>
        <v>1</v>
      </c>
      <c r="M5345" s="27"/>
    </row>
    <row r="5346" spans="1:13" ht="30" customHeight="1" x14ac:dyDescent="0.3">
      <c r="A5346" s="27">
        <f t="shared" si="59"/>
        <v>1585</v>
      </c>
      <c r="B5346" s="31">
        <v>45051</v>
      </c>
      <c r="C5346" s="31">
        <v>45042</v>
      </c>
      <c r="D5346" s="19" t="s">
        <v>624</v>
      </c>
      <c r="E5346" s="19" t="str">
        <f>IF(ISBLANK(LeaveTracker[[#This Row],[Employee Name]]),"-----",VLOOKUP(LeaveTracker[[#This Row],[Employee Name]],Employees[[Employee Name]:[Office]],7))</f>
        <v>CTO</v>
      </c>
      <c r="F5346" s="19" t="str">
        <f>IF(ISBLANK(LeaveTracker[[#This Row],[Employee Name]]),"-----",VLOOKUP(LeaveTracker[[#This Row],[Employee Name]],Employees[[Employee Name]:[Office]],6))</f>
        <v>REGULAR</v>
      </c>
      <c r="G5346" s="24">
        <v>45051</v>
      </c>
      <c r="H5346" s="24">
        <v>45051</v>
      </c>
      <c r="I5346" s="19" t="s">
        <v>82</v>
      </c>
      <c r="K5346" s="61" t="str">
        <f ca="1">LeaveTracker[[#This Row],[Days]]&amp;" "&amp;LeaveTracker[[#This Row],[Type of Leave]]</f>
        <v>1 VL</v>
      </c>
      <c r="L5346" s="23">
        <f ca="1">NETWORKDAYS(LeaveTracker[[#This Row],[Start Date]],LeaveTracker[[#This Row],[End Date]],lstHolidays)</f>
        <v>1</v>
      </c>
      <c r="M5346" s="27"/>
    </row>
    <row r="5347" spans="1:13" ht="30" customHeight="1" x14ac:dyDescent="0.3">
      <c r="A5347" s="27">
        <f t="shared" si="59"/>
        <v>1586</v>
      </c>
      <c r="B5347" s="31">
        <v>45051</v>
      </c>
      <c r="C5347" s="31">
        <v>45043</v>
      </c>
      <c r="D5347" s="19" t="s">
        <v>407</v>
      </c>
      <c r="E5347" s="19" t="str">
        <f>IF(ISBLANK(LeaveTracker[[#This Row],[Employee Name]]),"-----",VLOOKUP(LeaveTracker[[#This Row],[Employee Name]],Employees[[Employee Name]:[Office]],7))</f>
        <v>CTO</v>
      </c>
      <c r="F5347" s="19" t="str">
        <f>IF(ISBLANK(LeaveTracker[[#This Row],[Employee Name]]),"-----",VLOOKUP(LeaveTracker[[#This Row],[Employee Name]],Employees[[Employee Name]:[Office]],6))</f>
        <v>REGULAR</v>
      </c>
      <c r="G5347" s="24">
        <v>45042</v>
      </c>
      <c r="H5347" s="24">
        <v>45042</v>
      </c>
      <c r="I5347" s="19" t="s">
        <v>81</v>
      </c>
      <c r="K5347" s="61" t="str">
        <f ca="1">LeaveTracker[[#This Row],[Days]]&amp;" "&amp;LeaveTracker[[#This Row],[Type of Leave]]</f>
        <v>1 SL</v>
      </c>
      <c r="L5347" s="23">
        <f ca="1">NETWORKDAYS(LeaveTracker[[#This Row],[Start Date]],LeaveTracker[[#This Row],[End Date]],lstHolidays)</f>
        <v>1</v>
      </c>
      <c r="M5347" s="27"/>
    </row>
    <row r="5348" spans="1:13" ht="30" customHeight="1" x14ac:dyDescent="0.3">
      <c r="A5348" s="27">
        <f t="shared" si="59"/>
        <v>1587</v>
      </c>
      <c r="B5348" s="31">
        <v>45051</v>
      </c>
      <c r="C5348" s="31">
        <v>45043</v>
      </c>
      <c r="D5348" s="19" t="s">
        <v>1842</v>
      </c>
      <c r="E5348" s="19" t="str">
        <f>IF(ISBLANK(LeaveTracker[[#This Row],[Employee Name]]),"-----",VLOOKUP(LeaveTracker[[#This Row],[Employee Name]],Employees[[Employee Name]:[Office]],7))</f>
        <v>CPDO</v>
      </c>
      <c r="F5348" s="19" t="str">
        <f>IF(ISBLANK(LeaveTracker[[#This Row],[Employee Name]]),"-----",VLOOKUP(LeaveTracker[[#This Row],[Employee Name]],Employees[[Employee Name]:[Office]],6))</f>
        <v>CASUAL</v>
      </c>
      <c r="G5348" s="24">
        <v>45049</v>
      </c>
      <c r="H5348" s="24">
        <v>45049</v>
      </c>
      <c r="I5348" s="19" t="s">
        <v>82</v>
      </c>
      <c r="K5348" s="61" t="str">
        <f ca="1">LeaveTracker[[#This Row],[Days]]&amp;" "&amp;LeaveTracker[[#This Row],[Type of Leave]]</f>
        <v>1 VL</v>
      </c>
      <c r="L5348" s="23">
        <f ca="1">NETWORKDAYS(LeaveTracker[[#This Row],[Start Date]],LeaveTracker[[#This Row],[End Date]],lstHolidays)</f>
        <v>1</v>
      </c>
      <c r="M5348" s="27"/>
    </row>
    <row r="5349" spans="1:13" ht="30" customHeight="1" x14ac:dyDescent="0.3">
      <c r="A5349" s="27">
        <f t="shared" si="59"/>
        <v>1588</v>
      </c>
      <c r="B5349" s="31">
        <v>45051</v>
      </c>
      <c r="C5349" s="31">
        <v>45050</v>
      </c>
      <c r="D5349" s="19" t="s">
        <v>2017</v>
      </c>
      <c r="E5349" s="19" t="str">
        <f>IF(ISBLANK(LeaveTracker[[#This Row],[Employee Name]]),"-----",VLOOKUP(LeaveTracker[[#This Row],[Employee Name]],Employees[[Employee Name]:[Office]],7))</f>
        <v>HRMO</v>
      </c>
      <c r="F5349" s="19" t="str">
        <f>IF(ISBLANK(LeaveTracker[[#This Row],[Employee Name]]),"-----",VLOOKUP(LeaveTracker[[#This Row],[Employee Name]],Employees[[Employee Name]:[Office]],6))</f>
        <v>REGULAR</v>
      </c>
      <c r="G5349" s="24">
        <v>45061</v>
      </c>
      <c r="H5349" s="24">
        <v>45065</v>
      </c>
      <c r="I5349" s="19" t="s">
        <v>82</v>
      </c>
      <c r="K5349" s="61" t="str">
        <f ca="1">LeaveTracker[[#This Row],[Days]]&amp;" "&amp;LeaveTracker[[#This Row],[Type of Leave]]</f>
        <v>5 VL</v>
      </c>
      <c r="L5349" s="23">
        <f ca="1">NETWORKDAYS(LeaveTracker[[#This Row],[Start Date]],LeaveTracker[[#This Row],[End Date]],lstHolidays)</f>
        <v>5</v>
      </c>
      <c r="M5349" s="27"/>
    </row>
    <row r="5350" spans="1:13" ht="30" customHeight="1" x14ac:dyDescent="0.3">
      <c r="A5350" s="27">
        <f t="shared" si="59"/>
        <v>1589</v>
      </c>
      <c r="B5350" s="31">
        <v>45051</v>
      </c>
      <c r="C5350" s="31">
        <v>45043</v>
      </c>
      <c r="D5350" s="19" t="s">
        <v>2287</v>
      </c>
      <c r="E5350" s="19" t="str">
        <f>IF(ISBLANK(LeaveTracker[[#This Row],[Employee Name]]),"-----",VLOOKUP(LeaveTracker[[#This Row],[Employee Name]],Employees[[Employee Name]:[Office]],7))</f>
        <v>CHO</v>
      </c>
      <c r="F5350" s="19">
        <f>IF(ISBLANK(LeaveTracker[[#This Row],[Employee Name]]),"-----",VLOOKUP(LeaveTracker[[#This Row],[Employee Name]],Employees[[Employee Name]:[Office]],6))</f>
        <v>0</v>
      </c>
      <c r="G5350" s="24">
        <v>45034</v>
      </c>
      <c r="H5350" s="24">
        <v>45034</v>
      </c>
      <c r="I5350" s="19" t="s">
        <v>81</v>
      </c>
      <c r="K5350" s="61" t="str">
        <f ca="1">LeaveTracker[[#This Row],[Days]]&amp;" "&amp;LeaveTracker[[#This Row],[Type of Leave]]</f>
        <v>1 SL</v>
      </c>
      <c r="L5350" s="23">
        <f ca="1">NETWORKDAYS(LeaveTracker[[#This Row],[Start Date]],LeaveTracker[[#This Row],[End Date]],lstHolidays)</f>
        <v>1</v>
      </c>
      <c r="M5350" s="27"/>
    </row>
    <row r="5351" spans="1:13" ht="30" customHeight="1" x14ac:dyDescent="0.3">
      <c r="A5351" s="27">
        <v>1589</v>
      </c>
      <c r="B5351" s="31">
        <v>45051</v>
      </c>
      <c r="C5351" s="31">
        <v>45043</v>
      </c>
      <c r="D5351" s="19" t="s">
        <v>2287</v>
      </c>
      <c r="E5351" s="19" t="str">
        <f>IF(ISBLANK(LeaveTracker[[#This Row],[Employee Name]]),"-----",VLOOKUP(LeaveTracker[[#This Row],[Employee Name]],Employees[[Employee Name]:[Office]],7))</f>
        <v>CHO</v>
      </c>
      <c r="F5351" s="19">
        <f>IF(ISBLANK(LeaveTracker[[#This Row],[Employee Name]]),"-----",VLOOKUP(LeaveTracker[[#This Row],[Employee Name]],Employees[[Employee Name]:[Office]],6))</f>
        <v>0</v>
      </c>
      <c r="G5351" s="24">
        <v>45042</v>
      </c>
      <c r="H5351" s="24">
        <v>45042</v>
      </c>
      <c r="I5351" s="19" t="s">
        <v>81</v>
      </c>
      <c r="K5351" s="61" t="str">
        <f ca="1">LeaveTracker[[#This Row],[Days]]&amp;" "&amp;LeaveTracker[[#This Row],[Type of Leave]]</f>
        <v>1 SL</v>
      </c>
      <c r="L5351" s="23">
        <f ca="1">NETWORKDAYS(LeaveTracker[[#This Row],[Start Date]],LeaveTracker[[#This Row],[End Date]],lstHolidays)</f>
        <v>1</v>
      </c>
      <c r="M5351" s="27"/>
    </row>
    <row r="5352" spans="1:13" ht="30" customHeight="1" x14ac:dyDescent="0.3">
      <c r="A5352" s="27">
        <f t="shared" si="59"/>
        <v>1590</v>
      </c>
      <c r="B5352" s="31">
        <v>45051</v>
      </c>
      <c r="C5352" s="31">
        <v>45042</v>
      </c>
      <c r="D5352" s="19" t="s">
        <v>826</v>
      </c>
      <c r="E5352" s="19" t="str">
        <f>IF(ISBLANK(LeaveTracker[[#This Row],[Employee Name]]),"-----",VLOOKUP(LeaveTracker[[#This Row],[Employee Name]],Employees[[Employee Name]:[Office]],7))</f>
        <v>CHO</v>
      </c>
      <c r="F5352" s="19" t="str">
        <f>IF(ISBLANK(LeaveTracker[[#This Row],[Employee Name]]),"-----",VLOOKUP(LeaveTracker[[#This Row],[Employee Name]],Employees[[Employee Name]:[Office]],6))</f>
        <v>REGULAR</v>
      </c>
      <c r="G5352" s="24">
        <v>45041</v>
      </c>
      <c r="H5352" s="24">
        <v>45041</v>
      </c>
      <c r="I5352" s="19" t="s">
        <v>298</v>
      </c>
      <c r="J5352" s="43" t="s">
        <v>158</v>
      </c>
      <c r="K5352" s="61" t="str">
        <f ca="1">LeaveTracker[[#This Row],[Days]]&amp;" "&amp;LeaveTracker[[#This Row],[Type of Leave]]</f>
        <v>1 OTHER</v>
      </c>
      <c r="L5352" s="23">
        <f ca="1">NETWORKDAYS(LeaveTracker[[#This Row],[Start Date]],LeaveTracker[[#This Row],[End Date]],lstHolidays)</f>
        <v>1</v>
      </c>
      <c r="M5352" s="27"/>
    </row>
    <row r="5353" spans="1:13" ht="30" customHeight="1" x14ac:dyDescent="0.3">
      <c r="A5353" s="27">
        <f t="shared" si="59"/>
        <v>1591</v>
      </c>
      <c r="B5353" s="31">
        <v>45051</v>
      </c>
      <c r="C5353" s="31">
        <v>45043</v>
      </c>
      <c r="D5353" s="19" t="s">
        <v>175</v>
      </c>
      <c r="E5353" s="19" t="str">
        <f>IF(ISBLANK(LeaveTracker[[#This Row],[Employee Name]]),"-----",VLOOKUP(LeaveTracker[[#This Row],[Employee Name]],Employees[[Employee Name]:[Office]],7))</f>
        <v>HRMO</v>
      </c>
      <c r="F5353" s="19" t="str">
        <f>IF(ISBLANK(LeaveTracker[[#This Row],[Employee Name]]),"-----",VLOOKUP(LeaveTracker[[#This Row],[Employee Name]],Employees[[Employee Name]:[Office]],6))</f>
        <v>REGULAR</v>
      </c>
      <c r="G5353" s="24">
        <v>45044</v>
      </c>
      <c r="H5353" s="24">
        <v>45044</v>
      </c>
      <c r="I5353" s="19" t="s">
        <v>298</v>
      </c>
      <c r="J5353" s="43" t="s">
        <v>105</v>
      </c>
      <c r="K5353" s="61" t="str">
        <f ca="1">LeaveTracker[[#This Row],[Days]]&amp;" "&amp;LeaveTracker[[#This Row],[Type of Leave]]</f>
        <v>1 OTHER</v>
      </c>
      <c r="L5353" s="23">
        <f ca="1">NETWORKDAYS(LeaveTracker[[#This Row],[Start Date]],LeaveTracker[[#This Row],[End Date]],lstHolidays)</f>
        <v>1</v>
      </c>
      <c r="M5353" s="27"/>
    </row>
    <row r="5354" spans="1:13" ht="30" customHeight="1" x14ac:dyDescent="0.3">
      <c r="A5354" s="27">
        <f t="shared" si="59"/>
        <v>1592</v>
      </c>
      <c r="B5354" s="31">
        <v>45051</v>
      </c>
      <c r="C5354" s="31">
        <v>45041</v>
      </c>
      <c r="D5354" s="19" t="s">
        <v>488</v>
      </c>
      <c r="E5354" s="19" t="str">
        <f>IF(ISBLANK(LeaveTracker[[#This Row],[Employee Name]]),"-----",VLOOKUP(LeaveTracker[[#This Row],[Employee Name]],Employees[[Employee Name]:[Office]],7))</f>
        <v>THRDC</v>
      </c>
      <c r="F5354" s="19" t="str">
        <f>IF(ISBLANK(LeaveTracker[[#This Row],[Employee Name]]),"-----",VLOOKUP(LeaveTracker[[#This Row],[Employee Name]],Employees[[Employee Name]:[Office]],6))</f>
        <v>REGULAR</v>
      </c>
      <c r="G5354" s="24">
        <v>45044</v>
      </c>
      <c r="H5354" s="24">
        <v>45044</v>
      </c>
      <c r="I5354" s="19" t="s">
        <v>82</v>
      </c>
      <c r="K5354" s="61" t="str">
        <f ca="1">LeaveTracker[[#This Row],[Days]]&amp;" "&amp;LeaveTracker[[#This Row],[Type of Leave]]</f>
        <v>1 VL</v>
      </c>
      <c r="L5354" s="23">
        <f ca="1">NETWORKDAYS(LeaveTracker[[#This Row],[Start Date]],LeaveTracker[[#This Row],[End Date]],lstHolidays)</f>
        <v>1</v>
      </c>
      <c r="M5354" s="27"/>
    </row>
    <row r="5355" spans="1:13" ht="30" customHeight="1" x14ac:dyDescent="0.3">
      <c r="A5355" s="27">
        <f t="shared" si="59"/>
        <v>1593</v>
      </c>
      <c r="B5355" s="31">
        <v>45051</v>
      </c>
      <c r="C5355" s="31">
        <v>45040</v>
      </c>
      <c r="D5355" s="19" t="s">
        <v>1080</v>
      </c>
      <c r="E5355" s="19" t="str">
        <f>IF(ISBLANK(LeaveTracker[[#This Row],[Employee Name]]),"-----",VLOOKUP(LeaveTracker[[#This Row],[Employee Name]],Employees[[Employee Name]:[Office]],7))</f>
        <v>CTO</v>
      </c>
      <c r="F5355" s="19" t="str">
        <f>IF(ISBLANK(LeaveTracker[[#This Row],[Employee Name]]),"-----",VLOOKUP(LeaveTracker[[#This Row],[Employee Name]],Employees[[Employee Name]:[Office]],6))</f>
        <v>REGULAR</v>
      </c>
      <c r="G5355" s="24">
        <v>45044</v>
      </c>
      <c r="H5355" s="24">
        <v>45044</v>
      </c>
      <c r="I5355" s="19" t="s">
        <v>82</v>
      </c>
      <c r="K5355" s="61" t="str">
        <f ca="1">LeaveTracker[[#This Row],[Days]]&amp;" "&amp;LeaveTracker[[#This Row],[Type of Leave]]</f>
        <v>1 VL</v>
      </c>
      <c r="L5355" s="23">
        <f ca="1">NETWORKDAYS(LeaveTracker[[#This Row],[Start Date]],LeaveTracker[[#This Row],[End Date]],lstHolidays)</f>
        <v>1</v>
      </c>
      <c r="M5355" s="27"/>
    </row>
    <row r="5356" spans="1:13" ht="30" customHeight="1" x14ac:dyDescent="0.3">
      <c r="A5356" s="27">
        <f t="shared" si="59"/>
        <v>1594</v>
      </c>
      <c r="B5356" s="31">
        <v>45051</v>
      </c>
      <c r="C5356" s="31">
        <v>45043</v>
      </c>
      <c r="D5356" s="19" t="s">
        <v>1078</v>
      </c>
      <c r="E5356" s="19" t="str">
        <f>IF(ISBLANK(LeaveTracker[[#This Row],[Employee Name]]),"-----",VLOOKUP(LeaveTracker[[#This Row],[Employee Name]],Employees[[Employee Name]:[Office]],7))</f>
        <v>CTO</v>
      </c>
      <c r="F5356" s="19" t="str">
        <f>IF(ISBLANK(LeaveTracker[[#This Row],[Employee Name]]),"-----",VLOOKUP(LeaveTracker[[#This Row],[Employee Name]],Employees[[Employee Name]:[Office]],6))</f>
        <v>REGULAR</v>
      </c>
      <c r="G5356" s="24">
        <v>45040</v>
      </c>
      <c r="H5356" s="24">
        <v>45041</v>
      </c>
      <c r="I5356" s="19" t="s">
        <v>76</v>
      </c>
      <c r="K5356" s="61" t="str">
        <f ca="1">LeaveTracker[[#This Row],[Days]]&amp;" "&amp;LeaveTracker[[#This Row],[Type of Leave]]</f>
        <v>2 Maternity</v>
      </c>
      <c r="L5356" s="23">
        <f ca="1">NETWORKDAYS(LeaveTracker[[#This Row],[Start Date]],LeaveTracker[[#This Row],[End Date]],lstHolidays)</f>
        <v>2</v>
      </c>
      <c r="M5356" s="27"/>
    </row>
    <row r="5357" spans="1:13" ht="30" customHeight="1" x14ac:dyDescent="0.3">
      <c r="A5357" s="27">
        <f t="shared" si="59"/>
        <v>1595</v>
      </c>
      <c r="B5357" s="31">
        <v>45051</v>
      </c>
      <c r="C5357" s="31">
        <v>45043</v>
      </c>
      <c r="D5357" s="19" t="s">
        <v>525</v>
      </c>
      <c r="E5357" s="19" t="str">
        <f>IF(ISBLANK(LeaveTracker[[#This Row],[Employee Name]]),"-----",VLOOKUP(LeaveTracker[[#This Row],[Employee Name]],Employees[[Employee Name]:[Office]],7))</f>
        <v>GSO</v>
      </c>
      <c r="F5357" s="19" t="str">
        <f>IF(ISBLANK(LeaveTracker[[#This Row],[Employee Name]]),"-----",VLOOKUP(LeaveTracker[[#This Row],[Employee Name]],Employees[[Employee Name]:[Office]],6))</f>
        <v>REGULAR</v>
      </c>
      <c r="G5357" s="24">
        <v>45061</v>
      </c>
      <c r="H5357" s="24">
        <v>45061</v>
      </c>
      <c r="I5357" s="19" t="s">
        <v>82</v>
      </c>
      <c r="K5357" s="61" t="str">
        <f ca="1">LeaveTracker[[#This Row],[Days]]&amp;" "&amp;LeaveTracker[[#This Row],[Type of Leave]]</f>
        <v>1 VL</v>
      </c>
      <c r="L5357" s="23">
        <f ca="1">NETWORKDAYS(LeaveTracker[[#This Row],[Start Date]],LeaveTracker[[#This Row],[End Date]],lstHolidays)</f>
        <v>1</v>
      </c>
      <c r="M5357" s="27"/>
    </row>
    <row r="5358" spans="1:13" ht="30" customHeight="1" x14ac:dyDescent="0.3">
      <c r="A5358" s="27">
        <f t="shared" si="59"/>
        <v>1596</v>
      </c>
      <c r="B5358" s="31">
        <v>45051</v>
      </c>
      <c r="C5358" s="31">
        <v>45043</v>
      </c>
      <c r="D5358" s="19" t="s">
        <v>1772</v>
      </c>
      <c r="E5358" s="19" t="str">
        <f>IF(ISBLANK(LeaveTracker[[#This Row],[Employee Name]]),"-----",VLOOKUP(LeaveTracker[[#This Row],[Employee Name]],Employees[[Employee Name]:[Office]],7))</f>
        <v>LIBRARY</v>
      </c>
      <c r="F5358" s="19" t="str">
        <f>IF(ISBLANK(LeaveTracker[[#This Row],[Employee Name]]),"-----",VLOOKUP(LeaveTracker[[#This Row],[Employee Name]],Employees[[Employee Name]:[Office]],6))</f>
        <v>CASUAL</v>
      </c>
      <c r="G5358" s="24">
        <v>45042</v>
      </c>
      <c r="H5358" s="24">
        <v>45042</v>
      </c>
      <c r="I5358" s="19" t="s">
        <v>81</v>
      </c>
      <c r="K5358" s="61" t="str">
        <f ca="1">LeaveTracker[[#This Row],[Days]]&amp;" "&amp;LeaveTracker[[#This Row],[Type of Leave]]</f>
        <v>1 SL</v>
      </c>
      <c r="L5358" s="23">
        <f ca="1">NETWORKDAYS(LeaveTracker[[#This Row],[Start Date]],LeaveTracker[[#This Row],[End Date]],lstHolidays)</f>
        <v>1</v>
      </c>
      <c r="M5358" s="27"/>
    </row>
    <row r="5359" spans="1:13" ht="30" customHeight="1" x14ac:dyDescent="0.3">
      <c r="A5359" s="27">
        <f t="shared" si="59"/>
        <v>1597</v>
      </c>
      <c r="B5359" s="31">
        <v>45051</v>
      </c>
      <c r="C5359" s="31">
        <v>45043</v>
      </c>
      <c r="D5359" s="19" t="s">
        <v>1772</v>
      </c>
      <c r="E5359" s="19" t="str">
        <f>IF(ISBLANK(LeaveTracker[[#This Row],[Employee Name]]),"-----",VLOOKUP(LeaveTracker[[#This Row],[Employee Name]],Employees[[Employee Name]:[Office]],7))</f>
        <v>LIBRARY</v>
      </c>
      <c r="F5359" s="19" t="str">
        <f>IF(ISBLANK(LeaveTracker[[#This Row],[Employee Name]]),"-----",VLOOKUP(LeaveTracker[[#This Row],[Employee Name]],Employees[[Employee Name]:[Office]],6))</f>
        <v>CASUAL</v>
      </c>
      <c r="G5359" s="24">
        <v>45049</v>
      </c>
      <c r="H5359" s="24">
        <v>45050</v>
      </c>
      <c r="I5359" s="19" t="s">
        <v>82</v>
      </c>
      <c r="K5359" s="61" t="str">
        <f ca="1">LeaveTracker[[#This Row],[Days]]&amp;" "&amp;LeaveTracker[[#This Row],[Type of Leave]]</f>
        <v>2 VL</v>
      </c>
      <c r="L5359" s="23">
        <f ca="1">NETWORKDAYS(LeaveTracker[[#This Row],[Start Date]],LeaveTracker[[#This Row],[End Date]],lstHolidays)</f>
        <v>2</v>
      </c>
      <c r="M5359" s="27"/>
    </row>
    <row r="5360" spans="1:13" ht="30" customHeight="1" x14ac:dyDescent="0.3">
      <c r="A5360" s="27">
        <f t="shared" si="59"/>
        <v>1598</v>
      </c>
      <c r="B5360" s="31">
        <v>45051</v>
      </c>
      <c r="C5360" s="31">
        <v>45043</v>
      </c>
      <c r="D5360" s="19" t="s">
        <v>574</v>
      </c>
      <c r="E5360" s="19" t="str">
        <f>IF(ISBLANK(LeaveTracker[[#This Row],[Employee Name]]),"-----",VLOOKUP(LeaveTracker[[#This Row],[Employee Name]],Employees[[Employee Name]:[Office]],7))</f>
        <v>CCT</v>
      </c>
      <c r="F5360" s="19" t="str">
        <f>IF(ISBLANK(LeaveTracker[[#This Row],[Employee Name]]),"-----",VLOOKUP(LeaveTracker[[#This Row],[Employee Name]],Employees[[Employee Name]:[Office]],6))</f>
        <v>REGULAR</v>
      </c>
      <c r="G5360" s="24">
        <v>45051</v>
      </c>
      <c r="H5360" s="24">
        <v>45051</v>
      </c>
      <c r="I5360" s="19" t="s">
        <v>298</v>
      </c>
      <c r="J5360" s="43" t="s">
        <v>105</v>
      </c>
      <c r="K5360" s="61" t="str">
        <f ca="1">LeaveTracker[[#This Row],[Days]]&amp;" "&amp;LeaveTracker[[#This Row],[Type of Leave]]</f>
        <v>1 OTHER</v>
      </c>
      <c r="L5360" s="23">
        <f ca="1">NETWORKDAYS(LeaveTracker[[#This Row],[Start Date]],LeaveTracker[[#This Row],[End Date]],lstHolidays)</f>
        <v>1</v>
      </c>
      <c r="M5360" s="27"/>
    </row>
    <row r="5361" spans="1:13" ht="30" customHeight="1" x14ac:dyDescent="0.3">
      <c r="A5361" s="27">
        <f t="shared" si="59"/>
        <v>1599</v>
      </c>
      <c r="B5361" s="31">
        <v>45051</v>
      </c>
      <c r="C5361" s="31">
        <v>45041</v>
      </c>
      <c r="D5361" s="19" t="s">
        <v>2163</v>
      </c>
      <c r="E5361" s="19" t="str">
        <f>IF(ISBLANK(LeaveTracker[[#This Row],[Employee Name]]),"-----",VLOOKUP(LeaveTracker[[#This Row],[Employee Name]],Employees[[Employee Name]:[Office]],7))</f>
        <v>GSO</v>
      </c>
      <c r="F5361" s="19">
        <f>IF(ISBLANK(LeaveTracker[[#This Row],[Employee Name]]),"-----",VLOOKUP(LeaveTracker[[#This Row],[Employee Name]],Employees[[Employee Name]:[Office]],6))</f>
        <v>0</v>
      </c>
      <c r="G5361" s="24">
        <v>45048</v>
      </c>
      <c r="H5361" s="24">
        <v>45058</v>
      </c>
      <c r="I5361" s="19" t="s">
        <v>82</v>
      </c>
      <c r="K5361" s="61" t="str">
        <f ca="1">LeaveTracker[[#This Row],[Days]]&amp;" "&amp;LeaveTracker[[#This Row],[Type of Leave]]</f>
        <v>9 VL</v>
      </c>
      <c r="L5361" s="23">
        <f ca="1">NETWORKDAYS(LeaveTracker[[#This Row],[Start Date]],LeaveTracker[[#This Row],[End Date]],lstHolidays)</f>
        <v>9</v>
      </c>
      <c r="M5361" s="27"/>
    </row>
    <row r="5362" spans="1:13" ht="30" customHeight="1" x14ac:dyDescent="0.3">
      <c r="A5362" s="27">
        <f t="shared" si="59"/>
        <v>1600</v>
      </c>
      <c r="B5362" s="31">
        <v>45051</v>
      </c>
      <c r="C5362" s="31">
        <v>45044</v>
      </c>
      <c r="D5362" s="19" t="s">
        <v>459</v>
      </c>
      <c r="E5362" s="19" t="str">
        <f>IF(ISBLANK(LeaveTracker[[#This Row],[Employee Name]]),"-----",VLOOKUP(LeaveTracker[[#This Row],[Employee Name]],Employees[[Employee Name]:[Office]],7))</f>
        <v>HRMO</v>
      </c>
      <c r="F5362" s="19" t="str">
        <f>IF(ISBLANK(LeaveTracker[[#This Row],[Employee Name]]),"-----",VLOOKUP(LeaveTracker[[#This Row],[Employee Name]],Employees[[Employee Name]:[Office]],6))</f>
        <v>REGULAR</v>
      </c>
      <c r="G5362" s="24">
        <v>45048</v>
      </c>
      <c r="H5362" s="24">
        <v>45048</v>
      </c>
      <c r="I5362" s="19" t="s">
        <v>298</v>
      </c>
      <c r="J5362" s="43" t="s">
        <v>105</v>
      </c>
      <c r="K5362" s="61" t="str">
        <f ca="1">LeaveTracker[[#This Row],[Days]]&amp;" "&amp;LeaveTracker[[#This Row],[Type of Leave]]</f>
        <v>1 OTHER</v>
      </c>
      <c r="L5362" s="23">
        <f ca="1">NETWORKDAYS(LeaveTracker[[#This Row],[Start Date]],LeaveTracker[[#This Row],[End Date]],lstHolidays)</f>
        <v>1</v>
      </c>
      <c r="M5362" s="27"/>
    </row>
    <row r="5363" spans="1:13" ht="30" customHeight="1" x14ac:dyDescent="0.3">
      <c r="A5363" s="27">
        <f t="shared" si="59"/>
        <v>1601</v>
      </c>
      <c r="B5363" s="31">
        <v>45051</v>
      </c>
      <c r="C5363" s="31">
        <v>45043</v>
      </c>
      <c r="D5363" s="19" t="s">
        <v>722</v>
      </c>
      <c r="E5363" s="19" t="str">
        <f>IF(ISBLANK(LeaveTracker[[#This Row],[Employee Name]]),"-----",VLOOKUP(LeaveTracker[[#This Row],[Employee Name]],Employees[[Employee Name]:[Office]],7))</f>
        <v>LCR</v>
      </c>
      <c r="F5363" s="19" t="str">
        <f>IF(ISBLANK(LeaveTracker[[#This Row],[Employee Name]]),"-----",VLOOKUP(LeaveTracker[[#This Row],[Employee Name]],Employees[[Employee Name]:[Office]],6))</f>
        <v>REGULAR</v>
      </c>
      <c r="G5363" s="24">
        <v>45061</v>
      </c>
      <c r="H5363" s="24">
        <v>45062</v>
      </c>
      <c r="I5363" s="19" t="s">
        <v>298</v>
      </c>
      <c r="J5363" s="43" t="s">
        <v>105</v>
      </c>
      <c r="K5363" s="61" t="str">
        <f ca="1">LeaveTracker[[#This Row],[Days]]&amp;" "&amp;LeaveTracker[[#This Row],[Type of Leave]]</f>
        <v>2 OTHER</v>
      </c>
      <c r="L5363" s="23">
        <f ca="1">NETWORKDAYS(LeaveTracker[[#This Row],[Start Date]],LeaveTracker[[#This Row],[End Date]],lstHolidays)</f>
        <v>2</v>
      </c>
      <c r="M5363" s="27"/>
    </row>
    <row r="5364" spans="1:13" ht="30" customHeight="1" x14ac:dyDescent="0.3">
      <c r="A5364" s="27">
        <f t="shared" si="59"/>
        <v>1602</v>
      </c>
      <c r="B5364" s="31">
        <v>45051</v>
      </c>
      <c r="C5364" s="31">
        <v>45043</v>
      </c>
      <c r="D5364" s="19" t="s">
        <v>722</v>
      </c>
      <c r="E5364" s="19" t="str">
        <f>IF(ISBLANK(LeaveTracker[[#This Row],[Employee Name]]),"-----",VLOOKUP(LeaveTracker[[#This Row],[Employee Name]],Employees[[Employee Name]:[Office]],7))</f>
        <v>LCR</v>
      </c>
      <c r="F5364" s="19" t="str">
        <f>IF(ISBLANK(LeaveTracker[[#This Row],[Employee Name]]),"-----",VLOOKUP(LeaveTracker[[#This Row],[Employee Name]],Employees[[Employee Name]:[Office]],6))</f>
        <v>REGULAR</v>
      </c>
      <c r="G5364" s="24">
        <v>45054</v>
      </c>
      <c r="H5364" s="24">
        <v>45054</v>
      </c>
      <c r="I5364" s="19" t="s">
        <v>82</v>
      </c>
      <c r="K5364" s="61" t="str">
        <f ca="1">LeaveTracker[[#This Row],[Days]]&amp;" "&amp;LeaveTracker[[#This Row],[Type of Leave]]</f>
        <v>1 VL</v>
      </c>
      <c r="L5364" s="23">
        <f ca="1">NETWORKDAYS(LeaveTracker[[#This Row],[Start Date]],LeaveTracker[[#This Row],[End Date]],lstHolidays)</f>
        <v>1</v>
      </c>
      <c r="M5364" s="27"/>
    </row>
    <row r="5365" spans="1:13" ht="30" customHeight="1" x14ac:dyDescent="0.3">
      <c r="A5365" s="27">
        <f t="shared" si="59"/>
        <v>1603</v>
      </c>
      <c r="B5365" s="31">
        <v>45051</v>
      </c>
      <c r="C5365" s="31">
        <v>45042</v>
      </c>
      <c r="D5365" s="19" t="s">
        <v>1974</v>
      </c>
      <c r="E5365" s="19" t="str">
        <f>IF(ISBLANK(LeaveTracker[[#This Row],[Employee Name]]),"-----",VLOOKUP(LeaveTracker[[#This Row],[Employee Name]],Employees[[Employee Name]:[Office]],7))</f>
        <v>CENRO</v>
      </c>
      <c r="F5365" s="19">
        <f>IF(ISBLANK(LeaveTracker[[#This Row],[Employee Name]]),"-----",VLOOKUP(LeaveTracker[[#This Row],[Employee Name]],Employees[[Employee Name]:[Office]],6))</f>
        <v>0</v>
      </c>
      <c r="G5365" s="24">
        <v>45056</v>
      </c>
      <c r="H5365" s="24">
        <v>45056</v>
      </c>
      <c r="I5365" s="19" t="s">
        <v>82</v>
      </c>
      <c r="K5365" s="61" t="str">
        <f ca="1">LeaveTracker[[#This Row],[Days]]&amp;" "&amp;LeaveTracker[[#This Row],[Type of Leave]]</f>
        <v>1 VL</v>
      </c>
      <c r="L5365" s="23">
        <f ca="1">NETWORKDAYS(LeaveTracker[[#This Row],[Start Date]],LeaveTracker[[#This Row],[End Date]],lstHolidays)</f>
        <v>1</v>
      </c>
      <c r="M5365" s="27"/>
    </row>
    <row r="5366" spans="1:13" ht="30" customHeight="1" x14ac:dyDescent="0.3">
      <c r="A5366" s="27">
        <v>1603</v>
      </c>
      <c r="B5366" s="31">
        <v>45051</v>
      </c>
      <c r="C5366" s="31">
        <v>45042</v>
      </c>
      <c r="D5366" s="19" t="s">
        <v>1974</v>
      </c>
      <c r="E5366" s="19" t="str">
        <f>IF(ISBLANK(LeaveTracker[[#This Row],[Employee Name]]),"-----",VLOOKUP(LeaveTracker[[#This Row],[Employee Name]],Employees[[Employee Name]:[Office]],7))</f>
        <v>CENRO</v>
      </c>
      <c r="F5366" s="19">
        <f>IF(ISBLANK(LeaveTracker[[#This Row],[Employee Name]]),"-----",VLOOKUP(LeaveTracker[[#This Row],[Employee Name]],Employees[[Employee Name]:[Office]],6))</f>
        <v>0</v>
      </c>
      <c r="G5366" s="24">
        <v>45061</v>
      </c>
      <c r="H5366" s="24">
        <v>45061</v>
      </c>
      <c r="I5366" s="19" t="s">
        <v>82</v>
      </c>
      <c r="K5366" s="61" t="str">
        <f ca="1">LeaveTracker[[#This Row],[Days]]&amp;" "&amp;LeaveTracker[[#This Row],[Type of Leave]]</f>
        <v>1 VL</v>
      </c>
      <c r="L5366" s="23">
        <f ca="1">NETWORKDAYS(LeaveTracker[[#This Row],[Start Date]],LeaveTracker[[#This Row],[End Date]],lstHolidays)</f>
        <v>1</v>
      </c>
      <c r="M5366" s="27"/>
    </row>
    <row r="5367" spans="1:13" ht="30" customHeight="1" x14ac:dyDescent="0.3">
      <c r="A5367" s="27">
        <f t="shared" si="59"/>
        <v>1604</v>
      </c>
      <c r="B5367" s="31">
        <v>45051</v>
      </c>
      <c r="C5367" s="31">
        <v>45044</v>
      </c>
      <c r="D5367" s="19" t="s">
        <v>1103</v>
      </c>
      <c r="E5367" s="19" t="str">
        <f>IF(ISBLANK(LeaveTracker[[#This Row],[Employee Name]]),"-----",VLOOKUP(LeaveTracker[[#This Row],[Employee Name]],Employees[[Employee Name]:[Office]],7))</f>
        <v>CPDO</v>
      </c>
      <c r="F5367" s="19" t="str">
        <f>IF(ISBLANK(LeaveTracker[[#This Row],[Employee Name]]),"-----",VLOOKUP(LeaveTracker[[#This Row],[Employee Name]],Employees[[Employee Name]:[Office]],6))</f>
        <v>REGULAR</v>
      </c>
      <c r="G5367" s="24">
        <v>45040</v>
      </c>
      <c r="H5367" s="24">
        <v>45041</v>
      </c>
      <c r="I5367" s="19" t="s">
        <v>81</v>
      </c>
      <c r="K5367" s="61" t="str">
        <f ca="1">LeaveTracker[[#This Row],[Days]]&amp;" "&amp;LeaveTracker[[#This Row],[Type of Leave]]</f>
        <v>2 SL</v>
      </c>
      <c r="L5367" s="23">
        <f ca="1">NETWORKDAYS(LeaveTracker[[#This Row],[Start Date]],LeaveTracker[[#This Row],[End Date]],lstHolidays)</f>
        <v>2</v>
      </c>
      <c r="M5367" s="27"/>
    </row>
    <row r="5368" spans="1:13" ht="30" customHeight="1" x14ac:dyDescent="0.3">
      <c r="A5368" s="27">
        <f t="shared" si="59"/>
        <v>1605</v>
      </c>
      <c r="B5368" s="31">
        <v>45051</v>
      </c>
      <c r="C5368" s="31">
        <v>45044</v>
      </c>
      <c r="D5368" s="19" t="s">
        <v>415</v>
      </c>
      <c r="E5368" s="19" t="str">
        <f>IF(ISBLANK(LeaveTracker[[#This Row],[Employee Name]]),"-----",VLOOKUP(LeaveTracker[[#This Row],[Employee Name]],Employees[[Employee Name]:[Office]],7))</f>
        <v>CTO</v>
      </c>
      <c r="F5368" s="19" t="str">
        <f>IF(ISBLANK(LeaveTracker[[#This Row],[Employee Name]]),"-----",VLOOKUP(LeaveTracker[[#This Row],[Employee Name]],Employees[[Employee Name]:[Office]],6))</f>
        <v>REGULAR</v>
      </c>
      <c r="G5368" s="24">
        <v>45054</v>
      </c>
      <c r="H5368" s="24">
        <v>45056</v>
      </c>
      <c r="I5368" s="19" t="s">
        <v>82</v>
      </c>
      <c r="K5368" s="61" t="str">
        <f ca="1">LeaveTracker[[#This Row],[Days]]&amp;" "&amp;LeaveTracker[[#This Row],[Type of Leave]]</f>
        <v>3 VL</v>
      </c>
      <c r="L5368" s="23">
        <f ca="1">NETWORKDAYS(LeaveTracker[[#This Row],[Start Date]],LeaveTracker[[#This Row],[End Date]],lstHolidays)</f>
        <v>3</v>
      </c>
      <c r="M5368" s="27"/>
    </row>
    <row r="5369" spans="1:13" ht="30" customHeight="1" x14ac:dyDescent="0.3">
      <c r="A5369" s="27">
        <f t="shared" si="59"/>
        <v>1606</v>
      </c>
      <c r="B5369" s="31">
        <v>45051</v>
      </c>
      <c r="C5369" s="31">
        <v>45048</v>
      </c>
      <c r="D5369" s="19" t="s">
        <v>1080</v>
      </c>
      <c r="E5369" s="19" t="str">
        <f>IF(ISBLANK(LeaveTracker[[#This Row],[Employee Name]]),"-----",VLOOKUP(LeaveTracker[[#This Row],[Employee Name]],Employees[[Employee Name]:[Office]],7))</f>
        <v>CTO</v>
      </c>
      <c r="F5369" s="19" t="str">
        <f>IF(ISBLANK(LeaveTracker[[#This Row],[Employee Name]]),"-----",VLOOKUP(LeaveTracker[[#This Row],[Employee Name]],Employees[[Employee Name]:[Office]],6))</f>
        <v>REGULAR</v>
      </c>
      <c r="G5369" s="24">
        <v>45061</v>
      </c>
      <c r="H5369" s="24">
        <v>45061</v>
      </c>
      <c r="I5369" s="19" t="s">
        <v>82</v>
      </c>
      <c r="K5369" s="61" t="str">
        <f ca="1">LeaveTracker[[#This Row],[Days]]&amp;" "&amp;LeaveTracker[[#This Row],[Type of Leave]]</f>
        <v>1 VL</v>
      </c>
      <c r="L5369" s="23">
        <f ca="1">NETWORKDAYS(LeaveTracker[[#This Row],[Start Date]],LeaveTracker[[#This Row],[End Date]],lstHolidays)</f>
        <v>1</v>
      </c>
      <c r="M5369" s="27"/>
    </row>
    <row r="5370" spans="1:13" ht="30" customHeight="1" x14ac:dyDescent="0.3">
      <c r="A5370" s="27">
        <f t="shared" si="59"/>
        <v>1607</v>
      </c>
      <c r="B5370" s="31">
        <v>45051</v>
      </c>
      <c r="C5370" s="31">
        <v>45048</v>
      </c>
      <c r="D5370" s="19" t="s">
        <v>407</v>
      </c>
      <c r="E5370" s="19" t="str">
        <f>IF(ISBLANK(LeaveTracker[[#This Row],[Employee Name]]),"-----",VLOOKUP(LeaveTracker[[#This Row],[Employee Name]],Employees[[Employee Name]:[Office]],7))</f>
        <v>CTO</v>
      </c>
      <c r="F5370" s="19" t="str">
        <f>IF(ISBLANK(LeaveTracker[[#This Row],[Employee Name]]),"-----",VLOOKUP(LeaveTracker[[#This Row],[Employee Name]],Employees[[Employee Name]:[Office]],6))</f>
        <v>REGULAR</v>
      </c>
      <c r="G5370" s="24">
        <v>45061</v>
      </c>
      <c r="H5370" s="24">
        <v>45061</v>
      </c>
      <c r="I5370" s="19" t="s">
        <v>82</v>
      </c>
      <c r="K5370" s="61" t="str">
        <f ca="1">LeaveTracker[[#This Row],[Days]]&amp;" "&amp;LeaveTracker[[#This Row],[Type of Leave]]</f>
        <v>1 VL</v>
      </c>
      <c r="L5370" s="23">
        <f ca="1">NETWORKDAYS(LeaveTracker[[#This Row],[Start Date]],LeaveTracker[[#This Row],[End Date]],lstHolidays)</f>
        <v>1</v>
      </c>
      <c r="M5370" s="27"/>
    </row>
    <row r="5371" spans="1:13" ht="30" customHeight="1" x14ac:dyDescent="0.3">
      <c r="A5371" s="27">
        <f t="shared" si="59"/>
        <v>1608</v>
      </c>
      <c r="B5371" s="31">
        <v>45051</v>
      </c>
      <c r="C5371" s="31">
        <v>45048</v>
      </c>
      <c r="D5371" s="19" t="s">
        <v>2315</v>
      </c>
      <c r="E5371" s="19">
        <f>IF(ISBLANK(LeaveTracker[[#This Row],[Employee Name]]),"-----",VLOOKUP(LeaveTracker[[#This Row],[Employee Name]],Employees[[Employee Name]:[Office]],7))</f>
        <v>0</v>
      </c>
      <c r="F5371" s="19">
        <f>IF(ISBLANK(LeaveTracker[[#This Row],[Employee Name]]),"-----",VLOOKUP(LeaveTracker[[#This Row],[Employee Name]],Employees[[Employee Name]:[Office]],6))</f>
        <v>0</v>
      </c>
      <c r="G5371" s="24">
        <v>45062</v>
      </c>
      <c r="H5371" s="24">
        <v>45063</v>
      </c>
      <c r="I5371" s="19" t="s">
        <v>82</v>
      </c>
      <c r="K5371" s="61" t="str">
        <f ca="1">LeaveTracker[[#This Row],[Days]]&amp;" "&amp;LeaveTracker[[#This Row],[Type of Leave]]</f>
        <v>2 VL</v>
      </c>
      <c r="L5371" s="23">
        <f ca="1">NETWORKDAYS(LeaveTracker[[#This Row],[Start Date]],LeaveTracker[[#This Row],[End Date]],lstHolidays)</f>
        <v>2</v>
      </c>
      <c r="M5371" s="27"/>
    </row>
    <row r="5372" spans="1:13" ht="30" customHeight="1" x14ac:dyDescent="0.3">
      <c r="A5372" s="27">
        <f t="shared" si="59"/>
        <v>1609</v>
      </c>
      <c r="B5372" s="31">
        <v>45051</v>
      </c>
      <c r="D5372" s="19" t="s">
        <v>2206</v>
      </c>
      <c r="E5372" s="19" t="str">
        <f>IF(ISBLANK(LeaveTracker[[#This Row],[Employee Name]]),"-----",VLOOKUP(LeaveTracker[[#This Row],[Employee Name]],Employees[[Employee Name]:[Office]],7))</f>
        <v>CENRO</v>
      </c>
      <c r="F5372" s="19">
        <f>IF(ISBLANK(LeaveTracker[[#This Row],[Employee Name]]),"-----",VLOOKUP(LeaveTracker[[#This Row],[Employee Name]],Employees[[Employee Name]:[Office]],6))</f>
        <v>0</v>
      </c>
      <c r="G5372" s="24">
        <v>45050</v>
      </c>
      <c r="H5372" s="24">
        <v>45051</v>
      </c>
      <c r="I5372" s="19" t="s">
        <v>82</v>
      </c>
      <c r="K5372" s="61" t="str">
        <f ca="1">LeaveTracker[[#This Row],[Days]]&amp;" "&amp;LeaveTracker[[#This Row],[Type of Leave]]</f>
        <v>2 VL</v>
      </c>
      <c r="L5372" s="23">
        <f ca="1">NETWORKDAYS(LeaveTracker[[#This Row],[Start Date]],LeaveTracker[[#This Row],[End Date]],lstHolidays)</f>
        <v>2</v>
      </c>
      <c r="M5372" s="27"/>
    </row>
    <row r="5373" spans="1:13" ht="30" customHeight="1" x14ac:dyDescent="0.3">
      <c r="A5373" s="27">
        <f t="shared" si="59"/>
        <v>1610</v>
      </c>
      <c r="B5373" s="31">
        <v>45051</v>
      </c>
      <c r="C5373" s="31">
        <v>45048</v>
      </c>
      <c r="D5373" s="19" t="s">
        <v>1802</v>
      </c>
      <c r="E5373" s="19" t="str">
        <f>IF(ISBLANK(LeaveTracker[[#This Row],[Employee Name]]),"-----",VLOOKUP(LeaveTracker[[#This Row],[Employee Name]],Employees[[Employee Name]:[Office]],7))</f>
        <v>CENRO</v>
      </c>
      <c r="F5373" s="19" t="str">
        <f>IF(ISBLANK(LeaveTracker[[#This Row],[Employee Name]]),"-----",VLOOKUP(LeaveTracker[[#This Row],[Employee Name]],Employees[[Employee Name]:[Office]],6))</f>
        <v>CASUAL</v>
      </c>
      <c r="G5373" s="24">
        <v>45043</v>
      </c>
      <c r="H5373" s="24">
        <v>45044</v>
      </c>
      <c r="I5373" s="19" t="s">
        <v>81</v>
      </c>
      <c r="K5373" s="61" t="str">
        <f ca="1">LeaveTracker[[#This Row],[Days]]&amp;" "&amp;LeaveTracker[[#This Row],[Type of Leave]]</f>
        <v>2 SL</v>
      </c>
      <c r="L5373" s="23">
        <f ca="1">NETWORKDAYS(LeaveTracker[[#This Row],[Start Date]],LeaveTracker[[#This Row],[End Date]],lstHolidays)</f>
        <v>2</v>
      </c>
      <c r="M5373" s="27"/>
    </row>
    <row r="5374" spans="1:13" ht="30" customHeight="1" x14ac:dyDescent="0.3">
      <c r="A5374" s="27">
        <v>1610</v>
      </c>
      <c r="B5374" s="31">
        <v>45051</v>
      </c>
      <c r="C5374" s="31">
        <v>45048</v>
      </c>
      <c r="D5374" s="19" t="s">
        <v>1802</v>
      </c>
      <c r="E5374" s="19" t="str">
        <f>IF(ISBLANK(LeaveTracker[[#This Row],[Employee Name]]),"-----",VLOOKUP(LeaveTracker[[#This Row],[Employee Name]],Employees[[Employee Name]:[Office]],7))</f>
        <v>CENRO</v>
      </c>
      <c r="F5374" s="19" t="str">
        <f>IF(ISBLANK(LeaveTracker[[#This Row],[Employee Name]]),"-----",VLOOKUP(LeaveTracker[[#This Row],[Employee Name]],Employees[[Employee Name]:[Office]],6))</f>
        <v>CASUAL</v>
      </c>
      <c r="G5374" s="24">
        <v>45047</v>
      </c>
      <c r="H5374" s="24">
        <v>45047</v>
      </c>
      <c r="I5374" s="19" t="s">
        <v>81</v>
      </c>
      <c r="K5374" s="61" t="str">
        <f>LeaveTracker[[#This Row],[Days]]&amp;" "&amp;LeaveTracker[[#This Row],[Type of Leave]]</f>
        <v>1 SL</v>
      </c>
      <c r="L5374" s="23">
        <v>1</v>
      </c>
      <c r="M5374" s="27"/>
    </row>
    <row r="5375" spans="1:13" ht="30" customHeight="1" x14ac:dyDescent="0.3">
      <c r="A5375" s="27">
        <f t="shared" si="59"/>
        <v>1611</v>
      </c>
      <c r="B5375" s="31">
        <v>45051</v>
      </c>
      <c r="C5375" s="31">
        <v>45048</v>
      </c>
      <c r="D5375" s="19" t="s">
        <v>1804</v>
      </c>
      <c r="E5375" s="19" t="str">
        <f>IF(ISBLANK(LeaveTracker[[#This Row],[Employee Name]]),"-----",VLOOKUP(LeaveTracker[[#This Row],[Employee Name]],Employees[[Employee Name]:[Office]],7))</f>
        <v>CENRO</v>
      </c>
      <c r="F5375" s="19" t="str">
        <f>IF(ISBLANK(LeaveTracker[[#This Row],[Employee Name]]),"-----",VLOOKUP(LeaveTracker[[#This Row],[Employee Name]],Employees[[Employee Name]:[Office]],6))</f>
        <v>CASUAL</v>
      </c>
      <c r="G5375" s="24">
        <v>45047</v>
      </c>
      <c r="H5375" s="24">
        <v>45047</v>
      </c>
      <c r="I5375" s="19" t="s">
        <v>81</v>
      </c>
      <c r="K5375" s="61" t="str">
        <f>LeaveTracker[[#This Row],[Days]]&amp;" "&amp;LeaveTracker[[#This Row],[Type of Leave]]</f>
        <v>1 SL</v>
      </c>
      <c r="L5375" s="23">
        <v>1</v>
      </c>
      <c r="M5375" s="27"/>
    </row>
    <row r="5376" spans="1:13" ht="30" customHeight="1" x14ac:dyDescent="0.3">
      <c r="A5376" s="27">
        <f t="shared" si="59"/>
        <v>1612</v>
      </c>
      <c r="B5376" s="31">
        <v>45051</v>
      </c>
      <c r="C5376" s="31">
        <v>45044</v>
      </c>
      <c r="D5376" s="19" t="s">
        <v>2215</v>
      </c>
      <c r="E5376" s="19" t="str">
        <f>IF(ISBLANK(LeaveTracker[[#This Row],[Employee Name]]),"-----",VLOOKUP(LeaveTracker[[#This Row],[Employee Name]],Employees[[Employee Name]:[Office]],7))</f>
        <v>CENRO</v>
      </c>
      <c r="F5376" s="19" t="str">
        <f>IF(ISBLANK(LeaveTracker[[#This Row],[Employee Name]]),"-----",VLOOKUP(LeaveTracker[[#This Row],[Employee Name]],Employees[[Employee Name]:[Office]],6))</f>
        <v>CASUAL</v>
      </c>
      <c r="G5376" s="24">
        <v>45050</v>
      </c>
      <c r="H5376" s="24">
        <v>45051</v>
      </c>
      <c r="I5376" s="19" t="s">
        <v>82</v>
      </c>
      <c r="K5376" s="61" t="str">
        <f ca="1">LeaveTracker[[#This Row],[Days]]&amp;" "&amp;LeaveTracker[[#This Row],[Type of Leave]]</f>
        <v>2 VL</v>
      </c>
      <c r="L5376" s="23">
        <f ca="1">NETWORKDAYS(LeaveTracker[[#This Row],[Start Date]],LeaveTracker[[#This Row],[End Date]],lstHolidays)</f>
        <v>2</v>
      </c>
      <c r="M5376" s="27"/>
    </row>
    <row r="5377" spans="1:13" ht="30" customHeight="1" x14ac:dyDescent="0.3">
      <c r="A5377" s="27">
        <f t="shared" si="59"/>
        <v>1613</v>
      </c>
      <c r="B5377" s="31">
        <v>45051</v>
      </c>
      <c r="C5377" s="31">
        <v>45048</v>
      </c>
      <c r="D5377" s="19" t="s">
        <v>242</v>
      </c>
      <c r="E5377" s="19" t="str">
        <f>IF(ISBLANK(LeaveTracker[[#This Row],[Employee Name]]),"-----",VLOOKUP(LeaveTracker[[#This Row],[Employee Name]],Employees[[Employee Name]:[Office]],7))</f>
        <v>TCCH/TICC</v>
      </c>
      <c r="F5377" s="19" t="str">
        <f>IF(ISBLANK(LeaveTracker[[#This Row],[Employee Name]]),"-----",VLOOKUP(LeaveTracker[[#This Row],[Employee Name]],Employees[[Employee Name]:[Office]],6))</f>
        <v>REGULAR</v>
      </c>
      <c r="G5377" s="24">
        <v>45043</v>
      </c>
      <c r="H5377" s="24">
        <v>45044</v>
      </c>
      <c r="I5377" s="19" t="s">
        <v>81</v>
      </c>
      <c r="K5377" s="61" t="str">
        <f ca="1">LeaveTracker[[#This Row],[Days]]&amp;" "&amp;LeaveTracker[[#This Row],[Type of Leave]]</f>
        <v>2 SL</v>
      </c>
      <c r="L5377" s="23">
        <f ca="1">NETWORKDAYS(LeaveTracker[[#This Row],[Start Date]],LeaveTracker[[#This Row],[End Date]],lstHolidays)</f>
        <v>2</v>
      </c>
      <c r="M5377" s="27"/>
    </row>
    <row r="5378" spans="1:13" ht="30" customHeight="1" x14ac:dyDescent="0.3">
      <c r="A5378" s="27">
        <f t="shared" si="59"/>
        <v>1614</v>
      </c>
      <c r="B5378" s="31">
        <v>45051</v>
      </c>
      <c r="C5378" s="31">
        <v>45048</v>
      </c>
      <c r="D5378" s="19" t="s">
        <v>612</v>
      </c>
      <c r="E5378" s="19" t="str">
        <f>IF(ISBLANK(LeaveTracker[[#This Row],[Employee Name]]),"-----",VLOOKUP(LeaveTracker[[#This Row],[Employee Name]],Employees[[Employee Name]:[Office]],7))</f>
        <v>CBO</v>
      </c>
      <c r="F5378" s="19" t="str">
        <f>IF(ISBLANK(LeaveTracker[[#This Row],[Employee Name]]),"-----",VLOOKUP(LeaveTracker[[#This Row],[Employee Name]],Employees[[Employee Name]:[Office]],6))</f>
        <v>REGULAR</v>
      </c>
      <c r="G5378" s="24">
        <v>45056</v>
      </c>
      <c r="H5378" s="24">
        <v>45056</v>
      </c>
      <c r="I5378" s="19" t="s">
        <v>82</v>
      </c>
      <c r="K5378" s="61" t="str">
        <f ca="1">LeaveTracker[[#This Row],[Days]]&amp;" "&amp;LeaveTracker[[#This Row],[Type of Leave]]</f>
        <v>1 VL</v>
      </c>
      <c r="L5378" s="23">
        <f ca="1">NETWORKDAYS(LeaveTracker[[#This Row],[Start Date]],LeaveTracker[[#This Row],[End Date]],lstHolidays)</f>
        <v>1</v>
      </c>
      <c r="M5378" s="27"/>
    </row>
    <row r="5379" spans="1:13" ht="30" customHeight="1" x14ac:dyDescent="0.3">
      <c r="A5379" s="27">
        <f t="shared" si="59"/>
        <v>1615</v>
      </c>
      <c r="B5379" s="31">
        <v>45051</v>
      </c>
      <c r="C5379" s="31">
        <v>45048</v>
      </c>
      <c r="D5379" s="19" t="s">
        <v>609</v>
      </c>
      <c r="E5379" s="19" t="str">
        <f>IF(ISBLANK(LeaveTracker[[#This Row],[Employee Name]]),"-----",VLOOKUP(LeaveTracker[[#This Row],[Employee Name]],Employees[[Employee Name]:[Office]],7))</f>
        <v>CBO</v>
      </c>
      <c r="F5379" s="19" t="str">
        <f>IF(ISBLANK(LeaveTracker[[#This Row],[Employee Name]]),"-----",VLOOKUP(LeaveTracker[[#This Row],[Employee Name]],Employees[[Employee Name]:[Office]],6))</f>
        <v>REGULAR</v>
      </c>
      <c r="G5379" s="24">
        <v>45055</v>
      </c>
      <c r="H5379" s="24">
        <v>45055</v>
      </c>
      <c r="I5379" s="19" t="s">
        <v>298</v>
      </c>
      <c r="J5379" s="43" t="s">
        <v>105</v>
      </c>
      <c r="K5379" s="61" t="str">
        <f ca="1">LeaveTracker[[#This Row],[Days]]&amp;" "&amp;LeaveTracker[[#This Row],[Type of Leave]]</f>
        <v>1 OTHER</v>
      </c>
      <c r="L5379" s="23">
        <f ca="1">NETWORKDAYS(LeaveTracker[[#This Row],[Start Date]],LeaveTracker[[#This Row],[End Date]],lstHolidays)</f>
        <v>1</v>
      </c>
      <c r="M5379" s="27"/>
    </row>
    <row r="5380" spans="1:13" ht="30" customHeight="1" x14ac:dyDescent="0.3">
      <c r="A5380" s="27">
        <f t="shared" si="59"/>
        <v>1616</v>
      </c>
      <c r="B5380" s="31">
        <v>45051</v>
      </c>
      <c r="C5380" s="31">
        <v>45048</v>
      </c>
      <c r="D5380" s="19" t="s">
        <v>2316</v>
      </c>
      <c r="E5380" s="19" t="str">
        <f>IF(ISBLANK(LeaveTracker[[#This Row],[Employee Name]]),"-----",VLOOKUP(LeaveTracker[[#This Row],[Employee Name]],Employees[[Employee Name]:[Office]],7))</f>
        <v>CTO</v>
      </c>
      <c r="F5380" s="19">
        <f>IF(ISBLANK(LeaveTracker[[#This Row],[Employee Name]]),"-----",VLOOKUP(LeaveTracker[[#This Row],[Employee Name]],Employees[[Employee Name]:[Office]],6))</f>
        <v>0</v>
      </c>
      <c r="G5380" s="24">
        <v>45057</v>
      </c>
      <c r="H5380" s="24">
        <v>45057</v>
      </c>
      <c r="I5380" s="19" t="s">
        <v>298</v>
      </c>
      <c r="J5380" s="43" t="s">
        <v>105</v>
      </c>
      <c r="K5380" s="61" t="str">
        <f ca="1">LeaveTracker[[#This Row],[Days]]&amp;" "&amp;LeaveTracker[[#This Row],[Type of Leave]]</f>
        <v>1 OTHER</v>
      </c>
      <c r="L5380" s="23">
        <f ca="1">NETWORKDAYS(LeaveTracker[[#This Row],[Start Date]],LeaveTracker[[#This Row],[End Date]],lstHolidays)</f>
        <v>1</v>
      </c>
      <c r="M5380" s="27"/>
    </row>
    <row r="5381" spans="1:13" ht="30" customHeight="1" x14ac:dyDescent="0.3">
      <c r="A5381" s="27">
        <f t="shared" si="59"/>
        <v>1617</v>
      </c>
      <c r="B5381" s="31">
        <v>45051</v>
      </c>
      <c r="C5381" s="31">
        <v>45048</v>
      </c>
      <c r="D5381" s="19" t="s">
        <v>121</v>
      </c>
      <c r="E5381" s="19" t="str">
        <f>IF(ISBLANK(LeaveTracker[[#This Row],[Employee Name]]),"-----",VLOOKUP(LeaveTracker[[#This Row],[Employee Name]],Employees[[Employee Name]:[Office]],7))</f>
        <v>CHARACTER OFFICE</v>
      </c>
      <c r="F5381" s="19" t="str">
        <f>IF(ISBLANK(LeaveTracker[[#This Row],[Employee Name]]),"-----",VLOOKUP(LeaveTracker[[#This Row],[Employee Name]],Employees[[Employee Name]:[Office]],6))</f>
        <v>REGULAR</v>
      </c>
      <c r="G5381" s="24">
        <v>45044</v>
      </c>
      <c r="H5381" s="24">
        <v>45044</v>
      </c>
      <c r="I5381" s="19" t="s">
        <v>81</v>
      </c>
      <c r="K5381" s="61" t="str">
        <f ca="1">LeaveTracker[[#This Row],[Days]]&amp;" "&amp;LeaveTracker[[#This Row],[Type of Leave]]</f>
        <v>1 SL</v>
      </c>
      <c r="L5381" s="23">
        <f ca="1">NETWORKDAYS(LeaveTracker[[#This Row],[Start Date]],LeaveTracker[[#This Row],[End Date]],lstHolidays)</f>
        <v>1</v>
      </c>
      <c r="M5381" s="27"/>
    </row>
    <row r="5382" spans="1:13" ht="30" customHeight="1" x14ac:dyDescent="0.3">
      <c r="A5382" s="27">
        <f t="shared" si="59"/>
        <v>1618</v>
      </c>
      <c r="B5382" s="31">
        <v>45051</v>
      </c>
      <c r="C5382" s="31">
        <v>45047</v>
      </c>
      <c r="D5382" s="19" t="s">
        <v>601</v>
      </c>
      <c r="E5382" s="19" t="str">
        <f>IF(ISBLANK(LeaveTracker[[#This Row],[Employee Name]]),"-----",VLOOKUP(LeaveTracker[[#This Row],[Employee Name]],Employees[[Employee Name]:[Office]],7))</f>
        <v>MAHOGANY MARKET</v>
      </c>
      <c r="F5382" s="19" t="str">
        <f>IF(ISBLANK(LeaveTracker[[#This Row],[Employee Name]]),"-----",VLOOKUP(LeaveTracker[[#This Row],[Employee Name]],Employees[[Employee Name]:[Office]],6))</f>
        <v>REGULAR</v>
      </c>
      <c r="G5382" s="24">
        <v>45046</v>
      </c>
      <c r="H5382" s="24">
        <v>45046</v>
      </c>
      <c r="I5382" s="19" t="s">
        <v>81</v>
      </c>
      <c r="K5382" s="61" t="str">
        <f ca="1">LeaveTracker[[#This Row],[Days]]&amp;" "&amp;LeaveTracker[[#This Row],[Type of Leave]]</f>
        <v>0 SL</v>
      </c>
      <c r="L5382" s="23">
        <f ca="1">NETWORKDAYS(LeaveTracker[[#This Row],[Start Date]],LeaveTracker[[#This Row],[End Date]],lstHolidays)</f>
        <v>0</v>
      </c>
      <c r="M5382" s="27"/>
    </row>
    <row r="5383" spans="1:13" ht="30" customHeight="1" x14ac:dyDescent="0.3">
      <c r="A5383" s="27">
        <f t="shared" si="59"/>
        <v>1619</v>
      </c>
      <c r="B5383" s="31">
        <v>45051</v>
      </c>
      <c r="C5383" s="31">
        <v>45048</v>
      </c>
      <c r="D5383" s="19" t="s">
        <v>501</v>
      </c>
      <c r="E5383" s="19" t="str">
        <f>IF(ISBLANK(LeaveTracker[[#This Row],[Employee Name]]),"-----",VLOOKUP(LeaveTracker[[#This Row],[Employee Name]],Employees[[Employee Name]:[Office]],7))</f>
        <v>COOPERATIVE OFFICE</v>
      </c>
      <c r="F5383" s="19" t="str">
        <f>IF(ISBLANK(LeaveTracker[[#This Row],[Employee Name]]),"-----",VLOOKUP(LeaveTracker[[#This Row],[Employee Name]],Employees[[Employee Name]:[Office]],6))</f>
        <v>REGULAR</v>
      </c>
      <c r="G5383" s="24">
        <v>45044</v>
      </c>
      <c r="H5383" s="24">
        <v>45044</v>
      </c>
      <c r="I5383" s="19" t="s">
        <v>81</v>
      </c>
      <c r="K5383" s="61" t="str">
        <f ca="1">LeaveTracker[[#This Row],[Days]]&amp;" "&amp;LeaveTracker[[#This Row],[Type of Leave]]</f>
        <v>1 SL</v>
      </c>
      <c r="L5383" s="23">
        <f ca="1">NETWORKDAYS(LeaveTracker[[#This Row],[Start Date]],LeaveTracker[[#This Row],[End Date]],lstHolidays)</f>
        <v>1</v>
      </c>
      <c r="M5383" s="27"/>
    </row>
    <row r="5384" spans="1:13" ht="30" customHeight="1" x14ac:dyDescent="0.3">
      <c r="A5384" s="27">
        <f t="shared" si="59"/>
        <v>1620</v>
      </c>
      <c r="B5384" s="31">
        <v>45051</v>
      </c>
      <c r="C5384" s="31">
        <v>45048</v>
      </c>
      <c r="D5384" s="19" t="s">
        <v>632</v>
      </c>
      <c r="E5384" s="19" t="str">
        <f>IF(ISBLANK(LeaveTracker[[#This Row],[Employee Name]]),"-----",VLOOKUP(LeaveTracker[[#This Row],[Employee Name]],Employees[[Employee Name]:[Office]],7))</f>
        <v>LIBRARY</v>
      </c>
      <c r="F5384" s="19" t="str">
        <f>IF(ISBLANK(LeaveTracker[[#This Row],[Employee Name]]),"-----",VLOOKUP(LeaveTracker[[#This Row],[Employee Name]],Employees[[Employee Name]:[Office]],6))</f>
        <v>REGULAR</v>
      </c>
      <c r="G5384" s="24">
        <v>45043</v>
      </c>
      <c r="H5384" s="24">
        <v>45044</v>
      </c>
      <c r="I5384" s="19" t="s">
        <v>81</v>
      </c>
      <c r="K5384" s="61" t="str">
        <f ca="1">LeaveTracker[[#This Row],[Days]]&amp;" "&amp;LeaveTracker[[#This Row],[Type of Leave]]</f>
        <v>2 SL</v>
      </c>
      <c r="L5384" s="23">
        <f ca="1">NETWORKDAYS(LeaveTracker[[#This Row],[Start Date]],LeaveTracker[[#This Row],[End Date]],lstHolidays)</f>
        <v>2</v>
      </c>
      <c r="M5384" s="27"/>
    </row>
    <row r="5385" spans="1:13" ht="30" customHeight="1" x14ac:dyDescent="0.3">
      <c r="A5385" s="27">
        <f t="shared" si="59"/>
        <v>1621</v>
      </c>
      <c r="B5385" s="31">
        <v>45051</v>
      </c>
      <c r="C5385" s="31">
        <v>45048</v>
      </c>
      <c r="D5385" s="19" t="s">
        <v>1927</v>
      </c>
      <c r="E5385" s="19" t="str">
        <f>IF(ISBLANK(LeaveTracker[[#This Row],[Employee Name]]),"-----",VLOOKUP(LeaveTracker[[#This Row],[Employee Name]],Employees[[Employee Name]:[Office]],7))</f>
        <v>INTERNAL</v>
      </c>
      <c r="F5385" s="19" t="str">
        <f>IF(ISBLANK(LeaveTracker[[#This Row],[Employee Name]]),"-----",VLOOKUP(LeaveTracker[[#This Row],[Employee Name]],Employees[[Employee Name]:[Office]],6))</f>
        <v>CASUAL</v>
      </c>
      <c r="G5385" s="24">
        <v>45044</v>
      </c>
      <c r="H5385" s="24">
        <v>45044</v>
      </c>
      <c r="I5385" s="19" t="s">
        <v>81</v>
      </c>
      <c r="K5385" s="61" t="str">
        <f ca="1">LeaveTracker[[#This Row],[Days]]&amp;" "&amp;LeaveTracker[[#This Row],[Type of Leave]]</f>
        <v>1 SL</v>
      </c>
      <c r="L5385" s="23">
        <f ca="1">NETWORKDAYS(LeaveTracker[[#This Row],[Start Date]],LeaveTracker[[#This Row],[End Date]],lstHolidays)</f>
        <v>1</v>
      </c>
      <c r="M5385" s="27"/>
    </row>
    <row r="5386" spans="1:13" ht="30" customHeight="1" x14ac:dyDescent="0.3">
      <c r="A5386" s="27">
        <f t="shared" si="59"/>
        <v>1622</v>
      </c>
      <c r="B5386" s="31">
        <v>45051</v>
      </c>
      <c r="C5386" s="31">
        <v>45048</v>
      </c>
      <c r="D5386" s="19" t="s">
        <v>1768</v>
      </c>
      <c r="E5386" s="19" t="str">
        <f>IF(ISBLANK(LeaveTracker[[#This Row],[Employee Name]]),"-----",VLOOKUP(LeaveTracker[[#This Row],[Employee Name]],Employees[[Employee Name]:[Office]],7))</f>
        <v>GSO</v>
      </c>
      <c r="F5386" s="19" t="str">
        <f>IF(ISBLANK(LeaveTracker[[#This Row],[Employee Name]]),"-----",VLOOKUP(LeaveTracker[[#This Row],[Employee Name]],Employees[[Employee Name]:[Office]],6))</f>
        <v>CASUAL</v>
      </c>
      <c r="G5386" s="24">
        <v>45054</v>
      </c>
      <c r="H5386" s="24">
        <v>45054</v>
      </c>
      <c r="I5386" s="19" t="s">
        <v>82</v>
      </c>
      <c r="K5386" s="61" t="str">
        <f ca="1">LeaveTracker[[#This Row],[Days]]&amp;" "&amp;LeaveTracker[[#This Row],[Type of Leave]]</f>
        <v>1 VL</v>
      </c>
      <c r="L5386" s="23">
        <f ca="1">NETWORKDAYS(LeaveTracker[[#This Row],[Start Date]],LeaveTracker[[#This Row],[End Date]],lstHolidays)</f>
        <v>1</v>
      </c>
      <c r="M5386" s="27"/>
    </row>
    <row r="5387" spans="1:13" ht="30" customHeight="1" x14ac:dyDescent="0.3">
      <c r="A5387" s="27">
        <f t="shared" si="59"/>
        <v>1623</v>
      </c>
      <c r="B5387" s="31">
        <v>45051</v>
      </c>
      <c r="C5387" s="31">
        <v>45048</v>
      </c>
      <c r="D5387" s="19" t="s">
        <v>1785</v>
      </c>
      <c r="E5387" s="19" t="str">
        <f>IF(ISBLANK(LeaveTracker[[#This Row],[Employee Name]]),"-----",VLOOKUP(LeaveTracker[[#This Row],[Employee Name]],Employees[[Employee Name]:[Office]],7))</f>
        <v>SP</v>
      </c>
      <c r="F5387" s="19" t="str">
        <f>IF(ISBLANK(LeaveTracker[[#This Row],[Employee Name]]),"-----",VLOOKUP(LeaveTracker[[#This Row],[Employee Name]],Employees[[Employee Name]:[Office]],6))</f>
        <v>CASUAL</v>
      </c>
      <c r="G5387" s="24">
        <v>45040</v>
      </c>
      <c r="H5387" s="24">
        <v>45044</v>
      </c>
      <c r="I5387" s="19" t="s">
        <v>81</v>
      </c>
      <c r="K5387" s="61" t="str">
        <f ca="1">LeaveTracker[[#This Row],[Days]]&amp;" "&amp;LeaveTracker[[#This Row],[Type of Leave]]</f>
        <v>5 SL</v>
      </c>
      <c r="L5387" s="23">
        <f ca="1">NETWORKDAYS(LeaveTracker[[#This Row],[Start Date]],LeaveTracker[[#This Row],[End Date]],lstHolidays)</f>
        <v>5</v>
      </c>
      <c r="M5387" s="27"/>
    </row>
    <row r="5388" spans="1:13" ht="30" customHeight="1" x14ac:dyDescent="0.3">
      <c r="A5388" s="27">
        <f t="shared" si="59"/>
        <v>1624</v>
      </c>
      <c r="B5388" s="31">
        <v>45051</v>
      </c>
      <c r="C5388" s="31">
        <v>45048</v>
      </c>
      <c r="D5388" s="19" t="s">
        <v>355</v>
      </c>
      <c r="E5388" s="19" t="str">
        <f>IF(ISBLANK(LeaveTracker[[#This Row],[Employee Name]]),"-----",VLOOKUP(LeaveTracker[[#This Row],[Employee Name]],Employees[[Employee Name]:[Office]],7))</f>
        <v>LCR</v>
      </c>
      <c r="F5388" s="19" t="str">
        <f>IF(ISBLANK(LeaveTracker[[#This Row],[Employee Name]]),"-----",VLOOKUP(LeaveTracker[[#This Row],[Employee Name]],Employees[[Employee Name]:[Office]],6))</f>
        <v>REGULAR</v>
      </c>
      <c r="G5388" s="24">
        <v>45061</v>
      </c>
      <c r="H5388" s="24">
        <v>45061</v>
      </c>
      <c r="I5388" s="19" t="s">
        <v>298</v>
      </c>
      <c r="J5388" s="43" t="s">
        <v>105</v>
      </c>
      <c r="K5388" s="61" t="str">
        <f ca="1">LeaveTracker[[#This Row],[Days]]&amp;" "&amp;LeaveTracker[[#This Row],[Type of Leave]]</f>
        <v>1 OTHER</v>
      </c>
      <c r="L5388" s="23">
        <f ca="1">NETWORKDAYS(LeaveTracker[[#This Row],[Start Date]],LeaveTracker[[#This Row],[End Date]],lstHolidays)</f>
        <v>1</v>
      </c>
      <c r="M5388" s="27"/>
    </row>
    <row r="5389" spans="1:13" ht="30" customHeight="1" x14ac:dyDescent="0.3">
      <c r="A5389" s="27">
        <f t="shared" si="59"/>
        <v>1625</v>
      </c>
      <c r="B5389" s="31">
        <v>45051</v>
      </c>
      <c r="C5389" s="31">
        <v>45049</v>
      </c>
      <c r="D5389" s="19" t="s">
        <v>849</v>
      </c>
      <c r="E5389" s="19" t="str">
        <f>IF(ISBLANK(LeaveTracker[[#This Row],[Employee Name]]),"-----",VLOOKUP(LeaveTracker[[#This Row],[Employee Name]],Employees[[Employee Name]:[Office]],7))</f>
        <v>MO</v>
      </c>
      <c r="F5389" s="19" t="str">
        <f>IF(ISBLANK(LeaveTracker[[#This Row],[Employee Name]]),"-----",VLOOKUP(LeaveTracker[[#This Row],[Employee Name]],Employees[[Employee Name]:[Office]],6))</f>
        <v>REGULAR</v>
      </c>
      <c r="G5389" s="24">
        <v>45048</v>
      </c>
      <c r="H5389" s="24">
        <v>45048</v>
      </c>
      <c r="I5389" s="19" t="s">
        <v>81</v>
      </c>
      <c r="K5389" s="61" t="str">
        <f ca="1">LeaveTracker[[#This Row],[Days]]&amp;" "&amp;LeaveTracker[[#This Row],[Type of Leave]]</f>
        <v>1 SL</v>
      </c>
      <c r="L5389" s="23">
        <f ca="1">NETWORKDAYS(LeaveTracker[[#This Row],[Start Date]],LeaveTracker[[#This Row],[End Date]],lstHolidays)</f>
        <v>1</v>
      </c>
      <c r="M5389" s="27"/>
    </row>
    <row r="5390" spans="1:13" ht="30" customHeight="1" x14ac:dyDescent="0.3">
      <c r="A5390" s="27">
        <f t="shared" si="59"/>
        <v>1626</v>
      </c>
      <c r="B5390" s="31">
        <v>45051</v>
      </c>
      <c r="C5390" s="31">
        <v>45049</v>
      </c>
      <c r="D5390" s="19" t="s">
        <v>849</v>
      </c>
      <c r="E5390" s="19" t="str">
        <f>IF(ISBLANK(LeaveTracker[[#This Row],[Employee Name]]),"-----",VLOOKUP(LeaveTracker[[#This Row],[Employee Name]],Employees[[Employee Name]:[Office]],7))</f>
        <v>MO</v>
      </c>
      <c r="F5390" s="19" t="str">
        <f>IF(ISBLANK(LeaveTracker[[#This Row],[Employee Name]]),"-----",VLOOKUP(LeaveTracker[[#This Row],[Employee Name]],Employees[[Employee Name]:[Office]],6))</f>
        <v>REGULAR</v>
      </c>
      <c r="G5390" s="24">
        <v>45040</v>
      </c>
      <c r="H5390" s="24">
        <v>45040</v>
      </c>
      <c r="I5390" s="19" t="s">
        <v>81</v>
      </c>
      <c r="K5390" s="61" t="str">
        <f ca="1">LeaveTracker[[#This Row],[Days]]&amp;" "&amp;LeaveTracker[[#This Row],[Type of Leave]]</f>
        <v>1 SL</v>
      </c>
      <c r="L5390" s="23">
        <f ca="1">NETWORKDAYS(LeaveTracker[[#This Row],[Start Date]],LeaveTracker[[#This Row],[End Date]],lstHolidays)</f>
        <v>1</v>
      </c>
      <c r="M5390" s="27"/>
    </row>
    <row r="5391" spans="1:13" ht="30" customHeight="1" x14ac:dyDescent="0.3">
      <c r="A5391" s="27">
        <f t="shared" si="59"/>
        <v>1627</v>
      </c>
      <c r="B5391" s="31">
        <v>45051</v>
      </c>
      <c r="C5391" s="31">
        <v>45049</v>
      </c>
      <c r="D5391" s="19" t="s">
        <v>464</v>
      </c>
      <c r="E5391" s="19" t="str">
        <f>IF(ISBLANK(LeaveTracker[[#This Row],[Employee Name]]),"-----",VLOOKUP(LeaveTracker[[#This Row],[Employee Name]],Employees[[Employee Name]:[Office]],7))</f>
        <v>ASSESSORS OFFICE</v>
      </c>
      <c r="F5391" s="19" t="str">
        <f>IF(ISBLANK(LeaveTracker[[#This Row],[Employee Name]]),"-----",VLOOKUP(LeaveTracker[[#This Row],[Employee Name]],Employees[[Employee Name]:[Office]],6))</f>
        <v>REGULAR</v>
      </c>
      <c r="G5391" s="24">
        <v>45048</v>
      </c>
      <c r="H5391" s="24">
        <v>45048</v>
      </c>
      <c r="I5391" s="19" t="s">
        <v>81</v>
      </c>
      <c r="K5391" s="61" t="str">
        <f ca="1">LeaveTracker[[#This Row],[Days]]&amp;" "&amp;LeaveTracker[[#This Row],[Type of Leave]]</f>
        <v>1 SL</v>
      </c>
      <c r="L5391" s="23">
        <f ca="1">NETWORKDAYS(LeaveTracker[[#This Row],[Start Date]],LeaveTracker[[#This Row],[End Date]],lstHolidays)</f>
        <v>1</v>
      </c>
      <c r="M5391" s="27"/>
    </row>
    <row r="5392" spans="1:13" ht="30" customHeight="1" x14ac:dyDescent="0.3">
      <c r="A5392" s="27">
        <f t="shared" si="59"/>
        <v>1628</v>
      </c>
      <c r="B5392" s="31">
        <v>45051</v>
      </c>
      <c r="C5392" s="31">
        <v>45042</v>
      </c>
      <c r="D5392" s="19" t="s">
        <v>1902</v>
      </c>
      <c r="E5392" s="19" t="str">
        <f>IF(ISBLANK(LeaveTracker[[#This Row],[Employee Name]]),"-----",VLOOKUP(LeaveTracker[[#This Row],[Employee Name]],Employees[[Employee Name]:[Office]],7))</f>
        <v>ONT</v>
      </c>
      <c r="F5392" s="19" t="str">
        <f>IF(ISBLANK(LeaveTracker[[#This Row],[Employee Name]]),"-----",VLOOKUP(LeaveTracker[[#This Row],[Employee Name]],Employees[[Employee Name]:[Office]],6))</f>
        <v>REGULAR</v>
      </c>
      <c r="G5392" s="24">
        <v>45055</v>
      </c>
      <c r="H5392" s="24">
        <v>45055</v>
      </c>
      <c r="I5392" s="19" t="s">
        <v>82</v>
      </c>
      <c r="K5392" s="61" t="str">
        <f ca="1">LeaveTracker[[#This Row],[Days]]&amp;" "&amp;LeaveTracker[[#This Row],[Type of Leave]]</f>
        <v>1 VL</v>
      </c>
      <c r="L5392" s="23">
        <f ca="1">NETWORKDAYS(LeaveTracker[[#This Row],[Start Date]],LeaveTracker[[#This Row],[End Date]],lstHolidays)</f>
        <v>1</v>
      </c>
      <c r="M5392" s="27"/>
    </row>
    <row r="5393" spans="1:13" ht="30" customHeight="1" x14ac:dyDescent="0.3">
      <c r="A5393" s="27">
        <f t="shared" si="59"/>
        <v>1629</v>
      </c>
      <c r="B5393" s="31">
        <v>45051</v>
      </c>
      <c r="C5393" s="31">
        <v>45042</v>
      </c>
      <c r="D5393" s="19" t="s">
        <v>1902</v>
      </c>
      <c r="E5393" s="19" t="str">
        <f>IF(ISBLANK(LeaveTracker[[#This Row],[Employee Name]]),"-----",VLOOKUP(LeaveTracker[[#This Row],[Employee Name]],Employees[[Employee Name]:[Office]],7))</f>
        <v>ONT</v>
      </c>
      <c r="F5393" s="19" t="str">
        <f>IF(ISBLANK(LeaveTracker[[#This Row],[Employee Name]]),"-----",VLOOKUP(LeaveTracker[[#This Row],[Employee Name]],Employees[[Employee Name]:[Office]],6))</f>
        <v>REGULAR</v>
      </c>
      <c r="G5393" s="24">
        <v>45054</v>
      </c>
      <c r="H5393" s="24">
        <v>45054</v>
      </c>
      <c r="I5393" s="19" t="s">
        <v>298</v>
      </c>
      <c r="J5393" s="43" t="s">
        <v>158</v>
      </c>
      <c r="K5393" s="61" t="str">
        <f ca="1">LeaveTracker[[#This Row],[Days]]&amp;" "&amp;LeaveTracker[[#This Row],[Type of Leave]]</f>
        <v>1 OTHER</v>
      </c>
      <c r="L5393" s="23">
        <f ca="1">NETWORKDAYS(LeaveTracker[[#This Row],[Start Date]],LeaveTracker[[#This Row],[End Date]],lstHolidays)</f>
        <v>1</v>
      </c>
      <c r="M5393" s="27"/>
    </row>
    <row r="5394" spans="1:13" ht="30" customHeight="1" x14ac:dyDescent="0.3">
      <c r="A5394" s="27">
        <f t="shared" si="59"/>
        <v>1630</v>
      </c>
      <c r="B5394" s="31">
        <v>45051</v>
      </c>
      <c r="C5394" s="31">
        <v>45050</v>
      </c>
      <c r="D5394" s="19" t="s">
        <v>1758</v>
      </c>
      <c r="E5394" s="19" t="str">
        <f>IF(ISBLANK(LeaveTracker[[#This Row],[Employee Name]]),"-----",VLOOKUP(LeaveTracker[[#This Row],[Employee Name]],Employees[[Employee Name]:[Office]],7))</f>
        <v>AGRICULTURE OFFICE</v>
      </c>
      <c r="F5394" s="19" t="str">
        <f>IF(ISBLANK(LeaveTracker[[#This Row],[Employee Name]]),"-----",VLOOKUP(LeaveTracker[[#This Row],[Employee Name]],Employees[[Employee Name]:[Office]],6))</f>
        <v>CASUAL</v>
      </c>
      <c r="G5394" s="24">
        <v>45057</v>
      </c>
      <c r="H5394" s="24">
        <v>45061</v>
      </c>
      <c r="I5394" s="19" t="s">
        <v>82</v>
      </c>
      <c r="K5394" s="61" t="str">
        <f ca="1">LeaveTracker[[#This Row],[Days]]&amp;" "&amp;LeaveTracker[[#This Row],[Type of Leave]]</f>
        <v>3 VL</v>
      </c>
      <c r="L5394" s="23">
        <f ca="1">NETWORKDAYS(LeaveTracker[[#This Row],[Start Date]],LeaveTracker[[#This Row],[End Date]],lstHolidays)</f>
        <v>3</v>
      </c>
      <c r="M5394" s="27"/>
    </row>
    <row r="5395" spans="1:13" ht="30" customHeight="1" x14ac:dyDescent="0.3">
      <c r="A5395" s="27">
        <v>1630</v>
      </c>
      <c r="B5395" s="31">
        <v>45051</v>
      </c>
      <c r="C5395" s="31">
        <v>45050</v>
      </c>
      <c r="D5395" s="19" t="s">
        <v>1758</v>
      </c>
      <c r="E5395" s="19" t="str">
        <f>IF(ISBLANK(LeaveTracker[[#This Row],[Employee Name]]),"-----",VLOOKUP(LeaveTracker[[#This Row],[Employee Name]],Employees[[Employee Name]:[Office]],7))</f>
        <v>AGRICULTURE OFFICE</v>
      </c>
      <c r="F5395" s="19" t="str">
        <f>IF(ISBLANK(LeaveTracker[[#This Row],[Employee Name]]),"-----",VLOOKUP(LeaveTracker[[#This Row],[Employee Name]],Employees[[Employee Name]:[Office]],6))</f>
        <v>CASUAL</v>
      </c>
      <c r="G5395" s="24">
        <v>45064</v>
      </c>
      <c r="H5395" s="24">
        <v>45065</v>
      </c>
      <c r="I5395" s="19" t="s">
        <v>82</v>
      </c>
      <c r="K5395" s="61" t="str">
        <f ca="1">LeaveTracker[[#This Row],[Days]]&amp;" "&amp;LeaveTracker[[#This Row],[Type of Leave]]</f>
        <v>2 VL</v>
      </c>
      <c r="L5395" s="23">
        <f ca="1">NETWORKDAYS(LeaveTracker[[#This Row],[Start Date]],LeaveTracker[[#This Row],[End Date]],lstHolidays)</f>
        <v>2</v>
      </c>
      <c r="M5395" s="27"/>
    </row>
    <row r="5396" spans="1:13" ht="30" customHeight="1" x14ac:dyDescent="0.3">
      <c r="A5396" s="27">
        <f t="shared" si="59"/>
        <v>1631</v>
      </c>
      <c r="B5396" s="31">
        <v>45051</v>
      </c>
      <c r="C5396" s="31">
        <v>45043</v>
      </c>
      <c r="D5396" s="19" t="s">
        <v>1850</v>
      </c>
      <c r="E5396" s="19" t="str">
        <f>IF(ISBLANK(LeaveTracker[[#This Row],[Employee Name]]),"-----",VLOOKUP(LeaveTracker[[#This Row],[Employee Name]],Employees[[Employee Name]:[Office]],7))</f>
        <v>CENRO</v>
      </c>
      <c r="F5396" s="19" t="str">
        <f>IF(ISBLANK(LeaveTracker[[#This Row],[Employee Name]]),"-----",VLOOKUP(LeaveTracker[[#This Row],[Employee Name]],Employees[[Employee Name]:[Office]],6))</f>
        <v>CASUAL</v>
      </c>
      <c r="G5396" s="24">
        <v>45042</v>
      </c>
      <c r="H5396" s="24">
        <v>45042</v>
      </c>
      <c r="I5396" s="19" t="s">
        <v>81</v>
      </c>
      <c r="K5396" s="61" t="str">
        <f ca="1">LeaveTracker[[#This Row],[Days]]&amp;" "&amp;LeaveTracker[[#This Row],[Type of Leave]]</f>
        <v>1 SL</v>
      </c>
      <c r="L5396" s="23">
        <f ca="1">NETWORKDAYS(LeaveTracker[[#This Row],[Start Date]],LeaveTracker[[#This Row],[End Date]],lstHolidays)</f>
        <v>1</v>
      </c>
      <c r="M5396" s="27"/>
    </row>
    <row r="5397" spans="1:13" ht="30" customHeight="1" x14ac:dyDescent="0.3">
      <c r="A5397" s="27">
        <f t="shared" si="59"/>
        <v>1632</v>
      </c>
      <c r="B5397" s="31">
        <v>45051</v>
      </c>
      <c r="C5397" s="31">
        <v>45038</v>
      </c>
      <c r="D5397" s="19" t="s">
        <v>1993</v>
      </c>
      <c r="E5397" s="19" t="str">
        <f>IF(ISBLANK(LeaveTracker[[#This Row],[Employee Name]]),"-----",VLOOKUP(LeaveTracker[[#This Row],[Employee Name]],Employees[[Employee Name]:[Office]],7))</f>
        <v>CHO</v>
      </c>
      <c r="F5397" s="19" t="str">
        <f>IF(ISBLANK(LeaveTracker[[#This Row],[Employee Name]]),"-----",VLOOKUP(LeaveTracker[[#This Row],[Employee Name]],Employees[[Employee Name]:[Office]],6))</f>
        <v>CASUAL</v>
      </c>
      <c r="G5397" s="24">
        <v>45035</v>
      </c>
      <c r="H5397" s="24">
        <v>45036</v>
      </c>
      <c r="I5397" s="19" t="s">
        <v>81</v>
      </c>
      <c r="K5397" s="61" t="str">
        <f ca="1">LeaveTracker[[#This Row],[Days]]&amp;" "&amp;LeaveTracker[[#This Row],[Type of Leave]]</f>
        <v>2 SL</v>
      </c>
      <c r="L5397" s="23">
        <f ca="1">NETWORKDAYS(LeaveTracker[[#This Row],[Start Date]],LeaveTracker[[#This Row],[End Date]],lstHolidays)</f>
        <v>2</v>
      </c>
      <c r="M5397" s="27"/>
    </row>
    <row r="5398" spans="1:13" ht="30" customHeight="1" x14ac:dyDescent="0.3">
      <c r="A5398" s="27">
        <f t="shared" si="59"/>
        <v>1633</v>
      </c>
      <c r="B5398" s="31">
        <v>45051</v>
      </c>
      <c r="C5398" s="31">
        <v>45043</v>
      </c>
      <c r="D5398" s="19" t="s">
        <v>2318</v>
      </c>
      <c r="E5398" s="19" t="str">
        <f>IF(ISBLANK(LeaveTracker[[#This Row],[Employee Name]]),"-----",VLOOKUP(LeaveTracker[[#This Row],[Employee Name]],Employees[[Employee Name]:[Office]],7))</f>
        <v>PICNIC GROVE</v>
      </c>
      <c r="F5398" s="19">
        <f>IF(ISBLANK(LeaveTracker[[#This Row],[Employee Name]]),"-----",VLOOKUP(LeaveTracker[[#This Row],[Employee Name]],Employees[[Employee Name]:[Office]],6))</f>
        <v>0</v>
      </c>
      <c r="G5398" s="24">
        <v>45047</v>
      </c>
      <c r="H5398" s="24">
        <v>45077</v>
      </c>
      <c r="I5398" s="19" t="s">
        <v>82</v>
      </c>
      <c r="K5398" s="61" t="str">
        <f ca="1">LeaveTracker[[#This Row],[Days]]&amp;" "&amp;LeaveTracker[[#This Row],[Type of Leave]]</f>
        <v>22 VL</v>
      </c>
      <c r="L5398" s="23">
        <f ca="1">NETWORKDAYS(LeaveTracker[[#This Row],[Start Date]],LeaveTracker[[#This Row],[End Date]],lstHolidays)</f>
        <v>22</v>
      </c>
      <c r="M5398" s="27"/>
    </row>
    <row r="5399" spans="1:13" ht="30" customHeight="1" x14ac:dyDescent="0.3">
      <c r="A5399" s="27">
        <f t="shared" si="59"/>
        <v>1634</v>
      </c>
      <c r="B5399" s="31">
        <v>45051</v>
      </c>
      <c r="C5399" s="31">
        <v>45044</v>
      </c>
      <c r="D5399" s="19" t="s">
        <v>1038</v>
      </c>
      <c r="E5399" s="19" t="str">
        <f>IF(ISBLANK(LeaveTracker[[#This Row],[Employee Name]]),"-----",VLOOKUP(LeaveTracker[[#This Row],[Employee Name]],Employees[[Employee Name]:[Office]],7))</f>
        <v>CENRO</v>
      </c>
      <c r="F5399" s="19" t="str">
        <f>IF(ISBLANK(LeaveTracker[[#This Row],[Employee Name]]),"-----",VLOOKUP(LeaveTracker[[#This Row],[Employee Name]],Employees[[Employee Name]:[Office]],6))</f>
        <v>REGULAR</v>
      </c>
      <c r="G5399" s="24">
        <v>45042</v>
      </c>
      <c r="H5399" s="24">
        <v>45043</v>
      </c>
      <c r="I5399" s="19" t="s">
        <v>81</v>
      </c>
      <c r="K5399" s="61" t="str">
        <f ca="1">LeaveTracker[[#This Row],[Days]]&amp;" "&amp;LeaveTracker[[#This Row],[Type of Leave]]</f>
        <v>2 SL</v>
      </c>
      <c r="L5399" s="23">
        <f ca="1">NETWORKDAYS(LeaveTracker[[#This Row],[Start Date]],LeaveTracker[[#This Row],[End Date]],lstHolidays)</f>
        <v>2</v>
      </c>
      <c r="M5399" s="27"/>
    </row>
    <row r="5400" spans="1:13" ht="30" customHeight="1" x14ac:dyDescent="0.3">
      <c r="A5400" s="27">
        <f t="shared" si="59"/>
        <v>1635</v>
      </c>
      <c r="B5400" s="31">
        <v>45051</v>
      </c>
      <c r="C5400" s="31">
        <v>45045</v>
      </c>
      <c r="D5400" s="19" t="s">
        <v>2320</v>
      </c>
      <c r="E5400" s="19" t="str">
        <f>IF(ISBLANK(LeaveTracker[[#This Row],[Employee Name]]),"-----",VLOOKUP(LeaveTracker[[#This Row],[Employee Name]],Employees[[Employee Name]:[Office]],7))</f>
        <v>PICNIC GROVE</v>
      </c>
      <c r="F5400" s="19">
        <f>IF(ISBLANK(LeaveTracker[[#This Row],[Employee Name]]),"-----",VLOOKUP(LeaveTracker[[#This Row],[Employee Name]],Employees[[Employee Name]:[Office]],6))</f>
        <v>0</v>
      </c>
      <c r="G5400" s="24">
        <v>45062</v>
      </c>
      <c r="H5400" s="24">
        <v>45077</v>
      </c>
      <c r="I5400" s="19" t="s">
        <v>82</v>
      </c>
      <c r="K5400" s="61" t="str">
        <f ca="1">LeaveTracker[[#This Row],[Days]]&amp;" "&amp;LeaveTracker[[#This Row],[Type of Leave]]</f>
        <v>12 VL</v>
      </c>
      <c r="L5400" s="23">
        <f ca="1">NETWORKDAYS(LeaveTracker[[#This Row],[Start Date]],LeaveTracker[[#This Row],[End Date]],lstHolidays)</f>
        <v>12</v>
      </c>
      <c r="M5400" s="27"/>
    </row>
    <row r="5401" spans="1:13" ht="30" customHeight="1" x14ac:dyDescent="0.3">
      <c r="A5401" s="27">
        <f t="shared" si="59"/>
        <v>1636</v>
      </c>
      <c r="B5401" s="31">
        <v>45051</v>
      </c>
      <c r="C5401" s="31">
        <v>45045</v>
      </c>
      <c r="D5401" s="19" t="s">
        <v>1791</v>
      </c>
      <c r="E5401" s="19" t="str">
        <f>IF(ISBLANK(LeaveTracker[[#This Row],[Employee Name]]),"-----",VLOOKUP(LeaveTracker[[#This Row],[Employee Name]],Employees[[Employee Name]:[Office]],7))</f>
        <v>NUTRITION OFFICE</v>
      </c>
      <c r="F5401" s="19" t="str">
        <f>IF(ISBLANK(LeaveTracker[[#This Row],[Employee Name]]),"-----",VLOOKUP(LeaveTracker[[#This Row],[Employee Name]],Employees[[Employee Name]:[Office]],6))</f>
        <v>REGULAR</v>
      </c>
      <c r="G5401" s="24">
        <v>45065</v>
      </c>
      <c r="H5401" s="24">
        <v>45068</v>
      </c>
      <c r="I5401" s="19" t="s">
        <v>82</v>
      </c>
      <c r="K5401" s="61" t="str">
        <f ca="1">LeaveTracker[[#This Row],[Days]]&amp;" "&amp;LeaveTracker[[#This Row],[Type of Leave]]</f>
        <v>2 VL</v>
      </c>
      <c r="L5401" s="23">
        <f ca="1">NETWORKDAYS(LeaveTracker[[#This Row],[Start Date]],LeaveTracker[[#This Row],[End Date]],lstHolidays)</f>
        <v>2</v>
      </c>
      <c r="M5401" s="27"/>
    </row>
    <row r="5402" spans="1:13" ht="30" customHeight="1" x14ac:dyDescent="0.3">
      <c r="A5402" s="27">
        <v>1636</v>
      </c>
      <c r="B5402" s="31">
        <v>45051</v>
      </c>
      <c r="C5402" s="31">
        <v>45045</v>
      </c>
      <c r="D5402" s="19" t="s">
        <v>1791</v>
      </c>
      <c r="E5402" s="19" t="str">
        <f>IF(ISBLANK(LeaveTracker[[#This Row],[Employee Name]]),"-----",VLOOKUP(LeaveTracker[[#This Row],[Employee Name]],Employees[[Employee Name]:[Office]],7))</f>
        <v>NUTRITION OFFICE</v>
      </c>
      <c r="F5402" s="19" t="str">
        <f>IF(ISBLANK(LeaveTracker[[#This Row],[Employee Name]]),"-----",VLOOKUP(LeaveTracker[[#This Row],[Employee Name]],Employees[[Employee Name]:[Office]],6))</f>
        <v>REGULAR</v>
      </c>
      <c r="G5402" s="24">
        <v>45072</v>
      </c>
      <c r="H5402" s="24">
        <v>45075</v>
      </c>
      <c r="I5402" s="19" t="s">
        <v>82</v>
      </c>
      <c r="K5402" s="61" t="str">
        <f ca="1">LeaveTracker[[#This Row],[Days]]&amp;" "&amp;LeaveTracker[[#This Row],[Type of Leave]]</f>
        <v>2 VL</v>
      </c>
      <c r="L5402" s="23">
        <f ca="1">NETWORKDAYS(LeaveTracker[[#This Row],[Start Date]],LeaveTracker[[#This Row],[End Date]],lstHolidays)</f>
        <v>2</v>
      </c>
      <c r="M5402" s="27"/>
    </row>
    <row r="5403" spans="1:13" ht="30" customHeight="1" x14ac:dyDescent="0.3">
      <c r="A5403" s="27">
        <f t="shared" si="59"/>
        <v>1637</v>
      </c>
      <c r="B5403" s="31">
        <v>45051</v>
      </c>
      <c r="C5403" s="31">
        <v>45049</v>
      </c>
      <c r="D5403" s="19" t="s">
        <v>1851</v>
      </c>
      <c r="E5403" s="19" t="str">
        <f>IF(ISBLANK(LeaveTracker[[#This Row],[Employee Name]]),"-----",VLOOKUP(LeaveTracker[[#This Row],[Employee Name]],Employees[[Employee Name]:[Office]],7))</f>
        <v>BIR</v>
      </c>
      <c r="F5403" s="19" t="str">
        <f>IF(ISBLANK(LeaveTracker[[#This Row],[Employee Name]]),"-----",VLOOKUP(LeaveTracker[[#This Row],[Employee Name]],Employees[[Employee Name]:[Office]],6))</f>
        <v>CASUAL</v>
      </c>
      <c r="G5403" s="24">
        <v>45044</v>
      </c>
      <c r="H5403" s="24">
        <v>45044</v>
      </c>
      <c r="I5403" s="19" t="s">
        <v>81</v>
      </c>
      <c r="K5403" s="61" t="str">
        <f ca="1">LeaveTracker[[#This Row],[Days]]&amp;" "&amp;LeaveTracker[[#This Row],[Type of Leave]]</f>
        <v>1 SL</v>
      </c>
      <c r="L5403" s="23">
        <f ca="1">NETWORKDAYS(LeaveTracker[[#This Row],[Start Date]],LeaveTracker[[#This Row],[End Date]],lstHolidays)</f>
        <v>1</v>
      </c>
      <c r="M5403" s="27"/>
    </row>
    <row r="5404" spans="1:13" ht="30" customHeight="1" x14ac:dyDescent="0.3">
      <c r="A5404" s="27">
        <f t="shared" si="59"/>
        <v>1638</v>
      </c>
      <c r="B5404" s="31">
        <v>45051</v>
      </c>
      <c r="C5404" s="31">
        <v>45040</v>
      </c>
      <c r="D5404" s="19" t="s">
        <v>1799</v>
      </c>
      <c r="E5404" s="19" t="str">
        <f>IF(ISBLANK(LeaveTracker[[#This Row],[Employee Name]]),"-----",VLOOKUP(LeaveTracker[[#This Row],[Employee Name]],Employees[[Employee Name]:[Office]],7))</f>
        <v>CENRO</v>
      </c>
      <c r="F5404" s="19" t="str">
        <f>IF(ISBLANK(LeaveTracker[[#This Row],[Employee Name]]),"-----",VLOOKUP(LeaveTracker[[#This Row],[Employee Name]],Employees[[Employee Name]:[Office]],6))</f>
        <v>CASUAL</v>
      </c>
      <c r="G5404" s="24">
        <v>45038</v>
      </c>
      <c r="H5404" s="24">
        <v>45038</v>
      </c>
      <c r="I5404" s="19" t="s">
        <v>81</v>
      </c>
      <c r="K5404" s="61" t="str">
        <f>LeaveTracker[[#This Row],[Days]]&amp;" "&amp;LeaveTracker[[#This Row],[Type of Leave]]</f>
        <v>1 SL</v>
      </c>
      <c r="L5404" s="23">
        <v>1</v>
      </c>
      <c r="M5404" s="27"/>
    </row>
    <row r="5405" spans="1:13" ht="30" customHeight="1" x14ac:dyDescent="0.3">
      <c r="A5405" s="27">
        <f t="shared" si="59"/>
        <v>1639</v>
      </c>
      <c r="B5405" s="31">
        <v>45051</v>
      </c>
      <c r="C5405" s="31">
        <v>45049</v>
      </c>
      <c r="D5405" s="19" t="s">
        <v>1799</v>
      </c>
      <c r="E5405" s="19" t="str">
        <f>IF(ISBLANK(LeaveTracker[[#This Row],[Employee Name]]),"-----",VLOOKUP(LeaveTracker[[#This Row],[Employee Name]],Employees[[Employee Name]:[Office]],7))</f>
        <v>CENRO</v>
      </c>
      <c r="F5405" s="19" t="str">
        <f>IF(ISBLANK(LeaveTracker[[#This Row],[Employee Name]]),"-----",VLOOKUP(LeaveTracker[[#This Row],[Employee Name]],Employees[[Employee Name]:[Office]],6))</f>
        <v>CASUAL</v>
      </c>
      <c r="G5405" s="24">
        <v>45057</v>
      </c>
      <c r="H5405" s="24">
        <v>45057</v>
      </c>
      <c r="I5405" s="19" t="s">
        <v>82</v>
      </c>
      <c r="K5405" s="61" t="str">
        <f ca="1">LeaveTracker[[#This Row],[Days]]&amp;" "&amp;LeaveTracker[[#This Row],[Type of Leave]]</f>
        <v>1 VL</v>
      </c>
      <c r="L5405" s="23">
        <f ca="1">NETWORKDAYS(LeaveTracker[[#This Row],[Start Date]],LeaveTracker[[#This Row],[End Date]],lstHolidays)</f>
        <v>1</v>
      </c>
      <c r="M5405" s="27"/>
    </row>
    <row r="5406" spans="1:13" ht="30" customHeight="1" x14ac:dyDescent="0.3">
      <c r="A5406" s="27">
        <f t="shared" si="59"/>
        <v>1640</v>
      </c>
      <c r="B5406" s="31">
        <v>45051</v>
      </c>
      <c r="C5406" s="31">
        <v>45049</v>
      </c>
      <c r="D5406" s="19" t="s">
        <v>1823</v>
      </c>
      <c r="E5406" s="19" t="str">
        <f>IF(ISBLANK(LeaveTracker[[#This Row],[Employee Name]]),"-----",VLOOKUP(LeaveTracker[[#This Row],[Employee Name]],Employees[[Employee Name]:[Office]],7))</f>
        <v>TICC</v>
      </c>
      <c r="F5406" s="19" t="str">
        <f>IF(ISBLANK(LeaveTracker[[#This Row],[Employee Name]]),"-----",VLOOKUP(LeaveTracker[[#This Row],[Employee Name]],Employees[[Employee Name]:[Office]],6))</f>
        <v>CASUAL</v>
      </c>
      <c r="G5406" s="24">
        <v>45061</v>
      </c>
      <c r="H5406" s="24">
        <v>45062</v>
      </c>
      <c r="I5406" s="19" t="s">
        <v>82</v>
      </c>
      <c r="K5406" s="61" t="str">
        <f ca="1">LeaveTracker[[#This Row],[Days]]&amp;" "&amp;LeaveTracker[[#This Row],[Type of Leave]]</f>
        <v>2 VL</v>
      </c>
      <c r="L5406" s="23">
        <f ca="1">NETWORKDAYS(LeaveTracker[[#This Row],[Start Date]],LeaveTracker[[#This Row],[End Date]],lstHolidays)</f>
        <v>2</v>
      </c>
      <c r="M5406" s="27"/>
    </row>
    <row r="5407" spans="1:13" ht="30" customHeight="1" x14ac:dyDescent="0.3">
      <c r="A5407" s="27">
        <v>1640</v>
      </c>
      <c r="B5407" s="31">
        <v>45051</v>
      </c>
      <c r="C5407" s="31">
        <v>45049</v>
      </c>
      <c r="D5407" s="19" t="s">
        <v>1823</v>
      </c>
      <c r="E5407" s="19" t="str">
        <f>IF(ISBLANK(LeaveTracker[[#This Row],[Employee Name]]),"-----",VLOOKUP(LeaveTracker[[#This Row],[Employee Name]],Employees[[Employee Name]:[Office]],7))</f>
        <v>TICC</v>
      </c>
      <c r="F5407" s="19" t="str">
        <f>IF(ISBLANK(LeaveTracker[[#This Row],[Employee Name]]),"-----",VLOOKUP(LeaveTracker[[#This Row],[Employee Name]],Employees[[Employee Name]:[Office]],6))</f>
        <v>CASUAL</v>
      </c>
      <c r="G5407" s="24">
        <v>45072</v>
      </c>
      <c r="H5407" s="24">
        <v>45073</v>
      </c>
      <c r="I5407" s="19" t="s">
        <v>82</v>
      </c>
      <c r="K5407" s="61" t="str">
        <f ca="1">LeaveTracker[[#This Row],[Days]]&amp;" "&amp;LeaveTracker[[#This Row],[Type of Leave]]</f>
        <v>1 VL</v>
      </c>
      <c r="L5407" s="23">
        <f ca="1">NETWORKDAYS(LeaveTracker[[#This Row],[Start Date]],LeaveTracker[[#This Row],[End Date]],lstHolidays)</f>
        <v>1</v>
      </c>
      <c r="M5407" s="27"/>
    </row>
    <row r="5408" spans="1:13" ht="30" customHeight="1" x14ac:dyDescent="0.3">
      <c r="A5408" s="27">
        <f t="shared" ref="A5408:A5471" si="60">A5407+1</f>
        <v>1641</v>
      </c>
      <c r="B5408" s="31">
        <v>45051</v>
      </c>
      <c r="C5408" s="31">
        <v>45044</v>
      </c>
      <c r="D5408" s="19" t="s">
        <v>1865</v>
      </c>
      <c r="E5408" s="19" t="str">
        <f>IF(ISBLANK(LeaveTracker[[#This Row],[Employee Name]]),"-----",VLOOKUP(LeaveTracker[[#This Row],[Employee Name]],Employees[[Employee Name]:[Office]],7))</f>
        <v>TICC</v>
      </c>
      <c r="F5408" s="19" t="str">
        <f>IF(ISBLANK(LeaveTracker[[#This Row],[Employee Name]]),"-----",VLOOKUP(LeaveTracker[[#This Row],[Employee Name]],Employees[[Employee Name]:[Office]],6))</f>
        <v>CASUAL</v>
      </c>
      <c r="G5408" s="24">
        <v>45054</v>
      </c>
      <c r="H5408" s="24">
        <v>45058</v>
      </c>
      <c r="I5408" s="19" t="s">
        <v>82</v>
      </c>
      <c r="K5408" s="61" t="str">
        <f ca="1">LeaveTracker[[#This Row],[Days]]&amp;" "&amp;LeaveTracker[[#This Row],[Type of Leave]]</f>
        <v>5 VL</v>
      </c>
      <c r="L5408" s="23">
        <f ca="1">NETWORKDAYS(LeaveTracker[[#This Row],[Start Date]],LeaveTracker[[#This Row],[End Date]],lstHolidays)</f>
        <v>5</v>
      </c>
      <c r="M5408" s="27"/>
    </row>
    <row r="5409" spans="1:13" ht="30" customHeight="1" x14ac:dyDescent="0.3">
      <c r="A5409" s="27">
        <f t="shared" si="60"/>
        <v>1642</v>
      </c>
      <c r="B5409" s="31">
        <v>45051</v>
      </c>
      <c r="C5409" s="31">
        <v>45044</v>
      </c>
      <c r="D5409" s="19" t="s">
        <v>252</v>
      </c>
      <c r="E5409" s="19" t="str">
        <f>IF(ISBLANK(LeaveTracker[[#This Row],[Employee Name]]),"-----",VLOOKUP(LeaveTracker[[#This Row],[Employee Name]],Employees[[Employee Name]:[Office]],7))</f>
        <v>TCCH/TICC</v>
      </c>
      <c r="F5409" s="19" t="str">
        <f>IF(ISBLANK(LeaveTracker[[#This Row],[Employee Name]]),"-----",VLOOKUP(LeaveTracker[[#This Row],[Employee Name]],Employees[[Employee Name]:[Office]],6))</f>
        <v>REGULAR</v>
      </c>
      <c r="G5409" s="24">
        <v>45103</v>
      </c>
      <c r="H5409" s="24">
        <v>45103</v>
      </c>
      <c r="I5409" s="19" t="s">
        <v>298</v>
      </c>
      <c r="J5409" s="43" t="s">
        <v>158</v>
      </c>
      <c r="K5409" s="61" t="str">
        <f ca="1">LeaveTracker[[#This Row],[Days]]&amp;" "&amp;LeaveTracker[[#This Row],[Type of Leave]]</f>
        <v>1 OTHER</v>
      </c>
      <c r="L5409" s="23">
        <f ca="1">NETWORKDAYS(LeaveTracker[[#This Row],[Start Date]],LeaveTracker[[#This Row],[End Date]],lstHolidays)</f>
        <v>1</v>
      </c>
      <c r="M5409" s="27"/>
    </row>
    <row r="5410" spans="1:13" ht="30" customHeight="1" x14ac:dyDescent="0.3">
      <c r="A5410" s="27">
        <f t="shared" si="60"/>
        <v>1643</v>
      </c>
      <c r="B5410" s="31">
        <v>45051</v>
      </c>
      <c r="C5410" s="31">
        <v>45044</v>
      </c>
      <c r="D5410" s="19" t="s">
        <v>1879</v>
      </c>
      <c r="E5410" s="19" t="str">
        <f>IF(ISBLANK(LeaveTracker[[#This Row],[Employee Name]]),"-----",VLOOKUP(LeaveTracker[[#This Row],[Employee Name]],Employees[[Employee Name]:[Office]],7))</f>
        <v>TICC</v>
      </c>
      <c r="F5410" s="19" t="str">
        <f>IF(ISBLANK(LeaveTracker[[#This Row],[Employee Name]]),"-----",VLOOKUP(LeaveTracker[[#This Row],[Employee Name]],Employees[[Employee Name]:[Office]],6))</f>
        <v>CASUAL</v>
      </c>
      <c r="G5410" s="24">
        <v>45061</v>
      </c>
      <c r="H5410" s="24">
        <v>45063</v>
      </c>
      <c r="I5410" s="19" t="s">
        <v>82</v>
      </c>
      <c r="K5410" s="61" t="str">
        <f ca="1">LeaveTracker[[#This Row],[Days]]&amp;" "&amp;LeaveTracker[[#This Row],[Type of Leave]]</f>
        <v>3 VL</v>
      </c>
      <c r="L5410" s="23">
        <f ca="1">NETWORKDAYS(LeaveTracker[[#This Row],[Start Date]],LeaveTracker[[#This Row],[End Date]],lstHolidays)</f>
        <v>3</v>
      </c>
      <c r="M5410" s="27"/>
    </row>
    <row r="5411" spans="1:13" ht="30" customHeight="1" x14ac:dyDescent="0.3">
      <c r="A5411" s="27">
        <f t="shared" si="60"/>
        <v>1644</v>
      </c>
      <c r="B5411" s="31">
        <v>45051</v>
      </c>
      <c r="C5411" s="31">
        <v>45049</v>
      </c>
      <c r="D5411" s="19" t="s">
        <v>1775</v>
      </c>
      <c r="E5411" s="19" t="str">
        <f>IF(ISBLANK(LeaveTracker[[#This Row],[Employee Name]]),"-----",VLOOKUP(LeaveTracker[[#This Row],[Employee Name]],Employees[[Employee Name]:[Office]],7))</f>
        <v>GSO</v>
      </c>
      <c r="F5411" s="19" t="str">
        <f>IF(ISBLANK(LeaveTracker[[#This Row],[Employee Name]]),"-----",VLOOKUP(LeaveTracker[[#This Row],[Employee Name]],Employees[[Employee Name]:[Office]],6))</f>
        <v>CASUAL</v>
      </c>
      <c r="G5411" s="24">
        <v>45057</v>
      </c>
      <c r="H5411" s="24">
        <v>45058</v>
      </c>
      <c r="I5411" s="19" t="s">
        <v>82</v>
      </c>
      <c r="K5411" s="61" t="str">
        <f ca="1">LeaveTracker[[#This Row],[Days]]&amp;" "&amp;LeaveTracker[[#This Row],[Type of Leave]]</f>
        <v>2 VL</v>
      </c>
      <c r="L5411" s="23">
        <f ca="1">NETWORKDAYS(LeaveTracker[[#This Row],[Start Date]],LeaveTracker[[#This Row],[End Date]],lstHolidays)</f>
        <v>2</v>
      </c>
      <c r="M5411" s="27"/>
    </row>
    <row r="5412" spans="1:13" ht="30" customHeight="1" x14ac:dyDescent="0.3">
      <c r="A5412" s="27">
        <f t="shared" si="60"/>
        <v>1645</v>
      </c>
      <c r="B5412" s="31">
        <v>45051</v>
      </c>
      <c r="C5412" s="31">
        <v>45049</v>
      </c>
      <c r="D5412" s="19" t="s">
        <v>1741</v>
      </c>
      <c r="E5412" s="19" t="str">
        <f>IF(ISBLANK(LeaveTracker[[#This Row],[Employee Name]]),"-----",VLOOKUP(LeaveTracker[[#This Row],[Employee Name]],Employees[[Employee Name]:[Office]],7))</f>
        <v>ASSESSOR</v>
      </c>
      <c r="F5412" s="19" t="str">
        <f>IF(ISBLANK(LeaveTracker[[#This Row],[Employee Name]]),"-----",VLOOKUP(LeaveTracker[[#This Row],[Employee Name]],Employees[[Employee Name]:[Office]],6))</f>
        <v>CASUAL</v>
      </c>
      <c r="G5412" s="24">
        <v>45051</v>
      </c>
      <c r="H5412" s="24">
        <v>45051</v>
      </c>
      <c r="I5412" s="19" t="s">
        <v>298</v>
      </c>
      <c r="J5412" s="43" t="s">
        <v>105</v>
      </c>
      <c r="K5412" s="61" t="str">
        <f ca="1">LeaveTracker[[#This Row],[Days]]&amp;" "&amp;LeaveTracker[[#This Row],[Type of Leave]]</f>
        <v>1 OTHER</v>
      </c>
      <c r="L5412" s="23">
        <f ca="1">NETWORKDAYS(LeaveTracker[[#This Row],[Start Date]],LeaveTracker[[#This Row],[End Date]],lstHolidays)</f>
        <v>1</v>
      </c>
      <c r="M5412" s="27"/>
    </row>
    <row r="5413" spans="1:13" ht="30" customHeight="1" x14ac:dyDescent="0.3">
      <c r="A5413" s="27">
        <f t="shared" si="60"/>
        <v>1646</v>
      </c>
      <c r="B5413" s="31">
        <v>45051</v>
      </c>
      <c r="C5413" s="31">
        <v>45049</v>
      </c>
      <c r="D5413" s="19" t="s">
        <v>1741</v>
      </c>
      <c r="E5413" s="19" t="str">
        <f>IF(ISBLANK(LeaveTracker[[#This Row],[Employee Name]]),"-----",VLOOKUP(LeaveTracker[[#This Row],[Employee Name]],Employees[[Employee Name]:[Office]],7))</f>
        <v>ASSESSOR</v>
      </c>
      <c r="F5413" s="19" t="str">
        <f>IF(ISBLANK(LeaveTracker[[#This Row],[Employee Name]]),"-----",VLOOKUP(LeaveTracker[[#This Row],[Employee Name]],Employees[[Employee Name]:[Office]],6))</f>
        <v>CASUAL</v>
      </c>
      <c r="G5413" s="24">
        <v>45044</v>
      </c>
      <c r="H5413" s="24">
        <v>45044</v>
      </c>
      <c r="I5413" s="19" t="s">
        <v>81</v>
      </c>
      <c r="K5413" s="61" t="str">
        <f ca="1">LeaveTracker[[#This Row],[Days]]&amp;" "&amp;LeaveTracker[[#This Row],[Type of Leave]]</f>
        <v>1 SL</v>
      </c>
      <c r="L5413" s="23">
        <f ca="1">NETWORKDAYS(LeaveTracker[[#This Row],[Start Date]],LeaveTracker[[#This Row],[End Date]],lstHolidays)</f>
        <v>1</v>
      </c>
      <c r="M5413" s="27"/>
    </row>
    <row r="5414" spans="1:13" ht="30" customHeight="1" x14ac:dyDescent="0.3">
      <c r="A5414" s="27">
        <f t="shared" si="60"/>
        <v>1647</v>
      </c>
      <c r="B5414" s="31">
        <v>45051</v>
      </c>
      <c r="C5414" s="31">
        <v>45048</v>
      </c>
      <c r="D5414" s="19" t="s">
        <v>1797</v>
      </c>
      <c r="E5414" s="19" t="str">
        <f>IF(ISBLANK(LeaveTracker[[#This Row],[Employee Name]]),"-----",VLOOKUP(LeaveTracker[[#This Row],[Employee Name]],Employees[[Employee Name]:[Office]],7))</f>
        <v>ONT</v>
      </c>
      <c r="F5414" s="19" t="str">
        <f>IF(ISBLANK(LeaveTracker[[#This Row],[Employee Name]]),"-----",VLOOKUP(LeaveTracker[[#This Row],[Employee Name]],Employees[[Employee Name]:[Office]],6))</f>
        <v>CASUAL</v>
      </c>
      <c r="G5414" s="24">
        <v>45064</v>
      </c>
      <c r="H5414" s="24">
        <v>45066</v>
      </c>
      <c r="I5414" s="19" t="s">
        <v>82</v>
      </c>
      <c r="K5414" s="61" t="str">
        <f ca="1">LeaveTracker[[#This Row],[Days]]&amp;" "&amp;LeaveTracker[[#This Row],[Type of Leave]]</f>
        <v>2 VL</v>
      </c>
      <c r="L5414" s="23">
        <f ca="1">NETWORKDAYS(LeaveTracker[[#This Row],[Start Date]],LeaveTracker[[#This Row],[End Date]],lstHolidays)</f>
        <v>2</v>
      </c>
      <c r="M5414" s="27"/>
    </row>
    <row r="5415" spans="1:13" ht="30" customHeight="1" x14ac:dyDescent="0.3">
      <c r="A5415" s="27">
        <f t="shared" si="60"/>
        <v>1648</v>
      </c>
      <c r="B5415" s="31">
        <v>45051</v>
      </c>
      <c r="C5415" s="31">
        <v>45048</v>
      </c>
      <c r="D5415" s="19" t="s">
        <v>1034</v>
      </c>
      <c r="E5415" s="19" t="str">
        <f>IF(ISBLANK(LeaveTracker[[#This Row],[Employee Name]]),"-----",VLOOKUP(LeaveTracker[[#This Row],[Employee Name]],Employees[[Employee Name]:[Office]],7))</f>
        <v>ONT</v>
      </c>
      <c r="F5415" s="19" t="str">
        <f>IF(ISBLANK(LeaveTracker[[#This Row],[Employee Name]]),"-----",VLOOKUP(LeaveTracker[[#This Row],[Employee Name]],Employees[[Employee Name]:[Office]],6))</f>
        <v>REGULAR</v>
      </c>
      <c r="G5415" s="24">
        <v>45070</v>
      </c>
      <c r="H5415" s="24">
        <v>45072</v>
      </c>
      <c r="I5415" s="19" t="s">
        <v>298</v>
      </c>
      <c r="J5415" s="43" t="s">
        <v>105</v>
      </c>
      <c r="K5415" s="61" t="str">
        <f ca="1">LeaveTracker[[#This Row],[Days]]&amp;" "&amp;LeaveTracker[[#This Row],[Type of Leave]]</f>
        <v>3 OTHER</v>
      </c>
      <c r="L5415" s="23">
        <f ca="1">NETWORKDAYS(LeaveTracker[[#This Row],[Start Date]],LeaveTracker[[#This Row],[End Date]],lstHolidays)</f>
        <v>3</v>
      </c>
      <c r="M5415" s="27"/>
    </row>
    <row r="5416" spans="1:13" ht="30" customHeight="1" x14ac:dyDescent="0.3">
      <c r="A5416" s="27">
        <f t="shared" si="60"/>
        <v>1649</v>
      </c>
      <c r="B5416" s="31">
        <v>45051</v>
      </c>
      <c r="C5416" s="31">
        <v>45049</v>
      </c>
      <c r="D5416" s="19" t="s">
        <v>385</v>
      </c>
      <c r="E5416" s="19" t="str">
        <f>IF(ISBLANK(LeaveTracker[[#This Row],[Employee Name]]),"-----",VLOOKUP(LeaveTracker[[#This Row],[Employee Name]],Employees[[Employee Name]:[Office]],7))</f>
        <v>ONT</v>
      </c>
      <c r="F5416" s="19" t="str">
        <f>IF(ISBLANK(LeaveTracker[[#This Row],[Employee Name]]),"-----",VLOOKUP(LeaveTracker[[#This Row],[Employee Name]],Employees[[Employee Name]:[Office]],6))</f>
        <v>REGULAR</v>
      </c>
      <c r="G5416" s="24">
        <v>45064</v>
      </c>
      <c r="H5416" s="24">
        <v>45064</v>
      </c>
      <c r="I5416" s="19" t="s">
        <v>298</v>
      </c>
      <c r="J5416" s="43" t="s">
        <v>105</v>
      </c>
      <c r="K5416" s="61" t="str">
        <f ca="1">LeaveTracker[[#This Row],[Days]]&amp;" "&amp;LeaveTracker[[#This Row],[Type of Leave]]</f>
        <v>1 OTHER</v>
      </c>
      <c r="L5416" s="23">
        <f ca="1">NETWORKDAYS(LeaveTracker[[#This Row],[Start Date]],LeaveTracker[[#This Row],[End Date]],lstHolidays)</f>
        <v>1</v>
      </c>
      <c r="M5416" s="27"/>
    </row>
    <row r="5417" spans="1:13" ht="30" customHeight="1" x14ac:dyDescent="0.3">
      <c r="A5417" s="27">
        <f t="shared" si="60"/>
        <v>1650</v>
      </c>
      <c r="B5417" s="31">
        <v>45051</v>
      </c>
      <c r="C5417" s="31">
        <v>45049</v>
      </c>
      <c r="D5417" s="19" t="s">
        <v>385</v>
      </c>
      <c r="E5417" s="19" t="str">
        <f>IF(ISBLANK(LeaveTracker[[#This Row],[Employee Name]]),"-----",VLOOKUP(LeaveTracker[[#This Row],[Employee Name]],Employees[[Employee Name]:[Office]],7))</f>
        <v>ONT</v>
      </c>
      <c r="F5417" s="19" t="str">
        <f>IF(ISBLANK(LeaveTracker[[#This Row],[Employee Name]]),"-----",VLOOKUP(LeaveTracker[[#This Row],[Employee Name]],Employees[[Employee Name]:[Office]],6))</f>
        <v>REGULAR</v>
      </c>
      <c r="G5417" s="24">
        <v>45065</v>
      </c>
      <c r="H5417" s="24">
        <v>45066</v>
      </c>
      <c r="I5417" s="19" t="s">
        <v>82</v>
      </c>
      <c r="K5417" s="61" t="str">
        <f ca="1">LeaveTracker[[#This Row],[Days]]&amp;" "&amp;LeaveTracker[[#This Row],[Type of Leave]]</f>
        <v>1 VL</v>
      </c>
      <c r="L5417" s="23">
        <f ca="1">NETWORKDAYS(LeaveTracker[[#This Row],[Start Date]],LeaveTracker[[#This Row],[End Date]],lstHolidays)</f>
        <v>1</v>
      </c>
      <c r="M5417" s="27"/>
    </row>
    <row r="5418" spans="1:13" ht="30" customHeight="1" x14ac:dyDescent="0.3">
      <c r="A5418" s="27">
        <f t="shared" si="60"/>
        <v>1651</v>
      </c>
      <c r="B5418" s="31">
        <v>45051</v>
      </c>
      <c r="C5418" s="31">
        <v>45049</v>
      </c>
      <c r="D5418" s="19" t="s">
        <v>630</v>
      </c>
      <c r="E5418" s="19" t="str">
        <f>IF(ISBLANK(LeaveTracker[[#This Row],[Employee Name]]),"-----",VLOOKUP(LeaveTracker[[#This Row],[Employee Name]],Employees[[Employee Name]:[Office]],7))</f>
        <v>CCT</v>
      </c>
      <c r="F5418" s="19" t="str">
        <f>IF(ISBLANK(LeaveTracker[[#This Row],[Employee Name]]),"-----",VLOOKUP(LeaveTracker[[#This Row],[Employee Name]],Employees[[Employee Name]:[Office]],6))</f>
        <v>REGULAR</v>
      </c>
      <c r="G5418" s="24">
        <v>45061</v>
      </c>
      <c r="H5418" s="24">
        <v>45061</v>
      </c>
      <c r="I5418" s="19" t="s">
        <v>298</v>
      </c>
      <c r="J5418" s="43" t="s">
        <v>274</v>
      </c>
      <c r="K5418" s="61" t="str">
        <f ca="1">LeaveTracker[[#This Row],[Days]]&amp;" "&amp;LeaveTracker[[#This Row],[Type of Leave]]</f>
        <v>1 OTHER</v>
      </c>
      <c r="L5418" s="23">
        <f ca="1">NETWORKDAYS(LeaveTracker[[#This Row],[Start Date]],LeaveTracker[[#This Row],[End Date]],lstHolidays)</f>
        <v>1</v>
      </c>
      <c r="M5418" s="27"/>
    </row>
    <row r="5419" spans="1:13" ht="30" customHeight="1" x14ac:dyDescent="0.3">
      <c r="A5419" s="27">
        <f t="shared" si="60"/>
        <v>1652</v>
      </c>
      <c r="B5419" s="31">
        <v>45051</v>
      </c>
      <c r="C5419" s="31">
        <v>45048</v>
      </c>
      <c r="D5419" s="19" t="s">
        <v>578</v>
      </c>
      <c r="E5419" s="19" t="str">
        <f>IF(ISBLANK(LeaveTracker[[#This Row],[Employee Name]]),"-----",VLOOKUP(LeaveTracker[[#This Row],[Employee Name]],Employees[[Employee Name]:[Office]],7))</f>
        <v>CCT</v>
      </c>
      <c r="F5419" s="19" t="str">
        <f>IF(ISBLANK(LeaveTracker[[#This Row],[Employee Name]]),"-----",VLOOKUP(LeaveTracker[[#This Row],[Employee Name]],Employees[[Employee Name]:[Office]],6))</f>
        <v>REGULAR</v>
      </c>
      <c r="G5419" s="24">
        <v>45061</v>
      </c>
      <c r="H5419" s="24">
        <v>45062</v>
      </c>
      <c r="I5419" s="19" t="s">
        <v>82</v>
      </c>
      <c r="K5419" s="61" t="str">
        <f ca="1">LeaveTracker[[#This Row],[Days]]&amp;" "&amp;LeaveTracker[[#This Row],[Type of Leave]]</f>
        <v>2 VL</v>
      </c>
      <c r="L5419" s="23">
        <f ca="1">NETWORKDAYS(LeaveTracker[[#This Row],[Start Date]],LeaveTracker[[#This Row],[End Date]],lstHolidays)</f>
        <v>2</v>
      </c>
      <c r="M5419" s="27"/>
    </row>
    <row r="5420" spans="1:13" ht="30" customHeight="1" x14ac:dyDescent="0.3">
      <c r="A5420" s="27">
        <f t="shared" si="60"/>
        <v>1653</v>
      </c>
      <c r="B5420" s="31">
        <v>45051</v>
      </c>
      <c r="C5420" s="31">
        <v>45048</v>
      </c>
      <c r="D5420" s="19" t="s">
        <v>375</v>
      </c>
      <c r="E5420" s="19" t="str">
        <f>IF(ISBLANK(LeaveTracker[[#This Row],[Employee Name]]),"-----",VLOOKUP(LeaveTracker[[#This Row],[Employee Name]],Employees[[Employee Name]:[Office]],7))</f>
        <v>CCT</v>
      </c>
      <c r="F5420" s="19" t="str">
        <f>IF(ISBLANK(LeaveTracker[[#This Row],[Employee Name]]),"-----",VLOOKUP(LeaveTracker[[#This Row],[Employee Name]],Employees[[Employee Name]:[Office]],6))</f>
        <v>REGULAR</v>
      </c>
      <c r="G5420" s="24">
        <v>45061</v>
      </c>
      <c r="H5420" s="24">
        <v>45062</v>
      </c>
      <c r="I5420" s="19" t="s">
        <v>82</v>
      </c>
      <c r="K5420" s="61" t="str">
        <f ca="1">LeaveTracker[[#This Row],[Days]]&amp;" "&amp;LeaveTracker[[#This Row],[Type of Leave]]</f>
        <v>2 VL</v>
      </c>
      <c r="L5420" s="23">
        <f ca="1">NETWORKDAYS(LeaveTracker[[#This Row],[Start Date]],LeaveTracker[[#This Row],[End Date]],lstHolidays)</f>
        <v>2</v>
      </c>
      <c r="M5420" s="27"/>
    </row>
    <row r="5421" spans="1:13" ht="30" customHeight="1" x14ac:dyDescent="0.3">
      <c r="A5421" s="27">
        <f t="shared" si="60"/>
        <v>1654</v>
      </c>
      <c r="B5421" s="31">
        <v>45051</v>
      </c>
      <c r="C5421" s="31">
        <v>45049</v>
      </c>
      <c r="D5421" s="19" t="s">
        <v>1832</v>
      </c>
      <c r="E5421" s="19" t="str">
        <f>IF(ISBLANK(LeaveTracker[[#This Row],[Employee Name]]),"-----",VLOOKUP(LeaveTracker[[#This Row],[Employee Name]],Employees[[Employee Name]:[Office]],7))</f>
        <v>CCT</v>
      </c>
      <c r="F5421" s="19" t="str">
        <f>IF(ISBLANK(LeaveTracker[[#This Row],[Employee Name]]),"-----",VLOOKUP(LeaveTracker[[#This Row],[Employee Name]],Employees[[Employee Name]:[Office]],6))</f>
        <v>CASUAL</v>
      </c>
      <c r="G5421" s="24">
        <v>45048</v>
      </c>
      <c r="H5421" s="24">
        <v>45048</v>
      </c>
      <c r="I5421" s="19" t="s">
        <v>81</v>
      </c>
      <c r="K5421" s="61" t="str">
        <f ca="1">LeaveTracker[[#This Row],[Days]]&amp;" "&amp;LeaveTracker[[#This Row],[Type of Leave]]</f>
        <v>1 SL</v>
      </c>
      <c r="L5421" s="23">
        <f ca="1">NETWORKDAYS(LeaveTracker[[#This Row],[Start Date]],LeaveTracker[[#This Row],[End Date]],lstHolidays)</f>
        <v>1</v>
      </c>
      <c r="M5421" s="27"/>
    </row>
    <row r="5422" spans="1:13" ht="30" customHeight="1" x14ac:dyDescent="0.3">
      <c r="A5422" s="27">
        <f t="shared" si="60"/>
        <v>1655</v>
      </c>
      <c r="B5422" s="31">
        <v>45051</v>
      </c>
      <c r="C5422" s="31">
        <v>45044</v>
      </c>
      <c r="D5422" s="19" t="s">
        <v>1832</v>
      </c>
      <c r="E5422" s="19" t="str">
        <f>IF(ISBLANK(LeaveTracker[[#This Row],[Employee Name]]),"-----",VLOOKUP(LeaveTracker[[#This Row],[Employee Name]],Employees[[Employee Name]:[Office]],7))</f>
        <v>CCT</v>
      </c>
      <c r="F5422" s="19" t="str">
        <f>IF(ISBLANK(LeaveTracker[[#This Row],[Employee Name]]),"-----",VLOOKUP(LeaveTracker[[#This Row],[Employee Name]],Employees[[Employee Name]:[Office]],6))</f>
        <v>CASUAL</v>
      </c>
      <c r="G5422" s="24">
        <v>45055</v>
      </c>
      <c r="H5422" s="24">
        <v>45055</v>
      </c>
      <c r="I5422" s="19" t="s">
        <v>298</v>
      </c>
      <c r="J5422" s="43" t="s">
        <v>105</v>
      </c>
      <c r="K5422" s="61" t="str">
        <f ca="1">LeaveTracker[[#This Row],[Days]]&amp;" "&amp;LeaveTracker[[#This Row],[Type of Leave]]</f>
        <v>1 OTHER</v>
      </c>
      <c r="L5422" s="23">
        <f ca="1">NETWORKDAYS(LeaveTracker[[#This Row],[Start Date]],LeaveTracker[[#This Row],[End Date]],lstHolidays)</f>
        <v>1</v>
      </c>
      <c r="M5422" s="27"/>
    </row>
    <row r="5423" spans="1:13" ht="30" customHeight="1" x14ac:dyDescent="0.3">
      <c r="A5423" s="27">
        <f t="shared" si="60"/>
        <v>1656</v>
      </c>
      <c r="B5423" s="31">
        <v>45051</v>
      </c>
      <c r="C5423" s="31">
        <v>45050</v>
      </c>
      <c r="D5423" s="19" t="s">
        <v>1805</v>
      </c>
      <c r="E5423" s="19" t="str">
        <f>IF(ISBLANK(LeaveTracker[[#This Row],[Employee Name]]),"-----",VLOOKUP(LeaveTracker[[#This Row],[Employee Name]],Employees[[Employee Name]:[Office]],7))</f>
        <v>CENRO</v>
      </c>
      <c r="F5423" s="19" t="str">
        <f>IF(ISBLANK(LeaveTracker[[#This Row],[Employee Name]]),"-----",VLOOKUP(LeaveTracker[[#This Row],[Employee Name]],Employees[[Employee Name]:[Office]],6))</f>
        <v>CASUAL</v>
      </c>
      <c r="G5423" s="24">
        <v>45049</v>
      </c>
      <c r="H5423" s="24">
        <v>45049</v>
      </c>
      <c r="I5423" s="19" t="s">
        <v>81</v>
      </c>
      <c r="K5423" s="61" t="str">
        <f ca="1">LeaveTracker[[#This Row],[Days]]&amp;" "&amp;LeaveTracker[[#This Row],[Type of Leave]]</f>
        <v>1 SL</v>
      </c>
      <c r="L5423" s="23">
        <f ca="1">NETWORKDAYS(LeaveTracker[[#This Row],[Start Date]],LeaveTracker[[#This Row],[End Date]],lstHolidays)</f>
        <v>1</v>
      </c>
      <c r="M5423" s="27"/>
    </row>
    <row r="5424" spans="1:13" ht="30" customHeight="1" x14ac:dyDescent="0.3">
      <c r="A5424" s="27">
        <f t="shared" si="60"/>
        <v>1657</v>
      </c>
      <c r="B5424" s="31">
        <v>45051</v>
      </c>
      <c r="C5424" s="31">
        <v>45048</v>
      </c>
      <c r="D5424" s="19" t="s">
        <v>541</v>
      </c>
      <c r="E5424" s="19" t="str">
        <f>IF(ISBLANK(LeaveTracker[[#This Row],[Employee Name]]),"-----",VLOOKUP(LeaveTracker[[#This Row],[Employee Name]],Employees[[Employee Name]:[Office]],7))</f>
        <v>LCR</v>
      </c>
      <c r="F5424" s="19" t="str">
        <f>IF(ISBLANK(LeaveTracker[[#This Row],[Employee Name]]),"-----",VLOOKUP(LeaveTracker[[#This Row],[Employee Name]],Employees[[Employee Name]:[Office]],6))</f>
        <v>REGULAR</v>
      </c>
      <c r="G5424" s="24">
        <v>45043</v>
      </c>
      <c r="H5424" s="24">
        <v>45043</v>
      </c>
      <c r="I5424" s="19" t="s">
        <v>81</v>
      </c>
      <c r="K5424" s="61" t="str">
        <f ca="1">LeaveTracker[[#This Row],[Days]]&amp;" "&amp;LeaveTracker[[#This Row],[Type of Leave]]</f>
        <v>1 SL</v>
      </c>
      <c r="L5424" s="23">
        <f ca="1">NETWORKDAYS(LeaveTracker[[#This Row],[Start Date]],LeaveTracker[[#This Row],[End Date]],lstHolidays)</f>
        <v>1</v>
      </c>
      <c r="M5424" s="27"/>
    </row>
    <row r="5425" spans="1:13" ht="30" customHeight="1" x14ac:dyDescent="0.3">
      <c r="A5425" s="27">
        <f t="shared" si="60"/>
        <v>1658</v>
      </c>
      <c r="B5425" s="31">
        <v>45051</v>
      </c>
      <c r="C5425" s="31">
        <v>45050</v>
      </c>
      <c r="D5425" s="19" t="s">
        <v>2263</v>
      </c>
      <c r="E5425" s="19" t="str">
        <f>IF(ISBLANK(LeaveTracker[[#This Row],[Employee Name]]),"-----",VLOOKUP(LeaveTracker[[#This Row],[Employee Name]],Employees[[Employee Name]:[Office]],7))</f>
        <v>LCR</v>
      </c>
      <c r="F5425" s="19" t="str">
        <f>IF(ISBLANK(LeaveTracker[[#This Row],[Employee Name]]),"-----",VLOOKUP(LeaveTracker[[#This Row],[Employee Name]],Employees[[Employee Name]:[Office]],6))</f>
        <v>CO TERM</v>
      </c>
      <c r="G5425" s="24">
        <v>45061</v>
      </c>
      <c r="H5425" s="24">
        <v>45065</v>
      </c>
      <c r="I5425" s="19" t="s">
        <v>82</v>
      </c>
      <c r="K5425" s="61" t="str">
        <f ca="1">LeaveTracker[[#This Row],[Days]]&amp;" "&amp;LeaveTracker[[#This Row],[Type of Leave]]</f>
        <v>5 VL</v>
      </c>
      <c r="L5425" s="23">
        <f ca="1">NETWORKDAYS(LeaveTracker[[#This Row],[Start Date]],LeaveTracker[[#This Row],[End Date]],lstHolidays)</f>
        <v>5</v>
      </c>
      <c r="M5425" s="27"/>
    </row>
    <row r="5426" spans="1:13" ht="30" customHeight="1" x14ac:dyDescent="0.3">
      <c r="A5426" s="27">
        <f t="shared" si="60"/>
        <v>1659</v>
      </c>
      <c r="B5426" s="31">
        <v>45051</v>
      </c>
      <c r="C5426" s="31">
        <v>45050</v>
      </c>
      <c r="D5426" s="19" t="s">
        <v>538</v>
      </c>
      <c r="E5426" s="19" t="str">
        <f>IF(ISBLANK(LeaveTracker[[#This Row],[Employee Name]]),"-----",VLOOKUP(LeaveTracker[[#This Row],[Employee Name]],Employees[[Employee Name]:[Office]],7))</f>
        <v>LCR</v>
      </c>
      <c r="F5426" s="19" t="str">
        <f>IF(ISBLANK(LeaveTracker[[#This Row],[Employee Name]]),"-----",VLOOKUP(LeaveTracker[[#This Row],[Employee Name]],Employees[[Employee Name]:[Office]],6))</f>
        <v>REGULAR</v>
      </c>
      <c r="G5426" s="24">
        <v>45044</v>
      </c>
      <c r="H5426" s="24">
        <v>45048</v>
      </c>
      <c r="I5426" s="19" t="s">
        <v>81</v>
      </c>
      <c r="K5426" s="61" t="str">
        <f ca="1">LeaveTracker[[#This Row],[Days]]&amp;" "&amp;LeaveTracker[[#This Row],[Type of Leave]]</f>
        <v>2 SL</v>
      </c>
      <c r="L5426" s="23">
        <f ca="1">NETWORKDAYS(LeaveTracker[[#This Row],[Start Date]],LeaveTracker[[#This Row],[End Date]],lstHolidays)</f>
        <v>2</v>
      </c>
      <c r="M5426" s="27"/>
    </row>
    <row r="5427" spans="1:13" ht="30" customHeight="1" x14ac:dyDescent="0.3">
      <c r="A5427" s="27">
        <f t="shared" si="60"/>
        <v>1660</v>
      </c>
      <c r="B5427" s="31">
        <v>45051</v>
      </c>
      <c r="C5427" s="31">
        <v>45050</v>
      </c>
      <c r="D5427" s="19" t="s">
        <v>2202</v>
      </c>
      <c r="E5427" s="19" t="str">
        <f>IF(ISBLANK(LeaveTracker[[#This Row],[Employee Name]]),"-----",VLOOKUP(LeaveTracker[[#This Row],[Employee Name]],Employees[[Employee Name]:[Office]],7))</f>
        <v>HALL OF JUSTICE</v>
      </c>
      <c r="F5427" s="19">
        <f>IF(ISBLANK(LeaveTracker[[#This Row],[Employee Name]]),"-----",VLOOKUP(LeaveTracker[[#This Row],[Employee Name]],Employees[[Employee Name]:[Office]],6))</f>
        <v>0</v>
      </c>
      <c r="G5427" s="24">
        <v>45057</v>
      </c>
      <c r="H5427" s="24">
        <v>45057</v>
      </c>
      <c r="I5427" s="19" t="s">
        <v>82</v>
      </c>
      <c r="K5427" s="61" t="str">
        <f ca="1">LeaveTracker[[#This Row],[Days]]&amp;" "&amp;LeaveTracker[[#This Row],[Type of Leave]]</f>
        <v>1 VL</v>
      </c>
      <c r="L5427" s="23">
        <f ca="1">NETWORKDAYS(LeaveTracker[[#This Row],[Start Date]],LeaveTracker[[#This Row],[End Date]],lstHolidays)</f>
        <v>1</v>
      </c>
      <c r="M5427" s="27"/>
    </row>
    <row r="5428" spans="1:13" ht="30" customHeight="1" x14ac:dyDescent="0.3">
      <c r="A5428" s="27">
        <f t="shared" si="60"/>
        <v>1661</v>
      </c>
      <c r="B5428" s="31">
        <v>45051</v>
      </c>
      <c r="C5428" s="31">
        <v>45044</v>
      </c>
      <c r="D5428" s="19" t="s">
        <v>2322</v>
      </c>
      <c r="E5428" s="19" t="str">
        <f>IF(ISBLANK(LeaveTracker[[#This Row],[Employee Name]]),"-----",VLOOKUP(LeaveTracker[[#This Row],[Employee Name]],Employees[[Employee Name]:[Office]],7))</f>
        <v>TICC</v>
      </c>
      <c r="F5428" s="19">
        <f>IF(ISBLANK(LeaveTracker[[#This Row],[Employee Name]]),"-----",VLOOKUP(LeaveTracker[[#This Row],[Employee Name]],Employees[[Employee Name]:[Office]],6))</f>
        <v>0</v>
      </c>
      <c r="G5428" s="24">
        <v>45033</v>
      </c>
      <c r="H5428" s="24">
        <v>45033</v>
      </c>
      <c r="I5428" s="19" t="s">
        <v>81</v>
      </c>
      <c r="K5428" s="61" t="str">
        <f ca="1">LeaveTracker[[#This Row],[Days]]&amp;" "&amp;LeaveTracker[[#This Row],[Type of Leave]]</f>
        <v>1 SL</v>
      </c>
      <c r="L5428" s="23">
        <f ca="1">NETWORKDAYS(LeaveTracker[[#This Row],[Start Date]],LeaveTracker[[#This Row],[End Date]],lstHolidays)</f>
        <v>1</v>
      </c>
      <c r="M5428" s="27"/>
    </row>
    <row r="5429" spans="1:13" ht="30" customHeight="1" x14ac:dyDescent="0.3">
      <c r="A5429" s="27">
        <f t="shared" si="60"/>
        <v>1662</v>
      </c>
      <c r="B5429" s="31">
        <v>45051</v>
      </c>
      <c r="C5429" s="31">
        <v>45048</v>
      </c>
      <c r="D5429" s="19" t="s">
        <v>2042</v>
      </c>
      <c r="E5429" s="19" t="str">
        <f>IF(ISBLANK(LeaveTracker[[#This Row],[Employee Name]]),"-----",VLOOKUP(LeaveTracker[[#This Row],[Employee Name]],Employees[[Employee Name]:[Office]],7))</f>
        <v>INTERNAL</v>
      </c>
      <c r="F5429" s="19" t="str">
        <f>IF(ISBLANK(LeaveTracker[[#This Row],[Employee Name]]),"-----",VLOOKUP(LeaveTracker[[#This Row],[Employee Name]],Employees[[Employee Name]:[Office]],6))</f>
        <v>REGULAR</v>
      </c>
      <c r="G5429" s="24">
        <v>45040</v>
      </c>
      <c r="H5429" s="24">
        <v>45042</v>
      </c>
      <c r="I5429" s="19" t="s">
        <v>298</v>
      </c>
      <c r="J5429" s="43" t="s">
        <v>105</v>
      </c>
      <c r="K5429" s="61" t="str">
        <f ca="1">LeaveTracker[[#This Row],[Days]]&amp;" "&amp;LeaveTracker[[#This Row],[Type of Leave]]</f>
        <v>3 OTHER</v>
      </c>
      <c r="L5429" s="23">
        <f ca="1">NETWORKDAYS(LeaveTracker[[#This Row],[Start Date]],LeaveTracker[[#This Row],[End Date]],lstHolidays)</f>
        <v>3</v>
      </c>
      <c r="M5429" s="27"/>
    </row>
    <row r="5430" spans="1:13" ht="30" customHeight="1" x14ac:dyDescent="0.3">
      <c r="A5430" s="27">
        <f t="shared" si="60"/>
        <v>1663</v>
      </c>
      <c r="B5430" s="31">
        <v>45056</v>
      </c>
      <c r="C5430" s="31">
        <v>45050</v>
      </c>
      <c r="D5430" s="19" t="s">
        <v>779</v>
      </c>
      <c r="E5430" s="19" t="str">
        <f>IF(ISBLANK(LeaveTracker[[#This Row],[Employee Name]]),"-----",VLOOKUP(LeaveTracker[[#This Row],[Employee Name]],Employees[[Employee Name]:[Office]],7))</f>
        <v>AGRICULTURE OFFICE</v>
      </c>
      <c r="F5430" s="19" t="str">
        <f>IF(ISBLANK(LeaveTracker[[#This Row],[Employee Name]]),"-----",VLOOKUP(LeaveTracker[[#This Row],[Employee Name]],Employees[[Employee Name]:[Office]],6))</f>
        <v>REGULAR</v>
      </c>
      <c r="G5430" s="24">
        <v>45049</v>
      </c>
      <c r="H5430" s="24">
        <v>45049</v>
      </c>
      <c r="I5430" s="19" t="s">
        <v>298</v>
      </c>
      <c r="J5430" s="43" t="s">
        <v>105</v>
      </c>
      <c r="K5430" s="61" t="str">
        <f ca="1">LeaveTracker[[#This Row],[Days]]&amp;" "&amp;LeaveTracker[[#This Row],[Type of Leave]]</f>
        <v>1 OTHER</v>
      </c>
      <c r="L5430" s="23">
        <f ca="1">NETWORKDAYS(LeaveTracker[[#This Row],[Start Date]],LeaveTracker[[#This Row],[End Date]],lstHolidays)</f>
        <v>1</v>
      </c>
      <c r="M5430" s="27"/>
    </row>
    <row r="5431" spans="1:13" ht="30" customHeight="1" x14ac:dyDescent="0.3">
      <c r="A5431" s="27">
        <f t="shared" si="60"/>
        <v>1664</v>
      </c>
      <c r="B5431" s="31">
        <v>45056</v>
      </c>
      <c r="C5431" s="31">
        <v>45048</v>
      </c>
      <c r="D5431" s="19" t="s">
        <v>871</v>
      </c>
      <c r="E5431" s="19" t="str">
        <f>IF(ISBLANK(LeaveTracker[[#This Row],[Employee Name]]),"-----",VLOOKUP(LeaveTracker[[#This Row],[Employee Name]],Employees[[Employee Name]:[Office]],7))</f>
        <v>ACCOUNTING</v>
      </c>
      <c r="F5431" s="19" t="str">
        <f>IF(ISBLANK(LeaveTracker[[#This Row],[Employee Name]]),"-----",VLOOKUP(LeaveTracker[[#This Row],[Employee Name]],Employees[[Employee Name]:[Office]],6))</f>
        <v>REGULAR</v>
      </c>
      <c r="G5431" s="24">
        <v>45044</v>
      </c>
      <c r="H5431" s="24">
        <v>45044</v>
      </c>
      <c r="I5431" s="19" t="s">
        <v>81</v>
      </c>
      <c r="K5431" s="61" t="str">
        <f ca="1">LeaveTracker[[#This Row],[Days]]&amp;" "&amp;LeaveTracker[[#This Row],[Type of Leave]]</f>
        <v>1 SL</v>
      </c>
      <c r="L5431" s="23">
        <f ca="1">NETWORKDAYS(LeaveTracker[[#This Row],[Start Date]],LeaveTracker[[#This Row],[End Date]],lstHolidays)</f>
        <v>1</v>
      </c>
      <c r="M5431" s="27"/>
    </row>
    <row r="5432" spans="1:13" ht="30" customHeight="1" x14ac:dyDescent="0.3">
      <c r="A5432" s="27">
        <f t="shared" si="60"/>
        <v>1665</v>
      </c>
      <c r="B5432" s="31">
        <v>45056</v>
      </c>
      <c r="C5432" s="31">
        <v>45048</v>
      </c>
      <c r="D5432" s="19" t="s">
        <v>519</v>
      </c>
      <c r="E5432" s="19" t="str">
        <f>IF(ISBLANK(LeaveTracker[[#This Row],[Employee Name]]),"-----",VLOOKUP(LeaveTracker[[#This Row],[Employee Name]],Employees[[Employee Name]:[Office]],7))</f>
        <v>ACCOUNTING</v>
      </c>
      <c r="F5432" s="19" t="str">
        <f>IF(ISBLANK(LeaveTracker[[#This Row],[Employee Name]]),"-----",VLOOKUP(LeaveTracker[[#This Row],[Employee Name]],Employees[[Employee Name]:[Office]],6))</f>
        <v>REGULAR</v>
      </c>
      <c r="G5432" s="24">
        <v>45036</v>
      </c>
      <c r="H5432" s="24">
        <v>45036</v>
      </c>
      <c r="I5432" s="19" t="s">
        <v>81</v>
      </c>
      <c r="K5432" s="61" t="str">
        <f ca="1">LeaveTracker[[#This Row],[Days]]&amp;" "&amp;LeaveTracker[[#This Row],[Type of Leave]]</f>
        <v>1 SL</v>
      </c>
      <c r="L5432" s="23">
        <f ca="1">NETWORKDAYS(LeaveTracker[[#This Row],[Start Date]],LeaveTracker[[#This Row],[End Date]],lstHolidays)</f>
        <v>1</v>
      </c>
      <c r="M5432" s="27"/>
    </row>
    <row r="5433" spans="1:13" ht="30" customHeight="1" x14ac:dyDescent="0.3">
      <c r="A5433" s="27">
        <v>1665</v>
      </c>
      <c r="B5433" s="31">
        <v>45056</v>
      </c>
      <c r="C5433" s="31">
        <v>45048</v>
      </c>
      <c r="D5433" s="19" t="s">
        <v>519</v>
      </c>
      <c r="E5433" s="19" t="str">
        <f>IF(ISBLANK(LeaveTracker[[#This Row],[Employee Name]]),"-----",VLOOKUP(LeaveTracker[[#This Row],[Employee Name]],Employees[[Employee Name]:[Office]],7))</f>
        <v>ACCOUNTING</v>
      </c>
      <c r="F5433" s="19" t="str">
        <f>IF(ISBLANK(LeaveTracker[[#This Row],[Employee Name]]),"-----",VLOOKUP(LeaveTracker[[#This Row],[Employee Name]],Employees[[Employee Name]:[Office]],6))</f>
        <v>REGULAR</v>
      </c>
      <c r="G5433" s="24">
        <v>45042</v>
      </c>
      <c r="H5433" s="24">
        <v>45042</v>
      </c>
      <c r="I5433" s="19" t="s">
        <v>81</v>
      </c>
      <c r="K5433" s="61" t="str">
        <f ca="1">LeaveTracker[[#This Row],[Days]]&amp;" "&amp;LeaveTracker[[#This Row],[Type of Leave]]</f>
        <v>1 SL</v>
      </c>
      <c r="L5433" s="23">
        <f ca="1">NETWORKDAYS(LeaveTracker[[#This Row],[Start Date]],LeaveTracker[[#This Row],[End Date]],lstHolidays)</f>
        <v>1</v>
      </c>
      <c r="M5433" s="27"/>
    </row>
    <row r="5434" spans="1:13" ht="30" customHeight="1" x14ac:dyDescent="0.3">
      <c r="A5434" s="27">
        <f t="shared" si="60"/>
        <v>1666</v>
      </c>
      <c r="B5434" s="31">
        <v>45056</v>
      </c>
      <c r="C5434" s="31">
        <v>45044</v>
      </c>
      <c r="D5434" s="19" t="s">
        <v>520</v>
      </c>
      <c r="E5434" s="19" t="str">
        <f>IF(ISBLANK(LeaveTracker[[#This Row],[Employee Name]]),"-----",VLOOKUP(LeaveTracker[[#This Row],[Employee Name]],Employees[[Employee Name]:[Office]],7))</f>
        <v>ACCOUNTING</v>
      </c>
      <c r="F5434" s="19" t="str">
        <f>IF(ISBLANK(LeaveTracker[[#This Row],[Employee Name]]),"-----",VLOOKUP(LeaveTracker[[#This Row],[Employee Name]],Employees[[Employee Name]:[Office]],6))</f>
        <v>REGULAR</v>
      </c>
      <c r="G5434" s="24">
        <v>45034</v>
      </c>
      <c r="H5434" s="24">
        <v>45034</v>
      </c>
      <c r="I5434" s="19" t="s">
        <v>81</v>
      </c>
      <c r="K5434" s="61" t="str">
        <f ca="1">LeaveTracker[[#This Row],[Days]]&amp;" "&amp;LeaveTracker[[#This Row],[Type of Leave]]</f>
        <v>1 SL</v>
      </c>
      <c r="L5434" s="23">
        <f ca="1">NETWORKDAYS(LeaveTracker[[#This Row],[Start Date]],LeaveTracker[[#This Row],[End Date]],lstHolidays)</f>
        <v>1</v>
      </c>
      <c r="M5434" s="27"/>
    </row>
    <row r="5435" spans="1:13" ht="30" customHeight="1" x14ac:dyDescent="0.3">
      <c r="A5435" s="27">
        <f t="shared" si="60"/>
        <v>1667</v>
      </c>
      <c r="B5435" s="31">
        <v>45056</v>
      </c>
      <c r="C5435" s="31">
        <v>45055</v>
      </c>
      <c r="D5435" s="19" t="s">
        <v>398</v>
      </c>
      <c r="E5435" s="19" t="str">
        <f>IF(ISBLANK(LeaveTracker[[#This Row],[Employee Name]]),"-----",VLOOKUP(LeaveTracker[[#This Row],[Employee Name]],Employees[[Employee Name]:[Office]],7))</f>
        <v>NUTRITION OFFICE</v>
      </c>
      <c r="F5435" s="19" t="str">
        <f>IF(ISBLANK(LeaveTracker[[#This Row],[Employee Name]]),"-----",VLOOKUP(LeaveTracker[[#This Row],[Employee Name]],Employees[[Employee Name]:[Office]],6))</f>
        <v>REGULAR</v>
      </c>
      <c r="G5435" s="24">
        <v>45068</v>
      </c>
      <c r="H5435" s="24">
        <v>45069</v>
      </c>
      <c r="I5435" s="19" t="s">
        <v>82</v>
      </c>
      <c r="K5435" s="61" t="str">
        <f ca="1">LeaveTracker[[#This Row],[Days]]&amp;" "&amp;LeaveTracker[[#This Row],[Type of Leave]]</f>
        <v>2 VL</v>
      </c>
      <c r="L5435" s="23">
        <f ca="1">NETWORKDAYS(LeaveTracker[[#This Row],[Start Date]],LeaveTracker[[#This Row],[End Date]],lstHolidays)</f>
        <v>2</v>
      </c>
      <c r="M5435" s="27"/>
    </row>
    <row r="5436" spans="1:13" ht="30" customHeight="1" x14ac:dyDescent="0.3">
      <c r="A5436" s="27">
        <f t="shared" si="60"/>
        <v>1668</v>
      </c>
      <c r="B5436" s="31">
        <v>45056</v>
      </c>
      <c r="C5436" s="31">
        <v>45055</v>
      </c>
      <c r="D5436" s="19" t="s">
        <v>405</v>
      </c>
      <c r="E5436" s="19" t="str">
        <f>IF(ISBLANK(LeaveTracker[[#This Row],[Employee Name]]),"-----",VLOOKUP(LeaveTracker[[#This Row],[Employee Name]],Employees[[Employee Name]:[Office]],7))</f>
        <v>CTO</v>
      </c>
      <c r="F5436" s="19" t="str">
        <f>IF(ISBLANK(LeaveTracker[[#This Row],[Employee Name]]),"-----",VLOOKUP(LeaveTracker[[#This Row],[Employee Name]],Employees[[Employee Name]:[Office]],6))</f>
        <v>REGULAR</v>
      </c>
      <c r="G5436" s="24">
        <v>45054</v>
      </c>
      <c r="H5436" s="24">
        <v>45054</v>
      </c>
      <c r="I5436" s="19" t="s">
        <v>81</v>
      </c>
      <c r="K5436" s="61" t="str">
        <f ca="1">LeaveTracker[[#This Row],[Days]]&amp;" "&amp;LeaveTracker[[#This Row],[Type of Leave]]</f>
        <v>1 SL</v>
      </c>
      <c r="L5436" s="23">
        <f ca="1">NETWORKDAYS(LeaveTracker[[#This Row],[Start Date]],LeaveTracker[[#This Row],[End Date]],lstHolidays)</f>
        <v>1</v>
      </c>
      <c r="M5436" s="27"/>
    </row>
    <row r="5437" spans="1:13" ht="30" customHeight="1" x14ac:dyDescent="0.3">
      <c r="A5437" s="27">
        <f t="shared" si="60"/>
        <v>1669</v>
      </c>
      <c r="B5437" s="31">
        <v>45056</v>
      </c>
      <c r="C5437" s="31">
        <v>45054</v>
      </c>
      <c r="D5437" s="19" t="s">
        <v>195</v>
      </c>
      <c r="E5437" s="19" t="str">
        <f>IF(ISBLANK(LeaveTracker[[#This Row],[Employee Name]]),"-----",VLOOKUP(LeaveTracker[[#This Row],[Employee Name]],Employees[[Employee Name]:[Office]],7))</f>
        <v>CCT</v>
      </c>
      <c r="F5437" s="19" t="str">
        <f>IF(ISBLANK(LeaveTracker[[#This Row],[Employee Name]]),"-----",VLOOKUP(LeaveTracker[[#This Row],[Employee Name]],Employees[[Employee Name]:[Office]],6))</f>
        <v>REGULAR</v>
      </c>
      <c r="G5437" s="24">
        <v>45049</v>
      </c>
      <c r="H5437" s="24">
        <v>45051</v>
      </c>
      <c r="I5437" s="19" t="s">
        <v>81</v>
      </c>
      <c r="K5437" s="61" t="str">
        <f ca="1">LeaveTracker[[#This Row],[Days]]&amp;" "&amp;LeaveTracker[[#This Row],[Type of Leave]]</f>
        <v>3 SL</v>
      </c>
      <c r="L5437" s="23">
        <f ca="1">NETWORKDAYS(LeaveTracker[[#This Row],[Start Date]],LeaveTracker[[#This Row],[End Date]],lstHolidays)</f>
        <v>3</v>
      </c>
      <c r="M5437" s="27"/>
    </row>
    <row r="5438" spans="1:13" ht="30" customHeight="1" x14ac:dyDescent="0.3">
      <c r="A5438" s="27">
        <f t="shared" si="60"/>
        <v>1670</v>
      </c>
      <c r="B5438" s="31">
        <v>45056</v>
      </c>
      <c r="C5438" s="31">
        <v>45054</v>
      </c>
      <c r="D5438" s="19" t="s">
        <v>338</v>
      </c>
      <c r="E5438" s="19" t="str">
        <f>IF(ISBLANK(LeaveTracker[[#This Row],[Employee Name]]),"-----",VLOOKUP(LeaveTracker[[#This Row],[Employee Name]],Employees[[Employee Name]:[Office]],7))</f>
        <v>COMELEC</v>
      </c>
      <c r="F5438" s="19" t="str">
        <f>IF(ISBLANK(LeaveTracker[[#This Row],[Employee Name]]),"-----",VLOOKUP(LeaveTracker[[#This Row],[Employee Name]],Employees[[Employee Name]:[Office]],6))</f>
        <v>REGULAR</v>
      </c>
      <c r="G5438" s="24">
        <v>45040</v>
      </c>
      <c r="H5438" s="24">
        <v>45051</v>
      </c>
      <c r="I5438" s="19" t="s">
        <v>81</v>
      </c>
      <c r="K5438" s="61" t="str">
        <f ca="1">LeaveTracker[[#This Row],[Days]]&amp;" "&amp;LeaveTracker[[#This Row],[Type of Leave]]</f>
        <v>9 SL</v>
      </c>
      <c r="L5438" s="23">
        <f ca="1">NETWORKDAYS(LeaveTracker[[#This Row],[Start Date]],LeaveTracker[[#This Row],[End Date]],lstHolidays)</f>
        <v>9</v>
      </c>
      <c r="M5438" s="27"/>
    </row>
    <row r="5439" spans="1:13" ht="30" customHeight="1" x14ac:dyDescent="0.3">
      <c r="A5439" s="27">
        <f t="shared" si="60"/>
        <v>1671</v>
      </c>
      <c r="B5439" s="31">
        <v>45056</v>
      </c>
      <c r="C5439" s="31">
        <v>45054</v>
      </c>
      <c r="D5439" s="19" t="s">
        <v>338</v>
      </c>
      <c r="E5439" s="19" t="str">
        <f>IF(ISBLANK(LeaveTracker[[#This Row],[Employee Name]]),"-----",VLOOKUP(LeaveTracker[[#This Row],[Employee Name]],Employees[[Employee Name]:[Office]],7))</f>
        <v>COMELEC</v>
      </c>
      <c r="F5439" s="19" t="str">
        <f>IF(ISBLANK(LeaveTracker[[#This Row],[Employee Name]]),"-----",VLOOKUP(LeaveTracker[[#This Row],[Employee Name]],Employees[[Employee Name]:[Office]],6))</f>
        <v>REGULAR</v>
      </c>
      <c r="G5439" s="24">
        <v>45064</v>
      </c>
      <c r="H5439" s="24">
        <v>45065</v>
      </c>
      <c r="I5439" s="19" t="s">
        <v>82</v>
      </c>
      <c r="K5439" s="61" t="str">
        <f ca="1">LeaveTracker[[#This Row],[Days]]&amp;" "&amp;LeaveTracker[[#This Row],[Type of Leave]]</f>
        <v>2 VL</v>
      </c>
      <c r="L5439" s="23">
        <f ca="1">NETWORKDAYS(LeaveTracker[[#This Row],[Start Date]],LeaveTracker[[#This Row],[End Date]],lstHolidays)</f>
        <v>2</v>
      </c>
      <c r="M5439" s="27"/>
    </row>
    <row r="5440" spans="1:13" ht="30" customHeight="1" x14ac:dyDescent="0.3">
      <c r="A5440" s="27">
        <f t="shared" si="60"/>
        <v>1672</v>
      </c>
      <c r="B5440" s="31">
        <v>45056</v>
      </c>
      <c r="C5440" s="31">
        <v>45054</v>
      </c>
      <c r="D5440" s="19" t="s">
        <v>2017</v>
      </c>
      <c r="E5440" s="19" t="str">
        <f>IF(ISBLANK(LeaveTracker[[#This Row],[Employee Name]]),"-----",VLOOKUP(LeaveTracker[[#This Row],[Employee Name]],Employees[[Employee Name]:[Office]],7))</f>
        <v>HRMO</v>
      </c>
      <c r="F5440" s="19" t="str">
        <f>IF(ISBLANK(LeaveTracker[[#This Row],[Employee Name]]),"-----",VLOOKUP(LeaveTracker[[#This Row],[Employee Name]],Employees[[Employee Name]:[Office]],6))</f>
        <v>REGULAR</v>
      </c>
      <c r="G5440" s="24">
        <v>45051</v>
      </c>
      <c r="H5440" s="24">
        <v>45051</v>
      </c>
      <c r="I5440" s="19" t="s">
        <v>81</v>
      </c>
      <c r="K5440" s="61" t="str">
        <f ca="1">LeaveTracker[[#This Row],[Days]]&amp;" "&amp;LeaveTracker[[#This Row],[Type of Leave]]</f>
        <v>1 SL</v>
      </c>
      <c r="L5440" s="23">
        <f ca="1">NETWORKDAYS(LeaveTracker[[#This Row],[Start Date]],LeaveTracker[[#This Row],[End Date]],lstHolidays)</f>
        <v>1</v>
      </c>
      <c r="M5440" s="27"/>
    </row>
    <row r="5441" spans="1:13" ht="30" customHeight="1" x14ac:dyDescent="0.3">
      <c r="A5441" s="27">
        <f t="shared" si="60"/>
        <v>1673</v>
      </c>
      <c r="B5441" s="31">
        <v>45056</v>
      </c>
      <c r="C5441" s="31">
        <v>45050</v>
      </c>
      <c r="D5441" s="19" t="s">
        <v>396</v>
      </c>
      <c r="E5441" s="19" t="str">
        <f>IF(ISBLANK(LeaveTracker[[#This Row],[Employee Name]]),"-----",VLOOKUP(LeaveTracker[[#This Row],[Employee Name]],Employees[[Employee Name]:[Office]],7))</f>
        <v>CTO</v>
      </c>
      <c r="F5441" s="19" t="str">
        <f>IF(ISBLANK(LeaveTracker[[#This Row],[Employee Name]]),"-----",VLOOKUP(LeaveTracker[[#This Row],[Employee Name]],Employees[[Employee Name]:[Office]],6))</f>
        <v>REGULAR</v>
      </c>
      <c r="G5441" s="24">
        <v>45048</v>
      </c>
      <c r="H5441" s="24">
        <v>45048</v>
      </c>
      <c r="I5441" s="19" t="s">
        <v>81</v>
      </c>
      <c r="K5441" s="61" t="str">
        <f ca="1">LeaveTracker[[#This Row],[Days]]&amp;" "&amp;LeaveTracker[[#This Row],[Type of Leave]]</f>
        <v>1 SL</v>
      </c>
      <c r="L5441" s="23">
        <f ca="1">NETWORKDAYS(LeaveTracker[[#This Row],[Start Date]],LeaveTracker[[#This Row],[End Date]],lstHolidays)</f>
        <v>1</v>
      </c>
      <c r="M5441" s="27"/>
    </row>
    <row r="5442" spans="1:13" ht="30" customHeight="1" x14ac:dyDescent="0.3">
      <c r="A5442" s="27">
        <f t="shared" si="60"/>
        <v>1674</v>
      </c>
      <c r="B5442" s="31">
        <v>45056</v>
      </c>
      <c r="C5442" s="31">
        <v>45049</v>
      </c>
      <c r="D5442" s="19" t="s">
        <v>1060</v>
      </c>
      <c r="E5442" s="19" t="str">
        <f>IF(ISBLANK(LeaveTracker[[#This Row],[Employee Name]]),"-----",VLOOKUP(LeaveTracker[[#This Row],[Employee Name]],Employees[[Employee Name]:[Office]],7))</f>
        <v>CTO</v>
      </c>
      <c r="F5442" s="19" t="str">
        <f>IF(ISBLANK(LeaveTracker[[#This Row],[Employee Name]]),"-----",VLOOKUP(LeaveTracker[[#This Row],[Employee Name]],Employees[[Employee Name]:[Office]],6))</f>
        <v>REGULAR</v>
      </c>
      <c r="G5442" s="24">
        <v>45058</v>
      </c>
      <c r="H5442" s="24">
        <v>45058</v>
      </c>
      <c r="I5442" s="19" t="s">
        <v>298</v>
      </c>
      <c r="J5442" s="43" t="s">
        <v>105</v>
      </c>
      <c r="K5442" s="61" t="str">
        <f ca="1">LeaveTracker[[#This Row],[Days]]&amp;" "&amp;LeaveTracker[[#This Row],[Type of Leave]]</f>
        <v>1 OTHER</v>
      </c>
      <c r="L5442" s="23">
        <f ca="1">NETWORKDAYS(LeaveTracker[[#This Row],[Start Date]],LeaveTracker[[#This Row],[End Date]],lstHolidays)</f>
        <v>1</v>
      </c>
      <c r="M5442" s="27"/>
    </row>
    <row r="5443" spans="1:13" ht="30" customHeight="1" x14ac:dyDescent="0.3">
      <c r="A5443" s="27">
        <v>1674</v>
      </c>
      <c r="B5443" s="31">
        <v>45056</v>
      </c>
      <c r="C5443" s="31">
        <v>45049</v>
      </c>
      <c r="D5443" s="19" t="s">
        <v>1060</v>
      </c>
      <c r="E5443" s="19" t="str">
        <f>IF(ISBLANK(LeaveTracker[[#This Row],[Employee Name]]),"-----",VLOOKUP(LeaveTracker[[#This Row],[Employee Name]],Employees[[Employee Name]:[Office]],7))</f>
        <v>CTO</v>
      </c>
      <c r="F5443" s="19" t="str">
        <f>IF(ISBLANK(LeaveTracker[[#This Row],[Employee Name]]),"-----",VLOOKUP(LeaveTracker[[#This Row],[Employee Name]],Employees[[Employee Name]:[Office]],6))</f>
        <v>REGULAR</v>
      </c>
      <c r="G5443" s="24">
        <v>45069</v>
      </c>
      <c r="H5443" s="24">
        <v>45069</v>
      </c>
      <c r="I5443" s="19" t="s">
        <v>298</v>
      </c>
      <c r="J5443" s="43" t="s">
        <v>105</v>
      </c>
      <c r="K5443" s="61" t="str">
        <f ca="1">LeaveTracker[[#This Row],[Days]]&amp;" "&amp;LeaveTracker[[#This Row],[Type of Leave]]</f>
        <v>1 OTHER</v>
      </c>
      <c r="L5443" s="23">
        <f ca="1">NETWORKDAYS(LeaveTracker[[#This Row],[Start Date]],LeaveTracker[[#This Row],[End Date]],lstHolidays)</f>
        <v>1</v>
      </c>
      <c r="M5443" s="27"/>
    </row>
    <row r="5444" spans="1:13" ht="30" customHeight="1" x14ac:dyDescent="0.3">
      <c r="A5444" s="27">
        <f t="shared" si="60"/>
        <v>1675</v>
      </c>
      <c r="B5444" s="31">
        <v>45056</v>
      </c>
      <c r="C5444" s="31">
        <v>45050</v>
      </c>
      <c r="D5444" s="19" t="s">
        <v>371</v>
      </c>
      <c r="E5444" s="19" t="str">
        <f>IF(ISBLANK(LeaveTracker[[#This Row],[Employee Name]]),"-----",VLOOKUP(LeaveTracker[[#This Row],[Employee Name]],Employees[[Employee Name]:[Office]],7))</f>
        <v>LIBRARY</v>
      </c>
      <c r="F5444" s="19" t="str">
        <f>IF(ISBLANK(LeaveTracker[[#This Row],[Employee Name]]),"-----",VLOOKUP(LeaveTracker[[#This Row],[Employee Name]],Employees[[Employee Name]:[Office]],6))</f>
        <v>REGULAR</v>
      </c>
      <c r="G5444" s="24">
        <v>45048</v>
      </c>
      <c r="H5444" s="24">
        <v>45049</v>
      </c>
      <c r="I5444" s="19" t="s">
        <v>81</v>
      </c>
      <c r="K5444" s="61" t="str">
        <f ca="1">LeaveTracker[[#This Row],[Days]]&amp;" "&amp;LeaveTracker[[#This Row],[Type of Leave]]</f>
        <v>2 SL</v>
      </c>
      <c r="L5444" s="23">
        <f ca="1">NETWORKDAYS(LeaveTracker[[#This Row],[Start Date]],LeaveTracker[[#This Row],[End Date]],lstHolidays)</f>
        <v>2</v>
      </c>
      <c r="M5444" s="27"/>
    </row>
    <row r="5445" spans="1:13" ht="30" customHeight="1" x14ac:dyDescent="0.3">
      <c r="A5445" s="27">
        <f t="shared" si="60"/>
        <v>1676</v>
      </c>
      <c r="B5445" s="31">
        <v>45056</v>
      </c>
      <c r="C5445" s="31">
        <v>45044</v>
      </c>
      <c r="D5445" s="19" t="s">
        <v>418</v>
      </c>
      <c r="E5445" s="19" t="str">
        <f>IF(ISBLANK(LeaveTracker[[#This Row],[Employee Name]]),"-----",VLOOKUP(LeaveTracker[[#This Row],[Employee Name]],Employees[[Employee Name]:[Office]],7))</f>
        <v>CTO</v>
      </c>
      <c r="F5445" s="19" t="str">
        <f>IF(ISBLANK(LeaveTracker[[#This Row],[Employee Name]]),"-----",VLOOKUP(LeaveTracker[[#This Row],[Employee Name]],Employees[[Employee Name]:[Office]],6))</f>
        <v>REGULAR</v>
      </c>
      <c r="G5445" s="24">
        <v>45051</v>
      </c>
      <c r="H5445" s="24">
        <v>45051</v>
      </c>
      <c r="I5445" s="19" t="s">
        <v>82</v>
      </c>
      <c r="K5445" s="61" t="str">
        <f ca="1">LeaveTracker[[#This Row],[Days]]&amp;" "&amp;LeaveTracker[[#This Row],[Type of Leave]]</f>
        <v>1 VL</v>
      </c>
      <c r="L5445" s="23">
        <f ca="1">NETWORKDAYS(LeaveTracker[[#This Row],[Start Date]],LeaveTracker[[#This Row],[End Date]],lstHolidays)</f>
        <v>1</v>
      </c>
      <c r="M5445" s="27"/>
    </row>
    <row r="5446" spans="1:13" ht="30" customHeight="1" x14ac:dyDescent="0.3">
      <c r="A5446" s="27">
        <f t="shared" si="60"/>
        <v>1677</v>
      </c>
      <c r="B5446" s="31">
        <v>45056</v>
      </c>
      <c r="C5446" s="31">
        <v>45048</v>
      </c>
      <c r="D5446" s="19" t="s">
        <v>418</v>
      </c>
      <c r="E5446" s="19" t="str">
        <f>IF(ISBLANK(LeaveTracker[[#This Row],[Employee Name]]),"-----",VLOOKUP(LeaveTracker[[#This Row],[Employee Name]],Employees[[Employee Name]:[Office]],7))</f>
        <v>CTO</v>
      </c>
      <c r="F5446" s="19" t="str">
        <f>IF(ISBLANK(LeaveTracker[[#This Row],[Employee Name]]),"-----",VLOOKUP(LeaveTracker[[#This Row],[Employee Name]],Employees[[Employee Name]:[Office]],6))</f>
        <v>REGULAR</v>
      </c>
      <c r="G5446" s="24">
        <v>45061</v>
      </c>
      <c r="H5446" s="24">
        <v>45061</v>
      </c>
      <c r="I5446" s="19" t="s">
        <v>82</v>
      </c>
      <c r="K5446" s="61" t="str">
        <f ca="1">LeaveTracker[[#This Row],[Days]]&amp;" "&amp;LeaveTracker[[#This Row],[Type of Leave]]</f>
        <v>1 VL</v>
      </c>
      <c r="L5446" s="23">
        <f ca="1">NETWORKDAYS(LeaveTracker[[#This Row],[Start Date]],LeaveTracker[[#This Row],[End Date]],lstHolidays)</f>
        <v>1</v>
      </c>
      <c r="M5446" s="27"/>
    </row>
    <row r="5447" spans="1:13" ht="30" customHeight="1" x14ac:dyDescent="0.3">
      <c r="A5447" s="27">
        <f t="shared" si="60"/>
        <v>1678</v>
      </c>
      <c r="B5447" s="31">
        <v>45056</v>
      </c>
      <c r="C5447" s="31">
        <v>45051</v>
      </c>
      <c r="D5447" s="19" t="s">
        <v>1056</v>
      </c>
      <c r="E5447" s="19" t="str">
        <f>IF(ISBLANK(LeaveTracker[[#This Row],[Employee Name]]),"-----",VLOOKUP(LeaveTracker[[#This Row],[Employee Name]],Employees[[Employee Name]:[Office]],7))</f>
        <v>CTO</v>
      </c>
      <c r="F5447" s="19" t="str">
        <f>IF(ISBLANK(LeaveTracker[[#This Row],[Employee Name]]),"-----",VLOOKUP(LeaveTracker[[#This Row],[Employee Name]],Employees[[Employee Name]:[Office]],6))</f>
        <v>REGULAR</v>
      </c>
      <c r="G5447" s="24">
        <v>45058</v>
      </c>
      <c r="H5447" s="24">
        <v>45058</v>
      </c>
      <c r="I5447" s="19" t="s">
        <v>82</v>
      </c>
      <c r="K5447" s="61" t="str">
        <f ca="1">LeaveTracker[[#This Row],[Days]]&amp;" "&amp;LeaveTracker[[#This Row],[Type of Leave]]</f>
        <v>1 VL</v>
      </c>
      <c r="L5447" s="23">
        <f ca="1">NETWORKDAYS(LeaveTracker[[#This Row],[Start Date]],LeaveTracker[[#This Row],[End Date]],lstHolidays)</f>
        <v>1</v>
      </c>
      <c r="M5447" s="27"/>
    </row>
    <row r="5448" spans="1:13" ht="30" customHeight="1" x14ac:dyDescent="0.3">
      <c r="A5448" s="27">
        <f t="shared" si="60"/>
        <v>1679</v>
      </c>
      <c r="B5448" s="31">
        <v>45056</v>
      </c>
      <c r="C5448" s="31">
        <v>45051</v>
      </c>
      <c r="D5448" s="19" t="s">
        <v>1039</v>
      </c>
      <c r="E5448" s="19" t="str">
        <f>IF(ISBLANK(LeaveTracker[[#This Row],[Employee Name]]),"-----",VLOOKUP(LeaveTracker[[#This Row],[Employee Name]],Employees[[Employee Name]:[Office]],7))</f>
        <v>ONT</v>
      </c>
      <c r="F5448" s="19" t="str">
        <f>IF(ISBLANK(LeaveTracker[[#This Row],[Employee Name]]),"-----",VLOOKUP(LeaveTracker[[#This Row],[Employee Name]],Employees[[Employee Name]:[Office]],6))</f>
        <v>REGULAR</v>
      </c>
      <c r="G5448" s="24">
        <v>45075</v>
      </c>
      <c r="H5448" s="24">
        <v>45075</v>
      </c>
      <c r="I5448" s="19" t="s">
        <v>82</v>
      </c>
      <c r="K5448" s="61" t="str">
        <f ca="1">LeaveTracker[[#This Row],[Days]]&amp;" "&amp;LeaveTracker[[#This Row],[Type of Leave]]</f>
        <v>1 VL</v>
      </c>
      <c r="L5448" s="23">
        <f ca="1">NETWORKDAYS(LeaveTracker[[#This Row],[Start Date]],LeaveTracker[[#This Row],[End Date]],lstHolidays)</f>
        <v>1</v>
      </c>
      <c r="M5448" s="27"/>
    </row>
    <row r="5449" spans="1:13" ht="30" customHeight="1" x14ac:dyDescent="0.3">
      <c r="A5449" s="27">
        <f t="shared" si="60"/>
        <v>1680</v>
      </c>
      <c r="B5449" s="31">
        <v>45056</v>
      </c>
      <c r="C5449" s="31">
        <v>45051</v>
      </c>
      <c r="D5449" s="19" t="s">
        <v>1039</v>
      </c>
      <c r="E5449" s="19" t="str">
        <f>IF(ISBLANK(LeaveTracker[[#This Row],[Employee Name]]),"-----",VLOOKUP(LeaveTracker[[#This Row],[Employee Name]],Employees[[Employee Name]:[Office]],7))</f>
        <v>ONT</v>
      </c>
      <c r="F5449" s="19" t="str">
        <f>IF(ISBLANK(LeaveTracker[[#This Row],[Employee Name]]),"-----",VLOOKUP(LeaveTracker[[#This Row],[Employee Name]],Employees[[Employee Name]:[Office]],6))</f>
        <v>REGULAR</v>
      </c>
      <c r="G5449" s="24">
        <v>45079</v>
      </c>
      <c r="H5449" s="24">
        <v>45082</v>
      </c>
      <c r="I5449" s="19" t="s">
        <v>298</v>
      </c>
      <c r="J5449" s="43" t="s">
        <v>105</v>
      </c>
      <c r="K5449" s="61" t="str">
        <f ca="1">LeaveTracker[[#This Row],[Days]]&amp;" "&amp;LeaveTracker[[#This Row],[Type of Leave]]</f>
        <v>2 OTHER</v>
      </c>
      <c r="L5449" s="23">
        <f ca="1">NETWORKDAYS(LeaveTracker[[#This Row],[Start Date]],LeaveTracker[[#This Row],[End Date]],lstHolidays)</f>
        <v>2</v>
      </c>
      <c r="M5449" s="27"/>
    </row>
    <row r="5450" spans="1:13" ht="30" customHeight="1" x14ac:dyDescent="0.3">
      <c r="A5450" s="27">
        <f t="shared" si="60"/>
        <v>1681</v>
      </c>
      <c r="B5450" s="31">
        <v>45056</v>
      </c>
      <c r="C5450" s="31">
        <v>45051</v>
      </c>
      <c r="D5450" s="19" t="s">
        <v>1039</v>
      </c>
      <c r="E5450" s="19" t="str">
        <f>IF(ISBLANK(LeaveTracker[[#This Row],[Employee Name]]),"-----",VLOOKUP(LeaveTracker[[#This Row],[Employee Name]],Employees[[Employee Name]:[Office]],7))</f>
        <v>ONT</v>
      </c>
      <c r="F5450" s="19" t="str">
        <f>IF(ISBLANK(LeaveTracker[[#This Row],[Employee Name]]),"-----",VLOOKUP(LeaveTracker[[#This Row],[Employee Name]],Employees[[Employee Name]:[Office]],6))</f>
        <v>REGULAR</v>
      </c>
      <c r="G5450" s="24">
        <v>45083</v>
      </c>
      <c r="H5450" s="24">
        <v>45083</v>
      </c>
      <c r="I5450" s="19" t="s">
        <v>82</v>
      </c>
      <c r="K5450" s="61" t="str">
        <f ca="1">LeaveTracker[[#This Row],[Days]]&amp;" "&amp;LeaveTracker[[#This Row],[Type of Leave]]</f>
        <v>1 VL</v>
      </c>
      <c r="L5450" s="23">
        <f ca="1">NETWORKDAYS(LeaveTracker[[#This Row],[Start Date]],LeaveTracker[[#This Row],[End Date]],lstHolidays)</f>
        <v>1</v>
      </c>
      <c r="M5450" s="27"/>
    </row>
    <row r="5451" spans="1:13" ht="30" customHeight="1" x14ac:dyDescent="0.3">
      <c r="A5451" s="27">
        <f t="shared" si="60"/>
        <v>1682</v>
      </c>
      <c r="B5451" s="31">
        <v>45056</v>
      </c>
      <c r="C5451" s="31">
        <v>45049</v>
      </c>
      <c r="D5451" s="19" t="s">
        <v>591</v>
      </c>
      <c r="E5451" s="19" t="str">
        <f>IF(ISBLANK(LeaveTracker[[#This Row],[Employee Name]]),"-----",VLOOKUP(LeaveTracker[[#This Row],[Employee Name]],Employees[[Employee Name]:[Office]],7))</f>
        <v>MAHOGANY MARKET</v>
      </c>
      <c r="F5451" s="19" t="str">
        <f>IF(ISBLANK(LeaveTracker[[#This Row],[Employee Name]]),"-----",VLOOKUP(LeaveTracker[[#This Row],[Employee Name]],Employees[[Employee Name]:[Office]],6))</f>
        <v>REGULAR</v>
      </c>
      <c r="G5451" s="24">
        <v>45044</v>
      </c>
      <c r="H5451" s="24">
        <v>45044</v>
      </c>
      <c r="I5451" s="19" t="s">
        <v>81</v>
      </c>
      <c r="K5451" s="61" t="str">
        <f ca="1">LeaveTracker[[#This Row],[Days]]&amp;" "&amp;LeaveTracker[[#This Row],[Type of Leave]]</f>
        <v>1 SL</v>
      </c>
      <c r="L5451" s="23">
        <f ca="1">NETWORKDAYS(LeaveTracker[[#This Row],[Start Date]],LeaveTracker[[#This Row],[End Date]],lstHolidays)</f>
        <v>1</v>
      </c>
      <c r="M5451" s="27"/>
    </row>
    <row r="5452" spans="1:13" ht="30" customHeight="1" x14ac:dyDescent="0.3">
      <c r="A5452" s="27">
        <f t="shared" si="60"/>
        <v>1683</v>
      </c>
      <c r="B5452" s="31">
        <v>45056</v>
      </c>
      <c r="C5452" s="31">
        <v>45051</v>
      </c>
      <c r="D5452" s="19" t="s">
        <v>1815</v>
      </c>
      <c r="E5452" s="19" t="str">
        <f>IF(ISBLANK(LeaveTracker[[#This Row],[Employee Name]]),"-----",VLOOKUP(LeaveTracker[[#This Row],[Employee Name]],Employees[[Employee Name]:[Office]],7))</f>
        <v>CSWDO</v>
      </c>
      <c r="F5452" s="19" t="str">
        <f>IF(ISBLANK(LeaveTracker[[#This Row],[Employee Name]]),"-----",VLOOKUP(LeaveTracker[[#This Row],[Employee Name]],Employees[[Employee Name]:[Office]],6))</f>
        <v>CASUAL</v>
      </c>
      <c r="G5452" s="24">
        <v>45043</v>
      </c>
      <c r="H5452" s="24">
        <v>45049</v>
      </c>
      <c r="I5452" s="19" t="s">
        <v>81</v>
      </c>
      <c r="K5452" s="61" t="str">
        <f ca="1">LeaveTracker[[#This Row],[Days]]&amp;" "&amp;LeaveTracker[[#This Row],[Type of Leave]]</f>
        <v>4 SL</v>
      </c>
      <c r="L5452" s="23">
        <f ca="1">NETWORKDAYS(LeaveTracker[[#This Row],[Start Date]],LeaveTracker[[#This Row],[End Date]],lstHolidays)</f>
        <v>4</v>
      </c>
      <c r="M5452" s="27"/>
    </row>
    <row r="5453" spans="1:13" ht="30" customHeight="1" x14ac:dyDescent="0.3">
      <c r="A5453" s="27">
        <f t="shared" si="60"/>
        <v>1684</v>
      </c>
      <c r="B5453" s="31">
        <v>45056</v>
      </c>
      <c r="C5453" s="31">
        <v>45054</v>
      </c>
      <c r="D5453" s="19" t="s">
        <v>1321</v>
      </c>
      <c r="E5453" s="19" t="str">
        <f>IF(ISBLANK(LeaveTracker[[#This Row],[Employee Name]]),"-----",VLOOKUP(LeaveTracker[[#This Row],[Employee Name]],Employees[[Employee Name]:[Office]],7))</f>
        <v>CHO</v>
      </c>
      <c r="F5453" s="19" t="str">
        <f>IF(ISBLANK(LeaveTracker[[#This Row],[Employee Name]]),"-----",VLOOKUP(LeaveTracker[[#This Row],[Employee Name]],Employees[[Employee Name]:[Office]],6))</f>
        <v>REGULAR</v>
      </c>
      <c r="G5453" s="24">
        <v>45058</v>
      </c>
      <c r="H5453" s="24">
        <v>45058</v>
      </c>
      <c r="I5453" s="19" t="s">
        <v>298</v>
      </c>
      <c r="J5453" s="43" t="s">
        <v>158</v>
      </c>
      <c r="K5453" s="61" t="str">
        <f ca="1">LeaveTracker[[#This Row],[Days]]&amp;" "&amp;LeaveTracker[[#This Row],[Type of Leave]]</f>
        <v>1 OTHER</v>
      </c>
      <c r="L5453" s="23">
        <f ca="1">NETWORKDAYS(LeaveTracker[[#This Row],[Start Date]],LeaveTracker[[#This Row],[End Date]],lstHolidays)</f>
        <v>1</v>
      </c>
      <c r="M5453" s="27"/>
    </row>
    <row r="5454" spans="1:13" ht="30" customHeight="1" x14ac:dyDescent="0.3">
      <c r="A5454" s="27">
        <f t="shared" si="60"/>
        <v>1685</v>
      </c>
      <c r="B5454" s="31">
        <v>45056</v>
      </c>
      <c r="C5454" s="31">
        <v>45054</v>
      </c>
      <c r="D5454" s="19" t="s">
        <v>826</v>
      </c>
      <c r="E5454" s="19" t="str">
        <f>IF(ISBLANK(LeaveTracker[[#This Row],[Employee Name]]),"-----",VLOOKUP(LeaveTracker[[#This Row],[Employee Name]],Employees[[Employee Name]:[Office]],7))</f>
        <v>CHO</v>
      </c>
      <c r="F5454" s="19" t="str">
        <f>IF(ISBLANK(LeaveTracker[[#This Row],[Employee Name]]),"-----",VLOOKUP(LeaveTracker[[#This Row],[Employee Name]],Employees[[Employee Name]:[Office]],6))</f>
        <v>REGULAR</v>
      </c>
      <c r="G5454" s="24">
        <v>45055</v>
      </c>
      <c r="H5454" s="24">
        <v>45056</v>
      </c>
      <c r="I5454" s="19" t="s">
        <v>82</v>
      </c>
      <c r="K5454" s="61" t="str">
        <f ca="1">LeaveTracker[[#This Row],[Days]]&amp;" "&amp;LeaveTracker[[#This Row],[Type of Leave]]</f>
        <v>2 VL</v>
      </c>
      <c r="L5454" s="23">
        <f ca="1">NETWORKDAYS(LeaveTracker[[#This Row],[Start Date]],LeaveTracker[[#This Row],[End Date]],lstHolidays)</f>
        <v>2</v>
      </c>
      <c r="M5454" s="27"/>
    </row>
    <row r="5455" spans="1:13" ht="30" customHeight="1" x14ac:dyDescent="0.3">
      <c r="A5455" s="27">
        <f t="shared" si="60"/>
        <v>1686</v>
      </c>
      <c r="B5455" s="31">
        <v>45056</v>
      </c>
      <c r="C5455" s="31">
        <v>45054</v>
      </c>
      <c r="D5455" s="19" t="s">
        <v>171</v>
      </c>
      <c r="E5455" s="19" t="str">
        <f>IF(ISBLANK(LeaveTracker[[#This Row],[Employee Name]]),"-----",VLOOKUP(LeaveTracker[[#This Row],[Employee Name]],Employees[[Employee Name]:[Office]],7))</f>
        <v>HRMO</v>
      </c>
      <c r="F5455" s="19" t="str">
        <f>IF(ISBLANK(LeaveTracker[[#This Row],[Employee Name]]),"-----",VLOOKUP(LeaveTracker[[#This Row],[Employee Name]],Employees[[Employee Name]:[Office]],6))</f>
        <v>REGULAR</v>
      </c>
      <c r="G5455" s="24">
        <v>45043</v>
      </c>
      <c r="H5455" s="24">
        <v>45053</v>
      </c>
      <c r="I5455" s="19" t="s">
        <v>298</v>
      </c>
      <c r="J5455" s="43" t="s">
        <v>1956</v>
      </c>
      <c r="K5455" s="61" t="str">
        <f>LeaveTracker[[#This Row],[Days]]&amp;" "&amp;LeaveTracker[[#This Row],[Type of Leave]]</f>
        <v>12 OTHER</v>
      </c>
      <c r="L5455" s="23">
        <v>12</v>
      </c>
      <c r="M5455" s="27"/>
    </row>
    <row r="5456" spans="1:13" ht="30" customHeight="1" x14ac:dyDescent="0.3">
      <c r="A5456" s="27">
        <f t="shared" si="60"/>
        <v>1687</v>
      </c>
      <c r="B5456" s="31">
        <v>45056</v>
      </c>
      <c r="C5456" s="31">
        <v>45042</v>
      </c>
      <c r="D5456" s="19" t="s">
        <v>509</v>
      </c>
      <c r="E5456" s="19" t="str">
        <f>IF(ISBLANK(LeaveTracker[[#This Row],[Employee Name]]),"-----",VLOOKUP(LeaveTracker[[#This Row],[Employee Name]],Employees[[Employee Name]:[Office]],7))</f>
        <v>ACCOUNTING</v>
      </c>
      <c r="F5456" s="19" t="str">
        <f>IF(ISBLANK(LeaveTracker[[#This Row],[Employee Name]]),"-----",VLOOKUP(LeaveTracker[[#This Row],[Employee Name]],Employees[[Employee Name]:[Office]],6))</f>
        <v>REGULAR</v>
      </c>
      <c r="G5456" s="24">
        <v>45041</v>
      </c>
      <c r="H5456" s="24">
        <v>45041</v>
      </c>
      <c r="I5456" s="19" t="s">
        <v>298</v>
      </c>
      <c r="J5456" s="43" t="s">
        <v>105</v>
      </c>
      <c r="K5456" s="61" t="str">
        <f ca="1">LeaveTracker[[#This Row],[Days]]&amp;" "&amp;LeaveTracker[[#This Row],[Type of Leave]]</f>
        <v>1 OTHER</v>
      </c>
      <c r="L5456" s="23">
        <f ca="1">NETWORKDAYS(LeaveTracker[[#This Row],[Start Date]],LeaveTracker[[#This Row],[End Date]],lstHolidays)</f>
        <v>1</v>
      </c>
      <c r="M5456" s="27"/>
    </row>
    <row r="5457" spans="1:13" ht="30" customHeight="1" x14ac:dyDescent="0.3">
      <c r="A5457" s="27">
        <f t="shared" si="60"/>
        <v>1688</v>
      </c>
      <c r="B5457" s="31">
        <v>45056</v>
      </c>
      <c r="C5457" s="31">
        <v>45054</v>
      </c>
      <c r="D5457" s="19" t="s">
        <v>509</v>
      </c>
      <c r="E5457" s="19" t="str">
        <f>IF(ISBLANK(LeaveTracker[[#This Row],[Employee Name]]),"-----",VLOOKUP(LeaveTracker[[#This Row],[Employee Name]],Employees[[Employee Name]:[Office]],7))</f>
        <v>ACCOUNTING</v>
      </c>
      <c r="F5457" s="19" t="str">
        <f>IF(ISBLANK(LeaveTracker[[#This Row],[Employee Name]]),"-----",VLOOKUP(LeaveTracker[[#This Row],[Employee Name]],Employees[[Employee Name]:[Office]],6))</f>
        <v>REGULAR</v>
      </c>
      <c r="G5457" s="24">
        <v>45061</v>
      </c>
      <c r="H5457" s="24">
        <v>45061</v>
      </c>
      <c r="I5457" s="19" t="s">
        <v>82</v>
      </c>
      <c r="K5457" s="61" t="str">
        <f ca="1">LeaveTracker[[#This Row],[Days]]&amp;" "&amp;LeaveTracker[[#This Row],[Type of Leave]]</f>
        <v>1 VL</v>
      </c>
      <c r="L5457" s="23">
        <f ca="1">NETWORKDAYS(LeaveTracker[[#This Row],[Start Date]],LeaveTracker[[#This Row],[End Date]],lstHolidays)</f>
        <v>1</v>
      </c>
      <c r="M5457" s="27"/>
    </row>
    <row r="5458" spans="1:13" ht="30" customHeight="1" x14ac:dyDescent="0.3">
      <c r="A5458" s="27">
        <f t="shared" si="60"/>
        <v>1689</v>
      </c>
      <c r="B5458" s="31">
        <v>45056</v>
      </c>
      <c r="C5458" s="31">
        <v>45054</v>
      </c>
      <c r="D5458" s="19" t="s">
        <v>1008</v>
      </c>
      <c r="E5458" s="19" t="str">
        <f>IF(ISBLANK(LeaveTracker[[#This Row],[Employee Name]]),"-----",VLOOKUP(LeaveTracker[[#This Row],[Employee Name]],Employees[[Employee Name]:[Office]],7))</f>
        <v>ACCOUNTING</v>
      </c>
      <c r="F5458" s="19" t="str">
        <f>IF(ISBLANK(LeaveTracker[[#This Row],[Employee Name]]),"-----",VLOOKUP(LeaveTracker[[#This Row],[Employee Name]],Employees[[Employee Name]:[Office]],6))</f>
        <v>REGULAR</v>
      </c>
      <c r="G5458" s="24">
        <v>45068</v>
      </c>
      <c r="H5458" s="24">
        <v>45069</v>
      </c>
      <c r="I5458" s="19" t="s">
        <v>82</v>
      </c>
      <c r="K5458" s="61" t="str">
        <f ca="1">LeaveTracker[[#This Row],[Days]]&amp;" "&amp;LeaveTracker[[#This Row],[Type of Leave]]</f>
        <v>2 VL</v>
      </c>
      <c r="L5458" s="23">
        <f ca="1">NETWORKDAYS(LeaveTracker[[#This Row],[Start Date]],LeaveTracker[[#This Row],[End Date]],lstHolidays)</f>
        <v>2</v>
      </c>
      <c r="M5458" s="27"/>
    </row>
    <row r="5459" spans="1:13" ht="30" customHeight="1" x14ac:dyDescent="0.3">
      <c r="A5459" s="27">
        <f t="shared" si="60"/>
        <v>1690</v>
      </c>
      <c r="B5459" s="31">
        <v>45056</v>
      </c>
      <c r="C5459" s="31">
        <v>45054</v>
      </c>
      <c r="D5459" s="19" t="s">
        <v>519</v>
      </c>
      <c r="E5459" s="19" t="str">
        <f>IF(ISBLANK(LeaveTracker[[#This Row],[Employee Name]]),"-----",VLOOKUP(LeaveTracker[[#This Row],[Employee Name]],Employees[[Employee Name]:[Office]],7))</f>
        <v>ACCOUNTING</v>
      </c>
      <c r="F5459" s="19" t="str">
        <f>IF(ISBLANK(LeaveTracker[[#This Row],[Employee Name]]),"-----",VLOOKUP(LeaveTracker[[#This Row],[Employee Name]],Employees[[Employee Name]:[Office]],6))</f>
        <v>REGULAR</v>
      </c>
      <c r="G5459" s="24">
        <v>45061</v>
      </c>
      <c r="H5459" s="24">
        <v>45061</v>
      </c>
      <c r="I5459" s="19" t="s">
        <v>82</v>
      </c>
      <c r="K5459" s="61" t="str">
        <f ca="1">LeaveTracker[[#This Row],[Days]]&amp;" "&amp;LeaveTracker[[#This Row],[Type of Leave]]</f>
        <v>1 VL</v>
      </c>
      <c r="L5459" s="23">
        <f ca="1">NETWORKDAYS(LeaveTracker[[#This Row],[Start Date]],LeaveTracker[[#This Row],[End Date]],lstHolidays)</f>
        <v>1</v>
      </c>
      <c r="M5459" s="27"/>
    </row>
    <row r="5460" spans="1:13" ht="30" customHeight="1" x14ac:dyDescent="0.3">
      <c r="A5460" s="27">
        <f t="shared" si="60"/>
        <v>1691</v>
      </c>
      <c r="B5460" s="31">
        <v>45056</v>
      </c>
      <c r="C5460" s="31">
        <v>45050</v>
      </c>
      <c r="D5460" s="19" t="s">
        <v>868</v>
      </c>
      <c r="E5460" s="19" t="str">
        <f>IF(ISBLANK(LeaveTracker[[#This Row],[Employee Name]]),"-----",VLOOKUP(LeaveTracker[[#This Row],[Employee Name]],Employees[[Employee Name]:[Office]],7))</f>
        <v>ACCOUNTING</v>
      </c>
      <c r="F5460" s="19" t="str">
        <f>IF(ISBLANK(LeaveTracker[[#This Row],[Employee Name]]),"-----",VLOOKUP(LeaveTracker[[#This Row],[Employee Name]],Employees[[Employee Name]:[Office]],6))</f>
        <v>REGULAR</v>
      </c>
      <c r="G5460" s="24">
        <v>45044</v>
      </c>
      <c r="H5460" s="24">
        <v>45044</v>
      </c>
      <c r="I5460" s="19" t="s">
        <v>81</v>
      </c>
      <c r="K5460" s="61" t="str">
        <f ca="1">LeaveTracker[[#This Row],[Days]]&amp;" "&amp;LeaveTracker[[#This Row],[Type of Leave]]</f>
        <v>1 SL</v>
      </c>
      <c r="L5460" s="23">
        <f ca="1">NETWORKDAYS(LeaveTracker[[#This Row],[Start Date]],LeaveTracker[[#This Row],[End Date]],lstHolidays)</f>
        <v>1</v>
      </c>
      <c r="M5460" s="27"/>
    </row>
    <row r="5461" spans="1:13" ht="30" customHeight="1" x14ac:dyDescent="0.3">
      <c r="A5461" s="27">
        <f t="shared" si="60"/>
        <v>1692</v>
      </c>
      <c r="B5461" s="31">
        <v>45056</v>
      </c>
      <c r="C5461" s="31">
        <v>45054</v>
      </c>
      <c r="D5461" s="19" t="s">
        <v>711</v>
      </c>
      <c r="E5461" s="19" t="str">
        <f>IF(ISBLANK(LeaveTracker[[#This Row],[Employee Name]]),"-----",VLOOKUP(LeaveTracker[[#This Row],[Employee Name]],Employees[[Employee Name]:[Office]],7))</f>
        <v>CBO</v>
      </c>
      <c r="F5461" s="19" t="str">
        <f>IF(ISBLANK(LeaveTracker[[#This Row],[Employee Name]]),"-----",VLOOKUP(LeaveTracker[[#This Row],[Employee Name]],Employees[[Employee Name]:[Office]],6))</f>
        <v>REGULAR</v>
      </c>
      <c r="G5461" s="24">
        <v>45061</v>
      </c>
      <c r="H5461" s="24">
        <v>45062</v>
      </c>
      <c r="I5461" s="19" t="s">
        <v>82</v>
      </c>
      <c r="K5461" s="61" t="str">
        <f ca="1">LeaveTracker[[#This Row],[Days]]&amp;" "&amp;LeaveTracker[[#This Row],[Type of Leave]]</f>
        <v>2 VL</v>
      </c>
      <c r="L5461" s="23">
        <f ca="1">NETWORKDAYS(LeaveTracker[[#This Row],[Start Date]],LeaveTracker[[#This Row],[End Date]],lstHolidays)</f>
        <v>2</v>
      </c>
      <c r="M5461" s="27"/>
    </row>
    <row r="5462" spans="1:13" ht="30" customHeight="1" x14ac:dyDescent="0.3">
      <c r="A5462" s="27">
        <f t="shared" si="60"/>
        <v>1693</v>
      </c>
      <c r="B5462" s="31">
        <v>45056</v>
      </c>
      <c r="D5462" s="19" t="s">
        <v>711</v>
      </c>
      <c r="E5462" s="19" t="str">
        <f>IF(ISBLANK(LeaveTracker[[#This Row],[Employee Name]]),"-----",VLOOKUP(LeaveTracker[[#This Row],[Employee Name]],Employees[[Employee Name]:[Office]],7))</f>
        <v>CBO</v>
      </c>
      <c r="F5462" s="19" t="str">
        <f>IF(ISBLANK(LeaveTracker[[#This Row],[Employee Name]]),"-----",VLOOKUP(LeaveTracker[[#This Row],[Employee Name]],Employees[[Employee Name]:[Office]],6))</f>
        <v>REGULAR</v>
      </c>
      <c r="G5462" s="24">
        <v>45058</v>
      </c>
      <c r="H5462" s="24">
        <v>45058</v>
      </c>
      <c r="I5462" s="19" t="s">
        <v>298</v>
      </c>
      <c r="J5462" s="43" t="s">
        <v>105</v>
      </c>
      <c r="K5462" s="61" t="str">
        <f ca="1">LeaveTracker[[#This Row],[Days]]&amp;" "&amp;LeaveTracker[[#This Row],[Type of Leave]]</f>
        <v>1 OTHER</v>
      </c>
      <c r="L5462" s="23">
        <f ca="1">NETWORKDAYS(LeaveTracker[[#This Row],[Start Date]],LeaveTracker[[#This Row],[End Date]],lstHolidays)</f>
        <v>1</v>
      </c>
      <c r="M5462" s="27"/>
    </row>
    <row r="5463" spans="1:13" ht="30" customHeight="1" x14ac:dyDescent="0.3">
      <c r="A5463" s="27">
        <f t="shared" si="60"/>
        <v>1694</v>
      </c>
      <c r="B5463" s="31">
        <v>45056</v>
      </c>
      <c r="C5463" s="31">
        <v>45054</v>
      </c>
      <c r="D5463" s="19" t="s">
        <v>1265</v>
      </c>
      <c r="E5463" s="19" t="str">
        <f>IF(ISBLANK(LeaveTracker[[#This Row],[Employee Name]]),"-----",VLOOKUP(LeaveTracker[[#This Row],[Employee Name]],Employees[[Employee Name]:[Office]],7))</f>
        <v>BUDGET</v>
      </c>
      <c r="F5463" s="19" t="str">
        <f>IF(ISBLANK(LeaveTracker[[#This Row],[Employee Name]]),"-----",VLOOKUP(LeaveTracker[[#This Row],[Employee Name]],Employees[[Employee Name]:[Office]],6))</f>
        <v>REGULAR</v>
      </c>
      <c r="G5463" s="24">
        <v>45061</v>
      </c>
      <c r="H5463" s="24">
        <v>45062</v>
      </c>
      <c r="I5463" s="19" t="s">
        <v>82</v>
      </c>
      <c r="K5463" s="61" t="str">
        <f ca="1">LeaveTracker[[#This Row],[Days]]&amp;" "&amp;LeaveTracker[[#This Row],[Type of Leave]]</f>
        <v>2 VL</v>
      </c>
      <c r="L5463" s="23">
        <f ca="1">NETWORKDAYS(LeaveTracker[[#This Row],[Start Date]],LeaveTracker[[#This Row],[End Date]],lstHolidays)</f>
        <v>2</v>
      </c>
      <c r="M5463" s="27"/>
    </row>
    <row r="5464" spans="1:13" ht="30" customHeight="1" x14ac:dyDescent="0.3">
      <c r="A5464" s="27">
        <f t="shared" si="60"/>
        <v>1695</v>
      </c>
      <c r="B5464" s="31">
        <v>45056</v>
      </c>
      <c r="C5464" s="31">
        <v>45049</v>
      </c>
      <c r="D5464" s="19" t="s">
        <v>506</v>
      </c>
      <c r="E5464" s="19" t="str">
        <f>IF(ISBLANK(LeaveTracker[[#This Row],[Employee Name]]),"-----",VLOOKUP(LeaveTracker[[#This Row],[Employee Name]],Employees[[Employee Name]:[Office]],7))</f>
        <v>ACCOUNTING</v>
      </c>
      <c r="F5464" s="19" t="str">
        <f>IF(ISBLANK(LeaveTracker[[#This Row],[Employee Name]]),"-----",VLOOKUP(LeaveTracker[[#This Row],[Employee Name]],Employees[[Employee Name]:[Office]],6))</f>
        <v>REGULAR</v>
      </c>
      <c r="G5464" s="24">
        <v>45044</v>
      </c>
      <c r="H5464" s="24">
        <v>45044</v>
      </c>
      <c r="I5464" s="19" t="s">
        <v>81</v>
      </c>
      <c r="K5464" s="61" t="str">
        <f ca="1">LeaveTracker[[#This Row],[Days]]&amp;" "&amp;LeaveTracker[[#This Row],[Type of Leave]]</f>
        <v>1 SL</v>
      </c>
      <c r="L5464" s="23">
        <f ca="1">NETWORKDAYS(LeaveTracker[[#This Row],[Start Date]],LeaveTracker[[#This Row],[End Date]],lstHolidays)</f>
        <v>1</v>
      </c>
      <c r="M5464" s="27"/>
    </row>
    <row r="5465" spans="1:13" ht="30" customHeight="1" x14ac:dyDescent="0.3">
      <c r="A5465" s="27">
        <f t="shared" si="60"/>
        <v>1696</v>
      </c>
      <c r="B5465" s="31">
        <v>45056</v>
      </c>
      <c r="C5465" s="31">
        <v>45054</v>
      </c>
      <c r="D5465" s="19" t="s">
        <v>1010</v>
      </c>
      <c r="E5465" s="19" t="str">
        <f>IF(ISBLANK(LeaveTracker[[#This Row],[Employee Name]]),"-----",VLOOKUP(LeaveTracker[[#This Row],[Employee Name]],Employees[[Employee Name]:[Office]],7))</f>
        <v>NUTRITION OFFICE</v>
      </c>
      <c r="F5465" s="19" t="str">
        <f>IF(ISBLANK(LeaveTracker[[#This Row],[Employee Name]]),"-----",VLOOKUP(LeaveTracker[[#This Row],[Employee Name]],Employees[[Employee Name]:[Office]],6))</f>
        <v>REGULAR</v>
      </c>
      <c r="G5465" s="24">
        <v>45078</v>
      </c>
      <c r="H5465" s="24">
        <v>45079</v>
      </c>
      <c r="I5465" s="19" t="s">
        <v>82</v>
      </c>
      <c r="K5465" s="61" t="str">
        <f ca="1">LeaveTracker[[#This Row],[Days]]&amp;" "&amp;LeaveTracker[[#This Row],[Type of Leave]]</f>
        <v>2 VL</v>
      </c>
      <c r="L5465" s="23">
        <f ca="1">NETWORKDAYS(LeaveTracker[[#This Row],[Start Date]],LeaveTracker[[#This Row],[End Date]],lstHolidays)</f>
        <v>2</v>
      </c>
      <c r="M5465" s="27"/>
    </row>
    <row r="5466" spans="1:13" ht="30" customHeight="1" x14ac:dyDescent="0.3">
      <c r="A5466" s="27">
        <f t="shared" si="60"/>
        <v>1697</v>
      </c>
      <c r="B5466" s="31">
        <v>45056</v>
      </c>
      <c r="C5466" s="31">
        <v>45054</v>
      </c>
      <c r="D5466" s="19" t="s">
        <v>1010</v>
      </c>
      <c r="E5466" s="19" t="str">
        <f>IF(ISBLANK(LeaveTracker[[#This Row],[Employee Name]]),"-----",VLOOKUP(LeaveTracker[[#This Row],[Employee Name]],Employees[[Employee Name]:[Office]],7))</f>
        <v>NUTRITION OFFICE</v>
      </c>
      <c r="F5466" s="19" t="str">
        <f>IF(ISBLANK(LeaveTracker[[#This Row],[Employee Name]]),"-----",VLOOKUP(LeaveTracker[[#This Row],[Employee Name]],Employees[[Employee Name]:[Office]],6))</f>
        <v>REGULAR</v>
      </c>
      <c r="G5466" s="24">
        <v>45041</v>
      </c>
      <c r="H5466" s="24">
        <v>45041</v>
      </c>
      <c r="I5466" s="19" t="s">
        <v>81</v>
      </c>
      <c r="K5466" s="61" t="str">
        <f ca="1">LeaveTracker[[#This Row],[Days]]&amp;" "&amp;LeaveTracker[[#This Row],[Type of Leave]]</f>
        <v>1 SL</v>
      </c>
      <c r="L5466" s="23">
        <f ca="1">NETWORKDAYS(LeaveTracker[[#This Row],[Start Date]],LeaveTracker[[#This Row],[End Date]],lstHolidays)</f>
        <v>1</v>
      </c>
      <c r="M5466" s="27"/>
    </row>
    <row r="5467" spans="1:13" ht="30" customHeight="1" x14ac:dyDescent="0.3">
      <c r="A5467" s="27">
        <f t="shared" si="60"/>
        <v>1698</v>
      </c>
      <c r="B5467" s="31">
        <v>45056</v>
      </c>
      <c r="D5467" s="19" t="s">
        <v>583</v>
      </c>
      <c r="E5467" s="19" t="str">
        <f>IF(ISBLANK(LeaveTracker[[#This Row],[Employee Name]]),"-----",VLOOKUP(LeaveTracker[[#This Row],[Employee Name]],Employees[[Employee Name]:[Office]],7))</f>
        <v>CCT</v>
      </c>
      <c r="F5467" s="19" t="str">
        <f>IF(ISBLANK(LeaveTracker[[#This Row],[Employee Name]]),"-----",VLOOKUP(LeaveTracker[[#This Row],[Employee Name]],Employees[[Employee Name]:[Office]],6))</f>
        <v>REGULAR</v>
      </c>
      <c r="G5467" s="24">
        <v>45044</v>
      </c>
      <c r="H5467" s="24">
        <v>45049</v>
      </c>
      <c r="I5467" s="19" t="s">
        <v>81</v>
      </c>
      <c r="K5467" s="61" t="str">
        <f ca="1">LeaveTracker[[#This Row],[Days]]&amp;" "&amp;LeaveTracker[[#This Row],[Type of Leave]]</f>
        <v>3 SL</v>
      </c>
      <c r="L5467" s="23">
        <f ca="1">NETWORKDAYS(LeaveTracker[[#This Row],[Start Date]],LeaveTracker[[#This Row],[End Date]],lstHolidays)</f>
        <v>3</v>
      </c>
      <c r="M5467" s="27"/>
    </row>
    <row r="5468" spans="1:13" ht="30" customHeight="1" x14ac:dyDescent="0.3">
      <c r="A5468" s="27">
        <f t="shared" si="60"/>
        <v>1699</v>
      </c>
      <c r="B5468" s="31">
        <v>45056</v>
      </c>
      <c r="C5468" s="31">
        <v>45048</v>
      </c>
      <c r="D5468" s="19" t="s">
        <v>583</v>
      </c>
      <c r="E5468" s="19" t="str">
        <f>IF(ISBLANK(LeaveTracker[[#This Row],[Employee Name]]),"-----",VLOOKUP(LeaveTracker[[#This Row],[Employee Name]],Employees[[Employee Name]:[Office]],7))</f>
        <v>CCT</v>
      </c>
      <c r="F5468" s="19" t="str">
        <f>IF(ISBLANK(LeaveTracker[[#This Row],[Employee Name]]),"-----",VLOOKUP(LeaveTracker[[#This Row],[Employee Name]],Employees[[Employee Name]:[Office]],6))</f>
        <v>REGULAR</v>
      </c>
      <c r="G5468" s="24">
        <v>45041</v>
      </c>
      <c r="H5468" s="24">
        <v>45043</v>
      </c>
      <c r="I5468" s="19" t="s">
        <v>81</v>
      </c>
      <c r="K5468" s="61" t="str">
        <f ca="1">LeaveTracker[[#This Row],[Days]]&amp;" "&amp;LeaveTracker[[#This Row],[Type of Leave]]</f>
        <v>3 SL</v>
      </c>
      <c r="L5468" s="23">
        <f ca="1">NETWORKDAYS(LeaveTracker[[#This Row],[Start Date]],LeaveTracker[[#This Row],[End Date]],lstHolidays)</f>
        <v>3</v>
      </c>
      <c r="M5468" s="27"/>
    </row>
    <row r="5469" spans="1:13" ht="30" customHeight="1" x14ac:dyDescent="0.3">
      <c r="A5469" s="27">
        <f t="shared" si="60"/>
        <v>1700</v>
      </c>
      <c r="B5469" s="31">
        <v>45056</v>
      </c>
      <c r="D5469" s="19" t="s">
        <v>1800</v>
      </c>
      <c r="E5469" s="19" t="str">
        <f>IF(ISBLANK(LeaveTracker[[#This Row],[Employee Name]]),"-----",VLOOKUP(LeaveTracker[[#This Row],[Employee Name]],Employees[[Employee Name]:[Office]],7))</f>
        <v>GSO</v>
      </c>
      <c r="F5469" s="19" t="str">
        <f>IF(ISBLANK(LeaveTracker[[#This Row],[Employee Name]]),"-----",VLOOKUP(LeaveTracker[[#This Row],[Employee Name]],Employees[[Employee Name]:[Office]],6))</f>
        <v>CASUAL</v>
      </c>
      <c r="G5469" s="24">
        <v>45049</v>
      </c>
      <c r="H5469" s="24">
        <v>45051</v>
      </c>
      <c r="I5469" s="19" t="s">
        <v>81</v>
      </c>
      <c r="K5469" s="61" t="str">
        <f ca="1">LeaveTracker[[#This Row],[Days]]&amp;" "&amp;LeaveTracker[[#This Row],[Type of Leave]]</f>
        <v>3 SL</v>
      </c>
      <c r="L5469" s="23">
        <f ca="1">NETWORKDAYS(LeaveTracker[[#This Row],[Start Date]],LeaveTracker[[#This Row],[End Date]],lstHolidays)</f>
        <v>3</v>
      </c>
      <c r="M5469" s="27"/>
    </row>
    <row r="5470" spans="1:13" ht="30" customHeight="1" x14ac:dyDescent="0.3">
      <c r="A5470" s="27">
        <f t="shared" si="60"/>
        <v>1701</v>
      </c>
      <c r="B5470" s="31">
        <v>45056</v>
      </c>
      <c r="C5470" s="31">
        <v>45044</v>
      </c>
      <c r="D5470" s="19" t="s">
        <v>1286</v>
      </c>
      <c r="E5470" s="19" t="str">
        <f>IF(ISBLANK(LeaveTracker[[#This Row],[Employee Name]]),"-----",VLOOKUP(LeaveTracker[[#This Row],[Employee Name]],Employees[[Employee Name]:[Office]],7))</f>
        <v>CTO</v>
      </c>
      <c r="F5470" s="19" t="str">
        <f>IF(ISBLANK(LeaveTracker[[#This Row],[Employee Name]]),"-----",VLOOKUP(LeaveTracker[[#This Row],[Employee Name]],Employees[[Employee Name]:[Office]],6))</f>
        <v>REGULAR</v>
      </c>
      <c r="G5470" s="21">
        <v>45051</v>
      </c>
      <c r="H5470" s="21">
        <v>45051</v>
      </c>
      <c r="I5470" s="19" t="s">
        <v>82</v>
      </c>
      <c r="K5470" s="61" t="str">
        <f ca="1">LeaveTracker[[#This Row],[Days]]&amp;" "&amp;LeaveTracker[[#This Row],[Type of Leave]]</f>
        <v>1 VL</v>
      </c>
      <c r="L5470" s="23">
        <f ca="1">NETWORKDAYS(LeaveTracker[[#This Row],[Start Date]],LeaveTracker[[#This Row],[End Date]],lstHolidays)</f>
        <v>1</v>
      </c>
      <c r="M5470" s="27"/>
    </row>
    <row r="5471" spans="1:13" ht="30" customHeight="1" x14ac:dyDescent="0.3">
      <c r="A5471" s="27">
        <f t="shared" si="60"/>
        <v>1702</v>
      </c>
      <c r="B5471" s="31">
        <v>45056</v>
      </c>
      <c r="C5471" s="31">
        <v>45051</v>
      </c>
      <c r="D5471" s="19" t="s">
        <v>488</v>
      </c>
      <c r="E5471" s="19" t="str">
        <f>IF(ISBLANK(LeaveTracker[[#This Row],[Employee Name]]),"-----",VLOOKUP(LeaveTracker[[#This Row],[Employee Name]],Employees[[Employee Name]:[Office]],7))</f>
        <v>THRDC</v>
      </c>
      <c r="F5471" s="19" t="str">
        <f>IF(ISBLANK(LeaveTracker[[#This Row],[Employee Name]]),"-----",VLOOKUP(LeaveTracker[[#This Row],[Employee Name]],Employees[[Employee Name]:[Office]],6))</f>
        <v>REGULAR</v>
      </c>
      <c r="G5471" s="24">
        <v>45055</v>
      </c>
      <c r="H5471" s="24">
        <v>45055</v>
      </c>
      <c r="I5471" s="19" t="s">
        <v>82</v>
      </c>
      <c r="K5471" s="61" t="str">
        <f ca="1">LeaveTracker[[#This Row],[Days]]&amp;" "&amp;LeaveTracker[[#This Row],[Type of Leave]]</f>
        <v>1 VL</v>
      </c>
      <c r="L5471" s="23">
        <f ca="1">NETWORKDAYS(LeaveTracker[[#This Row],[Start Date]],LeaveTracker[[#This Row],[End Date]],lstHolidays)</f>
        <v>1</v>
      </c>
      <c r="M5471" s="27"/>
    </row>
    <row r="5472" spans="1:13" ht="30" customHeight="1" x14ac:dyDescent="0.3">
      <c r="A5472" s="27">
        <f t="shared" ref="A5472:A5535" si="61">A5471+1</f>
        <v>1703</v>
      </c>
      <c r="B5472" s="31">
        <v>45056</v>
      </c>
      <c r="C5472" s="31">
        <v>45051</v>
      </c>
      <c r="D5472" s="19" t="s">
        <v>2244</v>
      </c>
      <c r="E5472" s="19" t="str">
        <f>IF(ISBLANK(LeaveTracker[[#This Row],[Employee Name]]),"-----",VLOOKUP(LeaveTracker[[#This Row],[Employee Name]],Employees[[Employee Name]:[Office]],7))</f>
        <v>PICNIC GROVE</v>
      </c>
      <c r="F5472" s="19">
        <f>IF(ISBLANK(LeaveTracker[[#This Row],[Employee Name]]),"-----",VLOOKUP(LeaveTracker[[#This Row],[Employee Name]],Employees[[Employee Name]:[Office]],6))</f>
        <v>0</v>
      </c>
      <c r="G5472" s="24">
        <v>45062</v>
      </c>
      <c r="H5472" s="24">
        <v>45077</v>
      </c>
      <c r="I5472" s="19" t="s">
        <v>82</v>
      </c>
      <c r="K5472" s="61" t="str">
        <f ca="1">LeaveTracker[[#This Row],[Days]]&amp;" "&amp;LeaveTracker[[#This Row],[Type of Leave]]</f>
        <v>12 VL</v>
      </c>
      <c r="L5472" s="23">
        <f ca="1">NETWORKDAYS(LeaveTracker[[#This Row],[Start Date]],LeaveTracker[[#This Row],[End Date]],lstHolidays)</f>
        <v>12</v>
      </c>
      <c r="M5472" s="27"/>
    </row>
    <row r="5473" spans="1:13" ht="30" customHeight="1" x14ac:dyDescent="0.3">
      <c r="A5473" s="27">
        <f t="shared" si="61"/>
        <v>1704</v>
      </c>
      <c r="B5473" s="31">
        <v>45056</v>
      </c>
      <c r="C5473" s="31">
        <v>45054</v>
      </c>
      <c r="D5473" s="19" t="s">
        <v>1900</v>
      </c>
      <c r="E5473" s="19" t="str">
        <f>IF(ISBLANK(LeaveTracker[[#This Row],[Employee Name]]),"-----",VLOOKUP(LeaveTracker[[#This Row],[Employee Name]],Employees[[Employee Name]:[Office]],7))</f>
        <v>TICC</v>
      </c>
      <c r="F5473" s="19" t="str">
        <f>IF(ISBLANK(LeaveTracker[[#This Row],[Employee Name]]),"-----",VLOOKUP(LeaveTracker[[#This Row],[Employee Name]],Employees[[Employee Name]:[Office]],6))</f>
        <v>CASUAL</v>
      </c>
      <c r="G5473" s="24">
        <v>45063</v>
      </c>
      <c r="H5473" s="24">
        <v>45063</v>
      </c>
      <c r="I5473" s="19" t="s">
        <v>298</v>
      </c>
      <c r="J5473" s="43" t="s">
        <v>105</v>
      </c>
      <c r="K5473" s="61" t="str">
        <f ca="1">LeaveTracker[[#This Row],[Days]]&amp;" "&amp;LeaveTracker[[#This Row],[Type of Leave]]</f>
        <v>1 OTHER</v>
      </c>
      <c r="L5473" s="23">
        <f ca="1">NETWORKDAYS(LeaveTracker[[#This Row],[Start Date]],LeaveTracker[[#This Row],[End Date]],lstHolidays)</f>
        <v>1</v>
      </c>
      <c r="M5473" s="27"/>
    </row>
    <row r="5474" spans="1:13" ht="30" customHeight="1" x14ac:dyDescent="0.3">
      <c r="A5474" s="27">
        <f t="shared" si="61"/>
        <v>1705</v>
      </c>
      <c r="B5474" s="31">
        <v>45056</v>
      </c>
      <c r="C5474" s="31">
        <v>45050</v>
      </c>
      <c r="D5474" s="19" t="s">
        <v>1914</v>
      </c>
      <c r="E5474" s="19" t="str">
        <f>IF(ISBLANK(LeaveTracker[[#This Row],[Employee Name]]),"-----",VLOOKUP(LeaveTracker[[#This Row],[Employee Name]],Employees[[Employee Name]:[Office]],7))</f>
        <v>TICC</v>
      </c>
      <c r="F5474" s="19" t="str">
        <f>IF(ISBLANK(LeaveTracker[[#This Row],[Employee Name]]),"-----",VLOOKUP(LeaveTracker[[#This Row],[Employee Name]],Employees[[Employee Name]:[Office]],6))</f>
        <v>CASUAL</v>
      </c>
      <c r="G5474" s="24">
        <v>45068</v>
      </c>
      <c r="H5474" s="24">
        <v>45077</v>
      </c>
      <c r="I5474" s="19" t="s">
        <v>82</v>
      </c>
      <c r="K5474" s="61" t="str">
        <f ca="1">LeaveTracker[[#This Row],[Days]]&amp;" "&amp;LeaveTracker[[#This Row],[Type of Leave]]</f>
        <v>8 VL</v>
      </c>
      <c r="L5474" s="23">
        <f ca="1">NETWORKDAYS(LeaveTracker[[#This Row],[Start Date]],LeaveTracker[[#This Row],[End Date]],lstHolidays)</f>
        <v>8</v>
      </c>
      <c r="M5474" s="27"/>
    </row>
    <row r="5475" spans="1:13" ht="30" customHeight="1" x14ac:dyDescent="0.3">
      <c r="A5475" s="27">
        <f t="shared" si="61"/>
        <v>1706</v>
      </c>
      <c r="B5475" s="31">
        <v>45056</v>
      </c>
      <c r="C5475" s="31">
        <v>45054</v>
      </c>
      <c r="D5475" s="19" t="s">
        <v>1821</v>
      </c>
      <c r="E5475" s="19" t="str">
        <f>IF(ISBLANK(LeaveTracker[[#This Row],[Employee Name]]),"-----",VLOOKUP(LeaveTracker[[#This Row],[Employee Name]],Employees[[Employee Name]:[Office]],7))</f>
        <v>TICC/TCCH</v>
      </c>
      <c r="F5475" s="19" t="str">
        <f>IF(ISBLANK(LeaveTracker[[#This Row],[Employee Name]]),"-----",VLOOKUP(LeaveTracker[[#This Row],[Employee Name]],Employees[[Employee Name]:[Office]],6))</f>
        <v>CASUAL</v>
      </c>
      <c r="G5475" s="24">
        <v>45051</v>
      </c>
      <c r="H5475" s="24">
        <v>45051</v>
      </c>
      <c r="I5475" s="19" t="s">
        <v>81</v>
      </c>
      <c r="K5475" s="61" t="str">
        <f ca="1">LeaveTracker[[#This Row],[Days]]&amp;" "&amp;LeaveTracker[[#This Row],[Type of Leave]]</f>
        <v>1 SL</v>
      </c>
      <c r="L5475" s="23">
        <f ca="1">NETWORKDAYS(LeaveTracker[[#This Row],[Start Date]],LeaveTracker[[#This Row],[End Date]],lstHolidays)</f>
        <v>1</v>
      </c>
      <c r="M5475" s="27"/>
    </row>
    <row r="5476" spans="1:13" ht="30" customHeight="1" x14ac:dyDescent="0.3">
      <c r="A5476" s="27">
        <f t="shared" si="61"/>
        <v>1707</v>
      </c>
      <c r="B5476" s="31">
        <v>45056</v>
      </c>
      <c r="C5476" s="31">
        <v>45050</v>
      </c>
      <c r="D5476" s="19" t="s">
        <v>1914</v>
      </c>
      <c r="E5476" s="19" t="str">
        <f>IF(ISBLANK(LeaveTracker[[#This Row],[Employee Name]]),"-----",VLOOKUP(LeaveTracker[[#This Row],[Employee Name]],Employees[[Employee Name]:[Office]],7))</f>
        <v>TICC</v>
      </c>
      <c r="F5476" s="19" t="str">
        <f>IF(ISBLANK(LeaveTracker[[#This Row],[Employee Name]]),"-----",VLOOKUP(LeaveTracker[[#This Row],[Employee Name]],Employees[[Employee Name]:[Office]],6))</f>
        <v>CASUAL</v>
      </c>
      <c r="G5476" s="24">
        <v>45089</v>
      </c>
      <c r="H5476" s="24">
        <v>45093</v>
      </c>
      <c r="I5476" s="19" t="s">
        <v>82</v>
      </c>
      <c r="K5476" s="61" t="str">
        <f ca="1">LeaveTracker[[#This Row],[Days]]&amp;" "&amp;LeaveTracker[[#This Row],[Type of Leave]]</f>
        <v>5 VL</v>
      </c>
      <c r="L5476" s="23">
        <f ca="1">NETWORKDAYS(LeaveTracker[[#This Row],[Start Date]],LeaveTracker[[#This Row],[End Date]],lstHolidays)</f>
        <v>5</v>
      </c>
      <c r="M5476" s="27"/>
    </row>
    <row r="5477" spans="1:13" ht="30" customHeight="1" x14ac:dyDescent="0.3">
      <c r="A5477" s="27">
        <f t="shared" si="61"/>
        <v>1708</v>
      </c>
      <c r="B5477" s="31">
        <v>45056</v>
      </c>
      <c r="C5477" s="31">
        <v>45061</v>
      </c>
      <c r="D5477" s="19" t="s">
        <v>1819</v>
      </c>
      <c r="E5477" s="19" t="str">
        <f>IF(ISBLANK(LeaveTracker[[#This Row],[Employee Name]]),"-----",VLOOKUP(LeaveTracker[[#This Row],[Employee Name]],Employees[[Employee Name]:[Office]],7))</f>
        <v>TICC</v>
      </c>
      <c r="F5477" s="19" t="str">
        <f>IF(ISBLANK(LeaveTracker[[#This Row],[Employee Name]]),"-----",VLOOKUP(LeaveTracker[[#This Row],[Employee Name]],Employees[[Employee Name]:[Office]],6))</f>
        <v>CASUAL</v>
      </c>
      <c r="G5477" s="24">
        <v>45049</v>
      </c>
      <c r="H5477" s="24">
        <v>45050</v>
      </c>
      <c r="I5477" s="19" t="s">
        <v>298</v>
      </c>
      <c r="J5477" s="43" t="s">
        <v>105</v>
      </c>
      <c r="K5477" s="61" t="str">
        <f ca="1">LeaveTracker[[#This Row],[Days]]&amp;" "&amp;LeaveTracker[[#This Row],[Type of Leave]]</f>
        <v>2 OTHER</v>
      </c>
      <c r="L5477" s="23">
        <f ca="1">NETWORKDAYS(LeaveTracker[[#This Row],[Start Date]],LeaveTracker[[#This Row],[End Date]],lstHolidays)</f>
        <v>2</v>
      </c>
      <c r="M5477" s="27"/>
    </row>
    <row r="5478" spans="1:13" ht="30" customHeight="1" x14ac:dyDescent="0.3">
      <c r="A5478" s="27">
        <f t="shared" si="61"/>
        <v>1709</v>
      </c>
      <c r="B5478" s="31">
        <v>45056</v>
      </c>
      <c r="C5478" s="31">
        <v>45050</v>
      </c>
      <c r="D5478" s="19" t="s">
        <v>1895</v>
      </c>
      <c r="E5478" s="19" t="str">
        <f>IF(ISBLANK(LeaveTracker[[#This Row],[Employee Name]]),"-----",VLOOKUP(LeaveTracker[[#This Row],[Employee Name]],Employees[[Employee Name]:[Office]],7))</f>
        <v>CTO-LICENSE</v>
      </c>
      <c r="F5478" s="19" t="str">
        <f>IF(ISBLANK(LeaveTracker[[#This Row],[Employee Name]]),"-----",VLOOKUP(LeaveTracker[[#This Row],[Employee Name]],Employees[[Employee Name]:[Office]],6))</f>
        <v>CASUAL</v>
      </c>
      <c r="G5478" s="24">
        <v>45043</v>
      </c>
      <c r="H5478" s="24">
        <v>45043</v>
      </c>
      <c r="I5478" s="19" t="s">
        <v>81</v>
      </c>
      <c r="K5478" s="61" t="str">
        <f ca="1">LeaveTracker[[#This Row],[Days]]&amp;" "&amp;LeaveTracker[[#This Row],[Type of Leave]]</f>
        <v>1 SL</v>
      </c>
      <c r="L5478" s="23">
        <f ca="1">NETWORKDAYS(LeaveTracker[[#This Row],[Start Date]],LeaveTracker[[#This Row],[End Date]],lstHolidays)</f>
        <v>1</v>
      </c>
      <c r="M5478" s="27"/>
    </row>
    <row r="5479" spans="1:13" ht="30" customHeight="1" x14ac:dyDescent="0.3">
      <c r="A5479" s="27">
        <v>1709</v>
      </c>
      <c r="B5479" s="31">
        <v>45056</v>
      </c>
      <c r="C5479" s="31">
        <v>45050</v>
      </c>
      <c r="D5479" s="19" t="s">
        <v>1895</v>
      </c>
      <c r="E5479" s="19" t="str">
        <f>IF(ISBLANK(LeaveTracker[[#This Row],[Employee Name]]),"-----",VLOOKUP(LeaveTracker[[#This Row],[Employee Name]],Employees[[Employee Name]:[Office]],7))</f>
        <v>CTO-LICENSE</v>
      </c>
      <c r="F5479" s="19" t="str">
        <f>IF(ISBLANK(LeaveTracker[[#This Row],[Employee Name]]),"-----",VLOOKUP(LeaveTracker[[#This Row],[Employee Name]],Employees[[Employee Name]:[Office]],6))</f>
        <v>CASUAL</v>
      </c>
      <c r="G5479" s="24">
        <v>45048</v>
      </c>
      <c r="H5479" s="24">
        <v>45048</v>
      </c>
      <c r="I5479" s="19" t="s">
        <v>81</v>
      </c>
      <c r="K5479" s="61" t="str">
        <f ca="1">LeaveTracker[[#This Row],[Days]]&amp;" "&amp;LeaveTracker[[#This Row],[Type of Leave]]</f>
        <v>1 SL</v>
      </c>
      <c r="L5479" s="23">
        <f ca="1">NETWORKDAYS(LeaveTracker[[#This Row],[Start Date]],LeaveTracker[[#This Row],[End Date]],lstHolidays)</f>
        <v>1</v>
      </c>
      <c r="M5479" s="27"/>
    </row>
    <row r="5480" spans="1:13" ht="30" customHeight="1" x14ac:dyDescent="0.3">
      <c r="A5480" s="27">
        <f t="shared" si="61"/>
        <v>1710</v>
      </c>
      <c r="B5480" s="31">
        <v>45056</v>
      </c>
      <c r="C5480" s="31">
        <v>45049</v>
      </c>
      <c r="D5480" s="19" t="s">
        <v>1757</v>
      </c>
      <c r="E5480" s="19" t="str">
        <f>IF(ISBLANK(LeaveTracker[[#This Row],[Employee Name]]),"-----",VLOOKUP(LeaveTracker[[#This Row],[Employee Name]],Employees[[Employee Name]:[Office]],7))</f>
        <v>MAHOGANY MARKET</v>
      </c>
      <c r="F5480" s="19" t="str">
        <f>IF(ISBLANK(LeaveTracker[[#This Row],[Employee Name]]),"-----",VLOOKUP(LeaveTracker[[#This Row],[Employee Name]],Employees[[Employee Name]:[Office]],6))</f>
        <v>CASUAL</v>
      </c>
      <c r="G5480" s="24">
        <v>45048</v>
      </c>
      <c r="H5480" s="24">
        <v>45048</v>
      </c>
      <c r="I5480" s="19" t="s">
        <v>81</v>
      </c>
      <c r="K5480" s="61" t="str">
        <f ca="1">LeaveTracker[[#This Row],[Days]]&amp;" "&amp;LeaveTracker[[#This Row],[Type of Leave]]</f>
        <v>1 SL</v>
      </c>
      <c r="L5480" s="23">
        <f ca="1">NETWORKDAYS(LeaveTracker[[#This Row],[Start Date]],LeaveTracker[[#This Row],[End Date]],lstHolidays)</f>
        <v>1</v>
      </c>
      <c r="M5480" s="27"/>
    </row>
    <row r="5481" spans="1:13" ht="30" customHeight="1" x14ac:dyDescent="0.3">
      <c r="A5481" s="27">
        <f t="shared" si="61"/>
        <v>1711</v>
      </c>
      <c r="B5481" s="31">
        <v>45056</v>
      </c>
      <c r="C5481" s="31">
        <v>45054</v>
      </c>
      <c r="D5481" s="19" t="s">
        <v>1760</v>
      </c>
      <c r="E5481" s="19" t="str">
        <f>IF(ISBLANK(LeaveTracker[[#This Row],[Employee Name]]),"-----",VLOOKUP(LeaveTracker[[#This Row],[Employee Name]],Employees[[Employee Name]:[Office]],7))</f>
        <v>BPLO</v>
      </c>
      <c r="F5481" s="19" t="str">
        <f>IF(ISBLANK(LeaveTracker[[#This Row],[Employee Name]]),"-----",VLOOKUP(LeaveTracker[[#This Row],[Employee Name]],Employees[[Employee Name]:[Office]],6))</f>
        <v>CASUAL</v>
      </c>
      <c r="G5481" s="24">
        <v>45040</v>
      </c>
      <c r="H5481" s="24">
        <v>45041</v>
      </c>
      <c r="I5481" s="19" t="s">
        <v>81</v>
      </c>
      <c r="K5481" s="61" t="str">
        <f ca="1">LeaveTracker[[#This Row],[Days]]&amp;" "&amp;LeaveTracker[[#This Row],[Type of Leave]]</f>
        <v>2 SL</v>
      </c>
      <c r="L5481" s="23">
        <f ca="1">NETWORKDAYS(LeaveTracker[[#This Row],[Start Date]],LeaveTracker[[#This Row],[End Date]],lstHolidays)</f>
        <v>2</v>
      </c>
      <c r="M5481" s="27"/>
    </row>
    <row r="5482" spans="1:13" ht="30" customHeight="1" x14ac:dyDescent="0.3">
      <c r="A5482" s="27">
        <v>1711</v>
      </c>
      <c r="B5482" s="31">
        <v>45056</v>
      </c>
      <c r="C5482" s="31">
        <v>45054</v>
      </c>
      <c r="D5482" s="19" t="s">
        <v>1760</v>
      </c>
      <c r="E5482" s="19" t="str">
        <f>IF(ISBLANK(LeaveTracker[[#This Row],[Employee Name]]),"-----",VLOOKUP(LeaveTracker[[#This Row],[Employee Name]],Employees[[Employee Name]:[Office]],7))</f>
        <v>BPLO</v>
      </c>
      <c r="F5482" s="19" t="str">
        <f>IF(ISBLANK(LeaveTracker[[#This Row],[Employee Name]]),"-----",VLOOKUP(LeaveTracker[[#This Row],[Employee Name]],Employees[[Employee Name]:[Office]],6))</f>
        <v>CASUAL</v>
      </c>
      <c r="G5482" s="24">
        <v>45051</v>
      </c>
      <c r="H5482" s="24">
        <v>45051</v>
      </c>
      <c r="I5482" s="19" t="s">
        <v>81</v>
      </c>
      <c r="K5482" s="61" t="str">
        <f ca="1">LeaveTracker[[#This Row],[Days]]&amp;" "&amp;LeaveTracker[[#This Row],[Type of Leave]]</f>
        <v>1 SL</v>
      </c>
      <c r="L5482" s="23">
        <f ca="1">NETWORKDAYS(LeaveTracker[[#This Row],[Start Date]],LeaveTracker[[#This Row],[End Date]],lstHolidays)</f>
        <v>1</v>
      </c>
      <c r="M5482" s="27"/>
    </row>
    <row r="5483" spans="1:13" ht="30" customHeight="1" x14ac:dyDescent="0.3">
      <c r="A5483" s="27">
        <f t="shared" si="61"/>
        <v>1712</v>
      </c>
      <c r="B5483" s="31">
        <v>45056</v>
      </c>
      <c r="C5483" s="31">
        <v>45034</v>
      </c>
      <c r="D5483" s="19" t="s">
        <v>471</v>
      </c>
      <c r="E5483" s="19" t="str">
        <f>IF(ISBLANK(LeaveTracker[[#This Row],[Employee Name]]),"-----",VLOOKUP(LeaveTracker[[#This Row],[Employee Name]],Employees[[Employee Name]:[Office]],7))</f>
        <v>PIO</v>
      </c>
      <c r="F5483" s="19" t="str">
        <f>IF(ISBLANK(LeaveTracker[[#This Row],[Employee Name]]),"-----",VLOOKUP(LeaveTracker[[#This Row],[Employee Name]],Employees[[Employee Name]:[Office]],6))</f>
        <v>REGULAR</v>
      </c>
      <c r="G5483" s="24">
        <v>45033</v>
      </c>
      <c r="H5483" s="24">
        <v>45033</v>
      </c>
      <c r="I5483" s="19" t="s">
        <v>81</v>
      </c>
      <c r="K5483" s="61" t="str">
        <f ca="1">LeaveTracker[[#This Row],[Days]]&amp;" "&amp;LeaveTracker[[#This Row],[Type of Leave]]</f>
        <v>1 SL</v>
      </c>
      <c r="L5483" s="23">
        <f ca="1">NETWORKDAYS(LeaveTracker[[#This Row],[Start Date]],LeaveTracker[[#This Row],[End Date]],lstHolidays)</f>
        <v>1</v>
      </c>
      <c r="M5483" s="27"/>
    </row>
    <row r="5484" spans="1:13" ht="30" customHeight="1" x14ac:dyDescent="0.3">
      <c r="A5484" s="27">
        <f t="shared" si="61"/>
        <v>1713</v>
      </c>
      <c r="B5484" s="31">
        <v>45056</v>
      </c>
      <c r="C5484" s="31">
        <v>45040</v>
      </c>
      <c r="D5484" s="19" t="s">
        <v>471</v>
      </c>
      <c r="E5484" s="19" t="str">
        <f>IF(ISBLANK(LeaveTracker[[#This Row],[Employee Name]]),"-----",VLOOKUP(LeaveTracker[[#This Row],[Employee Name]],Employees[[Employee Name]:[Office]],7))</f>
        <v>PIO</v>
      </c>
      <c r="F5484" s="19" t="str">
        <f>IF(ISBLANK(LeaveTracker[[#This Row],[Employee Name]]),"-----",VLOOKUP(LeaveTracker[[#This Row],[Employee Name]],Employees[[Employee Name]:[Office]],6))</f>
        <v>REGULAR</v>
      </c>
      <c r="G5484" s="24">
        <v>45048</v>
      </c>
      <c r="H5484" s="24">
        <v>45048</v>
      </c>
      <c r="I5484" s="19" t="s">
        <v>82</v>
      </c>
      <c r="K5484" s="61" t="str">
        <f ca="1">LeaveTracker[[#This Row],[Days]]&amp;" "&amp;LeaveTracker[[#This Row],[Type of Leave]]</f>
        <v>1 VL</v>
      </c>
      <c r="L5484" s="23">
        <f ca="1">NETWORKDAYS(LeaveTracker[[#This Row],[Start Date]],LeaveTracker[[#This Row],[End Date]],lstHolidays)</f>
        <v>1</v>
      </c>
      <c r="M5484" s="27"/>
    </row>
    <row r="5485" spans="1:13" ht="30" customHeight="1" x14ac:dyDescent="0.3">
      <c r="A5485" s="27">
        <f t="shared" si="61"/>
        <v>1714</v>
      </c>
      <c r="B5485" s="31">
        <v>45056</v>
      </c>
      <c r="C5485" s="31">
        <v>45041</v>
      </c>
      <c r="D5485" s="19" t="s">
        <v>1070</v>
      </c>
      <c r="E5485" s="19" t="str">
        <f>IF(ISBLANK(LeaveTracker[[#This Row],[Employee Name]]),"-----",VLOOKUP(LeaveTracker[[#This Row],[Employee Name]],Employees[[Employee Name]:[Office]],7))</f>
        <v>PIO</v>
      </c>
      <c r="F5485" s="19" t="str">
        <f>IF(ISBLANK(LeaveTracker[[#This Row],[Employee Name]]),"-----",VLOOKUP(LeaveTracker[[#This Row],[Employee Name]],Employees[[Employee Name]:[Office]],6))</f>
        <v>REGULAR</v>
      </c>
      <c r="G5485" s="24">
        <v>45040</v>
      </c>
      <c r="H5485" s="24">
        <v>45040</v>
      </c>
      <c r="I5485" s="19" t="s">
        <v>81</v>
      </c>
      <c r="K5485" s="61" t="str">
        <f ca="1">LeaveTracker[[#This Row],[Days]]&amp;" "&amp;LeaveTracker[[#This Row],[Type of Leave]]</f>
        <v>1 SL</v>
      </c>
      <c r="L5485" s="23">
        <f ca="1">NETWORKDAYS(LeaveTracker[[#This Row],[Start Date]],LeaveTracker[[#This Row],[End Date]],lstHolidays)</f>
        <v>1</v>
      </c>
      <c r="M5485" s="27"/>
    </row>
    <row r="5486" spans="1:13" ht="30" customHeight="1" x14ac:dyDescent="0.3">
      <c r="A5486" s="27">
        <f t="shared" si="61"/>
        <v>1715</v>
      </c>
      <c r="B5486" s="31">
        <v>45056</v>
      </c>
      <c r="C5486" s="31">
        <v>45049</v>
      </c>
      <c r="D5486" s="19" t="s">
        <v>2086</v>
      </c>
      <c r="E5486" s="19" t="str">
        <f>IF(ISBLANK(LeaveTracker[[#This Row],[Employee Name]]),"-----",VLOOKUP(LeaveTracker[[#This Row],[Employee Name]],Employees[[Employee Name]:[Office]],7))</f>
        <v>PIO</v>
      </c>
      <c r="F5486" s="19" t="str">
        <f>IF(ISBLANK(LeaveTracker[[#This Row],[Employee Name]]),"-----",VLOOKUP(LeaveTracker[[#This Row],[Employee Name]],Employees[[Employee Name]:[Office]],6))</f>
        <v>REGULAR</v>
      </c>
      <c r="G5486" s="24">
        <v>45048</v>
      </c>
      <c r="H5486" s="24">
        <v>45048</v>
      </c>
      <c r="I5486" s="19" t="s">
        <v>81</v>
      </c>
      <c r="K5486" s="61" t="str">
        <f ca="1">LeaveTracker[[#This Row],[Days]]&amp;" "&amp;LeaveTracker[[#This Row],[Type of Leave]]</f>
        <v>1 SL</v>
      </c>
      <c r="L5486" s="23">
        <f ca="1">NETWORKDAYS(LeaveTracker[[#This Row],[Start Date]],LeaveTracker[[#This Row],[End Date]],lstHolidays)</f>
        <v>1</v>
      </c>
      <c r="M5486" s="27"/>
    </row>
    <row r="5487" spans="1:13" ht="30" customHeight="1" x14ac:dyDescent="0.3">
      <c r="A5487" s="27">
        <f t="shared" si="61"/>
        <v>1716</v>
      </c>
      <c r="B5487" s="31">
        <v>45056</v>
      </c>
      <c r="C5487" s="31">
        <v>45054</v>
      </c>
      <c r="D5487" s="19" t="s">
        <v>471</v>
      </c>
      <c r="E5487" s="19" t="str">
        <f>IF(ISBLANK(LeaveTracker[[#This Row],[Employee Name]]),"-----",VLOOKUP(LeaveTracker[[#This Row],[Employee Name]],Employees[[Employee Name]:[Office]],7))</f>
        <v>PIO</v>
      </c>
      <c r="F5487" s="19" t="str">
        <f>IF(ISBLANK(LeaveTracker[[#This Row],[Employee Name]]),"-----",VLOOKUP(LeaveTracker[[#This Row],[Employee Name]],Employees[[Employee Name]:[Office]],6))</f>
        <v>REGULAR</v>
      </c>
      <c r="G5487" s="24">
        <v>45051</v>
      </c>
      <c r="H5487" s="24">
        <v>45051</v>
      </c>
      <c r="I5487" s="19" t="s">
        <v>81</v>
      </c>
      <c r="K5487" s="61" t="str">
        <f ca="1">LeaveTracker[[#This Row],[Days]]&amp;" "&amp;LeaveTracker[[#This Row],[Type of Leave]]</f>
        <v>1 SL</v>
      </c>
      <c r="L5487" s="23">
        <f ca="1">NETWORKDAYS(LeaveTracker[[#This Row],[Start Date]],LeaveTracker[[#This Row],[End Date]],lstHolidays)</f>
        <v>1</v>
      </c>
      <c r="M5487" s="27"/>
    </row>
    <row r="5488" spans="1:13" ht="30" customHeight="1" x14ac:dyDescent="0.3">
      <c r="A5488" s="27">
        <f t="shared" si="61"/>
        <v>1717</v>
      </c>
      <c r="B5488" s="31">
        <v>45056</v>
      </c>
      <c r="C5488" s="31">
        <v>45054</v>
      </c>
      <c r="D5488" s="19" t="s">
        <v>473</v>
      </c>
      <c r="E5488" s="19" t="str">
        <f>IF(ISBLANK(LeaveTracker[[#This Row],[Employee Name]]),"-----",VLOOKUP(LeaveTracker[[#This Row],[Employee Name]],Employees[[Employee Name]:[Office]],7))</f>
        <v>PIO</v>
      </c>
      <c r="F5488" s="19" t="str">
        <f>IF(ISBLANK(LeaveTracker[[#This Row],[Employee Name]]),"-----",VLOOKUP(LeaveTracker[[#This Row],[Employee Name]],Employees[[Employee Name]:[Office]],6))</f>
        <v>REGULAR</v>
      </c>
      <c r="G5488" s="24">
        <v>45051</v>
      </c>
      <c r="H5488" s="24">
        <v>45051</v>
      </c>
      <c r="I5488" s="19" t="s">
        <v>81</v>
      </c>
      <c r="K5488" s="61" t="str">
        <f ca="1">LeaveTracker[[#This Row],[Days]]&amp;" "&amp;LeaveTracker[[#This Row],[Type of Leave]]</f>
        <v>1 SL</v>
      </c>
      <c r="L5488" s="23">
        <f ca="1">NETWORKDAYS(LeaveTracker[[#This Row],[Start Date]],LeaveTracker[[#This Row],[End Date]],lstHolidays)</f>
        <v>1</v>
      </c>
      <c r="M5488" s="27"/>
    </row>
    <row r="5489" spans="1:13" ht="30" customHeight="1" x14ac:dyDescent="0.3">
      <c r="A5489" s="27">
        <f t="shared" si="61"/>
        <v>1718</v>
      </c>
      <c r="B5489" s="31">
        <v>45056</v>
      </c>
      <c r="D5489" s="19" t="s">
        <v>1049</v>
      </c>
      <c r="E5489" s="19" t="str">
        <f>IF(ISBLANK(LeaveTracker[[#This Row],[Employee Name]]),"-----",VLOOKUP(LeaveTracker[[#This Row],[Employee Name]],Employees[[Employee Name]:[Office]],7))</f>
        <v>PIO</v>
      </c>
      <c r="F5489" s="19" t="str">
        <f>IF(ISBLANK(LeaveTracker[[#This Row],[Employee Name]]),"-----",VLOOKUP(LeaveTracker[[#This Row],[Employee Name]],Employees[[Employee Name]:[Office]],6))</f>
        <v>REGULAR</v>
      </c>
      <c r="G5489" s="24">
        <v>45044</v>
      </c>
      <c r="H5489" s="24">
        <v>45044</v>
      </c>
      <c r="I5489" s="19" t="s">
        <v>81</v>
      </c>
      <c r="K5489" s="61" t="str">
        <f ca="1">LeaveTracker[[#This Row],[Days]]&amp;" "&amp;LeaveTracker[[#This Row],[Type of Leave]]</f>
        <v>1 SL</v>
      </c>
      <c r="L5489" s="23">
        <f ca="1">NETWORKDAYS(LeaveTracker[[#This Row],[Start Date]],LeaveTracker[[#This Row],[End Date]],lstHolidays)</f>
        <v>1</v>
      </c>
      <c r="M5489" s="27"/>
    </row>
    <row r="5490" spans="1:13" ht="30" customHeight="1" x14ac:dyDescent="0.3">
      <c r="A5490" s="27">
        <f t="shared" si="61"/>
        <v>1719</v>
      </c>
      <c r="B5490" s="31">
        <v>45056</v>
      </c>
      <c r="C5490" s="31">
        <v>45054</v>
      </c>
      <c r="D5490" s="19" t="s">
        <v>341</v>
      </c>
      <c r="E5490" s="19" t="str">
        <f>IF(ISBLANK(LeaveTracker[[#This Row],[Employee Name]]),"-----",VLOOKUP(LeaveTracker[[#This Row],[Employee Name]],Employees[[Employee Name]:[Office]],7))</f>
        <v>MO</v>
      </c>
      <c r="F5490" s="19" t="str">
        <f>IF(ISBLANK(LeaveTracker[[#This Row],[Employee Name]]),"-----",VLOOKUP(LeaveTracker[[#This Row],[Employee Name]],Employees[[Employee Name]:[Office]],6))</f>
        <v>REGULAR</v>
      </c>
      <c r="G5490" s="24">
        <v>45048</v>
      </c>
      <c r="H5490" s="24">
        <v>45051</v>
      </c>
      <c r="I5490" s="19" t="s">
        <v>81</v>
      </c>
      <c r="K5490" s="61" t="str">
        <f ca="1">LeaveTracker[[#This Row],[Days]]&amp;" "&amp;LeaveTracker[[#This Row],[Type of Leave]]</f>
        <v>4 SL</v>
      </c>
      <c r="L5490" s="23">
        <f ca="1">NETWORKDAYS(LeaveTracker[[#This Row],[Start Date]],LeaveTracker[[#This Row],[End Date]],lstHolidays)</f>
        <v>4</v>
      </c>
      <c r="M5490" s="27"/>
    </row>
    <row r="5491" spans="1:13" ht="30" customHeight="1" x14ac:dyDescent="0.3">
      <c r="A5491" s="27">
        <f t="shared" si="61"/>
        <v>1720</v>
      </c>
      <c r="B5491" s="31">
        <v>45056</v>
      </c>
      <c r="C5491" s="31">
        <v>45054</v>
      </c>
      <c r="D5491" s="19" t="s">
        <v>283</v>
      </c>
      <c r="E5491" s="19" t="str">
        <f>IF(ISBLANK(LeaveTracker[[#This Row],[Employee Name]]),"-----",VLOOKUP(LeaveTracker[[#This Row],[Employee Name]],Employees[[Employee Name]:[Office]],7))</f>
        <v>PICNIC GROVE</v>
      </c>
      <c r="F5491" s="19" t="str">
        <f>IF(ISBLANK(LeaveTracker[[#This Row],[Employee Name]]),"-----",VLOOKUP(LeaveTracker[[#This Row],[Employee Name]],Employees[[Employee Name]:[Office]],6))</f>
        <v>REGULAR</v>
      </c>
      <c r="G5491" s="24">
        <v>45061</v>
      </c>
      <c r="H5491" s="24">
        <v>45061</v>
      </c>
      <c r="I5491" s="19" t="s">
        <v>298</v>
      </c>
      <c r="J5491" s="43" t="s">
        <v>105</v>
      </c>
      <c r="K5491" s="61" t="str">
        <f ca="1">LeaveTracker[[#This Row],[Days]]&amp;" "&amp;LeaveTracker[[#This Row],[Type of Leave]]</f>
        <v>1 OTHER</v>
      </c>
      <c r="L5491" s="23">
        <f ca="1">NETWORKDAYS(LeaveTracker[[#This Row],[Start Date]],LeaveTracker[[#This Row],[End Date]],lstHolidays)</f>
        <v>1</v>
      </c>
      <c r="M5491" s="27"/>
    </row>
    <row r="5492" spans="1:13" ht="30" customHeight="1" x14ac:dyDescent="0.3">
      <c r="A5492" s="27">
        <f t="shared" si="61"/>
        <v>1721</v>
      </c>
      <c r="B5492" s="31">
        <v>45056</v>
      </c>
      <c r="C5492" s="31">
        <v>45055</v>
      </c>
      <c r="D5492" s="19" t="s">
        <v>513</v>
      </c>
      <c r="E5492" s="19" t="str">
        <f>IF(ISBLANK(LeaveTracker[[#This Row],[Employee Name]]),"-----",VLOOKUP(LeaveTracker[[#This Row],[Employee Name]],Employees[[Employee Name]:[Office]],7))</f>
        <v>ACCOUNTING</v>
      </c>
      <c r="F5492" s="19" t="str">
        <f>IF(ISBLANK(LeaveTracker[[#This Row],[Employee Name]]),"-----",VLOOKUP(LeaveTracker[[#This Row],[Employee Name]],Employees[[Employee Name]:[Office]],6))</f>
        <v>REGULAR</v>
      </c>
      <c r="G5492" s="24">
        <v>45050</v>
      </c>
      <c r="H5492" s="24">
        <v>45050</v>
      </c>
      <c r="I5492" s="19" t="s">
        <v>81</v>
      </c>
      <c r="K5492" s="61" t="str">
        <f ca="1">LeaveTracker[[#This Row],[Days]]&amp;" "&amp;LeaveTracker[[#This Row],[Type of Leave]]</f>
        <v>1 SL</v>
      </c>
      <c r="L5492" s="23">
        <f ca="1">NETWORKDAYS(LeaveTracker[[#This Row],[Start Date]],LeaveTracker[[#This Row],[End Date]],lstHolidays)</f>
        <v>1</v>
      </c>
      <c r="M5492" s="27"/>
    </row>
    <row r="5493" spans="1:13" ht="30" customHeight="1" x14ac:dyDescent="0.3">
      <c r="A5493" s="27">
        <f t="shared" si="61"/>
        <v>1722</v>
      </c>
      <c r="B5493" s="31">
        <v>45056</v>
      </c>
      <c r="C5493" s="31">
        <v>45049</v>
      </c>
      <c r="D5493" s="19" t="s">
        <v>863</v>
      </c>
      <c r="E5493" s="19" t="str">
        <f>IF(ISBLANK(LeaveTracker[[#This Row],[Employee Name]]),"-----",VLOOKUP(LeaveTracker[[#This Row],[Employee Name]],Employees[[Employee Name]:[Office]],7))</f>
        <v>ACCOUNTING</v>
      </c>
      <c r="F5493" s="19" t="str">
        <f>IF(ISBLANK(LeaveTracker[[#This Row],[Employee Name]]),"-----",VLOOKUP(LeaveTracker[[#This Row],[Employee Name]],Employees[[Employee Name]:[Office]],6))</f>
        <v>REGULAR</v>
      </c>
      <c r="G5493" s="24">
        <v>45027</v>
      </c>
      <c r="H5493" s="24">
        <v>45058</v>
      </c>
      <c r="I5493" s="19" t="s">
        <v>81</v>
      </c>
      <c r="K5493" s="61" t="str">
        <f>LeaveTracker[[#This Row],[Days]]&amp;" "&amp;LeaveTracker[[#This Row],[Type of Leave]]</f>
        <v>22 SL</v>
      </c>
      <c r="L5493" s="23">
        <v>22</v>
      </c>
      <c r="M5493" s="27"/>
    </row>
    <row r="5494" spans="1:13" ht="30" customHeight="1" x14ac:dyDescent="0.3">
      <c r="A5494" s="27">
        <f t="shared" si="61"/>
        <v>1723</v>
      </c>
      <c r="B5494" s="31">
        <v>45056</v>
      </c>
      <c r="C5494" s="31">
        <v>45054</v>
      </c>
      <c r="D5494" s="19" t="s">
        <v>1846</v>
      </c>
      <c r="E5494" s="19" t="str">
        <f>IF(ISBLANK(LeaveTracker[[#This Row],[Employee Name]]),"-----",VLOOKUP(LeaveTracker[[#This Row],[Employee Name]],Employees[[Employee Name]:[Office]],7))</f>
        <v>ACCOUNTING</v>
      </c>
      <c r="F5494" s="19" t="str">
        <f>IF(ISBLANK(LeaveTracker[[#This Row],[Employee Name]]),"-----",VLOOKUP(LeaveTracker[[#This Row],[Employee Name]],Employees[[Employee Name]:[Office]],6))</f>
        <v>CASUAL</v>
      </c>
      <c r="G5494" s="24">
        <v>45061</v>
      </c>
      <c r="H5494" s="24">
        <v>45061</v>
      </c>
      <c r="I5494" s="19" t="s">
        <v>82</v>
      </c>
      <c r="K5494" s="61" t="str">
        <f ca="1">LeaveTracker[[#This Row],[Days]]&amp;" "&amp;LeaveTracker[[#This Row],[Type of Leave]]</f>
        <v>1 VL</v>
      </c>
      <c r="L5494" s="23">
        <f ca="1">NETWORKDAYS(LeaveTracker[[#This Row],[Start Date]],LeaveTracker[[#This Row],[End Date]],lstHolidays)</f>
        <v>1</v>
      </c>
      <c r="M5494" s="27"/>
    </row>
    <row r="5495" spans="1:13" ht="30" customHeight="1" x14ac:dyDescent="0.3">
      <c r="A5495" s="27">
        <v>1723</v>
      </c>
      <c r="B5495" s="31">
        <v>45056</v>
      </c>
      <c r="C5495" s="31">
        <v>45054</v>
      </c>
      <c r="D5495" s="19" t="s">
        <v>1846</v>
      </c>
      <c r="E5495" s="19" t="str">
        <f>IF(ISBLANK(LeaveTracker[[#This Row],[Employee Name]]),"-----",VLOOKUP(LeaveTracker[[#This Row],[Employee Name]],Employees[[Employee Name]:[Office]],7))</f>
        <v>ACCOUNTING</v>
      </c>
      <c r="F5495" s="19" t="str">
        <f>IF(ISBLANK(LeaveTracker[[#This Row],[Employee Name]]),"-----",VLOOKUP(LeaveTracker[[#This Row],[Employee Name]],Employees[[Employee Name]:[Office]],6))</f>
        <v>CASUAL</v>
      </c>
      <c r="G5495" s="24">
        <v>45069</v>
      </c>
      <c r="H5495" s="24">
        <v>45069</v>
      </c>
      <c r="I5495" s="19" t="s">
        <v>82</v>
      </c>
      <c r="K5495" s="61" t="str">
        <f ca="1">LeaveTracker[[#This Row],[Days]]&amp;" "&amp;LeaveTracker[[#This Row],[Type of Leave]]</f>
        <v>1 VL</v>
      </c>
      <c r="L5495" s="23">
        <f ca="1">NETWORKDAYS(LeaveTracker[[#This Row],[Start Date]],LeaveTracker[[#This Row],[End Date]],lstHolidays)</f>
        <v>1</v>
      </c>
      <c r="M5495" s="27"/>
    </row>
    <row r="5496" spans="1:13" ht="30" customHeight="1" x14ac:dyDescent="0.3">
      <c r="A5496" s="27">
        <f t="shared" si="61"/>
        <v>1724</v>
      </c>
      <c r="B5496" s="31">
        <v>45056</v>
      </c>
      <c r="C5496" s="31">
        <v>45055</v>
      </c>
      <c r="D5496" s="19" t="s">
        <v>2110</v>
      </c>
      <c r="E5496" s="19" t="str">
        <f>IF(ISBLANK(LeaveTracker[[#This Row],[Employee Name]]),"-----",VLOOKUP(LeaveTracker[[#This Row],[Employee Name]],Employees[[Employee Name]:[Office]],7))</f>
        <v>ACCOUNTING</v>
      </c>
      <c r="F5496" s="19">
        <f>IF(ISBLANK(LeaveTracker[[#This Row],[Employee Name]]),"-----",VLOOKUP(LeaveTracker[[#This Row],[Employee Name]],Employees[[Employee Name]:[Office]],6))</f>
        <v>0</v>
      </c>
      <c r="G5496" s="24">
        <v>45054</v>
      </c>
      <c r="H5496" s="24">
        <v>45054</v>
      </c>
      <c r="I5496" s="19" t="s">
        <v>81</v>
      </c>
      <c r="K5496" s="61" t="str">
        <f ca="1">LeaveTracker[[#This Row],[Days]]&amp;" "&amp;LeaveTracker[[#This Row],[Type of Leave]]</f>
        <v>1 SL</v>
      </c>
      <c r="L5496" s="23">
        <f ca="1">NETWORKDAYS(LeaveTracker[[#This Row],[Start Date]],LeaveTracker[[#This Row],[End Date]],lstHolidays)</f>
        <v>1</v>
      </c>
      <c r="M5496" s="27"/>
    </row>
    <row r="5497" spans="1:13" ht="30" customHeight="1" x14ac:dyDescent="0.3">
      <c r="A5497" s="27">
        <f t="shared" si="61"/>
        <v>1725</v>
      </c>
      <c r="B5497" s="31">
        <v>45056</v>
      </c>
      <c r="C5497" s="31">
        <v>45054</v>
      </c>
      <c r="D5497" s="19" t="s">
        <v>569</v>
      </c>
      <c r="E5497" s="19" t="str">
        <f>IF(ISBLANK(LeaveTracker[[#This Row],[Employee Name]]),"-----",VLOOKUP(LeaveTracker[[#This Row],[Employee Name]],Employees[[Employee Name]:[Office]],7))</f>
        <v>CTO</v>
      </c>
      <c r="F5497" s="19" t="str">
        <f>IF(ISBLANK(LeaveTracker[[#This Row],[Employee Name]]),"-----",VLOOKUP(LeaveTracker[[#This Row],[Employee Name]],Employees[[Employee Name]:[Office]],6))</f>
        <v>REGULAR</v>
      </c>
      <c r="G5497" s="24">
        <v>45050</v>
      </c>
      <c r="H5497" s="24">
        <v>45051</v>
      </c>
      <c r="I5497" s="19" t="s">
        <v>81</v>
      </c>
      <c r="K5497" s="61" t="str">
        <f ca="1">LeaveTracker[[#This Row],[Days]]&amp;" "&amp;LeaveTracker[[#This Row],[Type of Leave]]</f>
        <v>2 SL</v>
      </c>
      <c r="L5497" s="23">
        <f ca="1">NETWORKDAYS(LeaveTracker[[#This Row],[Start Date]],LeaveTracker[[#This Row],[End Date]],lstHolidays)</f>
        <v>2</v>
      </c>
      <c r="M5497" s="27"/>
    </row>
    <row r="5498" spans="1:13" ht="30" customHeight="1" x14ac:dyDescent="0.3">
      <c r="A5498" s="27">
        <f t="shared" si="61"/>
        <v>1726</v>
      </c>
      <c r="B5498" s="31">
        <v>45056</v>
      </c>
      <c r="C5498" s="31">
        <v>45050</v>
      </c>
      <c r="D5498" s="19" t="s">
        <v>559</v>
      </c>
      <c r="E5498" s="19" t="str">
        <f>IF(ISBLANK(LeaveTracker[[#This Row],[Employee Name]]),"-----",VLOOKUP(LeaveTracker[[#This Row],[Employee Name]],Employees[[Employee Name]:[Office]],7))</f>
        <v>CENRO</v>
      </c>
      <c r="F5498" s="19" t="str">
        <f>IF(ISBLANK(LeaveTracker[[#This Row],[Employee Name]]),"-----",VLOOKUP(LeaveTracker[[#This Row],[Employee Name]],Employees[[Employee Name]:[Office]],6))</f>
        <v>REGULAR</v>
      </c>
      <c r="G5498" s="24">
        <v>45056</v>
      </c>
      <c r="H5498" s="24">
        <v>45057</v>
      </c>
      <c r="I5498" s="19" t="s">
        <v>82</v>
      </c>
      <c r="K5498" s="61" t="str">
        <f ca="1">LeaveTracker[[#This Row],[Days]]&amp;" "&amp;LeaveTracker[[#This Row],[Type of Leave]]</f>
        <v>2 VL</v>
      </c>
      <c r="L5498" s="23">
        <f ca="1">NETWORKDAYS(LeaveTracker[[#This Row],[Start Date]],LeaveTracker[[#This Row],[End Date]],lstHolidays)</f>
        <v>2</v>
      </c>
      <c r="M5498" s="27"/>
    </row>
    <row r="5499" spans="1:13" ht="30" customHeight="1" x14ac:dyDescent="0.3">
      <c r="A5499" s="27">
        <f t="shared" si="61"/>
        <v>1727</v>
      </c>
      <c r="B5499" s="31">
        <v>45056</v>
      </c>
      <c r="C5499" s="31">
        <v>45054</v>
      </c>
      <c r="D5499" s="19" t="s">
        <v>290</v>
      </c>
      <c r="E5499" s="19" t="str">
        <f>IF(ISBLANK(LeaveTracker[[#This Row],[Employee Name]]),"-----",VLOOKUP(LeaveTracker[[#This Row],[Employee Name]],Employees[[Employee Name]:[Office]],7))</f>
        <v>CENRO</v>
      </c>
      <c r="F5499" s="19" t="str">
        <f>IF(ISBLANK(LeaveTracker[[#This Row],[Employee Name]]),"-----",VLOOKUP(LeaveTracker[[#This Row],[Employee Name]],Employees[[Employee Name]:[Office]],6))</f>
        <v>REGULAR</v>
      </c>
      <c r="G5499" s="24">
        <v>45061</v>
      </c>
      <c r="H5499" s="24">
        <v>45062</v>
      </c>
      <c r="I5499" s="19" t="s">
        <v>82</v>
      </c>
      <c r="K5499" s="61" t="str">
        <f ca="1">LeaveTracker[[#This Row],[Days]]&amp;" "&amp;LeaveTracker[[#This Row],[Type of Leave]]</f>
        <v>2 VL</v>
      </c>
      <c r="L5499" s="23">
        <f ca="1">NETWORKDAYS(LeaveTracker[[#This Row],[Start Date]],LeaveTracker[[#This Row],[End Date]],lstHolidays)</f>
        <v>2</v>
      </c>
      <c r="M5499" s="27"/>
    </row>
    <row r="5500" spans="1:13" ht="30" customHeight="1" x14ac:dyDescent="0.3">
      <c r="A5500" s="27">
        <f t="shared" si="61"/>
        <v>1728</v>
      </c>
      <c r="B5500" s="31">
        <v>45056</v>
      </c>
      <c r="C5500" s="31">
        <v>45054</v>
      </c>
      <c r="D5500" s="19" t="s">
        <v>2206</v>
      </c>
      <c r="E5500" s="19" t="str">
        <f>IF(ISBLANK(LeaveTracker[[#This Row],[Employee Name]]),"-----",VLOOKUP(LeaveTracker[[#This Row],[Employee Name]],Employees[[Employee Name]:[Office]],7))</f>
        <v>CENRO</v>
      </c>
      <c r="F5500" s="19">
        <f>IF(ISBLANK(LeaveTracker[[#This Row],[Employee Name]]),"-----",VLOOKUP(LeaveTracker[[#This Row],[Employee Name]],Employees[[Employee Name]:[Office]],6))</f>
        <v>0</v>
      </c>
      <c r="G5500" s="24">
        <v>45060</v>
      </c>
      <c r="H5500" s="24">
        <v>45062</v>
      </c>
      <c r="I5500" s="19" t="s">
        <v>82</v>
      </c>
      <c r="K5500" s="61" t="str">
        <f ca="1">LeaveTracker[[#This Row],[Days]]&amp;" "&amp;LeaveTracker[[#This Row],[Type of Leave]]</f>
        <v>2 VL</v>
      </c>
      <c r="L5500" s="23">
        <f ca="1">NETWORKDAYS(LeaveTracker[[#This Row],[Start Date]],LeaveTracker[[#This Row],[End Date]],lstHolidays)</f>
        <v>2</v>
      </c>
      <c r="M5500" s="27"/>
    </row>
    <row r="5501" spans="1:13" ht="30" customHeight="1" x14ac:dyDescent="0.3">
      <c r="A5501" s="27">
        <f t="shared" si="61"/>
        <v>1729</v>
      </c>
      <c r="B5501" s="31">
        <v>45056</v>
      </c>
      <c r="C5501" s="31">
        <v>45054</v>
      </c>
      <c r="D5501" s="19" t="s">
        <v>2215</v>
      </c>
      <c r="E5501" s="19" t="str">
        <f>IF(ISBLANK(LeaveTracker[[#This Row],[Employee Name]]),"-----",VLOOKUP(LeaveTracker[[#This Row],[Employee Name]],Employees[[Employee Name]:[Office]],7))</f>
        <v>CENRO</v>
      </c>
      <c r="F5501" s="19" t="str">
        <f>IF(ISBLANK(LeaveTracker[[#This Row],[Employee Name]]),"-----",VLOOKUP(LeaveTracker[[#This Row],[Employee Name]],Employees[[Employee Name]:[Office]],6))</f>
        <v>CASUAL</v>
      </c>
      <c r="G5501" s="24">
        <v>45060</v>
      </c>
      <c r="H5501" s="24">
        <v>45062</v>
      </c>
      <c r="I5501" s="19" t="s">
        <v>82</v>
      </c>
      <c r="K5501" s="61" t="str">
        <f ca="1">LeaveTracker[[#This Row],[Days]]&amp;" "&amp;LeaveTracker[[#This Row],[Type of Leave]]</f>
        <v>2 VL</v>
      </c>
      <c r="L5501" s="23">
        <f ca="1">NETWORKDAYS(LeaveTracker[[#This Row],[Start Date]],LeaveTracker[[#This Row],[End Date]],lstHolidays)</f>
        <v>2</v>
      </c>
      <c r="M5501" s="27"/>
    </row>
    <row r="5502" spans="1:13" ht="30" customHeight="1" x14ac:dyDescent="0.3">
      <c r="A5502" s="27">
        <f t="shared" si="61"/>
        <v>1730</v>
      </c>
      <c r="B5502" s="31">
        <v>45056</v>
      </c>
      <c r="C5502" s="31">
        <v>45054</v>
      </c>
      <c r="D5502" s="19" t="s">
        <v>1804</v>
      </c>
      <c r="E5502" s="19" t="str">
        <f>IF(ISBLANK(LeaveTracker[[#This Row],[Employee Name]]),"-----",VLOOKUP(LeaveTracker[[#This Row],[Employee Name]],Employees[[Employee Name]:[Office]],7))</f>
        <v>CENRO</v>
      </c>
      <c r="F5502" s="19" t="str">
        <f>IF(ISBLANK(LeaveTracker[[#This Row],[Employee Name]]),"-----",VLOOKUP(LeaveTracker[[#This Row],[Employee Name]],Employees[[Employee Name]:[Office]],6))</f>
        <v>CASUAL</v>
      </c>
      <c r="G5502" s="24">
        <v>45061</v>
      </c>
      <c r="H5502" s="24">
        <v>45062</v>
      </c>
      <c r="I5502" s="19" t="s">
        <v>82</v>
      </c>
      <c r="K5502" s="61" t="str">
        <f ca="1">LeaveTracker[[#This Row],[Days]]&amp;" "&amp;LeaveTracker[[#This Row],[Type of Leave]]</f>
        <v>2 VL</v>
      </c>
      <c r="L5502" s="23">
        <f ca="1">NETWORKDAYS(LeaveTracker[[#This Row],[Start Date]],LeaveTracker[[#This Row],[End Date]],lstHolidays)</f>
        <v>2</v>
      </c>
      <c r="M5502" s="27"/>
    </row>
    <row r="5503" spans="1:13" ht="30" customHeight="1" x14ac:dyDescent="0.3">
      <c r="A5503" s="27">
        <f t="shared" si="61"/>
        <v>1731</v>
      </c>
      <c r="B5503" s="31">
        <v>45056</v>
      </c>
      <c r="C5503" s="31">
        <v>45055</v>
      </c>
      <c r="D5503" s="19" t="s">
        <v>1913</v>
      </c>
      <c r="E5503" s="19" t="str">
        <f>IF(ISBLANK(LeaveTracker[[#This Row],[Employee Name]]),"-----",VLOOKUP(LeaveTracker[[#This Row],[Employee Name]],Employees[[Employee Name]:[Office]],7))</f>
        <v>CENRO</v>
      </c>
      <c r="F5503" s="19" t="str">
        <f>IF(ISBLANK(LeaveTracker[[#This Row],[Employee Name]]),"-----",VLOOKUP(LeaveTracker[[#This Row],[Employee Name]],Employees[[Employee Name]:[Office]],6))</f>
        <v>CASUAL</v>
      </c>
      <c r="G5503" s="24">
        <v>45051</v>
      </c>
      <c r="H5503" s="24">
        <v>45052</v>
      </c>
      <c r="I5503" s="19" t="s">
        <v>81</v>
      </c>
      <c r="K5503" s="61" t="str">
        <f>LeaveTracker[[#This Row],[Days]]&amp;" "&amp;LeaveTracker[[#This Row],[Type of Leave]]</f>
        <v>2 SL</v>
      </c>
      <c r="L5503" s="23">
        <v>2</v>
      </c>
      <c r="M5503" s="27"/>
    </row>
    <row r="5504" spans="1:13" ht="30" customHeight="1" x14ac:dyDescent="0.3">
      <c r="A5504" s="27">
        <f t="shared" si="61"/>
        <v>1732</v>
      </c>
      <c r="B5504" s="31">
        <v>45056</v>
      </c>
      <c r="C5504" s="31">
        <v>45054</v>
      </c>
      <c r="D5504" s="19" t="s">
        <v>1913</v>
      </c>
      <c r="E5504" s="19" t="str">
        <f>IF(ISBLANK(LeaveTracker[[#This Row],[Employee Name]]),"-----",VLOOKUP(LeaveTracker[[#This Row],[Employee Name]],Employees[[Employee Name]:[Office]],7))</f>
        <v>CENRO</v>
      </c>
      <c r="F5504" s="19" t="str">
        <f>IF(ISBLANK(LeaveTracker[[#This Row],[Employee Name]]),"-----",VLOOKUP(LeaveTracker[[#This Row],[Employee Name]],Employees[[Employee Name]:[Office]],6))</f>
        <v>CASUAL</v>
      </c>
      <c r="G5504" s="24">
        <v>45048</v>
      </c>
      <c r="H5504" s="24">
        <v>45050</v>
      </c>
      <c r="I5504" s="19" t="s">
        <v>298</v>
      </c>
      <c r="J5504" s="43" t="s">
        <v>842</v>
      </c>
      <c r="K5504" s="61" t="str">
        <f ca="1">LeaveTracker[[#This Row],[Days]]&amp;" "&amp;LeaveTracker[[#This Row],[Type of Leave]]</f>
        <v>3 OTHER</v>
      </c>
      <c r="L5504" s="23">
        <f ca="1">NETWORKDAYS(LeaveTracker[[#This Row],[Start Date]],LeaveTracker[[#This Row],[End Date]],lstHolidays)</f>
        <v>3</v>
      </c>
      <c r="M5504" s="27"/>
    </row>
    <row r="5505" spans="1:13" ht="30" customHeight="1" x14ac:dyDescent="0.3">
      <c r="A5505" s="27">
        <f t="shared" si="61"/>
        <v>1733</v>
      </c>
      <c r="B5505" s="31">
        <v>45056</v>
      </c>
      <c r="D5505" s="19" t="s">
        <v>1969</v>
      </c>
      <c r="E5505" s="19" t="str">
        <f>IF(ISBLANK(LeaveTracker[[#This Row],[Employee Name]]),"-----",VLOOKUP(LeaveTracker[[#This Row],[Employee Name]],Employees[[Employee Name]:[Office]],7))</f>
        <v>CCT</v>
      </c>
      <c r="F5505" s="19" t="str">
        <f>IF(ISBLANK(LeaveTracker[[#This Row],[Employee Name]]),"-----",VLOOKUP(LeaveTracker[[#This Row],[Employee Name]],Employees[[Employee Name]:[Office]],6))</f>
        <v>CASUAL</v>
      </c>
      <c r="G5505" s="24">
        <v>45050</v>
      </c>
      <c r="H5505" s="24">
        <v>45051</v>
      </c>
      <c r="I5505" s="19" t="s">
        <v>81</v>
      </c>
      <c r="K5505" s="61" t="str">
        <f ca="1">LeaveTracker[[#This Row],[Days]]&amp;" "&amp;LeaveTracker[[#This Row],[Type of Leave]]</f>
        <v>2 SL</v>
      </c>
      <c r="L5505" s="23">
        <f ca="1">NETWORKDAYS(LeaveTracker[[#This Row],[Start Date]],LeaveTracker[[#This Row],[End Date]],lstHolidays)</f>
        <v>2</v>
      </c>
      <c r="M5505" s="27"/>
    </row>
    <row r="5506" spans="1:13" ht="30" customHeight="1" x14ac:dyDescent="0.3">
      <c r="A5506" s="27">
        <f t="shared" si="61"/>
        <v>1734</v>
      </c>
      <c r="B5506" s="31">
        <v>45056</v>
      </c>
      <c r="C5506" s="31">
        <v>45055</v>
      </c>
      <c r="D5506" s="19" t="s">
        <v>1885</v>
      </c>
      <c r="E5506" s="19" t="str">
        <f>IF(ISBLANK(LeaveTracker[[#This Row],[Employee Name]]),"-----",VLOOKUP(LeaveTracker[[#This Row],[Employee Name]],Employees[[Employee Name]:[Office]],7))</f>
        <v>CSWDO</v>
      </c>
      <c r="F5506" s="19" t="str">
        <f>IF(ISBLANK(LeaveTracker[[#This Row],[Employee Name]]),"-----",VLOOKUP(LeaveTracker[[#This Row],[Employee Name]],Employees[[Employee Name]:[Office]],6))</f>
        <v>CASUAL</v>
      </c>
      <c r="G5506" s="24">
        <v>45054</v>
      </c>
      <c r="H5506" s="24">
        <v>45054</v>
      </c>
      <c r="I5506" s="19" t="s">
        <v>81</v>
      </c>
      <c r="K5506" s="61" t="str">
        <f ca="1">LeaveTracker[[#This Row],[Days]]&amp;" "&amp;LeaveTracker[[#This Row],[Type of Leave]]</f>
        <v>1 SL</v>
      </c>
      <c r="L5506" s="23">
        <f ca="1">NETWORKDAYS(LeaveTracker[[#This Row],[Start Date]],LeaveTracker[[#This Row],[End Date]],lstHolidays)</f>
        <v>1</v>
      </c>
      <c r="M5506" s="27"/>
    </row>
    <row r="5507" spans="1:13" ht="30" customHeight="1" x14ac:dyDescent="0.3">
      <c r="A5507" s="27">
        <f>A5506+1</f>
        <v>1735</v>
      </c>
      <c r="B5507" s="31">
        <v>45056</v>
      </c>
      <c r="C5507" s="31">
        <v>45055</v>
      </c>
      <c r="D5507" s="19" t="s">
        <v>1952</v>
      </c>
      <c r="E5507" s="19" t="str">
        <f>IF(ISBLANK(LeaveTracker[[#This Row],[Employee Name]]),"-----",VLOOKUP(LeaveTracker[[#This Row],[Employee Name]],Employees[[Employee Name]:[Office]],7))</f>
        <v>NUTRITION OFFICE</v>
      </c>
      <c r="F5507" s="19" t="str">
        <f>IF(ISBLANK(LeaveTracker[[#This Row],[Employee Name]]),"-----",VLOOKUP(LeaveTracker[[#This Row],[Employee Name]],Employees[[Employee Name]:[Office]],6))</f>
        <v>REGULAR</v>
      </c>
      <c r="G5507" s="24">
        <v>45048</v>
      </c>
      <c r="H5507" s="24">
        <v>45051</v>
      </c>
      <c r="I5507" s="19" t="s">
        <v>298</v>
      </c>
      <c r="J5507" s="43" t="s">
        <v>274</v>
      </c>
      <c r="K5507" s="61" t="str">
        <f ca="1">LeaveTracker[[#This Row],[Days]]&amp;" "&amp;LeaveTracker[[#This Row],[Type of Leave]]</f>
        <v>4 OTHER</v>
      </c>
      <c r="L5507" s="23">
        <f ca="1">NETWORKDAYS(LeaveTracker[[#This Row],[Start Date]],LeaveTracker[[#This Row],[End Date]],lstHolidays)</f>
        <v>4</v>
      </c>
      <c r="M5507" s="27"/>
    </row>
    <row r="5508" spans="1:13" ht="30" customHeight="1" x14ac:dyDescent="0.3">
      <c r="A5508" s="27">
        <f t="shared" si="61"/>
        <v>1736</v>
      </c>
      <c r="B5508" s="31">
        <v>45056</v>
      </c>
      <c r="C5508" s="31">
        <v>45049</v>
      </c>
      <c r="D5508" s="19" t="s">
        <v>566</v>
      </c>
      <c r="E5508" s="19" t="str">
        <f>IF(ISBLANK(LeaveTracker[[#This Row],[Employee Name]]),"-----",VLOOKUP(LeaveTracker[[#This Row],[Employee Name]],Employees[[Employee Name]:[Office]],7))</f>
        <v>CENRO</v>
      </c>
      <c r="F5508" s="19" t="str">
        <f>IF(ISBLANK(LeaveTracker[[#This Row],[Employee Name]]),"-----",VLOOKUP(LeaveTracker[[#This Row],[Employee Name]],Employees[[Employee Name]:[Office]],6))</f>
        <v>REGULAR</v>
      </c>
      <c r="G5508" s="24">
        <v>45057</v>
      </c>
      <c r="H5508" s="24">
        <v>45063</v>
      </c>
      <c r="I5508" s="19" t="s">
        <v>82</v>
      </c>
      <c r="K5508" s="61" t="str">
        <f ca="1">LeaveTracker[[#This Row],[Days]]&amp;" "&amp;LeaveTracker[[#This Row],[Type of Leave]]</f>
        <v>5 VL</v>
      </c>
      <c r="L5508" s="23">
        <f ca="1">NETWORKDAYS(LeaveTracker[[#This Row],[Start Date]],LeaveTracker[[#This Row],[End Date]],lstHolidays)</f>
        <v>5</v>
      </c>
      <c r="M5508" s="27"/>
    </row>
    <row r="5509" spans="1:13" ht="30" customHeight="1" x14ac:dyDescent="0.3">
      <c r="A5509" s="27">
        <f t="shared" si="61"/>
        <v>1737</v>
      </c>
      <c r="B5509" s="31">
        <v>45056</v>
      </c>
      <c r="C5509" s="31">
        <v>45054</v>
      </c>
      <c r="D5509" s="19" t="s">
        <v>391</v>
      </c>
      <c r="E5509" s="19" t="str">
        <f>IF(ISBLANK(LeaveTracker[[#This Row],[Employee Name]]),"-----",VLOOKUP(LeaveTracker[[#This Row],[Employee Name]],Employees[[Employee Name]:[Office]],7))</f>
        <v>CTO</v>
      </c>
      <c r="F5509" s="19" t="str">
        <f>IF(ISBLANK(LeaveTracker[[#This Row],[Employee Name]]),"-----",VLOOKUP(LeaveTracker[[#This Row],[Employee Name]],Employees[[Employee Name]:[Office]],6))</f>
        <v>REGULAR</v>
      </c>
      <c r="G5509" s="24">
        <v>45040</v>
      </c>
      <c r="H5509" s="24">
        <v>45051</v>
      </c>
      <c r="I5509" s="19" t="s">
        <v>81</v>
      </c>
      <c r="K5509" s="61" t="str">
        <f ca="1">LeaveTracker[[#This Row],[Days]]&amp;" "&amp;LeaveTracker[[#This Row],[Type of Leave]]</f>
        <v>9 SL</v>
      </c>
      <c r="L5509" s="23">
        <f ca="1">NETWORKDAYS(LeaveTracker[[#This Row],[Start Date]],LeaveTracker[[#This Row],[End Date]],lstHolidays)</f>
        <v>9</v>
      </c>
      <c r="M5509" s="27"/>
    </row>
    <row r="5510" spans="1:13" ht="30" customHeight="1" x14ac:dyDescent="0.3">
      <c r="A5510" s="27">
        <f t="shared" si="61"/>
        <v>1738</v>
      </c>
      <c r="B5510" s="31">
        <v>45056</v>
      </c>
      <c r="C5510" s="31">
        <v>45054</v>
      </c>
      <c r="D5510" s="19" t="s">
        <v>2325</v>
      </c>
      <c r="E5510" s="19" t="str">
        <f>IF(ISBLANK(LeaveTracker[[#This Row],[Employee Name]]),"-----",VLOOKUP(LeaveTracker[[#This Row],[Employee Name]],Employees[[Employee Name]:[Office]],7))</f>
        <v>ONT</v>
      </c>
      <c r="F5510" s="19">
        <f>IF(ISBLANK(LeaveTracker[[#This Row],[Employee Name]]),"-----",VLOOKUP(LeaveTracker[[#This Row],[Employee Name]],Employees[[Employee Name]:[Office]],6))</f>
        <v>0</v>
      </c>
      <c r="G5510" s="24">
        <v>45082</v>
      </c>
      <c r="H5510" s="24">
        <v>45099</v>
      </c>
      <c r="I5510" s="19" t="s">
        <v>82</v>
      </c>
      <c r="K5510" s="61" t="str">
        <f>LeaveTracker[[#This Row],[Days]]&amp;" "&amp;LeaveTracker[[#This Row],[Type of Leave]]</f>
        <v>13 VL</v>
      </c>
      <c r="L5510" s="23">
        <v>13</v>
      </c>
      <c r="M5510" s="27"/>
    </row>
    <row r="5511" spans="1:13" ht="30" customHeight="1" x14ac:dyDescent="0.3">
      <c r="A5511" s="27">
        <f t="shared" si="61"/>
        <v>1739</v>
      </c>
      <c r="B5511" s="31">
        <v>45056</v>
      </c>
      <c r="C5511" s="31">
        <v>45062</v>
      </c>
      <c r="D5511" s="19" t="s">
        <v>428</v>
      </c>
      <c r="E5511" s="19" t="str">
        <f>IF(ISBLANK(LeaveTracker[[#This Row],[Employee Name]]),"-----",VLOOKUP(LeaveTracker[[#This Row],[Employee Name]],Employees[[Employee Name]:[Office]],7))</f>
        <v>HRMO</v>
      </c>
      <c r="F5511" s="19" t="str">
        <f>IF(ISBLANK(LeaveTracker[[#This Row],[Employee Name]]),"-----",VLOOKUP(LeaveTracker[[#This Row],[Employee Name]],Employees[[Employee Name]:[Office]],6))</f>
        <v>REGULAR</v>
      </c>
      <c r="G5511" s="24"/>
      <c r="H5511" s="24"/>
      <c r="I5511" s="19" t="s">
        <v>298</v>
      </c>
      <c r="J5511" s="43" t="s">
        <v>691</v>
      </c>
      <c r="K5511" s="61" t="str">
        <f ca="1">LeaveTracker[[#This Row],[Days]]&amp;" "&amp;LeaveTracker[[#This Row],[Type of Leave]]</f>
        <v>0 OTHER</v>
      </c>
      <c r="L5511" s="23">
        <f ca="1">NETWORKDAYS(LeaveTracker[[#This Row],[Start Date]],LeaveTracker[[#This Row],[End Date]],lstHolidays)</f>
        <v>0</v>
      </c>
      <c r="M5511" s="27"/>
    </row>
    <row r="5512" spans="1:13" ht="30" customHeight="1" x14ac:dyDescent="0.3">
      <c r="A5512" s="27">
        <f t="shared" si="61"/>
        <v>1740</v>
      </c>
      <c r="B5512" s="31">
        <v>45068</v>
      </c>
      <c r="C5512" s="31">
        <v>45063</v>
      </c>
      <c r="D5512" s="19" t="s">
        <v>2329</v>
      </c>
      <c r="E5512" s="19" t="s">
        <v>2327</v>
      </c>
      <c r="F5512" s="19"/>
      <c r="G5512" s="24"/>
      <c r="H5512" s="24"/>
      <c r="I5512" s="19" t="s">
        <v>298</v>
      </c>
      <c r="J5512" s="43" t="s">
        <v>691</v>
      </c>
      <c r="K5512" s="61" t="str">
        <f ca="1">LeaveTracker[[#This Row],[Days]]&amp;" "&amp;LeaveTracker[[#This Row],[Type of Leave]]</f>
        <v>0 OTHER</v>
      </c>
      <c r="L5512" s="23">
        <f ca="1">NETWORKDAYS(LeaveTracker[[#This Row],[Start Date]],LeaveTracker[[#This Row],[End Date]],lstHolidays)</f>
        <v>0</v>
      </c>
      <c r="M5512" s="27"/>
    </row>
    <row r="5513" spans="1:13" ht="30" customHeight="1" x14ac:dyDescent="0.3">
      <c r="A5513" s="27">
        <f t="shared" si="61"/>
        <v>1741</v>
      </c>
      <c r="B5513" s="31">
        <v>45068</v>
      </c>
      <c r="C5513" s="31">
        <v>45054</v>
      </c>
      <c r="D5513" s="19" t="s">
        <v>612</v>
      </c>
      <c r="E5513" s="19" t="str">
        <f>IF(ISBLANK(LeaveTracker[[#This Row],[Employee Name]]),"-----",VLOOKUP(LeaveTracker[[#This Row],[Employee Name]],Employees[[Employee Name]:[Office]],7))</f>
        <v>CBO</v>
      </c>
      <c r="F5513" s="19" t="str">
        <f>IF(ISBLANK(LeaveTracker[[#This Row],[Employee Name]]),"-----",VLOOKUP(LeaveTracker[[#This Row],[Employee Name]],Employees[[Employee Name]:[Office]],6))</f>
        <v>REGULAR</v>
      </c>
      <c r="G5513" s="24">
        <v>45061</v>
      </c>
      <c r="H5513" s="24">
        <v>45061</v>
      </c>
      <c r="I5513" s="19" t="s">
        <v>81</v>
      </c>
      <c r="K5513" s="61" t="str">
        <f ca="1">LeaveTracker[[#This Row],[Days]]&amp;" "&amp;LeaveTracker[[#This Row],[Type of Leave]]</f>
        <v>1 SL</v>
      </c>
      <c r="L5513" s="23">
        <f ca="1">NETWORKDAYS(LeaveTracker[[#This Row],[Start Date]],LeaveTracker[[#This Row],[End Date]],lstHolidays)</f>
        <v>1</v>
      </c>
      <c r="M5513" s="27"/>
    </row>
    <row r="5514" spans="1:13" ht="30" customHeight="1" x14ac:dyDescent="0.3">
      <c r="A5514" s="27">
        <f t="shared" si="61"/>
        <v>1742</v>
      </c>
      <c r="B5514" s="31">
        <v>45068</v>
      </c>
      <c r="C5514" s="31">
        <v>45061</v>
      </c>
      <c r="D5514" s="19" t="s">
        <v>380</v>
      </c>
      <c r="E5514" s="19" t="str">
        <f>IF(ISBLANK(LeaveTracker[[#This Row],[Employee Name]]),"-----",VLOOKUP(LeaveTracker[[#This Row],[Employee Name]],Employees[[Employee Name]:[Office]],7))</f>
        <v>CCT</v>
      </c>
      <c r="F5514" s="19" t="str">
        <f>IF(ISBLANK(LeaveTracker[[#This Row],[Employee Name]]),"-----",VLOOKUP(LeaveTracker[[#This Row],[Employee Name]],Employees[[Employee Name]:[Office]],6))</f>
        <v>REGULAR</v>
      </c>
      <c r="G5514" s="24">
        <v>45058</v>
      </c>
      <c r="H5514" s="24">
        <v>45058</v>
      </c>
      <c r="I5514" s="19" t="s">
        <v>81</v>
      </c>
      <c r="K5514" s="61" t="str">
        <f ca="1">LeaveTracker[[#This Row],[Days]]&amp;" "&amp;LeaveTracker[[#This Row],[Type of Leave]]</f>
        <v>1 SL</v>
      </c>
      <c r="L5514" s="23">
        <f ca="1">NETWORKDAYS(LeaveTracker[[#This Row],[Start Date]],LeaveTracker[[#This Row],[End Date]],lstHolidays)</f>
        <v>1</v>
      </c>
      <c r="M5514" s="27"/>
    </row>
    <row r="5515" spans="1:13" ht="30" customHeight="1" x14ac:dyDescent="0.3">
      <c r="A5515" s="27">
        <f t="shared" si="61"/>
        <v>1743</v>
      </c>
      <c r="B5515" s="31">
        <v>45068</v>
      </c>
      <c r="C5515" s="31">
        <v>45064</v>
      </c>
      <c r="D5515" s="19" t="s">
        <v>2332</v>
      </c>
      <c r="E5515" s="19" t="str">
        <f>IF(ISBLANK(LeaveTracker[[#This Row],[Employee Name]]),"-----",VLOOKUP(LeaveTracker[[#This Row],[Employee Name]],Employees[[Employee Name]:[Office]],7))</f>
        <v>TICC</v>
      </c>
      <c r="F5515" s="19" t="str">
        <f>IF(ISBLANK(LeaveTracker[[#This Row],[Employee Name]]),"-----",VLOOKUP(LeaveTracker[[#This Row],[Employee Name]],Employees[[Employee Name]:[Office]],6))</f>
        <v>REGULAR</v>
      </c>
      <c r="G5515" s="24">
        <v>45062</v>
      </c>
      <c r="H5515" s="24">
        <v>45063</v>
      </c>
      <c r="I5515" s="19" t="s">
        <v>81</v>
      </c>
      <c r="K5515" s="61" t="str">
        <f ca="1">LeaveTracker[[#This Row],[Days]]&amp;" "&amp;LeaveTracker[[#This Row],[Type of Leave]]</f>
        <v>2 SL</v>
      </c>
      <c r="L5515" s="23">
        <f ca="1">NETWORKDAYS(LeaveTracker[[#This Row],[Start Date]],LeaveTracker[[#This Row],[End Date]],lstHolidays)</f>
        <v>2</v>
      </c>
      <c r="M5515" s="27"/>
    </row>
    <row r="5516" spans="1:13" ht="30" customHeight="1" x14ac:dyDescent="0.3">
      <c r="A5516" s="27">
        <f t="shared" si="61"/>
        <v>1744</v>
      </c>
      <c r="B5516" s="31">
        <v>45068</v>
      </c>
      <c r="C5516" s="31">
        <v>45048</v>
      </c>
      <c r="D5516" s="19" t="s">
        <v>2334</v>
      </c>
      <c r="E5516" s="19" t="str">
        <f>IF(ISBLANK(LeaveTracker[[#This Row],[Employee Name]]),"-----",VLOOKUP(LeaveTracker[[#This Row],[Employee Name]],Employees[[Employee Name]:[Office]],7))</f>
        <v>CHO</v>
      </c>
      <c r="F5516" s="19" t="str">
        <f>IF(ISBLANK(LeaveTracker[[#This Row],[Employee Name]]),"-----",VLOOKUP(LeaveTracker[[#This Row],[Employee Name]],Employees[[Employee Name]:[Office]],6))</f>
        <v>REGULAR</v>
      </c>
      <c r="G5516" s="24">
        <v>45057</v>
      </c>
      <c r="H5516" s="24">
        <v>45058</v>
      </c>
      <c r="I5516" s="19" t="s">
        <v>82</v>
      </c>
      <c r="K5516" s="61" t="str">
        <f ca="1">LeaveTracker[[#This Row],[Days]]&amp;" "&amp;LeaveTracker[[#This Row],[Type of Leave]]</f>
        <v>2 VL</v>
      </c>
      <c r="L5516" s="23">
        <f ca="1">NETWORKDAYS(LeaveTracker[[#This Row],[Start Date]],LeaveTracker[[#This Row],[End Date]],lstHolidays)</f>
        <v>2</v>
      </c>
      <c r="M5516" s="27"/>
    </row>
    <row r="5517" spans="1:13" ht="30" customHeight="1" x14ac:dyDescent="0.3">
      <c r="A5517" s="27">
        <f t="shared" si="61"/>
        <v>1745</v>
      </c>
      <c r="B5517" s="31">
        <v>45068</v>
      </c>
      <c r="C5517" s="31">
        <v>45020</v>
      </c>
      <c r="D5517" s="19" t="s">
        <v>1798</v>
      </c>
      <c r="E5517" s="19" t="str">
        <f>IF(ISBLANK(LeaveTracker[[#This Row],[Employee Name]]),"-----",VLOOKUP(LeaveTracker[[#This Row],[Employee Name]],Employees[[Employee Name]:[Office]],7))</f>
        <v>CTO-LICENSE</v>
      </c>
      <c r="F5517" s="19" t="str">
        <f>IF(ISBLANK(LeaveTracker[[#This Row],[Employee Name]]),"-----",VLOOKUP(LeaveTracker[[#This Row],[Employee Name]],Employees[[Employee Name]:[Office]],6))</f>
        <v>CASUAL</v>
      </c>
      <c r="G5517" s="24">
        <v>45016</v>
      </c>
      <c r="H5517" s="24">
        <v>45019</v>
      </c>
      <c r="I5517" s="19" t="s">
        <v>81</v>
      </c>
      <c r="K5517" s="61" t="str">
        <f ca="1">LeaveTracker[[#This Row],[Days]]&amp;" "&amp;LeaveTracker[[#This Row],[Type of Leave]]</f>
        <v>2 SL</v>
      </c>
      <c r="L5517" s="23">
        <f ca="1">NETWORKDAYS(LeaveTracker[[#This Row],[Start Date]],LeaveTracker[[#This Row],[End Date]],lstHolidays)</f>
        <v>2</v>
      </c>
      <c r="M5517" s="27"/>
    </row>
    <row r="5518" spans="1:13" ht="30" customHeight="1" x14ac:dyDescent="0.3">
      <c r="A5518" s="27">
        <f t="shared" si="61"/>
        <v>1746</v>
      </c>
      <c r="B5518" s="31">
        <v>45068</v>
      </c>
      <c r="C5518" s="31">
        <v>45064</v>
      </c>
      <c r="D5518" s="19" t="s">
        <v>497</v>
      </c>
      <c r="E5518" s="19" t="str">
        <f>IF(ISBLANK(LeaveTracker[[#This Row],[Employee Name]]),"-----",VLOOKUP(LeaveTracker[[#This Row],[Employee Name]],Employees[[Employee Name]:[Office]],7))</f>
        <v>COOPERATIVE OFFICE</v>
      </c>
      <c r="F5518" s="19" t="str">
        <f>IF(ISBLANK(LeaveTracker[[#This Row],[Employee Name]]),"-----",VLOOKUP(LeaveTracker[[#This Row],[Employee Name]],Employees[[Employee Name]:[Office]],6))</f>
        <v>REGULAR</v>
      </c>
      <c r="G5518" s="24">
        <v>45063</v>
      </c>
      <c r="H5518" s="24">
        <v>45063</v>
      </c>
      <c r="I5518" s="19" t="s">
        <v>81</v>
      </c>
      <c r="K5518" s="61" t="str">
        <f ca="1">LeaveTracker[[#This Row],[Days]]&amp;" "&amp;LeaveTracker[[#This Row],[Type of Leave]]</f>
        <v>1 SL</v>
      </c>
      <c r="L5518" s="23">
        <f ca="1">NETWORKDAYS(LeaveTracker[[#This Row],[Start Date]],LeaveTracker[[#This Row],[End Date]],lstHolidays)</f>
        <v>1</v>
      </c>
      <c r="M5518" s="27"/>
    </row>
    <row r="5519" spans="1:13" ht="30" customHeight="1" x14ac:dyDescent="0.3">
      <c r="A5519" s="27">
        <f t="shared" si="61"/>
        <v>1747</v>
      </c>
      <c r="B5519" s="31">
        <v>45068</v>
      </c>
      <c r="C5519" s="31">
        <v>45056</v>
      </c>
      <c r="D5519" s="19" t="s">
        <v>2335</v>
      </c>
      <c r="E5519" s="19" t="str">
        <f>IF(ISBLANK(LeaveTracker[[#This Row],[Employee Name]]),"-----",VLOOKUP(LeaveTracker[[#This Row],[Employee Name]],Employees[[Employee Name]:[Office]],7))</f>
        <v>CCT</v>
      </c>
      <c r="F5519" s="19" t="str">
        <f>IF(ISBLANK(LeaveTracker[[#This Row],[Employee Name]]),"-----",VLOOKUP(LeaveTracker[[#This Row],[Employee Name]],Employees[[Employee Name]:[Office]],6))</f>
        <v>CASUAL</v>
      </c>
      <c r="G5519" s="24">
        <v>45050</v>
      </c>
      <c r="H5519" s="24">
        <v>45051</v>
      </c>
      <c r="I5519" s="19" t="s">
        <v>81</v>
      </c>
      <c r="K5519" s="61" t="str">
        <f ca="1">LeaveTracker[[#This Row],[Days]]&amp;" "&amp;LeaveTracker[[#This Row],[Type of Leave]]</f>
        <v>2 SL</v>
      </c>
      <c r="L5519" s="23">
        <f ca="1">NETWORKDAYS(LeaveTracker[[#This Row],[Start Date]],LeaveTracker[[#This Row],[End Date]],lstHolidays)</f>
        <v>2</v>
      </c>
      <c r="M5519" s="27"/>
    </row>
    <row r="5520" spans="1:13" ht="30" customHeight="1" x14ac:dyDescent="0.3">
      <c r="A5520" s="27">
        <f t="shared" si="61"/>
        <v>1748</v>
      </c>
      <c r="B5520" s="31">
        <v>45068</v>
      </c>
      <c r="C5520" s="31">
        <v>45063</v>
      </c>
      <c r="D5520" s="19" t="s">
        <v>871</v>
      </c>
      <c r="E5520" s="19" t="str">
        <f>IF(ISBLANK(LeaveTracker[[#This Row],[Employee Name]]),"-----",VLOOKUP(LeaveTracker[[#This Row],[Employee Name]],Employees[[Employee Name]:[Office]],7))</f>
        <v>ACCOUNTING</v>
      </c>
      <c r="F5520" s="19" t="str">
        <f>IF(ISBLANK(LeaveTracker[[#This Row],[Employee Name]]),"-----",VLOOKUP(LeaveTracker[[#This Row],[Employee Name]],Employees[[Employee Name]:[Office]],6))</f>
        <v>REGULAR</v>
      </c>
      <c r="G5520" s="24">
        <v>45056</v>
      </c>
      <c r="H5520" s="24">
        <v>45056</v>
      </c>
      <c r="I5520" s="19" t="s">
        <v>81</v>
      </c>
      <c r="K5520" s="61" t="str">
        <f ca="1">LeaveTracker[[#This Row],[Days]]&amp;" "&amp;LeaveTracker[[#This Row],[Type of Leave]]</f>
        <v>1 SL</v>
      </c>
      <c r="L5520" s="23">
        <f ca="1">NETWORKDAYS(LeaveTracker[[#This Row],[Start Date]],LeaveTracker[[#This Row],[End Date]],lstHolidays)</f>
        <v>1</v>
      </c>
      <c r="M5520" s="27"/>
    </row>
    <row r="5521" spans="1:13" ht="30" customHeight="1" x14ac:dyDescent="0.3">
      <c r="A5521" s="27">
        <f t="shared" si="61"/>
        <v>1749</v>
      </c>
      <c r="B5521" s="31">
        <v>45068</v>
      </c>
      <c r="C5521" s="31">
        <v>45063</v>
      </c>
      <c r="D5521" s="19" t="s">
        <v>863</v>
      </c>
      <c r="E5521" s="19" t="str">
        <f>IF(ISBLANK(LeaveTracker[[#This Row],[Employee Name]]),"-----",VLOOKUP(LeaveTracker[[#This Row],[Employee Name]],Employees[[Employee Name]:[Office]],7))</f>
        <v>ACCOUNTING</v>
      </c>
      <c r="F5521" s="19" t="str">
        <f>IF(ISBLANK(LeaveTracker[[#This Row],[Employee Name]]),"-----",VLOOKUP(LeaveTracker[[#This Row],[Employee Name]],Employees[[Employee Name]:[Office]],6))</f>
        <v>REGULAR</v>
      </c>
      <c r="G5521" s="24">
        <v>45062</v>
      </c>
      <c r="H5521" s="24">
        <v>45063</v>
      </c>
      <c r="I5521" s="19" t="s">
        <v>81</v>
      </c>
      <c r="K5521" s="61" t="str">
        <f ca="1">LeaveTracker[[#This Row],[Days]]&amp;" "&amp;LeaveTracker[[#This Row],[Type of Leave]]</f>
        <v>2 SL</v>
      </c>
      <c r="L5521" s="23">
        <f ca="1">NETWORKDAYS(LeaveTracker[[#This Row],[Start Date]],LeaveTracker[[#This Row],[End Date]],lstHolidays)</f>
        <v>2</v>
      </c>
      <c r="M5521" s="27"/>
    </row>
    <row r="5522" spans="1:13" ht="30" customHeight="1" x14ac:dyDescent="0.3">
      <c r="A5522" s="27">
        <f t="shared" si="61"/>
        <v>1750</v>
      </c>
      <c r="B5522" s="31">
        <v>45068</v>
      </c>
      <c r="C5522" s="31">
        <v>45064</v>
      </c>
      <c r="D5522" s="19" t="s">
        <v>553</v>
      </c>
      <c r="E5522" s="19" t="str">
        <f>IF(ISBLANK(LeaveTracker[[#This Row],[Employee Name]]),"-----",VLOOKUP(LeaveTracker[[#This Row],[Employee Name]],Employees[[Employee Name]:[Office]],7))</f>
        <v>CENRO</v>
      </c>
      <c r="F5522" s="19" t="str">
        <f>IF(ISBLANK(LeaveTracker[[#This Row],[Employee Name]]),"-----",VLOOKUP(LeaveTracker[[#This Row],[Employee Name]],Employees[[Employee Name]:[Office]],6))</f>
        <v>REGULAR</v>
      </c>
      <c r="G5522" s="24">
        <v>45061</v>
      </c>
      <c r="H5522" s="24">
        <v>45062</v>
      </c>
      <c r="I5522" s="19" t="s">
        <v>81</v>
      </c>
      <c r="K5522" s="61" t="str">
        <f ca="1">LeaveTracker[[#This Row],[Days]]&amp;" "&amp;LeaveTracker[[#This Row],[Type of Leave]]</f>
        <v>2 SL</v>
      </c>
      <c r="L5522" s="23">
        <f ca="1">NETWORKDAYS(LeaveTracker[[#This Row],[Start Date]],LeaveTracker[[#This Row],[End Date]],lstHolidays)</f>
        <v>2</v>
      </c>
      <c r="M5522" s="27"/>
    </row>
    <row r="5523" spans="1:13" ht="30" customHeight="1" x14ac:dyDescent="0.3">
      <c r="A5523" s="27">
        <f t="shared" si="61"/>
        <v>1751</v>
      </c>
      <c r="B5523" s="31">
        <v>45068</v>
      </c>
      <c r="C5523" s="31">
        <v>45063</v>
      </c>
      <c r="D5523" s="19" t="s">
        <v>1059</v>
      </c>
      <c r="E5523" s="19" t="str">
        <f>IF(ISBLANK(LeaveTracker[[#This Row],[Employee Name]]),"-----",VLOOKUP(LeaveTracker[[#This Row],[Employee Name]],Employees[[Employee Name]:[Office]],7))</f>
        <v>CTO</v>
      </c>
      <c r="F5523" s="19" t="str">
        <f>IF(ISBLANK(LeaveTracker[[#This Row],[Employee Name]]),"-----",VLOOKUP(LeaveTracker[[#This Row],[Employee Name]],Employees[[Employee Name]:[Office]],6))</f>
        <v>REGULAR</v>
      </c>
      <c r="G5523" s="24">
        <v>45065</v>
      </c>
      <c r="H5523" s="24">
        <v>45065</v>
      </c>
      <c r="I5523" s="19" t="s">
        <v>298</v>
      </c>
      <c r="J5523" s="43" t="s">
        <v>1003</v>
      </c>
      <c r="K5523" s="61" t="str">
        <f ca="1">LeaveTracker[[#This Row],[Days]]&amp;" "&amp;LeaveTracker[[#This Row],[Type of Leave]]</f>
        <v>1 OTHER</v>
      </c>
      <c r="L5523" s="23">
        <f ca="1">NETWORKDAYS(LeaveTracker[[#This Row],[Start Date]],LeaveTracker[[#This Row],[End Date]],lstHolidays)</f>
        <v>1</v>
      </c>
      <c r="M5523" s="27"/>
    </row>
    <row r="5524" spans="1:13" ht="30" customHeight="1" x14ac:dyDescent="0.3">
      <c r="A5524" s="27">
        <f t="shared" si="61"/>
        <v>1752</v>
      </c>
      <c r="B5524" s="31">
        <v>45068</v>
      </c>
      <c r="C5524" s="31">
        <v>45064</v>
      </c>
      <c r="D5524" s="19" t="s">
        <v>834</v>
      </c>
      <c r="E5524" s="19" t="str">
        <f>IF(ISBLANK(LeaveTracker[[#This Row],[Employee Name]]),"-----",VLOOKUP(LeaveTracker[[#This Row],[Employee Name]],Employees[[Employee Name]:[Office]],7))</f>
        <v>CTO</v>
      </c>
      <c r="F5524" s="19" t="str">
        <f>IF(ISBLANK(LeaveTracker[[#This Row],[Employee Name]]),"-----",VLOOKUP(LeaveTracker[[#This Row],[Employee Name]],Employees[[Employee Name]:[Office]],6))</f>
        <v>REGULAR</v>
      </c>
      <c r="G5524" s="24">
        <v>45061</v>
      </c>
      <c r="H5524" s="24">
        <v>45063</v>
      </c>
      <c r="I5524" s="19" t="s">
        <v>81</v>
      </c>
      <c r="K5524" s="61" t="str">
        <f ca="1">LeaveTracker[[#This Row],[Days]]&amp;" "&amp;LeaveTracker[[#This Row],[Type of Leave]]</f>
        <v>3 SL</v>
      </c>
      <c r="L5524" s="23">
        <f ca="1">NETWORKDAYS(LeaveTracker[[#This Row],[Start Date]],LeaveTracker[[#This Row],[End Date]],lstHolidays)</f>
        <v>3</v>
      </c>
      <c r="M5524" s="27"/>
    </row>
    <row r="5525" spans="1:13" ht="30" customHeight="1" x14ac:dyDescent="0.3">
      <c r="A5525" s="27">
        <f t="shared" si="61"/>
        <v>1753</v>
      </c>
      <c r="B5525" s="31">
        <v>45068</v>
      </c>
      <c r="C5525" s="31">
        <v>45063</v>
      </c>
      <c r="D5525" s="19" t="s">
        <v>242</v>
      </c>
      <c r="E5525" s="19" t="str">
        <f>IF(ISBLANK(LeaveTracker[[#This Row],[Employee Name]]),"-----",VLOOKUP(LeaveTracker[[#This Row],[Employee Name]],Employees[[Employee Name]:[Office]],7))</f>
        <v>TCCH/TICC</v>
      </c>
      <c r="F5525" s="19" t="str">
        <f>IF(ISBLANK(LeaveTracker[[#This Row],[Employee Name]]),"-----",VLOOKUP(LeaveTracker[[#This Row],[Employee Name]],Employees[[Employee Name]:[Office]],6))</f>
        <v>REGULAR</v>
      </c>
      <c r="G5525" s="24">
        <v>45061</v>
      </c>
      <c r="H5525" s="24">
        <v>45062</v>
      </c>
      <c r="I5525" s="19" t="s">
        <v>298</v>
      </c>
      <c r="J5525" s="43" t="s">
        <v>1003</v>
      </c>
      <c r="K5525" s="61" t="str">
        <f ca="1">LeaveTracker[[#This Row],[Days]]&amp;" "&amp;LeaveTracker[[#This Row],[Type of Leave]]</f>
        <v>2 OTHER</v>
      </c>
      <c r="L5525" s="23">
        <f ca="1">NETWORKDAYS(LeaveTracker[[#This Row],[Start Date]],LeaveTracker[[#This Row],[End Date]],lstHolidays)</f>
        <v>2</v>
      </c>
      <c r="M5525" s="27"/>
    </row>
    <row r="5526" spans="1:13" ht="30" customHeight="1" x14ac:dyDescent="0.3">
      <c r="A5526" s="27">
        <f t="shared" si="61"/>
        <v>1754</v>
      </c>
      <c r="B5526" s="31">
        <v>45068</v>
      </c>
      <c r="C5526" s="31">
        <v>45062</v>
      </c>
      <c r="D5526" s="19" t="s">
        <v>110</v>
      </c>
      <c r="E5526" s="19" t="str">
        <f>IF(ISBLANK(LeaveTracker[[#This Row],[Employee Name]]),"-----",VLOOKUP(LeaveTracker[[#This Row],[Employee Name]],Employees[[Employee Name]:[Office]],7))</f>
        <v>ADMIN OFFICE</v>
      </c>
      <c r="F5526" s="19" t="str">
        <f>IF(ISBLANK(LeaveTracker[[#This Row],[Employee Name]]),"-----",VLOOKUP(LeaveTracker[[#This Row],[Employee Name]],Employees[[Employee Name]:[Office]],6))</f>
        <v>REGULAR</v>
      </c>
      <c r="G5526" s="24">
        <v>45061</v>
      </c>
      <c r="H5526" s="24">
        <v>45061</v>
      </c>
      <c r="I5526" s="19" t="s">
        <v>298</v>
      </c>
      <c r="J5526" s="43" t="s">
        <v>1003</v>
      </c>
      <c r="K5526" s="61" t="str">
        <f ca="1">LeaveTracker[[#This Row],[Days]]&amp;" "&amp;LeaveTracker[[#This Row],[Type of Leave]]</f>
        <v>1 OTHER</v>
      </c>
      <c r="L5526" s="23">
        <f ca="1">NETWORKDAYS(LeaveTracker[[#This Row],[Start Date]],LeaveTracker[[#This Row],[End Date]],lstHolidays)</f>
        <v>1</v>
      </c>
      <c r="M5526" s="27"/>
    </row>
    <row r="5527" spans="1:13" ht="30" customHeight="1" x14ac:dyDescent="0.3">
      <c r="A5527" s="27">
        <f t="shared" si="61"/>
        <v>1755</v>
      </c>
      <c r="B5527" s="31">
        <v>45068</v>
      </c>
      <c r="C5527" s="31">
        <v>45061</v>
      </c>
      <c r="D5527" s="19" t="s">
        <v>1993</v>
      </c>
      <c r="E5527" s="19" t="str">
        <f>IF(ISBLANK(LeaveTracker[[#This Row],[Employee Name]]),"-----",VLOOKUP(LeaveTracker[[#This Row],[Employee Name]],Employees[[Employee Name]:[Office]],7))</f>
        <v>CHO</v>
      </c>
      <c r="F5527" s="19" t="str">
        <f>IF(ISBLANK(LeaveTracker[[#This Row],[Employee Name]]),"-----",VLOOKUP(LeaveTracker[[#This Row],[Employee Name]],Employees[[Employee Name]:[Office]],6))</f>
        <v>CASUAL</v>
      </c>
      <c r="G5527" s="24">
        <v>45058</v>
      </c>
      <c r="H5527" s="24">
        <v>45058</v>
      </c>
      <c r="I5527" s="19" t="s">
        <v>81</v>
      </c>
      <c r="K5527" s="61" t="str">
        <f ca="1">LeaveTracker[[#This Row],[Days]]&amp;" "&amp;LeaveTracker[[#This Row],[Type of Leave]]</f>
        <v>1 SL</v>
      </c>
      <c r="L5527" s="23">
        <f ca="1">NETWORKDAYS(LeaveTracker[[#This Row],[Start Date]],LeaveTracker[[#This Row],[End Date]],lstHolidays)</f>
        <v>1</v>
      </c>
      <c r="M5527" s="27"/>
    </row>
    <row r="5528" spans="1:13" ht="30" customHeight="1" x14ac:dyDescent="0.3">
      <c r="A5528" s="27">
        <f t="shared" si="61"/>
        <v>1756</v>
      </c>
      <c r="B5528" s="31">
        <v>45068</v>
      </c>
      <c r="C5528" s="31">
        <v>45063</v>
      </c>
      <c r="D5528" s="19" t="s">
        <v>1932</v>
      </c>
      <c r="E5528" s="19" t="str">
        <f>IF(ISBLANK(LeaveTracker[[#This Row],[Employee Name]]),"-----",VLOOKUP(LeaveTracker[[#This Row],[Employee Name]],Employees[[Employee Name]:[Office]],7))</f>
        <v>PICNIC GROVE</v>
      </c>
      <c r="F5528" s="19" t="str">
        <f>IF(ISBLANK(LeaveTracker[[#This Row],[Employee Name]]),"-----",VLOOKUP(LeaveTracker[[#This Row],[Employee Name]],Employees[[Employee Name]:[Office]],6))</f>
        <v>CASUAL</v>
      </c>
      <c r="G5528" s="24">
        <v>45062</v>
      </c>
      <c r="H5528" s="24">
        <v>45062</v>
      </c>
      <c r="I5528" s="19" t="s">
        <v>81</v>
      </c>
      <c r="K5528" s="61" t="str">
        <f ca="1">LeaveTracker[[#This Row],[Days]]&amp;" "&amp;LeaveTracker[[#This Row],[Type of Leave]]</f>
        <v>1 SL</v>
      </c>
      <c r="L5528" s="23">
        <f ca="1">NETWORKDAYS(LeaveTracker[[#This Row],[Start Date]],LeaveTracker[[#This Row],[End Date]],lstHolidays)</f>
        <v>1</v>
      </c>
      <c r="M5528" s="27"/>
    </row>
    <row r="5529" spans="1:13" ht="30" customHeight="1" x14ac:dyDescent="0.3">
      <c r="A5529" s="27">
        <f t="shared" si="61"/>
        <v>1757</v>
      </c>
      <c r="B5529" s="31">
        <v>45068</v>
      </c>
      <c r="C5529" s="31">
        <v>45061</v>
      </c>
      <c r="D5529" s="19" t="s">
        <v>1008</v>
      </c>
      <c r="E5529" s="19" t="str">
        <f>IF(ISBLANK(LeaveTracker[[#This Row],[Employee Name]]),"-----",VLOOKUP(LeaveTracker[[#This Row],[Employee Name]],Employees[[Employee Name]:[Office]],7))</f>
        <v>ACCOUNTING</v>
      </c>
      <c r="F5529" s="19" t="str">
        <f>IF(ISBLANK(LeaveTracker[[#This Row],[Employee Name]]),"-----",VLOOKUP(LeaveTracker[[#This Row],[Employee Name]],Employees[[Employee Name]:[Office]],6))</f>
        <v>REGULAR</v>
      </c>
      <c r="G5529" s="24">
        <v>45061</v>
      </c>
      <c r="H5529" s="24">
        <v>45065</v>
      </c>
      <c r="I5529" s="19" t="s">
        <v>81</v>
      </c>
      <c r="K5529" s="61" t="str">
        <f ca="1">LeaveTracker[[#This Row],[Days]]&amp;" "&amp;LeaveTracker[[#This Row],[Type of Leave]]</f>
        <v>5 SL</v>
      </c>
      <c r="L5529" s="23">
        <f ca="1">NETWORKDAYS(LeaveTracker[[#This Row],[Start Date]],LeaveTracker[[#This Row],[End Date]],lstHolidays)</f>
        <v>5</v>
      </c>
      <c r="M5529" s="27"/>
    </row>
    <row r="5530" spans="1:13" ht="30" customHeight="1" x14ac:dyDescent="0.3">
      <c r="A5530" s="27">
        <v>1757</v>
      </c>
      <c r="B5530" s="31">
        <v>45068</v>
      </c>
      <c r="C5530" s="31">
        <v>45061</v>
      </c>
      <c r="D5530" s="19" t="s">
        <v>1008</v>
      </c>
      <c r="E5530" s="19" t="str">
        <f>IF(ISBLANK(LeaveTracker[[#This Row],[Employee Name]]),"-----",VLOOKUP(LeaveTracker[[#This Row],[Employee Name]],Employees[[Employee Name]:[Office]],7))</f>
        <v>ACCOUNTING</v>
      </c>
      <c r="F5530" s="19" t="str">
        <f>IF(ISBLANK(LeaveTracker[[#This Row],[Employee Name]]),"-----",VLOOKUP(LeaveTracker[[#This Row],[Employee Name]],Employees[[Employee Name]:[Office]],6))</f>
        <v>REGULAR</v>
      </c>
      <c r="G5530" s="24">
        <v>45070</v>
      </c>
      <c r="H5530" s="24">
        <v>45070</v>
      </c>
      <c r="I5530" s="19" t="s">
        <v>81</v>
      </c>
      <c r="K5530" s="61" t="str">
        <f ca="1">LeaveTracker[[#This Row],[Days]]&amp;" "&amp;LeaveTracker[[#This Row],[Type of Leave]]</f>
        <v>1 SL</v>
      </c>
      <c r="L5530" s="23">
        <f ca="1">NETWORKDAYS(LeaveTracker[[#This Row],[Start Date]],LeaveTracker[[#This Row],[End Date]],lstHolidays)</f>
        <v>1</v>
      </c>
      <c r="M5530" s="27"/>
    </row>
    <row r="5531" spans="1:13" ht="30" customHeight="1" x14ac:dyDescent="0.3">
      <c r="A5531" s="27">
        <f t="shared" si="61"/>
        <v>1758</v>
      </c>
      <c r="B5531" s="31">
        <v>45068</v>
      </c>
      <c r="C5531" s="31">
        <v>45062</v>
      </c>
      <c r="D5531" s="19" t="s">
        <v>519</v>
      </c>
      <c r="E5531" s="19" t="str">
        <f>IF(ISBLANK(LeaveTracker[[#This Row],[Employee Name]]),"-----",VLOOKUP(LeaveTracker[[#This Row],[Employee Name]],Employees[[Employee Name]:[Office]],7))</f>
        <v>ACCOUNTING</v>
      </c>
      <c r="F5531" s="19" t="str">
        <f>IF(ISBLANK(LeaveTracker[[#This Row],[Employee Name]]),"-----",VLOOKUP(LeaveTracker[[#This Row],[Employee Name]],Employees[[Employee Name]:[Office]],6))</f>
        <v>REGULAR</v>
      </c>
      <c r="G5531" s="24">
        <v>45057</v>
      </c>
      <c r="H5531" s="24">
        <v>45057</v>
      </c>
      <c r="I5531" s="19" t="s">
        <v>81</v>
      </c>
      <c r="K5531" s="61" t="str">
        <f ca="1">LeaveTracker[[#This Row],[Days]]&amp;" "&amp;LeaveTracker[[#This Row],[Type of Leave]]</f>
        <v>1 SL</v>
      </c>
      <c r="L5531" s="23">
        <f ca="1">NETWORKDAYS(LeaveTracker[[#This Row],[Start Date]],LeaveTracker[[#This Row],[End Date]],lstHolidays)</f>
        <v>1</v>
      </c>
      <c r="M5531" s="27"/>
    </row>
    <row r="5532" spans="1:13" ht="30" customHeight="1" x14ac:dyDescent="0.3">
      <c r="A5532" s="27">
        <f t="shared" si="61"/>
        <v>1759</v>
      </c>
      <c r="B5532" s="31">
        <v>45068</v>
      </c>
      <c r="C5532" s="31">
        <v>45062</v>
      </c>
      <c r="D5532" s="19" t="s">
        <v>104</v>
      </c>
      <c r="E5532" s="19" t="str">
        <f>IF(ISBLANK(LeaveTracker[[#This Row],[Employee Name]]),"-----",VLOOKUP(LeaveTracker[[#This Row],[Employee Name]],Employees[[Employee Name]:[Office]],7))</f>
        <v>CTO</v>
      </c>
      <c r="F5532" s="19" t="str">
        <f>IF(ISBLANK(LeaveTracker[[#This Row],[Employee Name]]),"-----",VLOOKUP(LeaveTracker[[#This Row],[Employee Name]],Employees[[Employee Name]:[Office]],6))</f>
        <v>REGULAR</v>
      </c>
      <c r="G5532" s="24">
        <v>45061</v>
      </c>
      <c r="H5532" s="24">
        <v>45061</v>
      </c>
      <c r="I5532" s="19" t="s">
        <v>298</v>
      </c>
      <c r="J5532" s="43" t="s">
        <v>1003</v>
      </c>
      <c r="K5532" s="61" t="str">
        <f ca="1">LeaveTracker[[#This Row],[Days]]&amp;" "&amp;LeaveTracker[[#This Row],[Type of Leave]]</f>
        <v>1 OTHER</v>
      </c>
      <c r="L5532" s="23">
        <f ca="1">NETWORKDAYS(LeaveTracker[[#This Row],[Start Date]],LeaveTracker[[#This Row],[End Date]],lstHolidays)</f>
        <v>1</v>
      </c>
      <c r="M5532" s="27"/>
    </row>
    <row r="5533" spans="1:13" ht="30" customHeight="1" x14ac:dyDescent="0.3">
      <c r="A5533" s="27">
        <f t="shared" si="61"/>
        <v>1760</v>
      </c>
      <c r="B5533" s="31">
        <v>45068</v>
      </c>
      <c r="C5533" s="31">
        <v>45063</v>
      </c>
      <c r="D5533" s="19" t="s">
        <v>1896</v>
      </c>
      <c r="E5533" s="19" t="str">
        <f>IF(ISBLANK(LeaveTracker[[#This Row],[Employee Name]]),"-----",VLOOKUP(LeaveTracker[[#This Row],[Employee Name]],Employees[[Employee Name]:[Office]],7))</f>
        <v>CTO</v>
      </c>
      <c r="F5533" s="19" t="str">
        <f>IF(ISBLANK(LeaveTracker[[#This Row],[Employee Name]]),"-----",VLOOKUP(LeaveTracker[[#This Row],[Employee Name]],Employees[[Employee Name]:[Office]],6))</f>
        <v>JOBCON</v>
      </c>
      <c r="G5533" s="24">
        <v>45061</v>
      </c>
      <c r="H5533" s="24">
        <v>45062</v>
      </c>
      <c r="I5533" s="19" t="s">
        <v>81</v>
      </c>
      <c r="J5533" s="43" t="s">
        <v>1897</v>
      </c>
      <c r="K5533" s="61" t="str">
        <f ca="1">LeaveTracker[[#This Row],[Days]]&amp;" "&amp;LeaveTracker[[#This Row],[Type of Leave]]</f>
        <v>2 SL</v>
      </c>
      <c r="L5533" s="23">
        <f ca="1">NETWORKDAYS(LeaveTracker[[#This Row],[Start Date]],LeaveTracker[[#This Row],[End Date]],lstHolidays)</f>
        <v>2</v>
      </c>
      <c r="M5533" s="27"/>
    </row>
    <row r="5534" spans="1:13" ht="30" customHeight="1" x14ac:dyDescent="0.3">
      <c r="A5534" s="27">
        <f t="shared" si="61"/>
        <v>1761</v>
      </c>
      <c r="B5534" s="31">
        <v>45068</v>
      </c>
      <c r="C5534" s="31">
        <v>45063</v>
      </c>
      <c r="D5534" s="19" t="s">
        <v>405</v>
      </c>
      <c r="E5534" s="19" t="str">
        <f>IF(ISBLANK(LeaveTracker[[#This Row],[Employee Name]]),"-----",VLOOKUP(LeaveTracker[[#This Row],[Employee Name]],Employees[[Employee Name]:[Office]],7))</f>
        <v>CTO</v>
      </c>
      <c r="F5534" s="19" t="str">
        <f>IF(ISBLANK(LeaveTracker[[#This Row],[Employee Name]]),"-----",VLOOKUP(LeaveTracker[[#This Row],[Employee Name]],Employees[[Employee Name]:[Office]],6))</f>
        <v>REGULAR</v>
      </c>
      <c r="G5534" s="24">
        <v>45075</v>
      </c>
      <c r="H5534" s="24">
        <v>45078</v>
      </c>
      <c r="I5534" s="19" t="s">
        <v>82</v>
      </c>
      <c r="K5534" s="61" t="str">
        <f ca="1">LeaveTracker[[#This Row],[Days]]&amp;" "&amp;LeaveTracker[[#This Row],[Type of Leave]]</f>
        <v>4 VL</v>
      </c>
      <c r="L5534" s="23">
        <f ca="1">NETWORKDAYS(LeaveTracker[[#This Row],[Start Date]],LeaveTracker[[#This Row],[End Date]],lstHolidays)</f>
        <v>4</v>
      </c>
      <c r="M5534" s="27"/>
    </row>
    <row r="5535" spans="1:13" ht="30" customHeight="1" x14ac:dyDescent="0.3">
      <c r="A5535" s="27">
        <f t="shared" si="61"/>
        <v>1762</v>
      </c>
      <c r="B5535" s="31">
        <v>45068</v>
      </c>
      <c r="C5535" s="31">
        <v>45061</v>
      </c>
      <c r="D5535" s="19" t="s">
        <v>1818</v>
      </c>
      <c r="E5535" s="19" t="str">
        <f>IF(ISBLANK(LeaveTracker[[#This Row],[Employee Name]]),"-----",VLOOKUP(LeaveTracker[[#This Row],[Employee Name]],Employees[[Employee Name]:[Office]],7))</f>
        <v>ONT</v>
      </c>
      <c r="F5535" s="19" t="str">
        <f>IF(ISBLANK(LeaveTracker[[#This Row],[Employee Name]]),"-----",VLOOKUP(LeaveTracker[[#This Row],[Employee Name]],Employees[[Employee Name]:[Office]],6))</f>
        <v>CASUAL</v>
      </c>
      <c r="G5535" s="24">
        <v>45057</v>
      </c>
      <c r="H5535" s="24">
        <v>45058</v>
      </c>
      <c r="I5535" s="19" t="s">
        <v>81</v>
      </c>
      <c r="K5535" s="61" t="str">
        <f ca="1">LeaveTracker[[#This Row],[Days]]&amp;" "&amp;LeaveTracker[[#This Row],[Type of Leave]]</f>
        <v>2 SL</v>
      </c>
      <c r="L5535" s="23">
        <f ca="1">NETWORKDAYS(LeaveTracker[[#This Row],[Start Date]],LeaveTracker[[#This Row],[End Date]],lstHolidays)</f>
        <v>2</v>
      </c>
      <c r="M5535" s="27"/>
    </row>
    <row r="5536" spans="1:13" ht="30" customHeight="1" x14ac:dyDescent="0.3">
      <c r="A5536" s="27">
        <f t="shared" ref="A5536:A5599" si="62">A5535+1</f>
        <v>1763</v>
      </c>
      <c r="B5536" s="31">
        <v>45068</v>
      </c>
      <c r="C5536" s="31">
        <v>45061</v>
      </c>
      <c r="D5536" s="19" t="s">
        <v>1772</v>
      </c>
      <c r="E5536" s="19" t="str">
        <f>IF(ISBLANK(LeaveTracker[[#This Row],[Employee Name]]),"-----",VLOOKUP(LeaveTracker[[#This Row],[Employee Name]],Employees[[Employee Name]:[Office]],7))</f>
        <v>LIBRARY</v>
      </c>
      <c r="F5536" s="19" t="str">
        <f>IF(ISBLANK(LeaveTracker[[#This Row],[Employee Name]]),"-----",VLOOKUP(LeaveTracker[[#This Row],[Employee Name]],Employees[[Employee Name]:[Office]],6))</f>
        <v>CASUAL</v>
      </c>
      <c r="G5536" s="24">
        <v>45063</v>
      </c>
      <c r="H5536" s="24">
        <v>45063</v>
      </c>
      <c r="I5536" s="19" t="s">
        <v>82</v>
      </c>
      <c r="K5536" s="61" t="str">
        <f ca="1">LeaveTracker[[#This Row],[Days]]&amp;" "&amp;LeaveTracker[[#This Row],[Type of Leave]]</f>
        <v>1 VL</v>
      </c>
      <c r="L5536" s="23">
        <f ca="1">NETWORKDAYS(LeaveTracker[[#This Row],[Start Date]],LeaveTracker[[#This Row],[End Date]],lstHolidays)</f>
        <v>1</v>
      </c>
      <c r="M5536" s="27"/>
    </row>
    <row r="5537" spans="1:13" ht="30" customHeight="1" x14ac:dyDescent="0.3">
      <c r="A5537" s="27">
        <f t="shared" si="62"/>
        <v>1764</v>
      </c>
      <c r="B5537" s="31">
        <v>45068</v>
      </c>
      <c r="C5537" s="31">
        <v>45061</v>
      </c>
      <c r="D5537" s="19" t="s">
        <v>1772</v>
      </c>
      <c r="E5537" s="19" t="str">
        <f>IF(ISBLANK(LeaveTracker[[#This Row],[Employee Name]]),"-----",VLOOKUP(LeaveTracker[[#This Row],[Employee Name]],Employees[[Employee Name]:[Office]],7))</f>
        <v>LIBRARY</v>
      </c>
      <c r="F5537" s="19" t="str">
        <f>IF(ISBLANK(LeaveTracker[[#This Row],[Employee Name]]),"-----",VLOOKUP(LeaveTracker[[#This Row],[Employee Name]],Employees[[Employee Name]:[Office]],6))</f>
        <v>CASUAL</v>
      </c>
      <c r="G5537" s="24">
        <v>45056</v>
      </c>
      <c r="H5537" s="24">
        <v>45056</v>
      </c>
      <c r="I5537" s="19" t="s">
        <v>81</v>
      </c>
      <c r="K5537" s="61" t="str">
        <f ca="1">LeaveTracker[[#This Row],[Days]]&amp;" "&amp;LeaveTracker[[#This Row],[Type of Leave]]</f>
        <v>1 SL</v>
      </c>
      <c r="L5537" s="23">
        <f ca="1">NETWORKDAYS(LeaveTracker[[#This Row],[Start Date]],LeaveTracker[[#This Row],[End Date]],lstHolidays)</f>
        <v>1</v>
      </c>
      <c r="M5537" s="27"/>
    </row>
    <row r="5538" spans="1:13" ht="30" customHeight="1" x14ac:dyDescent="0.3">
      <c r="A5538" s="27">
        <f t="shared" si="62"/>
        <v>1765</v>
      </c>
      <c r="B5538" s="31">
        <v>45068</v>
      </c>
      <c r="C5538" s="31">
        <v>45061</v>
      </c>
      <c r="D5538" s="19" t="s">
        <v>1842</v>
      </c>
      <c r="E5538" s="19" t="str">
        <f>IF(ISBLANK(LeaveTracker[[#This Row],[Employee Name]]),"-----",VLOOKUP(LeaveTracker[[#This Row],[Employee Name]],Employees[[Employee Name]:[Office]],7))</f>
        <v>CPDO</v>
      </c>
      <c r="F5538" s="19" t="str">
        <f>IF(ISBLANK(LeaveTracker[[#This Row],[Employee Name]]),"-----",VLOOKUP(LeaveTracker[[#This Row],[Employee Name]],Employees[[Employee Name]:[Office]],6))</f>
        <v>CASUAL</v>
      </c>
      <c r="G5538" s="24">
        <v>45064</v>
      </c>
      <c r="H5538" s="24">
        <v>45064</v>
      </c>
      <c r="I5538" s="19" t="s">
        <v>82</v>
      </c>
      <c r="K5538" s="61" t="str">
        <f ca="1">LeaveTracker[[#This Row],[Days]]&amp;" "&amp;LeaveTracker[[#This Row],[Type of Leave]]</f>
        <v>1 VL</v>
      </c>
      <c r="L5538" s="23">
        <f ca="1">NETWORKDAYS(LeaveTracker[[#This Row],[Start Date]],LeaveTracker[[#This Row],[End Date]],lstHolidays)</f>
        <v>1</v>
      </c>
      <c r="M5538" s="27"/>
    </row>
    <row r="5539" spans="1:13" ht="30" customHeight="1" x14ac:dyDescent="0.3">
      <c r="A5539" s="27">
        <f t="shared" si="62"/>
        <v>1766</v>
      </c>
      <c r="B5539" s="31">
        <v>45068</v>
      </c>
      <c r="C5539" s="31">
        <v>45062</v>
      </c>
      <c r="D5539" s="19" t="s">
        <v>224</v>
      </c>
      <c r="E5539" s="19" t="str">
        <f>IF(ISBLANK(LeaveTracker[[#This Row],[Employee Name]]),"-----",VLOOKUP(LeaveTracker[[#This Row],[Employee Name]],Employees[[Employee Name]:[Office]],7))</f>
        <v>CSWDO</v>
      </c>
      <c r="F5539" s="19" t="str">
        <f>IF(ISBLANK(LeaveTracker[[#This Row],[Employee Name]]),"-----",VLOOKUP(LeaveTracker[[#This Row],[Employee Name]],Employees[[Employee Name]:[Office]],6))</f>
        <v>REGULAR</v>
      </c>
      <c r="G5539" s="24">
        <v>45071</v>
      </c>
      <c r="H5539" s="24">
        <v>45071</v>
      </c>
      <c r="I5539" s="19" t="s">
        <v>298</v>
      </c>
      <c r="J5539" s="43" t="s">
        <v>1003</v>
      </c>
      <c r="K5539" s="61" t="str">
        <f ca="1">LeaveTracker[[#This Row],[Days]]&amp;" "&amp;LeaveTracker[[#This Row],[Type of Leave]]</f>
        <v>1 OTHER</v>
      </c>
      <c r="L5539" s="23">
        <f ca="1">NETWORKDAYS(LeaveTracker[[#This Row],[Start Date]],LeaveTracker[[#This Row],[End Date]],lstHolidays)</f>
        <v>1</v>
      </c>
      <c r="M5539" s="27"/>
    </row>
    <row r="5540" spans="1:13" ht="30" customHeight="1" x14ac:dyDescent="0.3">
      <c r="A5540" s="27">
        <f t="shared" si="62"/>
        <v>1767</v>
      </c>
      <c r="B5540" s="31">
        <v>45068</v>
      </c>
      <c r="C5540" s="31">
        <v>45062</v>
      </c>
      <c r="D5540" s="19" t="s">
        <v>258</v>
      </c>
      <c r="E5540" s="19" t="str">
        <f>IF(ISBLANK(LeaveTracker[[#This Row],[Employee Name]]),"-----",VLOOKUP(LeaveTracker[[#This Row],[Employee Name]],Employees[[Employee Name]:[Office]],7))</f>
        <v>NUTRITION OFFICE</v>
      </c>
      <c r="F5540" s="19" t="str">
        <f>IF(ISBLANK(LeaveTracker[[#This Row],[Employee Name]]),"-----",VLOOKUP(LeaveTracker[[#This Row],[Employee Name]],Employees[[Employee Name]:[Office]],6))</f>
        <v>REGULAR</v>
      </c>
      <c r="G5540" s="24">
        <v>45061</v>
      </c>
      <c r="H5540" s="24">
        <v>45061</v>
      </c>
      <c r="I5540" s="19" t="s">
        <v>81</v>
      </c>
      <c r="K5540" s="61" t="str">
        <f ca="1">LeaveTracker[[#This Row],[Days]]&amp;" "&amp;LeaveTracker[[#This Row],[Type of Leave]]</f>
        <v>1 SL</v>
      </c>
      <c r="L5540" s="23">
        <f ca="1">NETWORKDAYS(LeaveTracker[[#This Row],[Start Date]],LeaveTracker[[#This Row],[End Date]],lstHolidays)</f>
        <v>1</v>
      </c>
      <c r="M5540" s="27"/>
    </row>
    <row r="5541" spans="1:13" ht="30" customHeight="1" x14ac:dyDescent="0.3">
      <c r="A5541" s="27">
        <f t="shared" si="62"/>
        <v>1768</v>
      </c>
      <c r="B5541" s="31">
        <v>45068</v>
      </c>
      <c r="C5541" s="31">
        <v>45062</v>
      </c>
      <c r="D5541" s="19" t="s">
        <v>754</v>
      </c>
      <c r="E5541" s="19" t="str">
        <f>IF(ISBLANK(LeaveTracker[[#This Row],[Employee Name]]),"-----",VLOOKUP(LeaveTracker[[#This Row],[Employee Name]],Employees[[Employee Name]:[Office]],7))</f>
        <v>NUTRITION OFFICE</v>
      </c>
      <c r="F5541" s="19" t="str">
        <f>IF(ISBLANK(LeaveTracker[[#This Row],[Employee Name]]),"-----",VLOOKUP(LeaveTracker[[#This Row],[Employee Name]],Employees[[Employee Name]:[Office]],6))</f>
        <v>REGULAR</v>
      </c>
      <c r="G5541" s="24">
        <v>45065</v>
      </c>
      <c r="H5541" s="24">
        <v>45065</v>
      </c>
      <c r="I5541" s="19" t="s">
        <v>298</v>
      </c>
      <c r="J5541" s="43" t="s">
        <v>1003</v>
      </c>
      <c r="K5541" s="61" t="str">
        <f ca="1">LeaveTracker[[#This Row],[Days]]&amp;" "&amp;LeaveTracker[[#This Row],[Type of Leave]]</f>
        <v>1 OTHER</v>
      </c>
      <c r="L5541" s="23">
        <f ca="1">NETWORKDAYS(LeaveTracker[[#This Row],[Start Date]],LeaveTracker[[#This Row],[End Date]],lstHolidays)</f>
        <v>1</v>
      </c>
      <c r="M5541" s="27"/>
    </row>
    <row r="5542" spans="1:13" ht="30" customHeight="1" x14ac:dyDescent="0.3">
      <c r="A5542" s="27">
        <f t="shared" si="62"/>
        <v>1769</v>
      </c>
      <c r="B5542" s="31">
        <v>45068</v>
      </c>
      <c r="C5542" s="31">
        <v>45062</v>
      </c>
      <c r="D5542" s="19" t="s">
        <v>261</v>
      </c>
      <c r="E5542" s="19" t="str">
        <f>IF(ISBLANK(LeaveTracker[[#This Row],[Employee Name]]),"-----",VLOOKUP(LeaveTracker[[#This Row],[Employee Name]],Employees[[Employee Name]:[Office]],7))</f>
        <v>NUTRITION OFFICE</v>
      </c>
      <c r="F5542" s="19" t="str">
        <f>IF(ISBLANK(LeaveTracker[[#This Row],[Employee Name]]),"-----",VLOOKUP(LeaveTracker[[#This Row],[Employee Name]],Employees[[Employee Name]:[Office]],6))</f>
        <v>REGULAR</v>
      </c>
      <c r="G5542" s="24">
        <v>45063</v>
      </c>
      <c r="H5542" s="24">
        <v>45063</v>
      </c>
      <c r="I5542" s="19" t="s">
        <v>298</v>
      </c>
      <c r="J5542" s="43" t="s">
        <v>1003</v>
      </c>
      <c r="K5542" s="61" t="str">
        <f ca="1">LeaveTracker[[#This Row],[Days]]&amp;" "&amp;LeaveTracker[[#This Row],[Type of Leave]]</f>
        <v>1 OTHER</v>
      </c>
      <c r="L5542" s="23">
        <f ca="1">NETWORKDAYS(LeaveTracker[[#This Row],[Start Date]],LeaveTracker[[#This Row],[End Date]],lstHolidays)</f>
        <v>1</v>
      </c>
      <c r="M5542" s="27"/>
    </row>
    <row r="5543" spans="1:13" ht="30" customHeight="1" x14ac:dyDescent="0.3">
      <c r="A5543" s="27">
        <f t="shared" si="62"/>
        <v>1770</v>
      </c>
      <c r="B5543" s="31">
        <v>45068</v>
      </c>
      <c r="C5543" s="31">
        <v>45062</v>
      </c>
      <c r="D5543" s="19" t="s">
        <v>466</v>
      </c>
      <c r="E5543" s="19" t="str">
        <f>IF(ISBLANK(LeaveTracker[[#This Row],[Employee Name]]),"-----",VLOOKUP(LeaveTracker[[#This Row],[Employee Name]],Employees[[Employee Name]:[Office]],7))</f>
        <v>ASSESSORS OFFICE</v>
      </c>
      <c r="F5543" s="19" t="str">
        <f>IF(ISBLANK(LeaveTracker[[#This Row],[Employee Name]]),"-----",VLOOKUP(LeaveTracker[[#This Row],[Employee Name]],Employees[[Employee Name]:[Office]],6))</f>
        <v>REGULAR</v>
      </c>
      <c r="G5543" s="24">
        <v>45061</v>
      </c>
      <c r="H5543" s="24">
        <v>45061</v>
      </c>
      <c r="I5543" s="19" t="s">
        <v>81</v>
      </c>
      <c r="K5543" s="61" t="str">
        <f ca="1">LeaveTracker[[#This Row],[Days]]&amp;" "&amp;LeaveTracker[[#This Row],[Type of Leave]]</f>
        <v>1 SL</v>
      </c>
      <c r="L5543" s="23">
        <f ca="1">NETWORKDAYS(LeaveTracker[[#This Row],[Start Date]],LeaveTracker[[#This Row],[End Date]],lstHolidays)</f>
        <v>1</v>
      </c>
      <c r="M5543" s="27"/>
    </row>
    <row r="5544" spans="1:13" ht="30" customHeight="1" x14ac:dyDescent="0.3">
      <c r="A5544" s="27">
        <f t="shared" si="62"/>
        <v>1771</v>
      </c>
      <c r="B5544" s="31">
        <v>45068</v>
      </c>
      <c r="C5544" s="31">
        <v>45061</v>
      </c>
      <c r="D5544" s="19" t="s">
        <v>323</v>
      </c>
      <c r="E5544" s="19" t="str">
        <f>IF(ISBLANK(LeaveTracker[[#This Row],[Employee Name]]),"-----",VLOOKUP(LeaveTracker[[#This Row],[Employee Name]],Employees[[Employee Name]:[Office]],7))</f>
        <v>CEO</v>
      </c>
      <c r="F5544" s="19" t="str">
        <f>IF(ISBLANK(LeaveTracker[[#This Row],[Employee Name]]),"-----",VLOOKUP(LeaveTracker[[#This Row],[Employee Name]],Employees[[Employee Name]:[Office]],6))</f>
        <v>REGULAR</v>
      </c>
      <c r="G5544" s="24">
        <v>45058</v>
      </c>
      <c r="H5544" s="24">
        <v>45058</v>
      </c>
      <c r="I5544" s="19" t="s">
        <v>81</v>
      </c>
      <c r="K5544" s="61" t="str">
        <f ca="1">LeaveTracker[[#This Row],[Days]]&amp;" "&amp;LeaveTracker[[#This Row],[Type of Leave]]</f>
        <v>1 SL</v>
      </c>
      <c r="L5544" s="23">
        <f ca="1">NETWORKDAYS(LeaveTracker[[#This Row],[Start Date]],LeaveTracker[[#This Row],[End Date]],lstHolidays)</f>
        <v>1</v>
      </c>
      <c r="M5544" s="27"/>
    </row>
    <row r="5545" spans="1:13" ht="30" customHeight="1" x14ac:dyDescent="0.3">
      <c r="A5545" s="27">
        <f t="shared" si="62"/>
        <v>1772</v>
      </c>
      <c r="B5545" s="31">
        <v>45068</v>
      </c>
      <c r="C5545" s="31">
        <v>45058</v>
      </c>
      <c r="D5545" s="19" t="s">
        <v>482</v>
      </c>
      <c r="E5545" s="19" t="str">
        <f>IF(ISBLANK(LeaveTracker[[#This Row],[Employee Name]]),"-----",VLOOKUP(LeaveTracker[[#This Row],[Employee Name]],Employees[[Employee Name]:[Office]],7))</f>
        <v>COOPERATIVE OFFICE</v>
      </c>
      <c r="F5545" s="19" t="str">
        <f>IF(ISBLANK(LeaveTracker[[#This Row],[Employee Name]]),"-----",VLOOKUP(LeaveTracker[[#This Row],[Employee Name]],Employees[[Employee Name]:[Office]],6))</f>
        <v>REGULAR</v>
      </c>
      <c r="G5545" s="24">
        <v>45065</v>
      </c>
      <c r="H5545" s="24">
        <v>45065</v>
      </c>
      <c r="I5545" s="19" t="s">
        <v>298</v>
      </c>
      <c r="J5545" s="43" t="s">
        <v>1003</v>
      </c>
      <c r="K5545" s="61" t="str">
        <f ca="1">LeaveTracker[[#This Row],[Days]]&amp;" "&amp;LeaveTracker[[#This Row],[Type of Leave]]</f>
        <v>1 OTHER</v>
      </c>
      <c r="L5545" s="23">
        <f ca="1">NETWORKDAYS(LeaveTracker[[#This Row],[Start Date]],LeaveTracker[[#This Row],[End Date]],lstHolidays)</f>
        <v>1</v>
      </c>
      <c r="M5545" s="27"/>
    </row>
    <row r="5546" spans="1:13" ht="30" customHeight="1" x14ac:dyDescent="0.3">
      <c r="A5546" s="27">
        <f t="shared" si="62"/>
        <v>1773</v>
      </c>
      <c r="B5546" s="31">
        <v>45068</v>
      </c>
      <c r="C5546" s="31">
        <v>45054</v>
      </c>
      <c r="D5546" s="19" t="s">
        <v>1311</v>
      </c>
      <c r="E5546" s="19" t="str">
        <f>IF(ISBLANK(LeaveTracker[[#This Row],[Employee Name]]),"-----",VLOOKUP(LeaveTracker[[#This Row],[Employee Name]],Employees[[Employee Name]:[Office]],7))</f>
        <v>CEO</v>
      </c>
      <c r="F5546" s="19" t="str">
        <f>IF(ISBLANK(LeaveTracker[[#This Row],[Employee Name]]),"-----",VLOOKUP(LeaveTracker[[#This Row],[Employee Name]],Employees[[Employee Name]:[Office]],6))</f>
        <v>REGULAR</v>
      </c>
      <c r="G5546" s="24">
        <v>45051</v>
      </c>
      <c r="H5546" s="24">
        <v>45051</v>
      </c>
      <c r="I5546" s="19" t="s">
        <v>81</v>
      </c>
      <c r="K5546" s="61" t="str">
        <f ca="1">LeaveTracker[[#This Row],[Days]]&amp;" "&amp;LeaveTracker[[#This Row],[Type of Leave]]</f>
        <v>1 SL</v>
      </c>
      <c r="L5546" s="23">
        <f ca="1">NETWORKDAYS(LeaveTracker[[#This Row],[Start Date]],LeaveTracker[[#This Row],[End Date]],lstHolidays)</f>
        <v>1</v>
      </c>
      <c r="M5546" s="27"/>
    </row>
    <row r="5547" spans="1:13" ht="30" customHeight="1" x14ac:dyDescent="0.3">
      <c r="A5547" s="27">
        <f t="shared" si="62"/>
        <v>1774</v>
      </c>
      <c r="B5547" s="31">
        <v>45068</v>
      </c>
      <c r="C5547" s="31">
        <v>45058</v>
      </c>
      <c r="D5547" s="19" t="s">
        <v>720</v>
      </c>
      <c r="E5547" s="19" t="str">
        <f>IF(ISBLANK(LeaveTracker[[#This Row],[Employee Name]]),"-----",VLOOKUP(LeaveTracker[[#This Row],[Employee Name]],Employees[[Employee Name]:[Office]],7))</f>
        <v>LCR</v>
      </c>
      <c r="F5547" s="19" t="str">
        <f>IF(ISBLANK(LeaveTracker[[#This Row],[Employee Name]]),"-----",VLOOKUP(LeaveTracker[[#This Row],[Employee Name]],Employees[[Employee Name]:[Office]],6))</f>
        <v>REGULAR</v>
      </c>
      <c r="G5547" s="24">
        <v>45064</v>
      </c>
      <c r="H5547" s="24">
        <v>45064</v>
      </c>
      <c r="I5547" s="19" t="s">
        <v>298</v>
      </c>
      <c r="J5547" s="43" t="s">
        <v>1003</v>
      </c>
      <c r="K5547" s="61" t="str">
        <f ca="1">LeaveTracker[[#This Row],[Days]]&amp;" "&amp;LeaveTracker[[#This Row],[Type of Leave]]</f>
        <v>1 OTHER</v>
      </c>
      <c r="L5547" s="23">
        <f ca="1">NETWORKDAYS(LeaveTracker[[#This Row],[Start Date]],LeaveTracker[[#This Row],[End Date]],lstHolidays)</f>
        <v>1</v>
      </c>
      <c r="M5547" s="27"/>
    </row>
    <row r="5548" spans="1:13" ht="30" customHeight="1" x14ac:dyDescent="0.3">
      <c r="A5548" s="27">
        <f t="shared" si="62"/>
        <v>1775</v>
      </c>
      <c r="B5548" s="31">
        <v>45068</v>
      </c>
      <c r="C5548" s="31">
        <v>45056</v>
      </c>
      <c r="D5548" s="19" t="s">
        <v>528</v>
      </c>
      <c r="E5548" s="19" t="str">
        <f>IF(ISBLANK(LeaveTracker[[#This Row],[Employee Name]]),"-----",VLOOKUP(LeaveTracker[[#This Row],[Employee Name]],Employees[[Employee Name]:[Office]],7))</f>
        <v>TIPID IMPOK</v>
      </c>
      <c r="F5548" s="19" t="str">
        <f>IF(ISBLANK(LeaveTracker[[#This Row],[Employee Name]]),"-----",VLOOKUP(LeaveTracker[[#This Row],[Employee Name]],Employees[[Employee Name]:[Office]],6))</f>
        <v>REGULAR</v>
      </c>
      <c r="G5548" s="24">
        <v>45065</v>
      </c>
      <c r="H5548" s="24">
        <v>45065</v>
      </c>
      <c r="I5548" s="19" t="s">
        <v>82</v>
      </c>
      <c r="K5548" s="61" t="str">
        <f ca="1">LeaveTracker[[#This Row],[Days]]&amp;" "&amp;LeaveTracker[[#This Row],[Type of Leave]]</f>
        <v>1 VL</v>
      </c>
      <c r="L5548" s="23">
        <f ca="1">NETWORKDAYS(LeaveTracker[[#This Row],[Start Date]],LeaveTracker[[#This Row],[End Date]],lstHolidays)</f>
        <v>1</v>
      </c>
      <c r="M5548" s="27"/>
    </row>
    <row r="5549" spans="1:13" ht="30" customHeight="1" x14ac:dyDescent="0.3">
      <c r="A5549" s="27">
        <f t="shared" si="62"/>
        <v>1776</v>
      </c>
      <c r="B5549" s="31">
        <v>45068</v>
      </c>
      <c r="C5549" s="31">
        <v>45061</v>
      </c>
      <c r="D5549" s="19" t="s">
        <v>422</v>
      </c>
      <c r="E5549" s="19" t="str">
        <f>IF(ISBLANK(LeaveTracker[[#This Row],[Employee Name]]),"-----",VLOOKUP(LeaveTracker[[#This Row],[Employee Name]],Employees[[Employee Name]:[Office]],7))</f>
        <v>CTO</v>
      </c>
      <c r="F5549" s="19" t="str">
        <f>IF(ISBLANK(LeaveTracker[[#This Row],[Employee Name]]),"-----",VLOOKUP(LeaveTracker[[#This Row],[Employee Name]],Employees[[Employee Name]:[Office]],6))</f>
        <v>REGULAR</v>
      </c>
      <c r="G5549" s="24">
        <v>45054</v>
      </c>
      <c r="H5549" s="24">
        <v>45058</v>
      </c>
      <c r="I5549" s="19" t="s">
        <v>81</v>
      </c>
      <c r="K5549" s="61" t="str">
        <f ca="1">LeaveTracker[[#This Row],[Days]]&amp;" "&amp;LeaveTracker[[#This Row],[Type of Leave]]</f>
        <v>5 SL</v>
      </c>
      <c r="L5549" s="23">
        <f ca="1">NETWORKDAYS(LeaveTracker[[#This Row],[Start Date]],LeaveTracker[[#This Row],[End Date]],lstHolidays)</f>
        <v>5</v>
      </c>
      <c r="M5549" s="27"/>
    </row>
    <row r="5550" spans="1:13" ht="30" customHeight="1" x14ac:dyDescent="0.3">
      <c r="A5550" s="27">
        <f t="shared" si="62"/>
        <v>1777</v>
      </c>
      <c r="B5550" s="31">
        <v>45068</v>
      </c>
      <c r="C5550" s="31">
        <v>45047</v>
      </c>
      <c r="D5550" s="19" t="s">
        <v>1046</v>
      </c>
      <c r="E5550" s="19" t="str">
        <f>IF(ISBLANK(LeaveTracker[[#This Row],[Employee Name]]),"-----",VLOOKUP(LeaveTracker[[#This Row],[Employee Name]],Employees[[Employee Name]:[Office]],7))</f>
        <v>CENRO</v>
      </c>
      <c r="F5550" s="19" t="str">
        <f>IF(ISBLANK(LeaveTracker[[#This Row],[Employee Name]]),"-----",VLOOKUP(LeaveTracker[[#This Row],[Employee Name]],Employees[[Employee Name]:[Office]],6))</f>
        <v>REGULAR</v>
      </c>
      <c r="G5550" s="24">
        <v>45047</v>
      </c>
      <c r="H5550" s="24">
        <v>45077</v>
      </c>
      <c r="I5550" s="19" t="s">
        <v>81</v>
      </c>
      <c r="K5550" s="61" t="str">
        <f ca="1">LeaveTracker[[#This Row],[Days]]&amp;" "&amp;LeaveTracker[[#This Row],[Type of Leave]]</f>
        <v>22 SL</v>
      </c>
      <c r="L5550" s="23">
        <f ca="1">NETWORKDAYS(LeaveTracker[[#This Row],[Start Date]],LeaveTracker[[#This Row],[End Date]],lstHolidays)</f>
        <v>22</v>
      </c>
      <c r="M5550" s="27"/>
    </row>
    <row r="5551" spans="1:13" ht="30" customHeight="1" x14ac:dyDescent="0.3">
      <c r="A5551" s="27">
        <f t="shared" si="62"/>
        <v>1778</v>
      </c>
      <c r="B5551" s="31">
        <v>45068</v>
      </c>
      <c r="C5551" s="31">
        <v>45056</v>
      </c>
      <c r="D5551" s="19" t="s">
        <v>278</v>
      </c>
      <c r="E5551" s="19" t="str">
        <f>IF(ISBLANK(LeaveTracker[[#This Row],[Employee Name]]),"-----",VLOOKUP(LeaveTracker[[#This Row],[Employee Name]],Employees[[Employee Name]:[Office]],7))</f>
        <v>PICNIC GROVE</v>
      </c>
      <c r="F5551" s="19" t="str">
        <f>IF(ISBLANK(LeaveTracker[[#This Row],[Employee Name]]),"-----",VLOOKUP(LeaveTracker[[#This Row],[Employee Name]],Employees[[Employee Name]:[Office]],6))</f>
        <v>REGULAR</v>
      </c>
      <c r="G5551" s="24">
        <v>45034</v>
      </c>
      <c r="H5551" s="24">
        <v>45055</v>
      </c>
      <c r="I5551" s="19" t="s">
        <v>298</v>
      </c>
      <c r="J5551" s="43" t="s">
        <v>2336</v>
      </c>
      <c r="K5551" s="61" t="str">
        <f ca="1">LeaveTracker[[#This Row],[Days]]&amp;" "&amp;LeaveTracker[[#This Row],[Type of Leave]]</f>
        <v>15 OTHER</v>
      </c>
      <c r="L5551" s="23">
        <f ca="1">NETWORKDAYS(LeaveTracker[[#This Row],[Start Date]],LeaveTracker[[#This Row],[End Date]],lstHolidays)</f>
        <v>15</v>
      </c>
      <c r="M5551" s="27"/>
    </row>
    <row r="5552" spans="1:13" ht="30" customHeight="1" x14ac:dyDescent="0.3">
      <c r="A5552" s="27">
        <f t="shared" si="62"/>
        <v>1779</v>
      </c>
      <c r="B5552" s="31">
        <v>45068</v>
      </c>
      <c r="C5552" s="31">
        <v>45057</v>
      </c>
      <c r="D5552" s="19" t="s">
        <v>1059</v>
      </c>
      <c r="E5552" s="19" t="str">
        <f>IF(ISBLANK(LeaveTracker[[#This Row],[Employee Name]]),"-----",VLOOKUP(LeaveTracker[[#This Row],[Employee Name]],Employees[[Employee Name]:[Office]],7))</f>
        <v>CTO</v>
      </c>
      <c r="F5552" s="19" t="str">
        <f>IF(ISBLANK(LeaveTracker[[#This Row],[Employee Name]]),"-----",VLOOKUP(LeaveTracker[[#This Row],[Employee Name]],Employees[[Employee Name]:[Office]],6))</f>
        <v>REGULAR</v>
      </c>
      <c r="G5552" s="24">
        <v>45061</v>
      </c>
      <c r="H5552" s="24">
        <v>45061</v>
      </c>
      <c r="I5552" s="19" t="s">
        <v>82</v>
      </c>
      <c r="K5552" s="61" t="str">
        <f ca="1">LeaveTracker[[#This Row],[Days]]&amp;" "&amp;LeaveTracker[[#This Row],[Type of Leave]]</f>
        <v>1 VL</v>
      </c>
      <c r="L5552" s="23">
        <f ca="1">NETWORKDAYS(LeaveTracker[[#This Row],[Start Date]],LeaveTracker[[#This Row],[End Date]],lstHolidays)</f>
        <v>1</v>
      </c>
      <c r="M5552" s="27"/>
    </row>
    <row r="5553" spans="1:13" ht="30" customHeight="1" x14ac:dyDescent="0.3">
      <c r="A5553" s="27">
        <f t="shared" si="62"/>
        <v>1780</v>
      </c>
      <c r="B5553" s="31">
        <v>45068</v>
      </c>
      <c r="C5553" s="31">
        <v>45057</v>
      </c>
      <c r="D5553" s="19" t="s">
        <v>371</v>
      </c>
      <c r="E5553" s="19" t="str">
        <f>IF(ISBLANK(LeaveTracker[[#This Row],[Employee Name]]),"-----",VLOOKUP(LeaveTracker[[#This Row],[Employee Name]],Employees[[Employee Name]:[Office]],7))</f>
        <v>LIBRARY</v>
      </c>
      <c r="F5553" s="19" t="str">
        <f>IF(ISBLANK(LeaveTracker[[#This Row],[Employee Name]]),"-----",VLOOKUP(LeaveTracker[[#This Row],[Employee Name]],Employees[[Employee Name]:[Office]],6))</f>
        <v>REGULAR</v>
      </c>
      <c r="G5553" s="24">
        <v>45056</v>
      </c>
      <c r="H5553" s="24">
        <v>45056</v>
      </c>
      <c r="I5553" s="19" t="s">
        <v>81</v>
      </c>
      <c r="K5553" s="61" t="str">
        <f ca="1">LeaveTracker[[#This Row],[Days]]&amp;" "&amp;LeaveTracker[[#This Row],[Type of Leave]]</f>
        <v>1 SL</v>
      </c>
      <c r="L5553" s="23">
        <f ca="1">NETWORKDAYS(LeaveTracker[[#This Row],[Start Date]],LeaveTracker[[#This Row],[End Date]],lstHolidays)</f>
        <v>1</v>
      </c>
      <c r="M5553" s="27"/>
    </row>
    <row r="5554" spans="1:13" ht="30" customHeight="1" x14ac:dyDescent="0.3">
      <c r="A5554" s="27">
        <f t="shared" si="62"/>
        <v>1781</v>
      </c>
      <c r="B5554" s="31">
        <v>45068</v>
      </c>
      <c r="C5554" s="31">
        <v>45054</v>
      </c>
      <c r="D5554" s="19" t="s">
        <v>1872</v>
      </c>
      <c r="E5554" s="19" t="str">
        <f>IF(ISBLANK(LeaveTracker[[#This Row],[Employee Name]]),"-----",VLOOKUP(LeaveTracker[[#This Row],[Employee Name]],Employees[[Employee Name]:[Office]],7))</f>
        <v>BPLO</v>
      </c>
      <c r="F5554" s="19" t="str">
        <f>IF(ISBLANK(LeaveTracker[[#This Row],[Employee Name]]),"-----",VLOOKUP(LeaveTracker[[#This Row],[Employee Name]],Employees[[Employee Name]:[Office]],6))</f>
        <v>CASUAL</v>
      </c>
      <c r="G5554" s="24">
        <v>45051</v>
      </c>
      <c r="H5554" s="24">
        <v>45051</v>
      </c>
      <c r="I5554" s="19" t="s">
        <v>81</v>
      </c>
      <c r="K5554" s="61" t="str">
        <f ca="1">LeaveTracker[[#This Row],[Days]]&amp;" "&amp;LeaveTracker[[#This Row],[Type of Leave]]</f>
        <v>1 SL</v>
      </c>
      <c r="L5554" s="23">
        <f ca="1">NETWORKDAYS(LeaveTracker[[#This Row],[Start Date]],LeaveTracker[[#This Row],[End Date]],lstHolidays)</f>
        <v>1</v>
      </c>
      <c r="M5554" s="27"/>
    </row>
    <row r="5555" spans="1:13" ht="30" customHeight="1" x14ac:dyDescent="0.3">
      <c r="A5555" s="27">
        <f t="shared" si="62"/>
        <v>1782</v>
      </c>
      <c r="B5555" s="31">
        <v>45068</v>
      </c>
      <c r="C5555" s="31">
        <v>45048</v>
      </c>
      <c r="D5555" s="19" t="s">
        <v>1872</v>
      </c>
      <c r="E5555" s="19" t="str">
        <f>IF(ISBLANK(LeaveTracker[[#This Row],[Employee Name]]),"-----",VLOOKUP(LeaveTracker[[#This Row],[Employee Name]],Employees[[Employee Name]:[Office]],7))</f>
        <v>BPLO</v>
      </c>
      <c r="F5555" s="19" t="str">
        <f>IF(ISBLANK(LeaveTracker[[#This Row],[Employee Name]]),"-----",VLOOKUP(LeaveTracker[[#This Row],[Employee Name]],Employees[[Employee Name]:[Office]],6))</f>
        <v>CASUAL</v>
      </c>
      <c r="G5555" s="24">
        <v>45044</v>
      </c>
      <c r="H5555" s="24">
        <v>45044</v>
      </c>
      <c r="I5555" s="19" t="s">
        <v>81</v>
      </c>
      <c r="K5555" s="61" t="str">
        <f ca="1">LeaveTracker[[#This Row],[Days]]&amp;" "&amp;LeaveTracker[[#This Row],[Type of Leave]]</f>
        <v>1 SL</v>
      </c>
      <c r="L5555" s="23">
        <f ca="1">NETWORKDAYS(LeaveTracker[[#This Row],[Start Date]],LeaveTracker[[#This Row],[End Date]],lstHolidays)</f>
        <v>1</v>
      </c>
      <c r="M5555" s="27"/>
    </row>
    <row r="5556" spans="1:13" ht="30" customHeight="1" x14ac:dyDescent="0.3">
      <c r="A5556" s="27">
        <f t="shared" si="62"/>
        <v>1783</v>
      </c>
      <c r="B5556" s="31">
        <v>45068</v>
      </c>
      <c r="C5556" s="31">
        <v>45062</v>
      </c>
      <c r="D5556" s="19" t="s">
        <v>388</v>
      </c>
      <c r="E5556" s="19" t="str">
        <f>IF(ISBLANK(LeaveTracker[[#This Row],[Employee Name]]),"-----",VLOOKUP(LeaveTracker[[#This Row],[Employee Name]],Employees[[Employee Name]:[Office]],7))</f>
        <v>ONT</v>
      </c>
      <c r="F5556" s="19" t="str">
        <f>IF(ISBLANK(LeaveTracker[[#This Row],[Employee Name]]),"-----",VLOOKUP(LeaveTracker[[#This Row],[Employee Name]],Employees[[Employee Name]:[Office]],6))</f>
        <v>REGULAR</v>
      </c>
      <c r="G5556" s="24">
        <v>45033</v>
      </c>
      <c r="H5556" s="24">
        <v>45036</v>
      </c>
      <c r="I5556" s="19" t="s">
        <v>81</v>
      </c>
      <c r="K5556" s="61" t="str">
        <f ca="1">LeaveTracker[[#This Row],[Days]]&amp;" "&amp;LeaveTracker[[#This Row],[Type of Leave]]</f>
        <v>4 SL</v>
      </c>
      <c r="L5556" s="23">
        <f ca="1">NETWORKDAYS(LeaveTracker[[#This Row],[Start Date]],LeaveTracker[[#This Row],[End Date]],lstHolidays)</f>
        <v>4</v>
      </c>
      <c r="M5556" s="27"/>
    </row>
    <row r="5557" spans="1:13" ht="30" customHeight="1" x14ac:dyDescent="0.3">
      <c r="A5557" s="27">
        <v>1783</v>
      </c>
      <c r="B5557" s="31">
        <v>45068</v>
      </c>
      <c r="C5557" s="31">
        <v>45063</v>
      </c>
      <c r="D5557" s="19" t="s">
        <v>388</v>
      </c>
      <c r="E5557" s="19" t="str">
        <f>IF(ISBLANK(LeaveTracker[[#This Row],[Employee Name]]),"-----",VLOOKUP(LeaveTracker[[#This Row],[Employee Name]],Employees[[Employee Name]:[Office]],7))</f>
        <v>ONT</v>
      </c>
      <c r="F5557" s="19" t="str">
        <f>IF(ISBLANK(LeaveTracker[[#This Row],[Employee Name]]),"-----",VLOOKUP(LeaveTracker[[#This Row],[Employee Name]],Employees[[Employee Name]:[Office]],6))</f>
        <v>REGULAR</v>
      </c>
      <c r="G5557" s="24">
        <v>45040</v>
      </c>
      <c r="H5557" s="24">
        <v>45044</v>
      </c>
      <c r="I5557" s="19" t="s">
        <v>81</v>
      </c>
      <c r="K5557" s="61" t="str">
        <f ca="1">LeaveTracker[[#This Row],[Days]]&amp;" "&amp;LeaveTracker[[#This Row],[Type of Leave]]</f>
        <v>5 SL</v>
      </c>
      <c r="L5557" s="23">
        <f ca="1">NETWORKDAYS(LeaveTracker[[#This Row],[Start Date]],LeaveTracker[[#This Row],[End Date]],lstHolidays)</f>
        <v>5</v>
      </c>
      <c r="M5557" s="27"/>
    </row>
    <row r="5558" spans="1:13" ht="30" customHeight="1" x14ac:dyDescent="0.3">
      <c r="A5558" s="27">
        <f t="shared" si="62"/>
        <v>1784</v>
      </c>
      <c r="B5558" s="31">
        <v>45068</v>
      </c>
      <c r="C5558" s="31">
        <v>45062</v>
      </c>
      <c r="D5558" s="19" t="s">
        <v>388</v>
      </c>
      <c r="E5558" s="19" t="str">
        <f>IF(ISBLANK(LeaveTracker[[#This Row],[Employee Name]]),"-----",VLOOKUP(LeaveTracker[[#This Row],[Employee Name]],Employees[[Employee Name]:[Office]],7))</f>
        <v>ONT</v>
      </c>
      <c r="F5558" s="19" t="str">
        <f>IF(ISBLANK(LeaveTracker[[#This Row],[Employee Name]]),"-----",VLOOKUP(LeaveTracker[[#This Row],[Employee Name]],Employees[[Employee Name]:[Office]],6))</f>
        <v>REGULAR</v>
      </c>
      <c r="G5558" s="24">
        <v>45022</v>
      </c>
      <c r="H5558" s="24">
        <v>45026</v>
      </c>
      <c r="I5558" s="19" t="s">
        <v>81</v>
      </c>
      <c r="K5558" s="61" t="str">
        <f ca="1">LeaveTracker[[#This Row],[Days]]&amp;" "&amp;LeaveTracker[[#This Row],[Type of Leave]]</f>
        <v>3 SL</v>
      </c>
      <c r="L5558" s="23">
        <f ca="1">NETWORKDAYS(LeaveTracker[[#This Row],[Start Date]],LeaveTracker[[#This Row],[End Date]],lstHolidays)</f>
        <v>3</v>
      </c>
      <c r="M5558" s="27"/>
    </row>
    <row r="5559" spans="1:13" ht="30" customHeight="1" x14ac:dyDescent="0.3">
      <c r="A5559" s="27">
        <f t="shared" si="62"/>
        <v>1785</v>
      </c>
      <c r="B5559" s="31">
        <v>45068</v>
      </c>
      <c r="C5559" s="31">
        <v>45056</v>
      </c>
      <c r="D5559" s="19" t="s">
        <v>382</v>
      </c>
      <c r="E5559" s="19" t="str">
        <f>IF(ISBLANK(LeaveTracker[[#This Row],[Employee Name]]),"-----",VLOOKUP(LeaveTracker[[#This Row],[Employee Name]],Employees[[Employee Name]:[Office]],7))</f>
        <v>ONT</v>
      </c>
      <c r="F5559" s="19" t="str">
        <f>IF(ISBLANK(LeaveTracker[[#This Row],[Employee Name]]),"-----",VLOOKUP(LeaveTracker[[#This Row],[Employee Name]],Employees[[Employee Name]:[Office]],6))</f>
        <v>REGULAR</v>
      </c>
      <c r="G5559" s="24">
        <v>45075</v>
      </c>
      <c r="H5559" s="24">
        <v>45076</v>
      </c>
      <c r="I5559" s="19" t="s">
        <v>82</v>
      </c>
      <c r="K5559" s="61" t="str">
        <f ca="1">LeaveTracker[[#This Row],[Days]]&amp;" "&amp;LeaveTracker[[#This Row],[Type of Leave]]</f>
        <v>2 VL</v>
      </c>
      <c r="L5559" s="23">
        <f ca="1">NETWORKDAYS(LeaveTracker[[#This Row],[Start Date]],LeaveTracker[[#This Row],[End Date]],lstHolidays)</f>
        <v>2</v>
      </c>
      <c r="M5559" s="27"/>
    </row>
    <row r="5560" spans="1:13" ht="30" customHeight="1" x14ac:dyDescent="0.3">
      <c r="A5560" s="27">
        <f t="shared" si="62"/>
        <v>1786</v>
      </c>
      <c r="B5560" s="31">
        <v>45068</v>
      </c>
      <c r="C5560" s="31">
        <v>45056</v>
      </c>
      <c r="D5560" s="19" t="s">
        <v>1779</v>
      </c>
      <c r="E5560" s="19" t="str">
        <f>IF(ISBLANK(LeaveTracker[[#This Row],[Employee Name]]),"-----",VLOOKUP(LeaveTracker[[#This Row],[Employee Name]],Employees[[Employee Name]:[Office]],7))</f>
        <v>ONT</v>
      </c>
      <c r="F5560" s="19" t="str">
        <f>IF(ISBLANK(LeaveTracker[[#This Row],[Employee Name]]),"-----",VLOOKUP(LeaveTracker[[#This Row],[Employee Name]],Employees[[Employee Name]:[Office]],6))</f>
        <v>CASUAL</v>
      </c>
      <c r="G5560" s="24">
        <v>45075</v>
      </c>
      <c r="H5560" s="24">
        <v>45076</v>
      </c>
      <c r="I5560" s="19" t="s">
        <v>82</v>
      </c>
      <c r="K5560" s="61" t="str">
        <f ca="1">LeaveTracker[[#This Row],[Days]]&amp;" "&amp;LeaveTracker[[#This Row],[Type of Leave]]</f>
        <v>2 VL</v>
      </c>
      <c r="L5560" s="23">
        <f ca="1">NETWORKDAYS(LeaveTracker[[#This Row],[Start Date]],LeaveTracker[[#This Row],[End Date]],lstHolidays)</f>
        <v>2</v>
      </c>
      <c r="M5560" s="27"/>
    </row>
    <row r="5561" spans="1:13" ht="30" customHeight="1" x14ac:dyDescent="0.3">
      <c r="A5561" s="27">
        <f t="shared" si="62"/>
        <v>1787</v>
      </c>
      <c r="B5561" s="31">
        <v>45068</v>
      </c>
      <c r="C5561" s="31">
        <v>45062</v>
      </c>
      <c r="D5561" s="19" t="s">
        <v>1189</v>
      </c>
      <c r="E5561" s="19" t="str">
        <f>IF(ISBLANK(LeaveTracker[[#This Row],[Employee Name]]),"-----",VLOOKUP(LeaveTracker[[#This Row],[Employee Name]],Employees[[Employee Name]:[Office]],7))</f>
        <v>ONT</v>
      </c>
      <c r="F5561" s="19" t="str">
        <f>IF(ISBLANK(LeaveTracker[[#This Row],[Employee Name]]),"-----",VLOOKUP(LeaveTracker[[#This Row],[Employee Name]],Employees[[Employee Name]:[Office]],6))</f>
        <v>REGULAR</v>
      </c>
      <c r="G5561" s="24">
        <v>45033</v>
      </c>
      <c r="H5561" s="24">
        <v>45035</v>
      </c>
      <c r="I5561" s="19" t="s">
        <v>298</v>
      </c>
      <c r="J5561" s="43" t="s">
        <v>1003</v>
      </c>
      <c r="K5561" s="61" t="str">
        <f ca="1">LeaveTracker[[#This Row],[Days]]&amp;" "&amp;LeaveTracker[[#This Row],[Type of Leave]]</f>
        <v>3 OTHER</v>
      </c>
      <c r="L5561" s="23">
        <f ca="1">NETWORKDAYS(LeaveTracker[[#This Row],[Start Date]],LeaveTracker[[#This Row],[End Date]],lstHolidays)</f>
        <v>3</v>
      </c>
      <c r="M5561" s="27"/>
    </row>
    <row r="5562" spans="1:13" ht="30" customHeight="1" x14ac:dyDescent="0.3">
      <c r="A5562" s="27">
        <f t="shared" si="62"/>
        <v>1788</v>
      </c>
      <c r="B5562" s="31">
        <v>45068</v>
      </c>
      <c r="C5562" s="31">
        <v>45055</v>
      </c>
      <c r="D5562" s="19" t="s">
        <v>1796</v>
      </c>
      <c r="E5562" s="19" t="str">
        <f>IF(ISBLANK(LeaveTracker[[#This Row],[Employee Name]]),"-----",VLOOKUP(LeaveTracker[[#This Row],[Employee Name]],Employees[[Employee Name]:[Office]],7))</f>
        <v>PICNIC GROVE</v>
      </c>
      <c r="F5562" s="19" t="str">
        <f>IF(ISBLANK(LeaveTracker[[#This Row],[Employee Name]]),"-----",VLOOKUP(LeaveTracker[[#This Row],[Employee Name]],Employees[[Employee Name]:[Office]],6))</f>
        <v>CASUAL</v>
      </c>
      <c r="G5562" s="24">
        <v>45050</v>
      </c>
      <c r="H5562" s="24">
        <v>45052</v>
      </c>
      <c r="I5562" s="19" t="s">
        <v>81</v>
      </c>
      <c r="K5562" s="61" t="str">
        <f>LeaveTracker[[#This Row],[Days]]&amp;" "&amp;LeaveTracker[[#This Row],[Type of Leave]]</f>
        <v>3 SL</v>
      </c>
      <c r="L5562" s="23">
        <v>3</v>
      </c>
      <c r="M5562" s="27"/>
    </row>
    <row r="5563" spans="1:13" ht="30" customHeight="1" x14ac:dyDescent="0.3">
      <c r="A5563" s="27">
        <f t="shared" si="62"/>
        <v>1789</v>
      </c>
      <c r="B5563" s="31">
        <v>45068</v>
      </c>
      <c r="C5563" s="31">
        <v>45054</v>
      </c>
      <c r="D5563" s="19" t="s">
        <v>347</v>
      </c>
      <c r="E5563" s="19" t="str">
        <f>IF(ISBLANK(LeaveTracker[[#This Row],[Employee Name]]),"-----",VLOOKUP(LeaveTracker[[#This Row],[Employee Name]],Employees[[Employee Name]:[Office]],7))</f>
        <v>PICNIC GROVE</v>
      </c>
      <c r="F5563" s="19" t="str">
        <f>IF(ISBLANK(LeaveTracker[[#This Row],[Employee Name]]),"-----",VLOOKUP(LeaveTracker[[#This Row],[Employee Name]],Employees[[Employee Name]:[Office]],6))</f>
        <v>REGULAR</v>
      </c>
      <c r="G5563" s="24">
        <v>45043</v>
      </c>
      <c r="H5563" s="24">
        <v>45048</v>
      </c>
      <c r="I5563" s="19" t="s">
        <v>81</v>
      </c>
      <c r="K5563" s="61" t="str">
        <f>LeaveTracker[[#This Row],[Days]]&amp;" "&amp;LeaveTracker[[#This Row],[Type of Leave]]</f>
        <v>5 SL</v>
      </c>
      <c r="L5563" s="23">
        <v>5</v>
      </c>
      <c r="M5563" s="27"/>
    </row>
    <row r="5564" spans="1:13" ht="30" customHeight="1" x14ac:dyDescent="0.3">
      <c r="A5564" s="27">
        <f t="shared" si="62"/>
        <v>1790</v>
      </c>
      <c r="B5564" s="31">
        <v>45068</v>
      </c>
      <c r="C5564" s="31">
        <v>45049</v>
      </c>
      <c r="D5564" s="19" t="s">
        <v>1886</v>
      </c>
      <c r="E5564" s="19" t="str">
        <f>IF(ISBLANK(LeaveTracker[[#This Row],[Employee Name]]),"-----",VLOOKUP(LeaveTracker[[#This Row],[Employee Name]],Employees[[Employee Name]:[Office]],7))</f>
        <v>CEO</v>
      </c>
      <c r="F5564" s="19" t="str">
        <f>IF(ISBLANK(LeaveTracker[[#This Row],[Employee Name]]),"-----",VLOOKUP(LeaveTracker[[#This Row],[Employee Name]],Employees[[Employee Name]:[Office]],6))</f>
        <v>CASUAL</v>
      </c>
      <c r="G5564" s="24">
        <v>45044</v>
      </c>
      <c r="H5564" s="24">
        <v>45044</v>
      </c>
      <c r="I5564" s="19" t="s">
        <v>81</v>
      </c>
      <c r="K5564" s="61" t="str">
        <f ca="1">LeaveTracker[[#This Row],[Days]]&amp;" "&amp;LeaveTracker[[#This Row],[Type of Leave]]</f>
        <v>1 SL</v>
      </c>
      <c r="L5564" s="23">
        <f ca="1">NETWORKDAYS(LeaveTracker[[#This Row],[Start Date]],LeaveTracker[[#This Row],[End Date]],lstHolidays)</f>
        <v>1</v>
      </c>
      <c r="M5564" s="27"/>
    </row>
    <row r="5565" spans="1:13" ht="30" customHeight="1" x14ac:dyDescent="0.3">
      <c r="A5565" s="27">
        <f t="shared" si="62"/>
        <v>1791</v>
      </c>
      <c r="B5565" s="31">
        <v>45068</v>
      </c>
      <c r="C5565" s="31">
        <v>45054</v>
      </c>
      <c r="D5565" s="19" t="s">
        <v>1953</v>
      </c>
      <c r="E5565" s="19" t="str">
        <f>IF(ISBLANK(LeaveTracker[[#This Row],[Employee Name]]),"-----",VLOOKUP(LeaveTracker[[#This Row],[Employee Name]],Employees[[Employee Name]:[Office]],7))</f>
        <v>GSO</v>
      </c>
      <c r="F5565" s="19" t="str">
        <f>IF(ISBLANK(LeaveTracker[[#This Row],[Employee Name]]),"-----",VLOOKUP(LeaveTracker[[#This Row],[Employee Name]],Employees[[Employee Name]:[Office]],6))</f>
        <v>CASUAL</v>
      </c>
      <c r="G5565" s="24">
        <v>45061</v>
      </c>
      <c r="H5565" s="24">
        <v>45062</v>
      </c>
      <c r="I5565" s="19" t="s">
        <v>82</v>
      </c>
      <c r="K5565" s="61" t="str">
        <f ca="1">LeaveTracker[[#This Row],[Days]]&amp;" "&amp;LeaveTracker[[#This Row],[Type of Leave]]</f>
        <v>2 VL</v>
      </c>
      <c r="L5565" s="23">
        <f ca="1">NETWORKDAYS(LeaveTracker[[#This Row],[Start Date]],LeaveTracker[[#This Row],[End Date]],lstHolidays)</f>
        <v>2</v>
      </c>
      <c r="M5565" s="27"/>
    </row>
    <row r="5566" spans="1:13" ht="30" customHeight="1" x14ac:dyDescent="0.3">
      <c r="A5566" s="27">
        <f t="shared" si="62"/>
        <v>1792</v>
      </c>
      <c r="B5566" s="31">
        <v>45068</v>
      </c>
      <c r="C5566" s="31">
        <v>45057</v>
      </c>
      <c r="D5566" s="19" t="s">
        <v>121</v>
      </c>
      <c r="E5566" s="19" t="str">
        <f>IF(ISBLANK(LeaveTracker[[#This Row],[Employee Name]]),"-----",VLOOKUP(LeaveTracker[[#This Row],[Employee Name]],Employees[[Employee Name]:[Office]],7))</f>
        <v>CHARACTER OFFICE</v>
      </c>
      <c r="F5566" s="19" t="str">
        <f>IF(ISBLANK(LeaveTracker[[#This Row],[Employee Name]]),"-----",VLOOKUP(LeaveTracker[[#This Row],[Employee Name]],Employees[[Employee Name]:[Office]],6))</f>
        <v>REGULAR</v>
      </c>
      <c r="G5566" s="24">
        <v>45054</v>
      </c>
      <c r="H5566" s="24">
        <v>45056</v>
      </c>
      <c r="I5566" s="19" t="s">
        <v>81</v>
      </c>
      <c r="K5566" s="61" t="str">
        <f ca="1">LeaveTracker[[#This Row],[Days]]&amp;" "&amp;LeaveTracker[[#This Row],[Type of Leave]]</f>
        <v>3 SL</v>
      </c>
      <c r="L5566" s="23">
        <f ca="1">NETWORKDAYS(LeaveTracker[[#This Row],[Start Date]],LeaveTracker[[#This Row],[End Date]],lstHolidays)</f>
        <v>3</v>
      </c>
      <c r="M5566" s="27"/>
    </row>
    <row r="5567" spans="1:13" ht="30" customHeight="1" x14ac:dyDescent="0.3">
      <c r="A5567" s="27">
        <f t="shared" si="62"/>
        <v>1793</v>
      </c>
      <c r="B5567" s="31">
        <v>45068</v>
      </c>
      <c r="C5567" s="31">
        <v>45054</v>
      </c>
      <c r="D5567" s="19" t="s">
        <v>1326</v>
      </c>
      <c r="E5567" s="19" t="str">
        <f>IF(ISBLANK(LeaveTracker[[#This Row],[Employee Name]]),"-----",VLOOKUP(LeaveTracker[[#This Row],[Employee Name]],Employees[[Employee Name]:[Office]],7))</f>
        <v>CHO</v>
      </c>
      <c r="F5567" s="19" t="str">
        <f>IF(ISBLANK(LeaveTracker[[#This Row],[Employee Name]]),"-----",VLOOKUP(LeaveTracker[[#This Row],[Employee Name]],Employees[[Employee Name]:[Office]],6))</f>
        <v>REGULAR</v>
      </c>
      <c r="G5567" s="24">
        <v>45061</v>
      </c>
      <c r="H5567" s="24">
        <v>45062</v>
      </c>
      <c r="I5567" s="19" t="s">
        <v>298</v>
      </c>
      <c r="J5567" s="43" t="s">
        <v>1003</v>
      </c>
      <c r="K5567" s="61" t="str">
        <f ca="1">LeaveTracker[[#This Row],[Days]]&amp;" "&amp;LeaveTracker[[#This Row],[Type of Leave]]</f>
        <v>2 OTHER</v>
      </c>
      <c r="L5567" s="23">
        <f ca="1">NETWORKDAYS(LeaveTracker[[#This Row],[Start Date]],LeaveTracker[[#This Row],[End Date]],lstHolidays)</f>
        <v>2</v>
      </c>
      <c r="M5567" s="27"/>
    </row>
    <row r="5568" spans="1:13" ht="30" customHeight="1" x14ac:dyDescent="0.3">
      <c r="A5568" s="27">
        <f t="shared" si="62"/>
        <v>1794</v>
      </c>
      <c r="B5568" s="31">
        <v>45068</v>
      </c>
      <c r="C5568" s="31">
        <v>45057</v>
      </c>
      <c r="D5568" s="19" t="s">
        <v>1097</v>
      </c>
      <c r="E5568" s="19" t="str">
        <f>IF(ISBLANK(LeaveTracker[[#This Row],[Employee Name]]),"-----",VLOOKUP(LeaveTracker[[#This Row],[Employee Name]],Employees[[Employee Name]:[Office]],7))</f>
        <v>ADMIN OFFICE</v>
      </c>
      <c r="F5568" s="19" t="str">
        <f>IF(ISBLANK(LeaveTracker[[#This Row],[Employee Name]]),"-----",VLOOKUP(LeaveTracker[[#This Row],[Employee Name]],Employees[[Employee Name]:[Office]],6))</f>
        <v>REGULAR</v>
      </c>
      <c r="G5568" s="24">
        <v>45076</v>
      </c>
      <c r="H5568" s="24">
        <v>45076</v>
      </c>
      <c r="I5568" s="19" t="s">
        <v>82</v>
      </c>
      <c r="K5568" s="61" t="str">
        <f ca="1">LeaveTracker[[#This Row],[Days]]&amp;" "&amp;LeaveTracker[[#This Row],[Type of Leave]]</f>
        <v>1 VL</v>
      </c>
      <c r="L5568" s="23">
        <f ca="1">NETWORKDAYS(LeaveTracker[[#This Row],[Start Date]],LeaveTracker[[#This Row],[End Date]],lstHolidays)</f>
        <v>1</v>
      </c>
      <c r="M5568" s="27"/>
    </row>
    <row r="5569" spans="1:13" ht="30" customHeight="1" x14ac:dyDescent="0.3">
      <c r="A5569" s="27">
        <f t="shared" si="62"/>
        <v>1795</v>
      </c>
      <c r="B5569" s="31">
        <v>45068</v>
      </c>
      <c r="C5569" s="31">
        <v>45056</v>
      </c>
      <c r="D5569" s="19" t="s">
        <v>1761</v>
      </c>
      <c r="E5569" s="19" t="str">
        <f>IF(ISBLANK(LeaveTracker[[#This Row],[Employee Name]]),"-----",VLOOKUP(LeaveTracker[[#This Row],[Employee Name]],Employees[[Employee Name]:[Office]],7))</f>
        <v>CSWDO</v>
      </c>
      <c r="F5569" s="19" t="str">
        <f>IF(ISBLANK(LeaveTracker[[#This Row],[Employee Name]]),"-----",VLOOKUP(LeaveTracker[[#This Row],[Employee Name]],Employees[[Employee Name]:[Office]],6))</f>
        <v>CASUAL</v>
      </c>
      <c r="G5569" s="24">
        <v>45048</v>
      </c>
      <c r="H5569" s="24">
        <v>45050</v>
      </c>
      <c r="I5569" s="19" t="s">
        <v>81</v>
      </c>
      <c r="K5569" s="61" t="str">
        <f ca="1">LeaveTracker[[#This Row],[Days]]&amp;" "&amp;LeaveTracker[[#This Row],[Type of Leave]]</f>
        <v>3 SL</v>
      </c>
      <c r="L5569" s="23">
        <f ca="1">NETWORKDAYS(LeaveTracker[[#This Row],[Start Date]],LeaveTracker[[#This Row],[End Date]],lstHolidays)</f>
        <v>3</v>
      </c>
      <c r="M5569" s="27"/>
    </row>
    <row r="5570" spans="1:13" ht="30" customHeight="1" x14ac:dyDescent="0.3">
      <c r="A5570" s="27">
        <f t="shared" si="62"/>
        <v>1796</v>
      </c>
      <c r="B5570" s="31">
        <v>45068</v>
      </c>
      <c r="C5570" s="31">
        <v>45063</v>
      </c>
      <c r="D5570" s="19" t="s">
        <v>744</v>
      </c>
      <c r="E5570" s="19" t="str">
        <f>IF(ISBLANK(LeaveTracker[[#This Row],[Employee Name]]),"-----",VLOOKUP(LeaveTracker[[#This Row],[Employee Name]],Employees[[Employee Name]:[Office]],7))</f>
        <v>CSWDO</v>
      </c>
      <c r="F5570" s="19" t="str">
        <f>IF(ISBLANK(LeaveTracker[[#This Row],[Employee Name]]),"-----",VLOOKUP(LeaveTracker[[#This Row],[Employee Name]],Employees[[Employee Name]:[Office]],6))</f>
        <v>REGULAR</v>
      </c>
      <c r="G5570" s="24">
        <v>45063</v>
      </c>
      <c r="H5570" s="24">
        <v>45063</v>
      </c>
      <c r="I5570" s="19" t="s">
        <v>298</v>
      </c>
      <c r="J5570" s="43" t="s">
        <v>1003</v>
      </c>
      <c r="K5570" s="61" t="str">
        <f ca="1">LeaveTracker[[#This Row],[Days]]&amp;" "&amp;LeaveTracker[[#This Row],[Type of Leave]]</f>
        <v>1 OTHER</v>
      </c>
      <c r="L5570" s="23">
        <f ca="1">NETWORKDAYS(LeaveTracker[[#This Row],[Start Date]],LeaveTracker[[#This Row],[End Date]],lstHolidays)</f>
        <v>1</v>
      </c>
      <c r="M5570" s="27"/>
    </row>
    <row r="5571" spans="1:13" ht="30" customHeight="1" x14ac:dyDescent="0.3">
      <c r="A5571" s="27">
        <f t="shared" si="62"/>
        <v>1797</v>
      </c>
      <c r="B5571" s="31">
        <v>45068</v>
      </c>
      <c r="C5571" s="31">
        <v>45057</v>
      </c>
      <c r="D5571" s="19" t="s">
        <v>525</v>
      </c>
      <c r="E5571" s="19" t="str">
        <f>IF(ISBLANK(LeaveTracker[[#This Row],[Employee Name]]),"-----",VLOOKUP(LeaveTracker[[#This Row],[Employee Name]],Employees[[Employee Name]:[Office]],7))</f>
        <v>GSO</v>
      </c>
      <c r="F5571" s="19" t="str">
        <f>IF(ISBLANK(LeaveTracker[[#This Row],[Employee Name]]),"-----",VLOOKUP(LeaveTracker[[#This Row],[Employee Name]],Employees[[Employee Name]:[Office]],6))</f>
        <v>REGULAR</v>
      </c>
      <c r="G5571" s="24">
        <v>45056</v>
      </c>
      <c r="H5571" s="24">
        <v>45056</v>
      </c>
      <c r="I5571" s="19" t="s">
        <v>81</v>
      </c>
      <c r="K5571" s="61" t="str">
        <f ca="1">LeaveTracker[[#This Row],[Days]]&amp;" "&amp;LeaveTracker[[#This Row],[Type of Leave]]</f>
        <v>1 SL</v>
      </c>
      <c r="L5571" s="23">
        <f ca="1">NETWORKDAYS(LeaveTracker[[#This Row],[Start Date]],LeaveTracker[[#This Row],[End Date]],lstHolidays)</f>
        <v>1</v>
      </c>
      <c r="M5571" s="27"/>
    </row>
    <row r="5572" spans="1:13" ht="30" customHeight="1" x14ac:dyDescent="0.3">
      <c r="A5572" s="27">
        <f t="shared" si="62"/>
        <v>1798</v>
      </c>
      <c r="B5572" s="31">
        <v>45068</v>
      </c>
      <c r="C5572" s="31">
        <v>45056</v>
      </c>
      <c r="D5572" s="19" t="s">
        <v>2129</v>
      </c>
      <c r="E5572" s="19" t="str">
        <f>IF(ISBLANK(LeaveTracker[[#This Row],[Employee Name]]),"-----",VLOOKUP(LeaveTracker[[#This Row],[Employee Name]],Employees[[Employee Name]:[Office]],7))</f>
        <v>CEO</v>
      </c>
      <c r="F5572" s="19">
        <f>IF(ISBLANK(LeaveTracker[[#This Row],[Employee Name]]),"-----",VLOOKUP(LeaveTracker[[#This Row],[Employee Name]],Employees[[Employee Name]:[Office]],6))</f>
        <v>0</v>
      </c>
      <c r="G5572" s="24">
        <v>45055</v>
      </c>
      <c r="H5572" s="24">
        <v>45055</v>
      </c>
      <c r="I5572" s="19" t="s">
        <v>81</v>
      </c>
      <c r="K5572" s="61" t="str">
        <f ca="1">LeaveTracker[[#This Row],[Days]]&amp;" "&amp;LeaveTracker[[#This Row],[Type of Leave]]</f>
        <v>1 SL</v>
      </c>
      <c r="L5572" s="23">
        <f ca="1">NETWORKDAYS(LeaveTracker[[#This Row],[Start Date]],LeaveTracker[[#This Row],[End Date]],lstHolidays)</f>
        <v>1</v>
      </c>
      <c r="M5572" s="27"/>
    </row>
    <row r="5573" spans="1:13" ht="30" customHeight="1" x14ac:dyDescent="0.3">
      <c r="A5573" s="27">
        <f t="shared" si="62"/>
        <v>1799</v>
      </c>
      <c r="B5573" s="31">
        <v>45068</v>
      </c>
      <c r="C5573" s="31">
        <v>45055</v>
      </c>
      <c r="D5573" s="19" t="s">
        <v>583</v>
      </c>
      <c r="E5573" s="19" t="str">
        <f>IF(ISBLANK(LeaveTracker[[#This Row],[Employee Name]]),"-----",VLOOKUP(LeaveTracker[[#This Row],[Employee Name]],Employees[[Employee Name]:[Office]],7))</f>
        <v>CCT</v>
      </c>
      <c r="F5573" s="19" t="str">
        <f>IF(ISBLANK(LeaveTracker[[#This Row],[Employee Name]]),"-----",VLOOKUP(LeaveTracker[[#This Row],[Employee Name]],Employees[[Employee Name]:[Office]],6))</f>
        <v>REGULAR</v>
      </c>
      <c r="G5573" s="24">
        <v>45050</v>
      </c>
      <c r="H5573" s="24">
        <v>45051</v>
      </c>
      <c r="I5573" s="19" t="s">
        <v>81</v>
      </c>
      <c r="K5573" s="61" t="str">
        <f ca="1">LeaveTracker[[#This Row],[Days]]&amp;" "&amp;LeaveTracker[[#This Row],[Type of Leave]]</f>
        <v>2 SL</v>
      </c>
      <c r="L5573" s="23">
        <f ca="1">NETWORKDAYS(LeaveTracker[[#This Row],[Start Date]],LeaveTracker[[#This Row],[End Date]],lstHolidays)</f>
        <v>2</v>
      </c>
      <c r="M5573" s="27"/>
    </row>
    <row r="5574" spans="1:13" ht="30" customHeight="1" x14ac:dyDescent="0.3">
      <c r="A5574" s="27">
        <f t="shared" si="62"/>
        <v>1800</v>
      </c>
      <c r="B5574" s="31">
        <v>45068</v>
      </c>
      <c r="C5574" s="31">
        <v>45055</v>
      </c>
      <c r="D5574" s="19" t="s">
        <v>367</v>
      </c>
      <c r="E5574" s="19" t="str">
        <f>IF(ISBLANK(LeaveTracker[[#This Row],[Employee Name]]),"-----",VLOOKUP(LeaveTracker[[#This Row],[Employee Name]],Employees[[Employee Name]:[Office]],7))</f>
        <v>CCT</v>
      </c>
      <c r="F5574" s="19" t="str">
        <f>IF(ISBLANK(LeaveTracker[[#This Row],[Employee Name]]),"-----",VLOOKUP(LeaveTracker[[#This Row],[Employee Name]],Employees[[Employee Name]:[Office]],6))</f>
        <v>REGULAR</v>
      </c>
      <c r="G5574" s="24">
        <v>45054</v>
      </c>
      <c r="H5574" s="24">
        <v>45054</v>
      </c>
      <c r="I5574" s="19" t="s">
        <v>81</v>
      </c>
      <c r="K5574" s="61" t="str">
        <f ca="1">LeaveTracker[[#This Row],[Days]]&amp;" "&amp;LeaveTracker[[#This Row],[Type of Leave]]</f>
        <v>1 SL</v>
      </c>
      <c r="L5574" s="23">
        <f ca="1">NETWORKDAYS(LeaveTracker[[#This Row],[Start Date]],LeaveTracker[[#This Row],[End Date]],lstHolidays)</f>
        <v>1</v>
      </c>
      <c r="M5574" s="27"/>
    </row>
    <row r="5575" spans="1:13" ht="30" customHeight="1" x14ac:dyDescent="0.3">
      <c r="A5575" s="27">
        <f t="shared" si="62"/>
        <v>1801</v>
      </c>
      <c r="B5575" s="31">
        <v>45068</v>
      </c>
      <c r="C5575" s="31">
        <v>45054</v>
      </c>
      <c r="D5575" s="19" t="s">
        <v>2340</v>
      </c>
      <c r="E5575" s="19" t="str">
        <f>IF(ISBLANK(LeaveTracker[[#This Row],[Employee Name]]),"-----",VLOOKUP(LeaveTracker[[#This Row],[Employee Name]],Employees[[Employee Name]:[Office]],7))</f>
        <v>CHO</v>
      </c>
      <c r="F5575" s="19">
        <f>IF(ISBLANK(LeaveTracker[[#This Row],[Employee Name]]),"-----",VLOOKUP(LeaveTracker[[#This Row],[Employee Name]],Employees[[Employee Name]:[Office]],6))</f>
        <v>0</v>
      </c>
      <c r="G5575" s="24">
        <v>45048</v>
      </c>
      <c r="H5575" s="24">
        <v>45051</v>
      </c>
      <c r="I5575" s="19" t="s">
        <v>81</v>
      </c>
      <c r="K5575" s="61" t="str">
        <f ca="1">LeaveTracker[[#This Row],[Days]]&amp;" "&amp;LeaveTracker[[#This Row],[Type of Leave]]</f>
        <v>4 SL</v>
      </c>
      <c r="L5575" s="23">
        <f ca="1">NETWORKDAYS(LeaveTracker[[#This Row],[Start Date]],LeaveTracker[[#This Row],[End Date]],lstHolidays)</f>
        <v>4</v>
      </c>
      <c r="M5575" s="27"/>
    </row>
    <row r="5576" spans="1:13" ht="30" customHeight="1" x14ac:dyDescent="0.3">
      <c r="A5576" s="27">
        <f t="shared" si="62"/>
        <v>1802</v>
      </c>
      <c r="B5576" s="31">
        <v>45068</v>
      </c>
      <c r="C5576" s="31">
        <v>45054</v>
      </c>
      <c r="D5576" s="19" t="s">
        <v>2340</v>
      </c>
      <c r="E5576" s="19" t="str">
        <f>IF(ISBLANK(LeaveTracker[[#This Row],[Employee Name]]),"-----",VLOOKUP(LeaveTracker[[#This Row],[Employee Name]],Employees[[Employee Name]:[Office]],7))</f>
        <v>CHO</v>
      </c>
      <c r="F5576" s="19">
        <f>IF(ISBLANK(LeaveTracker[[#This Row],[Employee Name]]),"-----",VLOOKUP(LeaveTracker[[#This Row],[Employee Name]],Employees[[Employee Name]:[Office]],6))</f>
        <v>0</v>
      </c>
      <c r="G5576" s="24">
        <v>45040</v>
      </c>
      <c r="H5576" s="24">
        <v>45044</v>
      </c>
      <c r="I5576" s="19" t="s">
        <v>81</v>
      </c>
      <c r="K5576" s="61" t="str">
        <f ca="1">LeaveTracker[[#This Row],[Days]]&amp;" "&amp;LeaveTracker[[#This Row],[Type of Leave]]</f>
        <v>5 SL</v>
      </c>
      <c r="L5576" s="23">
        <f ca="1">NETWORKDAYS(LeaveTracker[[#This Row],[Start Date]],LeaveTracker[[#This Row],[End Date]],lstHolidays)</f>
        <v>5</v>
      </c>
      <c r="M5576" s="27"/>
    </row>
    <row r="5577" spans="1:13" ht="30" customHeight="1" x14ac:dyDescent="0.3">
      <c r="A5577" s="27">
        <f t="shared" si="62"/>
        <v>1803</v>
      </c>
      <c r="B5577" s="31">
        <v>45068</v>
      </c>
      <c r="C5577" s="31">
        <v>45056</v>
      </c>
      <c r="D5577" s="19" t="s">
        <v>726</v>
      </c>
      <c r="E5577" s="19" t="str">
        <f>IF(ISBLANK(LeaveTracker[[#This Row],[Employee Name]]),"-----",VLOOKUP(LeaveTracker[[#This Row],[Employee Name]],Employees[[Employee Name]:[Office]],7))</f>
        <v>SP</v>
      </c>
      <c r="F5577" s="19" t="str">
        <f>IF(ISBLANK(LeaveTracker[[#This Row],[Employee Name]]),"-----",VLOOKUP(LeaveTracker[[#This Row],[Employee Name]],Employees[[Employee Name]:[Office]],6))</f>
        <v>REGULAR</v>
      </c>
      <c r="G5577" s="24">
        <v>45055</v>
      </c>
      <c r="H5577" s="24">
        <v>45055</v>
      </c>
      <c r="I5577" s="19" t="s">
        <v>81</v>
      </c>
      <c r="K5577" s="61" t="str">
        <f ca="1">LeaveTracker[[#This Row],[Days]]&amp;" "&amp;LeaveTracker[[#This Row],[Type of Leave]]</f>
        <v>1 SL</v>
      </c>
      <c r="L5577" s="23">
        <f ca="1">NETWORKDAYS(LeaveTracker[[#This Row],[Start Date]],LeaveTracker[[#This Row],[End Date]],lstHolidays)</f>
        <v>1</v>
      </c>
      <c r="M5577" s="27"/>
    </row>
    <row r="5578" spans="1:13" ht="30" customHeight="1" x14ac:dyDescent="0.3">
      <c r="A5578" s="27">
        <f t="shared" si="62"/>
        <v>1804</v>
      </c>
      <c r="B5578" s="31">
        <v>45068</v>
      </c>
      <c r="C5578" s="31">
        <v>45056</v>
      </c>
      <c r="D5578" s="19" t="s">
        <v>878</v>
      </c>
      <c r="E5578" s="19" t="str">
        <f>IF(ISBLANK(LeaveTracker[[#This Row],[Employee Name]]),"-----",VLOOKUP(LeaveTracker[[#This Row],[Employee Name]],Employees[[Employee Name]:[Office]],7))</f>
        <v>GSO</v>
      </c>
      <c r="F5578" s="19" t="str">
        <f>IF(ISBLANK(LeaveTracker[[#This Row],[Employee Name]]),"-----",VLOOKUP(LeaveTracker[[#This Row],[Employee Name]],Employees[[Employee Name]:[Office]],6))</f>
        <v>REGULAR</v>
      </c>
      <c r="G5578" s="24">
        <v>45064</v>
      </c>
      <c r="H5578" s="24">
        <v>45064</v>
      </c>
      <c r="I5578" s="19" t="s">
        <v>82</v>
      </c>
      <c r="K5578" s="61" t="str">
        <f ca="1">LeaveTracker[[#This Row],[Days]]&amp;" "&amp;LeaveTracker[[#This Row],[Type of Leave]]</f>
        <v>1 VL</v>
      </c>
      <c r="L5578" s="23">
        <f ca="1">NETWORKDAYS(LeaveTracker[[#This Row],[Start Date]],LeaveTracker[[#This Row],[End Date]],lstHolidays)</f>
        <v>1</v>
      </c>
      <c r="M5578" s="27"/>
    </row>
    <row r="5579" spans="1:13" ht="30" customHeight="1" x14ac:dyDescent="0.3">
      <c r="A5579" s="27">
        <f t="shared" si="62"/>
        <v>1805</v>
      </c>
      <c r="B5579" s="31">
        <v>45068</v>
      </c>
      <c r="C5579" s="31">
        <v>45056</v>
      </c>
      <c r="D5579" s="19" t="s">
        <v>1080</v>
      </c>
      <c r="E5579" s="19" t="str">
        <f>IF(ISBLANK(LeaveTracker[[#This Row],[Employee Name]]),"-----",VLOOKUP(LeaveTracker[[#This Row],[Employee Name]],Employees[[Employee Name]:[Office]],7))</f>
        <v>CTO</v>
      </c>
      <c r="F5579" s="19" t="str">
        <f>IF(ISBLANK(LeaveTracker[[#This Row],[Employee Name]]),"-----",VLOOKUP(LeaveTracker[[#This Row],[Employee Name]],Employees[[Employee Name]:[Office]],6))</f>
        <v>REGULAR</v>
      </c>
      <c r="G5579" s="24">
        <v>45055</v>
      </c>
      <c r="H5579" s="24">
        <v>45055</v>
      </c>
      <c r="I5579" s="19" t="s">
        <v>81</v>
      </c>
      <c r="K5579" s="61" t="str">
        <f ca="1">LeaveTracker[[#This Row],[Days]]&amp;" "&amp;LeaveTracker[[#This Row],[Type of Leave]]</f>
        <v>1 SL</v>
      </c>
      <c r="L5579" s="23">
        <f ca="1">NETWORKDAYS(LeaveTracker[[#This Row],[Start Date]],LeaveTracker[[#This Row],[End Date]],lstHolidays)</f>
        <v>1</v>
      </c>
      <c r="M5579" s="27"/>
    </row>
    <row r="5580" spans="1:13" ht="30" customHeight="1" x14ac:dyDescent="0.3">
      <c r="A5580" s="27">
        <f t="shared" si="62"/>
        <v>1806</v>
      </c>
      <c r="B5580" s="31">
        <v>45068</v>
      </c>
      <c r="C5580" s="31">
        <v>45056</v>
      </c>
      <c r="D5580" s="19" t="s">
        <v>618</v>
      </c>
      <c r="E5580" s="19" t="str">
        <f>IF(ISBLANK(LeaveTracker[[#This Row],[Employee Name]]),"-----",VLOOKUP(LeaveTracker[[#This Row],[Employee Name]],Employees[[Employee Name]:[Office]],7))</f>
        <v>EEO/ CITY MARKET</v>
      </c>
      <c r="F5580" s="19" t="str">
        <f>IF(ISBLANK(LeaveTracker[[#This Row],[Employee Name]]),"-----",VLOOKUP(LeaveTracker[[#This Row],[Employee Name]],Employees[[Employee Name]:[Office]],6))</f>
        <v>REGULAR</v>
      </c>
      <c r="G5580" s="24">
        <v>45077</v>
      </c>
      <c r="H5580" s="24">
        <v>45078</v>
      </c>
      <c r="I5580" s="19" t="s">
        <v>82</v>
      </c>
      <c r="K5580" s="61" t="str">
        <f ca="1">LeaveTracker[[#This Row],[Days]]&amp;" "&amp;LeaveTracker[[#This Row],[Type of Leave]]</f>
        <v>2 VL</v>
      </c>
      <c r="L5580" s="23">
        <f ca="1">NETWORKDAYS(LeaveTracker[[#This Row],[Start Date]],LeaveTracker[[#This Row],[End Date]],lstHolidays)</f>
        <v>2</v>
      </c>
      <c r="M5580" s="27"/>
    </row>
    <row r="5581" spans="1:13" ht="30" customHeight="1" x14ac:dyDescent="0.3">
      <c r="A5581" s="27">
        <v>1806</v>
      </c>
      <c r="B5581" s="31">
        <v>45068</v>
      </c>
      <c r="C5581" s="31">
        <v>45056</v>
      </c>
      <c r="D5581" s="19" t="s">
        <v>618</v>
      </c>
      <c r="E5581" s="19" t="str">
        <f>IF(ISBLANK(LeaveTracker[[#This Row],[Employee Name]]),"-----",VLOOKUP(LeaveTracker[[#This Row],[Employee Name]],Employees[[Employee Name]:[Office]],7))</f>
        <v>EEO/ CITY MARKET</v>
      </c>
      <c r="F5581" s="19" t="str">
        <f>IF(ISBLANK(LeaveTracker[[#This Row],[Employee Name]]),"-----",VLOOKUP(LeaveTracker[[#This Row],[Employee Name]],Employees[[Employee Name]:[Office]],6))</f>
        <v>REGULAR</v>
      </c>
      <c r="G5581" s="24">
        <v>45080</v>
      </c>
      <c r="H5581" s="24">
        <v>45080</v>
      </c>
      <c r="I5581" s="19" t="s">
        <v>82</v>
      </c>
      <c r="K5581" s="61" t="str">
        <f ca="1">LeaveTracker[[#This Row],[Days]]&amp;" "&amp;LeaveTracker[[#This Row],[Type of Leave]]</f>
        <v>0 VL</v>
      </c>
      <c r="L5581" s="23">
        <f ca="1">NETWORKDAYS(LeaveTracker[[#This Row],[Start Date]],LeaveTracker[[#This Row],[End Date]],lstHolidays)</f>
        <v>0</v>
      </c>
      <c r="M5581" s="27"/>
    </row>
    <row r="5582" spans="1:13" ht="30" customHeight="1" x14ac:dyDescent="0.3">
      <c r="A5582" s="27">
        <f t="shared" si="62"/>
        <v>1807</v>
      </c>
      <c r="B5582" s="31">
        <v>45068</v>
      </c>
      <c r="C5582" s="31">
        <v>45056</v>
      </c>
      <c r="D5582" s="19" t="s">
        <v>626</v>
      </c>
      <c r="E5582" s="19" t="str">
        <f>IF(ISBLANK(LeaveTracker[[#This Row],[Employee Name]]),"-----",VLOOKUP(LeaveTracker[[#This Row],[Employee Name]],Employees[[Employee Name]:[Office]],7))</f>
        <v>EEO/ CITY MARKET</v>
      </c>
      <c r="F5582" s="19" t="str">
        <f>IF(ISBLANK(LeaveTracker[[#This Row],[Employee Name]]),"-----",VLOOKUP(LeaveTracker[[#This Row],[Employee Name]],Employees[[Employee Name]:[Office]],6))</f>
        <v>REGULAR</v>
      </c>
      <c r="G5582" s="24">
        <v>45130</v>
      </c>
      <c r="H5582" s="24">
        <v>45150</v>
      </c>
      <c r="I5582" s="19" t="s">
        <v>82</v>
      </c>
      <c r="K5582" s="61" t="str">
        <f ca="1">LeaveTracker[[#This Row],[Days]]&amp;" "&amp;LeaveTracker[[#This Row],[Type of Leave]]</f>
        <v>15 VL</v>
      </c>
      <c r="L5582" s="23">
        <f ca="1">NETWORKDAYS(LeaveTracker[[#This Row],[Start Date]],LeaveTracker[[#This Row],[End Date]],lstHolidays)</f>
        <v>15</v>
      </c>
      <c r="M5582" s="27"/>
    </row>
    <row r="5583" spans="1:13" ht="30" customHeight="1" x14ac:dyDescent="0.3">
      <c r="A5583" s="27">
        <f t="shared" si="62"/>
        <v>1808</v>
      </c>
      <c r="B5583" s="31">
        <v>45068</v>
      </c>
      <c r="C5583" s="31">
        <v>45055</v>
      </c>
      <c r="D5583" s="19" t="s">
        <v>402</v>
      </c>
      <c r="E5583" s="19" t="str">
        <f>IF(ISBLANK(LeaveTracker[[#This Row],[Employee Name]]),"-----",VLOOKUP(LeaveTracker[[#This Row],[Employee Name]],Employees[[Employee Name]:[Office]],7))</f>
        <v>CTO</v>
      </c>
      <c r="F5583" s="19" t="str">
        <f>IF(ISBLANK(LeaveTracker[[#This Row],[Employee Name]]),"-----",VLOOKUP(LeaveTracker[[#This Row],[Employee Name]],Employees[[Employee Name]:[Office]],6))</f>
        <v>REGULAR</v>
      </c>
      <c r="G5583" s="24">
        <v>45054</v>
      </c>
      <c r="H5583" s="24">
        <v>45054</v>
      </c>
      <c r="I5583" s="19" t="s">
        <v>81</v>
      </c>
      <c r="K5583" s="61" t="str">
        <f ca="1">LeaveTracker[[#This Row],[Days]]&amp;" "&amp;LeaveTracker[[#This Row],[Type of Leave]]</f>
        <v>1 SL</v>
      </c>
      <c r="L5583" s="23">
        <f ca="1">NETWORKDAYS(LeaveTracker[[#This Row],[Start Date]],LeaveTracker[[#This Row],[End Date]],lstHolidays)</f>
        <v>1</v>
      </c>
      <c r="M5583" s="27"/>
    </row>
    <row r="5584" spans="1:13" ht="30" customHeight="1" x14ac:dyDescent="0.3">
      <c r="A5584" s="27">
        <f t="shared" si="62"/>
        <v>1809</v>
      </c>
      <c r="B5584" s="31">
        <v>45068</v>
      </c>
      <c r="C5584" s="31">
        <v>45054</v>
      </c>
      <c r="D5584" s="19" t="s">
        <v>1268</v>
      </c>
      <c r="E5584" s="19" t="str">
        <f>IF(ISBLANK(LeaveTracker[[#This Row],[Employee Name]]),"-----",VLOOKUP(LeaveTracker[[#This Row],[Employee Name]],Employees[[Employee Name]:[Office]],7))</f>
        <v>CHO</v>
      </c>
      <c r="F5584" s="19" t="str">
        <f>IF(ISBLANK(LeaveTracker[[#This Row],[Employee Name]]),"-----",VLOOKUP(LeaveTracker[[#This Row],[Employee Name]],Employees[[Employee Name]:[Office]],6))</f>
        <v>REGULAR</v>
      </c>
      <c r="G5584" s="24">
        <v>45066</v>
      </c>
      <c r="H5584" s="24">
        <v>45066</v>
      </c>
      <c r="I5584" s="19" t="s">
        <v>298</v>
      </c>
      <c r="J5584" s="43" t="s">
        <v>1003</v>
      </c>
      <c r="K5584" s="61" t="str">
        <f ca="1">LeaveTracker[[#This Row],[Days]]&amp;" "&amp;LeaveTracker[[#This Row],[Type of Leave]]</f>
        <v>0 OTHER</v>
      </c>
      <c r="L5584" s="23">
        <f ca="1">NETWORKDAYS(LeaveTracker[[#This Row],[Start Date]],LeaveTracker[[#This Row],[End Date]],lstHolidays)</f>
        <v>0</v>
      </c>
      <c r="M5584" s="27"/>
    </row>
    <row r="5585" spans="1:13" ht="30" customHeight="1" x14ac:dyDescent="0.3">
      <c r="A5585" s="27">
        <f t="shared" si="62"/>
        <v>1810</v>
      </c>
      <c r="B5585" s="31">
        <v>45068</v>
      </c>
      <c r="C5585" s="31">
        <v>45054</v>
      </c>
      <c r="D5585" s="19" t="s">
        <v>932</v>
      </c>
      <c r="E5585" s="19" t="str">
        <f>IF(ISBLANK(LeaveTracker[[#This Row],[Employee Name]]),"-----",VLOOKUP(LeaveTracker[[#This Row],[Employee Name]],Employees[[Employee Name]:[Office]],7))</f>
        <v>ONT</v>
      </c>
      <c r="F5585" s="19" t="str">
        <f>IF(ISBLANK(LeaveTracker[[#This Row],[Employee Name]]),"-----",VLOOKUP(LeaveTracker[[#This Row],[Employee Name]],Employees[[Employee Name]:[Office]],6))</f>
        <v>REGULAR</v>
      </c>
      <c r="G5585" s="24">
        <v>45041</v>
      </c>
      <c r="H5585" s="24">
        <v>45041</v>
      </c>
      <c r="I5585" s="19" t="s">
        <v>81</v>
      </c>
      <c r="K5585" s="61" t="str">
        <f ca="1">LeaveTracker[[#This Row],[Days]]&amp;" "&amp;LeaveTracker[[#This Row],[Type of Leave]]</f>
        <v>1 SL</v>
      </c>
      <c r="L5585" s="23">
        <f ca="1">NETWORKDAYS(LeaveTracker[[#This Row],[Start Date]],LeaveTracker[[#This Row],[End Date]],lstHolidays)</f>
        <v>1</v>
      </c>
      <c r="M5585" s="27"/>
    </row>
    <row r="5586" spans="1:13" ht="30" customHeight="1" x14ac:dyDescent="0.3">
      <c r="A5586" s="27">
        <f t="shared" si="62"/>
        <v>1811</v>
      </c>
      <c r="B5586" s="31">
        <v>45068</v>
      </c>
      <c r="C5586" s="31">
        <v>45054</v>
      </c>
      <c r="D5586" s="19" t="s">
        <v>1329</v>
      </c>
      <c r="E5586" s="19" t="str">
        <f>IF(ISBLANK(LeaveTracker[[#This Row],[Employee Name]]),"-----",VLOOKUP(LeaveTracker[[#This Row],[Employee Name]],Employees[[Employee Name]:[Office]],7))</f>
        <v>ONT</v>
      </c>
      <c r="F5586" s="19" t="str">
        <f>IF(ISBLANK(LeaveTracker[[#This Row],[Employee Name]]),"-----",VLOOKUP(LeaveTracker[[#This Row],[Employee Name]],Employees[[Employee Name]:[Office]],6))</f>
        <v>REGULAR</v>
      </c>
      <c r="G5586" s="24">
        <v>45064</v>
      </c>
      <c r="H5586" s="24">
        <v>45064</v>
      </c>
      <c r="I5586" s="19" t="s">
        <v>298</v>
      </c>
      <c r="J5586" s="43" t="s">
        <v>1003</v>
      </c>
      <c r="K5586" s="61" t="str">
        <f ca="1">LeaveTracker[[#This Row],[Days]]&amp;" "&amp;LeaveTracker[[#This Row],[Type of Leave]]</f>
        <v>1 OTHER</v>
      </c>
      <c r="L5586" s="23">
        <f ca="1">NETWORKDAYS(LeaveTracker[[#This Row],[Start Date]],LeaveTracker[[#This Row],[End Date]],lstHolidays)</f>
        <v>1</v>
      </c>
      <c r="M5586" s="27"/>
    </row>
    <row r="5587" spans="1:13" ht="30" customHeight="1" x14ac:dyDescent="0.3">
      <c r="A5587" s="27">
        <f t="shared" si="62"/>
        <v>1812</v>
      </c>
      <c r="B5587" s="31">
        <v>45068</v>
      </c>
      <c r="C5587" s="31">
        <v>45055</v>
      </c>
      <c r="D5587" s="19" t="s">
        <v>1034</v>
      </c>
      <c r="E5587" s="19" t="str">
        <f>IF(ISBLANK(LeaveTracker[[#This Row],[Employee Name]]),"-----",VLOOKUP(LeaveTracker[[#This Row],[Employee Name]],Employees[[Employee Name]:[Office]],7))</f>
        <v>ONT</v>
      </c>
      <c r="F5587" s="19" t="str">
        <f>IF(ISBLANK(LeaveTracker[[#This Row],[Employee Name]]),"-----",VLOOKUP(LeaveTracker[[#This Row],[Employee Name]],Employees[[Employee Name]:[Office]],6))</f>
        <v>REGULAR</v>
      </c>
      <c r="G5587" s="24">
        <v>45054</v>
      </c>
      <c r="H5587" s="24">
        <v>45056</v>
      </c>
      <c r="I5587" s="19" t="s">
        <v>81</v>
      </c>
      <c r="K5587" s="61" t="str">
        <f ca="1">LeaveTracker[[#This Row],[Days]]&amp;" "&amp;LeaveTracker[[#This Row],[Type of Leave]]</f>
        <v>3 SL</v>
      </c>
      <c r="L5587" s="23">
        <f ca="1">NETWORKDAYS(LeaveTracker[[#This Row],[Start Date]],LeaveTracker[[#This Row],[End Date]],lstHolidays)</f>
        <v>3</v>
      </c>
      <c r="M5587" s="27"/>
    </row>
    <row r="5588" spans="1:13" ht="30" customHeight="1" x14ac:dyDescent="0.3">
      <c r="A5588" s="27">
        <f t="shared" si="62"/>
        <v>1813</v>
      </c>
      <c r="B5588" s="31">
        <v>45068</v>
      </c>
      <c r="C5588" s="31">
        <v>45056</v>
      </c>
      <c r="D5588" s="19" t="s">
        <v>849</v>
      </c>
      <c r="E5588" s="19" t="str">
        <f>IF(ISBLANK(LeaveTracker[[#This Row],[Employee Name]]),"-----",VLOOKUP(LeaveTracker[[#This Row],[Employee Name]],Employees[[Employee Name]:[Office]],7))</f>
        <v>MO</v>
      </c>
      <c r="F5588" s="19" t="str">
        <f>IF(ISBLANK(LeaveTracker[[#This Row],[Employee Name]]),"-----",VLOOKUP(LeaveTracker[[#This Row],[Employee Name]],Employees[[Employee Name]:[Office]],6))</f>
        <v>REGULAR</v>
      </c>
      <c r="G5588" s="24">
        <v>45055</v>
      </c>
      <c r="H5588" s="24">
        <v>45055</v>
      </c>
      <c r="I5588" s="19" t="s">
        <v>81</v>
      </c>
      <c r="K5588" s="61" t="str">
        <f ca="1">LeaveTracker[[#This Row],[Days]]&amp;" "&amp;LeaveTracker[[#This Row],[Type of Leave]]</f>
        <v>1 SL</v>
      </c>
      <c r="L5588" s="23">
        <f ca="1">NETWORKDAYS(LeaveTracker[[#This Row],[Start Date]],LeaveTracker[[#This Row],[End Date]],lstHolidays)</f>
        <v>1</v>
      </c>
      <c r="M5588" s="27"/>
    </row>
    <row r="5589" spans="1:13" ht="30" customHeight="1" x14ac:dyDescent="0.3">
      <c r="A5589" s="27">
        <f t="shared" si="62"/>
        <v>1814</v>
      </c>
      <c r="B5589" s="31">
        <v>45068</v>
      </c>
      <c r="C5589" s="31">
        <v>45062</v>
      </c>
      <c r="D5589" s="19" t="s">
        <v>1164</v>
      </c>
      <c r="E5589" s="19" t="str">
        <f>IF(ISBLANK(LeaveTracker[[#This Row],[Employee Name]]),"-----",VLOOKUP(LeaveTracker[[#This Row],[Employee Name]],Employees[[Employee Name]:[Office]],7))</f>
        <v>CSWDO</v>
      </c>
      <c r="F5589" s="19" t="str">
        <f>IF(ISBLANK(LeaveTracker[[#This Row],[Employee Name]]),"-----",VLOOKUP(LeaveTracker[[#This Row],[Employee Name]],Employees[[Employee Name]:[Office]],6))</f>
        <v>REGULAR</v>
      </c>
      <c r="G5589" s="24">
        <v>45057</v>
      </c>
      <c r="H5589" s="24">
        <v>45061</v>
      </c>
      <c r="I5589" s="19" t="s">
        <v>81</v>
      </c>
      <c r="K5589" s="61" t="str">
        <f ca="1">LeaveTracker[[#This Row],[Days]]&amp;" "&amp;LeaveTracker[[#This Row],[Type of Leave]]</f>
        <v>3 SL</v>
      </c>
      <c r="L5589" s="23">
        <f ca="1">NETWORKDAYS(LeaveTracker[[#This Row],[Start Date]],LeaveTracker[[#This Row],[End Date]],lstHolidays)</f>
        <v>3</v>
      </c>
      <c r="M5589" s="27"/>
    </row>
    <row r="5590" spans="1:13" ht="30" customHeight="1" x14ac:dyDescent="0.3">
      <c r="A5590" s="27">
        <f t="shared" si="62"/>
        <v>1815</v>
      </c>
      <c r="B5590" s="31">
        <v>45068</v>
      </c>
      <c r="C5590" s="31">
        <v>45061</v>
      </c>
      <c r="D5590" s="19" t="s">
        <v>748</v>
      </c>
      <c r="E5590" s="19" t="str">
        <f>IF(ISBLANK(LeaveTracker[[#This Row],[Employee Name]]),"-----",VLOOKUP(LeaveTracker[[#This Row],[Employee Name]],Employees[[Employee Name]:[Office]],7))</f>
        <v>CSWDO</v>
      </c>
      <c r="F5590" s="19" t="str">
        <f>IF(ISBLANK(LeaveTracker[[#This Row],[Employee Name]]),"-----",VLOOKUP(LeaveTracker[[#This Row],[Employee Name]],Employees[[Employee Name]:[Office]],6))</f>
        <v>REGULAR</v>
      </c>
      <c r="G5590" s="24">
        <v>45058</v>
      </c>
      <c r="H5590" s="24">
        <v>45058</v>
      </c>
      <c r="I5590" s="19" t="s">
        <v>81</v>
      </c>
      <c r="K5590" s="61" t="str">
        <f ca="1">LeaveTracker[[#This Row],[Days]]&amp;" "&amp;LeaveTracker[[#This Row],[Type of Leave]]</f>
        <v>1 SL</v>
      </c>
      <c r="L5590" s="23">
        <f ca="1">NETWORKDAYS(LeaveTracker[[#This Row],[Start Date]],LeaveTracker[[#This Row],[End Date]],lstHolidays)</f>
        <v>1</v>
      </c>
      <c r="M5590" s="27"/>
    </row>
    <row r="5591" spans="1:13" ht="30" customHeight="1" x14ac:dyDescent="0.3">
      <c r="A5591" s="27">
        <f t="shared" si="62"/>
        <v>1816</v>
      </c>
      <c r="B5591" s="31">
        <v>45068</v>
      </c>
      <c r="C5591" s="31">
        <v>45058</v>
      </c>
      <c r="D5591" s="19" t="s">
        <v>2342</v>
      </c>
      <c r="E5591" s="19" t="str">
        <f>IF(ISBLANK(LeaveTracker[[#This Row],[Employee Name]]),"-----",VLOOKUP(LeaveTracker[[#This Row],[Employee Name]],Employees[[Employee Name]:[Office]],7))</f>
        <v>HRMO</v>
      </c>
      <c r="F5591" s="19" t="str">
        <f>IF(ISBLANK(LeaveTracker[[#This Row],[Employee Name]]),"-----",VLOOKUP(LeaveTracker[[#This Row],[Employee Name]],Employees[[Employee Name]:[Office]],6))</f>
        <v>REGULAR</v>
      </c>
      <c r="G5591" s="24">
        <v>45075</v>
      </c>
      <c r="H5591" s="24">
        <v>45079</v>
      </c>
      <c r="I5591" s="19" t="s">
        <v>82</v>
      </c>
      <c r="K5591" s="61" t="str">
        <f ca="1">LeaveTracker[[#This Row],[Days]]&amp;" "&amp;LeaveTracker[[#This Row],[Type of Leave]]</f>
        <v>5 VL</v>
      </c>
      <c r="L5591" s="23">
        <f ca="1">NETWORKDAYS(LeaveTracker[[#This Row],[Start Date]],LeaveTracker[[#This Row],[End Date]],lstHolidays)</f>
        <v>5</v>
      </c>
      <c r="M5591" s="27"/>
    </row>
    <row r="5592" spans="1:13" ht="30" customHeight="1" x14ac:dyDescent="0.3">
      <c r="A5592" s="27">
        <f t="shared" si="62"/>
        <v>1817</v>
      </c>
      <c r="B5592" s="31">
        <v>45068</v>
      </c>
      <c r="C5592" s="31">
        <v>45062</v>
      </c>
      <c r="D5592" s="19" t="s">
        <v>960</v>
      </c>
      <c r="E5592" s="19" t="str">
        <f>IF(ISBLANK(LeaveTracker[[#This Row],[Employee Name]]),"-----",VLOOKUP(LeaveTracker[[#This Row],[Employee Name]],Employees[[Employee Name]:[Office]],7))</f>
        <v>ASSESSORS OFFICE</v>
      </c>
      <c r="F5592" s="19" t="str">
        <f>IF(ISBLANK(LeaveTracker[[#This Row],[Employee Name]]),"-----",VLOOKUP(LeaveTracker[[#This Row],[Employee Name]],Employees[[Employee Name]:[Office]],6))</f>
        <v>REGULAR</v>
      </c>
      <c r="G5592" s="24">
        <v>45061</v>
      </c>
      <c r="H5592" s="24">
        <v>45061</v>
      </c>
      <c r="I5592" s="19" t="s">
        <v>81</v>
      </c>
      <c r="K5592" s="61" t="str">
        <f ca="1">LeaveTracker[[#This Row],[Days]]&amp;" "&amp;LeaveTracker[[#This Row],[Type of Leave]]</f>
        <v>1 SL</v>
      </c>
      <c r="L5592" s="23">
        <f ca="1">NETWORKDAYS(LeaveTracker[[#This Row],[Start Date]],LeaveTracker[[#This Row],[End Date]],lstHolidays)</f>
        <v>1</v>
      </c>
      <c r="M5592" s="27"/>
    </row>
    <row r="5593" spans="1:13" ht="30" customHeight="1" x14ac:dyDescent="0.3">
      <c r="A5593" s="27">
        <f t="shared" si="62"/>
        <v>1818</v>
      </c>
      <c r="B5593" s="31">
        <v>45068</v>
      </c>
      <c r="C5593" s="31">
        <v>45062</v>
      </c>
      <c r="D5593" s="19" t="s">
        <v>473</v>
      </c>
      <c r="E5593" s="19" t="str">
        <f>IF(ISBLANK(LeaveTracker[[#This Row],[Employee Name]]),"-----",VLOOKUP(LeaveTracker[[#This Row],[Employee Name]],Employees[[Employee Name]:[Office]],7))</f>
        <v>PIO</v>
      </c>
      <c r="F5593" s="19" t="str">
        <f>IF(ISBLANK(LeaveTracker[[#This Row],[Employee Name]]),"-----",VLOOKUP(LeaveTracker[[#This Row],[Employee Name]],Employees[[Employee Name]:[Office]],6))</f>
        <v>REGULAR</v>
      </c>
      <c r="G5593" s="24">
        <v>45061</v>
      </c>
      <c r="H5593" s="24">
        <v>45061</v>
      </c>
      <c r="I5593" s="19" t="s">
        <v>81</v>
      </c>
      <c r="K5593" s="61" t="str">
        <f ca="1">LeaveTracker[[#This Row],[Days]]&amp;" "&amp;LeaveTracker[[#This Row],[Type of Leave]]</f>
        <v>1 SL</v>
      </c>
      <c r="L5593" s="23">
        <f ca="1">NETWORKDAYS(LeaveTracker[[#This Row],[Start Date]],LeaveTracker[[#This Row],[End Date]],lstHolidays)</f>
        <v>1</v>
      </c>
      <c r="M5593" s="27"/>
    </row>
    <row r="5594" spans="1:13" ht="30" customHeight="1" x14ac:dyDescent="0.3">
      <c r="A5594" s="27">
        <f t="shared" si="62"/>
        <v>1819</v>
      </c>
      <c r="B5594" s="31">
        <v>45068</v>
      </c>
      <c r="C5594" s="31">
        <v>45062</v>
      </c>
      <c r="D5594" s="19" t="s">
        <v>1017</v>
      </c>
      <c r="E5594" s="19" t="str">
        <f>IF(ISBLANK(LeaveTracker[[#This Row],[Employee Name]]),"-----",VLOOKUP(LeaveTracker[[#This Row],[Employee Name]],Employees[[Employee Name]:[Office]],7))</f>
        <v>LANDTAX</v>
      </c>
      <c r="F5594" s="19" t="str">
        <f>IF(ISBLANK(LeaveTracker[[#This Row],[Employee Name]]),"-----",VLOOKUP(LeaveTracker[[#This Row],[Employee Name]],Employees[[Employee Name]:[Office]],6))</f>
        <v>REGULAR</v>
      </c>
      <c r="G5594" s="24">
        <v>45057</v>
      </c>
      <c r="H5594" s="24">
        <v>45058</v>
      </c>
      <c r="I5594" s="19" t="s">
        <v>81</v>
      </c>
      <c r="K5594" s="61" t="str">
        <f ca="1">LeaveTracker[[#This Row],[Days]]&amp;" "&amp;LeaveTracker[[#This Row],[Type of Leave]]</f>
        <v>2 SL</v>
      </c>
      <c r="L5594" s="23">
        <f ca="1">NETWORKDAYS(LeaveTracker[[#This Row],[Start Date]],LeaveTracker[[#This Row],[End Date]],lstHolidays)</f>
        <v>2</v>
      </c>
      <c r="M5594" s="27"/>
    </row>
    <row r="5595" spans="1:13" ht="30" customHeight="1" x14ac:dyDescent="0.3">
      <c r="A5595" s="27">
        <f t="shared" si="62"/>
        <v>1820</v>
      </c>
      <c r="B5595" s="31">
        <v>45068</v>
      </c>
      <c r="C5595" s="31">
        <v>45062</v>
      </c>
      <c r="D5595" s="19" t="s">
        <v>405</v>
      </c>
      <c r="E5595" s="19" t="str">
        <f>IF(ISBLANK(LeaveTracker[[#This Row],[Employee Name]]),"-----",VLOOKUP(LeaveTracker[[#This Row],[Employee Name]],Employees[[Employee Name]:[Office]],7))</f>
        <v>CTO</v>
      </c>
      <c r="F5595" s="19" t="str">
        <f>IF(ISBLANK(LeaveTracker[[#This Row],[Employee Name]]),"-----",VLOOKUP(LeaveTracker[[#This Row],[Employee Name]],Employees[[Employee Name]:[Office]],6))</f>
        <v>REGULAR</v>
      </c>
      <c r="G5595" s="24">
        <v>45061</v>
      </c>
      <c r="H5595" s="24">
        <v>45061</v>
      </c>
      <c r="I5595" s="19" t="s">
        <v>81</v>
      </c>
      <c r="K5595" s="61" t="str">
        <f ca="1">LeaveTracker[[#This Row],[Days]]&amp;" "&amp;LeaveTracker[[#This Row],[Type of Leave]]</f>
        <v>1 SL</v>
      </c>
      <c r="L5595" s="23">
        <f ca="1">NETWORKDAYS(LeaveTracker[[#This Row],[Start Date]],LeaveTracker[[#This Row],[End Date]],lstHolidays)</f>
        <v>1</v>
      </c>
      <c r="M5595" s="27"/>
    </row>
    <row r="5596" spans="1:13" ht="30" customHeight="1" x14ac:dyDescent="0.3">
      <c r="A5596" s="27">
        <f t="shared" si="62"/>
        <v>1821</v>
      </c>
      <c r="B5596" s="31">
        <v>45068</v>
      </c>
      <c r="C5596" s="31">
        <v>45062</v>
      </c>
      <c r="D5596" s="19" t="s">
        <v>121</v>
      </c>
      <c r="E5596" s="19" t="str">
        <f>IF(ISBLANK(LeaveTracker[[#This Row],[Employee Name]]),"-----",VLOOKUP(LeaveTracker[[#This Row],[Employee Name]],Employees[[Employee Name]:[Office]],7))</f>
        <v>CHARACTER OFFICE</v>
      </c>
      <c r="F5596" s="19" t="str">
        <f>IF(ISBLANK(LeaveTracker[[#This Row],[Employee Name]]),"-----",VLOOKUP(LeaveTracker[[#This Row],[Employee Name]],Employees[[Employee Name]:[Office]],6))</f>
        <v>REGULAR</v>
      </c>
      <c r="G5596" s="24">
        <v>45057</v>
      </c>
      <c r="H5596" s="24">
        <v>45061</v>
      </c>
      <c r="I5596" s="19" t="s">
        <v>81</v>
      </c>
      <c r="K5596" s="61" t="str">
        <f ca="1">LeaveTracker[[#This Row],[Days]]&amp;" "&amp;LeaveTracker[[#This Row],[Type of Leave]]</f>
        <v>3 SL</v>
      </c>
      <c r="L5596" s="23">
        <f ca="1">NETWORKDAYS(LeaveTracker[[#This Row],[Start Date]],LeaveTracker[[#This Row],[End Date]],lstHolidays)</f>
        <v>3</v>
      </c>
      <c r="M5596" s="27"/>
    </row>
    <row r="5597" spans="1:13" ht="30" customHeight="1" x14ac:dyDescent="0.3">
      <c r="A5597" s="27">
        <f t="shared" si="62"/>
        <v>1822</v>
      </c>
      <c r="B5597" s="31">
        <v>45068</v>
      </c>
      <c r="C5597" s="31">
        <v>45061</v>
      </c>
      <c r="D5597" s="19" t="s">
        <v>2163</v>
      </c>
      <c r="E5597" s="19" t="str">
        <f>IF(ISBLANK(LeaveTracker[[#This Row],[Employee Name]]),"-----",VLOOKUP(LeaveTracker[[#This Row],[Employee Name]],Employees[[Employee Name]:[Office]],7))</f>
        <v>GSO</v>
      </c>
      <c r="F5597" s="19">
        <f>IF(ISBLANK(LeaveTracker[[#This Row],[Employee Name]]),"-----",VLOOKUP(LeaveTracker[[#This Row],[Employee Name]],Employees[[Employee Name]:[Office]],6))</f>
        <v>0</v>
      </c>
      <c r="G5597" s="24">
        <v>45061</v>
      </c>
      <c r="H5597" s="24">
        <v>45072</v>
      </c>
      <c r="I5597" s="19" t="s">
        <v>81</v>
      </c>
      <c r="K5597" s="61" t="str">
        <f ca="1">LeaveTracker[[#This Row],[Days]]&amp;" "&amp;LeaveTracker[[#This Row],[Type of Leave]]</f>
        <v>10 SL</v>
      </c>
      <c r="L5597" s="23">
        <f ca="1">NETWORKDAYS(LeaveTracker[[#This Row],[Start Date]],LeaveTracker[[#This Row],[End Date]],lstHolidays)</f>
        <v>10</v>
      </c>
      <c r="M5597" s="27"/>
    </row>
    <row r="5598" spans="1:13" ht="30" customHeight="1" x14ac:dyDescent="0.3">
      <c r="A5598" s="27">
        <f t="shared" si="62"/>
        <v>1823</v>
      </c>
      <c r="B5598" s="31">
        <v>45068</v>
      </c>
      <c r="C5598" s="31">
        <v>45054</v>
      </c>
      <c r="D5598" s="19" t="s">
        <v>344</v>
      </c>
      <c r="E5598" s="19" t="str">
        <f>IF(ISBLANK(LeaveTracker[[#This Row],[Employee Name]]),"-----",VLOOKUP(LeaveTracker[[#This Row],[Employee Name]],Employees[[Employee Name]:[Office]],7))</f>
        <v>ONT</v>
      </c>
      <c r="F5598" s="19" t="str">
        <f>IF(ISBLANK(LeaveTracker[[#This Row],[Employee Name]]),"-----",VLOOKUP(LeaveTracker[[#This Row],[Employee Name]],Employees[[Employee Name]:[Office]],6))</f>
        <v>REGULAR</v>
      </c>
      <c r="G5598" s="24">
        <v>45071</v>
      </c>
      <c r="H5598" s="24">
        <v>45075</v>
      </c>
      <c r="I5598" s="19" t="s">
        <v>82</v>
      </c>
      <c r="K5598" s="61" t="str">
        <f ca="1">LeaveTracker[[#This Row],[Days]]&amp;" "&amp;LeaveTracker[[#This Row],[Type of Leave]]</f>
        <v>3 VL</v>
      </c>
      <c r="L5598" s="23">
        <f ca="1">NETWORKDAYS(LeaveTracker[[#This Row],[Start Date]],LeaveTracker[[#This Row],[End Date]],lstHolidays)</f>
        <v>3</v>
      </c>
      <c r="M5598" s="27"/>
    </row>
    <row r="5599" spans="1:13" ht="30" customHeight="1" x14ac:dyDescent="0.3">
      <c r="A5599" s="27">
        <f t="shared" si="62"/>
        <v>1824</v>
      </c>
      <c r="B5599" s="31">
        <v>45068</v>
      </c>
      <c r="C5599" s="31">
        <v>45061</v>
      </c>
      <c r="D5599" s="19" t="s">
        <v>1039</v>
      </c>
      <c r="E5599" s="19" t="str">
        <f>IF(ISBLANK(LeaveTracker[[#This Row],[Employee Name]]),"-----",VLOOKUP(LeaveTracker[[#This Row],[Employee Name]],Employees[[Employee Name]:[Office]],7))</f>
        <v>ONT</v>
      </c>
      <c r="F5599" s="19" t="str">
        <f>IF(ISBLANK(LeaveTracker[[#This Row],[Employee Name]]),"-----",VLOOKUP(LeaveTracker[[#This Row],[Employee Name]],Employees[[Employee Name]:[Office]],6))</f>
        <v>REGULAR</v>
      </c>
      <c r="G5599" s="24">
        <v>45072</v>
      </c>
      <c r="H5599" s="24">
        <v>45072</v>
      </c>
      <c r="I5599" s="19" t="s">
        <v>82</v>
      </c>
      <c r="K5599" s="61" t="str">
        <f ca="1">LeaveTracker[[#This Row],[Days]]&amp;" "&amp;LeaveTracker[[#This Row],[Type of Leave]]</f>
        <v>1 VL</v>
      </c>
      <c r="L5599" s="23">
        <f ca="1">NETWORKDAYS(LeaveTracker[[#This Row],[Start Date]],LeaveTracker[[#This Row],[End Date]],lstHolidays)</f>
        <v>1</v>
      </c>
      <c r="M5599" s="27"/>
    </row>
    <row r="5600" spans="1:13" ht="30" customHeight="1" x14ac:dyDescent="0.3">
      <c r="A5600" s="27">
        <v>1824</v>
      </c>
      <c r="B5600" s="31">
        <v>45068</v>
      </c>
      <c r="C5600" s="31">
        <v>45061</v>
      </c>
      <c r="D5600" s="19" t="s">
        <v>1039</v>
      </c>
      <c r="E5600" s="19" t="str">
        <f>IF(ISBLANK(LeaveTracker[[#This Row],[Employee Name]]),"-----",VLOOKUP(LeaveTracker[[#This Row],[Employee Name]],Employees[[Employee Name]:[Office]],7))</f>
        <v>ONT</v>
      </c>
      <c r="F5600" s="19" t="str">
        <f>IF(ISBLANK(LeaveTracker[[#This Row],[Employee Name]]),"-----",VLOOKUP(LeaveTracker[[#This Row],[Employee Name]],Employees[[Employee Name]:[Office]],6))</f>
        <v>REGULAR</v>
      </c>
      <c r="G5600" s="24">
        <v>45076</v>
      </c>
      <c r="H5600" s="24">
        <v>45076</v>
      </c>
      <c r="I5600" s="19" t="s">
        <v>82</v>
      </c>
      <c r="K5600" s="61" t="str">
        <f ca="1">LeaveTracker[[#This Row],[Days]]&amp;" "&amp;LeaveTracker[[#This Row],[Type of Leave]]</f>
        <v>1 VL</v>
      </c>
      <c r="L5600" s="23">
        <f ca="1">NETWORKDAYS(LeaveTracker[[#This Row],[Start Date]],LeaveTracker[[#This Row],[End Date]],lstHolidays)</f>
        <v>1</v>
      </c>
      <c r="M5600" s="27"/>
    </row>
    <row r="5601" spans="1:13" ht="30" customHeight="1" x14ac:dyDescent="0.3">
      <c r="A5601" s="27">
        <f t="shared" ref="A5601:A5664" si="63">A5600+1</f>
        <v>1825</v>
      </c>
      <c r="B5601" s="31">
        <v>45068</v>
      </c>
      <c r="C5601" s="31">
        <v>45054</v>
      </c>
      <c r="D5601" s="19" t="s">
        <v>1268</v>
      </c>
      <c r="E5601" s="19" t="str">
        <f>IF(ISBLANK(LeaveTracker[[#This Row],[Employee Name]]),"-----",VLOOKUP(LeaveTracker[[#This Row],[Employee Name]],Employees[[Employee Name]:[Office]],7))</f>
        <v>CHO</v>
      </c>
      <c r="F5601" s="19" t="str">
        <f>IF(ISBLANK(LeaveTracker[[#This Row],[Employee Name]]),"-----",VLOOKUP(LeaveTracker[[#This Row],[Employee Name]],Employees[[Employee Name]:[Office]],6))</f>
        <v>REGULAR</v>
      </c>
      <c r="G5601" s="24">
        <v>45067</v>
      </c>
      <c r="H5601" s="24">
        <v>45067</v>
      </c>
      <c r="I5601" s="19" t="s">
        <v>82</v>
      </c>
      <c r="K5601" s="61" t="str">
        <f ca="1">LeaveTracker[[#This Row],[Days]]&amp;" "&amp;LeaveTracker[[#This Row],[Type of Leave]]</f>
        <v>0 VL</v>
      </c>
      <c r="L5601" s="23">
        <f ca="1">NETWORKDAYS(LeaveTracker[[#This Row],[Start Date]],LeaveTracker[[#This Row],[End Date]],lstHolidays)</f>
        <v>0</v>
      </c>
      <c r="M5601" s="27"/>
    </row>
    <row r="5602" spans="1:13" ht="30" customHeight="1" x14ac:dyDescent="0.3">
      <c r="A5602" s="27">
        <v>1825</v>
      </c>
      <c r="B5602" s="31">
        <v>45068</v>
      </c>
      <c r="C5602" s="31">
        <v>45054</v>
      </c>
      <c r="D5602" s="19" t="s">
        <v>1268</v>
      </c>
      <c r="E5602" s="19" t="str">
        <f>IF(ISBLANK(LeaveTracker[[#This Row],[Employee Name]]),"-----",VLOOKUP(LeaveTracker[[#This Row],[Employee Name]],Employees[[Employee Name]:[Office]],7))</f>
        <v>CHO</v>
      </c>
      <c r="F5602" s="19" t="str">
        <f>IF(ISBLANK(LeaveTracker[[#This Row],[Employee Name]]),"-----",VLOOKUP(LeaveTracker[[#This Row],[Employee Name]],Employees[[Employee Name]:[Office]],6))</f>
        <v>REGULAR</v>
      </c>
      <c r="G5602" s="24">
        <v>45070</v>
      </c>
      <c r="H5602" s="24">
        <v>45070</v>
      </c>
      <c r="I5602" s="19" t="s">
        <v>82</v>
      </c>
      <c r="K5602" s="61" t="str">
        <f ca="1">LeaveTracker[[#This Row],[Days]]&amp;" "&amp;LeaveTracker[[#This Row],[Type of Leave]]</f>
        <v>1 VL</v>
      </c>
      <c r="L5602" s="23">
        <f ca="1">NETWORKDAYS(LeaveTracker[[#This Row],[Start Date]],LeaveTracker[[#This Row],[End Date]],lstHolidays)</f>
        <v>1</v>
      </c>
      <c r="M5602" s="27"/>
    </row>
    <row r="5603" spans="1:13" ht="30" customHeight="1" x14ac:dyDescent="0.3">
      <c r="A5603" s="27">
        <f t="shared" si="63"/>
        <v>1826</v>
      </c>
      <c r="B5603" s="31">
        <v>45068</v>
      </c>
      <c r="C5603" s="31">
        <v>45061</v>
      </c>
      <c r="D5603" s="19" t="s">
        <v>2090</v>
      </c>
      <c r="E5603" s="19" t="str">
        <f>IF(ISBLANK(LeaveTracker[[#This Row],[Employee Name]]),"-----",VLOOKUP(LeaveTracker[[#This Row],[Employee Name]],Employees[[Employee Name]:[Office]],7))</f>
        <v>OSPITAL NG TAGAYTAY</v>
      </c>
      <c r="F5603" s="19">
        <f>IF(ISBLANK(LeaveTracker[[#This Row],[Employee Name]]),"-----",VLOOKUP(LeaveTracker[[#This Row],[Employee Name]],Employees[[Employee Name]:[Office]],6))</f>
        <v>0</v>
      </c>
      <c r="G5603" s="24">
        <v>45054</v>
      </c>
      <c r="H5603" s="24">
        <v>45058</v>
      </c>
      <c r="I5603" s="19" t="s">
        <v>81</v>
      </c>
      <c r="K5603" s="61" t="str">
        <f ca="1">LeaveTracker[[#This Row],[Days]]&amp;" "&amp;LeaveTracker[[#This Row],[Type of Leave]]</f>
        <v>5 SL</v>
      </c>
      <c r="L5603" s="23">
        <f ca="1">NETWORKDAYS(LeaveTracker[[#This Row],[Start Date]],LeaveTracker[[#This Row],[End Date]],lstHolidays)</f>
        <v>5</v>
      </c>
      <c r="M5603" s="27"/>
    </row>
    <row r="5604" spans="1:13" ht="30" customHeight="1" x14ac:dyDescent="0.3">
      <c r="A5604" s="27">
        <f t="shared" si="63"/>
        <v>1827</v>
      </c>
      <c r="B5604" s="31">
        <v>45068</v>
      </c>
      <c r="C5604" s="31">
        <v>45054</v>
      </c>
      <c r="D5604" s="19" t="s">
        <v>1971</v>
      </c>
      <c r="E5604" s="19" t="str">
        <f>IF(ISBLANK(LeaveTracker[[#This Row],[Employee Name]]),"-----",VLOOKUP(LeaveTracker[[#This Row],[Employee Name]],Employees[[Employee Name]:[Office]],7))</f>
        <v>EEO/CITY MARKET</v>
      </c>
      <c r="F5604" s="19" t="str">
        <f>IF(ISBLANK(LeaveTracker[[#This Row],[Employee Name]]),"-----",VLOOKUP(LeaveTracker[[#This Row],[Employee Name]],Employees[[Employee Name]:[Office]],6))</f>
        <v>CASUAL</v>
      </c>
      <c r="G5604" s="24">
        <v>45051</v>
      </c>
      <c r="H5604" s="24">
        <v>45051</v>
      </c>
      <c r="I5604" s="19" t="s">
        <v>81</v>
      </c>
      <c r="K5604" s="61" t="str">
        <f ca="1">LeaveTracker[[#This Row],[Days]]&amp;" "&amp;LeaveTracker[[#This Row],[Type of Leave]]</f>
        <v>1 SL</v>
      </c>
      <c r="L5604" s="23">
        <f ca="1">NETWORKDAYS(LeaveTracker[[#This Row],[Start Date]],LeaveTracker[[#This Row],[End Date]],lstHolidays)</f>
        <v>1</v>
      </c>
      <c r="M5604" s="27"/>
    </row>
    <row r="5605" spans="1:13" ht="30" customHeight="1" x14ac:dyDescent="0.3">
      <c r="A5605" s="27">
        <f t="shared" si="63"/>
        <v>1828</v>
      </c>
      <c r="B5605" s="31">
        <v>45068</v>
      </c>
      <c r="C5605" s="31">
        <v>45039</v>
      </c>
      <c r="D5605" s="19" t="s">
        <v>1778</v>
      </c>
      <c r="E5605" s="19" t="str">
        <f>IF(ISBLANK(LeaveTracker[[#This Row],[Employee Name]]),"-----",VLOOKUP(LeaveTracker[[#This Row],[Employee Name]],Employees[[Employee Name]:[Office]],7))</f>
        <v>ONT</v>
      </c>
      <c r="F5605" s="19" t="str">
        <f>IF(ISBLANK(LeaveTracker[[#This Row],[Employee Name]]),"-----",VLOOKUP(LeaveTracker[[#This Row],[Employee Name]],Employees[[Employee Name]:[Office]],6))</f>
        <v>CASUAL</v>
      </c>
      <c r="G5605" s="24">
        <v>45039</v>
      </c>
      <c r="H5605" s="24">
        <v>45039</v>
      </c>
      <c r="I5605" s="19" t="s">
        <v>81</v>
      </c>
      <c r="K5605" s="61" t="str">
        <f ca="1">LeaveTracker[[#This Row],[Days]]&amp;" "&amp;LeaveTracker[[#This Row],[Type of Leave]]</f>
        <v>0 SL</v>
      </c>
      <c r="L5605" s="23">
        <f ca="1">NETWORKDAYS(LeaveTracker[[#This Row],[Start Date]],LeaveTracker[[#This Row],[End Date]],lstHolidays)</f>
        <v>0</v>
      </c>
      <c r="M5605" s="27"/>
    </row>
    <row r="5606" spans="1:13" ht="30" customHeight="1" x14ac:dyDescent="0.3">
      <c r="A5606" s="27">
        <v>1828</v>
      </c>
      <c r="B5606" s="31">
        <v>45068</v>
      </c>
      <c r="C5606" s="31">
        <v>45039</v>
      </c>
      <c r="D5606" s="19" t="s">
        <v>1778</v>
      </c>
      <c r="E5606" s="19" t="str">
        <f>IF(ISBLANK(LeaveTracker[[#This Row],[Employee Name]]),"-----",VLOOKUP(LeaveTracker[[#This Row],[Employee Name]],Employees[[Employee Name]:[Office]],7))</f>
        <v>ONT</v>
      </c>
      <c r="F5606" s="19" t="str">
        <f>IF(ISBLANK(LeaveTracker[[#This Row],[Employee Name]]),"-----",VLOOKUP(LeaveTracker[[#This Row],[Employee Name]],Employees[[Employee Name]:[Office]],6))</f>
        <v>CASUAL</v>
      </c>
      <c r="G5606" s="24">
        <v>45046</v>
      </c>
      <c r="H5606" s="24">
        <v>45046</v>
      </c>
      <c r="I5606" s="19" t="s">
        <v>81</v>
      </c>
      <c r="K5606" s="61" t="str">
        <f ca="1">LeaveTracker[[#This Row],[Days]]&amp;" "&amp;LeaveTracker[[#This Row],[Type of Leave]]</f>
        <v>0 SL</v>
      </c>
      <c r="L5606" s="23">
        <f ca="1">NETWORKDAYS(LeaveTracker[[#This Row],[Start Date]],LeaveTracker[[#This Row],[End Date]],lstHolidays)</f>
        <v>0</v>
      </c>
      <c r="M5606" s="27"/>
    </row>
    <row r="5607" spans="1:13" ht="30" customHeight="1" x14ac:dyDescent="0.3">
      <c r="A5607" s="27">
        <f t="shared" si="63"/>
        <v>1829</v>
      </c>
      <c r="B5607" s="31">
        <v>45068</v>
      </c>
      <c r="C5607" s="31">
        <v>45055</v>
      </c>
      <c r="D5607" s="19" t="s">
        <v>1828</v>
      </c>
      <c r="E5607" s="19" t="str">
        <f>IF(ISBLANK(LeaveTracker[[#This Row],[Employee Name]]),"-----",VLOOKUP(LeaveTracker[[#This Row],[Employee Name]],Employees[[Employee Name]:[Office]],7))</f>
        <v>ONT</v>
      </c>
      <c r="F5607" s="19" t="str">
        <f>IF(ISBLANK(LeaveTracker[[#This Row],[Employee Name]]),"-----",VLOOKUP(LeaveTracker[[#This Row],[Employee Name]],Employees[[Employee Name]:[Office]],6))</f>
        <v>CASUAL</v>
      </c>
      <c r="G5607" s="24">
        <v>45077</v>
      </c>
      <c r="H5607" s="24">
        <v>45080</v>
      </c>
      <c r="I5607" s="19" t="s">
        <v>82</v>
      </c>
      <c r="K5607" s="61" t="str">
        <f>LeaveTracker[[#This Row],[Days]]&amp;" "&amp;LeaveTracker[[#This Row],[Type of Leave]]</f>
        <v>4 VL</v>
      </c>
      <c r="L5607" s="23">
        <v>4</v>
      </c>
      <c r="M5607" s="27"/>
    </row>
    <row r="5608" spans="1:13" ht="30" customHeight="1" x14ac:dyDescent="0.3">
      <c r="A5608" s="27">
        <v>1829</v>
      </c>
      <c r="B5608" s="31">
        <v>45068</v>
      </c>
      <c r="C5608" s="31">
        <v>45055</v>
      </c>
      <c r="D5608" s="19" t="s">
        <v>1828</v>
      </c>
      <c r="E5608" s="19" t="str">
        <f>IF(ISBLANK(LeaveTracker[[#This Row],[Employee Name]]),"-----",VLOOKUP(LeaveTracker[[#This Row],[Employee Name]],Employees[[Employee Name]:[Office]],7))</f>
        <v>ONT</v>
      </c>
      <c r="F5608" s="19" t="str">
        <f>IF(ISBLANK(LeaveTracker[[#This Row],[Employee Name]]),"-----",VLOOKUP(LeaveTracker[[#This Row],[Employee Name]],Employees[[Employee Name]:[Office]],6))</f>
        <v>CASUAL</v>
      </c>
      <c r="G5608" s="24">
        <v>45082</v>
      </c>
      <c r="H5608" s="24">
        <v>45082</v>
      </c>
      <c r="I5608" s="19" t="s">
        <v>82</v>
      </c>
      <c r="K5608" s="61" t="str">
        <f ca="1">LeaveTracker[[#This Row],[Days]]&amp;" "&amp;LeaveTracker[[#This Row],[Type of Leave]]</f>
        <v>1 VL</v>
      </c>
      <c r="L5608" s="23">
        <f ca="1">NETWORKDAYS(LeaveTracker[[#This Row],[Start Date]],LeaveTracker[[#This Row],[End Date]],lstHolidays)</f>
        <v>1</v>
      </c>
      <c r="M5608" s="27"/>
    </row>
    <row r="5609" spans="1:13" ht="30" customHeight="1" x14ac:dyDescent="0.3">
      <c r="A5609" s="27">
        <f t="shared" si="63"/>
        <v>1830</v>
      </c>
      <c r="B5609" s="31">
        <v>45068</v>
      </c>
      <c r="C5609" s="31">
        <v>45055</v>
      </c>
      <c r="D5609" s="19" t="s">
        <v>1828</v>
      </c>
      <c r="E5609" s="19" t="str">
        <f>IF(ISBLANK(LeaveTracker[[#This Row],[Employee Name]]),"-----",VLOOKUP(LeaveTracker[[#This Row],[Employee Name]],Employees[[Employee Name]:[Office]],7))</f>
        <v>ONT</v>
      </c>
      <c r="F5609" s="19" t="str">
        <f>IF(ISBLANK(LeaveTracker[[#This Row],[Employee Name]]),"-----",VLOOKUP(LeaveTracker[[#This Row],[Employee Name]],Employees[[Employee Name]:[Office]],6))</f>
        <v>CASUAL</v>
      </c>
      <c r="G5609" s="24">
        <v>45044</v>
      </c>
      <c r="H5609" s="24">
        <v>45044</v>
      </c>
      <c r="I5609" s="19" t="s">
        <v>81</v>
      </c>
      <c r="K5609" s="61" t="str">
        <f ca="1">LeaveTracker[[#This Row],[Days]]&amp;" "&amp;LeaveTracker[[#This Row],[Type of Leave]]</f>
        <v>1 SL</v>
      </c>
      <c r="L5609" s="23">
        <f ca="1">NETWORKDAYS(LeaveTracker[[#This Row],[Start Date]],LeaveTracker[[#This Row],[End Date]],lstHolidays)</f>
        <v>1</v>
      </c>
      <c r="M5609" s="27"/>
    </row>
    <row r="5610" spans="1:13" ht="30" customHeight="1" x14ac:dyDescent="0.3">
      <c r="A5610" s="27">
        <f t="shared" si="63"/>
        <v>1831</v>
      </c>
      <c r="B5610" s="31">
        <v>45068</v>
      </c>
      <c r="C5610" s="31">
        <v>45055</v>
      </c>
      <c r="D5610" s="19" t="s">
        <v>1828</v>
      </c>
      <c r="E5610" s="19" t="str">
        <f>IF(ISBLANK(LeaveTracker[[#This Row],[Employee Name]]),"-----",VLOOKUP(LeaveTracker[[#This Row],[Employee Name]],Employees[[Employee Name]:[Office]],7))</f>
        <v>ONT</v>
      </c>
      <c r="F5610" s="19" t="str">
        <f>IF(ISBLANK(LeaveTracker[[#This Row],[Employee Name]]),"-----",VLOOKUP(LeaveTracker[[#This Row],[Employee Name]],Employees[[Employee Name]:[Office]],6))</f>
        <v>CASUAL</v>
      </c>
      <c r="G5610" s="24">
        <v>45025</v>
      </c>
      <c r="H5610" s="24">
        <v>45025</v>
      </c>
      <c r="I5610" s="19" t="s">
        <v>81</v>
      </c>
      <c r="K5610" s="61" t="str">
        <f ca="1">LeaveTracker[[#This Row],[Days]]&amp;" "&amp;LeaveTracker[[#This Row],[Type of Leave]]</f>
        <v>0 SL</v>
      </c>
      <c r="L5610" s="23">
        <f ca="1">NETWORKDAYS(LeaveTracker[[#This Row],[Start Date]],LeaveTracker[[#This Row],[End Date]],lstHolidays)</f>
        <v>0</v>
      </c>
      <c r="M5610" s="27"/>
    </row>
    <row r="5611" spans="1:13" ht="30" customHeight="1" x14ac:dyDescent="0.3">
      <c r="A5611" s="27">
        <v>1831</v>
      </c>
      <c r="B5611" s="31">
        <v>45068</v>
      </c>
      <c r="C5611" s="31">
        <v>45055</v>
      </c>
      <c r="D5611" s="19" t="s">
        <v>1828</v>
      </c>
      <c r="E5611" s="19" t="str">
        <f>IF(ISBLANK(LeaveTracker[[#This Row],[Employee Name]]),"-----",VLOOKUP(LeaveTracker[[#This Row],[Employee Name]],Employees[[Employee Name]:[Office]],7))</f>
        <v>ONT</v>
      </c>
      <c r="F5611" s="19" t="str">
        <f>IF(ISBLANK(LeaveTracker[[#This Row],[Employee Name]]),"-----",VLOOKUP(LeaveTracker[[#This Row],[Employee Name]],Employees[[Employee Name]:[Office]],6))</f>
        <v>CASUAL</v>
      </c>
      <c r="G5611" s="24">
        <v>45032</v>
      </c>
      <c r="H5611" s="24">
        <v>45032</v>
      </c>
      <c r="I5611" s="19" t="s">
        <v>81</v>
      </c>
      <c r="K5611" s="61" t="str">
        <f ca="1">LeaveTracker[[#This Row],[Days]]&amp;" "&amp;LeaveTracker[[#This Row],[Type of Leave]]</f>
        <v>0 SL</v>
      </c>
      <c r="L5611" s="23">
        <f ca="1">NETWORKDAYS(LeaveTracker[[#This Row],[Start Date]],LeaveTracker[[#This Row],[End Date]],lstHolidays)</f>
        <v>0</v>
      </c>
      <c r="M5611" s="27"/>
    </row>
    <row r="5612" spans="1:13" ht="30" customHeight="1" x14ac:dyDescent="0.3">
      <c r="A5612" s="27">
        <f t="shared" si="63"/>
        <v>1832</v>
      </c>
      <c r="B5612" s="31">
        <v>45068</v>
      </c>
      <c r="C5612" s="31">
        <v>45055</v>
      </c>
      <c r="D5612" s="19" t="s">
        <v>1828</v>
      </c>
      <c r="E5612" s="19" t="str">
        <f>IF(ISBLANK(LeaveTracker[[#This Row],[Employee Name]]),"-----",VLOOKUP(LeaveTracker[[#This Row],[Employee Name]],Employees[[Employee Name]:[Office]],7))</f>
        <v>ONT</v>
      </c>
      <c r="F5612" s="19" t="str">
        <f>IF(ISBLANK(LeaveTracker[[#This Row],[Employee Name]]),"-----",VLOOKUP(LeaveTracker[[#This Row],[Employee Name]],Employees[[Employee Name]:[Office]],6))</f>
        <v>CASUAL</v>
      </c>
      <c r="G5612" s="24">
        <v>45017</v>
      </c>
      <c r="H5612" s="24">
        <v>45021</v>
      </c>
      <c r="I5612" s="19" t="s">
        <v>81</v>
      </c>
      <c r="K5612" s="61" t="str">
        <f ca="1">LeaveTracker[[#This Row],[Days]]&amp;" "&amp;LeaveTracker[[#This Row],[Type of Leave]]</f>
        <v>3 SL</v>
      </c>
      <c r="L5612" s="23">
        <f ca="1">NETWORKDAYS(LeaveTracker[[#This Row],[Start Date]],LeaveTracker[[#This Row],[End Date]],lstHolidays)</f>
        <v>3</v>
      </c>
      <c r="M5612" s="27"/>
    </row>
    <row r="5613" spans="1:13" ht="30" customHeight="1" x14ac:dyDescent="0.3">
      <c r="A5613" s="27">
        <v>1832</v>
      </c>
      <c r="B5613" s="31">
        <v>45068</v>
      </c>
      <c r="C5613" s="31">
        <v>45055</v>
      </c>
      <c r="D5613" s="19" t="s">
        <v>1828</v>
      </c>
      <c r="E5613" s="19" t="str">
        <f>IF(ISBLANK(LeaveTracker[[#This Row],[Employee Name]]),"-----",VLOOKUP(LeaveTracker[[#This Row],[Employee Name]],Employees[[Employee Name]:[Office]],7))</f>
        <v>ONT</v>
      </c>
      <c r="F5613" s="19" t="str">
        <f>IF(ISBLANK(LeaveTracker[[#This Row],[Employee Name]]),"-----",VLOOKUP(LeaveTracker[[#This Row],[Employee Name]],Employees[[Employee Name]:[Office]],6))</f>
        <v>CASUAL</v>
      </c>
      <c r="G5613" s="24">
        <v>45023</v>
      </c>
      <c r="H5613" s="24">
        <v>45023</v>
      </c>
      <c r="I5613" s="19" t="s">
        <v>81</v>
      </c>
      <c r="K5613" s="61" t="str">
        <f ca="1">LeaveTracker[[#This Row],[Days]]&amp;" "&amp;LeaveTracker[[#This Row],[Type of Leave]]</f>
        <v>1 SL</v>
      </c>
      <c r="L5613" s="23">
        <f ca="1">NETWORKDAYS(LeaveTracker[[#This Row],[Start Date]],LeaveTracker[[#This Row],[End Date]],lstHolidays)</f>
        <v>1</v>
      </c>
      <c r="M5613" s="27"/>
    </row>
    <row r="5614" spans="1:13" ht="30" customHeight="1" x14ac:dyDescent="0.3">
      <c r="A5614" s="27">
        <f t="shared" si="63"/>
        <v>1833</v>
      </c>
      <c r="B5614" s="31">
        <v>45068</v>
      </c>
      <c r="C5614" s="31">
        <v>45058</v>
      </c>
      <c r="D5614" s="19" t="s">
        <v>2285</v>
      </c>
      <c r="E5614" s="19" t="str">
        <f>IF(ISBLANK(LeaveTracker[[#This Row],[Employee Name]]),"-----",VLOOKUP(LeaveTracker[[#This Row],[Employee Name]],Employees[[Employee Name]:[Office]],7))</f>
        <v>BPLO</v>
      </c>
      <c r="F5614" s="19">
        <f>IF(ISBLANK(LeaveTracker[[#This Row],[Employee Name]]),"-----",VLOOKUP(LeaveTracker[[#This Row],[Employee Name]],Employees[[Employee Name]:[Office]],6))</f>
        <v>0</v>
      </c>
      <c r="G5614" s="24">
        <v>45056</v>
      </c>
      <c r="H5614" s="24">
        <v>45056</v>
      </c>
      <c r="I5614" s="19" t="s">
        <v>298</v>
      </c>
      <c r="J5614" s="43" t="s">
        <v>1897</v>
      </c>
      <c r="K5614" s="61" t="str">
        <f ca="1">LeaveTracker[[#This Row],[Days]]&amp;" "&amp;LeaveTracker[[#This Row],[Type of Leave]]</f>
        <v>1 OTHER</v>
      </c>
      <c r="L5614" s="23">
        <f ca="1">NETWORKDAYS(LeaveTracker[[#This Row],[Start Date]],LeaveTracker[[#This Row],[End Date]],lstHolidays)</f>
        <v>1</v>
      </c>
      <c r="M5614" s="27"/>
    </row>
    <row r="5615" spans="1:13" ht="30" customHeight="1" x14ac:dyDescent="0.3">
      <c r="A5615" s="27">
        <f>A5614+1</f>
        <v>1834</v>
      </c>
      <c r="B5615" s="31">
        <v>45068</v>
      </c>
      <c r="C5615" s="31">
        <v>45058</v>
      </c>
      <c r="D5615" s="19" t="s">
        <v>2285</v>
      </c>
      <c r="E5615" s="19" t="str">
        <f>IF(ISBLANK(LeaveTracker[[#This Row],[Employee Name]]),"-----",VLOOKUP(LeaveTracker[[#This Row],[Employee Name]],Employees[[Employee Name]:[Office]],7))</f>
        <v>BPLO</v>
      </c>
      <c r="F5615" s="19">
        <f>IF(ISBLANK(LeaveTracker[[#This Row],[Employee Name]]),"-----",VLOOKUP(LeaveTracker[[#This Row],[Employee Name]],Employees[[Employee Name]:[Office]],6))</f>
        <v>0</v>
      </c>
      <c r="G5615" s="24">
        <v>45068</v>
      </c>
      <c r="H5615" s="24">
        <v>45068</v>
      </c>
      <c r="I5615" s="20" t="s">
        <v>298</v>
      </c>
      <c r="J5615" s="43" t="s">
        <v>1897</v>
      </c>
      <c r="K5615" s="61" t="str">
        <f ca="1">LeaveTracker[[#This Row],[Days]]&amp;" "&amp;LeaveTracker[[#This Row],[Type of Leave]]</f>
        <v>1 OTHER</v>
      </c>
      <c r="L5615" s="23">
        <f ca="1">NETWORKDAYS(LeaveTracker[[#This Row],[Start Date]],LeaveTracker[[#This Row],[End Date]],lstHolidays)</f>
        <v>1</v>
      </c>
      <c r="M5615" s="27"/>
    </row>
    <row r="5616" spans="1:13" ht="30" customHeight="1" x14ac:dyDescent="0.3">
      <c r="A5616" s="27">
        <f t="shared" si="63"/>
        <v>1835</v>
      </c>
      <c r="B5616" s="31">
        <v>45068</v>
      </c>
      <c r="C5616" s="31">
        <v>45058</v>
      </c>
      <c r="D5616" s="19" t="s">
        <v>2346</v>
      </c>
      <c r="E5616" s="19" t="str">
        <f>IF(ISBLANK(LeaveTracker[[#This Row],[Employee Name]]),"-----",VLOOKUP(LeaveTracker[[#This Row],[Employee Name]],Employees[[Employee Name]:[Office]],7))</f>
        <v>SP</v>
      </c>
      <c r="F5616" s="19" t="str">
        <f>IF(ISBLANK(LeaveTracker[[#This Row],[Employee Name]]),"-----",VLOOKUP(LeaveTracker[[#This Row],[Employee Name]],Employees[[Employee Name]:[Office]],6))</f>
        <v>REGULAR</v>
      </c>
      <c r="G5616" s="24">
        <v>45056</v>
      </c>
      <c r="H5616" s="24">
        <v>45058</v>
      </c>
      <c r="I5616" s="20" t="s">
        <v>81</v>
      </c>
      <c r="K5616" s="61" t="str">
        <f ca="1">LeaveTracker[[#This Row],[Days]]&amp;" "&amp;LeaveTracker[[#This Row],[Type of Leave]]</f>
        <v>3 SL</v>
      </c>
      <c r="L5616" s="23">
        <f ca="1">NETWORKDAYS(LeaveTracker[[#This Row],[Start Date]],LeaveTracker[[#This Row],[End Date]],lstHolidays)</f>
        <v>3</v>
      </c>
      <c r="M5616" s="27"/>
    </row>
    <row r="5617" spans="1:13" ht="30" customHeight="1" x14ac:dyDescent="0.3">
      <c r="A5617" s="27">
        <f t="shared" si="63"/>
        <v>1836</v>
      </c>
      <c r="B5617" s="31">
        <v>45068</v>
      </c>
      <c r="C5617" s="31">
        <v>45054</v>
      </c>
      <c r="D5617" s="19" t="s">
        <v>2285</v>
      </c>
      <c r="E5617" s="19" t="str">
        <f>IF(ISBLANK(LeaveTracker[[#This Row],[Employee Name]]),"-----",VLOOKUP(LeaveTracker[[#This Row],[Employee Name]],Employees[[Employee Name]:[Office]],7))</f>
        <v>BPLO</v>
      </c>
      <c r="F5617" s="19">
        <f>IF(ISBLANK(LeaveTracker[[#This Row],[Employee Name]]),"-----",VLOOKUP(LeaveTracker[[#This Row],[Employee Name]],Employees[[Employee Name]:[Office]],6))</f>
        <v>0</v>
      </c>
      <c r="G5617" s="24">
        <v>45050</v>
      </c>
      <c r="H5617" s="24">
        <v>45052</v>
      </c>
      <c r="I5617" s="20" t="s">
        <v>81</v>
      </c>
      <c r="K5617" s="61" t="str">
        <f ca="1">LeaveTracker[[#This Row],[Days]]&amp;" "&amp;LeaveTracker[[#This Row],[Type of Leave]]</f>
        <v>2 SL</v>
      </c>
      <c r="L5617" s="23">
        <f ca="1">NETWORKDAYS(LeaveTracker[[#This Row],[Start Date]],LeaveTracker[[#This Row],[End Date]],lstHolidays)</f>
        <v>2</v>
      </c>
      <c r="M5617" s="27"/>
    </row>
    <row r="5618" spans="1:13" ht="30" customHeight="1" x14ac:dyDescent="0.3">
      <c r="A5618" s="27">
        <v>1837</v>
      </c>
      <c r="B5618" s="31">
        <v>45068</v>
      </c>
      <c r="C5618" s="31">
        <v>45055</v>
      </c>
      <c r="D5618" s="19" t="s">
        <v>2030</v>
      </c>
      <c r="E5618" s="19" t="str">
        <f>IF(ISBLANK(LeaveTracker[[#This Row],[Employee Name]]),"-----",VLOOKUP(LeaveTracker[[#This Row],[Employee Name]],Employees[[Employee Name]:[Office]],7))</f>
        <v>EDP</v>
      </c>
      <c r="F5618" s="19" t="str">
        <f>IF(ISBLANK(LeaveTracker[[#This Row],[Employee Name]]),"-----",VLOOKUP(LeaveTracker[[#This Row],[Employee Name]],Employees[[Employee Name]:[Office]],6))</f>
        <v>CASUAL</v>
      </c>
      <c r="G5618" s="24">
        <v>45051</v>
      </c>
      <c r="H5618" s="24">
        <v>45051</v>
      </c>
      <c r="I5618" s="20" t="s">
        <v>81</v>
      </c>
      <c r="K5618" s="61" t="str">
        <f ca="1">LeaveTracker[[#This Row],[Days]]&amp;" "&amp;LeaveTracker[[#This Row],[Type of Leave]]</f>
        <v>1 SL</v>
      </c>
      <c r="L5618" s="23">
        <f ca="1">NETWORKDAYS(LeaveTracker[[#This Row],[Start Date]],LeaveTracker[[#This Row],[End Date]],lstHolidays)</f>
        <v>1</v>
      </c>
      <c r="M5618" s="27"/>
    </row>
    <row r="5619" spans="1:13" ht="30" customHeight="1" x14ac:dyDescent="0.3">
      <c r="A5619" s="27">
        <v>1837</v>
      </c>
      <c r="B5619" s="31">
        <v>45068</v>
      </c>
      <c r="C5619" s="31">
        <v>45055</v>
      </c>
      <c r="D5619" s="19" t="s">
        <v>2030</v>
      </c>
      <c r="E5619" s="19" t="str">
        <f>IF(ISBLANK(LeaveTracker[[#This Row],[Employee Name]]),"-----",VLOOKUP(LeaveTracker[[#This Row],[Employee Name]],Employees[[Employee Name]:[Office]],7))</f>
        <v>EDP</v>
      </c>
      <c r="F5619" s="19" t="str">
        <f>IF(ISBLANK(LeaveTracker[[#This Row],[Employee Name]]),"-----",VLOOKUP(LeaveTracker[[#This Row],[Employee Name]],Employees[[Employee Name]:[Office]],6))</f>
        <v>CASUAL</v>
      </c>
      <c r="G5619" s="24">
        <v>45054</v>
      </c>
      <c r="H5619" s="24">
        <v>45054</v>
      </c>
      <c r="I5619" s="20" t="s">
        <v>81</v>
      </c>
      <c r="K5619" s="61" t="str">
        <f ca="1">LeaveTracker[[#This Row],[Days]]&amp;" "&amp;LeaveTracker[[#This Row],[Type of Leave]]</f>
        <v>1 SL</v>
      </c>
      <c r="L5619" s="23">
        <f ca="1">NETWORKDAYS(LeaveTracker[[#This Row],[Start Date]],LeaveTracker[[#This Row],[End Date]],lstHolidays)</f>
        <v>1</v>
      </c>
      <c r="M5619" s="27"/>
    </row>
    <row r="5620" spans="1:13" ht="30" customHeight="1" x14ac:dyDescent="0.3">
      <c r="A5620" s="27">
        <f t="shared" si="63"/>
        <v>1838</v>
      </c>
      <c r="B5620" s="31">
        <v>45068</v>
      </c>
      <c r="C5620" s="31">
        <v>45056</v>
      </c>
      <c r="D5620" s="19" t="s">
        <v>1815</v>
      </c>
      <c r="E5620" s="19" t="str">
        <f>IF(ISBLANK(LeaveTracker[[#This Row],[Employee Name]]),"-----",VLOOKUP(LeaveTracker[[#This Row],[Employee Name]],Employees[[Employee Name]:[Office]],7))</f>
        <v>CSWDO</v>
      </c>
      <c r="F5620" s="19" t="str">
        <f>IF(ISBLANK(LeaveTracker[[#This Row],[Employee Name]]),"-----",VLOOKUP(LeaveTracker[[#This Row],[Employee Name]],Employees[[Employee Name]:[Office]],6))</f>
        <v>CASUAL</v>
      </c>
      <c r="G5620" s="24">
        <v>45056</v>
      </c>
      <c r="H5620" s="24">
        <v>45070</v>
      </c>
      <c r="I5620" s="20" t="s">
        <v>81</v>
      </c>
      <c r="K5620" s="61" t="str">
        <f ca="1">LeaveTracker[[#This Row],[Days]]&amp;" "&amp;LeaveTracker[[#This Row],[Type of Leave]]</f>
        <v>11 SL</v>
      </c>
      <c r="L5620" s="23">
        <f ca="1">NETWORKDAYS(LeaveTracker[[#This Row],[Start Date]],LeaveTracker[[#This Row],[End Date]],lstHolidays)</f>
        <v>11</v>
      </c>
      <c r="M5620" s="27"/>
    </row>
    <row r="5621" spans="1:13" ht="30" customHeight="1" x14ac:dyDescent="0.3">
      <c r="A5621" s="27">
        <f t="shared" si="63"/>
        <v>1839</v>
      </c>
      <c r="B5621" s="31">
        <v>45068</v>
      </c>
      <c r="C5621" s="31">
        <v>45055</v>
      </c>
      <c r="D5621" s="19" t="s">
        <v>1911</v>
      </c>
      <c r="E5621" s="19"/>
      <c r="F5621" s="19"/>
      <c r="G5621" s="24">
        <v>45051</v>
      </c>
      <c r="H5621" s="24">
        <v>45054</v>
      </c>
      <c r="I5621" s="20" t="s">
        <v>81</v>
      </c>
      <c r="K5621" s="61" t="str">
        <f ca="1">LeaveTracker[[#This Row],[Days]]&amp;" "&amp;LeaveTracker[[#This Row],[Type of Leave]]</f>
        <v>2 SL</v>
      </c>
      <c r="L5621" s="23">
        <f ca="1">NETWORKDAYS(LeaveTracker[[#This Row],[Start Date]],LeaveTracker[[#This Row],[End Date]],lstHolidays)</f>
        <v>2</v>
      </c>
      <c r="M5621" s="27"/>
    </row>
    <row r="5622" spans="1:13" ht="30" customHeight="1" x14ac:dyDescent="0.3">
      <c r="A5622" s="27">
        <v>1840</v>
      </c>
      <c r="B5622" s="31">
        <v>45068</v>
      </c>
      <c r="C5622" s="31">
        <v>45024</v>
      </c>
      <c r="D5622" s="19" t="s">
        <v>1974</v>
      </c>
      <c r="E5622" s="19"/>
      <c r="F5622" s="19"/>
      <c r="G5622" s="24">
        <v>45064</v>
      </c>
      <c r="H5622" s="24">
        <v>45066</v>
      </c>
      <c r="I5622" s="20" t="s">
        <v>82</v>
      </c>
      <c r="K5622" s="61" t="str">
        <f ca="1">LeaveTracker[[#This Row],[Days]]&amp;" "&amp;LeaveTracker[[#This Row],[Type of Leave]]</f>
        <v>2 VL</v>
      </c>
      <c r="L5622" s="23">
        <f ca="1">NETWORKDAYS(LeaveTracker[[#This Row],[Start Date]],LeaveTracker[[#This Row],[End Date]],lstHolidays)</f>
        <v>2</v>
      </c>
      <c r="M5622" s="27"/>
    </row>
    <row r="5623" spans="1:13" ht="30" customHeight="1" x14ac:dyDescent="0.3">
      <c r="A5623" s="27">
        <v>1840</v>
      </c>
      <c r="B5623" s="31">
        <v>45068</v>
      </c>
      <c r="C5623" s="31">
        <v>45024</v>
      </c>
      <c r="D5623" s="19" t="s">
        <v>1974</v>
      </c>
      <c r="E5623" s="19" t="str">
        <f>IF(ISBLANK(LeaveTracker[[#This Row],[Employee Name]]),"-----",VLOOKUP(LeaveTracker[[#This Row],[Employee Name]],Employees[[Employee Name]:[Office]],7))</f>
        <v>CENRO</v>
      </c>
      <c r="F5623" s="19">
        <f>IF(ISBLANK(LeaveTracker[[#This Row],[Employee Name]]),"-----",VLOOKUP(LeaveTracker[[#This Row],[Employee Name]],Employees[[Employee Name]:[Office]],6))</f>
        <v>0</v>
      </c>
      <c r="G5623" s="24">
        <v>45070</v>
      </c>
      <c r="H5623" s="24">
        <v>45071</v>
      </c>
      <c r="I5623" s="20" t="s">
        <v>82</v>
      </c>
      <c r="K5623" s="61" t="str">
        <f ca="1">LeaveTracker[[#This Row],[Days]]&amp;" "&amp;LeaveTracker[[#This Row],[Type of Leave]]</f>
        <v>2 VL</v>
      </c>
      <c r="L5623" s="23">
        <f ca="1">NETWORKDAYS(LeaveTracker[[#This Row],[Start Date]],LeaveTracker[[#This Row],[End Date]],lstHolidays)</f>
        <v>2</v>
      </c>
      <c r="M5623" s="27"/>
    </row>
    <row r="5624" spans="1:13" ht="30" customHeight="1" x14ac:dyDescent="0.3">
      <c r="A5624" s="27">
        <v>1840</v>
      </c>
      <c r="B5624" s="31">
        <v>45068</v>
      </c>
      <c r="C5624" s="31">
        <v>45024</v>
      </c>
      <c r="D5624" s="19" t="s">
        <v>1974</v>
      </c>
      <c r="E5624" s="19" t="str">
        <f>IF(ISBLANK(LeaveTracker[[#This Row],[Employee Name]]),"-----",VLOOKUP(LeaveTracker[[#This Row],[Employee Name]],Employees[[Employee Name]:[Office]],7))</f>
        <v>CENRO</v>
      </c>
      <c r="F5624" s="19">
        <f>IF(ISBLANK(LeaveTracker[[#This Row],[Employee Name]]),"-----",VLOOKUP(LeaveTracker[[#This Row],[Employee Name]],Employees[[Employee Name]:[Office]],6))</f>
        <v>0</v>
      </c>
      <c r="G5624" s="24">
        <v>45073</v>
      </c>
      <c r="H5624" s="24">
        <v>45076</v>
      </c>
      <c r="I5624" s="20" t="s">
        <v>82</v>
      </c>
      <c r="K5624" s="61" t="str">
        <f ca="1">LeaveTracker[[#This Row],[Days]]&amp;" "&amp;LeaveTracker[[#This Row],[Type of Leave]]</f>
        <v>2 VL</v>
      </c>
      <c r="L5624" s="23">
        <f ca="1">NETWORKDAYS(LeaveTracker[[#This Row],[Start Date]],LeaveTracker[[#This Row],[End Date]],lstHolidays)</f>
        <v>2</v>
      </c>
      <c r="M5624" s="27"/>
    </row>
    <row r="5625" spans="1:13" ht="30" customHeight="1" x14ac:dyDescent="0.3">
      <c r="A5625" s="27">
        <f t="shared" si="63"/>
        <v>1841</v>
      </c>
      <c r="B5625" s="31">
        <v>45068</v>
      </c>
      <c r="C5625" s="31">
        <v>45054</v>
      </c>
      <c r="D5625" s="19" t="s">
        <v>1974</v>
      </c>
      <c r="E5625" s="19" t="str">
        <f>IF(ISBLANK(LeaveTracker[[#This Row],[Employee Name]]),"-----",VLOOKUP(LeaveTracker[[#This Row],[Employee Name]],Employees[[Employee Name]:[Office]],7))</f>
        <v>CENRO</v>
      </c>
      <c r="F5625" s="19">
        <f>IF(ISBLANK(LeaveTracker[[#This Row],[Employee Name]]),"-----",VLOOKUP(LeaveTracker[[#This Row],[Employee Name]],Employees[[Employee Name]:[Office]],6))</f>
        <v>0</v>
      </c>
      <c r="G5625" s="24">
        <v>45050</v>
      </c>
      <c r="H5625" s="24">
        <v>45052</v>
      </c>
      <c r="I5625" s="20" t="s">
        <v>81</v>
      </c>
      <c r="K5625" s="61" t="str">
        <f ca="1">LeaveTracker[[#This Row],[Days]]&amp;" "&amp;LeaveTracker[[#This Row],[Type of Leave]]</f>
        <v>2 SL</v>
      </c>
      <c r="L5625" s="23">
        <f ca="1">NETWORKDAYS(LeaveTracker[[#This Row],[Start Date]],LeaveTracker[[#This Row],[End Date]],lstHolidays)</f>
        <v>2</v>
      </c>
      <c r="M5625" s="27"/>
    </row>
    <row r="5626" spans="1:13" ht="30" customHeight="1" x14ac:dyDescent="0.3">
      <c r="A5626" s="27">
        <f t="shared" si="63"/>
        <v>1842</v>
      </c>
      <c r="B5626" s="31">
        <v>45068</v>
      </c>
      <c r="C5626" s="31">
        <v>45057</v>
      </c>
      <c r="D5626" s="19" t="s">
        <v>1800</v>
      </c>
      <c r="E5626" s="19" t="str">
        <f>IF(ISBLANK(LeaveTracker[[#This Row],[Employee Name]]),"-----",VLOOKUP(LeaveTracker[[#This Row],[Employee Name]],Employees[[Employee Name]:[Office]],7))</f>
        <v>GSO</v>
      </c>
      <c r="F5626" s="19" t="str">
        <f>IF(ISBLANK(LeaveTracker[[#This Row],[Employee Name]]),"-----",VLOOKUP(LeaveTracker[[#This Row],[Employee Name]],Employees[[Employee Name]:[Office]],6))</f>
        <v>CASUAL</v>
      </c>
      <c r="G5626" s="24">
        <v>45055</v>
      </c>
      <c r="H5626" s="24">
        <v>45056</v>
      </c>
      <c r="I5626" s="20" t="s">
        <v>81</v>
      </c>
      <c r="K5626" s="61" t="str">
        <f ca="1">LeaveTracker[[#This Row],[Days]]&amp;" "&amp;LeaveTracker[[#This Row],[Type of Leave]]</f>
        <v>2 SL</v>
      </c>
      <c r="L5626" s="23">
        <f ca="1">NETWORKDAYS(LeaveTracker[[#This Row],[Start Date]],LeaveTracker[[#This Row],[End Date]],lstHolidays)</f>
        <v>2</v>
      </c>
      <c r="M5626" s="27"/>
    </row>
    <row r="5627" spans="1:13" ht="30" customHeight="1" x14ac:dyDescent="0.3">
      <c r="A5627" s="27">
        <f t="shared" si="63"/>
        <v>1843</v>
      </c>
      <c r="B5627" s="31">
        <v>45068</v>
      </c>
      <c r="C5627" s="31">
        <v>45048</v>
      </c>
      <c r="D5627" s="19" t="s">
        <v>1878</v>
      </c>
      <c r="E5627" s="19" t="str">
        <f>IF(ISBLANK(LeaveTracker[[#This Row],[Employee Name]]),"-----",VLOOKUP(LeaveTracker[[#This Row],[Employee Name]],Employees[[Employee Name]:[Office]],7))</f>
        <v>TICC</v>
      </c>
      <c r="F5627" s="19" t="str">
        <f>IF(ISBLANK(LeaveTracker[[#This Row],[Employee Name]]),"-----",VLOOKUP(LeaveTracker[[#This Row],[Employee Name]],Employees[[Employee Name]:[Office]],6))</f>
        <v>CASUAL</v>
      </c>
      <c r="G5627" s="24">
        <v>45058</v>
      </c>
      <c r="H5627" s="24">
        <v>45062</v>
      </c>
      <c r="I5627" s="20" t="s">
        <v>82</v>
      </c>
      <c r="K5627" s="61" t="str">
        <f ca="1">LeaveTracker[[#This Row],[Days]]&amp;" "&amp;LeaveTracker[[#This Row],[Type of Leave]]</f>
        <v>3 VL</v>
      </c>
      <c r="L5627" s="23">
        <f ca="1">NETWORKDAYS(LeaveTracker[[#This Row],[Start Date]],LeaveTracker[[#This Row],[End Date]],lstHolidays)</f>
        <v>3</v>
      </c>
      <c r="M5627" s="27"/>
    </row>
    <row r="5628" spans="1:13" ht="30" customHeight="1" x14ac:dyDescent="0.3">
      <c r="A5628" s="27">
        <f t="shared" si="63"/>
        <v>1844</v>
      </c>
      <c r="B5628" s="31">
        <v>45068</v>
      </c>
      <c r="C5628" s="31">
        <v>45056</v>
      </c>
      <c r="D5628" s="19" t="s">
        <v>1814</v>
      </c>
      <c r="E5628" s="19" t="str">
        <f>IF(ISBLANK(LeaveTracker[[#This Row],[Employee Name]]),"-----",VLOOKUP(LeaveTracker[[#This Row],[Employee Name]],Employees[[Employee Name]:[Office]],7))</f>
        <v>HOUSING</v>
      </c>
      <c r="F5628" s="19" t="str">
        <f>IF(ISBLANK(LeaveTracker[[#This Row],[Employee Name]]),"-----",VLOOKUP(LeaveTracker[[#This Row],[Employee Name]],Employees[[Employee Name]:[Office]],6))</f>
        <v>CASUAL</v>
      </c>
      <c r="G5628" s="24">
        <v>45054</v>
      </c>
      <c r="H5628" s="24">
        <v>45055</v>
      </c>
      <c r="I5628" s="20" t="s">
        <v>81</v>
      </c>
      <c r="K5628" s="61" t="str">
        <f ca="1">LeaveTracker[[#This Row],[Days]]&amp;" "&amp;LeaveTracker[[#This Row],[Type of Leave]]</f>
        <v>2 SL</v>
      </c>
      <c r="L5628" s="23">
        <f ca="1">NETWORKDAYS(LeaveTracker[[#This Row],[Start Date]],LeaveTracker[[#This Row],[End Date]],lstHolidays)</f>
        <v>2</v>
      </c>
      <c r="M5628" s="27"/>
    </row>
    <row r="5629" spans="1:13" ht="30" customHeight="1" x14ac:dyDescent="0.3">
      <c r="A5629" s="27">
        <f t="shared" si="63"/>
        <v>1845</v>
      </c>
      <c r="B5629" s="31">
        <v>45068</v>
      </c>
      <c r="C5629" s="31">
        <v>45051</v>
      </c>
      <c r="D5629" s="19" t="s">
        <v>1814</v>
      </c>
      <c r="E5629" s="19" t="str">
        <f>IF(ISBLANK(LeaveTracker[[#This Row],[Employee Name]]),"-----",VLOOKUP(LeaveTracker[[#This Row],[Employee Name]],Employees[[Employee Name]:[Office]],7))</f>
        <v>HOUSING</v>
      </c>
      <c r="F5629" s="19" t="str">
        <f>IF(ISBLANK(LeaveTracker[[#This Row],[Employee Name]]),"-----",VLOOKUP(LeaveTracker[[#This Row],[Employee Name]],Employees[[Employee Name]:[Office]],6))</f>
        <v>CASUAL</v>
      </c>
      <c r="G5629" s="24">
        <v>45048</v>
      </c>
      <c r="H5629" s="24">
        <v>45050</v>
      </c>
      <c r="I5629" s="20" t="s">
        <v>81</v>
      </c>
      <c r="K5629" s="61" t="str">
        <f ca="1">LeaveTracker[[#This Row],[Days]]&amp;" "&amp;LeaveTracker[[#This Row],[Type of Leave]]</f>
        <v>3 SL</v>
      </c>
      <c r="L5629" s="23">
        <f ca="1">NETWORKDAYS(LeaveTracker[[#This Row],[Start Date]],LeaveTracker[[#This Row],[End Date]],lstHolidays)</f>
        <v>3</v>
      </c>
      <c r="M5629" s="27"/>
    </row>
    <row r="5630" spans="1:13" ht="30" customHeight="1" x14ac:dyDescent="0.3">
      <c r="A5630" s="27">
        <f t="shared" si="63"/>
        <v>1846</v>
      </c>
      <c r="B5630" s="31">
        <v>45068</v>
      </c>
      <c r="C5630" s="31">
        <v>45056</v>
      </c>
      <c r="D5630" s="19" t="s">
        <v>1851</v>
      </c>
      <c r="E5630" s="19" t="str">
        <f>IF(ISBLANK(LeaveTracker[[#This Row],[Employee Name]]),"-----",VLOOKUP(LeaveTracker[[#This Row],[Employee Name]],Employees[[Employee Name]:[Office]],7))</f>
        <v>BIR</v>
      </c>
      <c r="F5630" s="19" t="str">
        <f>IF(ISBLANK(LeaveTracker[[#This Row],[Employee Name]]),"-----",VLOOKUP(LeaveTracker[[#This Row],[Employee Name]],Employees[[Employee Name]:[Office]],6))</f>
        <v>CASUAL</v>
      </c>
      <c r="G5630" s="24">
        <v>45054</v>
      </c>
      <c r="H5630" s="24">
        <v>45055</v>
      </c>
      <c r="I5630" s="20" t="s">
        <v>81</v>
      </c>
      <c r="K5630" s="61" t="str">
        <f ca="1">LeaveTracker[[#This Row],[Days]]&amp;" "&amp;LeaveTracker[[#This Row],[Type of Leave]]</f>
        <v>2 SL</v>
      </c>
      <c r="L5630" s="23">
        <f ca="1">NETWORKDAYS(LeaveTracker[[#This Row],[Start Date]],LeaveTracker[[#This Row],[End Date]],lstHolidays)</f>
        <v>2</v>
      </c>
      <c r="M5630" s="27"/>
    </row>
    <row r="5631" spans="1:13" ht="30" customHeight="1" x14ac:dyDescent="0.3">
      <c r="A5631" s="27">
        <f t="shared" si="63"/>
        <v>1847</v>
      </c>
      <c r="B5631" s="31">
        <v>45068</v>
      </c>
      <c r="C5631" s="31">
        <v>45061</v>
      </c>
      <c r="D5631" s="19" t="s">
        <v>2348</v>
      </c>
      <c r="E5631" s="19" t="str">
        <f>IF(ISBLANK(LeaveTracker[[#This Row],[Employee Name]]),"-----",VLOOKUP(LeaveTracker[[#This Row],[Employee Name]],Employees[[Employee Name]:[Office]],7))</f>
        <v>CENRO</v>
      </c>
      <c r="F5631" s="19" t="str">
        <f>IF(ISBLANK(LeaveTracker[[#This Row],[Employee Name]]),"-----",VLOOKUP(LeaveTracker[[#This Row],[Employee Name]],Employees[[Employee Name]:[Office]],6))</f>
        <v>CASUAL</v>
      </c>
      <c r="G5631" s="24">
        <v>45059</v>
      </c>
      <c r="H5631" s="24">
        <v>45065</v>
      </c>
      <c r="I5631" s="19" t="s">
        <v>77</v>
      </c>
      <c r="K5631" s="61" t="str">
        <f ca="1">LeaveTracker[[#This Row],[Days]]&amp;" "&amp;LeaveTracker[[#This Row],[Type of Leave]]</f>
        <v>5 Paternity</v>
      </c>
      <c r="L5631" s="23">
        <f ca="1">NETWORKDAYS(LeaveTracker[[#This Row],[Start Date]],LeaveTracker[[#This Row],[End Date]],lstHolidays)</f>
        <v>5</v>
      </c>
      <c r="M5631" s="27"/>
    </row>
    <row r="5632" spans="1:13" ht="30" customHeight="1" x14ac:dyDescent="0.3">
      <c r="A5632" s="27">
        <f t="shared" si="63"/>
        <v>1848</v>
      </c>
      <c r="B5632" s="31">
        <v>45068</v>
      </c>
      <c r="C5632" s="31">
        <v>45056</v>
      </c>
      <c r="D5632" s="19" t="s">
        <v>210</v>
      </c>
      <c r="E5632" s="19" t="str">
        <f>IF(ISBLANK(LeaveTracker[[#This Row],[Employee Name]]),"-----",VLOOKUP(LeaveTracker[[#This Row],[Employee Name]],Employees[[Employee Name]:[Office]],7))</f>
        <v>PDAO</v>
      </c>
      <c r="F5632" s="19" t="str">
        <f>IF(ISBLANK(LeaveTracker[[#This Row],[Employee Name]]),"-----",VLOOKUP(LeaveTracker[[#This Row],[Employee Name]],Employees[[Employee Name]:[Office]],6))</f>
        <v>REGULAR</v>
      </c>
      <c r="G5632" s="24">
        <v>45055</v>
      </c>
      <c r="H5632" s="24">
        <v>45055</v>
      </c>
      <c r="I5632" s="20" t="s">
        <v>81</v>
      </c>
      <c r="K5632" s="61" t="str">
        <f ca="1">LeaveTracker[[#This Row],[Days]]&amp;" "&amp;LeaveTracker[[#This Row],[Type of Leave]]</f>
        <v>1 SL</v>
      </c>
      <c r="L5632" s="23">
        <f ca="1">NETWORKDAYS(LeaveTracker[[#This Row],[Start Date]],LeaveTracker[[#This Row],[End Date]],lstHolidays)</f>
        <v>1</v>
      </c>
      <c r="M5632" s="27"/>
    </row>
    <row r="5633" spans="1:13" ht="30" customHeight="1" x14ac:dyDescent="0.3">
      <c r="A5633" s="27">
        <f t="shared" si="63"/>
        <v>1849</v>
      </c>
      <c r="B5633" s="31">
        <v>45068</v>
      </c>
      <c r="C5633" s="31">
        <v>45055</v>
      </c>
      <c r="D5633" s="19" t="s">
        <v>210</v>
      </c>
      <c r="E5633" s="19" t="str">
        <f>IF(ISBLANK(LeaveTracker[[#This Row],[Employee Name]]),"-----",VLOOKUP(LeaveTracker[[#This Row],[Employee Name]],Employees[[Employee Name]:[Office]],7))</f>
        <v>PDAO</v>
      </c>
      <c r="F5633" s="19" t="str">
        <f>IF(ISBLANK(LeaveTracker[[#This Row],[Employee Name]]),"-----",VLOOKUP(LeaveTracker[[#This Row],[Employee Name]],Employees[[Employee Name]:[Office]],6))</f>
        <v>REGULAR</v>
      </c>
      <c r="G5633" s="24">
        <v>45054</v>
      </c>
      <c r="H5633" s="24">
        <v>45054</v>
      </c>
      <c r="I5633" s="19" t="s">
        <v>298</v>
      </c>
      <c r="J5633" s="43" t="s">
        <v>2349</v>
      </c>
      <c r="K5633" s="61" t="str">
        <f ca="1">LeaveTracker[[#This Row],[Days]]&amp;" "&amp;LeaveTracker[[#This Row],[Type of Leave]]</f>
        <v>1 OTHER</v>
      </c>
      <c r="L5633" s="23">
        <f ca="1">NETWORKDAYS(LeaveTracker[[#This Row],[Start Date]],LeaveTracker[[#This Row],[End Date]],lstHolidays)</f>
        <v>1</v>
      </c>
      <c r="M5633" s="27"/>
    </row>
    <row r="5634" spans="1:13" ht="30" customHeight="1" x14ac:dyDescent="0.3">
      <c r="A5634" s="27">
        <f t="shared" si="63"/>
        <v>1850</v>
      </c>
      <c r="B5634" s="31">
        <v>45068</v>
      </c>
      <c r="C5634" s="31">
        <v>45048</v>
      </c>
      <c r="D5634" s="19" t="s">
        <v>210</v>
      </c>
      <c r="E5634" s="19" t="str">
        <f>IF(ISBLANK(LeaveTracker[[#This Row],[Employee Name]]),"-----",VLOOKUP(LeaveTracker[[#This Row],[Employee Name]],Employees[[Employee Name]:[Office]],7))</f>
        <v>PDAO</v>
      </c>
      <c r="F5634" s="19" t="str">
        <f>IF(ISBLANK(LeaveTracker[[#This Row],[Employee Name]]),"-----",VLOOKUP(LeaveTracker[[#This Row],[Employee Name]],Employees[[Employee Name]:[Office]],6))</f>
        <v>REGULAR</v>
      </c>
      <c r="G5634" s="24">
        <v>45044</v>
      </c>
      <c r="H5634" s="24">
        <v>45044</v>
      </c>
      <c r="I5634" s="19" t="s">
        <v>298</v>
      </c>
      <c r="J5634" s="43" t="s">
        <v>2350</v>
      </c>
      <c r="K5634" s="61" t="str">
        <f ca="1">LeaveTracker[[#This Row],[Days]]&amp;" "&amp;LeaveTracker[[#This Row],[Type of Leave]]</f>
        <v>1 OTHER</v>
      </c>
      <c r="L5634" s="23">
        <f ca="1">NETWORKDAYS(LeaveTracker[[#This Row],[Start Date]],LeaveTracker[[#This Row],[End Date]],lstHolidays)</f>
        <v>1</v>
      </c>
      <c r="M5634" s="27"/>
    </row>
    <row r="5635" spans="1:13" ht="30" customHeight="1" x14ac:dyDescent="0.3">
      <c r="A5635" s="27">
        <f t="shared" si="63"/>
        <v>1851</v>
      </c>
      <c r="B5635" s="31">
        <v>45068</v>
      </c>
      <c r="C5635" s="31">
        <v>45061</v>
      </c>
      <c r="D5635" s="19" t="s">
        <v>1938</v>
      </c>
      <c r="E5635" s="19" t="str">
        <f>IF(ISBLANK(LeaveTracker[[#This Row],[Employee Name]]),"-----",VLOOKUP(LeaveTracker[[#This Row],[Employee Name]],Employees[[Employee Name]:[Office]],7))</f>
        <v>HOUSING</v>
      </c>
      <c r="F5635" s="19" t="str">
        <f>IF(ISBLANK(LeaveTracker[[#This Row],[Employee Name]]),"-----",VLOOKUP(LeaveTracker[[#This Row],[Employee Name]],Employees[[Employee Name]:[Office]],6))</f>
        <v>CASUAL</v>
      </c>
      <c r="G5635" s="24">
        <v>45069</v>
      </c>
      <c r="H5635" s="24">
        <v>45069</v>
      </c>
      <c r="I5635" s="20" t="s">
        <v>81</v>
      </c>
      <c r="K5635" s="61" t="str">
        <f ca="1">LeaveTracker[[#This Row],[Days]]&amp;" "&amp;LeaveTracker[[#This Row],[Type of Leave]]</f>
        <v>1 SL</v>
      </c>
      <c r="L5635" s="23">
        <f ca="1">NETWORKDAYS(LeaveTracker[[#This Row],[Start Date]],LeaveTracker[[#This Row],[End Date]],lstHolidays)</f>
        <v>1</v>
      </c>
      <c r="M5635" s="27"/>
    </row>
    <row r="5636" spans="1:13" ht="30" customHeight="1" x14ac:dyDescent="0.3">
      <c r="A5636" s="27">
        <f t="shared" si="63"/>
        <v>1852</v>
      </c>
      <c r="B5636" s="31">
        <v>45068</v>
      </c>
      <c r="C5636" s="31">
        <v>45061</v>
      </c>
      <c r="D5636" s="19" t="s">
        <v>1938</v>
      </c>
      <c r="E5636" s="19" t="str">
        <f>IF(ISBLANK(LeaveTracker[[#This Row],[Employee Name]]),"-----",VLOOKUP(LeaveTracker[[#This Row],[Employee Name]],Employees[[Employee Name]:[Office]],7))</f>
        <v>HOUSING</v>
      </c>
      <c r="F5636" s="19" t="str">
        <f>IF(ISBLANK(LeaveTracker[[#This Row],[Employee Name]]),"-----",VLOOKUP(LeaveTracker[[#This Row],[Employee Name]],Employees[[Employee Name]:[Office]],6))</f>
        <v>CASUAL</v>
      </c>
      <c r="G5636" s="24">
        <v>45051</v>
      </c>
      <c r="H5636" s="24">
        <v>45051</v>
      </c>
      <c r="I5636" s="20" t="s">
        <v>81</v>
      </c>
      <c r="K5636" s="61" t="str">
        <f ca="1">LeaveTracker[[#This Row],[Days]]&amp;" "&amp;LeaveTracker[[#This Row],[Type of Leave]]</f>
        <v>1 SL</v>
      </c>
      <c r="L5636" s="23">
        <f ca="1">NETWORKDAYS(LeaveTracker[[#This Row],[Start Date]],LeaveTracker[[#This Row],[End Date]],lstHolidays)</f>
        <v>1</v>
      </c>
      <c r="M5636" s="27"/>
    </row>
    <row r="5637" spans="1:13" ht="30" customHeight="1" x14ac:dyDescent="0.3">
      <c r="A5637" s="27">
        <v>1852</v>
      </c>
      <c r="B5637" s="31">
        <v>45068</v>
      </c>
      <c r="C5637" s="31">
        <v>45061</v>
      </c>
      <c r="D5637" s="19" t="s">
        <v>1938</v>
      </c>
      <c r="E5637" s="19" t="str">
        <f>IF(ISBLANK(LeaveTracker[[#This Row],[Employee Name]]),"-----",VLOOKUP(LeaveTracker[[#This Row],[Employee Name]],Employees[[Employee Name]:[Office]],7))</f>
        <v>HOUSING</v>
      </c>
      <c r="F5637" s="19" t="str">
        <f>IF(ISBLANK(LeaveTracker[[#This Row],[Employee Name]]),"-----",VLOOKUP(LeaveTracker[[#This Row],[Employee Name]],Employees[[Employee Name]:[Office]],6))</f>
        <v>CASUAL</v>
      </c>
      <c r="G5637" s="24">
        <v>45057</v>
      </c>
      <c r="H5637" s="24">
        <v>45058</v>
      </c>
      <c r="I5637" s="20" t="s">
        <v>81</v>
      </c>
      <c r="K5637" s="61" t="str">
        <f ca="1">LeaveTracker[[#This Row],[Days]]&amp;" "&amp;LeaveTracker[[#This Row],[Type of Leave]]</f>
        <v>2 SL</v>
      </c>
      <c r="L5637" s="23">
        <f ca="1">NETWORKDAYS(LeaveTracker[[#This Row],[Start Date]],LeaveTracker[[#This Row],[End Date]],lstHolidays)</f>
        <v>2</v>
      </c>
      <c r="M5637" s="27"/>
    </row>
    <row r="5638" spans="1:13" ht="30" customHeight="1" x14ac:dyDescent="0.3">
      <c r="A5638" s="27">
        <f t="shared" si="63"/>
        <v>1853</v>
      </c>
      <c r="B5638" s="31">
        <v>45068</v>
      </c>
      <c r="C5638" s="31">
        <v>45064</v>
      </c>
      <c r="D5638" s="19" t="s">
        <v>1802</v>
      </c>
      <c r="E5638" s="19" t="str">
        <f>IF(ISBLANK(LeaveTracker[[#This Row],[Employee Name]]),"-----",VLOOKUP(LeaveTracker[[#This Row],[Employee Name]],Employees[[Employee Name]:[Office]],7))</f>
        <v>CENRO</v>
      </c>
      <c r="F5638" s="19" t="str">
        <f>IF(ISBLANK(LeaveTracker[[#This Row],[Employee Name]]),"-----",VLOOKUP(LeaveTracker[[#This Row],[Employee Name]],Employees[[Employee Name]:[Office]],6))</f>
        <v>CASUAL</v>
      </c>
      <c r="G5638" s="24">
        <v>45056</v>
      </c>
      <c r="H5638" s="24">
        <v>45058</v>
      </c>
      <c r="I5638" s="20" t="s">
        <v>81</v>
      </c>
      <c r="K5638" s="61" t="str">
        <f ca="1">LeaveTracker[[#This Row],[Days]]&amp;" "&amp;LeaveTracker[[#This Row],[Type of Leave]]</f>
        <v>3 SL</v>
      </c>
      <c r="L5638" s="23">
        <f ca="1">NETWORKDAYS(LeaveTracker[[#This Row],[Start Date]],LeaveTracker[[#This Row],[End Date]],lstHolidays)</f>
        <v>3</v>
      </c>
      <c r="M5638" s="27"/>
    </row>
    <row r="5639" spans="1:13" ht="30" customHeight="1" x14ac:dyDescent="0.3">
      <c r="A5639" s="27">
        <f t="shared" si="63"/>
        <v>1854</v>
      </c>
      <c r="B5639" s="31">
        <v>45068</v>
      </c>
      <c r="C5639" s="31">
        <v>45063</v>
      </c>
      <c r="D5639" s="19" t="s">
        <v>1901</v>
      </c>
      <c r="E5639" s="19" t="str">
        <f>IF(ISBLANK(LeaveTracker[[#This Row],[Employee Name]]),"-----",VLOOKUP(LeaveTracker[[#This Row],[Employee Name]],Employees[[Employee Name]:[Office]],7))</f>
        <v>TICC</v>
      </c>
      <c r="F5639" s="19" t="str">
        <f>IF(ISBLANK(LeaveTracker[[#This Row],[Employee Name]]),"-----",VLOOKUP(LeaveTracker[[#This Row],[Employee Name]],Employees[[Employee Name]:[Office]],6))</f>
        <v>CASUAL</v>
      </c>
      <c r="G5639" s="24">
        <v>45062</v>
      </c>
      <c r="H5639" s="24">
        <v>45062</v>
      </c>
      <c r="I5639" s="20" t="s">
        <v>81</v>
      </c>
      <c r="K5639" s="61" t="str">
        <f ca="1">LeaveTracker[[#This Row],[Days]]&amp;" "&amp;LeaveTracker[[#This Row],[Type of Leave]]</f>
        <v>1 SL</v>
      </c>
      <c r="L5639" s="23">
        <f ca="1">NETWORKDAYS(LeaveTracker[[#This Row],[Start Date]],LeaveTracker[[#This Row],[End Date]],lstHolidays)</f>
        <v>1</v>
      </c>
      <c r="M5639" s="27"/>
    </row>
    <row r="5640" spans="1:13" ht="30" customHeight="1" x14ac:dyDescent="0.3">
      <c r="A5640" s="27">
        <f t="shared" si="63"/>
        <v>1855</v>
      </c>
      <c r="B5640" s="31">
        <v>45068</v>
      </c>
      <c r="C5640" s="31">
        <v>45062</v>
      </c>
      <c r="D5640" s="19" t="s">
        <v>1865</v>
      </c>
      <c r="E5640" s="19" t="str">
        <f>IF(ISBLANK(LeaveTracker[[#This Row],[Employee Name]]),"-----",VLOOKUP(LeaveTracker[[#This Row],[Employee Name]],Employees[[Employee Name]:[Office]],7))</f>
        <v>TICC</v>
      </c>
      <c r="F5640" s="19" t="str">
        <f>IF(ISBLANK(LeaveTracker[[#This Row],[Employee Name]]),"-----",VLOOKUP(LeaveTracker[[#This Row],[Employee Name]],Employees[[Employee Name]:[Office]],6))</f>
        <v>CASUAL</v>
      </c>
      <c r="G5640" s="24">
        <v>45061</v>
      </c>
      <c r="H5640" s="24">
        <v>45061</v>
      </c>
      <c r="I5640" s="20" t="s">
        <v>81</v>
      </c>
      <c r="K5640" s="61" t="str">
        <f ca="1">LeaveTracker[[#This Row],[Days]]&amp;" "&amp;LeaveTracker[[#This Row],[Type of Leave]]</f>
        <v>1 SL</v>
      </c>
      <c r="L5640" s="23">
        <f ca="1">NETWORKDAYS(LeaveTracker[[#This Row],[Start Date]],LeaveTracker[[#This Row],[End Date]],lstHolidays)</f>
        <v>1</v>
      </c>
      <c r="M5640" s="27"/>
    </row>
    <row r="5641" spans="1:13" ht="30" customHeight="1" x14ac:dyDescent="0.3">
      <c r="A5641" s="27">
        <f t="shared" si="63"/>
        <v>1856</v>
      </c>
      <c r="B5641" s="31">
        <v>45068</v>
      </c>
      <c r="C5641" s="31">
        <v>45062</v>
      </c>
      <c r="D5641" s="19" t="s">
        <v>1821</v>
      </c>
      <c r="E5641" s="19" t="str">
        <f>IF(ISBLANK(LeaveTracker[[#This Row],[Employee Name]]),"-----",VLOOKUP(LeaveTracker[[#This Row],[Employee Name]],Employees[[Employee Name]:[Office]],7))</f>
        <v>TICC/TCCH</v>
      </c>
      <c r="F5641" s="19" t="str">
        <f>IF(ISBLANK(LeaveTracker[[#This Row],[Employee Name]]),"-----",VLOOKUP(LeaveTracker[[#This Row],[Employee Name]],Employees[[Employee Name]:[Office]],6))</f>
        <v>CASUAL</v>
      </c>
      <c r="G5641" s="24">
        <v>45058</v>
      </c>
      <c r="H5641" s="24">
        <v>45061</v>
      </c>
      <c r="I5641" s="20" t="s">
        <v>81</v>
      </c>
      <c r="K5641" s="61" t="str">
        <f ca="1">LeaveTracker[[#This Row],[Days]]&amp;" "&amp;LeaveTracker[[#This Row],[Type of Leave]]</f>
        <v>2 SL</v>
      </c>
      <c r="L5641" s="23">
        <f ca="1">NETWORKDAYS(LeaveTracker[[#This Row],[Start Date]],LeaveTracker[[#This Row],[End Date]],lstHolidays)</f>
        <v>2</v>
      </c>
      <c r="M5641" s="27"/>
    </row>
    <row r="5642" spans="1:13" ht="30" customHeight="1" x14ac:dyDescent="0.3">
      <c r="A5642" s="27">
        <f t="shared" si="63"/>
        <v>1857</v>
      </c>
      <c r="B5642" s="31">
        <v>45068</v>
      </c>
      <c r="C5642" s="31">
        <v>45063</v>
      </c>
      <c r="D5642" s="19" t="s">
        <v>1864</v>
      </c>
      <c r="E5642" s="19" t="str">
        <f>IF(ISBLANK(LeaveTracker[[#This Row],[Employee Name]]),"-----",VLOOKUP(LeaveTracker[[#This Row],[Employee Name]],Employees[[Employee Name]:[Office]],7))</f>
        <v>TICC</v>
      </c>
      <c r="F5642" s="19" t="str">
        <f>IF(ISBLANK(LeaveTracker[[#This Row],[Employee Name]]),"-----",VLOOKUP(LeaveTracker[[#This Row],[Employee Name]],Employees[[Employee Name]:[Office]],6))</f>
        <v>CASUAL</v>
      </c>
      <c r="G5642" s="24">
        <v>45071</v>
      </c>
      <c r="H5642" s="24">
        <v>45072</v>
      </c>
      <c r="I5642" s="20" t="s">
        <v>82</v>
      </c>
      <c r="K5642" s="61" t="str">
        <f ca="1">LeaveTracker[[#This Row],[Days]]&amp;" "&amp;LeaveTracker[[#This Row],[Type of Leave]]</f>
        <v>2 VL</v>
      </c>
      <c r="L5642" s="23">
        <f ca="1">NETWORKDAYS(LeaveTracker[[#This Row],[Start Date]],LeaveTracker[[#This Row],[End Date]],lstHolidays)</f>
        <v>2</v>
      </c>
      <c r="M5642" s="27"/>
    </row>
    <row r="5643" spans="1:13" ht="30" customHeight="1" x14ac:dyDescent="0.3">
      <c r="A5643" s="27">
        <f t="shared" si="63"/>
        <v>1858</v>
      </c>
      <c r="B5643" s="31">
        <v>45068</v>
      </c>
      <c r="C5643" s="31">
        <v>45064</v>
      </c>
      <c r="D5643" s="19" t="s">
        <v>1867</v>
      </c>
      <c r="E5643" s="19" t="str">
        <f>IF(ISBLANK(LeaveTracker[[#This Row],[Employee Name]]),"-----",VLOOKUP(LeaveTracker[[#This Row],[Employee Name]],Employees[[Employee Name]:[Office]],7))</f>
        <v>TCSNHS-ISHS</v>
      </c>
      <c r="F5643" s="19" t="str">
        <f>IF(ISBLANK(LeaveTracker[[#This Row],[Employee Name]]),"-----",VLOOKUP(LeaveTracker[[#This Row],[Employee Name]],Employees[[Employee Name]:[Office]],6))</f>
        <v>CASUAL</v>
      </c>
      <c r="G5643" s="24">
        <v>45061</v>
      </c>
      <c r="H5643" s="24">
        <v>45062</v>
      </c>
      <c r="I5643" s="20" t="s">
        <v>81</v>
      </c>
      <c r="K5643" s="61" t="str">
        <f ca="1">LeaveTracker[[#This Row],[Days]]&amp;" "&amp;LeaveTracker[[#This Row],[Type of Leave]]</f>
        <v>2 SL</v>
      </c>
      <c r="L5643" s="23">
        <f ca="1">NETWORKDAYS(LeaveTracker[[#This Row],[Start Date]],LeaveTracker[[#This Row],[End Date]],lstHolidays)</f>
        <v>2</v>
      </c>
      <c r="M5643" s="27"/>
    </row>
    <row r="5644" spans="1:13" ht="30" customHeight="1" x14ac:dyDescent="0.3">
      <c r="A5644" s="27">
        <f t="shared" si="63"/>
        <v>1859</v>
      </c>
      <c r="B5644" s="31">
        <v>45068</v>
      </c>
      <c r="C5644" s="31">
        <v>45064</v>
      </c>
      <c r="D5644" s="19" t="s">
        <v>1867</v>
      </c>
      <c r="E5644" s="19" t="str">
        <f>IF(ISBLANK(LeaveTracker[[#This Row],[Employee Name]]),"-----",VLOOKUP(LeaveTracker[[#This Row],[Employee Name]],Employees[[Employee Name]:[Office]],7))</f>
        <v>TCSNHS-ISHS</v>
      </c>
      <c r="F5644" s="19" t="str">
        <f>IF(ISBLANK(LeaveTracker[[#This Row],[Employee Name]]),"-----",VLOOKUP(LeaveTracker[[#This Row],[Employee Name]],Employees[[Employee Name]:[Office]],6))</f>
        <v>CASUAL</v>
      </c>
      <c r="G5644" s="24">
        <v>45054</v>
      </c>
      <c r="H5644" s="24">
        <v>45058</v>
      </c>
      <c r="I5644" s="20" t="s">
        <v>81</v>
      </c>
      <c r="K5644" s="61" t="str">
        <f ca="1">LeaveTracker[[#This Row],[Days]]&amp;" "&amp;LeaveTracker[[#This Row],[Type of Leave]]</f>
        <v>5 SL</v>
      </c>
      <c r="L5644" s="23">
        <f ca="1">NETWORKDAYS(LeaveTracker[[#This Row],[Start Date]],LeaveTracker[[#This Row],[End Date]],lstHolidays)</f>
        <v>5</v>
      </c>
      <c r="M5644" s="27"/>
    </row>
    <row r="5645" spans="1:13" ht="30" customHeight="1" x14ac:dyDescent="0.3">
      <c r="A5645" s="27">
        <f t="shared" si="63"/>
        <v>1860</v>
      </c>
      <c r="B5645" s="31">
        <v>45068</v>
      </c>
      <c r="C5645" s="31">
        <v>45061</v>
      </c>
      <c r="D5645" s="19" t="s">
        <v>1880</v>
      </c>
      <c r="E5645" s="19" t="str">
        <f>IF(ISBLANK(LeaveTracker[[#This Row],[Employee Name]]),"-----",VLOOKUP(LeaveTracker[[#This Row],[Employee Name]],Employees[[Employee Name]:[Office]],7))</f>
        <v>TICC</v>
      </c>
      <c r="F5645" s="19" t="str">
        <f>IF(ISBLANK(LeaveTracker[[#This Row],[Employee Name]]),"-----",VLOOKUP(LeaveTracker[[#This Row],[Employee Name]],Employees[[Employee Name]:[Office]],6))</f>
        <v>CASUAL</v>
      </c>
      <c r="G5645" s="24">
        <v>45056</v>
      </c>
      <c r="H5645" s="24">
        <v>45056</v>
      </c>
      <c r="I5645" s="20" t="s">
        <v>81</v>
      </c>
      <c r="K5645" s="61" t="str">
        <f ca="1">LeaveTracker[[#This Row],[Days]]&amp;" "&amp;LeaveTracker[[#This Row],[Type of Leave]]</f>
        <v>1 SL</v>
      </c>
      <c r="L5645" s="23">
        <f ca="1">NETWORKDAYS(LeaveTracker[[#This Row],[Start Date]],LeaveTracker[[#This Row],[End Date]],lstHolidays)</f>
        <v>1</v>
      </c>
      <c r="M5645" s="27"/>
    </row>
    <row r="5646" spans="1:13" ht="30" customHeight="1" x14ac:dyDescent="0.3">
      <c r="A5646" s="27">
        <f t="shared" si="63"/>
        <v>1861</v>
      </c>
      <c r="B5646" s="31">
        <v>45068</v>
      </c>
      <c r="C5646" s="31">
        <v>45063</v>
      </c>
      <c r="D5646" s="19" t="s">
        <v>2352</v>
      </c>
      <c r="E5646" s="19" t="str">
        <f>IF(ISBLANK(LeaveTracker[[#This Row],[Employee Name]]),"-----",VLOOKUP(LeaveTracker[[#This Row],[Employee Name]],Employees[[Employee Name]:[Office]],7))</f>
        <v>TICC</v>
      </c>
      <c r="F5646" s="19" t="str">
        <f>IF(ISBLANK(LeaveTracker[[#This Row],[Employee Name]]),"-----",VLOOKUP(LeaveTracker[[#This Row],[Employee Name]],Employees[[Employee Name]:[Office]],6))</f>
        <v>CASUAL</v>
      </c>
      <c r="G5646" s="24">
        <v>45072</v>
      </c>
      <c r="H5646" s="24">
        <v>45075</v>
      </c>
      <c r="I5646" s="19" t="s">
        <v>82</v>
      </c>
      <c r="K5646" s="61" t="str">
        <f ca="1">LeaveTracker[[#This Row],[Days]]&amp;" "&amp;LeaveTracker[[#This Row],[Type of Leave]]</f>
        <v>2 VL</v>
      </c>
      <c r="L5646" s="23">
        <f ca="1">NETWORKDAYS(LeaveTracker[[#This Row],[Start Date]],LeaveTracker[[#This Row],[End Date]],lstHolidays)</f>
        <v>2</v>
      </c>
      <c r="M5646" s="27"/>
    </row>
    <row r="5647" spans="1:13" ht="30" customHeight="1" x14ac:dyDescent="0.3">
      <c r="A5647" s="27">
        <f t="shared" si="63"/>
        <v>1862</v>
      </c>
      <c r="B5647" s="31">
        <v>45068</v>
      </c>
      <c r="C5647" s="31">
        <v>45061</v>
      </c>
      <c r="D5647" s="19" t="s">
        <v>2352</v>
      </c>
      <c r="E5647" s="19" t="str">
        <f>IF(ISBLANK(LeaveTracker[[#This Row],[Employee Name]]),"-----",VLOOKUP(LeaveTracker[[#This Row],[Employee Name]],Employees[[Employee Name]:[Office]],7))</f>
        <v>TICC</v>
      </c>
      <c r="F5647" s="19" t="str">
        <f>IF(ISBLANK(LeaveTracker[[#This Row],[Employee Name]]),"-----",VLOOKUP(LeaveTracker[[#This Row],[Employee Name]],Employees[[Employee Name]:[Office]],6))</f>
        <v>CASUAL</v>
      </c>
      <c r="G5647" s="24">
        <v>45049</v>
      </c>
      <c r="H5647" s="24">
        <v>45049</v>
      </c>
      <c r="I5647" s="20" t="s">
        <v>81</v>
      </c>
      <c r="K5647" s="61" t="str">
        <f ca="1">LeaveTracker[[#This Row],[Days]]&amp;" "&amp;LeaveTracker[[#This Row],[Type of Leave]]</f>
        <v>1 SL</v>
      </c>
      <c r="L5647" s="23">
        <f ca="1">NETWORKDAYS(LeaveTracker[[#This Row],[Start Date]],LeaveTracker[[#This Row],[End Date]],lstHolidays)</f>
        <v>1</v>
      </c>
      <c r="M5647" s="27"/>
    </row>
    <row r="5648" spans="1:13" ht="30" customHeight="1" x14ac:dyDescent="0.3">
      <c r="A5648" s="27">
        <v>1862</v>
      </c>
      <c r="B5648" s="31">
        <v>45068</v>
      </c>
      <c r="C5648" s="31">
        <v>45061</v>
      </c>
      <c r="D5648" s="19" t="s">
        <v>2352</v>
      </c>
      <c r="E5648" s="19" t="str">
        <f>IF(ISBLANK(LeaveTracker[[#This Row],[Employee Name]]),"-----",VLOOKUP(LeaveTracker[[#This Row],[Employee Name]],Employees[[Employee Name]:[Office]],7))</f>
        <v>TICC</v>
      </c>
      <c r="F5648" s="19" t="str">
        <f>IF(ISBLANK(LeaveTracker[[#This Row],[Employee Name]]),"-----",VLOOKUP(LeaveTracker[[#This Row],[Employee Name]],Employees[[Employee Name]:[Office]],6))</f>
        <v>CASUAL</v>
      </c>
      <c r="G5648" s="21">
        <v>45051</v>
      </c>
      <c r="H5648" s="24">
        <v>45051</v>
      </c>
      <c r="I5648" s="20" t="s">
        <v>81</v>
      </c>
      <c r="K5648" s="61" t="str">
        <f ca="1">LeaveTracker[[#This Row],[Days]]&amp;" "&amp;LeaveTracker[[#This Row],[Type of Leave]]</f>
        <v>1 SL</v>
      </c>
      <c r="L5648" s="23">
        <f ca="1">NETWORKDAYS(LeaveTracker[[#This Row],[Start Date]],LeaveTracker[[#This Row],[End Date]],lstHolidays)</f>
        <v>1</v>
      </c>
      <c r="M5648" s="27"/>
    </row>
    <row r="5649" spans="1:13" ht="30" customHeight="1" x14ac:dyDescent="0.3">
      <c r="A5649" s="27">
        <v>1862</v>
      </c>
      <c r="B5649" s="31">
        <v>45068</v>
      </c>
      <c r="C5649" s="31">
        <v>45061</v>
      </c>
      <c r="D5649" s="19" t="s">
        <v>2352</v>
      </c>
      <c r="E5649" s="19" t="str">
        <f>IF(ISBLANK(LeaveTracker[[#This Row],[Employee Name]]),"-----",VLOOKUP(LeaveTracker[[#This Row],[Employee Name]],Employees[[Employee Name]:[Office]],7))</f>
        <v>TICC</v>
      </c>
      <c r="F5649" s="19" t="str">
        <f>IF(ISBLANK(LeaveTracker[[#This Row],[Employee Name]]),"-----",VLOOKUP(LeaveTracker[[#This Row],[Employee Name]],Employees[[Employee Name]:[Office]],6))</f>
        <v>CASUAL</v>
      </c>
      <c r="G5649" s="24">
        <v>45054</v>
      </c>
      <c r="H5649" s="24">
        <v>45058</v>
      </c>
      <c r="I5649" s="20" t="s">
        <v>81</v>
      </c>
      <c r="K5649" s="61" t="str">
        <f ca="1">LeaveTracker[[#This Row],[Days]]&amp;" "&amp;LeaveTracker[[#This Row],[Type of Leave]]</f>
        <v>5 SL</v>
      </c>
      <c r="L5649" s="23">
        <f ca="1">NETWORKDAYS(LeaveTracker[[#This Row],[Start Date]],LeaveTracker[[#This Row],[End Date]],lstHolidays)</f>
        <v>5</v>
      </c>
      <c r="M5649" s="27"/>
    </row>
    <row r="5650" spans="1:13" ht="30" customHeight="1" x14ac:dyDescent="0.3">
      <c r="A5650" s="27">
        <f t="shared" si="63"/>
        <v>1863</v>
      </c>
      <c r="B5650" s="31">
        <v>45068</v>
      </c>
      <c r="C5650" s="31">
        <v>45063</v>
      </c>
      <c r="D5650" s="19" t="s">
        <v>2354</v>
      </c>
      <c r="E5650" s="19" t="str">
        <f>IF(ISBLANK(LeaveTracker[[#This Row],[Employee Name]]),"-----",VLOOKUP(LeaveTracker[[#This Row],[Employee Name]],Employees[[Employee Name]:[Office]],7))</f>
        <v>CEO</v>
      </c>
      <c r="F5650" s="19" t="str">
        <f>IF(ISBLANK(LeaveTracker[[#This Row],[Employee Name]]),"-----",VLOOKUP(LeaveTracker[[#This Row],[Employee Name]],Employees[[Employee Name]:[Office]],6))</f>
        <v>CASUAL</v>
      </c>
      <c r="G5650" s="24">
        <v>45062</v>
      </c>
      <c r="H5650" s="24">
        <v>45062</v>
      </c>
      <c r="I5650" s="19" t="s">
        <v>298</v>
      </c>
      <c r="J5650" s="43" t="s">
        <v>1003</v>
      </c>
      <c r="K5650" s="61" t="str">
        <f ca="1">LeaveTracker[[#This Row],[Days]]&amp;" "&amp;LeaveTracker[[#This Row],[Type of Leave]]</f>
        <v>1 OTHER</v>
      </c>
      <c r="L5650" s="23">
        <f ca="1">NETWORKDAYS(LeaveTracker[[#This Row],[Start Date]],LeaveTracker[[#This Row],[End Date]],lstHolidays)</f>
        <v>1</v>
      </c>
      <c r="M5650" s="27"/>
    </row>
    <row r="5651" spans="1:13" ht="30" customHeight="1" x14ac:dyDescent="0.3">
      <c r="A5651" s="27">
        <f t="shared" si="63"/>
        <v>1864</v>
      </c>
      <c r="B5651" s="31">
        <v>45068</v>
      </c>
      <c r="C5651" s="31">
        <v>45065</v>
      </c>
      <c r="D5651" s="19" t="s">
        <v>671</v>
      </c>
      <c r="E5651" s="19" t="str">
        <f>IF(ISBLANK(LeaveTracker[[#This Row],[Employee Name]]),"-----",VLOOKUP(LeaveTracker[[#This Row],[Employee Name]],Employees[[Employee Name]:[Office]],7))</f>
        <v>SP</v>
      </c>
      <c r="F5651" s="19" t="str">
        <f>IF(ISBLANK(LeaveTracker[[#This Row],[Employee Name]]),"-----",VLOOKUP(LeaveTracker[[#This Row],[Employee Name]],Employees[[Employee Name]:[Office]],6))</f>
        <v>REGULAR</v>
      </c>
      <c r="G5651" s="24">
        <v>45064</v>
      </c>
      <c r="H5651" s="24">
        <v>45064</v>
      </c>
      <c r="I5651" s="20" t="s">
        <v>81</v>
      </c>
      <c r="K5651" s="61" t="str">
        <f ca="1">LeaveTracker[[#This Row],[Days]]&amp;" "&amp;LeaveTracker[[#This Row],[Type of Leave]]</f>
        <v>1 SL</v>
      </c>
      <c r="L5651" s="23">
        <f ca="1">NETWORKDAYS(LeaveTracker[[#This Row],[Start Date]],LeaveTracker[[#This Row],[End Date]],lstHolidays)</f>
        <v>1</v>
      </c>
      <c r="M5651" s="27"/>
    </row>
    <row r="5652" spans="1:13" ht="30" customHeight="1" x14ac:dyDescent="0.3">
      <c r="A5652" s="27">
        <f t="shared" si="63"/>
        <v>1865</v>
      </c>
      <c r="B5652" s="31">
        <v>45068</v>
      </c>
      <c r="C5652" s="31">
        <v>45064</v>
      </c>
      <c r="D5652" s="19" t="s">
        <v>2030</v>
      </c>
      <c r="E5652" s="19" t="str">
        <f>IF(ISBLANK(LeaveTracker[[#This Row],[Employee Name]]),"-----",VLOOKUP(LeaveTracker[[#This Row],[Employee Name]],Employees[[Employee Name]:[Office]],7))</f>
        <v>EDP</v>
      </c>
      <c r="F5652" s="19" t="str">
        <f>IF(ISBLANK(LeaveTracker[[#This Row],[Employee Name]]),"-----",VLOOKUP(LeaveTracker[[#This Row],[Employee Name]],Employees[[Employee Name]:[Office]],6))</f>
        <v>CASUAL</v>
      </c>
      <c r="G5652" s="24">
        <v>45063</v>
      </c>
      <c r="H5652" s="24">
        <v>45063</v>
      </c>
      <c r="I5652" s="20" t="s">
        <v>81</v>
      </c>
      <c r="K5652" s="61" t="str">
        <f ca="1">LeaveTracker[[#This Row],[Days]]&amp;" "&amp;LeaveTracker[[#This Row],[Type of Leave]]</f>
        <v>1 SL</v>
      </c>
      <c r="L5652" s="23">
        <f ca="1">NETWORKDAYS(LeaveTracker[[#This Row],[Start Date]],LeaveTracker[[#This Row],[End Date]],lstHolidays)</f>
        <v>1</v>
      </c>
      <c r="M5652" s="27"/>
    </row>
    <row r="5653" spans="1:13" ht="30" customHeight="1" x14ac:dyDescent="0.3">
      <c r="A5653" s="27">
        <f t="shared" si="63"/>
        <v>1866</v>
      </c>
      <c r="B5653" s="31">
        <v>45068</v>
      </c>
      <c r="C5653" s="31">
        <v>45047</v>
      </c>
      <c r="D5653" s="19" t="s">
        <v>2227</v>
      </c>
      <c r="E5653" s="19" t="str">
        <f>IF(ISBLANK(LeaveTracker[[#This Row],[Employee Name]]),"-----",VLOOKUP(LeaveTracker[[#This Row],[Employee Name]],Employees[[Employee Name]:[Office]],7))</f>
        <v>CENRO</v>
      </c>
      <c r="F5653" s="19">
        <f>IF(ISBLANK(LeaveTracker[[#This Row],[Employee Name]]),"-----",VLOOKUP(LeaveTracker[[#This Row],[Employee Name]],Employees[[Employee Name]:[Office]],6))</f>
        <v>0</v>
      </c>
      <c r="G5653" s="24">
        <v>45049</v>
      </c>
      <c r="H5653" s="24">
        <v>45049</v>
      </c>
      <c r="I5653" s="20" t="s">
        <v>82</v>
      </c>
      <c r="K5653" s="61" t="str">
        <f ca="1">LeaveTracker[[#This Row],[Days]]&amp;" "&amp;LeaveTracker[[#This Row],[Type of Leave]]</f>
        <v>1 VL</v>
      </c>
      <c r="L5653" s="23">
        <f ca="1">NETWORKDAYS(LeaveTracker[[#This Row],[Start Date]],LeaveTracker[[#This Row],[End Date]],lstHolidays)</f>
        <v>1</v>
      </c>
      <c r="M5653" s="27"/>
    </row>
    <row r="5654" spans="1:13" ht="30" customHeight="1" x14ac:dyDescent="0.3">
      <c r="A5654" s="27">
        <v>1866</v>
      </c>
      <c r="B5654" s="31">
        <v>45068</v>
      </c>
      <c r="C5654" s="31">
        <v>45047</v>
      </c>
      <c r="D5654" s="19" t="s">
        <v>2227</v>
      </c>
      <c r="E5654" s="19" t="str">
        <f>IF(ISBLANK(LeaveTracker[[#This Row],[Employee Name]]),"-----",VLOOKUP(LeaveTracker[[#This Row],[Employee Name]],Employees[[Employee Name]:[Office]],7))</f>
        <v>CENRO</v>
      </c>
      <c r="F5654" s="19">
        <f>IF(ISBLANK(LeaveTracker[[#This Row],[Employee Name]]),"-----",VLOOKUP(LeaveTracker[[#This Row],[Employee Name]],Employees[[Employee Name]:[Office]],6))</f>
        <v>0</v>
      </c>
      <c r="G5654" s="24">
        <v>45051</v>
      </c>
      <c r="H5654" s="21">
        <v>45051</v>
      </c>
      <c r="I5654" s="20" t="s">
        <v>82</v>
      </c>
      <c r="K5654" s="61" t="str">
        <f ca="1">LeaveTracker[[#This Row],[Days]]&amp;" "&amp;LeaveTracker[[#This Row],[Type of Leave]]</f>
        <v>1 VL</v>
      </c>
      <c r="L5654" s="23">
        <f ca="1">NETWORKDAYS(LeaveTracker[[#This Row],[Start Date]],LeaveTracker[[#This Row],[End Date]],lstHolidays)</f>
        <v>1</v>
      </c>
      <c r="M5654" s="27"/>
    </row>
    <row r="5655" spans="1:13" ht="30" customHeight="1" x14ac:dyDescent="0.3">
      <c r="A5655" s="27">
        <v>1866</v>
      </c>
      <c r="B5655" s="31">
        <v>45068</v>
      </c>
      <c r="C5655" s="31">
        <v>45047</v>
      </c>
      <c r="D5655" s="19" t="s">
        <v>2227</v>
      </c>
      <c r="E5655" s="19" t="str">
        <f>IF(ISBLANK(LeaveTracker[[#This Row],[Employee Name]]),"-----",VLOOKUP(LeaveTracker[[#This Row],[Employee Name]],Employees[[Employee Name]:[Office]],7))</f>
        <v>CENRO</v>
      </c>
      <c r="F5655" s="19">
        <f>IF(ISBLANK(LeaveTracker[[#This Row],[Employee Name]]),"-----",VLOOKUP(LeaveTracker[[#This Row],[Employee Name]],Employees[[Employee Name]:[Office]],6))</f>
        <v>0</v>
      </c>
      <c r="G5655" s="24">
        <v>45055</v>
      </c>
      <c r="H5655" s="24">
        <v>45055</v>
      </c>
      <c r="I5655" s="20" t="s">
        <v>82</v>
      </c>
      <c r="K5655" s="61" t="str">
        <f ca="1">LeaveTracker[[#This Row],[Days]]&amp;" "&amp;LeaveTracker[[#This Row],[Type of Leave]]</f>
        <v>1 VL</v>
      </c>
      <c r="L5655" s="23">
        <f ca="1">NETWORKDAYS(LeaveTracker[[#This Row],[Start Date]],LeaveTracker[[#This Row],[End Date]],lstHolidays)</f>
        <v>1</v>
      </c>
      <c r="M5655" s="27"/>
    </row>
    <row r="5656" spans="1:13" ht="30" customHeight="1" x14ac:dyDescent="0.3">
      <c r="A5656" s="27">
        <v>1866</v>
      </c>
      <c r="B5656" s="31">
        <v>45068</v>
      </c>
      <c r="C5656" s="31">
        <v>45047</v>
      </c>
      <c r="D5656" s="19" t="s">
        <v>2227</v>
      </c>
      <c r="E5656" s="19" t="str">
        <f>IF(ISBLANK(LeaveTracker[[#This Row],[Employee Name]]),"-----",VLOOKUP(LeaveTracker[[#This Row],[Employee Name]],Employees[[Employee Name]:[Office]],7))</f>
        <v>CENRO</v>
      </c>
      <c r="F5656" s="19">
        <f>IF(ISBLANK(LeaveTracker[[#This Row],[Employee Name]]),"-----",VLOOKUP(LeaveTracker[[#This Row],[Employee Name]],Employees[[Employee Name]:[Office]],6))</f>
        <v>0</v>
      </c>
      <c r="G5656" s="24">
        <v>45058</v>
      </c>
      <c r="H5656" s="24">
        <v>45058</v>
      </c>
      <c r="I5656" s="20" t="s">
        <v>82</v>
      </c>
      <c r="K5656" s="61" t="str">
        <f ca="1">LeaveTracker[[#This Row],[Days]]&amp;" "&amp;LeaveTracker[[#This Row],[Type of Leave]]</f>
        <v>1 VL</v>
      </c>
      <c r="L5656" s="23">
        <f ca="1">NETWORKDAYS(LeaveTracker[[#This Row],[Start Date]],LeaveTracker[[#This Row],[End Date]],lstHolidays)</f>
        <v>1</v>
      </c>
      <c r="M5656" s="27"/>
    </row>
    <row r="5657" spans="1:13" ht="30" customHeight="1" x14ac:dyDescent="0.3">
      <c r="A5657" s="27">
        <v>1866</v>
      </c>
      <c r="B5657" s="31">
        <v>45068</v>
      </c>
      <c r="C5657" s="31">
        <v>45047</v>
      </c>
      <c r="D5657" s="19" t="s">
        <v>2227</v>
      </c>
      <c r="E5657" s="19" t="str">
        <f>IF(ISBLANK(LeaveTracker[[#This Row],[Employee Name]]),"-----",VLOOKUP(LeaveTracker[[#This Row],[Employee Name]],Employees[[Employee Name]:[Office]],7))</f>
        <v>CENRO</v>
      </c>
      <c r="F5657" s="19">
        <f>IF(ISBLANK(LeaveTracker[[#This Row],[Employee Name]]),"-----",VLOOKUP(LeaveTracker[[#This Row],[Employee Name]],Employees[[Employee Name]:[Office]],6))</f>
        <v>0</v>
      </c>
      <c r="G5657" s="24">
        <v>45063</v>
      </c>
      <c r="H5657" s="24">
        <v>45063</v>
      </c>
      <c r="I5657" s="20" t="s">
        <v>82</v>
      </c>
      <c r="K5657" s="61" t="str">
        <f ca="1">LeaveTracker[[#This Row],[Days]]&amp;" "&amp;LeaveTracker[[#This Row],[Type of Leave]]</f>
        <v>1 VL</v>
      </c>
      <c r="L5657" s="23">
        <f ca="1">NETWORKDAYS(LeaveTracker[[#This Row],[Start Date]],LeaveTracker[[#This Row],[End Date]],lstHolidays)</f>
        <v>1</v>
      </c>
      <c r="M5657" s="27"/>
    </row>
    <row r="5658" spans="1:13" ht="30" customHeight="1" x14ac:dyDescent="0.3">
      <c r="A5658" s="27">
        <v>1866</v>
      </c>
      <c r="B5658" s="31">
        <v>45068</v>
      </c>
      <c r="C5658" s="31">
        <v>45047</v>
      </c>
      <c r="D5658" s="19" t="s">
        <v>2227</v>
      </c>
      <c r="E5658" s="19" t="str">
        <f>IF(ISBLANK(LeaveTracker[[#This Row],[Employee Name]]),"-----",VLOOKUP(LeaveTracker[[#This Row],[Employee Name]],Employees[[Employee Name]:[Office]],7))</f>
        <v>CENRO</v>
      </c>
      <c r="F5658" s="19">
        <f>IF(ISBLANK(LeaveTracker[[#This Row],[Employee Name]]),"-----",VLOOKUP(LeaveTracker[[#This Row],[Employee Name]],Employees[[Employee Name]:[Office]],6))</f>
        <v>0</v>
      </c>
      <c r="G5658" s="24">
        <v>45065</v>
      </c>
      <c r="H5658" s="24">
        <v>45065</v>
      </c>
      <c r="I5658" s="20" t="s">
        <v>82</v>
      </c>
      <c r="K5658" s="61" t="str">
        <f ca="1">LeaveTracker[[#This Row],[Days]]&amp;" "&amp;LeaveTracker[[#This Row],[Type of Leave]]</f>
        <v>1 VL</v>
      </c>
      <c r="L5658" s="23">
        <f ca="1">NETWORKDAYS(LeaveTracker[[#This Row],[Start Date]],LeaveTracker[[#This Row],[End Date]],lstHolidays)</f>
        <v>1</v>
      </c>
      <c r="M5658" s="27"/>
    </row>
    <row r="5659" spans="1:13" ht="30" customHeight="1" x14ac:dyDescent="0.3">
      <c r="A5659" s="27">
        <v>1866</v>
      </c>
      <c r="B5659" s="31">
        <v>45068</v>
      </c>
      <c r="C5659" s="31">
        <v>45047</v>
      </c>
      <c r="D5659" s="19" t="s">
        <v>2227</v>
      </c>
      <c r="E5659" s="19" t="str">
        <f>IF(ISBLANK(LeaveTracker[[#This Row],[Employee Name]]),"-----",VLOOKUP(LeaveTracker[[#This Row],[Employee Name]],Employees[[Employee Name]:[Office]],7))</f>
        <v>CENRO</v>
      </c>
      <c r="F5659" s="19">
        <f>IF(ISBLANK(LeaveTracker[[#This Row],[Employee Name]]),"-----",VLOOKUP(LeaveTracker[[#This Row],[Employee Name]],Employees[[Employee Name]:[Office]],6))</f>
        <v>0</v>
      </c>
      <c r="G5659" s="24">
        <v>45069</v>
      </c>
      <c r="H5659" s="24">
        <v>45069</v>
      </c>
      <c r="I5659" s="20" t="s">
        <v>82</v>
      </c>
      <c r="K5659" s="61" t="str">
        <f ca="1">LeaveTracker[[#This Row],[Days]]&amp;" "&amp;LeaveTracker[[#This Row],[Type of Leave]]</f>
        <v>1 VL</v>
      </c>
      <c r="L5659" s="23">
        <f ca="1">NETWORKDAYS(LeaveTracker[[#This Row],[Start Date]],LeaveTracker[[#This Row],[End Date]],lstHolidays)</f>
        <v>1</v>
      </c>
      <c r="M5659" s="27"/>
    </row>
    <row r="5660" spans="1:13" ht="30" customHeight="1" x14ac:dyDescent="0.3">
      <c r="A5660" s="27">
        <v>1866</v>
      </c>
      <c r="B5660" s="31">
        <v>45068</v>
      </c>
      <c r="C5660" s="31">
        <v>45047</v>
      </c>
      <c r="D5660" s="19" t="s">
        <v>2227</v>
      </c>
      <c r="E5660" s="19" t="str">
        <f>IF(ISBLANK(LeaveTracker[[#This Row],[Employee Name]]),"-----",VLOOKUP(LeaveTracker[[#This Row],[Employee Name]],Employees[[Employee Name]:[Office]],7))</f>
        <v>CENRO</v>
      </c>
      <c r="F5660" s="19">
        <f>IF(ISBLANK(LeaveTracker[[#This Row],[Employee Name]]),"-----",VLOOKUP(LeaveTracker[[#This Row],[Employee Name]],Employees[[Employee Name]:[Office]],6))</f>
        <v>0</v>
      </c>
      <c r="G5660" s="24">
        <v>45072</v>
      </c>
      <c r="H5660" s="24">
        <v>45072</v>
      </c>
      <c r="I5660" s="20" t="s">
        <v>82</v>
      </c>
      <c r="K5660" s="61" t="str">
        <f ca="1">LeaveTracker[[#This Row],[Days]]&amp;" "&amp;LeaveTracker[[#This Row],[Type of Leave]]</f>
        <v>1 VL</v>
      </c>
      <c r="L5660" s="23">
        <f ca="1">NETWORKDAYS(LeaveTracker[[#This Row],[Start Date]],LeaveTracker[[#This Row],[End Date]],lstHolidays)</f>
        <v>1</v>
      </c>
      <c r="M5660" s="27"/>
    </row>
    <row r="5661" spans="1:13" ht="30" customHeight="1" x14ac:dyDescent="0.3">
      <c r="A5661" s="27">
        <f t="shared" si="63"/>
        <v>1867</v>
      </c>
      <c r="B5661" s="31">
        <v>45068</v>
      </c>
      <c r="C5661" s="31">
        <v>45047</v>
      </c>
      <c r="D5661" s="19" t="s">
        <v>2227</v>
      </c>
      <c r="E5661" s="19" t="str">
        <f>IF(ISBLANK(LeaveTracker[[#This Row],[Employee Name]]),"-----",VLOOKUP(LeaveTracker[[#This Row],[Employee Name]],Employees[[Employee Name]:[Office]],7))</f>
        <v>CENRO</v>
      </c>
      <c r="F5661" s="19">
        <f>IF(ISBLANK(LeaveTracker[[#This Row],[Employee Name]]),"-----",VLOOKUP(LeaveTracker[[#This Row],[Employee Name]],Employees[[Employee Name]:[Office]],6))</f>
        <v>0</v>
      </c>
      <c r="G5661" s="24">
        <v>45066</v>
      </c>
      <c r="H5661" s="24">
        <v>45066</v>
      </c>
      <c r="I5661" s="20" t="s">
        <v>82</v>
      </c>
      <c r="K5661" s="61" t="str">
        <f>LeaveTracker[[#This Row],[Days]]&amp;" "&amp;LeaveTracker[[#This Row],[Type of Leave]]</f>
        <v>1 VL</v>
      </c>
      <c r="L5661" s="23">
        <v>1</v>
      </c>
      <c r="M5661" s="27"/>
    </row>
    <row r="5662" spans="1:13" ht="30" customHeight="1" x14ac:dyDescent="0.3">
      <c r="A5662" s="27">
        <v>1867</v>
      </c>
      <c r="B5662" s="31">
        <v>45068</v>
      </c>
      <c r="C5662" s="31">
        <v>45047</v>
      </c>
      <c r="D5662" s="19" t="s">
        <v>2227</v>
      </c>
      <c r="E5662" s="19" t="str">
        <f>IF(ISBLANK(LeaveTracker[[#This Row],[Employee Name]]),"-----",VLOOKUP(LeaveTracker[[#This Row],[Employee Name]],Employees[[Employee Name]:[Office]],7))</f>
        <v>CENRO</v>
      </c>
      <c r="F5662" s="19">
        <f>IF(ISBLANK(LeaveTracker[[#This Row],[Employee Name]]),"-----",VLOOKUP(LeaveTracker[[#This Row],[Employee Name]],Employees[[Employee Name]:[Office]],6))</f>
        <v>0</v>
      </c>
      <c r="G5662" s="24">
        <v>45074</v>
      </c>
      <c r="H5662" s="24">
        <v>45074</v>
      </c>
      <c r="I5662" s="20" t="s">
        <v>82</v>
      </c>
      <c r="K5662" s="61" t="str">
        <f>LeaveTracker[[#This Row],[Days]]&amp;" "&amp;LeaveTracker[[#This Row],[Type of Leave]]</f>
        <v>1 VL</v>
      </c>
      <c r="L5662" s="23">
        <v>1</v>
      </c>
      <c r="M5662" s="27"/>
    </row>
    <row r="5663" spans="1:13" ht="30" customHeight="1" x14ac:dyDescent="0.3">
      <c r="A5663" s="27">
        <f t="shared" si="63"/>
        <v>1868</v>
      </c>
      <c r="B5663" s="31">
        <v>45068</v>
      </c>
      <c r="C5663" s="31">
        <v>45063</v>
      </c>
      <c r="D5663" s="19" t="s">
        <v>1974</v>
      </c>
      <c r="E5663" s="19" t="str">
        <f>IF(ISBLANK(LeaveTracker[[#This Row],[Employee Name]]),"-----",VLOOKUP(LeaveTracker[[#This Row],[Employee Name]],Employees[[Employee Name]:[Office]],7))</f>
        <v>CENRO</v>
      </c>
      <c r="F5663" s="19">
        <f>IF(ISBLANK(LeaveTracker[[#This Row],[Employee Name]]),"-----",VLOOKUP(LeaveTracker[[#This Row],[Employee Name]],Employees[[Employee Name]:[Office]],6))</f>
        <v>0</v>
      </c>
      <c r="G5663" s="24">
        <v>45062</v>
      </c>
      <c r="H5663" s="24">
        <v>45062</v>
      </c>
      <c r="I5663" s="20" t="s">
        <v>81</v>
      </c>
      <c r="K5663" s="61" t="str">
        <f ca="1">LeaveTracker[[#This Row],[Days]]&amp;" "&amp;LeaveTracker[[#This Row],[Type of Leave]]</f>
        <v>1 SL</v>
      </c>
      <c r="L5663" s="23">
        <f ca="1">NETWORKDAYS(LeaveTracker[[#This Row],[Start Date]],LeaveTracker[[#This Row],[End Date]],lstHolidays)</f>
        <v>1</v>
      </c>
      <c r="M5663" s="27"/>
    </row>
    <row r="5664" spans="1:13" ht="30" customHeight="1" x14ac:dyDescent="0.3">
      <c r="A5664" s="27">
        <f t="shared" si="63"/>
        <v>1869</v>
      </c>
      <c r="B5664" s="31">
        <v>45068</v>
      </c>
      <c r="C5664" s="31">
        <v>45063</v>
      </c>
      <c r="D5664" s="19" t="s">
        <v>1974</v>
      </c>
      <c r="E5664" s="19" t="str">
        <f>IF(ISBLANK(LeaveTracker[[#This Row],[Employee Name]]),"-----",VLOOKUP(LeaveTracker[[#This Row],[Employee Name]],Employees[[Employee Name]:[Office]],7))</f>
        <v>CENRO</v>
      </c>
      <c r="F5664" s="19">
        <f>IF(ISBLANK(LeaveTracker[[#This Row],[Employee Name]]),"-----",VLOOKUP(LeaveTracker[[#This Row],[Employee Name]],Employees[[Employee Name]:[Office]],6))</f>
        <v>0</v>
      </c>
      <c r="G5664" s="24">
        <v>45057</v>
      </c>
      <c r="H5664" s="24">
        <v>45059</v>
      </c>
      <c r="I5664" s="20" t="s">
        <v>81</v>
      </c>
      <c r="K5664" s="61" t="str">
        <f ca="1">LeaveTracker[[#This Row],[Days]]&amp;" "&amp;LeaveTracker[[#This Row],[Type of Leave]]</f>
        <v>2 SL</v>
      </c>
      <c r="L5664" s="23">
        <f ca="1">NETWORKDAYS(LeaveTracker[[#This Row],[Start Date]],LeaveTracker[[#This Row],[End Date]],lstHolidays)</f>
        <v>2</v>
      </c>
      <c r="M5664" s="27"/>
    </row>
    <row r="5665" spans="1:13" ht="30" customHeight="1" x14ac:dyDescent="0.3">
      <c r="A5665" s="27">
        <f t="shared" ref="A5665:A5728" si="64">A5664+1</f>
        <v>1870</v>
      </c>
      <c r="B5665" s="31">
        <v>45068</v>
      </c>
      <c r="C5665" s="31">
        <v>45064</v>
      </c>
      <c r="D5665" s="19" t="s">
        <v>1883</v>
      </c>
      <c r="E5665" s="19" t="str">
        <f>IF(ISBLANK(LeaveTracker[[#This Row],[Employee Name]]),"-----",VLOOKUP(LeaveTracker[[#This Row],[Employee Name]],Employees[[Employee Name]:[Office]],7))</f>
        <v>CENRO</v>
      </c>
      <c r="F5665" s="19" t="str">
        <f>IF(ISBLANK(LeaveTracker[[#This Row],[Employee Name]]),"-----",VLOOKUP(LeaveTracker[[#This Row],[Employee Name]],Employees[[Employee Name]:[Office]],6))</f>
        <v>CASUAL</v>
      </c>
      <c r="G5665" s="24">
        <v>45059</v>
      </c>
      <c r="H5665" s="24">
        <v>45061</v>
      </c>
      <c r="I5665" s="20" t="s">
        <v>81</v>
      </c>
      <c r="K5665" s="61" t="str">
        <f ca="1">LeaveTracker[[#This Row],[Days]]&amp;" "&amp;LeaveTracker[[#This Row],[Type of Leave]]</f>
        <v>1 SL</v>
      </c>
      <c r="L5665" s="23">
        <f ca="1">NETWORKDAYS(LeaveTracker[[#This Row],[Start Date]],LeaveTracker[[#This Row],[End Date]],lstHolidays)</f>
        <v>1</v>
      </c>
      <c r="M5665" s="27"/>
    </row>
    <row r="5666" spans="1:13" ht="30" customHeight="1" x14ac:dyDescent="0.3">
      <c r="A5666" s="27">
        <f t="shared" si="64"/>
        <v>1871</v>
      </c>
      <c r="B5666" s="31">
        <v>45068</v>
      </c>
      <c r="C5666" s="31">
        <v>45057</v>
      </c>
      <c r="D5666" s="19" t="s">
        <v>735</v>
      </c>
      <c r="E5666" s="19" t="str">
        <f>IF(ISBLANK(LeaveTracker[[#This Row],[Employee Name]]),"-----",VLOOKUP(LeaveTracker[[#This Row],[Employee Name]],Employees[[Employee Name]:[Office]],7))</f>
        <v>SP</v>
      </c>
      <c r="F5666" s="19" t="str">
        <f>IF(ISBLANK(LeaveTracker[[#This Row],[Employee Name]]),"-----",VLOOKUP(LeaveTracker[[#This Row],[Employee Name]],Employees[[Employee Name]:[Office]],6))</f>
        <v>REGULAR</v>
      </c>
      <c r="G5666" s="24">
        <v>45055</v>
      </c>
      <c r="H5666" s="24">
        <v>45056</v>
      </c>
      <c r="I5666" s="20" t="s">
        <v>81</v>
      </c>
      <c r="K5666" s="61" t="str">
        <f ca="1">LeaveTracker[[#This Row],[Days]]&amp;" "&amp;LeaveTracker[[#This Row],[Type of Leave]]</f>
        <v>2 SL</v>
      </c>
      <c r="L5666" s="23">
        <f ca="1">NETWORKDAYS(LeaveTracker[[#This Row],[Start Date]],LeaveTracker[[#This Row],[End Date]],lstHolidays)</f>
        <v>2</v>
      </c>
      <c r="M5666" s="27"/>
    </row>
    <row r="5667" spans="1:13" ht="30" customHeight="1" x14ac:dyDescent="0.3">
      <c r="A5667" s="27">
        <f t="shared" si="64"/>
        <v>1872</v>
      </c>
      <c r="B5667" s="31">
        <v>45068</v>
      </c>
      <c r="C5667" s="31">
        <v>45061</v>
      </c>
      <c r="D5667" s="19" t="s">
        <v>2290</v>
      </c>
      <c r="E5667" s="19" t="str">
        <f>IF(ISBLANK(LeaveTracker[[#This Row],[Employee Name]]),"-----",VLOOKUP(LeaveTracker[[#This Row],[Employee Name]],Employees[[Employee Name]:[Office]],7))</f>
        <v>OSP</v>
      </c>
      <c r="F5667" s="19">
        <f>IF(ISBLANK(LeaveTracker[[#This Row],[Employee Name]]),"-----",VLOOKUP(LeaveTracker[[#This Row],[Employee Name]],Employees[[Employee Name]:[Office]],6))</f>
        <v>0</v>
      </c>
      <c r="G5667" s="24">
        <v>45057</v>
      </c>
      <c r="H5667" s="24">
        <v>45058</v>
      </c>
      <c r="I5667" s="20" t="s">
        <v>81</v>
      </c>
      <c r="K5667" s="61" t="str">
        <f ca="1">LeaveTracker[[#This Row],[Days]]&amp;" "&amp;LeaveTracker[[#This Row],[Type of Leave]]</f>
        <v>2 SL</v>
      </c>
      <c r="L5667" s="23">
        <f ca="1">NETWORKDAYS(LeaveTracker[[#This Row],[Start Date]],LeaveTracker[[#This Row],[End Date]],lstHolidays)</f>
        <v>2</v>
      </c>
      <c r="M5667" s="27"/>
    </row>
    <row r="5668" spans="1:13" ht="30" customHeight="1" x14ac:dyDescent="0.3">
      <c r="A5668" s="27">
        <f t="shared" si="64"/>
        <v>1873</v>
      </c>
      <c r="B5668" s="31">
        <v>45068</v>
      </c>
      <c r="C5668" s="31">
        <v>45059</v>
      </c>
      <c r="D5668" s="19" t="s">
        <v>2356</v>
      </c>
      <c r="E5668" s="19" t="str">
        <f>IF(ISBLANK(LeaveTracker[[#This Row],[Employee Name]]),"-----",VLOOKUP(LeaveTracker[[#This Row],[Employee Name]],Employees[[Employee Name]:[Office]],7))</f>
        <v>CPDO</v>
      </c>
      <c r="F5668" s="19">
        <f>IF(ISBLANK(LeaveTracker[[#This Row],[Employee Name]]),"-----",VLOOKUP(LeaveTracker[[#This Row],[Employee Name]],Employees[[Employee Name]:[Office]],6))</f>
        <v>0</v>
      </c>
      <c r="G5668" s="24">
        <v>45058</v>
      </c>
      <c r="H5668" s="24">
        <v>45058</v>
      </c>
      <c r="I5668" s="20" t="s">
        <v>81</v>
      </c>
      <c r="K5668" s="61" t="str">
        <f ca="1">LeaveTracker[[#This Row],[Days]]&amp;" "&amp;LeaveTracker[[#This Row],[Type of Leave]]</f>
        <v>1 SL</v>
      </c>
      <c r="L5668" s="23">
        <f ca="1">NETWORKDAYS(LeaveTracker[[#This Row],[Start Date]],LeaveTracker[[#This Row],[End Date]],lstHolidays)</f>
        <v>1</v>
      </c>
      <c r="M5668" s="27"/>
    </row>
    <row r="5669" spans="1:13" ht="30" customHeight="1" x14ac:dyDescent="0.3">
      <c r="A5669" s="27">
        <f t="shared" si="64"/>
        <v>1874</v>
      </c>
      <c r="B5669" s="31">
        <v>45068</v>
      </c>
      <c r="C5669" s="31">
        <v>45061</v>
      </c>
      <c r="D5669" s="19" t="s">
        <v>362</v>
      </c>
      <c r="E5669" s="19" t="str">
        <f>IF(ISBLANK(LeaveTracker[[#This Row],[Employee Name]]),"-----",VLOOKUP(LeaveTracker[[#This Row],[Employee Name]],Employees[[Employee Name]:[Office]],7))</f>
        <v>SP</v>
      </c>
      <c r="F5669" s="19" t="str">
        <f>IF(ISBLANK(LeaveTracker[[#This Row],[Employee Name]]),"-----",VLOOKUP(LeaveTracker[[#This Row],[Employee Name]],Employees[[Employee Name]:[Office]],6))</f>
        <v>REGULAR</v>
      </c>
      <c r="G5669" s="24">
        <v>45057</v>
      </c>
      <c r="H5669" s="24">
        <v>45057</v>
      </c>
      <c r="I5669" s="20" t="s">
        <v>81</v>
      </c>
      <c r="K5669" s="61" t="str">
        <f ca="1">LeaveTracker[[#This Row],[Days]]&amp;" "&amp;LeaveTracker[[#This Row],[Type of Leave]]</f>
        <v>1 SL</v>
      </c>
      <c r="L5669" s="23">
        <f ca="1">NETWORKDAYS(LeaveTracker[[#This Row],[Start Date]],LeaveTracker[[#This Row],[End Date]],lstHolidays)</f>
        <v>1</v>
      </c>
      <c r="M5669" s="27"/>
    </row>
    <row r="5670" spans="1:13" ht="30" customHeight="1" x14ac:dyDescent="0.3">
      <c r="A5670" s="27">
        <f t="shared" si="64"/>
        <v>1875</v>
      </c>
      <c r="B5670" s="31">
        <v>45068</v>
      </c>
      <c r="C5670" s="31">
        <v>45056</v>
      </c>
      <c r="D5670" s="19" t="s">
        <v>730</v>
      </c>
      <c r="E5670" s="19" t="str">
        <f>IF(ISBLANK(LeaveTracker[[#This Row],[Employee Name]]),"-----",VLOOKUP(LeaveTracker[[#This Row],[Employee Name]],Employees[[Employee Name]:[Office]],7))</f>
        <v>SP</v>
      </c>
      <c r="F5670" s="19" t="str">
        <f>IF(ISBLANK(LeaveTracker[[#This Row],[Employee Name]]),"-----",VLOOKUP(LeaveTracker[[#This Row],[Employee Name]],Employees[[Employee Name]:[Office]],6))</f>
        <v>REGULAR</v>
      </c>
      <c r="G5670" s="24">
        <v>45051</v>
      </c>
      <c r="H5670" s="24">
        <v>45055</v>
      </c>
      <c r="I5670" s="20" t="s">
        <v>81</v>
      </c>
      <c r="K5670" s="61" t="str">
        <f ca="1">LeaveTracker[[#This Row],[Days]]&amp;" "&amp;LeaveTracker[[#This Row],[Type of Leave]]</f>
        <v>3 SL</v>
      </c>
      <c r="L5670" s="23">
        <f ca="1">NETWORKDAYS(LeaveTracker[[#This Row],[Start Date]],LeaveTracker[[#This Row],[End Date]],lstHolidays)</f>
        <v>3</v>
      </c>
      <c r="M5670" s="27"/>
    </row>
    <row r="5671" spans="1:13" ht="30" customHeight="1" x14ac:dyDescent="0.3">
      <c r="A5671" s="27">
        <f t="shared" si="64"/>
        <v>1876</v>
      </c>
      <c r="B5671" s="31">
        <v>45068</v>
      </c>
      <c r="C5671" s="31">
        <v>45048</v>
      </c>
      <c r="D5671" s="19" t="s">
        <v>1764</v>
      </c>
      <c r="E5671" s="19" t="str">
        <f>IF(ISBLANK(LeaveTracker[[#This Row],[Employee Name]]),"-----",VLOOKUP(LeaveTracker[[#This Row],[Employee Name]],Employees[[Employee Name]:[Office]],7))</f>
        <v>SP</v>
      </c>
      <c r="F5671" s="19" t="str">
        <f>IF(ISBLANK(LeaveTracker[[#This Row],[Employee Name]]),"-----",VLOOKUP(LeaveTracker[[#This Row],[Employee Name]],Employees[[Employee Name]:[Office]],6))</f>
        <v>CASUAL</v>
      </c>
      <c r="G5671" s="24">
        <v>45054</v>
      </c>
      <c r="H5671" s="24">
        <v>45058</v>
      </c>
      <c r="I5671" s="20" t="s">
        <v>82</v>
      </c>
      <c r="K5671" s="61" t="str">
        <f ca="1">LeaveTracker[[#This Row],[Days]]&amp;" "&amp;LeaveTracker[[#This Row],[Type of Leave]]</f>
        <v>5 VL</v>
      </c>
      <c r="L5671" s="23">
        <f ca="1">NETWORKDAYS(LeaveTracker[[#This Row],[Start Date]],LeaveTracker[[#This Row],[End Date]],lstHolidays)</f>
        <v>5</v>
      </c>
      <c r="M5671" s="27"/>
    </row>
    <row r="5672" spans="1:13" ht="30" customHeight="1" x14ac:dyDescent="0.3">
      <c r="A5672" s="27">
        <f t="shared" si="64"/>
        <v>1877</v>
      </c>
      <c r="B5672" s="31">
        <v>45068</v>
      </c>
      <c r="C5672" s="31">
        <v>45054</v>
      </c>
      <c r="D5672" s="19" t="s">
        <v>1764</v>
      </c>
      <c r="E5672" s="19" t="str">
        <f>IF(ISBLANK(LeaveTracker[[#This Row],[Employee Name]]),"-----",VLOOKUP(LeaveTracker[[#This Row],[Employee Name]],Employees[[Employee Name]:[Office]],7))</f>
        <v>SP</v>
      </c>
      <c r="F5672" s="19" t="str">
        <f>IF(ISBLANK(LeaveTracker[[#This Row],[Employee Name]]),"-----",VLOOKUP(LeaveTracker[[#This Row],[Employee Name]],Employees[[Employee Name]:[Office]],6))</f>
        <v>CASUAL</v>
      </c>
      <c r="G5672" s="24">
        <v>45036</v>
      </c>
      <c r="H5672" s="24">
        <v>45036</v>
      </c>
      <c r="I5672" s="20" t="s">
        <v>81</v>
      </c>
      <c r="K5672" s="61" t="str">
        <f ca="1">LeaveTracker[[#This Row],[Days]]&amp;" "&amp;LeaveTracker[[#This Row],[Type of Leave]]</f>
        <v>1 SL</v>
      </c>
      <c r="L5672" s="23">
        <f ca="1">NETWORKDAYS(LeaveTracker[[#This Row],[Start Date]],LeaveTracker[[#This Row],[End Date]],lstHolidays)</f>
        <v>1</v>
      </c>
      <c r="M5672" s="27"/>
    </row>
    <row r="5673" spans="1:13" ht="30" customHeight="1" x14ac:dyDescent="0.3">
      <c r="A5673" s="27">
        <v>1877</v>
      </c>
      <c r="B5673" s="31">
        <v>45068</v>
      </c>
      <c r="C5673" s="31">
        <v>45054</v>
      </c>
      <c r="D5673" s="19" t="s">
        <v>1764</v>
      </c>
      <c r="E5673" s="19" t="str">
        <f>IF(ISBLANK(LeaveTracker[[#This Row],[Employee Name]]),"-----",VLOOKUP(LeaveTracker[[#This Row],[Employee Name]],Employees[[Employee Name]:[Office]],7))</f>
        <v>SP</v>
      </c>
      <c r="F5673" s="19" t="str">
        <f>IF(ISBLANK(LeaveTracker[[#This Row],[Employee Name]]),"-----",VLOOKUP(LeaveTracker[[#This Row],[Employee Name]],Employees[[Employee Name]:[Office]],6))</f>
        <v>CASUAL</v>
      </c>
      <c r="G5673" s="24">
        <v>45040</v>
      </c>
      <c r="H5673" s="24">
        <v>45044</v>
      </c>
      <c r="I5673" s="20" t="s">
        <v>81</v>
      </c>
      <c r="K5673" s="61" t="str">
        <f ca="1">LeaveTracker[[#This Row],[Days]]&amp;" "&amp;LeaveTracker[[#This Row],[Type of Leave]]</f>
        <v>5 SL</v>
      </c>
      <c r="L5673" s="23">
        <f ca="1">NETWORKDAYS(LeaveTracker[[#This Row],[Start Date]],LeaveTracker[[#This Row],[End Date]],lstHolidays)</f>
        <v>5</v>
      </c>
      <c r="M5673" s="27"/>
    </row>
    <row r="5674" spans="1:13" ht="30" customHeight="1" x14ac:dyDescent="0.3">
      <c r="A5674" s="27">
        <v>1877</v>
      </c>
      <c r="B5674" s="31">
        <v>45068</v>
      </c>
      <c r="C5674" s="31">
        <v>45054</v>
      </c>
      <c r="D5674" s="19" t="s">
        <v>1764</v>
      </c>
      <c r="E5674" s="19" t="str">
        <f>IF(ISBLANK(LeaveTracker[[#This Row],[Employee Name]]),"-----",VLOOKUP(LeaveTracker[[#This Row],[Employee Name]],Employees[[Employee Name]:[Office]],7))</f>
        <v>SP</v>
      </c>
      <c r="F5674" s="19" t="str">
        <f>IF(ISBLANK(LeaveTracker[[#This Row],[Employee Name]]),"-----",VLOOKUP(LeaveTracker[[#This Row],[Employee Name]],Employees[[Employee Name]:[Office]],6))</f>
        <v>CASUAL</v>
      </c>
      <c r="G5674" s="24">
        <v>45048</v>
      </c>
      <c r="H5674" s="24">
        <v>45051</v>
      </c>
      <c r="I5674" s="20" t="s">
        <v>81</v>
      </c>
      <c r="K5674" s="61" t="str">
        <f ca="1">LeaveTracker[[#This Row],[Days]]&amp;" "&amp;LeaveTracker[[#This Row],[Type of Leave]]</f>
        <v>4 SL</v>
      </c>
      <c r="L5674" s="23">
        <f ca="1">NETWORKDAYS(LeaveTracker[[#This Row],[Start Date]],LeaveTracker[[#This Row],[End Date]],lstHolidays)</f>
        <v>4</v>
      </c>
      <c r="M5674" s="27"/>
    </row>
    <row r="5675" spans="1:13" ht="30" customHeight="1" x14ac:dyDescent="0.3">
      <c r="A5675" s="27">
        <f t="shared" si="64"/>
        <v>1878</v>
      </c>
      <c r="B5675" s="31">
        <v>45068</v>
      </c>
      <c r="C5675" s="31">
        <v>45054</v>
      </c>
      <c r="D5675" s="19" t="s">
        <v>1837</v>
      </c>
      <c r="E5675" s="19" t="str">
        <f>IF(ISBLANK(LeaveTracker[[#This Row],[Employee Name]]),"-----",VLOOKUP(LeaveTracker[[#This Row],[Employee Name]],Employees[[Employee Name]:[Office]],7))</f>
        <v>SP</v>
      </c>
      <c r="F5675" s="19" t="str">
        <f>IF(ISBLANK(LeaveTracker[[#This Row],[Employee Name]]),"-----",VLOOKUP(LeaveTracker[[#This Row],[Employee Name]],Employees[[Employee Name]:[Office]],6))</f>
        <v>CASUAL</v>
      </c>
      <c r="G5675" s="24">
        <v>45057</v>
      </c>
      <c r="H5675" s="24">
        <v>45057</v>
      </c>
      <c r="I5675" s="20" t="s">
        <v>82</v>
      </c>
      <c r="K5675" s="61" t="str">
        <f ca="1">LeaveTracker[[#This Row],[Days]]&amp;" "&amp;LeaveTracker[[#This Row],[Type of Leave]]</f>
        <v>1 VL</v>
      </c>
      <c r="L5675" s="23">
        <f ca="1">NETWORKDAYS(LeaveTracker[[#This Row],[Start Date]],LeaveTracker[[#This Row],[End Date]],lstHolidays)</f>
        <v>1</v>
      </c>
      <c r="M5675" s="27"/>
    </row>
    <row r="5676" spans="1:13" ht="30" customHeight="1" x14ac:dyDescent="0.3">
      <c r="A5676" s="27">
        <v>1878</v>
      </c>
      <c r="B5676" s="31">
        <v>45068</v>
      </c>
      <c r="C5676" s="31">
        <v>45054</v>
      </c>
      <c r="D5676" s="19" t="s">
        <v>1837</v>
      </c>
      <c r="E5676" s="19" t="str">
        <f>IF(ISBLANK(LeaveTracker[[#This Row],[Employee Name]]),"-----",VLOOKUP(LeaveTracker[[#This Row],[Employee Name]],Employees[[Employee Name]:[Office]],7))</f>
        <v>SP</v>
      </c>
      <c r="F5676" s="19" t="str">
        <f>IF(ISBLANK(LeaveTracker[[#This Row],[Employee Name]]),"-----",VLOOKUP(LeaveTracker[[#This Row],[Employee Name]],Employees[[Employee Name]:[Office]],6))</f>
        <v>CASUAL</v>
      </c>
      <c r="G5676" s="24">
        <v>45064</v>
      </c>
      <c r="H5676" s="24">
        <v>45065</v>
      </c>
      <c r="I5676" s="20" t="s">
        <v>82</v>
      </c>
      <c r="K5676" s="61" t="str">
        <f ca="1">LeaveTracker[[#This Row],[Days]]&amp;" "&amp;LeaveTracker[[#This Row],[Type of Leave]]</f>
        <v>2 VL</v>
      </c>
      <c r="L5676" s="23">
        <f ca="1">NETWORKDAYS(LeaveTracker[[#This Row],[Start Date]],LeaveTracker[[#This Row],[End Date]],lstHolidays)</f>
        <v>2</v>
      </c>
      <c r="M5676" s="27"/>
    </row>
    <row r="5677" spans="1:13" ht="30" customHeight="1" x14ac:dyDescent="0.3">
      <c r="A5677" s="27">
        <v>1878</v>
      </c>
      <c r="B5677" s="31">
        <v>45068</v>
      </c>
      <c r="C5677" s="31">
        <v>45054</v>
      </c>
      <c r="D5677" s="19" t="s">
        <v>1837</v>
      </c>
      <c r="E5677" s="19" t="str">
        <f>IF(ISBLANK(LeaveTracker[[#This Row],[Employee Name]]),"-----",VLOOKUP(LeaveTracker[[#This Row],[Employee Name]],Employees[[Employee Name]:[Office]],7))</f>
        <v>SP</v>
      </c>
      <c r="F5677" s="19" t="str">
        <f>IF(ISBLANK(LeaveTracker[[#This Row],[Employee Name]]),"-----",VLOOKUP(LeaveTracker[[#This Row],[Employee Name]],Employees[[Employee Name]:[Office]],6))</f>
        <v>CASUAL</v>
      </c>
      <c r="G5677" s="24">
        <v>45070</v>
      </c>
      <c r="H5677" s="24">
        <v>45070</v>
      </c>
      <c r="I5677" s="20" t="s">
        <v>82</v>
      </c>
      <c r="K5677" s="61" t="str">
        <f ca="1">LeaveTracker[[#This Row],[Days]]&amp;" "&amp;LeaveTracker[[#This Row],[Type of Leave]]</f>
        <v>1 VL</v>
      </c>
      <c r="L5677" s="23">
        <f ca="1">NETWORKDAYS(LeaveTracker[[#This Row],[Start Date]],LeaveTracker[[#This Row],[End Date]],lstHolidays)</f>
        <v>1</v>
      </c>
      <c r="M5677" s="27"/>
    </row>
    <row r="5678" spans="1:13" ht="30" customHeight="1" x14ac:dyDescent="0.3">
      <c r="A5678" s="27">
        <f t="shared" si="64"/>
        <v>1879</v>
      </c>
      <c r="B5678" s="31">
        <v>45068</v>
      </c>
      <c r="C5678" s="31">
        <v>45054</v>
      </c>
      <c r="D5678" s="19" t="s">
        <v>2356</v>
      </c>
      <c r="E5678" s="19" t="str">
        <f>IF(ISBLANK(LeaveTracker[[#This Row],[Employee Name]]),"-----",VLOOKUP(LeaveTracker[[#This Row],[Employee Name]],Employees[[Employee Name]:[Office]],7))</f>
        <v>CPDO</v>
      </c>
      <c r="F5678" s="19">
        <f>IF(ISBLANK(LeaveTracker[[#This Row],[Employee Name]]),"-----",VLOOKUP(LeaveTracker[[#This Row],[Employee Name]],Employees[[Employee Name]:[Office]],6))</f>
        <v>0</v>
      </c>
      <c r="G5678" s="24">
        <v>45061</v>
      </c>
      <c r="H5678" s="24">
        <v>45062</v>
      </c>
      <c r="I5678" s="20" t="s">
        <v>82</v>
      </c>
      <c r="K5678" s="61" t="str">
        <f ca="1">LeaveTracker[[#This Row],[Days]]&amp;" "&amp;LeaveTracker[[#This Row],[Type of Leave]]</f>
        <v>2 VL</v>
      </c>
      <c r="L5678" s="23">
        <f ca="1">NETWORKDAYS(LeaveTracker[[#This Row],[Start Date]],LeaveTracker[[#This Row],[End Date]],lstHolidays)</f>
        <v>2</v>
      </c>
      <c r="M5678" s="27"/>
    </row>
    <row r="5679" spans="1:13" ht="30" customHeight="1" x14ac:dyDescent="0.3">
      <c r="A5679" s="27">
        <f t="shared" si="64"/>
        <v>1880</v>
      </c>
      <c r="B5679" s="31">
        <v>45068</v>
      </c>
      <c r="C5679" s="31">
        <v>45050</v>
      </c>
      <c r="D5679" s="19" t="s">
        <v>362</v>
      </c>
      <c r="E5679" s="19" t="str">
        <f>IF(ISBLANK(LeaveTracker[[#This Row],[Employee Name]]),"-----",VLOOKUP(LeaveTracker[[#This Row],[Employee Name]],Employees[[Employee Name]:[Office]],7))</f>
        <v>SP</v>
      </c>
      <c r="F5679" s="19" t="str">
        <f>IF(ISBLANK(LeaveTracker[[#This Row],[Employee Name]]),"-----",VLOOKUP(LeaveTracker[[#This Row],[Employee Name]],Employees[[Employee Name]:[Office]],6))</f>
        <v>REGULAR</v>
      </c>
      <c r="G5679" s="24">
        <v>45058</v>
      </c>
      <c r="H5679" s="24">
        <v>45058</v>
      </c>
      <c r="I5679" s="20" t="s">
        <v>82</v>
      </c>
      <c r="K5679" s="61" t="str">
        <f ca="1">LeaveTracker[[#This Row],[Days]]&amp;" "&amp;LeaveTracker[[#This Row],[Type of Leave]]</f>
        <v>1 VL</v>
      </c>
      <c r="L5679" s="23">
        <f ca="1">NETWORKDAYS(LeaveTracker[[#This Row],[Start Date]],LeaveTracker[[#This Row],[End Date]],lstHolidays)</f>
        <v>1</v>
      </c>
      <c r="M5679" s="27"/>
    </row>
    <row r="5680" spans="1:13" ht="30" customHeight="1" x14ac:dyDescent="0.3">
      <c r="A5680" s="27">
        <f t="shared" si="64"/>
        <v>1881</v>
      </c>
      <c r="B5680" s="31">
        <v>45068</v>
      </c>
      <c r="C5680" s="31">
        <v>45050</v>
      </c>
      <c r="D5680" s="19" t="s">
        <v>730</v>
      </c>
      <c r="E5680" s="19" t="str">
        <f>IF(ISBLANK(LeaveTracker[[#This Row],[Employee Name]]),"-----",VLOOKUP(LeaveTracker[[#This Row],[Employee Name]],Employees[[Employee Name]:[Office]],7))</f>
        <v>SP</v>
      </c>
      <c r="F5680" s="19" t="str">
        <f>IF(ISBLANK(LeaveTracker[[#This Row],[Employee Name]]),"-----",VLOOKUP(LeaveTracker[[#This Row],[Employee Name]],Employees[[Employee Name]:[Office]],6))</f>
        <v>REGULAR</v>
      </c>
      <c r="G5680" s="24">
        <v>45041</v>
      </c>
      <c r="H5680" s="24">
        <v>45041</v>
      </c>
      <c r="I5680" s="20" t="s">
        <v>81</v>
      </c>
      <c r="K5680" s="61" t="str">
        <f ca="1">LeaveTracker[[#This Row],[Days]]&amp;" "&amp;LeaveTracker[[#This Row],[Type of Leave]]</f>
        <v>1 SL</v>
      </c>
      <c r="L5680" s="23">
        <f ca="1">NETWORKDAYS(LeaveTracker[[#This Row],[Start Date]],LeaveTracker[[#This Row],[End Date]],lstHolidays)</f>
        <v>1</v>
      </c>
      <c r="M5680" s="27"/>
    </row>
    <row r="5681" spans="1:13" ht="30" customHeight="1" x14ac:dyDescent="0.3">
      <c r="A5681" s="27">
        <v>1881</v>
      </c>
      <c r="B5681" s="31">
        <v>45068</v>
      </c>
      <c r="C5681" s="31">
        <v>45050</v>
      </c>
      <c r="D5681" s="19" t="s">
        <v>730</v>
      </c>
      <c r="E5681" s="19" t="str">
        <f>IF(ISBLANK(LeaveTracker[[#This Row],[Employee Name]]),"-----",VLOOKUP(LeaveTracker[[#This Row],[Employee Name]],Employees[[Employee Name]:[Office]],7))</f>
        <v>SP</v>
      </c>
      <c r="F5681" s="19" t="str">
        <f>IF(ISBLANK(LeaveTracker[[#This Row],[Employee Name]]),"-----",VLOOKUP(LeaveTracker[[#This Row],[Employee Name]],Employees[[Employee Name]:[Office]],6))</f>
        <v>REGULAR</v>
      </c>
      <c r="G5681" s="24">
        <v>45043</v>
      </c>
      <c r="H5681" s="24">
        <v>45044</v>
      </c>
      <c r="I5681" s="20" t="s">
        <v>81</v>
      </c>
      <c r="K5681" s="61" t="str">
        <f ca="1">LeaveTracker[[#This Row],[Days]]&amp;" "&amp;LeaveTracker[[#This Row],[Type of Leave]]</f>
        <v>2 SL</v>
      </c>
      <c r="L5681" s="23">
        <f ca="1">NETWORKDAYS(LeaveTracker[[#This Row],[Start Date]],LeaveTracker[[#This Row],[End Date]],lstHolidays)</f>
        <v>2</v>
      </c>
      <c r="M5681" s="27"/>
    </row>
    <row r="5682" spans="1:13" ht="30" customHeight="1" x14ac:dyDescent="0.3">
      <c r="A5682" s="27">
        <f t="shared" si="64"/>
        <v>1882</v>
      </c>
      <c r="B5682" s="31">
        <v>45068</v>
      </c>
      <c r="C5682" s="31">
        <v>45042</v>
      </c>
      <c r="D5682" s="19" t="s">
        <v>730</v>
      </c>
      <c r="E5682" s="19" t="str">
        <f>IF(ISBLANK(LeaveTracker[[#This Row],[Employee Name]]),"-----",VLOOKUP(LeaveTracker[[#This Row],[Employee Name]],Employees[[Employee Name]:[Office]],7))</f>
        <v>SP</v>
      </c>
      <c r="F5682" s="19" t="str">
        <f>IF(ISBLANK(LeaveTracker[[#This Row],[Employee Name]]),"-----",VLOOKUP(LeaveTracker[[#This Row],[Employee Name]],Employees[[Employee Name]:[Office]],6))</f>
        <v>REGULAR</v>
      </c>
      <c r="G5682" s="24">
        <v>45048</v>
      </c>
      <c r="H5682" s="24">
        <v>45049</v>
      </c>
      <c r="I5682" s="20" t="s">
        <v>82</v>
      </c>
      <c r="K5682" s="61" t="str">
        <f ca="1">LeaveTracker[[#This Row],[Days]]&amp;" "&amp;LeaveTracker[[#This Row],[Type of Leave]]</f>
        <v>2 VL</v>
      </c>
      <c r="L5682" s="23">
        <f ca="1">NETWORKDAYS(LeaveTracker[[#This Row],[Start Date]],LeaveTracker[[#This Row],[End Date]],lstHolidays)</f>
        <v>2</v>
      </c>
      <c r="M5682" s="27"/>
    </row>
    <row r="5683" spans="1:13" ht="30" customHeight="1" x14ac:dyDescent="0.3">
      <c r="A5683" s="27">
        <f t="shared" si="64"/>
        <v>1883</v>
      </c>
      <c r="B5683" s="31">
        <v>45068</v>
      </c>
      <c r="C5683" s="31">
        <v>45048</v>
      </c>
      <c r="D5683" s="19" t="s">
        <v>1766</v>
      </c>
      <c r="E5683" s="19" t="str">
        <f>IF(ISBLANK(LeaveTracker[[#This Row],[Employee Name]]),"-----",VLOOKUP(LeaveTracker[[#This Row],[Employee Name]],Employees[[Employee Name]:[Office]],7))</f>
        <v>SP</v>
      </c>
      <c r="F5683" s="19" t="str">
        <f>IF(ISBLANK(LeaveTracker[[#This Row],[Employee Name]]),"-----",VLOOKUP(LeaveTracker[[#This Row],[Employee Name]],Employees[[Employee Name]:[Office]],6))</f>
        <v>CASUAL</v>
      </c>
      <c r="G5683" s="24">
        <v>45044</v>
      </c>
      <c r="H5683" s="24">
        <v>45044</v>
      </c>
      <c r="I5683" s="20" t="s">
        <v>81</v>
      </c>
      <c r="K5683" s="61" t="str">
        <f ca="1">LeaveTracker[[#This Row],[Days]]&amp;" "&amp;LeaveTracker[[#This Row],[Type of Leave]]</f>
        <v>1 SL</v>
      </c>
      <c r="L5683" s="23">
        <f ca="1">NETWORKDAYS(LeaveTracker[[#This Row],[Start Date]],LeaveTracker[[#This Row],[End Date]],lstHolidays)</f>
        <v>1</v>
      </c>
      <c r="M5683" s="27"/>
    </row>
    <row r="5684" spans="1:13" ht="30" customHeight="1" x14ac:dyDescent="0.3">
      <c r="A5684" s="27">
        <f t="shared" si="64"/>
        <v>1884</v>
      </c>
      <c r="B5684" s="31">
        <v>45068</v>
      </c>
      <c r="C5684" s="31">
        <v>45033</v>
      </c>
      <c r="D5684" s="19" t="s">
        <v>2247</v>
      </c>
      <c r="E5684" s="19" t="str">
        <f>IF(ISBLANK(LeaveTracker[[#This Row],[Employee Name]]),"-----",VLOOKUP(LeaveTracker[[#This Row],[Employee Name]],Employees[[Employee Name]:[Office]],7))</f>
        <v>SANGGUNIANG PANLUNGSOD</v>
      </c>
      <c r="F5684" s="19">
        <f>IF(ISBLANK(LeaveTracker[[#This Row],[Employee Name]]),"-----",VLOOKUP(LeaveTracker[[#This Row],[Employee Name]],Employees[[Employee Name]:[Office]],6))</f>
        <v>0</v>
      </c>
      <c r="G5684" s="24">
        <v>45043</v>
      </c>
      <c r="H5684" s="24">
        <v>45043</v>
      </c>
      <c r="I5684" s="19" t="s">
        <v>298</v>
      </c>
      <c r="J5684" s="43" t="s">
        <v>1003</v>
      </c>
      <c r="K5684" s="61" t="str">
        <f ca="1">LeaveTracker[[#This Row],[Days]]&amp;" "&amp;LeaveTracker[[#This Row],[Type of Leave]]</f>
        <v>1 OTHER</v>
      </c>
      <c r="L5684" s="23">
        <f ca="1">NETWORKDAYS(LeaveTracker[[#This Row],[Start Date]],LeaveTracker[[#This Row],[End Date]],lstHolidays)</f>
        <v>1</v>
      </c>
      <c r="M5684" s="27"/>
    </row>
    <row r="5685" spans="1:13" ht="30" customHeight="1" x14ac:dyDescent="0.3">
      <c r="A5685" s="27">
        <f t="shared" si="64"/>
        <v>1885</v>
      </c>
      <c r="B5685" s="31">
        <v>45068</v>
      </c>
      <c r="C5685" s="31">
        <v>45044</v>
      </c>
      <c r="D5685" s="19" t="s">
        <v>1853</v>
      </c>
      <c r="E5685" s="19" t="str">
        <f>IF(ISBLANK(LeaveTracker[[#This Row],[Employee Name]]),"-----",VLOOKUP(LeaveTracker[[#This Row],[Employee Name]],Employees[[Employee Name]:[Office]],7))</f>
        <v>VMO/SP</v>
      </c>
      <c r="F5685" s="19" t="str">
        <f>IF(ISBLANK(LeaveTracker[[#This Row],[Employee Name]]),"-----",VLOOKUP(LeaveTracker[[#This Row],[Employee Name]],Employees[[Employee Name]:[Office]],6))</f>
        <v>CASUAL</v>
      </c>
      <c r="G5685" s="24">
        <v>45042</v>
      </c>
      <c r="H5685" s="24">
        <v>45043</v>
      </c>
      <c r="I5685" s="20" t="s">
        <v>81</v>
      </c>
      <c r="K5685" s="61" t="str">
        <f ca="1">LeaveTracker[[#This Row],[Days]]&amp;" "&amp;LeaveTracker[[#This Row],[Type of Leave]]</f>
        <v>2 SL</v>
      </c>
      <c r="L5685" s="23">
        <f ca="1">NETWORKDAYS(LeaveTracker[[#This Row],[Start Date]],LeaveTracker[[#This Row],[End Date]],lstHolidays)</f>
        <v>2</v>
      </c>
      <c r="M5685" s="27"/>
    </row>
    <row r="5686" spans="1:13" ht="30" customHeight="1" x14ac:dyDescent="0.3">
      <c r="A5686" s="27">
        <f t="shared" si="64"/>
        <v>1886</v>
      </c>
      <c r="B5686" s="31">
        <v>45068</v>
      </c>
      <c r="C5686" s="31">
        <v>45037</v>
      </c>
      <c r="D5686" s="19" t="s">
        <v>1095</v>
      </c>
      <c r="E5686" s="19" t="str">
        <f>IF(ISBLANK(LeaveTracker[[#This Row],[Employee Name]]),"-----",VLOOKUP(LeaveTracker[[#This Row],[Employee Name]],Employees[[Employee Name]:[Office]],7))</f>
        <v>VMO</v>
      </c>
      <c r="F5686" s="19" t="str">
        <f>IF(ISBLANK(LeaveTracker[[#This Row],[Employee Name]]),"-----",VLOOKUP(LeaveTracker[[#This Row],[Employee Name]],Employees[[Employee Name]:[Office]],6))</f>
        <v>REGULAR</v>
      </c>
      <c r="G5686" s="24">
        <v>45035</v>
      </c>
      <c r="H5686" s="24">
        <v>45035</v>
      </c>
      <c r="I5686" s="20" t="s">
        <v>81</v>
      </c>
      <c r="K5686" s="61" t="str">
        <f ca="1">LeaveTracker[[#This Row],[Days]]&amp;" "&amp;LeaveTracker[[#This Row],[Type of Leave]]</f>
        <v>1 SL</v>
      </c>
      <c r="L5686" s="23">
        <f ca="1">NETWORKDAYS(LeaveTracker[[#This Row],[Start Date]],LeaveTracker[[#This Row],[End Date]],lstHolidays)</f>
        <v>1</v>
      </c>
      <c r="M5686" s="27"/>
    </row>
    <row r="5687" spans="1:13" ht="30" customHeight="1" x14ac:dyDescent="0.3">
      <c r="A5687" s="27">
        <f t="shared" si="64"/>
        <v>1887</v>
      </c>
      <c r="B5687" s="31">
        <v>45068</v>
      </c>
      <c r="C5687" s="31">
        <v>45044</v>
      </c>
      <c r="D5687" s="19" t="s">
        <v>362</v>
      </c>
      <c r="E5687" s="19" t="str">
        <f>IF(ISBLANK(LeaveTracker[[#This Row],[Employee Name]]),"-----",VLOOKUP(LeaveTracker[[#This Row],[Employee Name]],Employees[[Employee Name]:[Office]],7))</f>
        <v>SP</v>
      </c>
      <c r="F5687" s="19" t="str">
        <f>IF(ISBLANK(LeaveTracker[[#This Row],[Employee Name]]),"-----",VLOOKUP(LeaveTracker[[#This Row],[Employee Name]],Employees[[Employee Name]:[Office]],6))</f>
        <v>REGULAR</v>
      </c>
      <c r="G5687" s="24">
        <v>45043</v>
      </c>
      <c r="H5687" s="24">
        <v>45043</v>
      </c>
      <c r="I5687" s="20" t="s">
        <v>81</v>
      </c>
      <c r="K5687" s="61" t="str">
        <f ca="1">LeaveTracker[[#This Row],[Days]]&amp;" "&amp;LeaveTracker[[#This Row],[Type of Leave]]</f>
        <v>1 SL</v>
      </c>
      <c r="L5687" s="23">
        <f ca="1">NETWORKDAYS(LeaveTracker[[#This Row],[Start Date]],LeaveTracker[[#This Row],[End Date]],lstHolidays)</f>
        <v>1</v>
      </c>
      <c r="M5687" s="27"/>
    </row>
    <row r="5688" spans="1:13" ht="30" customHeight="1" x14ac:dyDescent="0.3">
      <c r="A5688" s="27">
        <f t="shared" si="64"/>
        <v>1888</v>
      </c>
      <c r="B5688" s="31">
        <v>45068</v>
      </c>
      <c r="C5688" s="31">
        <v>45048</v>
      </c>
      <c r="D5688" s="19" t="s">
        <v>1838</v>
      </c>
      <c r="E5688" s="19" t="str">
        <f>IF(ISBLANK(LeaveTracker[[#This Row],[Employee Name]]),"-----",VLOOKUP(LeaveTracker[[#This Row],[Employee Name]],Employees[[Employee Name]:[Office]],7))</f>
        <v>SP</v>
      </c>
      <c r="F5688" s="19" t="str">
        <f>IF(ISBLANK(LeaveTracker[[#This Row],[Employee Name]]),"-----",VLOOKUP(LeaveTracker[[#This Row],[Employee Name]],Employees[[Employee Name]:[Office]],6))</f>
        <v>CASUAL</v>
      </c>
      <c r="G5688" s="24">
        <v>45044</v>
      </c>
      <c r="H5688" s="24">
        <v>45044</v>
      </c>
      <c r="I5688" s="20" t="s">
        <v>81</v>
      </c>
      <c r="K5688" s="61" t="str">
        <f ca="1">LeaveTracker[[#This Row],[Days]]&amp;" "&amp;LeaveTracker[[#This Row],[Type of Leave]]</f>
        <v>1 SL</v>
      </c>
      <c r="L5688" s="23">
        <f ca="1">NETWORKDAYS(LeaveTracker[[#This Row],[Start Date]],LeaveTracker[[#This Row],[End Date]],lstHolidays)</f>
        <v>1</v>
      </c>
      <c r="M5688" s="27"/>
    </row>
    <row r="5689" spans="1:13" ht="30" customHeight="1" x14ac:dyDescent="0.3">
      <c r="A5689" s="27">
        <f t="shared" si="64"/>
        <v>1889</v>
      </c>
      <c r="B5689" s="31">
        <v>45069</v>
      </c>
      <c r="C5689" s="31">
        <v>45065</v>
      </c>
      <c r="D5689" s="19" t="s">
        <v>2348</v>
      </c>
      <c r="E5689" s="19" t="str">
        <f>IF(ISBLANK(LeaveTracker[[#This Row],[Employee Name]]),"-----",VLOOKUP(LeaveTracker[[#This Row],[Employee Name]],Employees[[Employee Name]:[Office]],7))</f>
        <v>CENRO</v>
      </c>
      <c r="F5689" s="19" t="str">
        <f>IF(ISBLANK(LeaveTracker[[#This Row],[Employee Name]]),"-----",VLOOKUP(LeaveTracker[[#This Row],[Employee Name]],Employees[[Employee Name]:[Office]],6))</f>
        <v>CASUAL</v>
      </c>
      <c r="G5689" s="24">
        <v>45066</v>
      </c>
      <c r="H5689" s="24">
        <v>45069</v>
      </c>
      <c r="I5689" s="19" t="s">
        <v>298</v>
      </c>
      <c r="J5689" s="43" t="s">
        <v>1003</v>
      </c>
      <c r="K5689" s="61" t="str">
        <f>LeaveTracker[[#This Row],[Days]]&amp;" "&amp;LeaveTracker[[#This Row],[Type of Leave]]</f>
        <v>3 OTHER</v>
      </c>
      <c r="L5689" s="23">
        <v>3</v>
      </c>
      <c r="M5689" s="27"/>
    </row>
    <row r="5690" spans="1:13" ht="30" customHeight="1" x14ac:dyDescent="0.3">
      <c r="A5690" s="27">
        <f t="shared" si="64"/>
        <v>1890</v>
      </c>
      <c r="B5690" s="31">
        <v>45069</v>
      </c>
      <c r="C5690" s="31">
        <v>45068</v>
      </c>
      <c r="D5690" s="19" t="s">
        <v>572</v>
      </c>
      <c r="E5690" s="19" t="str">
        <f>IF(ISBLANK(LeaveTracker[[#This Row],[Employee Name]]),"-----",VLOOKUP(LeaveTracker[[#This Row],[Employee Name]],Employees[[Employee Name]:[Office]],7))</f>
        <v>CCT</v>
      </c>
      <c r="F5690" s="19" t="str">
        <f>IF(ISBLANK(LeaveTracker[[#This Row],[Employee Name]]),"-----",VLOOKUP(LeaveTracker[[#This Row],[Employee Name]],Employees[[Employee Name]:[Office]],6))</f>
        <v>REGULAR</v>
      </c>
      <c r="G5690" s="24">
        <v>45075</v>
      </c>
      <c r="H5690" s="24">
        <v>45075</v>
      </c>
      <c r="I5690" s="19" t="s">
        <v>298</v>
      </c>
      <c r="J5690" s="43" t="s">
        <v>1003</v>
      </c>
      <c r="K5690" s="61" t="str">
        <f ca="1">LeaveTracker[[#This Row],[Days]]&amp;" "&amp;LeaveTracker[[#This Row],[Type of Leave]]</f>
        <v>1 OTHER</v>
      </c>
      <c r="L5690" s="23">
        <f ca="1">NETWORKDAYS(LeaveTracker[[#This Row],[Start Date]],LeaveTracker[[#This Row],[End Date]],lstHolidays)</f>
        <v>1</v>
      </c>
      <c r="M5690" s="27"/>
    </row>
    <row r="5691" spans="1:13" ht="30" customHeight="1" x14ac:dyDescent="0.3">
      <c r="A5691" s="27">
        <f t="shared" si="64"/>
        <v>1891</v>
      </c>
      <c r="B5691" s="31">
        <v>45069</v>
      </c>
      <c r="C5691" s="31">
        <v>45063</v>
      </c>
      <c r="D5691" s="19" t="s">
        <v>1887</v>
      </c>
      <c r="E5691" s="19" t="str">
        <f>IF(ISBLANK(LeaveTracker[[#This Row],[Employee Name]]),"-----",VLOOKUP(LeaveTracker[[#This Row],[Employee Name]],Employees[[Employee Name]:[Office]],7))</f>
        <v>GSO</v>
      </c>
      <c r="F5691" s="19" t="str">
        <f>IF(ISBLANK(LeaveTracker[[#This Row],[Employee Name]]),"-----",VLOOKUP(LeaveTracker[[#This Row],[Employee Name]],Employees[[Employee Name]:[Office]],6))</f>
        <v>CASUAL</v>
      </c>
      <c r="G5691" s="24">
        <v>45062</v>
      </c>
      <c r="H5691" s="24">
        <v>45062</v>
      </c>
      <c r="I5691" s="19" t="s">
        <v>298</v>
      </c>
      <c r="J5691" s="43" t="s">
        <v>1003</v>
      </c>
      <c r="K5691" s="61" t="str">
        <f ca="1">LeaveTracker[[#This Row],[Days]]&amp;" "&amp;LeaveTracker[[#This Row],[Type of Leave]]</f>
        <v>1 OTHER</v>
      </c>
      <c r="L5691" s="23">
        <f ca="1">NETWORKDAYS(LeaveTracker[[#This Row],[Start Date]],LeaveTracker[[#This Row],[End Date]],lstHolidays)</f>
        <v>1</v>
      </c>
      <c r="M5691" s="27"/>
    </row>
    <row r="5692" spans="1:13" ht="30" customHeight="1" x14ac:dyDescent="0.3">
      <c r="A5692" s="27">
        <f t="shared" si="64"/>
        <v>1892</v>
      </c>
      <c r="B5692" s="31">
        <v>45069</v>
      </c>
      <c r="C5692" s="31">
        <v>45048</v>
      </c>
      <c r="D5692" s="19" t="s">
        <v>522</v>
      </c>
      <c r="E5692" s="19" t="str">
        <f>IF(ISBLANK(LeaveTracker[[#This Row],[Employee Name]]),"-----",VLOOKUP(LeaveTracker[[#This Row],[Employee Name]],Employees[[Employee Name]:[Office]],7))</f>
        <v>PIO</v>
      </c>
      <c r="F5692" s="19" t="str">
        <f>IF(ISBLANK(LeaveTracker[[#This Row],[Employee Name]]),"-----",VLOOKUP(LeaveTracker[[#This Row],[Employee Name]],Employees[[Employee Name]:[Office]],6))</f>
        <v>REGULAR</v>
      </c>
      <c r="G5692" s="24">
        <v>45070</v>
      </c>
      <c r="H5692" s="24">
        <v>45070</v>
      </c>
      <c r="I5692" s="19" t="s">
        <v>298</v>
      </c>
      <c r="J5692" s="43" t="s">
        <v>274</v>
      </c>
      <c r="K5692" s="61" t="str">
        <f ca="1">LeaveTracker[[#This Row],[Days]]&amp;" "&amp;LeaveTracker[[#This Row],[Type of Leave]]</f>
        <v>1 OTHER</v>
      </c>
      <c r="L5692" s="23">
        <f ca="1">NETWORKDAYS(LeaveTracker[[#This Row],[Start Date]],LeaveTracker[[#This Row],[End Date]],lstHolidays)</f>
        <v>1</v>
      </c>
      <c r="M5692" s="27"/>
    </row>
    <row r="5693" spans="1:13" ht="30" customHeight="1" x14ac:dyDescent="0.3">
      <c r="A5693" s="27">
        <f t="shared" si="64"/>
        <v>1893</v>
      </c>
      <c r="B5693" s="31">
        <v>45069</v>
      </c>
      <c r="C5693" s="31">
        <v>45057</v>
      </c>
      <c r="D5693" s="19" t="s">
        <v>2241</v>
      </c>
      <c r="E5693" s="19" t="str">
        <f>IF(ISBLANK(LeaveTracker[[#This Row],[Employee Name]]),"-----",VLOOKUP(LeaveTracker[[#This Row],[Employee Name]],Employees[[Employee Name]:[Office]],7))</f>
        <v>PICNIC GROVE</v>
      </c>
      <c r="F5693" s="19">
        <f>IF(ISBLANK(LeaveTracker[[#This Row],[Employee Name]]),"-----",VLOOKUP(LeaveTracker[[#This Row],[Employee Name]],Employees[[Employee Name]:[Office]],6))</f>
        <v>0</v>
      </c>
      <c r="G5693" s="24">
        <v>45093</v>
      </c>
      <c r="H5693" s="24">
        <v>45098</v>
      </c>
      <c r="I5693" s="20" t="s">
        <v>82</v>
      </c>
      <c r="K5693" s="61" t="str">
        <f>LeaveTracker[[#This Row],[Days]]&amp;" "&amp;LeaveTracker[[#This Row],[Type of Leave]]</f>
        <v>6 VL</v>
      </c>
      <c r="L5693" s="23">
        <v>6</v>
      </c>
      <c r="M5693" s="27"/>
    </row>
    <row r="5694" spans="1:13" ht="30" customHeight="1" x14ac:dyDescent="0.3">
      <c r="A5694" s="27">
        <f t="shared" si="64"/>
        <v>1894</v>
      </c>
      <c r="B5694" s="31">
        <v>45069</v>
      </c>
      <c r="C5694" s="31">
        <v>45068</v>
      </c>
      <c r="D5694" s="19" t="s">
        <v>2358</v>
      </c>
      <c r="E5694" s="19" t="str">
        <f>IF(ISBLANK(LeaveTracker[[#This Row],[Employee Name]]),"-----",VLOOKUP(LeaveTracker[[#This Row],[Employee Name]],Employees[[Employee Name]:[Office]],7))</f>
        <v>TERMINAL</v>
      </c>
      <c r="F5694" s="19" t="str">
        <f>IF(ISBLANK(LeaveTracker[[#This Row],[Employee Name]]),"-----",VLOOKUP(LeaveTracker[[#This Row],[Employee Name]],Employees[[Employee Name]:[Office]],6))</f>
        <v>CASUAL</v>
      </c>
      <c r="G5694" s="24">
        <v>45065</v>
      </c>
      <c r="H5694" s="24">
        <v>45067</v>
      </c>
      <c r="I5694" s="20" t="s">
        <v>81</v>
      </c>
      <c r="K5694" s="61" t="str">
        <f>LeaveTracker[[#This Row],[Days]]&amp;" "&amp;LeaveTracker[[#This Row],[Type of Leave]]</f>
        <v>3 SL</v>
      </c>
      <c r="L5694" s="23">
        <v>3</v>
      </c>
      <c r="M5694" s="27"/>
    </row>
    <row r="5695" spans="1:13" ht="30" customHeight="1" x14ac:dyDescent="0.3">
      <c r="A5695" s="27">
        <f t="shared" si="64"/>
        <v>1895</v>
      </c>
      <c r="B5695" s="31">
        <v>45069</v>
      </c>
      <c r="C5695" s="31">
        <v>45065</v>
      </c>
      <c r="D5695" s="19" t="s">
        <v>2348</v>
      </c>
      <c r="E5695" s="19" t="str">
        <f>IF(ISBLANK(LeaveTracker[[#This Row],[Employee Name]]),"-----",VLOOKUP(LeaveTracker[[#This Row],[Employee Name]],Employees[[Employee Name]:[Office]],7))</f>
        <v>CENRO</v>
      </c>
      <c r="F5695" s="19" t="str">
        <f>IF(ISBLANK(LeaveTracker[[#This Row],[Employee Name]]),"-----",VLOOKUP(LeaveTracker[[#This Row],[Employee Name]],Employees[[Employee Name]:[Office]],6))</f>
        <v>CASUAL</v>
      </c>
      <c r="G5695" s="24">
        <v>45070</v>
      </c>
      <c r="H5695" s="24">
        <v>45073</v>
      </c>
      <c r="I5695" s="20" t="s">
        <v>82</v>
      </c>
      <c r="K5695" s="61" t="str">
        <f>LeaveTracker[[#This Row],[Days]]&amp;" "&amp;LeaveTracker[[#This Row],[Type of Leave]]</f>
        <v>4 VL</v>
      </c>
      <c r="L5695" s="23">
        <v>4</v>
      </c>
      <c r="M5695" s="27"/>
    </row>
    <row r="5696" spans="1:13" ht="30" customHeight="1" x14ac:dyDescent="0.3">
      <c r="A5696" s="27">
        <f t="shared" si="64"/>
        <v>1896</v>
      </c>
      <c r="B5696" s="31">
        <v>45069</v>
      </c>
      <c r="C5696" s="31">
        <v>45068</v>
      </c>
      <c r="D5696" s="19" t="s">
        <v>1808</v>
      </c>
      <c r="E5696" s="19" t="str">
        <f>IF(ISBLANK(LeaveTracker[[#This Row],[Employee Name]]),"-----",VLOOKUP(LeaveTracker[[#This Row],[Employee Name]],Employees[[Employee Name]:[Office]],7))</f>
        <v>CENRO</v>
      </c>
      <c r="F5696" s="19" t="str">
        <f>IF(ISBLANK(LeaveTracker[[#This Row],[Employee Name]]),"-----",VLOOKUP(LeaveTracker[[#This Row],[Employee Name]],Employees[[Employee Name]:[Office]],6))</f>
        <v>CASUAL</v>
      </c>
      <c r="G5696" s="24">
        <v>45066</v>
      </c>
      <c r="H5696" s="24">
        <v>45066</v>
      </c>
      <c r="I5696" s="20" t="s">
        <v>81</v>
      </c>
      <c r="K5696" s="61" t="str">
        <f>LeaveTracker[[#This Row],[Days]]&amp;" "&amp;LeaveTracker[[#This Row],[Type of Leave]]</f>
        <v>1 SL</v>
      </c>
      <c r="L5696" s="23">
        <v>1</v>
      </c>
      <c r="M5696" s="27"/>
    </row>
    <row r="5697" spans="1:13" ht="30" customHeight="1" x14ac:dyDescent="0.3">
      <c r="A5697" s="27">
        <f t="shared" si="64"/>
        <v>1897</v>
      </c>
      <c r="B5697" s="31">
        <v>45069</v>
      </c>
      <c r="C5697" s="31">
        <v>45068</v>
      </c>
      <c r="D5697" s="19" t="s">
        <v>2111</v>
      </c>
      <c r="E5697" s="19" t="str">
        <f>IF(ISBLANK(LeaveTracker[[#This Row],[Employee Name]]),"-----",VLOOKUP(LeaveTracker[[#This Row],[Employee Name]],Employees[[Employee Name]:[Office]],7))</f>
        <v>CENRO</v>
      </c>
      <c r="F5697" s="19">
        <f>IF(ISBLANK(LeaveTracker[[#This Row],[Employee Name]]),"-----",VLOOKUP(LeaveTracker[[#This Row],[Employee Name]],Employees[[Employee Name]:[Office]],6))</f>
        <v>0</v>
      </c>
      <c r="G5697" s="24">
        <v>45063</v>
      </c>
      <c r="H5697" s="24">
        <v>45063</v>
      </c>
      <c r="I5697" s="20" t="s">
        <v>81</v>
      </c>
      <c r="K5697" s="61" t="str">
        <f ca="1">LeaveTracker[[#This Row],[Days]]&amp;" "&amp;LeaveTracker[[#This Row],[Type of Leave]]</f>
        <v>1 SL</v>
      </c>
      <c r="L5697" s="23">
        <f ca="1">NETWORKDAYS(LeaveTracker[[#This Row],[Start Date]],LeaveTracker[[#This Row],[End Date]],lstHolidays)</f>
        <v>1</v>
      </c>
      <c r="M5697" s="27"/>
    </row>
    <row r="5698" spans="1:13" ht="30" customHeight="1" x14ac:dyDescent="0.3">
      <c r="A5698" s="27">
        <v>1897</v>
      </c>
      <c r="B5698" s="31">
        <v>45069</v>
      </c>
      <c r="C5698" s="31">
        <v>45068</v>
      </c>
      <c r="D5698" s="19" t="s">
        <v>2111</v>
      </c>
      <c r="E5698" s="19" t="str">
        <f>IF(ISBLANK(LeaveTracker[[#This Row],[Employee Name]]),"-----",VLOOKUP(LeaveTracker[[#This Row],[Employee Name]],Employees[[Employee Name]:[Office]],7))</f>
        <v>CENRO</v>
      </c>
      <c r="F5698" s="19">
        <f>IF(ISBLANK(LeaveTracker[[#This Row],[Employee Name]]),"-----",VLOOKUP(LeaveTracker[[#This Row],[Employee Name]],Employees[[Employee Name]:[Office]],6))</f>
        <v>0</v>
      </c>
      <c r="G5698" s="24">
        <v>45066</v>
      </c>
      <c r="H5698" s="24">
        <v>45066</v>
      </c>
      <c r="I5698" s="20" t="s">
        <v>81</v>
      </c>
      <c r="K5698" s="61" t="str">
        <f>LeaveTracker[[#This Row],[Days]]&amp;" "&amp;LeaveTracker[[#This Row],[Type of Leave]]</f>
        <v>1 SL</v>
      </c>
      <c r="L5698" s="23">
        <v>1</v>
      </c>
      <c r="M5698" s="27"/>
    </row>
    <row r="5699" spans="1:13" ht="30" customHeight="1" x14ac:dyDescent="0.3">
      <c r="A5699" s="27">
        <f t="shared" si="64"/>
        <v>1898</v>
      </c>
      <c r="B5699" s="31">
        <v>45069</v>
      </c>
      <c r="C5699" s="31">
        <v>45062</v>
      </c>
      <c r="D5699" s="19" t="s">
        <v>1819</v>
      </c>
      <c r="E5699" s="19" t="str">
        <f>IF(ISBLANK(LeaveTracker[[#This Row],[Employee Name]]),"-----",VLOOKUP(LeaveTracker[[#This Row],[Employee Name]],Employees[[Employee Name]:[Office]],7))</f>
        <v>TICC</v>
      </c>
      <c r="F5699" s="19" t="str">
        <f>IF(ISBLANK(LeaveTracker[[#This Row],[Employee Name]]),"-----",VLOOKUP(LeaveTracker[[#This Row],[Employee Name]],Employees[[Employee Name]:[Office]],6))</f>
        <v>CASUAL</v>
      </c>
      <c r="G5699" s="24">
        <v>45061</v>
      </c>
      <c r="H5699" s="24">
        <v>45061</v>
      </c>
      <c r="I5699" s="20" t="s">
        <v>81</v>
      </c>
      <c r="K5699" s="61" t="str">
        <f ca="1">LeaveTracker[[#This Row],[Days]]&amp;" "&amp;LeaveTracker[[#This Row],[Type of Leave]]</f>
        <v>1 SL</v>
      </c>
      <c r="L5699" s="23">
        <f ca="1">NETWORKDAYS(LeaveTracker[[#This Row],[Start Date]],LeaveTracker[[#This Row],[End Date]],lstHolidays)</f>
        <v>1</v>
      </c>
      <c r="M5699" s="27"/>
    </row>
    <row r="5700" spans="1:13" ht="30" customHeight="1" x14ac:dyDescent="0.3">
      <c r="A5700" s="27">
        <f t="shared" si="64"/>
        <v>1899</v>
      </c>
      <c r="B5700" s="31">
        <v>45069</v>
      </c>
      <c r="C5700" s="31">
        <v>45068</v>
      </c>
      <c r="D5700" s="19" t="s">
        <v>1842</v>
      </c>
      <c r="E5700" s="19" t="str">
        <f>IF(ISBLANK(LeaveTracker[[#This Row],[Employee Name]]),"-----",VLOOKUP(LeaveTracker[[#This Row],[Employee Name]],Employees[[Employee Name]:[Office]],7))</f>
        <v>CPDO</v>
      </c>
      <c r="F5700" s="19" t="str">
        <f>IF(ISBLANK(LeaveTracker[[#This Row],[Employee Name]]),"-----",VLOOKUP(LeaveTracker[[#This Row],[Employee Name]],Employees[[Employee Name]:[Office]],6))</f>
        <v>CASUAL</v>
      </c>
      <c r="G5700" s="24">
        <v>45070</v>
      </c>
      <c r="H5700" s="24">
        <v>45070</v>
      </c>
      <c r="I5700" s="20" t="s">
        <v>82</v>
      </c>
      <c r="K5700" s="61" t="str">
        <f ca="1">LeaveTracker[[#This Row],[Days]]&amp;" "&amp;LeaveTracker[[#This Row],[Type of Leave]]</f>
        <v>1 VL</v>
      </c>
      <c r="L5700" s="23">
        <f ca="1">NETWORKDAYS(LeaveTracker[[#This Row],[Start Date]],LeaveTracker[[#This Row],[End Date]],lstHolidays)</f>
        <v>1</v>
      </c>
      <c r="M5700" s="27"/>
    </row>
    <row r="5701" spans="1:13" ht="30" customHeight="1" x14ac:dyDescent="0.3">
      <c r="A5701" s="27">
        <v>1899</v>
      </c>
      <c r="B5701" s="31">
        <v>45069</v>
      </c>
      <c r="C5701" s="31">
        <v>45068</v>
      </c>
      <c r="D5701" s="19" t="s">
        <v>1842</v>
      </c>
      <c r="E5701" s="19" t="str">
        <f>IF(ISBLANK(LeaveTracker[[#This Row],[Employee Name]]),"-----",VLOOKUP(LeaveTracker[[#This Row],[Employee Name]],Employees[[Employee Name]:[Office]],7))</f>
        <v>CPDO</v>
      </c>
      <c r="F5701" s="19" t="str">
        <f>IF(ISBLANK(LeaveTracker[[#This Row],[Employee Name]]),"-----",VLOOKUP(LeaveTracker[[#This Row],[Employee Name]],Employees[[Employee Name]:[Office]],6))</f>
        <v>CASUAL</v>
      </c>
      <c r="G5701" s="24">
        <v>45072</v>
      </c>
      <c r="H5701" s="24">
        <v>45075</v>
      </c>
      <c r="I5701" s="20" t="s">
        <v>82</v>
      </c>
      <c r="K5701" s="61" t="str">
        <f ca="1">LeaveTracker[[#This Row],[Days]]&amp;" "&amp;LeaveTracker[[#This Row],[Type of Leave]]</f>
        <v>2 VL</v>
      </c>
      <c r="L5701" s="23">
        <f ca="1">NETWORKDAYS(LeaveTracker[[#This Row],[Start Date]],LeaveTracker[[#This Row],[End Date]],lstHolidays)</f>
        <v>2</v>
      </c>
      <c r="M5701" s="27"/>
    </row>
    <row r="5702" spans="1:13" ht="30" customHeight="1" x14ac:dyDescent="0.3">
      <c r="A5702" s="27">
        <f t="shared" si="64"/>
        <v>1900</v>
      </c>
      <c r="B5702" s="31">
        <v>45069</v>
      </c>
      <c r="C5702" s="31">
        <v>45063</v>
      </c>
      <c r="D5702" s="19" t="s">
        <v>1070</v>
      </c>
      <c r="E5702" s="19" t="str">
        <f>IF(ISBLANK(LeaveTracker[[#This Row],[Employee Name]]),"-----",VLOOKUP(LeaveTracker[[#This Row],[Employee Name]],Employees[[Employee Name]:[Office]],7))</f>
        <v>PIO</v>
      </c>
      <c r="F5702" s="19" t="str">
        <f>IF(ISBLANK(LeaveTracker[[#This Row],[Employee Name]]),"-----",VLOOKUP(LeaveTracker[[#This Row],[Employee Name]],Employees[[Employee Name]:[Office]],6))</f>
        <v>REGULAR</v>
      </c>
      <c r="G5702" s="24">
        <v>45061</v>
      </c>
      <c r="H5702" s="24">
        <v>45062</v>
      </c>
      <c r="I5702" s="20" t="s">
        <v>81</v>
      </c>
      <c r="K5702" s="61" t="str">
        <f ca="1">LeaveTracker[[#This Row],[Days]]&amp;" "&amp;LeaveTracker[[#This Row],[Type of Leave]]</f>
        <v>2 SL</v>
      </c>
      <c r="L5702" s="23">
        <f ca="1">NETWORKDAYS(LeaveTracker[[#This Row],[Start Date]],LeaveTracker[[#This Row],[End Date]],lstHolidays)</f>
        <v>2</v>
      </c>
      <c r="M5702" s="27"/>
    </row>
    <row r="5703" spans="1:13" ht="30" customHeight="1" x14ac:dyDescent="0.3">
      <c r="A5703" s="27">
        <f t="shared" si="64"/>
        <v>1901</v>
      </c>
      <c r="B5703" s="31">
        <v>45069</v>
      </c>
      <c r="C5703" s="31">
        <v>45068</v>
      </c>
      <c r="D5703" s="19" t="s">
        <v>1886</v>
      </c>
      <c r="E5703" s="19" t="str">
        <f>IF(ISBLANK(LeaveTracker[[#This Row],[Employee Name]]),"-----",VLOOKUP(LeaveTracker[[#This Row],[Employee Name]],Employees[[Employee Name]:[Office]],7))</f>
        <v>CEO</v>
      </c>
      <c r="F5703" s="19" t="str">
        <f>IF(ISBLANK(LeaveTracker[[#This Row],[Employee Name]]),"-----",VLOOKUP(LeaveTracker[[#This Row],[Employee Name]],Employees[[Employee Name]:[Office]],6))</f>
        <v>CASUAL</v>
      </c>
      <c r="G5703" s="24">
        <v>45085</v>
      </c>
      <c r="H5703" s="24">
        <v>45086</v>
      </c>
      <c r="I5703" s="19" t="s">
        <v>298</v>
      </c>
      <c r="J5703" s="43" t="s">
        <v>1003</v>
      </c>
      <c r="K5703" s="61" t="str">
        <f ca="1">LeaveTracker[[#This Row],[Days]]&amp;" "&amp;LeaveTracker[[#This Row],[Type of Leave]]</f>
        <v>2 OTHER</v>
      </c>
      <c r="L5703" s="23">
        <f ca="1">NETWORKDAYS(LeaveTracker[[#This Row],[Start Date]],LeaveTracker[[#This Row],[End Date]],lstHolidays)</f>
        <v>2</v>
      </c>
      <c r="M5703" s="27"/>
    </row>
    <row r="5704" spans="1:13" ht="30" customHeight="1" x14ac:dyDescent="0.3">
      <c r="A5704" s="27">
        <f t="shared" si="64"/>
        <v>1902</v>
      </c>
      <c r="B5704" s="31">
        <v>45069</v>
      </c>
      <c r="C5704" s="31">
        <v>45040</v>
      </c>
      <c r="D5704" s="19" t="s">
        <v>1886</v>
      </c>
      <c r="E5704" s="19" t="str">
        <f>IF(ISBLANK(LeaveTracker[[#This Row],[Employee Name]]),"-----",VLOOKUP(LeaveTracker[[#This Row],[Employee Name]],Employees[[Employee Name]:[Office]],7))</f>
        <v>CEO</v>
      </c>
      <c r="F5704" s="19" t="str">
        <f>IF(ISBLANK(LeaveTracker[[#This Row],[Employee Name]]),"-----",VLOOKUP(LeaveTracker[[#This Row],[Employee Name]],Employees[[Employee Name]:[Office]],6))</f>
        <v>CASUAL</v>
      </c>
      <c r="G5704" s="24">
        <v>45048</v>
      </c>
      <c r="H5704" s="24">
        <v>45048</v>
      </c>
      <c r="I5704" s="20" t="s">
        <v>82</v>
      </c>
      <c r="K5704" s="61" t="str">
        <f ca="1">LeaveTracker[[#This Row],[Days]]&amp;" "&amp;LeaveTracker[[#This Row],[Type of Leave]]</f>
        <v>1 VL</v>
      </c>
      <c r="L5704" s="23">
        <f ca="1">NETWORKDAYS(LeaveTracker[[#This Row],[Start Date]],LeaveTracker[[#This Row],[End Date]],lstHolidays)</f>
        <v>1</v>
      </c>
      <c r="M5704" s="27"/>
    </row>
    <row r="5705" spans="1:13" ht="30" customHeight="1" x14ac:dyDescent="0.3">
      <c r="A5705" s="27">
        <f t="shared" si="64"/>
        <v>1903</v>
      </c>
      <c r="B5705" s="31">
        <v>45069</v>
      </c>
      <c r="C5705" s="31">
        <v>45065</v>
      </c>
      <c r="D5705" s="19" t="s">
        <v>543</v>
      </c>
      <c r="E5705" s="19" t="str">
        <f>IF(ISBLANK(LeaveTracker[[#This Row],[Employee Name]]),"-----",VLOOKUP(LeaveTracker[[#This Row],[Employee Name]],Employees[[Employee Name]:[Office]],7))</f>
        <v>LCR</v>
      </c>
      <c r="F5705" s="19" t="str">
        <f>IF(ISBLANK(LeaveTracker[[#This Row],[Employee Name]]),"-----",VLOOKUP(LeaveTracker[[#This Row],[Employee Name]],Employees[[Employee Name]:[Office]],6))</f>
        <v>REGULAR</v>
      </c>
      <c r="G5705" s="24">
        <v>45064</v>
      </c>
      <c r="H5705" s="24">
        <v>45064</v>
      </c>
      <c r="I5705" s="20" t="s">
        <v>81</v>
      </c>
      <c r="K5705" s="61" t="str">
        <f ca="1">LeaveTracker[[#This Row],[Days]]&amp;" "&amp;LeaveTracker[[#This Row],[Type of Leave]]</f>
        <v>1 SL</v>
      </c>
      <c r="L5705" s="23">
        <f ca="1">NETWORKDAYS(LeaveTracker[[#This Row],[Start Date]],LeaveTracker[[#This Row],[End Date]],lstHolidays)</f>
        <v>1</v>
      </c>
      <c r="M5705" s="27"/>
    </row>
    <row r="5706" spans="1:13" ht="30" customHeight="1" x14ac:dyDescent="0.3">
      <c r="A5706" s="27">
        <f t="shared" si="64"/>
        <v>1904</v>
      </c>
      <c r="B5706" s="31">
        <v>45069</v>
      </c>
      <c r="C5706" s="31">
        <v>45064</v>
      </c>
      <c r="D5706" s="19" t="s">
        <v>932</v>
      </c>
      <c r="E5706" s="19" t="str">
        <f>IF(ISBLANK(LeaveTracker[[#This Row],[Employee Name]]),"-----",VLOOKUP(LeaveTracker[[#This Row],[Employee Name]],Employees[[Employee Name]:[Office]],7))</f>
        <v>ONT</v>
      </c>
      <c r="F5706" s="19" t="str">
        <f>IF(ISBLANK(LeaveTracker[[#This Row],[Employee Name]]),"-----",VLOOKUP(LeaveTracker[[#This Row],[Employee Name]],Employees[[Employee Name]:[Office]],6))</f>
        <v>REGULAR</v>
      </c>
      <c r="G5706" s="24">
        <v>45041</v>
      </c>
      <c r="H5706" s="24">
        <v>45044</v>
      </c>
      <c r="I5706" s="20" t="s">
        <v>81</v>
      </c>
      <c r="K5706" s="61" t="str">
        <f ca="1">LeaveTracker[[#This Row],[Days]]&amp;" "&amp;LeaveTracker[[#This Row],[Type of Leave]]</f>
        <v>4 SL</v>
      </c>
      <c r="L5706" s="23">
        <f ca="1">NETWORKDAYS(LeaveTracker[[#This Row],[Start Date]],LeaveTracker[[#This Row],[End Date]],lstHolidays)</f>
        <v>4</v>
      </c>
      <c r="M5706" s="27"/>
    </row>
    <row r="5707" spans="1:13" ht="30" customHeight="1" x14ac:dyDescent="0.3">
      <c r="A5707" s="27">
        <f t="shared" si="64"/>
        <v>1905</v>
      </c>
      <c r="B5707" s="31">
        <v>45069</v>
      </c>
      <c r="C5707" s="31">
        <v>45063</v>
      </c>
      <c r="D5707" s="19" t="s">
        <v>2360</v>
      </c>
      <c r="E5707" s="19" t="str">
        <f>IF(ISBLANK(LeaveTracker[[#This Row],[Employee Name]]),"-----",VLOOKUP(LeaveTracker[[#This Row],[Employee Name]],Employees[[Employee Name]:[Office]],7))</f>
        <v>ONT</v>
      </c>
      <c r="F5707" s="19" t="str">
        <f>IF(ISBLANK(LeaveTracker[[#This Row],[Employee Name]]),"-----",VLOOKUP(LeaveTracker[[#This Row],[Employee Name]],Employees[[Employee Name]:[Office]],6))</f>
        <v>REGULAR</v>
      </c>
      <c r="G5707" s="24">
        <v>45055</v>
      </c>
      <c r="H5707" s="24">
        <v>45057</v>
      </c>
      <c r="I5707" s="20" t="s">
        <v>81</v>
      </c>
      <c r="K5707" s="61" t="str">
        <f ca="1">LeaveTracker[[#This Row],[Days]]&amp;" "&amp;LeaveTracker[[#This Row],[Type of Leave]]</f>
        <v>3 SL</v>
      </c>
      <c r="L5707" s="23">
        <f ca="1">NETWORKDAYS(LeaveTracker[[#This Row],[Start Date]],LeaveTracker[[#This Row],[End Date]],lstHolidays)</f>
        <v>3</v>
      </c>
      <c r="M5707" s="27"/>
    </row>
    <row r="5708" spans="1:13" ht="30" customHeight="1" x14ac:dyDescent="0.3">
      <c r="A5708" s="27">
        <f t="shared" si="64"/>
        <v>1906</v>
      </c>
      <c r="B5708" s="31">
        <v>45069</v>
      </c>
      <c r="C5708" s="31">
        <v>45063</v>
      </c>
      <c r="D5708" s="19" t="s">
        <v>2360</v>
      </c>
      <c r="E5708" s="19" t="str">
        <f>IF(ISBLANK(LeaveTracker[[#This Row],[Employee Name]]),"-----",VLOOKUP(LeaveTracker[[#This Row],[Employee Name]],Employees[[Employee Name]:[Office]],7))</f>
        <v>ONT</v>
      </c>
      <c r="F5708" s="19" t="str">
        <f>IF(ISBLANK(LeaveTracker[[#This Row],[Employee Name]]),"-----",VLOOKUP(LeaveTracker[[#This Row],[Employee Name]],Employees[[Employee Name]:[Office]],6))</f>
        <v>REGULAR</v>
      </c>
      <c r="G5708" s="24">
        <v>45050</v>
      </c>
      <c r="H5708" s="24">
        <v>45051</v>
      </c>
      <c r="I5708" s="20" t="s">
        <v>81</v>
      </c>
      <c r="K5708" s="61" t="str">
        <f ca="1">LeaveTracker[[#This Row],[Days]]&amp;" "&amp;LeaveTracker[[#This Row],[Type of Leave]]</f>
        <v>2 SL</v>
      </c>
      <c r="L5708" s="23">
        <f ca="1">NETWORKDAYS(LeaveTracker[[#This Row],[Start Date]],LeaveTracker[[#This Row],[End Date]],lstHolidays)</f>
        <v>2</v>
      </c>
      <c r="M5708" s="27"/>
    </row>
    <row r="5709" spans="1:13" ht="30" customHeight="1" x14ac:dyDescent="0.3">
      <c r="A5709" s="27">
        <f t="shared" si="64"/>
        <v>1907</v>
      </c>
      <c r="B5709" s="31">
        <v>45069</v>
      </c>
      <c r="C5709" s="31">
        <v>45063</v>
      </c>
      <c r="D5709" s="19" t="s">
        <v>380</v>
      </c>
      <c r="E5709" s="19" t="str">
        <f>IF(ISBLANK(LeaveTracker[[#This Row],[Employee Name]]),"-----",VLOOKUP(LeaveTracker[[#This Row],[Employee Name]],Employees[[Employee Name]:[Office]],7))</f>
        <v>CCT</v>
      </c>
      <c r="F5709" s="19" t="str">
        <f>IF(ISBLANK(LeaveTracker[[#This Row],[Employee Name]]),"-----",VLOOKUP(LeaveTracker[[#This Row],[Employee Name]],Employees[[Employee Name]:[Office]],6))</f>
        <v>REGULAR</v>
      </c>
      <c r="G5709" s="31">
        <v>45070</v>
      </c>
      <c r="H5709" s="31">
        <v>45070</v>
      </c>
      <c r="I5709" s="19" t="s">
        <v>298</v>
      </c>
      <c r="J5709" s="43" t="s">
        <v>1003</v>
      </c>
      <c r="K5709" s="61" t="str">
        <f ca="1">LeaveTracker[[#This Row],[Days]]&amp;" "&amp;LeaveTracker[[#This Row],[Type of Leave]]</f>
        <v>1 OTHER</v>
      </c>
      <c r="L5709" s="23">
        <f ca="1">NETWORKDAYS(LeaveTracker[[#This Row],[Start Date]],LeaveTracker[[#This Row],[End Date]],lstHolidays)</f>
        <v>1</v>
      </c>
      <c r="M5709" s="27"/>
    </row>
    <row r="5710" spans="1:13" ht="30" customHeight="1" x14ac:dyDescent="0.3">
      <c r="A5710" s="27">
        <f t="shared" si="64"/>
        <v>1908</v>
      </c>
      <c r="B5710" s="31">
        <v>45069</v>
      </c>
      <c r="C5710" s="31">
        <v>45062</v>
      </c>
      <c r="D5710" s="19" t="s">
        <v>578</v>
      </c>
      <c r="E5710" s="19" t="str">
        <f>IF(ISBLANK(LeaveTracker[[#This Row],[Employee Name]]),"-----",VLOOKUP(LeaveTracker[[#This Row],[Employee Name]],Employees[[Employee Name]:[Office]],7))</f>
        <v>CCT</v>
      </c>
      <c r="F5710" s="19" t="str">
        <f>IF(ISBLANK(LeaveTracker[[#This Row],[Employee Name]]),"-----",VLOOKUP(LeaveTracker[[#This Row],[Employee Name]],Employees[[Employee Name]:[Office]],6))</f>
        <v>REGULAR</v>
      </c>
      <c r="G5710" s="24">
        <v>45068</v>
      </c>
      <c r="H5710" s="24">
        <v>45072</v>
      </c>
      <c r="I5710" s="20" t="s">
        <v>82</v>
      </c>
      <c r="K5710" s="61" t="str">
        <f ca="1">LeaveTracker[[#This Row],[Days]]&amp;" "&amp;LeaveTracker[[#This Row],[Type of Leave]]</f>
        <v>5 VL</v>
      </c>
      <c r="L5710" s="23">
        <f ca="1">NETWORKDAYS(LeaveTracker[[#This Row],[Start Date]],LeaveTracker[[#This Row],[End Date]],lstHolidays)</f>
        <v>5</v>
      </c>
      <c r="M5710" s="27"/>
    </row>
    <row r="5711" spans="1:13" ht="30" customHeight="1" x14ac:dyDescent="0.3">
      <c r="A5711" s="27">
        <f t="shared" si="64"/>
        <v>1909</v>
      </c>
      <c r="B5711" s="31">
        <v>45069</v>
      </c>
      <c r="C5711" s="31">
        <v>45065</v>
      </c>
      <c r="D5711" s="19" t="s">
        <v>375</v>
      </c>
      <c r="E5711" s="19" t="str">
        <f>IF(ISBLANK(LeaveTracker[[#This Row],[Employee Name]]),"-----",VLOOKUP(LeaveTracker[[#This Row],[Employee Name]],Employees[[Employee Name]:[Office]],7))</f>
        <v>CCT</v>
      </c>
      <c r="F5711" s="19" t="str">
        <f>IF(ISBLANK(LeaveTracker[[#This Row],[Employee Name]]),"-----",VLOOKUP(LeaveTracker[[#This Row],[Employee Name]],Employees[[Employee Name]:[Office]],6))</f>
        <v>REGULAR</v>
      </c>
      <c r="G5711" s="24">
        <v>45072</v>
      </c>
      <c r="H5711" s="24">
        <v>45072</v>
      </c>
      <c r="I5711" s="20" t="s">
        <v>82</v>
      </c>
      <c r="K5711" s="61" t="str">
        <f ca="1">LeaveTracker[[#This Row],[Days]]&amp;" "&amp;LeaveTracker[[#This Row],[Type of Leave]]</f>
        <v>1 VL</v>
      </c>
      <c r="L5711" s="23">
        <f ca="1">NETWORKDAYS(LeaveTracker[[#This Row],[Start Date]],LeaveTracker[[#This Row],[End Date]],lstHolidays)</f>
        <v>1</v>
      </c>
      <c r="M5711" s="27"/>
    </row>
    <row r="5712" spans="1:13" ht="30" customHeight="1" x14ac:dyDescent="0.3">
      <c r="A5712" s="27">
        <f t="shared" si="64"/>
        <v>1910</v>
      </c>
      <c r="B5712" s="31">
        <v>45069</v>
      </c>
      <c r="C5712" s="31">
        <v>45068</v>
      </c>
      <c r="D5712" s="19" t="s">
        <v>615</v>
      </c>
      <c r="E5712" s="19" t="str">
        <f>IF(ISBLANK(LeaveTracker[[#This Row],[Employee Name]]),"-----",VLOOKUP(LeaveTracker[[#This Row],[Employee Name]],Employees[[Employee Name]:[Office]],7))</f>
        <v>CBO</v>
      </c>
      <c r="F5712" s="19" t="str">
        <f>IF(ISBLANK(LeaveTracker[[#This Row],[Employee Name]]),"-----",VLOOKUP(LeaveTracker[[#This Row],[Employee Name]],Employees[[Employee Name]:[Office]],6))</f>
        <v>REGULAR</v>
      </c>
      <c r="G5712" s="24">
        <v>45075</v>
      </c>
      <c r="H5712" s="24">
        <v>45075</v>
      </c>
      <c r="I5712" s="20" t="s">
        <v>82</v>
      </c>
      <c r="K5712" s="61" t="str">
        <f ca="1">LeaveTracker[[#This Row],[Days]]&amp;" "&amp;LeaveTracker[[#This Row],[Type of Leave]]</f>
        <v>1 VL</v>
      </c>
      <c r="L5712" s="23">
        <f ca="1">NETWORKDAYS(LeaveTracker[[#This Row],[Start Date]],LeaveTracker[[#This Row],[End Date]],lstHolidays)</f>
        <v>1</v>
      </c>
      <c r="M5712" s="27"/>
    </row>
    <row r="5713" spans="1:13" ht="30" customHeight="1" x14ac:dyDescent="0.3">
      <c r="A5713" s="27">
        <f t="shared" si="64"/>
        <v>1911</v>
      </c>
      <c r="B5713" s="31">
        <v>45069</v>
      </c>
      <c r="C5713" s="31">
        <v>45065</v>
      </c>
      <c r="D5713" s="19" t="s">
        <v>362</v>
      </c>
      <c r="E5713" s="19" t="str">
        <f>IF(ISBLANK(LeaveTracker[[#This Row],[Employee Name]]),"-----",VLOOKUP(LeaveTracker[[#This Row],[Employee Name]],Employees[[Employee Name]:[Office]],7))</f>
        <v>SP</v>
      </c>
      <c r="F5713" s="19" t="str">
        <f>IF(ISBLANK(LeaveTracker[[#This Row],[Employee Name]]),"-----",VLOOKUP(LeaveTracker[[#This Row],[Employee Name]],Employees[[Employee Name]:[Office]],6))</f>
        <v>REGULAR</v>
      </c>
      <c r="G5713" s="24">
        <v>45064</v>
      </c>
      <c r="H5713" s="24">
        <v>45064</v>
      </c>
      <c r="I5713" s="20" t="s">
        <v>81</v>
      </c>
      <c r="K5713" s="61" t="str">
        <f ca="1">LeaveTracker[[#This Row],[Days]]&amp;" "&amp;LeaveTracker[[#This Row],[Type of Leave]]</f>
        <v>1 SL</v>
      </c>
      <c r="L5713" s="23">
        <f ca="1">NETWORKDAYS(LeaveTracker[[#This Row],[Start Date]],LeaveTracker[[#This Row],[End Date]],lstHolidays)</f>
        <v>1</v>
      </c>
      <c r="M5713" s="27"/>
    </row>
    <row r="5714" spans="1:13" ht="30" customHeight="1" x14ac:dyDescent="0.3">
      <c r="A5714" s="27">
        <f t="shared" si="64"/>
        <v>1912</v>
      </c>
      <c r="B5714" s="31">
        <v>45069</v>
      </c>
      <c r="C5714" s="31">
        <v>45056</v>
      </c>
      <c r="D5714" s="19" t="s">
        <v>730</v>
      </c>
      <c r="E5714" s="19" t="str">
        <f>IF(ISBLANK(LeaveTracker[[#This Row],[Employee Name]]),"-----",VLOOKUP(LeaveTracker[[#This Row],[Employee Name]],Employees[[Employee Name]:[Office]],7))</f>
        <v>SP</v>
      </c>
      <c r="F5714" s="19" t="str">
        <f>IF(ISBLANK(LeaveTracker[[#This Row],[Employee Name]]),"-----",VLOOKUP(LeaveTracker[[#This Row],[Employee Name]],Employees[[Employee Name]:[Office]],6))</f>
        <v>REGULAR</v>
      </c>
      <c r="G5714" s="24">
        <v>45051</v>
      </c>
      <c r="H5714" s="24">
        <v>45055</v>
      </c>
      <c r="I5714" s="20" t="s">
        <v>81</v>
      </c>
      <c r="K5714" s="61" t="str">
        <f ca="1">LeaveTracker[[#This Row],[Days]]&amp;" "&amp;LeaveTracker[[#This Row],[Type of Leave]]</f>
        <v>3 SL</v>
      </c>
      <c r="L5714" s="23">
        <f ca="1">NETWORKDAYS(LeaveTracker[[#This Row],[Start Date]],LeaveTracker[[#This Row],[End Date]],lstHolidays)</f>
        <v>3</v>
      </c>
      <c r="M5714" s="27"/>
    </row>
    <row r="5715" spans="1:13" ht="30" customHeight="1" x14ac:dyDescent="0.3">
      <c r="A5715" s="27">
        <f t="shared" si="64"/>
        <v>1913</v>
      </c>
      <c r="B5715" s="31">
        <v>45069</v>
      </c>
      <c r="C5715" s="31">
        <v>45068</v>
      </c>
      <c r="D5715" s="19" t="s">
        <v>396</v>
      </c>
      <c r="E5715" s="19" t="str">
        <f>IF(ISBLANK(LeaveTracker[[#This Row],[Employee Name]]),"-----",VLOOKUP(LeaveTracker[[#This Row],[Employee Name]],Employees[[Employee Name]:[Office]],7))</f>
        <v>CTO</v>
      </c>
      <c r="F5715" s="19" t="str">
        <f>IF(ISBLANK(LeaveTracker[[#This Row],[Employee Name]]),"-----",VLOOKUP(LeaveTracker[[#This Row],[Employee Name]],Employees[[Employee Name]:[Office]],6))</f>
        <v>REGULAR</v>
      </c>
      <c r="G5715" s="24">
        <v>45064</v>
      </c>
      <c r="H5715" s="24">
        <v>45065</v>
      </c>
      <c r="I5715" s="20" t="s">
        <v>81</v>
      </c>
      <c r="K5715" s="61" t="str">
        <f ca="1">LeaveTracker[[#This Row],[Days]]&amp;" "&amp;LeaveTracker[[#This Row],[Type of Leave]]</f>
        <v>2 SL</v>
      </c>
      <c r="L5715" s="23">
        <f ca="1">NETWORKDAYS(LeaveTracker[[#This Row],[Start Date]],LeaveTracker[[#This Row],[End Date]],lstHolidays)</f>
        <v>2</v>
      </c>
      <c r="M5715" s="27"/>
    </row>
    <row r="5716" spans="1:13" ht="30" customHeight="1" x14ac:dyDescent="0.3">
      <c r="A5716" s="27">
        <f t="shared" si="64"/>
        <v>1914</v>
      </c>
      <c r="B5716" s="31">
        <v>45069</v>
      </c>
      <c r="C5716" s="31">
        <v>45068</v>
      </c>
      <c r="D5716" s="19" t="s">
        <v>1017</v>
      </c>
      <c r="E5716" s="19" t="str">
        <f>IF(ISBLANK(LeaveTracker[[#This Row],[Employee Name]]),"-----",VLOOKUP(LeaveTracker[[#This Row],[Employee Name]],Employees[[Employee Name]:[Office]],7))</f>
        <v>LANDTAX</v>
      </c>
      <c r="F5716" s="19" t="str">
        <f>IF(ISBLANK(LeaveTracker[[#This Row],[Employee Name]]),"-----",VLOOKUP(LeaveTracker[[#This Row],[Employee Name]],Employees[[Employee Name]:[Office]],6))</f>
        <v>REGULAR</v>
      </c>
      <c r="G5716" s="24">
        <v>45076</v>
      </c>
      <c r="H5716" s="24">
        <v>45076</v>
      </c>
      <c r="I5716" s="20" t="s">
        <v>82</v>
      </c>
      <c r="K5716" s="61" t="str">
        <f ca="1">LeaveTracker[[#This Row],[Days]]&amp;" "&amp;LeaveTracker[[#This Row],[Type of Leave]]</f>
        <v>1 VL</v>
      </c>
      <c r="L5716" s="23">
        <f ca="1">NETWORKDAYS(LeaveTracker[[#This Row],[Start Date]],LeaveTracker[[#This Row],[End Date]],lstHolidays)</f>
        <v>1</v>
      </c>
      <c r="M5716" s="27"/>
    </row>
    <row r="5717" spans="1:13" ht="30" customHeight="1" x14ac:dyDescent="0.3">
      <c r="A5717" s="27">
        <v>1914</v>
      </c>
      <c r="B5717" s="31">
        <v>45069</v>
      </c>
      <c r="C5717" s="31">
        <v>45068</v>
      </c>
      <c r="D5717" s="19" t="s">
        <v>1017</v>
      </c>
      <c r="E5717" s="19" t="str">
        <f>IF(ISBLANK(LeaveTracker[[#This Row],[Employee Name]]),"-----",VLOOKUP(LeaveTracker[[#This Row],[Employee Name]],Employees[[Employee Name]:[Office]],7))</f>
        <v>LANDTAX</v>
      </c>
      <c r="F5717" s="19" t="str">
        <f>IF(ISBLANK(LeaveTracker[[#This Row],[Employee Name]]),"-----",VLOOKUP(LeaveTracker[[#This Row],[Employee Name]],Employees[[Employee Name]:[Office]],6))</f>
        <v>REGULAR</v>
      </c>
      <c r="G5717" s="24">
        <v>45079</v>
      </c>
      <c r="H5717" s="24">
        <v>45085</v>
      </c>
      <c r="I5717" s="20" t="s">
        <v>82</v>
      </c>
      <c r="K5717" s="61" t="str">
        <f ca="1">LeaveTracker[[#This Row],[Days]]&amp;" "&amp;LeaveTracker[[#This Row],[Type of Leave]]</f>
        <v>5 VL</v>
      </c>
      <c r="L5717" s="23">
        <f ca="1">NETWORKDAYS(LeaveTracker[[#This Row],[Start Date]],LeaveTracker[[#This Row],[End Date]],lstHolidays)</f>
        <v>5</v>
      </c>
      <c r="M5717" s="27"/>
    </row>
    <row r="5718" spans="1:13" ht="30" customHeight="1" x14ac:dyDescent="0.3">
      <c r="A5718" s="27">
        <f t="shared" si="64"/>
        <v>1915</v>
      </c>
      <c r="B5718" s="31">
        <v>45069</v>
      </c>
      <c r="C5718" s="31">
        <v>45068</v>
      </c>
      <c r="D5718" s="19" t="s">
        <v>121</v>
      </c>
      <c r="E5718" s="19" t="str">
        <f>IF(ISBLANK(LeaveTracker[[#This Row],[Employee Name]]),"-----",VLOOKUP(LeaveTracker[[#This Row],[Employee Name]],Employees[[Employee Name]:[Office]],7))</f>
        <v>CHARACTER OFFICE</v>
      </c>
      <c r="F5718" s="19" t="str">
        <f>IF(ISBLANK(LeaveTracker[[#This Row],[Employee Name]]),"-----",VLOOKUP(LeaveTracker[[#This Row],[Employee Name]],Employees[[Employee Name]:[Office]],6))</f>
        <v>REGULAR</v>
      </c>
      <c r="G5718" s="24">
        <v>45062</v>
      </c>
      <c r="H5718" s="24">
        <v>45065</v>
      </c>
      <c r="I5718" s="20" t="s">
        <v>81</v>
      </c>
      <c r="K5718" s="61" t="str">
        <f ca="1">LeaveTracker[[#This Row],[Days]]&amp;" "&amp;LeaveTracker[[#This Row],[Type of Leave]]</f>
        <v>4 SL</v>
      </c>
      <c r="L5718" s="23">
        <f ca="1">NETWORKDAYS(LeaveTracker[[#This Row],[Start Date]],LeaveTracker[[#This Row],[End Date]],lstHolidays)</f>
        <v>4</v>
      </c>
      <c r="M5718" s="27"/>
    </row>
    <row r="5719" spans="1:13" ht="30" customHeight="1" x14ac:dyDescent="0.3">
      <c r="A5719" s="27">
        <f t="shared" si="64"/>
        <v>1916</v>
      </c>
      <c r="B5719" s="31">
        <v>45069</v>
      </c>
      <c r="C5719" s="31">
        <v>45068</v>
      </c>
      <c r="D5719" s="19" t="s">
        <v>302</v>
      </c>
      <c r="E5719" s="19" t="str">
        <f>IF(ISBLANK(LeaveTracker[[#This Row],[Employee Name]]),"-----",VLOOKUP(LeaveTracker[[#This Row],[Employee Name]],Employees[[Employee Name]:[Office]],7))</f>
        <v>TOPS (ADMIN CSU)</v>
      </c>
      <c r="F5719" s="19" t="str">
        <f>IF(ISBLANK(LeaveTracker[[#This Row],[Employee Name]]),"-----",VLOOKUP(LeaveTracker[[#This Row],[Employee Name]],Employees[[Employee Name]:[Office]],6))</f>
        <v>REGULAR</v>
      </c>
      <c r="G5719" s="24">
        <v>45070</v>
      </c>
      <c r="H5719" s="24">
        <v>45070</v>
      </c>
      <c r="I5719" s="19" t="s">
        <v>298</v>
      </c>
      <c r="J5719" s="43" t="s">
        <v>1003</v>
      </c>
      <c r="K5719" s="61" t="str">
        <f ca="1">LeaveTracker[[#This Row],[Days]]&amp;" "&amp;LeaveTracker[[#This Row],[Type of Leave]]</f>
        <v>1 OTHER</v>
      </c>
      <c r="L5719" s="23">
        <f ca="1">NETWORKDAYS(LeaveTracker[[#This Row],[Start Date]],LeaveTracker[[#This Row],[End Date]],lstHolidays)</f>
        <v>1</v>
      </c>
      <c r="M5719" s="27"/>
    </row>
    <row r="5720" spans="1:13" ht="30" customHeight="1" x14ac:dyDescent="0.3">
      <c r="A5720" s="27">
        <f t="shared" si="64"/>
        <v>1917</v>
      </c>
      <c r="B5720" s="31">
        <v>45069</v>
      </c>
      <c r="C5720" s="31">
        <v>45065</v>
      </c>
      <c r="D5720" s="19" t="s">
        <v>771</v>
      </c>
      <c r="E5720" s="19" t="str">
        <f>IF(ISBLANK(LeaveTracker[[#This Row],[Employee Name]]),"-----",VLOOKUP(LeaveTracker[[#This Row],[Employee Name]],Employees[[Employee Name]:[Office]],7))</f>
        <v>CSWDO</v>
      </c>
      <c r="F5720" s="19" t="str">
        <f>IF(ISBLANK(LeaveTracker[[#This Row],[Employee Name]]),"-----",VLOOKUP(LeaveTracker[[#This Row],[Employee Name]],Employees[[Employee Name]:[Office]],6))</f>
        <v>REGULAR</v>
      </c>
      <c r="G5720" s="24">
        <v>45069</v>
      </c>
      <c r="H5720" s="24">
        <v>45069</v>
      </c>
      <c r="I5720" s="20" t="s">
        <v>82</v>
      </c>
      <c r="K5720" s="61" t="str">
        <f ca="1">LeaveTracker[[#This Row],[Days]]&amp;" "&amp;LeaveTracker[[#This Row],[Type of Leave]]</f>
        <v>1 VL</v>
      </c>
      <c r="L5720" s="23">
        <f ca="1">NETWORKDAYS(LeaveTracker[[#This Row],[Start Date]],LeaveTracker[[#This Row],[End Date]],lstHolidays)</f>
        <v>1</v>
      </c>
      <c r="M5720" s="27"/>
    </row>
    <row r="5721" spans="1:13" ht="30" customHeight="1" x14ac:dyDescent="0.3">
      <c r="A5721" s="27">
        <f t="shared" si="64"/>
        <v>1918</v>
      </c>
      <c r="B5721" s="31">
        <v>45069</v>
      </c>
      <c r="C5721" s="31">
        <v>45065</v>
      </c>
      <c r="D5721" s="19" t="s">
        <v>771</v>
      </c>
      <c r="E5721" s="19" t="str">
        <f>IF(ISBLANK(LeaveTracker[[#This Row],[Employee Name]]),"-----",VLOOKUP(LeaveTracker[[#This Row],[Employee Name]],Employees[[Employee Name]:[Office]],7))</f>
        <v>CSWDO</v>
      </c>
      <c r="F5721" s="19" t="str">
        <f>IF(ISBLANK(LeaveTracker[[#This Row],[Employee Name]]),"-----",VLOOKUP(LeaveTracker[[#This Row],[Employee Name]],Employees[[Employee Name]:[Office]],6))</f>
        <v>REGULAR</v>
      </c>
      <c r="G5721" s="24">
        <v>45069</v>
      </c>
      <c r="H5721" s="24">
        <v>45069</v>
      </c>
      <c r="I5721" s="20" t="s">
        <v>81</v>
      </c>
      <c r="K5721" s="61" t="str">
        <f ca="1">LeaveTracker[[#This Row],[Days]]&amp;" "&amp;LeaveTracker[[#This Row],[Type of Leave]]</f>
        <v>1 SL</v>
      </c>
      <c r="L5721" s="23">
        <f ca="1">NETWORKDAYS(LeaveTracker[[#This Row],[Start Date]],LeaveTracker[[#This Row],[End Date]],lstHolidays)</f>
        <v>1</v>
      </c>
      <c r="M5721" s="27"/>
    </row>
    <row r="5722" spans="1:13" ht="30" customHeight="1" x14ac:dyDescent="0.3">
      <c r="A5722" s="27">
        <f t="shared" si="64"/>
        <v>1919</v>
      </c>
      <c r="B5722" s="31">
        <v>45069</v>
      </c>
      <c r="C5722" s="31">
        <v>45064</v>
      </c>
      <c r="D5722" s="19" t="s">
        <v>1164</v>
      </c>
      <c r="E5722" s="19" t="str">
        <f>IF(ISBLANK(LeaveTracker[[#This Row],[Employee Name]]),"-----",VLOOKUP(LeaveTracker[[#This Row],[Employee Name]],Employees[[Employee Name]:[Office]],7))</f>
        <v>CSWDO</v>
      </c>
      <c r="F5722" s="19" t="str">
        <f>IF(ISBLANK(LeaveTracker[[#This Row],[Employee Name]]),"-----",VLOOKUP(LeaveTracker[[#This Row],[Employee Name]],Employees[[Employee Name]:[Office]],6))</f>
        <v>REGULAR</v>
      </c>
      <c r="G5722" s="24">
        <v>45071</v>
      </c>
      <c r="H5722" s="24">
        <v>45072</v>
      </c>
      <c r="I5722" s="19" t="s">
        <v>298</v>
      </c>
      <c r="J5722" s="43" t="s">
        <v>1003</v>
      </c>
      <c r="K5722" s="61" t="str">
        <f ca="1">LeaveTracker[[#This Row],[Days]]&amp;" "&amp;LeaveTracker[[#This Row],[Type of Leave]]</f>
        <v>2 OTHER</v>
      </c>
      <c r="L5722" s="23">
        <f ca="1">NETWORKDAYS(LeaveTracker[[#This Row],[Start Date]],LeaveTracker[[#This Row],[End Date]],lstHolidays)</f>
        <v>2</v>
      </c>
      <c r="M5722" s="27"/>
    </row>
    <row r="5723" spans="1:13" ht="30" customHeight="1" x14ac:dyDescent="0.3">
      <c r="A5723" s="27">
        <f t="shared" si="64"/>
        <v>1920</v>
      </c>
      <c r="B5723" s="31">
        <v>45069</v>
      </c>
      <c r="C5723" s="31">
        <v>45056</v>
      </c>
      <c r="D5723" s="19" t="s">
        <v>391</v>
      </c>
      <c r="E5723" s="19" t="str">
        <f>IF(ISBLANK(LeaveTracker[[#This Row],[Employee Name]]),"-----",VLOOKUP(LeaveTracker[[#This Row],[Employee Name]],Employees[[Employee Name]:[Office]],7))</f>
        <v>CTO</v>
      </c>
      <c r="F5723" s="19" t="str">
        <f>IF(ISBLANK(LeaveTracker[[#This Row],[Employee Name]]),"-----",VLOOKUP(LeaveTracker[[#This Row],[Employee Name]],Employees[[Employee Name]:[Office]],6))</f>
        <v>REGULAR</v>
      </c>
      <c r="G5723" s="24">
        <v>45063</v>
      </c>
      <c r="H5723" s="24">
        <v>45072</v>
      </c>
      <c r="I5723" s="20" t="s">
        <v>82</v>
      </c>
      <c r="K5723" s="61" t="str">
        <f ca="1">LeaveTracker[[#This Row],[Days]]&amp;" "&amp;LeaveTracker[[#This Row],[Type of Leave]]</f>
        <v>8 VL</v>
      </c>
      <c r="L5723" s="23">
        <f ca="1">NETWORKDAYS(LeaveTracker[[#This Row],[Start Date]],LeaveTracker[[#This Row],[End Date]],lstHolidays)</f>
        <v>8</v>
      </c>
      <c r="M5723" s="27"/>
    </row>
    <row r="5724" spans="1:13" ht="30" customHeight="1" x14ac:dyDescent="0.3">
      <c r="A5724" s="27">
        <f t="shared" si="64"/>
        <v>1921</v>
      </c>
      <c r="B5724" s="31">
        <v>45069</v>
      </c>
      <c r="C5724" s="31">
        <v>45062</v>
      </c>
      <c r="D5724" s="19" t="s">
        <v>1189</v>
      </c>
      <c r="E5724" s="19" t="str">
        <f>IF(ISBLANK(LeaveTracker[[#This Row],[Employee Name]]),"-----",VLOOKUP(LeaveTracker[[#This Row],[Employee Name]],Employees[[Employee Name]:[Office]],7))</f>
        <v>ONT</v>
      </c>
      <c r="F5724" s="19" t="str">
        <f>IF(ISBLANK(LeaveTracker[[#This Row],[Employee Name]]),"-----",VLOOKUP(LeaveTracker[[#This Row],[Employee Name]],Employees[[Employee Name]:[Office]],6))</f>
        <v>REGULAR</v>
      </c>
      <c r="G5724" s="24">
        <v>45036</v>
      </c>
      <c r="H5724" s="24">
        <v>45036</v>
      </c>
      <c r="I5724" s="20" t="s">
        <v>81</v>
      </c>
      <c r="K5724" s="61" t="str">
        <f ca="1">LeaveTracker[[#This Row],[Days]]&amp;" "&amp;LeaveTracker[[#This Row],[Type of Leave]]</f>
        <v>1 SL</v>
      </c>
      <c r="L5724" s="23">
        <f ca="1">NETWORKDAYS(LeaveTracker[[#This Row],[Start Date]],LeaveTracker[[#This Row],[End Date]],lstHolidays)</f>
        <v>1</v>
      </c>
      <c r="M5724" s="27"/>
    </row>
    <row r="5725" spans="1:13" ht="30" customHeight="1" x14ac:dyDescent="0.3">
      <c r="A5725" s="27">
        <v>1921</v>
      </c>
      <c r="B5725" s="31">
        <v>45069</v>
      </c>
      <c r="C5725" s="31">
        <v>45062</v>
      </c>
      <c r="D5725" s="19" t="s">
        <v>1189</v>
      </c>
      <c r="E5725" s="19" t="str">
        <f>IF(ISBLANK(LeaveTracker[[#This Row],[Employee Name]]),"-----",VLOOKUP(LeaveTracker[[#This Row],[Employee Name]],Employees[[Employee Name]:[Office]],7))</f>
        <v>ONT</v>
      </c>
      <c r="F5725" s="19" t="str">
        <f>IF(ISBLANK(LeaveTracker[[#This Row],[Employee Name]]),"-----",VLOOKUP(LeaveTracker[[#This Row],[Employee Name]],Employees[[Employee Name]:[Office]],6))</f>
        <v>REGULAR</v>
      </c>
      <c r="G5725" s="24">
        <v>45040</v>
      </c>
      <c r="H5725" s="24">
        <v>45044</v>
      </c>
      <c r="I5725" s="20" t="s">
        <v>81</v>
      </c>
      <c r="K5725" s="61" t="str">
        <f ca="1">LeaveTracker[[#This Row],[Days]]&amp;" "&amp;LeaveTracker[[#This Row],[Type of Leave]]</f>
        <v>5 SL</v>
      </c>
      <c r="L5725" s="23">
        <f ca="1">NETWORKDAYS(LeaveTracker[[#This Row],[Start Date]],LeaveTracker[[#This Row],[End Date]],lstHolidays)</f>
        <v>5</v>
      </c>
      <c r="M5725" s="27"/>
    </row>
    <row r="5726" spans="1:13" ht="30" customHeight="1" x14ac:dyDescent="0.3">
      <c r="A5726" s="27">
        <f t="shared" si="64"/>
        <v>1922</v>
      </c>
      <c r="B5726" s="31">
        <v>45069</v>
      </c>
      <c r="C5726" s="31">
        <v>45062</v>
      </c>
      <c r="D5726" s="19" t="s">
        <v>1189</v>
      </c>
      <c r="E5726" s="19" t="str">
        <f>IF(ISBLANK(LeaveTracker[[#This Row],[Employee Name]]),"-----",VLOOKUP(LeaveTracker[[#This Row],[Employee Name]],Employees[[Employee Name]:[Office]],7))</f>
        <v>ONT</v>
      </c>
      <c r="F5726" s="19" t="str">
        <f>IF(ISBLANK(LeaveTracker[[#This Row],[Employee Name]]),"-----",VLOOKUP(LeaveTracker[[#This Row],[Employee Name]],Employees[[Employee Name]:[Office]],6))</f>
        <v>REGULAR</v>
      </c>
      <c r="G5726" s="24">
        <v>45047</v>
      </c>
      <c r="H5726" s="24">
        <v>45061</v>
      </c>
      <c r="I5726" s="20" t="s">
        <v>81</v>
      </c>
      <c r="K5726" s="61" t="str">
        <f ca="1">LeaveTracker[[#This Row],[Days]]&amp;" "&amp;LeaveTracker[[#This Row],[Type of Leave]]</f>
        <v>10 SL</v>
      </c>
      <c r="L5726" s="23">
        <f ca="1">NETWORKDAYS(LeaveTracker[[#This Row],[Start Date]],LeaveTracker[[#This Row],[End Date]],lstHolidays)</f>
        <v>10</v>
      </c>
      <c r="M5726" s="27"/>
    </row>
    <row r="5727" spans="1:13" ht="30" customHeight="1" x14ac:dyDescent="0.3">
      <c r="A5727" s="27">
        <f t="shared" si="64"/>
        <v>1923</v>
      </c>
      <c r="B5727" s="31">
        <v>45069</v>
      </c>
      <c r="C5727" s="31">
        <v>45065</v>
      </c>
      <c r="D5727" s="19" t="s">
        <v>1775</v>
      </c>
      <c r="E5727" s="19" t="str">
        <f>IF(ISBLANK(LeaveTracker[[#This Row],[Employee Name]]),"-----",VLOOKUP(LeaveTracker[[#This Row],[Employee Name]],Employees[[Employee Name]:[Office]],7))</f>
        <v>GSO</v>
      </c>
      <c r="F5727" s="19" t="str">
        <f>IF(ISBLANK(LeaveTracker[[#This Row],[Employee Name]]),"-----",VLOOKUP(LeaveTracker[[#This Row],[Employee Name]],Employees[[Employee Name]:[Office]],6))</f>
        <v>CASUAL</v>
      </c>
      <c r="G5727" s="24">
        <v>45072</v>
      </c>
      <c r="H5727" s="24">
        <v>45075</v>
      </c>
      <c r="I5727" s="20" t="s">
        <v>82</v>
      </c>
      <c r="K5727" s="61" t="str">
        <f ca="1">LeaveTracker[[#This Row],[Days]]&amp;" "&amp;LeaveTracker[[#This Row],[Type of Leave]]</f>
        <v>2 VL</v>
      </c>
      <c r="L5727" s="23">
        <f ca="1">NETWORKDAYS(LeaveTracker[[#This Row],[Start Date]],LeaveTracker[[#This Row],[End Date]],lstHolidays)</f>
        <v>2</v>
      </c>
      <c r="M5727" s="27"/>
    </row>
    <row r="5728" spans="1:13" ht="30" customHeight="1" x14ac:dyDescent="0.3">
      <c r="A5728" s="27">
        <f t="shared" si="64"/>
        <v>1924</v>
      </c>
      <c r="B5728" s="31">
        <v>45069</v>
      </c>
      <c r="C5728" s="31">
        <v>45058</v>
      </c>
      <c r="D5728" s="19" t="s">
        <v>2156</v>
      </c>
      <c r="E5728" s="19" t="str">
        <f>IF(ISBLANK(LeaveTracker[[#This Row],[Employee Name]]),"-----",VLOOKUP(LeaveTracker[[#This Row],[Employee Name]],Employees[[Employee Name]:[Office]],7))</f>
        <v>GSO</v>
      </c>
      <c r="F5728" s="19" t="str">
        <f>IF(ISBLANK(LeaveTracker[[#This Row],[Employee Name]]),"-----",VLOOKUP(LeaveTracker[[#This Row],[Employee Name]],Employees[[Employee Name]:[Office]],6))</f>
        <v>REGULAR</v>
      </c>
      <c r="G5728" s="24">
        <v>45068</v>
      </c>
      <c r="H5728" s="24">
        <v>45072</v>
      </c>
      <c r="I5728" s="20" t="s">
        <v>82</v>
      </c>
      <c r="K5728" s="61" t="str">
        <f ca="1">LeaveTracker[[#This Row],[Days]]&amp;" "&amp;LeaveTracker[[#This Row],[Type of Leave]]</f>
        <v>5 VL</v>
      </c>
      <c r="L5728" s="23">
        <f ca="1">NETWORKDAYS(LeaveTracker[[#This Row],[Start Date]],LeaveTracker[[#This Row],[End Date]],lstHolidays)</f>
        <v>5</v>
      </c>
      <c r="M5728" s="27"/>
    </row>
    <row r="5729" spans="1:13" ht="30" customHeight="1" x14ac:dyDescent="0.3">
      <c r="A5729" s="27">
        <f t="shared" ref="A5729:A5790" si="65">A5728+1</f>
        <v>1925</v>
      </c>
      <c r="B5729" s="31">
        <v>45069</v>
      </c>
      <c r="C5729" s="31">
        <v>45063</v>
      </c>
      <c r="D5729" s="19" t="s">
        <v>2156</v>
      </c>
      <c r="E5729" s="19" t="str">
        <f>IF(ISBLANK(LeaveTracker[[#This Row],[Employee Name]]),"-----",VLOOKUP(LeaveTracker[[#This Row],[Employee Name]],Employees[[Employee Name]:[Office]],7))</f>
        <v>GSO</v>
      </c>
      <c r="F5729" s="19" t="str">
        <f>IF(ISBLANK(LeaveTracker[[#This Row],[Employee Name]]),"-----",VLOOKUP(LeaveTracker[[#This Row],[Employee Name]],Employees[[Employee Name]:[Office]],6))</f>
        <v>REGULAR</v>
      </c>
      <c r="G5729" s="24">
        <v>45062</v>
      </c>
      <c r="H5729" s="24">
        <v>45062</v>
      </c>
      <c r="I5729" s="19" t="s">
        <v>298</v>
      </c>
      <c r="J5729" s="43" t="s">
        <v>1003</v>
      </c>
      <c r="K5729" s="61" t="str">
        <f ca="1">LeaveTracker[[#This Row],[Days]]&amp;" "&amp;LeaveTracker[[#This Row],[Type of Leave]]</f>
        <v>1 OTHER</v>
      </c>
      <c r="L5729" s="23">
        <f ca="1">NETWORKDAYS(LeaveTracker[[#This Row],[Start Date]],LeaveTracker[[#This Row],[End Date]],lstHolidays)</f>
        <v>1</v>
      </c>
      <c r="M5729" s="27"/>
    </row>
    <row r="5730" spans="1:13" ht="30" customHeight="1" x14ac:dyDescent="0.3">
      <c r="A5730" s="27">
        <f t="shared" si="65"/>
        <v>1926</v>
      </c>
      <c r="B5730" s="31">
        <v>45069</v>
      </c>
      <c r="C5730" s="31">
        <v>45063</v>
      </c>
      <c r="D5730" s="19" t="s">
        <v>304</v>
      </c>
      <c r="E5730" s="19" t="str">
        <f>IF(ISBLANK(LeaveTracker[[#This Row],[Employee Name]]),"-----",VLOOKUP(LeaveTracker[[#This Row],[Employee Name]],Employees[[Employee Name]:[Office]],7))</f>
        <v>TOPS (ADMIN CSU)</v>
      </c>
      <c r="F5730" s="19" t="str">
        <f>IF(ISBLANK(LeaveTracker[[#This Row],[Employee Name]]),"-----",VLOOKUP(LeaveTracker[[#This Row],[Employee Name]],Employees[[Employee Name]:[Office]],6))</f>
        <v>REGULAR</v>
      </c>
      <c r="G5730" s="24">
        <v>45072</v>
      </c>
      <c r="H5730" s="24">
        <v>45072</v>
      </c>
      <c r="I5730" s="19" t="s">
        <v>298</v>
      </c>
      <c r="J5730" s="43" t="s">
        <v>1003</v>
      </c>
      <c r="K5730" s="61" t="str">
        <f ca="1">LeaveTracker[[#This Row],[Days]]&amp;" "&amp;LeaveTracker[[#This Row],[Type of Leave]]</f>
        <v>1 OTHER</v>
      </c>
      <c r="L5730" s="23">
        <f ca="1">NETWORKDAYS(LeaveTracker[[#This Row],[Start Date]],LeaveTracker[[#This Row],[End Date]],lstHolidays)</f>
        <v>1</v>
      </c>
      <c r="M5730" s="27"/>
    </row>
    <row r="5731" spans="1:13" ht="30" customHeight="1" x14ac:dyDescent="0.3">
      <c r="A5731" s="27">
        <f t="shared" si="65"/>
        <v>1927</v>
      </c>
      <c r="B5731" s="31">
        <v>45069</v>
      </c>
      <c r="C5731" s="31">
        <v>45068</v>
      </c>
      <c r="D5731" s="19" t="s">
        <v>1851</v>
      </c>
      <c r="E5731" s="19" t="str">
        <f>IF(ISBLANK(LeaveTracker[[#This Row],[Employee Name]]),"-----",VLOOKUP(LeaveTracker[[#This Row],[Employee Name]],Employees[[Employee Name]:[Office]],7))</f>
        <v>BIR</v>
      </c>
      <c r="F5731" s="19" t="str">
        <f>IF(ISBLANK(LeaveTracker[[#This Row],[Employee Name]]),"-----",VLOOKUP(LeaveTracker[[#This Row],[Employee Name]],Employees[[Employee Name]:[Office]],6))</f>
        <v>CASUAL</v>
      </c>
      <c r="G5731" s="24">
        <v>45061</v>
      </c>
      <c r="H5731" s="24">
        <v>45061</v>
      </c>
      <c r="I5731" s="20" t="s">
        <v>81</v>
      </c>
      <c r="K5731" s="61" t="str">
        <f ca="1">LeaveTracker[[#This Row],[Days]]&amp;" "&amp;LeaveTracker[[#This Row],[Type of Leave]]</f>
        <v>1 SL</v>
      </c>
      <c r="L5731" s="23">
        <f ca="1">NETWORKDAYS(LeaveTracker[[#This Row],[Start Date]],LeaveTracker[[#This Row],[End Date]],lstHolidays)</f>
        <v>1</v>
      </c>
      <c r="M5731" s="27"/>
    </row>
    <row r="5732" spans="1:13" ht="30" customHeight="1" x14ac:dyDescent="0.3">
      <c r="A5732" s="27">
        <v>1927</v>
      </c>
      <c r="B5732" s="31">
        <v>45069</v>
      </c>
      <c r="C5732" s="31">
        <v>45068</v>
      </c>
      <c r="D5732" s="19" t="s">
        <v>1851</v>
      </c>
      <c r="E5732" s="19" t="str">
        <f>IF(ISBLANK(LeaveTracker[[#This Row],[Employee Name]]),"-----",VLOOKUP(LeaveTracker[[#This Row],[Employee Name]],Employees[[Employee Name]:[Office]],7))</f>
        <v>BIR</v>
      </c>
      <c r="F5732" s="19" t="str">
        <f>IF(ISBLANK(LeaveTracker[[#This Row],[Employee Name]]),"-----",VLOOKUP(LeaveTracker[[#This Row],[Employee Name]],Employees[[Employee Name]:[Office]],6))</f>
        <v>CASUAL</v>
      </c>
      <c r="G5732" s="24">
        <v>45065</v>
      </c>
      <c r="H5732" s="24">
        <v>45065</v>
      </c>
      <c r="I5732" s="20" t="s">
        <v>81</v>
      </c>
      <c r="K5732" s="61" t="str">
        <f ca="1">LeaveTracker[[#This Row],[Days]]&amp;" "&amp;LeaveTracker[[#This Row],[Type of Leave]]</f>
        <v>1 SL</v>
      </c>
      <c r="L5732" s="23">
        <f ca="1">NETWORKDAYS(LeaveTracker[[#This Row],[Start Date]],LeaveTracker[[#This Row],[End Date]],lstHolidays)</f>
        <v>1</v>
      </c>
      <c r="M5732" s="27"/>
    </row>
    <row r="5733" spans="1:13" ht="30" customHeight="1" x14ac:dyDescent="0.3">
      <c r="A5733" s="27">
        <f t="shared" si="65"/>
        <v>1928</v>
      </c>
      <c r="B5733" s="31">
        <v>45069</v>
      </c>
      <c r="C5733" s="31">
        <v>45055</v>
      </c>
      <c r="D5733" s="19" t="s">
        <v>2145</v>
      </c>
      <c r="E5733" s="19" t="str">
        <f>IF(ISBLANK(LeaveTracker[[#This Row],[Employee Name]]),"-----",VLOOKUP(LeaveTracker[[#This Row],[Employee Name]],Employees[[Employee Name]:[Office]],7))</f>
        <v>PIO</v>
      </c>
      <c r="F5733" s="19">
        <f>IF(ISBLANK(LeaveTracker[[#This Row],[Employee Name]]),"-----",VLOOKUP(LeaveTracker[[#This Row],[Employee Name]],Employees[[Employee Name]:[Office]],6))</f>
        <v>0</v>
      </c>
      <c r="G5733" s="24">
        <v>45061</v>
      </c>
      <c r="H5733" s="24">
        <v>45061</v>
      </c>
      <c r="I5733" s="20" t="s">
        <v>82</v>
      </c>
      <c r="K5733" s="61" t="str">
        <f ca="1">LeaveTracker[[#This Row],[Days]]&amp;" "&amp;LeaveTracker[[#This Row],[Type of Leave]]</f>
        <v>1 VL</v>
      </c>
      <c r="L5733" s="23">
        <f ca="1">NETWORKDAYS(LeaveTracker[[#This Row],[Start Date]],LeaveTracker[[#This Row],[End Date]],lstHolidays)</f>
        <v>1</v>
      </c>
      <c r="M5733" s="27"/>
    </row>
    <row r="5734" spans="1:13" ht="30" customHeight="1" x14ac:dyDescent="0.3">
      <c r="A5734" s="27">
        <v>1928</v>
      </c>
      <c r="B5734" s="31">
        <v>45069</v>
      </c>
      <c r="C5734" s="31">
        <v>45055</v>
      </c>
      <c r="D5734" s="19" t="s">
        <v>2145</v>
      </c>
      <c r="E5734" s="19" t="str">
        <f>IF(ISBLANK(LeaveTracker[[#This Row],[Employee Name]]),"-----",VLOOKUP(LeaveTracker[[#This Row],[Employee Name]],Employees[[Employee Name]:[Office]],7))</f>
        <v>PIO</v>
      </c>
      <c r="F5734" s="19">
        <f>IF(ISBLANK(LeaveTracker[[#This Row],[Employee Name]]),"-----",VLOOKUP(LeaveTracker[[#This Row],[Employee Name]],Employees[[Employee Name]:[Office]],6))</f>
        <v>0</v>
      </c>
      <c r="G5734" s="24">
        <v>45063</v>
      </c>
      <c r="H5734" s="24">
        <v>45063</v>
      </c>
      <c r="I5734" s="20" t="s">
        <v>82</v>
      </c>
      <c r="K5734" s="61" t="str">
        <f ca="1">LeaveTracker[[#This Row],[Days]]&amp;" "&amp;LeaveTracker[[#This Row],[Type of Leave]]</f>
        <v>1 VL</v>
      </c>
      <c r="L5734" s="23">
        <f ca="1">NETWORKDAYS(LeaveTracker[[#This Row],[Start Date]],LeaveTracker[[#This Row],[End Date]],lstHolidays)</f>
        <v>1</v>
      </c>
      <c r="M5734" s="27"/>
    </row>
    <row r="5735" spans="1:13" ht="30" customHeight="1" x14ac:dyDescent="0.3">
      <c r="A5735" s="27">
        <f t="shared" si="65"/>
        <v>1929</v>
      </c>
      <c r="B5735" s="31">
        <v>45071</v>
      </c>
      <c r="C5735" s="31">
        <v>45061</v>
      </c>
      <c r="D5735" s="19" t="s">
        <v>2290</v>
      </c>
      <c r="E5735" s="19" t="str">
        <f>IF(ISBLANK(LeaveTracker[[#This Row],[Employee Name]]),"-----",VLOOKUP(LeaveTracker[[#This Row],[Employee Name]],Employees[[Employee Name]:[Office]],7))</f>
        <v>OSP</v>
      </c>
      <c r="F5735" s="19">
        <f>IF(ISBLANK(LeaveTracker[[#This Row],[Employee Name]]),"-----",VLOOKUP(LeaveTracker[[#This Row],[Employee Name]],Employees[[Employee Name]:[Office]],6))</f>
        <v>0</v>
      </c>
      <c r="G5735" s="24">
        <v>45068</v>
      </c>
      <c r="H5735" s="24">
        <v>45069</v>
      </c>
      <c r="I5735" s="20" t="s">
        <v>82</v>
      </c>
      <c r="K5735" s="61" t="str">
        <f ca="1">LeaveTracker[[#This Row],[Days]]&amp;" "&amp;LeaveTracker[[#This Row],[Type of Leave]]</f>
        <v>2 VL</v>
      </c>
      <c r="L5735" s="23">
        <f ca="1">NETWORKDAYS(LeaveTracker[[#This Row],[Start Date]],LeaveTracker[[#This Row],[End Date]],lstHolidays)</f>
        <v>2</v>
      </c>
      <c r="M5735" s="27"/>
    </row>
    <row r="5736" spans="1:13" ht="30" customHeight="1" x14ac:dyDescent="0.3">
      <c r="A5736" s="27">
        <f t="shared" si="65"/>
        <v>1930</v>
      </c>
      <c r="B5736" s="31">
        <v>45071</v>
      </c>
      <c r="C5736" s="31">
        <v>45068</v>
      </c>
      <c r="D5736" s="19" t="s">
        <v>1766</v>
      </c>
      <c r="E5736" s="19" t="str">
        <f>IF(ISBLANK(LeaveTracker[[#This Row],[Employee Name]]),"-----",VLOOKUP(LeaveTracker[[#This Row],[Employee Name]],Employees[[Employee Name]:[Office]],7))</f>
        <v>SP</v>
      </c>
      <c r="F5736" s="19" t="str">
        <f>IF(ISBLANK(LeaveTracker[[#This Row],[Employee Name]]),"-----",VLOOKUP(LeaveTracker[[#This Row],[Employee Name]],Employees[[Employee Name]:[Office]],6))</f>
        <v>CASUAL</v>
      </c>
      <c r="G5736" s="24">
        <v>45061</v>
      </c>
      <c r="H5736" s="24">
        <v>45065</v>
      </c>
      <c r="I5736" s="20" t="s">
        <v>82</v>
      </c>
      <c r="K5736" s="61" t="str">
        <f ca="1">LeaveTracker[[#This Row],[Days]]&amp;" "&amp;LeaveTracker[[#This Row],[Type of Leave]]</f>
        <v>5 VL</v>
      </c>
      <c r="L5736" s="23">
        <f ca="1">NETWORKDAYS(LeaveTracker[[#This Row],[Start Date]],LeaveTracker[[#This Row],[End Date]],lstHolidays)</f>
        <v>5</v>
      </c>
      <c r="M5736" s="27"/>
    </row>
    <row r="5737" spans="1:13" ht="30" customHeight="1" x14ac:dyDescent="0.3">
      <c r="A5737" s="27">
        <f t="shared" si="65"/>
        <v>1931</v>
      </c>
      <c r="B5737" s="31">
        <v>45071</v>
      </c>
      <c r="C5737" s="31">
        <v>45068</v>
      </c>
      <c r="D5737" s="19" t="s">
        <v>1095</v>
      </c>
      <c r="E5737" s="19" t="str">
        <f>IF(ISBLANK(LeaveTracker[[#This Row],[Employee Name]]),"-----",VLOOKUP(LeaveTracker[[#This Row],[Employee Name]],Employees[[Employee Name]:[Office]],7))</f>
        <v>VMO</v>
      </c>
      <c r="F5737" s="19" t="str">
        <f>IF(ISBLANK(LeaveTracker[[#This Row],[Employee Name]]),"-----",VLOOKUP(LeaveTracker[[#This Row],[Employee Name]],Employees[[Employee Name]:[Office]],6))</f>
        <v>REGULAR</v>
      </c>
      <c r="G5737" s="24">
        <v>45065</v>
      </c>
      <c r="H5737" s="24">
        <v>45065</v>
      </c>
      <c r="I5737" s="20" t="s">
        <v>81</v>
      </c>
      <c r="K5737" s="61" t="str">
        <f ca="1">LeaveTracker[[#This Row],[Days]]&amp;" "&amp;LeaveTracker[[#This Row],[Type of Leave]]</f>
        <v>1 SL</v>
      </c>
      <c r="L5737" s="23">
        <f ca="1">NETWORKDAYS(LeaveTracker[[#This Row],[Start Date]],LeaveTracker[[#This Row],[End Date]],lstHolidays)</f>
        <v>1</v>
      </c>
      <c r="M5737" s="27"/>
    </row>
    <row r="5738" spans="1:13" ht="30" customHeight="1" x14ac:dyDescent="0.3">
      <c r="A5738" s="27">
        <f t="shared" si="65"/>
        <v>1932</v>
      </c>
      <c r="B5738" s="31">
        <v>45071</v>
      </c>
      <c r="C5738" s="31">
        <v>45068</v>
      </c>
      <c r="D5738" s="19" t="s">
        <v>730</v>
      </c>
      <c r="E5738" s="19" t="str">
        <f>IF(ISBLANK(LeaveTracker[[#This Row],[Employee Name]]),"-----",VLOOKUP(LeaveTracker[[#This Row],[Employee Name]],Employees[[Employee Name]:[Office]],7))</f>
        <v>SP</v>
      </c>
      <c r="F5738" s="19" t="str">
        <f>IF(ISBLANK(LeaveTracker[[#This Row],[Employee Name]]),"-----",VLOOKUP(LeaveTracker[[#This Row],[Employee Name]],Employees[[Employee Name]:[Office]],6))</f>
        <v>REGULAR</v>
      </c>
      <c r="G5738" s="24">
        <v>45065</v>
      </c>
      <c r="H5738" s="24">
        <v>45065</v>
      </c>
      <c r="I5738" s="20" t="s">
        <v>81</v>
      </c>
      <c r="K5738" s="61" t="str">
        <f ca="1">LeaveTracker[[#This Row],[Days]]&amp;" "&amp;LeaveTracker[[#This Row],[Type of Leave]]</f>
        <v>1 SL</v>
      </c>
      <c r="L5738" s="23">
        <f ca="1">NETWORKDAYS(LeaveTracker[[#This Row],[Start Date]],LeaveTracker[[#This Row],[End Date]],lstHolidays)</f>
        <v>1</v>
      </c>
      <c r="M5738" s="27"/>
    </row>
    <row r="5739" spans="1:13" ht="30" customHeight="1" x14ac:dyDescent="0.3">
      <c r="A5739" s="27">
        <f t="shared" si="65"/>
        <v>1933</v>
      </c>
      <c r="B5739" s="31">
        <v>45071</v>
      </c>
      <c r="C5739" s="24">
        <v>45066</v>
      </c>
      <c r="D5739" s="19" t="s">
        <v>1794</v>
      </c>
      <c r="E5739" s="19" t="str">
        <f>IF(ISBLANK(LeaveTracker[[#This Row],[Employee Name]]),"-----",VLOOKUP(LeaveTracker[[#This Row],[Employee Name]],Employees[[Employee Name]:[Office]],7))</f>
        <v>PICNIC GROVE</v>
      </c>
      <c r="F5739" s="19" t="str">
        <f>IF(ISBLANK(LeaveTracker[[#This Row],[Employee Name]]),"-----",VLOOKUP(LeaveTracker[[#This Row],[Employee Name]],Employees[[Employee Name]:[Office]],6))</f>
        <v>CASUAL</v>
      </c>
      <c r="G5739" s="24">
        <v>45055</v>
      </c>
      <c r="H5739" s="24">
        <v>45064</v>
      </c>
      <c r="I5739" s="20" t="s">
        <v>82</v>
      </c>
      <c r="K5739" s="61" t="str">
        <f ca="1">LeaveTracker[[#This Row],[Days]]&amp;" "&amp;LeaveTracker[[#This Row],[Type of Leave]]</f>
        <v>8 VL</v>
      </c>
      <c r="L5739" s="23">
        <f ca="1">NETWORKDAYS(LeaveTracker[[#This Row],[Start Date]],LeaveTracker[[#This Row],[End Date]],lstHolidays)</f>
        <v>8</v>
      </c>
      <c r="M5739" s="27"/>
    </row>
    <row r="5740" spans="1:13" ht="30" customHeight="1" x14ac:dyDescent="0.3">
      <c r="A5740" s="27">
        <f t="shared" si="65"/>
        <v>1934</v>
      </c>
      <c r="B5740" s="31">
        <v>45071</v>
      </c>
      <c r="C5740" s="31">
        <v>45068</v>
      </c>
      <c r="D5740" s="19" t="s">
        <v>1785</v>
      </c>
      <c r="E5740" s="19" t="str">
        <f>IF(ISBLANK(LeaveTracker[[#This Row],[Employee Name]]),"-----",VLOOKUP(LeaveTracker[[#This Row],[Employee Name]],Employees[[Employee Name]:[Office]],7))</f>
        <v>SP</v>
      </c>
      <c r="F5740" s="19" t="str">
        <f>IF(ISBLANK(LeaveTracker[[#This Row],[Employee Name]]),"-----",VLOOKUP(LeaveTracker[[#This Row],[Employee Name]],Employees[[Employee Name]:[Office]],6))</f>
        <v>CASUAL</v>
      </c>
      <c r="G5740" s="24">
        <v>45065</v>
      </c>
      <c r="H5740" s="24">
        <v>45065</v>
      </c>
      <c r="I5740" s="20" t="s">
        <v>81</v>
      </c>
      <c r="K5740" s="61" t="str">
        <f ca="1">LeaveTracker[[#This Row],[Days]]&amp;" "&amp;LeaveTracker[[#This Row],[Type of Leave]]</f>
        <v>1 SL</v>
      </c>
      <c r="L5740" s="23">
        <f ca="1">NETWORKDAYS(LeaveTracker[[#This Row],[Start Date]],LeaveTracker[[#This Row],[End Date]],lstHolidays)</f>
        <v>1</v>
      </c>
      <c r="M5740" s="27"/>
    </row>
    <row r="5741" spans="1:13" ht="30" customHeight="1" x14ac:dyDescent="0.3">
      <c r="A5741" s="27">
        <f t="shared" si="65"/>
        <v>1935</v>
      </c>
      <c r="B5741" s="31">
        <v>45071</v>
      </c>
      <c r="C5741" s="31">
        <v>45068</v>
      </c>
      <c r="D5741" s="19" t="s">
        <v>402</v>
      </c>
      <c r="E5741" s="19" t="str">
        <f>IF(ISBLANK(LeaveTracker[[#This Row],[Employee Name]]),"-----",VLOOKUP(LeaveTracker[[#This Row],[Employee Name]],Employees[[Employee Name]:[Office]],7))</f>
        <v>CTO</v>
      </c>
      <c r="F5741" s="19" t="str">
        <f>IF(ISBLANK(LeaveTracker[[#This Row],[Employee Name]]),"-----",VLOOKUP(LeaveTracker[[#This Row],[Employee Name]],Employees[[Employee Name]:[Office]],6))</f>
        <v>REGULAR</v>
      </c>
      <c r="G5741" s="24">
        <v>45064</v>
      </c>
      <c r="H5741" s="24">
        <v>45066</v>
      </c>
      <c r="I5741" s="20" t="s">
        <v>81</v>
      </c>
      <c r="K5741" s="61" t="str">
        <f ca="1">LeaveTracker[[#This Row],[Days]]&amp;" "&amp;LeaveTracker[[#This Row],[Type of Leave]]</f>
        <v>2 SL</v>
      </c>
      <c r="L5741" s="23">
        <f ca="1">NETWORKDAYS(LeaveTracker[[#This Row],[Start Date]],LeaveTracker[[#This Row],[End Date]],lstHolidays)</f>
        <v>2</v>
      </c>
      <c r="M5741" s="27"/>
    </row>
    <row r="5742" spans="1:13" ht="30" customHeight="1" x14ac:dyDescent="0.3">
      <c r="A5742" s="27">
        <f t="shared" si="65"/>
        <v>1936</v>
      </c>
      <c r="B5742" s="31">
        <v>45071</v>
      </c>
      <c r="C5742" s="31">
        <v>45069</v>
      </c>
      <c r="D5742" s="19" t="s">
        <v>722</v>
      </c>
      <c r="E5742" s="19" t="str">
        <f>IF(ISBLANK(LeaveTracker[[#This Row],[Employee Name]]),"-----",VLOOKUP(LeaveTracker[[#This Row],[Employee Name]],Employees[[Employee Name]:[Office]],7))</f>
        <v>LCR</v>
      </c>
      <c r="F5742" s="19" t="str">
        <f>IF(ISBLANK(LeaveTracker[[#This Row],[Employee Name]]),"-----",VLOOKUP(LeaveTracker[[#This Row],[Employee Name]],Employees[[Employee Name]:[Office]],6))</f>
        <v>REGULAR</v>
      </c>
      <c r="G5742" s="24">
        <v>45063</v>
      </c>
      <c r="H5742" s="24">
        <v>45063</v>
      </c>
      <c r="I5742" s="20" t="s">
        <v>81</v>
      </c>
      <c r="K5742" s="61" t="str">
        <f ca="1">LeaveTracker[[#This Row],[Days]]&amp;" "&amp;LeaveTracker[[#This Row],[Type of Leave]]</f>
        <v>1 SL</v>
      </c>
      <c r="L5742" s="23">
        <f ca="1">NETWORKDAYS(LeaveTracker[[#This Row],[Start Date]],LeaveTracker[[#This Row],[End Date]],lstHolidays)</f>
        <v>1</v>
      </c>
      <c r="M5742" s="27"/>
    </row>
    <row r="5743" spans="1:13" ht="30" customHeight="1" x14ac:dyDescent="0.3">
      <c r="A5743" s="27">
        <v>1936</v>
      </c>
      <c r="B5743" s="31">
        <v>45071</v>
      </c>
      <c r="C5743" s="31">
        <v>45069</v>
      </c>
      <c r="D5743" s="19" t="s">
        <v>722</v>
      </c>
      <c r="E5743" s="19" t="str">
        <f>IF(ISBLANK(LeaveTracker[[#This Row],[Employee Name]]),"-----",VLOOKUP(LeaveTracker[[#This Row],[Employee Name]],Employees[[Employee Name]:[Office]],7))</f>
        <v>LCR</v>
      </c>
      <c r="F5743" s="19" t="str">
        <f>IF(ISBLANK(LeaveTracker[[#This Row],[Employee Name]]),"-----",VLOOKUP(LeaveTracker[[#This Row],[Employee Name]],Employees[[Employee Name]:[Office]],6))</f>
        <v>REGULAR</v>
      </c>
      <c r="G5743" s="24">
        <v>45068</v>
      </c>
      <c r="H5743" s="24">
        <v>45068</v>
      </c>
      <c r="I5743" s="20" t="s">
        <v>81</v>
      </c>
      <c r="K5743" s="61" t="str">
        <f ca="1">LeaveTracker[[#This Row],[Days]]&amp;" "&amp;LeaveTracker[[#This Row],[Type of Leave]]</f>
        <v>1 SL</v>
      </c>
      <c r="L5743" s="23">
        <f ca="1">NETWORKDAYS(LeaveTracker[[#This Row],[Start Date]],LeaveTracker[[#This Row],[End Date]],lstHolidays)</f>
        <v>1</v>
      </c>
      <c r="M5743" s="27"/>
    </row>
    <row r="5744" spans="1:13" ht="30" customHeight="1" x14ac:dyDescent="0.3">
      <c r="A5744" s="27">
        <f t="shared" si="65"/>
        <v>1937</v>
      </c>
      <c r="B5744" s="31">
        <v>45071</v>
      </c>
      <c r="C5744" s="31">
        <v>45069</v>
      </c>
      <c r="D5744" s="19" t="s">
        <v>722</v>
      </c>
      <c r="E5744" s="19" t="str">
        <f>IF(ISBLANK(LeaveTracker[[#This Row],[Employee Name]]),"-----",VLOOKUP(LeaveTracker[[#This Row],[Employee Name]],Employees[[Employee Name]:[Office]],7))</f>
        <v>LCR</v>
      </c>
      <c r="F5744" s="19" t="str">
        <f>IF(ISBLANK(LeaveTracker[[#This Row],[Employee Name]]),"-----",VLOOKUP(LeaveTracker[[#This Row],[Employee Name]],Employees[[Employee Name]:[Office]],6))</f>
        <v>REGULAR</v>
      </c>
      <c r="G5744" s="24">
        <v>45072</v>
      </c>
      <c r="H5744" s="24">
        <v>45072</v>
      </c>
      <c r="I5744" s="20" t="s">
        <v>82</v>
      </c>
      <c r="K5744" s="61" t="str">
        <f ca="1">LeaveTracker[[#This Row],[Days]]&amp;" "&amp;LeaveTracker[[#This Row],[Type of Leave]]</f>
        <v>1 VL</v>
      </c>
      <c r="L5744" s="23">
        <f ca="1">NETWORKDAYS(LeaveTracker[[#This Row],[Start Date]],LeaveTracker[[#This Row],[End Date]],lstHolidays)</f>
        <v>1</v>
      </c>
      <c r="M5744" s="27"/>
    </row>
    <row r="5745" spans="1:13" ht="30" customHeight="1" x14ac:dyDescent="0.3">
      <c r="A5745" s="27">
        <f t="shared" si="65"/>
        <v>1938</v>
      </c>
      <c r="B5745" s="31">
        <v>45071</v>
      </c>
      <c r="C5745" s="31">
        <v>45069</v>
      </c>
      <c r="D5745" s="19" t="s">
        <v>722</v>
      </c>
      <c r="E5745" s="19" t="str">
        <f>IF(ISBLANK(LeaveTracker[[#This Row],[Employee Name]]),"-----",VLOOKUP(LeaveTracker[[#This Row],[Employee Name]],Employees[[Employee Name]:[Office]],7))</f>
        <v>LCR</v>
      </c>
      <c r="F5745" s="19" t="str">
        <f>IF(ISBLANK(LeaveTracker[[#This Row],[Employee Name]]),"-----",VLOOKUP(LeaveTracker[[#This Row],[Employee Name]],Employees[[Employee Name]:[Office]],6))</f>
        <v>REGULAR</v>
      </c>
      <c r="G5745" s="24">
        <v>45075</v>
      </c>
      <c r="H5745" s="24">
        <v>45075</v>
      </c>
      <c r="I5745" s="20" t="s">
        <v>82</v>
      </c>
      <c r="K5745" s="61" t="str">
        <f ca="1">LeaveTracker[[#This Row],[Days]]&amp;" "&amp;LeaveTracker[[#This Row],[Type of Leave]]</f>
        <v>1 VL</v>
      </c>
      <c r="L5745" s="23">
        <f ca="1">NETWORKDAYS(LeaveTracker[[#This Row],[Start Date]],LeaveTracker[[#This Row],[End Date]],lstHolidays)</f>
        <v>1</v>
      </c>
      <c r="M5745" s="27"/>
    </row>
    <row r="5746" spans="1:13" ht="30" customHeight="1" x14ac:dyDescent="0.3">
      <c r="A5746" s="27">
        <f t="shared" si="65"/>
        <v>1939</v>
      </c>
      <c r="B5746" s="31">
        <v>45071</v>
      </c>
      <c r="C5746" s="31">
        <v>45063</v>
      </c>
      <c r="D5746" s="19" t="s">
        <v>855</v>
      </c>
      <c r="E5746" s="19" t="str">
        <f>IF(ISBLANK(LeaveTracker[[#This Row],[Employee Name]]),"-----",VLOOKUP(LeaveTracker[[#This Row],[Employee Name]],Employees[[Employee Name]:[Office]],7))</f>
        <v>LCR</v>
      </c>
      <c r="F5746" s="19" t="str">
        <f>IF(ISBLANK(LeaveTracker[[#This Row],[Employee Name]]),"-----",VLOOKUP(LeaveTracker[[#This Row],[Employee Name]],Employees[[Employee Name]:[Office]],6))</f>
        <v>REGULAR</v>
      </c>
      <c r="G5746" s="24">
        <v>45061</v>
      </c>
      <c r="H5746" s="24">
        <v>45061</v>
      </c>
      <c r="I5746" s="20" t="s">
        <v>81</v>
      </c>
      <c r="K5746" s="61" t="str">
        <f ca="1">LeaveTracker[[#This Row],[Days]]&amp;" "&amp;LeaveTracker[[#This Row],[Type of Leave]]</f>
        <v>1 SL</v>
      </c>
      <c r="L5746" s="23">
        <f ca="1">NETWORKDAYS(LeaveTracker[[#This Row],[Start Date]],LeaveTracker[[#This Row],[End Date]],lstHolidays)</f>
        <v>1</v>
      </c>
      <c r="M5746" s="27"/>
    </row>
    <row r="5747" spans="1:13" ht="30" customHeight="1" x14ac:dyDescent="0.3">
      <c r="A5747" s="27">
        <f t="shared" si="65"/>
        <v>1940</v>
      </c>
      <c r="B5747" s="31">
        <v>45071</v>
      </c>
      <c r="C5747" s="31">
        <v>45069</v>
      </c>
      <c r="D5747" s="19" t="s">
        <v>778</v>
      </c>
      <c r="E5747" s="19" t="str">
        <f>IF(ISBLANK(LeaveTracker[[#This Row],[Employee Name]]),"-----",VLOOKUP(LeaveTracker[[#This Row],[Employee Name]],Employees[[Employee Name]:[Office]],7))</f>
        <v>HRMO</v>
      </c>
      <c r="F5747" s="19" t="str">
        <f>IF(ISBLANK(LeaveTracker[[#This Row],[Employee Name]]),"-----",VLOOKUP(LeaveTracker[[#This Row],[Employee Name]],Employees[[Employee Name]:[Office]],6))</f>
        <v>REGULAR</v>
      </c>
      <c r="G5747" s="24">
        <v>45070</v>
      </c>
      <c r="H5747" s="24">
        <v>45070</v>
      </c>
      <c r="I5747" s="19" t="s">
        <v>298</v>
      </c>
      <c r="J5747" s="43" t="s">
        <v>1003</v>
      </c>
      <c r="K5747" s="61" t="str">
        <f ca="1">LeaveTracker[[#This Row],[Days]]&amp;" "&amp;LeaveTracker[[#This Row],[Type of Leave]]</f>
        <v>1 OTHER</v>
      </c>
      <c r="L5747" s="23">
        <f ca="1">NETWORKDAYS(LeaveTracker[[#This Row],[Start Date]],LeaveTracker[[#This Row],[End Date]],lstHolidays)</f>
        <v>1</v>
      </c>
      <c r="M5747" s="27"/>
    </row>
    <row r="5748" spans="1:13" ht="30" customHeight="1" x14ac:dyDescent="0.3">
      <c r="A5748" s="27">
        <f t="shared" si="65"/>
        <v>1941</v>
      </c>
      <c r="B5748" s="31">
        <v>45071</v>
      </c>
      <c r="C5748" s="31">
        <v>45068</v>
      </c>
      <c r="D5748" s="19" t="s">
        <v>826</v>
      </c>
      <c r="E5748" s="19" t="str">
        <f>IF(ISBLANK(LeaveTracker[[#This Row],[Employee Name]]),"-----",VLOOKUP(LeaveTracker[[#This Row],[Employee Name]],Employees[[Employee Name]:[Office]],7))</f>
        <v>CHO</v>
      </c>
      <c r="F5748" s="19" t="str">
        <f>IF(ISBLANK(LeaveTracker[[#This Row],[Employee Name]]),"-----",VLOOKUP(LeaveTracker[[#This Row],[Employee Name]],Employees[[Employee Name]:[Office]],6))</f>
        <v>REGULAR</v>
      </c>
      <c r="G5748" s="24">
        <v>45065</v>
      </c>
      <c r="H5748" s="24">
        <v>45065</v>
      </c>
      <c r="I5748" s="20" t="s">
        <v>81</v>
      </c>
      <c r="K5748" s="61" t="str">
        <f ca="1">LeaveTracker[[#This Row],[Days]]&amp;" "&amp;LeaveTracker[[#This Row],[Type of Leave]]</f>
        <v>1 SL</v>
      </c>
      <c r="L5748" s="23">
        <f ca="1">NETWORKDAYS(LeaveTracker[[#This Row],[Start Date]],LeaveTracker[[#This Row],[End Date]],lstHolidays)</f>
        <v>1</v>
      </c>
      <c r="M5748" s="27"/>
    </row>
    <row r="5749" spans="1:13" ht="30" customHeight="1" x14ac:dyDescent="0.3">
      <c r="A5749" s="27">
        <f t="shared" si="65"/>
        <v>1942</v>
      </c>
      <c r="B5749" s="31">
        <v>45071</v>
      </c>
      <c r="C5749" s="31">
        <v>45068</v>
      </c>
      <c r="D5749" s="19" t="s">
        <v>688</v>
      </c>
      <c r="E5749" s="19" t="str">
        <f>IF(ISBLANK(LeaveTracker[[#This Row],[Employee Name]]),"-----",VLOOKUP(LeaveTracker[[#This Row],[Employee Name]],Employees[[Employee Name]:[Office]],7))</f>
        <v>CHO</v>
      </c>
      <c r="F5749" s="19" t="str">
        <f>IF(ISBLANK(LeaveTracker[[#This Row],[Employee Name]]),"-----",VLOOKUP(LeaveTracker[[#This Row],[Employee Name]],Employees[[Employee Name]:[Office]],6))</f>
        <v>REGULAR</v>
      </c>
      <c r="G5749" s="24">
        <v>45075</v>
      </c>
      <c r="H5749" s="24">
        <v>45075</v>
      </c>
      <c r="I5749" s="19" t="s">
        <v>82</v>
      </c>
      <c r="K5749" s="61" t="str">
        <f ca="1">LeaveTracker[[#This Row],[Days]]&amp;" "&amp;LeaveTracker[[#This Row],[Type of Leave]]</f>
        <v>1 VL</v>
      </c>
      <c r="L5749" s="23">
        <f ca="1">NETWORKDAYS(LeaveTracker[[#This Row],[Start Date]],LeaveTracker[[#This Row],[End Date]],lstHolidays)</f>
        <v>1</v>
      </c>
      <c r="M5749" s="27"/>
    </row>
    <row r="5750" spans="1:13" ht="30" customHeight="1" x14ac:dyDescent="0.3">
      <c r="A5750" s="27">
        <f t="shared" si="65"/>
        <v>1943</v>
      </c>
      <c r="B5750" s="31">
        <v>45071</v>
      </c>
      <c r="C5750" s="31">
        <v>45068</v>
      </c>
      <c r="D5750" s="19" t="s">
        <v>822</v>
      </c>
      <c r="E5750" s="19" t="str">
        <f>IF(ISBLANK(LeaveTracker[[#This Row],[Employee Name]]),"-----",VLOOKUP(LeaveTracker[[#This Row],[Employee Name]],Employees[[Employee Name]:[Office]],7))</f>
        <v>CHO</v>
      </c>
      <c r="F5750" s="19" t="str">
        <f>IF(ISBLANK(LeaveTracker[[#This Row],[Employee Name]]),"-----",VLOOKUP(LeaveTracker[[#This Row],[Employee Name]],Employees[[Employee Name]:[Office]],6))</f>
        <v>REGULAR</v>
      </c>
      <c r="G5750" s="24">
        <v>45075</v>
      </c>
      <c r="H5750" s="24">
        <v>45075</v>
      </c>
      <c r="I5750" s="19" t="s">
        <v>82</v>
      </c>
      <c r="K5750" s="61" t="str">
        <f ca="1">LeaveTracker[[#This Row],[Days]]&amp;" "&amp;LeaveTracker[[#This Row],[Type of Leave]]</f>
        <v>1 VL</v>
      </c>
      <c r="L5750" s="23">
        <f ca="1">NETWORKDAYS(LeaveTracker[[#This Row],[Start Date]],LeaveTracker[[#This Row],[End Date]],lstHolidays)</f>
        <v>1</v>
      </c>
      <c r="M5750" s="27"/>
    </row>
    <row r="5751" spans="1:13" ht="30" customHeight="1" x14ac:dyDescent="0.3">
      <c r="A5751" s="27">
        <f t="shared" si="65"/>
        <v>1944</v>
      </c>
      <c r="B5751" s="31">
        <v>45071</v>
      </c>
      <c r="C5751" s="31">
        <v>45069</v>
      </c>
      <c r="D5751" s="19" t="s">
        <v>1901</v>
      </c>
      <c r="E5751" s="19" t="str">
        <f>IF(ISBLANK(LeaveTracker[[#This Row],[Employee Name]]),"-----",VLOOKUP(LeaveTracker[[#This Row],[Employee Name]],Employees[[Employee Name]:[Office]],7))</f>
        <v>TICC</v>
      </c>
      <c r="F5751" s="19" t="str">
        <f>IF(ISBLANK(LeaveTracker[[#This Row],[Employee Name]]),"-----",VLOOKUP(LeaveTracker[[#This Row],[Employee Name]],Employees[[Employee Name]:[Office]],6))</f>
        <v>CASUAL</v>
      </c>
      <c r="G5751" s="24">
        <v>45068</v>
      </c>
      <c r="H5751" s="24">
        <v>45068</v>
      </c>
      <c r="I5751" s="20" t="s">
        <v>81</v>
      </c>
      <c r="K5751" s="61" t="str">
        <f ca="1">LeaveTracker[[#This Row],[Days]]&amp;" "&amp;LeaveTracker[[#This Row],[Type of Leave]]</f>
        <v>1 SL</v>
      </c>
      <c r="L5751" s="23">
        <f ca="1">NETWORKDAYS(LeaveTracker[[#This Row],[Start Date]],LeaveTracker[[#This Row],[End Date]],lstHolidays)</f>
        <v>1</v>
      </c>
      <c r="M5751" s="27"/>
    </row>
    <row r="5752" spans="1:13" ht="30" customHeight="1" x14ac:dyDescent="0.3">
      <c r="A5752" s="27">
        <f t="shared" si="65"/>
        <v>1945</v>
      </c>
      <c r="B5752" s="31">
        <v>45071</v>
      </c>
      <c r="C5752" s="31">
        <v>45069</v>
      </c>
      <c r="D5752" s="19" t="s">
        <v>1901</v>
      </c>
      <c r="E5752" s="19" t="str">
        <f>IF(ISBLANK(LeaveTracker[[#This Row],[Employee Name]]),"-----",VLOOKUP(LeaveTracker[[#This Row],[Employee Name]],Employees[[Employee Name]:[Office]],7))</f>
        <v>TICC</v>
      </c>
      <c r="F5752" s="19" t="str">
        <f>IF(ISBLANK(LeaveTracker[[#This Row],[Employee Name]]),"-----",VLOOKUP(LeaveTracker[[#This Row],[Employee Name]],Employees[[Employee Name]:[Office]],6))</f>
        <v>CASUAL</v>
      </c>
      <c r="G5752" s="24">
        <v>45075</v>
      </c>
      <c r="H5752" s="24">
        <v>45077</v>
      </c>
      <c r="I5752" s="20" t="s">
        <v>82</v>
      </c>
      <c r="K5752" s="61" t="str">
        <f ca="1">LeaveTracker[[#This Row],[Days]]&amp;" "&amp;LeaveTracker[[#This Row],[Type of Leave]]</f>
        <v>3 VL</v>
      </c>
      <c r="L5752" s="23">
        <f ca="1">NETWORKDAYS(LeaveTracker[[#This Row],[Start Date]],LeaveTracker[[#This Row],[End Date]],lstHolidays)</f>
        <v>3</v>
      </c>
      <c r="M5752" s="27"/>
    </row>
    <row r="5753" spans="1:13" ht="30" customHeight="1" x14ac:dyDescent="0.3">
      <c r="A5753" s="27">
        <f t="shared" si="65"/>
        <v>1946</v>
      </c>
      <c r="B5753" s="31">
        <v>45071</v>
      </c>
      <c r="C5753" s="31">
        <v>45068</v>
      </c>
      <c r="D5753" s="19" t="s">
        <v>242</v>
      </c>
      <c r="E5753" s="19" t="str">
        <f>IF(ISBLANK(LeaveTracker[[#This Row],[Employee Name]]),"-----",VLOOKUP(LeaveTracker[[#This Row],[Employee Name]],Employees[[Employee Name]:[Office]],7))</f>
        <v>TCCH/TICC</v>
      </c>
      <c r="F5753" s="19" t="str">
        <f>IF(ISBLANK(LeaveTracker[[#This Row],[Employee Name]]),"-----",VLOOKUP(LeaveTracker[[#This Row],[Employee Name]],Employees[[Employee Name]:[Office]],6))</f>
        <v>REGULAR</v>
      </c>
      <c r="G5753" s="24">
        <v>45075</v>
      </c>
      <c r="H5753" s="24">
        <v>45079</v>
      </c>
      <c r="I5753" s="20" t="s">
        <v>82</v>
      </c>
      <c r="K5753" s="61" t="str">
        <f ca="1">LeaveTracker[[#This Row],[Days]]&amp;" "&amp;LeaveTracker[[#This Row],[Type of Leave]]</f>
        <v>5 VL</v>
      </c>
      <c r="L5753" s="23">
        <f ca="1">NETWORKDAYS(LeaveTracker[[#This Row],[Start Date]],LeaveTracker[[#This Row],[End Date]],lstHolidays)</f>
        <v>5</v>
      </c>
      <c r="M5753" s="27"/>
    </row>
    <row r="5754" spans="1:13" ht="30" customHeight="1" x14ac:dyDescent="0.3">
      <c r="A5754" s="27">
        <f t="shared" si="65"/>
        <v>1947</v>
      </c>
      <c r="B5754" s="31">
        <v>45071</v>
      </c>
      <c r="C5754" s="31">
        <v>45069</v>
      </c>
      <c r="D5754" s="19" t="s">
        <v>175</v>
      </c>
      <c r="E5754" s="19" t="str">
        <f>IF(ISBLANK(LeaveTracker[[#This Row],[Employee Name]]),"-----",VLOOKUP(LeaveTracker[[#This Row],[Employee Name]],Employees[[Employee Name]:[Office]],7))</f>
        <v>HRMO</v>
      </c>
      <c r="F5754" s="19" t="str">
        <f>IF(ISBLANK(LeaveTracker[[#This Row],[Employee Name]]),"-----",VLOOKUP(LeaveTracker[[#This Row],[Employee Name]],Employees[[Employee Name]:[Office]],6))</f>
        <v>REGULAR</v>
      </c>
      <c r="G5754" s="24">
        <v>45071</v>
      </c>
      <c r="H5754" s="24">
        <v>45071</v>
      </c>
      <c r="I5754" s="19" t="s">
        <v>298</v>
      </c>
      <c r="J5754" s="43" t="s">
        <v>1003</v>
      </c>
      <c r="K5754" s="61" t="str">
        <f ca="1">LeaveTracker[[#This Row],[Days]]&amp;" "&amp;LeaveTracker[[#This Row],[Type of Leave]]</f>
        <v>1 OTHER</v>
      </c>
      <c r="L5754" s="23">
        <f ca="1">NETWORKDAYS(LeaveTracker[[#This Row],[Start Date]],LeaveTracker[[#This Row],[End Date]],lstHolidays)</f>
        <v>1</v>
      </c>
      <c r="M5754" s="27"/>
    </row>
    <row r="5755" spans="1:13" ht="30" customHeight="1" x14ac:dyDescent="0.3">
      <c r="A5755" s="27">
        <f t="shared" si="65"/>
        <v>1948</v>
      </c>
      <c r="B5755" s="31">
        <v>45071</v>
      </c>
      <c r="C5755" s="31">
        <v>45070</v>
      </c>
      <c r="D5755" s="19" t="s">
        <v>671</v>
      </c>
      <c r="E5755" s="19" t="str">
        <f>IF(ISBLANK(LeaveTracker[[#This Row],[Employee Name]]),"-----",VLOOKUP(LeaveTracker[[#This Row],[Employee Name]],Employees[[Employee Name]:[Office]],7))</f>
        <v>SP</v>
      </c>
      <c r="F5755" s="19" t="str">
        <f>IF(ISBLANK(LeaveTracker[[#This Row],[Employee Name]]),"-----",VLOOKUP(LeaveTracker[[#This Row],[Employee Name]],Employees[[Employee Name]:[Office]],6))</f>
        <v>REGULAR</v>
      </c>
      <c r="G5755" s="24">
        <v>45069</v>
      </c>
      <c r="H5755" s="24">
        <v>45069</v>
      </c>
      <c r="I5755" s="20" t="s">
        <v>81</v>
      </c>
      <c r="K5755" s="61" t="str">
        <f ca="1">LeaveTracker[[#This Row],[Days]]&amp;" "&amp;LeaveTracker[[#This Row],[Type of Leave]]</f>
        <v>1 SL</v>
      </c>
      <c r="L5755" s="23">
        <f ca="1">NETWORKDAYS(LeaveTracker[[#This Row],[Start Date]],LeaveTracker[[#This Row],[End Date]],lstHolidays)</f>
        <v>1</v>
      </c>
      <c r="M5755" s="27"/>
    </row>
    <row r="5756" spans="1:13" ht="30" customHeight="1" x14ac:dyDescent="0.3">
      <c r="A5756" s="27">
        <f t="shared" si="65"/>
        <v>1949</v>
      </c>
      <c r="B5756" s="31">
        <v>45071</v>
      </c>
      <c r="C5756" s="31">
        <v>45069</v>
      </c>
      <c r="D5756" s="19" t="s">
        <v>1002</v>
      </c>
      <c r="E5756" s="19" t="str">
        <f>IF(ISBLANK(LeaveTracker[[#This Row],[Employee Name]]),"-----",VLOOKUP(LeaveTracker[[#This Row],[Employee Name]],Employees[[Employee Name]:[Office]],7))</f>
        <v>CEO</v>
      </c>
      <c r="F5756" s="19" t="str">
        <f>IF(ISBLANK(LeaveTracker[[#This Row],[Employee Name]]),"-----",VLOOKUP(LeaveTracker[[#This Row],[Employee Name]],Employees[[Employee Name]:[Office]],6))</f>
        <v>REGULAR</v>
      </c>
      <c r="G5756" s="24">
        <v>45077</v>
      </c>
      <c r="H5756" s="24">
        <v>45077</v>
      </c>
      <c r="I5756" s="19" t="s">
        <v>82</v>
      </c>
      <c r="K5756" s="61" t="str">
        <f ca="1">LeaveTracker[[#This Row],[Days]]&amp;" "&amp;LeaveTracker[[#This Row],[Type of Leave]]</f>
        <v>1 VL</v>
      </c>
      <c r="L5756" s="23">
        <f ca="1">NETWORKDAYS(LeaveTracker[[#This Row],[Start Date]],LeaveTracker[[#This Row],[End Date]],lstHolidays)</f>
        <v>1</v>
      </c>
      <c r="M5756" s="27"/>
    </row>
    <row r="5757" spans="1:13" ht="30" customHeight="1" x14ac:dyDescent="0.3">
      <c r="A5757" s="27">
        <v>1949</v>
      </c>
      <c r="B5757" s="31">
        <v>45071</v>
      </c>
      <c r="C5757" s="31">
        <v>45069</v>
      </c>
      <c r="D5757" s="19" t="s">
        <v>1002</v>
      </c>
      <c r="E5757" s="19" t="str">
        <f>IF(ISBLANK(LeaveTracker[[#This Row],[Employee Name]]),"-----",VLOOKUP(LeaveTracker[[#This Row],[Employee Name]],Employees[[Employee Name]:[Office]],7))</f>
        <v>CEO</v>
      </c>
      <c r="F5757" s="19" t="str">
        <f>IF(ISBLANK(LeaveTracker[[#This Row],[Employee Name]]),"-----",VLOOKUP(LeaveTracker[[#This Row],[Employee Name]],Employees[[Employee Name]:[Office]],6))</f>
        <v>REGULAR</v>
      </c>
      <c r="G5757" s="24">
        <v>45079</v>
      </c>
      <c r="H5757" s="24">
        <v>45079</v>
      </c>
      <c r="I5757" s="19" t="s">
        <v>82</v>
      </c>
      <c r="K5757" s="61" t="str">
        <f ca="1">LeaveTracker[[#This Row],[Days]]&amp;" "&amp;LeaveTracker[[#This Row],[Type of Leave]]</f>
        <v>1 VL</v>
      </c>
      <c r="L5757" s="23">
        <f ca="1">NETWORKDAYS(LeaveTracker[[#This Row],[Start Date]],LeaveTracker[[#This Row],[End Date]],lstHolidays)</f>
        <v>1</v>
      </c>
      <c r="M5757" s="27"/>
    </row>
    <row r="5758" spans="1:13" ht="30" customHeight="1" x14ac:dyDescent="0.3">
      <c r="A5758" s="27">
        <f t="shared" si="65"/>
        <v>1950</v>
      </c>
      <c r="B5758" s="31">
        <v>45071</v>
      </c>
      <c r="C5758" s="31">
        <v>45069</v>
      </c>
      <c r="D5758" s="19" t="s">
        <v>572</v>
      </c>
      <c r="E5758" s="19" t="str">
        <f>IF(ISBLANK(LeaveTracker[[#This Row],[Employee Name]]),"-----",VLOOKUP(LeaveTracker[[#This Row],[Employee Name]],Employees[[Employee Name]:[Office]],7))</f>
        <v>CCT</v>
      </c>
      <c r="F5758" s="19" t="str">
        <f>IF(ISBLANK(LeaveTracker[[#This Row],[Employee Name]]),"-----",VLOOKUP(LeaveTracker[[#This Row],[Employee Name]],Employees[[Employee Name]:[Office]],6))</f>
        <v>REGULAR</v>
      </c>
      <c r="G5758" s="24">
        <v>45059</v>
      </c>
      <c r="H5758" s="24">
        <v>45062</v>
      </c>
      <c r="I5758" s="20" t="s">
        <v>82</v>
      </c>
      <c r="K5758" s="61">
        <v>4</v>
      </c>
      <c r="L5758" s="23">
        <f ca="1">NETWORKDAYS(LeaveTracker[[#This Row],[Start Date]],LeaveTracker[[#This Row],[End Date]],lstHolidays)</f>
        <v>2</v>
      </c>
      <c r="M5758" s="27"/>
    </row>
    <row r="5759" spans="1:13" ht="30" customHeight="1" x14ac:dyDescent="0.3">
      <c r="A5759" s="27">
        <v>1950</v>
      </c>
      <c r="B5759" s="31">
        <v>45071</v>
      </c>
      <c r="C5759" s="31">
        <v>45069</v>
      </c>
      <c r="D5759" s="19" t="s">
        <v>572</v>
      </c>
      <c r="E5759" s="19" t="str">
        <f>IF(ISBLANK(LeaveTracker[[#This Row],[Employee Name]]),"-----",VLOOKUP(LeaveTracker[[#This Row],[Employee Name]],Employees[[Employee Name]:[Office]],7))</f>
        <v>CCT</v>
      </c>
      <c r="F5759" s="19" t="str">
        <f>IF(ISBLANK(LeaveTracker[[#This Row],[Employee Name]]),"-----",VLOOKUP(LeaveTracker[[#This Row],[Employee Name]],Employees[[Employee Name]:[Office]],6))</f>
        <v>REGULAR</v>
      </c>
      <c r="G5759" s="24">
        <v>45065</v>
      </c>
      <c r="H5759" s="24">
        <v>45065</v>
      </c>
      <c r="I5759" s="20" t="s">
        <v>82</v>
      </c>
      <c r="K5759" s="61" t="str">
        <f ca="1">LeaveTracker[[#This Row],[Days]]&amp;" "&amp;LeaveTracker[[#This Row],[Type of Leave]]</f>
        <v>1 VL</v>
      </c>
      <c r="L5759" s="23">
        <f ca="1">NETWORKDAYS(LeaveTracker[[#This Row],[Start Date]],LeaveTracker[[#This Row],[End Date]],lstHolidays)</f>
        <v>1</v>
      </c>
      <c r="M5759" s="27"/>
    </row>
    <row r="5760" spans="1:13" ht="30" customHeight="1" x14ac:dyDescent="0.3">
      <c r="A5760" s="27">
        <f t="shared" si="65"/>
        <v>1951</v>
      </c>
      <c r="B5760" s="31">
        <v>45071</v>
      </c>
      <c r="C5760" s="31">
        <v>45070</v>
      </c>
      <c r="D5760" s="19" t="s">
        <v>121</v>
      </c>
      <c r="E5760" s="19" t="str">
        <f>IF(ISBLANK(LeaveTracker[[#This Row],[Employee Name]]),"-----",VLOOKUP(LeaveTracker[[#This Row],[Employee Name]],Employees[[Employee Name]:[Office]],7))</f>
        <v>CHARACTER OFFICE</v>
      </c>
      <c r="F5760" s="19" t="str">
        <f>IF(ISBLANK(LeaveTracker[[#This Row],[Employee Name]]),"-----",VLOOKUP(LeaveTracker[[#This Row],[Employee Name]],Employees[[Employee Name]:[Office]],6))</f>
        <v>REGULAR</v>
      </c>
      <c r="G5760" s="24">
        <v>45068</v>
      </c>
      <c r="H5760" s="24">
        <v>45069</v>
      </c>
      <c r="I5760" s="20" t="s">
        <v>81</v>
      </c>
      <c r="K5760" s="61" t="str">
        <f ca="1">LeaveTracker[[#This Row],[Days]]&amp;" "&amp;LeaveTracker[[#This Row],[Type of Leave]]</f>
        <v>2 SL</v>
      </c>
      <c r="L5760" s="23">
        <f ca="1">NETWORKDAYS(LeaveTracker[[#This Row],[Start Date]],LeaveTracker[[#This Row],[End Date]],lstHolidays)</f>
        <v>2</v>
      </c>
      <c r="M5760" s="27"/>
    </row>
    <row r="5761" spans="1:13" ht="30" customHeight="1" x14ac:dyDescent="0.3">
      <c r="A5761" s="27">
        <f t="shared" si="65"/>
        <v>1952</v>
      </c>
      <c r="B5761" s="31">
        <v>45071</v>
      </c>
      <c r="C5761" s="31">
        <v>45070</v>
      </c>
      <c r="D5761" s="19" t="s">
        <v>336</v>
      </c>
      <c r="E5761" s="19" t="str">
        <f>IF(ISBLANK(LeaveTracker[[#This Row],[Employee Name]]),"-----",VLOOKUP(LeaveTracker[[#This Row],[Employee Name]],Employees[[Employee Name]:[Office]],7))</f>
        <v>COMELEC</v>
      </c>
      <c r="F5761" s="19" t="str">
        <f>IF(ISBLANK(LeaveTracker[[#This Row],[Employee Name]]),"-----",VLOOKUP(LeaveTracker[[#This Row],[Employee Name]],Employees[[Employee Name]:[Office]],6))</f>
        <v>REGULAR</v>
      </c>
      <c r="G5761" s="24">
        <v>45082</v>
      </c>
      <c r="H5761" s="24">
        <v>45082</v>
      </c>
      <c r="I5761" s="19" t="s">
        <v>298</v>
      </c>
      <c r="J5761" s="43" t="s">
        <v>1003</v>
      </c>
      <c r="K5761" s="61" t="str">
        <f ca="1">LeaveTracker[[#This Row],[Days]]&amp;" "&amp;LeaveTracker[[#This Row],[Type of Leave]]</f>
        <v>1 OTHER</v>
      </c>
      <c r="L5761" s="23">
        <f ca="1">NETWORKDAYS(LeaveTracker[[#This Row],[Start Date]],LeaveTracker[[#This Row],[End Date]],lstHolidays)</f>
        <v>1</v>
      </c>
      <c r="M5761" s="27"/>
    </row>
    <row r="5762" spans="1:13" ht="30" customHeight="1" x14ac:dyDescent="0.3">
      <c r="A5762" s="27">
        <f t="shared" si="65"/>
        <v>1953</v>
      </c>
      <c r="B5762" s="31">
        <v>45071</v>
      </c>
      <c r="C5762" s="31">
        <v>45070</v>
      </c>
      <c r="D5762" s="19" t="s">
        <v>338</v>
      </c>
      <c r="E5762" s="19" t="str">
        <f>IF(ISBLANK(LeaveTracker[[#This Row],[Employee Name]]),"-----",VLOOKUP(LeaveTracker[[#This Row],[Employee Name]],Employees[[Employee Name]:[Office]],7))</f>
        <v>COMELEC</v>
      </c>
      <c r="F5762" s="19" t="str">
        <f>IF(ISBLANK(LeaveTracker[[#This Row],[Employee Name]]),"-----",VLOOKUP(LeaveTracker[[#This Row],[Employee Name]],Employees[[Employee Name]:[Office]],6))</f>
        <v>REGULAR</v>
      </c>
      <c r="G5762" s="24">
        <v>45068</v>
      </c>
      <c r="H5762" s="24">
        <v>45069</v>
      </c>
      <c r="I5762" s="20" t="s">
        <v>81</v>
      </c>
      <c r="K5762" s="61" t="str">
        <f ca="1">LeaveTracker[[#This Row],[Days]]&amp;" "&amp;LeaveTracker[[#This Row],[Type of Leave]]</f>
        <v>2 SL</v>
      </c>
      <c r="L5762" s="23">
        <f ca="1">NETWORKDAYS(LeaveTracker[[#This Row],[Start Date]],LeaveTracker[[#This Row],[End Date]],lstHolidays)</f>
        <v>2</v>
      </c>
      <c r="M5762" s="27"/>
    </row>
    <row r="5763" spans="1:13" ht="30" customHeight="1" x14ac:dyDescent="0.3">
      <c r="A5763" s="27">
        <f t="shared" si="65"/>
        <v>1954</v>
      </c>
      <c r="B5763" s="31">
        <v>45071</v>
      </c>
      <c r="C5763" s="31">
        <v>45068</v>
      </c>
      <c r="D5763" s="19" t="s">
        <v>255</v>
      </c>
      <c r="E5763" s="19" t="str">
        <f>IF(ISBLANK(LeaveTracker[[#This Row],[Employee Name]]),"-----",VLOOKUP(LeaveTracker[[#This Row],[Employee Name]],Employees[[Employee Name]:[Office]],7))</f>
        <v>DA</v>
      </c>
      <c r="F5763" s="19" t="str">
        <f>IF(ISBLANK(LeaveTracker[[#This Row],[Employee Name]]),"-----",VLOOKUP(LeaveTracker[[#This Row],[Employee Name]],Employees[[Employee Name]:[Office]],6))</f>
        <v>REGULAR</v>
      </c>
      <c r="G5763" s="24">
        <v>45071</v>
      </c>
      <c r="H5763" s="24">
        <v>45072</v>
      </c>
      <c r="I5763" s="20" t="s">
        <v>81</v>
      </c>
      <c r="K5763" s="61" t="str">
        <f ca="1">LeaveTracker[[#This Row],[Days]]&amp;" "&amp;LeaveTracker[[#This Row],[Type of Leave]]</f>
        <v>2 SL</v>
      </c>
      <c r="L5763" s="23">
        <f ca="1">NETWORKDAYS(LeaveTracker[[#This Row],[Start Date]],LeaveTracker[[#This Row],[End Date]],lstHolidays)</f>
        <v>2</v>
      </c>
      <c r="M5763" s="27"/>
    </row>
    <row r="5764" spans="1:13" ht="30" customHeight="1" x14ac:dyDescent="0.3">
      <c r="A5764" s="27">
        <f t="shared" si="65"/>
        <v>1955</v>
      </c>
      <c r="B5764" s="31">
        <v>45071</v>
      </c>
      <c r="C5764" s="31">
        <v>45068</v>
      </c>
      <c r="D5764" s="19" t="s">
        <v>1845</v>
      </c>
      <c r="E5764" s="19" t="str">
        <f>IF(ISBLANK(LeaveTracker[[#This Row],[Employee Name]]),"-----",VLOOKUP(LeaveTracker[[#This Row],[Employee Name]],Employees[[Employee Name]:[Office]],7))</f>
        <v>EEO/CITY MARKET</v>
      </c>
      <c r="F5764" s="19" t="str">
        <f>IF(ISBLANK(LeaveTracker[[#This Row],[Employee Name]]),"-----",VLOOKUP(LeaveTracker[[#This Row],[Employee Name]],Employees[[Employee Name]:[Office]],6))</f>
        <v>CASUAL</v>
      </c>
      <c r="G5764" s="24">
        <v>45064</v>
      </c>
      <c r="H5764" s="24">
        <v>45065</v>
      </c>
      <c r="I5764" s="20" t="s">
        <v>81</v>
      </c>
      <c r="K5764" s="61" t="str">
        <f ca="1">LeaveTracker[[#This Row],[Days]]&amp;" "&amp;LeaveTracker[[#This Row],[Type of Leave]]</f>
        <v>2 SL</v>
      </c>
      <c r="L5764" s="23">
        <f ca="1">NETWORKDAYS(LeaveTracker[[#This Row],[Start Date]],LeaveTracker[[#This Row],[End Date]],lstHolidays)</f>
        <v>2</v>
      </c>
      <c r="M5764" s="27"/>
    </row>
    <row r="5765" spans="1:13" ht="30" customHeight="1" x14ac:dyDescent="0.3">
      <c r="A5765" s="27">
        <f t="shared" si="65"/>
        <v>1956</v>
      </c>
      <c r="B5765" s="31">
        <v>45071</v>
      </c>
      <c r="C5765" s="31">
        <v>45068</v>
      </c>
      <c r="D5765" s="19" t="s">
        <v>1765</v>
      </c>
      <c r="E5765" s="19" t="str">
        <f>IF(ISBLANK(LeaveTracker[[#This Row],[Employee Name]]),"-----",VLOOKUP(LeaveTracker[[#This Row],[Employee Name]],Employees[[Employee Name]:[Office]],7))</f>
        <v>EEO/CITY MARKET</v>
      </c>
      <c r="F5765" s="19" t="str">
        <f>IF(ISBLANK(LeaveTracker[[#This Row],[Employee Name]]),"-----",VLOOKUP(LeaveTracker[[#This Row],[Employee Name]],Employees[[Employee Name]:[Office]],6))</f>
        <v>CASUAL</v>
      </c>
      <c r="G5765" s="24">
        <v>45075</v>
      </c>
      <c r="H5765" s="24">
        <v>45076</v>
      </c>
      <c r="I5765" s="20" t="s">
        <v>82</v>
      </c>
      <c r="K5765" s="61" t="str">
        <f ca="1">LeaveTracker[[#This Row],[Days]]&amp;" "&amp;LeaveTracker[[#This Row],[Type of Leave]]</f>
        <v>2 VL</v>
      </c>
      <c r="L5765" s="23">
        <f ca="1">NETWORKDAYS(LeaveTracker[[#This Row],[Start Date]],LeaveTracker[[#This Row],[End Date]],lstHolidays)</f>
        <v>2</v>
      </c>
      <c r="M5765" s="27"/>
    </row>
    <row r="5766" spans="1:13" ht="30" customHeight="1" x14ac:dyDescent="0.3">
      <c r="A5766" s="27">
        <f t="shared" si="65"/>
        <v>1957</v>
      </c>
      <c r="B5766" s="31">
        <v>45071</v>
      </c>
      <c r="C5766" s="31">
        <v>45068</v>
      </c>
      <c r="D5766" s="19" t="s">
        <v>1819</v>
      </c>
      <c r="E5766" s="19" t="str">
        <f>IF(ISBLANK(LeaveTracker[[#This Row],[Employee Name]]),"-----",VLOOKUP(LeaveTracker[[#This Row],[Employee Name]],Employees[[Employee Name]:[Office]],7))</f>
        <v>TICC</v>
      </c>
      <c r="F5766" s="19" t="str">
        <f>IF(ISBLANK(LeaveTracker[[#This Row],[Employee Name]]),"-----",VLOOKUP(LeaveTracker[[#This Row],[Employee Name]],Employees[[Employee Name]:[Office]],6))</f>
        <v>CASUAL</v>
      </c>
      <c r="G5766" s="24">
        <v>45063</v>
      </c>
      <c r="H5766" s="24">
        <v>45065</v>
      </c>
      <c r="I5766" s="20" t="s">
        <v>81</v>
      </c>
      <c r="K5766" s="61" t="str">
        <f ca="1">LeaveTracker[[#This Row],[Days]]&amp;" "&amp;LeaveTracker[[#This Row],[Type of Leave]]</f>
        <v>3 SL</v>
      </c>
      <c r="L5766" s="23">
        <f ca="1">NETWORKDAYS(LeaveTracker[[#This Row],[Start Date]],LeaveTracker[[#This Row],[End Date]],lstHolidays)</f>
        <v>3</v>
      </c>
      <c r="M5766" s="27"/>
    </row>
    <row r="5767" spans="1:13" ht="30" customHeight="1" x14ac:dyDescent="0.3">
      <c r="A5767" s="27">
        <f t="shared" si="65"/>
        <v>1958</v>
      </c>
      <c r="B5767" s="31">
        <v>45071</v>
      </c>
      <c r="C5767" s="31">
        <v>45068</v>
      </c>
      <c r="D5767" s="19" t="s">
        <v>1814</v>
      </c>
      <c r="E5767" s="19" t="str">
        <f>IF(ISBLANK(LeaveTracker[[#This Row],[Employee Name]]),"-----",VLOOKUP(LeaveTracker[[#This Row],[Employee Name]],Employees[[Employee Name]:[Office]],7))</f>
        <v>HOUSING</v>
      </c>
      <c r="F5767" s="19" t="str">
        <f>IF(ISBLANK(LeaveTracker[[#This Row],[Employee Name]]),"-----",VLOOKUP(LeaveTracker[[#This Row],[Employee Name]],Employees[[Employee Name]:[Office]],6))</f>
        <v>CASUAL</v>
      </c>
      <c r="G5767" s="24">
        <v>45063</v>
      </c>
      <c r="H5767" s="24">
        <v>45065</v>
      </c>
      <c r="I5767" s="20" t="s">
        <v>81</v>
      </c>
      <c r="K5767" s="61" t="str">
        <f ca="1">LeaveTracker[[#This Row],[Days]]&amp;" "&amp;LeaveTracker[[#This Row],[Type of Leave]]</f>
        <v>3 SL</v>
      </c>
      <c r="L5767" s="23">
        <f ca="1">NETWORKDAYS(LeaveTracker[[#This Row],[Start Date]],LeaveTracker[[#This Row],[End Date]],lstHolidays)</f>
        <v>3</v>
      </c>
      <c r="M5767" s="27"/>
    </row>
    <row r="5768" spans="1:13" ht="30" customHeight="1" x14ac:dyDescent="0.3">
      <c r="A5768" s="27">
        <f t="shared" si="65"/>
        <v>1959</v>
      </c>
      <c r="B5768" s="31">
        <v>45071</v>
      </c>
      <c r="C5768" s="31">
        <v>45068</v>
      </c>
      <c r="D5768" s="19" t="s">
        <v>1946</v>
      </c>
      <c r="E5768" s="19" t="str">
        <f>IF(ISBLANK(LeaveTracker[[#This Row],[Employee Name]]),"-----",VLOOKUP(LeaveTracker[[#This Row],[Employee Name]],Employees[[Employee Name]:[Office]],7))</f>
        <v>CENRO</v>
      </c>
      <c r="F5768" s="19" t="str">
        <f>IF(ISBLANK(LeaveTracker[[#This Row],[Employee Name]]),"-----",VLOOKUP(LeaveTracker[[#This Row],[Employee Name]],Employees[[Employee Name]:[Office]],6))</f>
        <v>CASUAL</v>
      </c>
      <c r="G5768" s="24">
        <v>45064</v>
      </c>
      <c r="H5768" s="24">
        <v>45065</v>
      </c>
      <c r="I5768" s="20" t="s">
        <v>81</v>
      </c>
      <c r="K5768" s="61" t="str">
        <f ca="1">LeaveTracker[[#This Row],[Days]]&amp;" "&amp;LeaveTracker[[#This Row],[Type of Leave]]</f>
        <v>2 SL</v>
      </c>
      <c r="L5768" s="23">
        <f ca="1">NETWORKDAYS(LeaveTracker[[#This Row],[Start Date]],LeaveTracker[[#This Row],[End Date]],lstHolidays)</f>
        <v>2</v>
      </c>
      <c r="M5768" s="27"/>
    </row>
    <row r="5769" spans="1:13" ht="30" customHeight="1" x14ac:dyDescent="0.3">
      <c r="A5769" s="27">
        <f t="shared" si="65"/>
        <v>1960</v>
      </c>
      <c r="B5769" s="31">
        <v>45071</v>
      </c>
      <c r="C5769" s="31">
        <v>45068</v>
      </c>
      <c r="D5769" s="19" t="s">
        <v>1946</v>
      </c>
      <c r="E5769" s="19" t="str">
        <f>IF(ISBLANK(LeaveTracker[[#This Row],[Employee Name]]),"-----",VLOOKUP(LeaveTracker[[#This Row],[Employee Name]],Employees[[Employee Name]:[Office]],7))</f>
        <v>CENRO</v>
      </c>
      <c r="F5769" s="19" t="str">
        <f>IF(ISBLANK(LeaveTracker[[#This Row],[Employee Name]]),"-----",VLOOKUP(LeaveTracker[[#This Row],[Employee Name]],Employees[[Employee Name]:[Office]],6))</f>
        <v>CASUAL</v>
      </c>
      <c r="G5769" s="24">
        <v>45070</v>
      </c>
      <c r="H5769" s="24">
        <v>45070</v>
      </c>
      <c r="I5769" s="20" t="s">
        <v>82</v>
      </c>
      <c r="K5769" s="61" t="str">
        <f ca="1">LeaveTracker[[#This Row],[Days]]&amp;" "&amp;LeaveTracker[[#This Row],[Type of Leave]]</f>
        <v>1 VL</v>
      </c>
      <c r="L5769" s="23">
        <f ca="1">NETWORKDAYS(LeaveTracker[[#This Row],[Start Date]],LeaveTracker[[#This Row],[End Date]],lstHolidays)</f>
        <v>1</v>
      </c>
      <c r="M5769" s="27"/>
    </row>
    <row r="5770" spans="1:13" ht="30" customHeight="1" x14ac:dyDescent="0.3">
      <c r="A5770" s="27">
        <v>1960</v>
      </c>
      <c r="B5770" s="31">
        <v>45071</v>
      </c>
      <c r="C5770" s="31">
        <v>45068</v>
      </c>
      <c r="D5770" s="19" t="s">
        <v>1946</v>
      </c>
      <c r="E5770" s="19" t="str">
        <f>IF(ISBLANK(LeaveTracker[[#This Row],[Employee Name]]),"-----",VLOOKUP(LeaveTracker[[#This Row],[Employee Name]],Employees[[Employee Name]:[Office]],7))</f>
        <v>CENRO</v>
      </c>
      <c r="F5770" s="19" t="str">
        <f>IF(ISBLANK(LeaveTracker[[#This Row],[Employee Name]]),"-----",VLOOKUP(LeaveTracker[[#This Row],[Employee Name]],Employees[[Employee Name]:[Office]],6))</f>
        <v>CASUAL</v>
      </c>
      <c r="G5770" s="24">
        <v>45076</v>
      </c>
      <c r="H5770" s="24">
        <v>45076</v>
      </c>
      <c r="I5770" s="20" t="s">
        <v>82</v>
      </c>
      <c r="K5770" s="61" t="str">
        <f ca="1">LeaveTracker[[#This Row],[Days]]&amp;" "&amp;LeaveTracker[[#This Row],[Type of Leave]]</f>
        <v>1 VL</v>
      </c>
      <c r="L5770" s="23">
        <f ca="1">NETWORKDAYS(LeaveTracker[[#This Row],[Start Date]],LeaveTracker[[#This Row],[End Date]],lstHolidays)</f>
        <v>1</v>
      </c>
      <c r="M5770" s="27"/>
    </row>
    <row r="5771" spans="1:13" ht="30" customHeight="1" x14ac:dyDescent="0.3">
      <c r="A5771" s="27">
        <f t="shared" si="65"/>
        <v>1961</v>
      </c>
      <c r="B5771" s="31">
        <v>45071</v>
      </c>
      <c r="C5771" s="31">
        <v>45069</v>
      </c>
      <c r="D5771" s="19" t="s">
        <v>1850</v>
      </c>
      <c r="E5771" s="19" t="str">
        <f>IF(ISBLANK(LeaveTracker[[#This Row],[Employee Name]]),"-----",VLOOKUP(LeaveTracker[[#This Row],[Employee Name]],Employees[[Employee Name]:[Office]],7))</f>
        <v>CENRO</v>
      </c>
      <c r="F5771" s="19" t="str">
        <f>IF(ISBLANK(LeaveTracker[[#This Row],[Employee Name]]),"-----",VLOOKUP(LeaveTracker[[#This Row],[Employee Name]],Employees[[Employee Name]:[Office]],6))</f>
        <v>CASUAL</v>
      </c>
      <c r="G5771" s="24">
        <v>45068</v>
      </c>
      <c r="H5771" s="24">
        <v>45068</v>
      </c>
      <c r="I5771" s="20" t="s">
        <v>81</v>
      </c>
      <c r="K5771" s="61" t="str">
        <f ca="1">LeaveTracker[[#This Row],[Days]]&amp;" "&amp;LeaveTracker[[#This Row],[Type of Leave]]</f>
        <v>1 SL</v>
      </c>
      <c r="L5771" s="23">
        <f ca="1">NETWORKDAYS(LeaveTracker[[#This Row],[Start Date]],LeaveTracker[[#This Row],[End Date]],lstHolidays)</f>
        <v>1</v>
      </c>
      <c r="M5771" s="27"/>
    </row>
    <row r="5772" spans="1:13" ht="30" customHeight="1" x14ac:dyDescent="0.3">
      <c r="A5772" s="27">
        <f t="shared" si="65"/>
        <v>1962</v>
      </c>
      <c r="B5772" s="31">
        <v>45071</v>
      </c>
      <c r="C5772" s="31">
        <v>45069</v>
      </c>
      <c r="D5772" s="19" t="s">
        <v>1802</v>
      </c>
      <c r="E5772" s="19" t="str">
        <f>IF(ISBLANK(LeaveTracker[[#This Row],[Employee Name]]),"-----",VLOOKUP(LeaveTracker[[#This Row],[Employee Name]],Employees[[Employee Name]:[Office]],7))</f>
        <v>CENRO</v>
      </c>
      <c r="F5772" s="19" t="str">
        <f>IF(ISBLANK(LeaveTracker[[#This Row],[Employee Name]]),"-----",VLOOKUP(LeaveTracker[[#This Row],[Employee Name]],Employees[[Employee Name]:[Office]],6))</f>
        <v>CASUAL</v>
      </c>
      <c r="G5772" s="24">
        <v>45065</v>
      </c>
      <c r="H5772" s="24">
        <v>45068</v>
      </c>
      <c r="I5772" s="20" t="s">
        <v>81</v>
      </c>
      <c r="K5772" s="61" t="str">
        <f>LeaveTracker[[#This Row],[Days]]&amp;" "&amp;LeaveTracker[[#This Row],[Type of Leave]]</f>
        <v>3 SL</v>
      </c>
      <c r="L5772" s="23">
        <v>3</v>
      </c>
      <c r="M5772" s="27"/>
    </row>
    <row r="5773" spans="1:13" ht="30" customHeight="1" x14ac:dyDescent="0.3">
      <c r="A5773" s="27">
        <f t="shared" si="65"/>
        <v>1963</v>
      </c>
      <c r="B5773" s="31">
        <v>45071</v>
      </c>
      <c r="C5773" s="31">
        <v>45069</v>
      </c>
      <c r="D5773" s="19" t="s">
        <v>1975</v>
      </c>
      <c r="E5773" s="19" t="str">
        <f>IF(ISBLANK(LeaveTracker[[#This Row],[Employee Name]]),"-----",VLOOKUP(LeaveTracker[[#This Row],[Employee Name]],Employees[[Employee Name]:[Office]],7))</f>
        <v>CENRO</v>
      </c>
      <c r="F5773" s="19" t="str">
        <f>IF(ISBLANK(LeaveTracker[[#This Row],[Employee Name]]),"-----",VLOOKUP(LeaveTracker[[#This Row],[Employee Name]],Employees[[Employee Name]:[Office]],6))</f>
        <v>CASUAL</v>
      </c>
      <c r="G5773" s="24">
        <v>45080</v>
      </c>
      <c r="H5773" s="24">
        <v>45084</v>
      </c>
      <c r="I5773" s="20" t="s">
        <v>82</v>
      </c>
      <c r="K5773" s="61" t="str">
        <f>LeaveTracker[[#This Row],[Days]]&amp;" "&amp;LeaveTracker[[#This Row],[Type of Leave]]</f>
        <v>4 VL</v>
      </c>
      <c r="L5773" s="23">
        <v>4</v>
      </c>
      <c r="M5773" s="27"/>
    </row>
    <row r="5774" spans="1:13" ht="30" customHeight="1" x14ac:dyDescent="0.3">
      <c r="A5774" s="27">
        <f t="shared" si="65"/>
        <v>1964</v>
      </c>
      <c r="B5774" s="31">
        <v>45071</v>
      </c>
      <c r="C5774" s="31">
        <v>45069</v>
      </c>
      <c r="D5774" s="19" t="s">
        <v>2167</v>
      </c>
      <c r="E5774" s="19" t="str">
        <f>IF(ISBLANK(LeaveTracker[[#This Row],[Employee Name]]),"-----",VLOOKUP(LeaveTracker[[#This Row],[Employee Name]],Employees[[Employee Name]:[Office]],7))</f>
        <v>OSPITAL NG TAGAYTAY</v>
      </c>
      <c r="F5774" s="19">
        <f>IF(ISBLANK(LeaveTracker[[#This Row],[Employee Name]]),"-----",VLOOKUP(LeaveTracker[[#This Row],[Employee Name]],Employees[[Employee Name]:[Office]],6))</f>
        <v>0</v>
      </c>
      <c r="G5774" s="24">
        <v>45078</v>
      </c>
      <c r="H5774" s="24">
        <v>45092</v>
      </c>
      <c r="I5774" s="20" t="s">
        <v>82</v>
      </c>
      <c r="K5774" s="61" t="str">
        <f>LeaveTracker[[#This Row],[Days]]&amp;" "&amp;LeaveTracker[[#This Row],[Type of Leave]]</f>
        <v>10 VL</v>
      </c>
      <c r="L5774" s="23">
        <v>10</v>
      </c>
      <c r="M5774" s="27"/>
    </row>
    <row r="5775" spans="1:13" ht="30" customHeight="1" x14ac:dyDescent="0.3">
      <c r="A5775" s="27">
        <f t="shared" si="65"/>
        <v>1965</v>
      </c>
      <c r="B5775" s="31">
        <v>45071</v>
      </c>
      <c r="C5775" s="31">
        <v>45056</v>
      </c>
      <c r="D5775" s="19" t="s">
        <v>1979</v>
      </c>
      <c r="E5775" s="19" t="str">
        <f>IF(ISBLANK(LeaveTracker[[#This Row],[Employee Name]]),"-----",VLOOKUP(LeaveTracker[[#This Row],[Employee Name]],Employees[[Employee Name]:[Office]],7))</f>
        <v>CENRO</v>
      </c>
      <c r="F5775" s="19" t="str">
        <f>IF(ISBLANK(LeaveTracker[[#This Row],[Employee Name]]),"-----",VLOOKUP(LeaveTracker[[#This Row],[Employee Name]],Employees[[Employee Name]:[Office]],6))</f>
        <v>CASUAL</v>
      </c>
      <c r="G5775" s="24">
        <v>45063</v>
      </c>
      <c r="H5775" s="24">
        <v>45070</v>
      </c>
      <c r="I5775" s="20" t="s">
        <v>82</v>
      </c>
      <c r="K5775" s="61" t="str">
        <f>LeaveTracker[[#This Row],[Days]]&amp;" "&amp;LeaveTracker[[#This Row],[Type of Leave]]</f>
        <v>7 VL</v>
      </c>
      <c r="L5775" s="23">
        <v>7</v>
      </c>
      <c r="M5775" s="27"/>
    </row>
    <row r="5776" spans="1:13" ht="30" customHeight="1" x14ac:dyDescent="0.3">
      <c r="A5776" s="27">
        <f t="shared" si="65"/>
        <v>1966</v>
      </c>
      <c r="B5776" s="31">
        <v>45071</v>
      </c>
      <c r="C5776" s="31">
        <v>45071</v>
      </c>
      <c r="D5776" s="19" t="s">
        <v>179</v>
      </c>
      <c r="E5776" s="19" t="str">
        <f>IF(ISBLANK(LeaveTracker[[#This Row],[Employee Name]]),"-----",VLOOKUP(LeaveTracker[[#This Row],[Employee Name]],Employees[[Employee Name]:[Office]],7))</f>
        <v>DOE</v>
      </c>
      <c r="F5776" s="19" t="str">
        <f>IF(ISBLANK(LeaveTracker[[#This Row],[Employee Name]]),"-----",VLOOKUP(LeaveTracker[[#This Row],[Employee Name]],Employees[[Employee Name]:[Office]],6))</f>
        <v>REGULAR</v>
      </c>
      <c r="G5776" s="24">
        <v>45072</v>
      </c>
      <c r="H5776" s="24">
        <v>45072</v>
      </c>
      <c r="I5776" s="19" t="s">
        <v>298</v>
      </c>
      <c r="J5776" s="43" t="s">
        <v>1003</v>
      </c>
      <c r="K5776" s="61" t="str">
        <f ca="1">LeaveTracker[[#This Row],[Days]]&amp;" "&amp;LeaveTracker[[#This Row],[Type of Leave]]</f>
        <v>1 OTHER</v>
      </c>
      <c r="L5776" s="23">
        <f ca="1">NETWORKDAYS(LeaveTracker[[#This Row],[Start Date]],LeaveTracker[[#This Row],[End Date]],lstHolidays)</f>
        <v>1</v>
      </c>
      <c r="M5776" s="27"/>
    </row>
    <row r="5777" spans="1:13" ht="30" customHeight="1" x14ac:dyDescent="0.3">
      <c r="A5777" s="27">
        <f t="shared" si="65"/>
        <v>1967</v>
      </c>
      <c r="B5777" s="31">
        <v>45071</v>
      </c>
      <c r="C5777" s="31">
        <v>45058</v>
      </c>
      <c r="D5777" s="19" t="s">
        <v>179</v>
      </c>
      <c r="E5777" s="19" t="str">
        <f>IF(ISBLANK(LeaveTracker[[#This Row],[Employee Name]]),"-----",VLOOKUP(LeaveTracker[[#This Row],[Employee Name]],Employees[[Employee Name]:[Office]],7))</f>
        <v>DOE</v>
      </c>
      <c r="F5777" s="19" t="str">
        <f>IF(ISBLANK(LeaveTracker[[#This Row],[Employee Name]]),"-----",VLOOKUP(LeaveTracker[[#This Row],[Employee Name]],Employees[[Employee Name]:[Office]],6))</f>
        <v>REGULAR</v>
      </c>
      <c r="G5777" s="24">
        <v>45058</v>
      </c>
      <c r="H5777" s="24">
        <v>45058</v>
      </c>
      <c r="I5777" s="20" t="s">
        <v>82</v>
      </c>
      <c r="K5777" s="61" t="str">
        <f ca="1">LeaveTracker[[#This Row],[Days]]&amp;" "&amp;LeaveTracker[[#This Row],[Type of Leave]]</f>
        <v>1 VL</v>
      </c>
      <c r="L5777" s="23">
        <f ca="1">NETWORKDAYS(LeaveTracker[[#This Row],[Start Date]],LeaveTracker[[#This Row],[End Date]],lstHolidays)</f>
        <v>1</v>
      </c>
      <c r="M5777" s="27"/>
    </row>
    <row r="5778" spans="1:13" ht="30" customHeight="1" x14ac:dyDescent="0.3">
      <c r="A5778" s="27">
        <f t="shared" si="65"/>
        <v>1968</v>
      </c>
      <c r="B5778" s="31">
        <v>45071</v>
      </c>
      <c r="C5778" s="31">
        <v>45063</v>
      </c>
      <c r="D5778" s="19" t="s">
        <v>789</v>
      </c>
      <c r="E5778" s="19" t="str">
        <f>IF(ISBLANK(LeaveTracker[[#This Row],[Employee Name]]),"-----",VLOOKUP(LeaveTracker[[#This Row],[Employee Name]],Employees[[Employee Name]:[Office]],7))</f>
        <v>DEPED</v>
      </c>
      <c r="F5778" s="19" t="str">
        <f>IF(ISBLANK(LeaveTracker[[#This Row],[Employee Name]]),"-----",VLOOKUP(LeaveTracker[[#This Row],[Employee Name]],Employees[[Employee Name]:[Office]],6))</f>
        <v>REGULAR</v>
      </c>
      <c r="G5778" s="24">
        <v>45049</v>
      </c>
      <c r="H5778" s="24">
        <v>45051</v>
      </c>
      <c r="I5778" s="20" t="s">
        <v>81</v>
      </c>
      <c r="K5778" s="61" t="str">
        <f ca="1">LeaveTracker[[#This Row],[Days]]&amp;" "&amp;LeaveTracker[[#This Row],[Type of Leave]]</f>
        <v>3 SL</v>
      </c>
      <c r="L5778" s="23">
        <f ca="1">NETWORKDAYS(LeaveTracker[[#This Row],[Start Date]],LeaveTracker[[#This Row],[End Date]],lstHolidays)</f>
        <v>3</v>
      </c>
      <c r="M5778" s="27"/>
    </row>
    <row r="5779" spans="1:13" ht="30" customHeight="1" x14ac:dyDescent="0.3">
      <c r="A5779" s="27">
        <f t="shared" si="65"/>
        <v>1969</v>
      </c>
      <c r="B5779" s="31">
        <v>45071</v>
      </c>
      <c r="C5779" s="31">
        <v>45055</v>
      </c>
      <c r="D5779" s="19" t="s">
        <v>789</v>
      </c>
      <c r="E5779" s="19" t="str">
        <f>IF(ISBLANK(LeaveTracker[[#This Row],[Employee Name]]),"-----",VLOOKUP(LeaveTracker[[#This Row],[Employee Name]],Employees[[Employee Name]:[Office]],7))</f>
        <v>DEPED</v>
      </c>
      <c r="F5779" s="19" t="str">
        <f>IF(ISBLANK(LeaveTracker[[#This Row],[Employee Name]]),"-----",VLOOKUP(LeaveTracker[[#This Row],[Employee Name]],Employees[[Employee Name]:[Office]],6))</f>
        <v>REGULAR</v>
      </c>
      <c r="G5779" s="24">
        <v>45072</v>
      </c>
      <c r="H5779" s="24">
        <v>45072</v>
      </c>
      <c r="I5779" s="19" t="s">
        <v>298</v>
      </c>
      <c r="J5779" s="43" t="s">
        <v>1003</v>
      </c>
      <c r="K5779" s="61" t="str">
        <f ca="1">LeaveTracker[[#This Row],[Days]]&amp;" "&amp;LeaveTracker[[#This Row],[Type of Leave]]</f>
        <v>1 OTHER</v>
      </c>
      <c r="L5779" s="23">
        <f ca="1">NETWORKDAYS(LeaveTracker[[#This Row],[Start Date]],LeaveTracker[[#This Row],[End Date]],lstHolidays)</f>
        <v>1</v>
      </c>
      <c r="M5779" s="27"/>
    </row>
    <row r="5780" spans="1:13" ht="30" customHeight="1" x14ac:dyDescent="0.3">
      <c r="A5780" s="27">
        <f t="shared" si="65"/>
        <v>1970</v>
      </c>
      <c r="B5780" s="31">
        <v>45071</v>
      </c>
      <c r="C5780" s="31">
        <v>45068</v>
      </c>
      <c r="D5780" s="19" t="s">
        <v>809</v>
      </c>
      <c r="E5780" s="19" t="str">
        <f>IF(ISBLANK(LeaveTracker[[#This Row],[Employee Name]]),"-----",VLOOKUP(LeaveTracker[[#This Row],[Employee Name]],Employees[[Employee Name]:[Office]],7))</f>
        <v>CHO</v>
      </c>
      <c r="F5780" s="19" t="str">
        <f>IF(ISBLANK(LeaveTracker[[#This Row],[Employee Name]]),"-----",VLOOKUP(LeaveTracker[[#This Row],[Employee Name]],Employees[[Employee Name]:[Office]],6))</f>
        <v>REGULAR</v>
      </c>
      <c r="G5780" s="24">
        <v>45048</v>
      </c>
      <c r="H5780" s="24">
        <v>45048</v>
      </c>
      <c r="I5780" s="20" t="s">
        <v>82</v>
      </c>
      <c r="K5780" s="61" t="str">
        <f ca="1">LeaveTracker[[#This Row],[Days]]&amp;" "&amp;LeaveTracker[[#This Row],[Type of Leave]]</f>
        <v>1 VL</v>
      </c>
      <c r="L5780" s="23">
        <f ca="1">NETWORKDAYS(LeaveTracker[[#This Row],[Start Date]],LeaveTracker[[#This Row],[End Date]],lstHolidays)</f>
        <v>1</v>
      </c>
      <c r="M5780" s="27"/>
    </row>
    <row r="5781" spans="1:13" ht="30" customHeight="1" x14ac:dyDescent="0.3">
      <c r="A5781" s="27">
        <v>1970</v>
      </c>
      <c r="B5781" s="31">
        <v>45071</v>
      </c>
      <c r="C5781" s="31">
        <v>45068</v>
      </c>
      <c r="D5781" s="19" t="s">
        <v>809</v>
      </c>
      <c r="E5781" s="19" t="str">
        <f>IF(ISBLANK(LeaveTracker[[#This Row],[Employee Name]]),"-----",VLOOKUP(LeaveTracker[[#This Row],[Employee Name]],Employees[[Employee Name]:[Office]],7))</f>
        <v>CHO</v>
      </c>
      <c r="F5781" s="19" t="str">
        <f>IF(ISBLANK(LeaveTracker[[#This Row],[Employee Name]]),"-----",VLOOKUP(LeaveTracker[[#This Row],[Employee Name]],Employees[[Employee Name]:[Office]],6))</f>
        <v>REGULAR</v>
      </c>
      <c r="G5781" s="24">
        <v>45055</v>
      </c>
      <c r="H5781" s="24">
        <v>45055</v>
      </c>
      <c r="I5781" s="20" t="s">
        <v>82</v>
      </c>
      <c r="K5781" s="61" t="str">
        <f ca="1">LeaveTracker[[#This Row],[Days]]&amp;" "&amp;LeaveTracker[[#This Row],[Type of Leave]]</f>
        <v>1 VL</v>
      </c>
      <c r="L5781" s="23">
        <f ca="1">NETWORKDAYS(LeaveTracker[[#This Row],[Start Date]],LeaveTracker[[#This Row],[End Date]],lstHolidays)</f>
        <v>1</v>
      </c>
      <c r="M5781" s="27"/>
    </row>
    <row r="5782" spans="1:13" ht="30" customHeight="1" x14ac:dyDescent="0.3">
      <c r="A5782" s="27">
        <v>1970</v>
      </c>
      <c r="B5782" s="31">
        <v>45071</v>
      </c>
      <c r="C5782" s="31">
        <v>45068</v>
      </c>
      <c r="D5782" s="19" t="s">
        <v>809</v>
      </c>
      <c r="E5782" s="19" t="str">
        <f>IF(ISBLANK(LeaveTracker[[#This Row],[Employee Name]]),"-----",VLOOKUP(LeaveTracker[[#This Row],[Employee Name]],Employees[[Employee Name]:[Office]],7))</f>
        <v>CHO</v>
      </c>
      <c r="F5782" s="19" t="str">
        <f>IF(ISBLANK(LeaveTracker[[#This Row],[Employee Name]]),"-----",VLOOKUP(LeaveTracker[[#This Row],[Employee Name]],Employees[[Employee Name]:[Office]],6))</f>
        <v>REGULAR</v>
      </c>
      <c r="G5782" s="24">
        <v>45059</v>
      </c>
      <c r="H5782" s="24">
        <v>45061</v>
      </c>
      <c r="I5782" s="20" t="s">
        <v>82</v>
      </c>
      <c r="K5782" s="61" t="str">
        <f>LeaveTracker[[#This Row],[Days]]&amp;" "&amp;LeaveTracker[[#This Row],[Type of Leave]]</f>
        <v>3 VL</v>
      </c>
      <c r="L5782" s="23">
        <v>3</v>
      </c>
      <c r="M5782" s="27"/>
    </row>
    <row r="5783" spans="1:13" ht="30" customHeight="1" x14ac:dyDescent="0.3">
      <c r="A5783" s="27">
        <f t="shared" si="65"/>
        <v>1971</v>
      </c>
      <c r="B5783" s="31">
        <v>45071</v>
      </c>
      <c r="C5783" s="31">
        <v>45055</v>
      </c>
      <c r="D5783" s="19" t="s">
        <v>2082</v>
      </c>
      <c r="E5783" s="19" t="str">
        <f>IF(ISBLANK(LeaveTracker[[#This Row],[Employee Name]]),"-----",VLOOKUP(LeaveTracker[[#This Row],[Employee Name]],Employees[[Employee Name]:[Office]],7))</f>
        <v>GSO</v>
      </c>
      <c r="F5783" s="19">
        <f>IF(ISBLANK(LeaveTracker[[#This Row],[Employee Name]]),"-----",VLOOKUP(LeaveTracker[[#This Row],[Employee Name]],Employees[[Employee Name]:[Office]],6))</f>
        <v>0</v>
      </c>
      <c r="G5783" s="24">
        <v>45065</v>
      </c>
      <c r="H5783" s="24">
        <v>45065</v>
      </c>
      <c r="I5783" s="19" t="s">
        <v>298</v>
      </c>
      <c r="J5783" s="43" t="s">
        <v>1003</v>
      </c>
      <c r="K5783" s="61" t="str">
        <f ca="1">LeaveTracker[[#This Row],[Days]]&amp;" "&amp;LeaveTracker[[#This Row],[Type of Leave]]</f>
        <v>1 OTHER</v>
      </c>
      <c r="L5783" s="23">
        <f ca="1">NETWORKDAYS(LeaveTracker[[#This Row],[Start Date]],LeaveTracker[[#This Row],[End Date]],lstHolidays)</f>
        <v>1</v>
      </c>
      <c r="M5783" s="27"/>
    </row>
    <row r="5784" spans="1:13" ht="30" customHeight="1" x14ac:dyDescent="0.3">
      <c r="A5784" s="27">
        <f t="shared" si="65"/>
        <v>1972</v>
      </c>
      <c r="B5784" s="31">
        <v>45071</v>
      </c>
      <c r="C5784" s="31">
        <v>45071</v>
      </c>
      <c r="D5784" s="19" t="s">
        <v>231</v>
      </c>
      <c r="E5784" s="19" t="str">
        <f>IF(ISBLANK(LeaveTracker[[#This Row],[Employee Name]]),"-----",VLOOKUP(LeaveTracker[[#This Row],[Employee Name]],Employees[[Employee Name]:[Office]],7))</f>
        <v>CSWDO</v>
      </c>
      <c r="F5784" s="19" t="str">
        <f>IF(ISBLANK(LeaveTracker[[#This Row],[Employee Name]]),"-----",VLOOKUP(LeaveTracker[[#This Row],[Employee Name]],Employees[[Employee Name]:[Office]],6))</f>
        <v>REGULAR</v>
      </c>
      <c r="G5784" s="24">
        <v>45070</v>
      </c>
      <c r="H5784" s="24">
        <v>45070</v>
      </c>
      <c r="I5784" s="20" t="s">
        <v>81</v>
      </c>
      <c r="K5784" s="61" t="str">
        <f ca="1">LeaveTracker[[#This Row],[Days]]&amp;" "&amp;LeaveTracker[[#This Row],[Type of Leave]]</f>
        <v>1 SL</v>
      </c>
      <c r="L5784" s="23">
        <f ca="1">NETWORKDAYS(LeaveTracker[[#This Row],[Start Date]],LeaveTracker[[#This Row],[End Date]],lstHolidays)</f>
        <v>1</v>
      </c>
      <c r="M5784" s="27"/>
    </row>
    <row r="5785" spans="1:13" ht="30" customHeight="1" x14ac:dyDescent="0.3">
      <c r="A5785" s="27">
        <v>1972</v>
      </c>
      <c r="B5785" s="31">
        <v>45071</v>
      </c>
      <c r="C5785" s="31">
        <v>45071</v>
      </c>
      <c r="D5785" s="19" t="s">
        <v>231</v>
      </c>
      <c r="E5785" s="19" t="str">
        <f>IF(ISBLANK(LeaveTracker[[#This Row],[Employee Name]]),"-----",VLOOKUP(LeaveTracker[[#This Row],[Employee Name]],Employees[[Employee Name]:[Office]],7))</f>
        <v>CSWDO</v>
      </c>
      <c r="F5785" s="19" t="str">
        <f>IF(ISBLANK(LeaveTracker[[#This Row],[Employee Name]]),"-----",VLOOKUP(LeaveTracker[[#This Row],[Employee Name]],Employees[[Employee Name]:[Office]],6))</f>
        <v>REGULAR</v>
      </c>
      <c r="G5785" s="24">
        <v>45061</v>
      </c>
      <c r="H5785" s="24">
        <v>45062</v>
      </c>
      <c r="I5785" s="20" t="s">
        <v>81</v>
      </c>
      <c r="K5785" s="61" t="str">
        <f ca="1">LeaveTracker[[#This Row],[Days]]&amp;" "&amp;LeaveTracker[[#This Row],[Type of Leave]]</f>
        <v>2 SL</v>
      </c>
      <c r="L5785" s="23">
        <f ca="1">NETWORKDAYS(LeaveTracker[[#This Row],[Start Date]],LeaveTracker[[#This Row],[End Date]],lstHolidays)</f>
        <v>2</v>
      </c>
      <c r="M5785" s="27"/>
    </row>
    <row r="5786" spans="1:13" ht="30" customHeight="1" x14ac:dyDescent="0.3">
      <c r="A5786" s="27">
        <f t="shared" si="65"/>
        <v>1973</v>
      </c>
      <c r="B5786" s="31">
        <v>45071</v>
      </c>
      <c r="C5786" s="31">
        <v>45071</v>
      </c>
      <c r="D5786" s="19" t="s">
        <v>1952</v>
      </c>
      <c r="E5786" s="19" t="str">
        <f>IF(ISBLANK(LeaveTracker[[#This Row],[Employee Name]]),"-----",VLOOKUP(LeaveTracker[[#This Row],[Employee Name]],Employees[[Employee Name]:[Office]],7))</f>
        <v>NUTRITION OFFICE</v>
      </c>
      <c r="F5786" s="19" t="str">
        <f>IF(ISBLANK(LeaveTracker[[#This Row],[Employee Name]]),"-----",VLOOKUP(LeaveTracker[[#This Row],[Employee Name]],Employees[[Employee Name]:[Office]],6))</f>
        <v>REGULAR</v>
      </c>
      <c r="G5786" s="24">
        <v>45069</v>
      </c>
      <c r="H5786" s="24">
        <v>45070</v>
      </c>
      <c r="I5786" s="19" t="s">
        <v>298</v>
      </c>
      <c r="J5786" s="43" t="s">
        <v>1003</v>
      </c>
      <c r="K5786" s="61" t="str">
        <f ca="1">LeaveTracker[[#This Row],[Days]]&amp;" "&amp;LeaveTracker[[#This Row],[Type of Leave]]</f>
        <v>2 OTHER</v>
      </c>
      <c r="L5786" s="23">
        <f ca="1">NETWORKDAYS(LeaveTracker[[#This Row],[Start Date]],LeaveTracker[[#This Row],[End Date]],lstHolidays)</f>
        <v>2</v>
      </c>
      <c r="M5786" s="27"/>
    </row>
    <row r="5787" spans="1:13" ht="30" customHeight="1" x14ac:dyDescent="0.3">
      <c r="A5787" s="27">
        <f t="shared" si="65"/>
        <v>1974</v>
      </c>
      <c r="B5787" s="31">
        <v>45071</v>
      </c>
      <c r="C5787" s="31">
        <v>45068</v>
      </c>
      <c r="D5787" s="19" t="s">
        <v>2362</v>
      </c>
      <c r="E5787" s="19" t="str">
        <f>IF(ISBLANK(LeaveTracker[[#This Row],[Employee Name]]),"-----",VLOOKUP(LeaveTracker[[#This Row],[Employee Name]],Employees[[Employee Name]:[Office]],7))</f>
        <v>CTO</v>
      </c>
      <c r="F5787" s="19" t="str">
        <f>IF(ISBLANK(LeaveTracker[[#This Row],[Employee Name]]),"-----",VLOOKUP(LeaveTracker[[#This Row],[Employee Name]],Employees[[Employee Name]:[Office]],6))</f>
        <v>JOBCON</v>
      </c>
      <c r="G5787" s="24">
        <v>45065</v>
      </c>
      <c r="H5787" s="24">
        <v>45065</v>
      </c>
      <c r="I5787" s="19" t="s">
        <v>1022</v>
      </c>
      <c r="J5787" s="43" t="s">
        <v>1897</v>
      </c>
      <c r="K5787" s="61" t="str">
        <f ca="1">LeaveTracker[[#This Row],[Days]]&amp;" "&amp;LeaveTracker[[#This Row],[Type of Leave]]</f>
        <v>1 WITHOUTPAY</v>
      </c>
      <c r="L5787" s="23">
        <f ca="1">NETWORKDAYS(LeaveTracker[[#This Row],[Start Date]],LeaveTracker[[#This Row],[End Date]],lstHolidays)</f>
        <v>1</v>
      </c>
      <c r="M5787" s="27"/>
    </row>
    <row r="5788" spans="1:13" ht="30" customHeight="1" x14ac:dyDescent="0.3">
      <c r="A5788" s="27">
        <f t="shared" si="65"/>
        <v>1975</v>
      </c>
      <c r="B5788" s="31">
        <v>45072</v>
      </c>
      <c r="C5788" s="31">
        <v>45071</v>
      </c>
      <c r="D5788" s="19" t="s">
        <v>2367</v>
      </c>
      <c r="E5788" s="19" t="str">
        <f>IF(ISBLANK(LeaveTracker[[#This Row],[Employee Name]]),"-----",VLOOKUP(LeaveTracker[[#This Row],[Employee Name]],Employees[[Employee Name]:[Office]],7))</f>
        <v>CSWDO</v>
      </c>
      <c r="F5788" s="19" t="str">
        <f>IF(ISBLANK(LeaveTracker[[#This Row],[Employee Name]]),"-----",VLOOKUP(LeaveTracker[[#This Row],[Employee Name]],Employees[[Employee Name]:[Office]],6))</f>
        <v>REGULAR</v>
      </c>
      <c r="G5788" s="24">
        <v>45112</v>
      </c>
      <c r="H5788" s="24">
        <v>45114</v>
      </c>
      <c r="I5788" s="20" t="s">
        <v>298</v>
      </c>
      <c r="J5788" s="43" t="s">
        <v>1003</v>
      </c>
      <c r="K5788" s="61" t="str">
        <f ca="1">LeaveTracker[[#This Row],[Days]]&amp;" "&amp;LeaveTracker[[#This Row],[Type of Leave]]</f>
        <v>3 OTHER</v>
      </c>
      <c r="L5788" s="23">
        <f ca="1">NETWORKDAYS(LeaveTracker[[#This Row],[Start Date]],LeaveTracker[[#This Row],[End Date]],lstHolidays)</f>
        <v>3</v>
      </c>
      <c r="M5788" s="27"/>
    </row>
    <row r="5789" spans="1:13" ht="30" customHeight="1" x14ac:dyDescent="0.3">
      <c r="A5789" s="27">
        <f t="shared" si="65"/>
        <v>1976</v>
      </c>
      <c r="B5789" s="31">
        <v>45072</v>
      </c>
      <c r="C5789" s="31">
        <v>45072</v>
      </c>
      <c r="D5789" s="20" t="s">
        <v>2367</v>
      </c>
      <c r="E5789" s="19" t="str">
        <f>IF(ISBLANK(LeaveTracker[[#This Row],[Employee Name]]),"-----",VLOOKUP(LeaveTracker[[#This Row],[Employee Name]],Employees[[Employee Name]:[Office]],7))</f>
        <v>CSWDO</v>
      </c>
      <c r="F5789" s="19" t="str">
        <f>IF(ISBLANK(LeaveTracker[[#This Row],[Employee Name]]),"-----",VLOOKUP(LeaveTracker[[#This Row],[Employee Name]],Employees[[Employee Name]:[Office]],6))</f>
        <v>REGULAR</v>
      </c>
      <c r="G5789" s="24">
        <v>45117</v>
      </c>
      <c r="H5789" s="24">
        <v>45121</v>
      </c>
      <c r="I5789" s="20" t="s">
        <v>82</v>
      </c>
      <c r="K5789" s="61" t="str">
        <f ca="1">LeaveTracker[[#This Row],[Days]]&amp;" "&amp;LeaveTracker[[#This Row],[Type of Leave]]</f>
        <v>5 VL</v>
      </c>
      <c r="L5789" s="23">
        <f ca="1">NETWORKDAYS(LeaveTracker[[#This Row],[Start Date]],LeaveTracker[[#This Row],[End Date]],lstHolidays)</f>
        <v>5</v>
      </c>
      <c r="M5789" s="27"/>
    </row>
    <row r="5790" spans="1:13" ht="30" customHeight="1" x14ac:dyDescent="0.3">
      <c r="A5790" s="27">
        <f t="shared" si="65"/>
        <v>1977</v>
      </c>
      <c r="B5790" s="31">
        <v>45072</v>
      </c>
      <c r="C5790" s="31">
        <v>45072</v>
      </c>
      <c r="D5790" s="19" t="s">
        <v>2367</v>
      </c>
      <c r="E5790" s="19" t="str">
        <f>IF(ISBLANK(LeaveTracker[[#This Row],[Employee Name]]),"-----",VLOOKUP(LeaveTracker[[#This Row],[Employee Name]],Employees[[Employee Name]:[Office]],7))</f>
        <v>CSWDO</v>
      </c>
      <c r="F5790" s="19" t="str">
        <f>IF(ISBLANK(LeaveTracker[[#This Row],[Employee Name]]),"-----",VLOOKUP(LeaveTracker[[#This Row],[Employee Name]],Employees[[Employee Name]:[Office]],6))</f>
        <v>REGULAR</v>
      </c>
      <c r="G5790" s="24">
        <v>45124</v>
      </c>
      <c r="H5790" s="24">
        <v>45134</v>
      </c>
      <c r="I5790" s="20" t="s">
        <v>82</v>
      </c>
      <c r="K5790" s="61" t="str">
        <f ca="1">LeaveTracker[[#This Row],[Days]]&amp;" "&amp;LeaveTracker[[#This Row],[Type of Leave]]</f>
        <v>9 VL</v>
      </c>
      <c r="L5790" s="23">
        <f ca="1">NETWORKDAYS(LeaveTracker[[#This Row],[Start Date]],LeaveTracker[[#This Row],[End Date]],lstHolidays)</f>
        <v>9</v>
      </c>
      <c r="M5790" s="27"/>
    </row>
    <row r="5791" spans="1:13" ht="30" customHeight="1" x14ac:dyDescent="0.3">
      <c r="A5791" s="27">
        <f>A5790+1</f>
        <v>1978</v>
      </c>
      <c r="B5791" s="31">
        <v>45075</v>
      </c>
      <c r="C5791" s="31">
        <v>45075</v>
      </c>
      <c r="D5791" s="19" t="s">
        <v>2371</v>
      </c>
      <c r="E5791" s="19" t="str">
        <f>IF(ISBLANK(LeaveTracker[[#This Row],[Employee Name]]),"-----",VLOOKUP(LeaveTracker[[#This Row],[Employee Name]],Employees[[Employee Name]:[Office]],7))</f>
        <v>CSWDO</v>
      </c>
      <c r="F5791" s="19" t="str">
        <f>IF(ISBLANK(LeaveTracker[[#This Row],[Employee Name]]),"-----",VLOOKUP(LeaveTracker[[#This Row],[Employee Name]],Employees[[Employee Name]:[Office]],6))</f>
        <v>REGULAR</v>
      </c>
      <c r="G5791" s="24">
        <v>45112</v>
      </c>
      <c r="H5791" s="24">
        <v>45114</v>
      </c>
      <c r="I5791" s="20" t="s">
        <v>298</v>
      </c>
      <c r="J5791" s="43" t="s">
        <v>1003</v>
      </c>
      <c r="K5791" s="61" t="str">
        <f ca="1">LeaveTracker[[#This Row],[Days]]&amp;" "&amp;LeaveTracker[[#This Row],[Type of Leave]]</f>
        <v>3 OTHER</v>
      </c>
      <c r="L5791" s="23">
        <f ca="1">NETWORKDAYS(LeaveTracker[[#This Row],[Start Date]],LeaveTracker[[#This Row],[End Date]],lstHolidays)</f>
        <v>3</v>
      </c>
      <c r="M5791" s="27"/>
    </row>
    <row r="5792" spans="1:13" ht="30" customHeight="1" x14ac:dyDescent="0.3">
      <c r="A5792" s="27">
        <f>A5791+1</f>
        <v>1979</v>
      </c>
      <c r="B5792" s="31">
        <v>45075</v>
      </c>
      <c r="C5792" s="31">
        <v>45075</v>
      </c>
      <c r="D5792" s="19" t="s">
        <v>2371</v>
      </c>
      <c r="E5792" s="19" t="str">
        <f>IF(ISBLANK(LeaveTracker[[#This Row],[Employee Name]]),"-----",VLOOKUP(LeaveTracker[[#This Row],[Employee Name]],Employees[[Employee Name]:[Office]],7))</f>
        <v>CSWDO</v>
      </c>
      <c r="F5792" s="19" t="str">
        <f>IF(ISBLANK(LeaveTracker[[#This Row],[Employee Name]]),"-----",VLOOKUP(LeaveTracker[[#This Row],[Employee Name]],Employees[[Employee Name]:[Office]],6))</f>
        <v>REGULAR</v>
      </c>
      <c r="G5792" s="24">
        <v>45117</v>
      </c>
      <c r="H5792" s="24">
        <v>45121</v>
      </c>
      <c r="I5792" s="20" t="s">
        <v>82</v>
      </c>
      <c r="K5792" s="61" t="str">
        <f ca="1">LeaveTracker[[#This Row],[Days]]&amp;" "&amp;LeaveTracker[[#This Row],[Type of Leave]]</f>
        <v>5 VL</v>
      </c>
      <c r="L5792" s="23">
        <f ca="1">NETWORKDAYS(LeaveTracker[[#This Row],[Start Date]],LeaveTracker[[#This Row],[End Date]],lstHolidays)</f>
        <v>5</v>
      </c>
      <c r="M5792" s="27"/>
    </row>
    <row r="5793" spans="1:13" ht="30" customHeight="1" x14ac:dyDescent="0.3">
      <c r="A5793" s="27">
        <f>A5792+1</f>
        <v>1980</v>
      </c>
      <c r="B5793" s="31">
        <v>45075</v>
      </c>
      <c r="C5793" s="31">
        <v>45075</v>
      </c>
      <c r="D5793" s="19" t="s">
        <v>2371</v>
      </c>
      <c r="E5793" s="19" t="str">
        <f>IF(ISBLANK(LeaveTracker[[#This Row],[Employee Name]]),"-----",VLOOKUP(LeaveTracker[[#This Row],[Employee Name]],Employees[[Employee Name]:[Office]],7))</f>
        <v>CSWDO</v>
      </c>
      <c r="F5793" s="19" t="str">
        <f>IF(ISBLANK(LeaveTracker[[#This Row],[Employee Name]]),"-----",VLOOKUP(LeaveTracker[[#This Row],[Employee Name]],Employees[[Employee Name]:[Office]],6))</f>
        <v>REGULAR</v>
      </c>
      <c r="G5793" s="24">
        <v>45124</v>
      </c>
      <c r="H5793" s="24">
        <v>45134</v>
      </c>
      <c r="I5793" s="20" t="s">
        <v>82</v>
      </c>
      <c r="K5793" s="61" t="str">
        <f ca="1">LeaveTracker[[#This Row],[Days]]&amp;" "&amp;LeaveTracker[[#This Row],[Type of Leave]]</f>
        <v>9 VL</v>
      </c>
      <c r="L5793" s="23">
        <f ca="1">NETWORKDAYS(LeaveTracker[[#This Row],[Start Date]],LeaveTracker[[#This Row],[End Date]],lstHolidays)</f>
        <v>9</v>
      </c>
      <c r="M5793" s="27"/>
    </row>
    <row r="5794" spans="1:13" ht="30" customHeight="1" x14ac:dyDescent="0.3">
      <c r="A5794" s="27">
        <f>A5793+1</f>
        <v>1981</v>
      </c>
      <c r="B5794" s="31">
        <v>45075</v>
      </c>
      <c r="C5794" s="31">
        <v>45014</v>
      </c>
      <c r="D5794" s="19" t="s">
        <v>1944</v>
      </c>
      <c r="E5794" s="19">
        <f>IF(ISBLANK(LeaveTracker[[#This Row],[Employee Name]]),"-----",VLOOKUP(LeaveTracker[[#This Row],[Employee Name]],Employees[[Employee Name]:[Office]],7))</f>
        <v>0</v>
      </c>
      <c r="F5794" s="19" t="str">
        <f>IF(ISBLANK(LeaveTracker[[#This Row],[Employee Name]]),"-----",VLOOKUP(LeaveTracker[[#This Row],[Employee Name]],Employees[[Employee Name]:[Office]],6))</f>
        <v>JOBCON</v>
      </c>
      <c r="G5794" s="24">
        <v>45013</v>
      </c>
      <c r="H5794" s="24">
        <v>45013</v>
      </c>
      <c r="I5794" s="19" t="s">
        <v>81</v>
      </c>
      <c r="J5794" s="43" t="s">
        <v>1897</v>
      </c>
      <c r="K5794" s="61" t="str">
        <f ca="1">LeaveTracker[[#This Row],[Days]]&amp;" "&amp;LeaveTracker[[#This Row],[Type of Leave]]</f>
        <v>1 SL</v>
      </c>
      <c r="L5794" s="23">
        <f ca="1">NETWORKDAYS(LeaveTracker[[#This Row],[Start Date]],LeaveTracker[[#This Row],[End Date]],lstHolidays)</f>
        <v>1</v>
      </c>
      <c r="M5794" s="27"/>
    </row>
    <row r="5795" spans="1:13" ht="30" customHeight="1" x14ac:dyDescent="0.3">
      <c r="A5795" s="27">
        <f t="shared" ref="A5795:A5858" si="66">A5794+1</f>
        <v>1982</v>
      </c>
      <c r="B5795" s="31">
        <v>45077</v>
      </c>
      <c r="C5795" s="31">
        <v>45014</v>
      </c>
      <c r="D5795" s="19" t="s">
        <v>1923</v>
      </c>
      <c r="E5795" s="19" t="str">
        <f>IF(ISBLANK(LeaveTracker[[#This Row],[Employee Name]]),"-----",VLOOKUP(LeaveTracker[[#This Row],[Employee Name]],Employees[[Employee Name]:[Office]],7))</f>
        <v>TCNHS - ISHS</v>
      </c>
      <c r="F5795" s="19" t="str">
        <f>IF(ISBLANK(LeaveTracker[[#This Row],[Employee Name]]),"-----",VLOOKUP(LeaveTracker[[#This Row],[Employee Name]],Employees[[Employee Name]:[Office]],6))</f>
        <v>CASUAL</v>
      </c>
      <c r="G5795" s="24">
        <v>45013</v>
      </c>
      <c r="H5795" s="24">
        <v>45013</v>
      </c>
      <c r="I5795" s="20" t="s">
        <v>81</v>
      </c>
      <c r="J5795" s="43" t="s">
        <v>1897</v>
      </c>
      <c r="K5795" s="61" t="str">
        <f ca="1">LeaveTracker[[#This Row],[Days]]&amp;" "&amp;LeaveTracker[[#This Row],[Type of Leave]]</f>
        <v>1 SL</v>
      </c>
      <c r="L5795" s="23">
        <f ca="1">NETWORKDAYS(LeaveTracker[[#This Row],[Start Date]],LeaveTracker[[#This Row],[End Date]],lstHolidays)</f>
        <v>1</v>
      </c>
      <c r="M5795" s="27"/>
    </row>
    <row r="5796" spans="1:13" ht="30" customHeight="1" x14ac:dyDescent="0.3">
      <c r="A5796" s="27">
        <f t="shared" si="66"/>
        <v>1983</v>
      </c>
      <c r="B5796" s="31">
        <v>45077</v>
      </c>
      <c r="C5796" s="31">
        <v>45041</v>
      </c>
      <c r="D5796" s="19" t="s">
        <v>1859</v>
      </c>
      <c r="E5796" s="19" t="str">
        <f>IF(ISBLANK(LeaveTracker[[#This Row],[Employee Name]]),"-----",VLOOKUP(LeaveTracker[[#This Row],[Employee Name]],Employees[[Employee Name]:[Office]],7))</f>
        <v>TCNHS-ISHS</v>
      </c>
      <c r="F5796" s="19" t="str">
        <f>IF(ISBLANK(LeaveTracker[[#This Row],[Employee Name]]),"-----",VLOOKUP(LeaveTracker[[#This Row],[Employee Name]],Employees[[Employee Name]:[Office]],6))</f>
        <v>CASUAL</v>
      </c>
      <c r="G5796" s="24">
        <v>45029</v>
      </c>
      <c r="H5796" s="24">
        <v>45029</v>
      </c>
      <c r="I5796" s="20" t="s">
        <v>298</v>
      </c>
      <c r="J5796" s="43" t="s">
        <v>1897</v>
      </c>
      <c r="K5796" s="61" t="str">
        <f ca="1">LeaveTracker[[#This Row],[Days]]&amp;" "&amp;LeaveTracker[[#This Row],[Type of Leave]]</f>
        <v>1 OTHER</v>
      </c>
      <c r="L5796" s="23">
        <f ca="1">NETWORKDAYS(LeaveTracker[[#This Row],[Start Date]],LeaveTracker[[#This Row],[End Date]],lstHolidays)</f>
        <v>1</v>
      </c>
      <c r="M5796" s="27"/>
    </row>
    <row r="5797" spans="1:13" ht="30" customHeight="1" x14ac:dyDescent="0.3">
      <c r="A5797" s="27">
        <f t="shared" si="66"/>
        <v>1984</v>
      </c>
      <c r="B5797" s="31">
        <v>45077</v>
      </c>
      <c r="C5797" s="31">
        <v>45027</v>
      </c>
      <c r="D5797" s="19" t="s">
        <v>1859</v>
      </c>
      <c r="E5797" s="19" t="str">
        <f>IF(ISBLANK(LeaveTracker[[#This Row],[Employee Name]]),"-----",VLOOKUP(LeaveTracker[[#This Row],[Employee Name]],Employees[[Employee Name]:[Office]],7))</f>
        <v>TCNHS-ISHS</v>
      </c>
      <c r="F5797" s="19" t="str">
        <f>IF(ISBLANK(LeaveTracker[[#This Row],[Employee Name]]),"-----",VLOOKUP(LeaveTracker[[#This Row],[Employee Name]],Employees[[Employee Name]:[Office]],6))</f>
        <v>CASUAL</v>
      </c>
      <c r="G5797" s="24">
        <v>45014</v>
      </c>
      <c r="H5797" s="24">
        <v>45014</v>
      </c>
      <c r="I5797" s="20" t="s">
        <v>81</v>
      </c>
      <c r="J5797" s="43" t="s">
        <v>1897</v>
      </c>
      <c r="K5797" s="61" t="str">
        <f ca="1">LeaveTracker[[#This Row],[Days]]&amp;" "&amp;LeaveTracker[[#This Row],[Type of Leave]]</f>
        <v>1 SL</v>
      </c>
      <c r="L5797" s="23">
        <f ca="1">NETWORKDAYS(LeaveTracker[[#This Row],[Start Date]],LeaveTracker[[#This Row],[End Date]],lstHolidays)</f>
        <v>1</v>
      </c>
      <c r="M5797" s="27"/>
    </row>
    <row r="5798" spans="1:13" ht="30" customHeight="1" x14ac:dyDescent="0.3">
      <c r="A5798" s="27">
        <f t="shared" si="66"/>
        <v>1985</v>
      </c>
      <c r="B5798" s="31">
        <v>45077</v>
      </c>
      <c r="C5798" s="31">
        <v>45077</v>
      </c>
      <c r="D5798" s="19" t="s">
        <v>2276</v>
      </c>
      <c r="E5798" s="19">
        <f>IF(ISBLANK(LeaveTracker[[#This Row],[Employee Name]]),"-----",VLOOKUP(LeaveTracker[[#This Row],[Employee Name]],Employees[[Employee Name]:[Office]],7))</f>
        <v>0</v>
      </c>
      <c r="F5798" s="19">
        <f>IF(ISBLANK(LeaveTracker[[#This Row],[Employee Name]]),"-----",VLOOKUP(LeaveTracker[[#This Row],[Employee Name]],Employees[[Employee Name]:[Office]],6))</f>
        <v>0</v>
      </c>
      <c r="G5798" s="24">
        <v>45042</v>
      </c>
      <c r="H5798" s="24">
        <v>45042</v>
      </c>
      <c r="I5798" s="20" t="s">
        <v>81</v>
      </c>
      <c r="J5798" s="43" t="s">
        <v>1897</v>
      </c>
      <c r="K5798" s="61" t="str">
        <f ca="1">LeaveTracker[[#This Row],[Days]]&amp;" "&amp;LeaveTracker[[#This Row],[Type of Leave]]</f>
        <v>1 SL</v>
      </c>
      <c r="L5798" s="23">
        <f ca="1">NETWORKDAYS(LeaveTracker[[#This Row],[Start Date]],LeaveTracker[[#This Row],[End Date]],lstHolidays)</f>
        <v>1</v>
      </c>
      <c r="M5798" s="27"/>
    </row>
    <row r="5799" spans="1:13" ht="30" customHeight="1" x14ac:dyDescent="0.3">
      <c r="A5799" s="27">
        <f t="shared" si="66"/>
        <v>1986</v>
      </c>
      <c r="B5799" s="31">
        <v>45077</v>
      </c>
      <c r="C5799" s="31">
        <v>45008</v>
      </c>
      <c r="D5799" s="19" t="s">
        <v>2276</v>
      </c>
      <c r="E5799" s="19">
        <f>IF(ISBLANK(LeaveTracker[[#This Row],[Employee Name]]),"-----",VLOOKUP(LeaveTracker[[#This Row],[Employee Name]],Employees[[Employee Name]:[Office]],7))</f>
        <v>0</v>
      </c>
      <c r="F5799" s="19">
        <f>IF(ISBLANK(LeaveTracker[[#This Row],[Employee Name]]),"-----",VLOOKUP(LeaveTracker[[#This Row],[Employee Name]],Employees[[Employee Name]:[Office]],6))</f>
        <v>0</v>
      </c>
      <c r="G5799" s="24">
        <v>45008</v>
      </c>
      <c r="H5799" s="24">
        <v>45009</v>
      </c>
      <c r="I5799" s="20" t="s">
        <v>81</v>
      </c>
      <c r="J5799" s="43" t="s">
        <v>1897</v>
      </c>
      <c r="K5799" s="61" t="str">
        <f ca="1">LeaveTracker[[#This Row],[Days]]&amp;" "&amp;LeaveTracker[[#This Row],[Type of Leave]]</f>
        <v>2 SL</v>
      </c>
      <c r="L5799" s="23">
        <f ca="1">NETWORKDAYS(LeaveTracker[[#This Row],[Start Date]],LeaveTracker[[#This Row],[End Date]],lstHolidays)</f>
        <v>2</v>
      </c>
      <c r="M5799" s="27"/>
    </row>
    <row r="5800" spans="1:13" ht="30" customHeight="1" x14ac:dyDescent="0.3">
      <c r="A5800" s="27">
        <f t="shared" si="66"/>
        <v>1987</v>
      </c>
      <c r="B5800" s="31">
        <v>45077</v>
      </c>
      <c r="C5800" s="31">
        <v>45051</v>
      </c>
      <c r="D5800" s="19" t="s">
        <v>2284</v>
      </c>
      <c r="E5800" s="19" t="str">
        <f>IF(ISBLANK(LeaveTracker[[#This Row],[Employee Name]]),"-----",VLOOKUP(LeaveTracker[[#This Row],[Employee Name]],Employees[[Employee Name]:[Office]],7))</f>
        <v>SHS</v>
      </c>
      <c r="F5800" s="19">
        <f>IF(ISBLANK(LeaveTracker[[#This Row],[Employee Name]]),"-----",VLOOKUP(LeaveTracker[[#This Row],[Employee Name]],Employees[[Employee Name]:[Office]],6))</f>
        <v>0</v>
      </c>
      <c r="G5800" s="24">
        <v>45066</v>
      </c>
      <c r="H5800" s="24">
        <v>45066</v>
      </c>
      <c r="I5800" s="20" t="s">
        <v>81</v>
      </c>
      <c r="J5800" s="43" t="s">
        <v>1897</v>
      </c>
      <c r="K5800" s="61" t="str">
        <f>LeaveTracker[[#This Row],[Days]]&amp;" "&amp;LeaveTracker[[#This Row],[Type of Leave]]</f>
        <v>1 SL</v>
      </c>
      <c r="L5800" s="23">
        <v>1</v>
      </c>
      <c r="M5800" s="27"/>
    </row>
    <row r="5801" spans="1:13" ht="30" customHeight="1" x14ac:dyDescent="0.3">
      <c r="A5801" s="27">
        <f t="shared" si="66"/>
        <v>1988</v>
      </c>
      <c r="B5801" s="31">
        <v>45077</v>
      </c>
      <c r="C5801" s="31">
        <v>44988</v>
      </c>
      <c r="D5801" s="19" t="s">
        <v>2284</v>
      </c>
      <c r="E5801" s="19" t="str">
        <f>IF(ISBLANK(LeaveTracker[[#This Row],[Employee Name]]),"-----",VLOOKUP(LeaveTracker[[#This Row],[Employee Name]],Employees[[Employee Name]:[Office]],7))</f>
        <v>SHS</v>
      </c>
      <c r="F5801" s="19">
        <f>IF(ISBLANK(LeaveTracker[[#This Row],[Employee Name]]),"-----",VLOOKUP(LeaveTracker[[#This Row],[Employee Name]],Employees[[Employee Name]:[Office]],6))</f>
        <v>0</v>
      </c>
      <c r="G5801" s="24">
        <v>44985</v>
      </c>
      <c r="H5801" s="24">
        <v>44985</v>
      </c>
      <c r="I5801" s="20" t="s">
        <v>81</v>
      </c>
      <c r="J5801" s="43" t="s">
        <v>1897</v>
      </c>
      <c r="K5801" s="61" t="str">
        <f>LeaveTracker[[#This Row],[Days]]&amp;" "&amp;LeaveTracker[[#This Row],[Type of Leave]]</f>
        <v>1 SL</v>
      </c>
      <c r="L5801" s="23">
        <v>1</v>
      </c>
      <c r="M5801" s="27"/>
    </row>
    <row r="5802" spans="1:13" ht="30" customHeight="1" x14ac:dyDescent="0.3">
      <c r="A5802" s="27">
        <f t="shared" si="66"/>
        <v>1989</v>
      </c>
      <c r="B5802" s="31">
        <v>45077</v>
      </c>
      <c r="C5802" s="31">
        <v>44996</v>
      </c>
      <c r="D5802" s="19" t="s">
        <v>2284</v>
      </c>
      <c r="E5802" s="19" t="str">
        <f>IF(ISBLANK(LeaveTracker[[#This Row],[Employee Name]]),"-----",VLOOKUP(LeaveTracker[[#This Row],[Employee Name]],Employees[[Employee Name]:[Office]],7))</f>
        <v>SHS</v>
      </c>
      <c r="F5802" s="19">
        <f>IF(ISBLANK(LeaveTracker[[#This Row],[Employee Name]]),"-----",VLOOKUP(LeaveTracker[[#This Row],[Employee Name]],Employees[[Employee Name]:[Office]],6))</f>
        <v>0</v>
      </c>
      <c r="G5802" s="24">
        <v>44998</v>
      </c>
      <c r="H5802" s="24">
        <v>44998</v>
      </c>
      <c r="I5802" s="20" t="s">
        <v>81</v>
      </c>
      <c r="J5802" s="43" t="s">
        <v>1897</v>
      </c>
      <c r="K5802" s="61" t="str">
        <f ca="1">LeaveTracker[[#This Row],[Days]]&amp;" "&amp;LeaveTracker[[#This Row],[Type of Leave]]</f>
        <v>1 SL</v>
      </c>
      <c r="L5802" s="23">
        <f ca="1">NETWORKDAYS(LeaveTracker[[#This Row],[Start Date]],LeaveTracker[[#This Row],[End Date]],lstHolidays)</f>
        <v>1</v>
      </c>
      <c r="M5802" s="27"/>
    </row>
    <row r="5803" spans="1:13" ht="30" customHeight="1" x14ac:dyDescent="0.3">
      <c r="A5803" s="27">
        <f t="shared" si="66"/>
        <v>1990</v>
      </c>
      <c r="B5803" s="31">
        <v>45077</v>
      </c>
      <c r="C5803" s="31">
        <v>45058</v>
      </c>
      <c r="D5803" s="19" t="s">
        <v>2372</v>
      </c>
      <c r="E5803" s="19"/>
      <c r="F5803" s="19"/>
      <c r="G5803" s="24">
        <v>45056</v>
      </c>
      <c r="H5803" s="24">
        <v>45057</v>
      </c>
      <c r="I5803" s="20" t="s">
        <v>81</v>
      </c>
      <c r="J5803" s="43" t="s">
        <v>1897</v>
      </c>
      <c r="K5803" s="61" t="s">
        <v>2374</v>
      </c>
      <c r="L5803" s="23">
        <v>2</v>
      </c>
      <c r="M5803" s="27"/>
    </row>
    <row r="5804" spans="1:13" ht="30" customHeight="1" x14ac:dyDescent="0.3">
      <c r="A5804" s="27">
        <f t="shared" si="66"/>
        <v>1991</v>
      </c>
      <c r="B5804" s="31">
        <v>45077</v>
      </c>
      <c r="C5804" s="31">
        <v>45062</v>
      </c>
      <c r="D5804" s="19" t="s">
        <v>1923</v>
      </c>
      <c r="E5804" s="19" t="str">
        <f>IF(ISBLANK(LeaveTracker[[#This Row],[Employee Name]]),"-----",VLOOKUP(LeaveTracker[[#This Row],[Employee Name]],Employees[[Employee Name]:[Office]],7))</f>
        <v>TCNHS - ISHS</v>
      </c>
      <c r="F5804" s="19" t="str">
        <f>IF(ISBLANK(LeaveTracker[[#This Row],[Employee Name]]),"-----",VLOOKUP(LeaveTracker[[#This Row],[Employee Name]],Employees[[Employee Name]:[Office]],6))</f>
        <v>CASUAL</v>
      </c>
      <c r="G5804" s="24">
        <v>45061</v>
      </c>
      <c r="H5804" s="24">
        <v>45061</v>
      </c>
      <c r="I5804" s="20" t="s">
        <v>81</v>
      </c>
      <c r="J5804" s="43" t="s">
        <v>1897</v>
      </c>
      <c r="K5804" s="61" t="str">
        <f ca="1">LeaveTracker[[#This Row],[Days]]&amp;" "&amp;LeaveTracker[[#This Row],[Type of Leave]]</f>
        <v>1 SL</v>
      </c>
      <c r="L5804" s="23">
        <f ca="1">NETWORKDAYS(LeaveTracker[[#This Row],[Start Date]],LeaveTracker[[#This Row],[End Date]],lstHolidays)</f>
        <v>1</v>
      </c>
      <c r="M5804" s="27"/>
    </row>
    <row r="5805" spans="1:13" ht="30" customHeight="1" x14ac:dyDescent="0.3">
      <c r="A5805" s="27">
        <f t="shared" si="66"/>
        <v>1992</v>
      </c>
      <c r="B5805" s="31">
        <v>45077</v>
      </c>
      <c r="C5805" s="31">
        <v>45102</v>
      </c>
      <c r="D5805" s="19" t="s">
        <v>1853</v>
      </c>
      <c r="E5805" s="19" t="str">
        <f>IF(ISBLANK(LeaveTracker[[#This Row],[Employee Name]]),"-----",VLOOKUP(LeaveTracker[[#This Row],[Employee Name]],Employees[[Employee Name]:[Office]],7))</f>
        <v>VMO/SP</v>
      </c>
      <c r="F5805" s="19" t="str">
        <f>IF(ISBLANK(LeaveTracker[[#This Row],[Employee Name]]),"-----",VLOOKUP(LeaveTracker[[#This Row],[Employee Name]],Employees[[Employee Name]:[Office]],6))</f>
        <v>CASUAL</v>
      </c>
      <c r="G5805" s="24">
        <v>45107</v>
      </c>
      <c r="H5805" s="24">
        <v>45108</v>
      </c>
      <c r="I5805" s="20" t="s">
        <v>82</v>
      </c>
      <c r="K5805" s="61" t="str">
        <f ca="1">LeaveTracker[[#This Row],[Days]]&amp;" "&amp;LeaveTracker[[#This Row],[Type of Leave]]</f>
        <v>1 VL</v>
      </c>
      <c r="L5805" s="23">
        <f ca="1">NETWORKDAYS(LeaveTracker[[#This Row],[Start Date]],LeaveTracker[[#This Row],[End Date]],lstHolidays)</f>
        <v>1</v>
      </c>
      <c r="M5805" s="27"/>
    </row>
    <row r="5806" spans="1:13" ht="30" customHeight="1" x14ac:dyDescent="0.3">
      <c r="A5806" s="27">
        <f t="shared" si="66"/>
        <v>1993</v>
      </c>
      <c r="B5806" s="31">
        <v>45077</v>
      </c>
      <c r="C5806" s="31">
        <v>45068</v>
      </c>
      <c r="D5806" s="19" t="s">
        <v>2247</v>
      </c>
      <c r="E5806" s="19" t="str">
        <f>IF(ISBLANK(LeaveTracker[[#This Row],[Employee Name]]),"-----",VLOOKUP(LeaveTracker[[#This Row],[Employee Name]],Employees[[Employee Name]:[Office]],7))</f>
        <v>SANGGUNIANG PANLUNGSOD</v>
      </c>
      <c r="F5806" s="19">
        <f>IF(ISBLANK(LeaveTracker[[#This Row],[Employee Name]]),"-----",VLOOKUP(LeaveTracker[[#This Row],[Employee Name]],Employees[[Employee Name]:[Office]],6))</f>
        <v>0</v>
      </c>
      <c r="G5806" s="24">
        <v>45065</v>
      </c>
      <c r="H5806" s="24">
        <v>45065</v>
      </c>
      <c r="I5806" s="20" t="s">
        <v>81</v>
      </c>
      <c r="K5806" s="61" t="str">
        <f ca="1">LeaveTracker[[#This Row],[Days]]&amp;" "&amp;LeaveTracker[[#This Row],[Type of Leave]]</f>
        <v>1 SL</v>
      </c>
      <c r="L5806" s="23">
        <f ca="1">NETWORKDAYS(LeaveTracker[[#This Row],[Start Date]],LeaveTracker[[#This Row],[End Date]],lstHolidays)</f>
        <v>1</v>
      </c>
      <c r="M5806" s="27"/>
    </row>
    <row r="5807" spans="1:13" ht="30" customHeight="1" x14ac:dyDescent="0.3">
      <c r="A5807" s="27">
        <f t="shared" si="66"/>
        <v>1994</v>
      </c>
      <c r="B5807" s="31">
        <v>45077</v>
      </c>
      <c r="C5807" s="31">
        <v>45062</v>
      </c>
      <c r="D5807" s="19" t="s">
        <v>1838</v>
      </c>
      <c r="E5807" s="19" t="str">
        <f>IF(ISBLANK(LeaveTracker[[#This Row],[Employee Name]]),"-----",VLOOKUP(LeaveTracker[[#This Row],[Employee Name]],Employees[[Employee Name]:[Office]],7))</f>
        <v>SP</v>
      </c>
      <c r="F5807" s="19" t="str">
        <f>IF(ISBLANK(LeaveTracker[[#This Row],[Employee Name]]),"-----",VLOOKUP(LeaveTracker[[#This Row],[Employee Name]],Employees[[Employee Name]:[Office]],6))</f>
        <v>CASUAL</v>
      </c>
      <c r="G5807" s="24">
        <v>45051</v>
      </c>
      <c r="H5807" s="24">
        <v>45051</v>
      </c>
      <c r="I5807" s="20" t="s">
        <v>81</v>
      </c>
      <c r="K5807" s="61" t="str">
        <f ca="1">LeaveTracker[[#This Row],[Days]]&amp;" "&amp;LeaveTracker[[#This Row],[Type of Leave]]</f>
        <v>1 SL</v>
      </c>
      <c r="L5807" s="23">
        <f ca="1">NETWORKDAYS(LeaveTracker[[#This Row],[Start Date]],LeaveTracker[[#This Row],[End Date]],lstHolidays)</f>
        <v>1</v>
      </c>
      <c r="M5807" s="27"/>
    </row>
    <row r="5808" spans="1:13" ht="30" customHeight="1" x14ac:dyDescent="0.3">
      <c r="A5808" s="27">
        <f t="shared" si="66"/>
        <v>1995</v>
      </c>
      <c r="B5808" s="31">
        <v>45077</v>
      </c>
      <c r="C5808" s="31">
        <v>45062</v>
      </c>
      <c r="D5808" s="19" t="s">
        <v>1838</v>
      </c>
      <c r="E5808" s="19" t="str">
        <f>IF(ISBLANK(LeaveTracker[[#This Row],[Employee Name]]),"-----",VLOOKUP(LeaveTracker[[#This Row],[Employee Name]],Employees[[Employee Name]:[Office]],7))</f>
        <v>SP</v>
      </c>
      <c r="F5808" s="19" t="str">
        <f>IF(ISBLANK(LeaveTracker[[#This Row],[Employee Name]]),"-----",VLOOKUP(LeaveTracker[[#This Row],[Employee Name]],Employees[[Employee Name]:[Office]],6))</f>
        <v>CASUAL</v>
      </c>
      <c r="G5808" s="24">
        <v>45061</v>
      </c>
      <c r="H5808" s="24">
        <v>45061</v>
      </c>
      <c r="I5808" s="20" t="s">
        <v>81</v>
      </c>
      <c r="K5808" s="61" t="str">
        <f ca="1">LeaveTracker[[#This Row],[Days]]&amp;" "&amp;LeaveTracker[[#This Row],[Type of Leave]]</f>
        <v>1 SL</v>
      </c>
      <c r="L5808" s="23">
        <f ca="1">NETWORKDAYS(LeaveTracker[[#This Row],[Start Date]],LeaveTracker[[#This Row],[End Date]],lstHolidays)</f>
        <v>1</v>
      </c>
      <c r="M5808" s="27"/>
    </row>
    <row r="5809" spans="1:13" ht="30" customHeight="1" x14ac:dyDescent="0.3">
      <c r="A5809" s="27">
        <f t="shared" si="66"/>
        <v>1996</v>
      </c>
      <c r="B5809" s="31">
        <v>45077</v>
      </c>
      <c r="C5809" s="31">
        <v>45076</v>
      </c>
      <c r="D5809" s="19" t="s">
        <v>1764</v>
      </c>
      <c r="E5809" s="19" t="str">
        <f>IF(ISBLANK(LeaveTracker[[#This Row],[Employee Name]]),"-----",VLOOKUP(LeaveTracker[[#This Row],[Employee Name]],Employees[[Employee Name]:[Office]],7))</f>
        <v>SP</v>
      </c>
      <c r="F5809" s="19" t="str">
        <f>IF(ISBLANK(LeaveTracker[[#This Row],[Employee Name]]),"-----",VLOOKUP(LeaveTracker[[#This Row],[Employee Name]],Employees[[Employee Name]:[Office]],6))</f>
        <v>CASUAL</v>
      </c>
      <c r="G5809" s="24">
        <v>45075</v>
      </c>
      <c r="H5809" s="24">
        <v>45075</v>
      </c>
      <c r="I5809" s="20" t="s">
        <v>81</v>
      </c>
      <c r="K5809" s="61" t="str">
        <f ca="1">LeaveTracker[[#This Row],[Days]]&amp;" "&amp;LeaveTracker[[#This Row],[Type of Leave]]</f>
        <v>1 SL</v>
      </c>
      <c r="L5809" s="23">
        <f ca="1">NETWORKDAYS(LeaveTracker[[#This Row],[Start Date]],LeaveTracker[[#This Row],[End Date]],lstHolidays)</f>
        <v>1</v>
      </c>
      <c r="M5809" s="27"/>
    </row>
    <row r="5810" spans="1:13" ht="30" customHeight="1" x14ac:dyDescent="0.3">
      <c r="A5810" s="27">
        <f t="shared" si="66"/>
        <v>1997</v>
      </c>
      <c r="B5810" s="31">
        <v>45077</v>
      </c>
      <c r="C5810" s="31">
        <v>45012</v>
      </c>
      <c r="D5810" s="19" t="s">
        <v>2377</v>
      </c>
      <c r="E5810" s="19">
        <f>IF(ISBLANK(LeaveTracker[[#This Row],[Employee Name]]),"-----",VLOOKUP(LeaveTracker[[#This Row],[Employee Name]],Employees[[Employee Name]:[Office]],7))</f>
        <v>0</v>
      </c>
      <c r="F5810" s="19">
        <f>IF(ISBLANK(LeaveTracker[[#This Row],[Employee Name]]),"-----",VLOOKUP(LeaveTracker[[#This Row],[Employee Name]],Employees[[Employee Name]:[Office]],6))</f>
        <v>0</v>
      </c>
      <c r="G5810" s="24">
        <v>45000</v>
      </c>
      <c r="H5810" s="24">
        <v>45000</v>
      </c>
      <c r="I5810" s="20" t="s">
        <v>81</v>
      </c>
      <c r="J5810" s="43" t="s">
        <v>1897</v>
      </c>
      <c r="K5810" s="61" t="str">
        <f ca="1">LeaveTracker[[#This Row],[Days]]&amp;" "&amp;LeaveTracker[[#This Row],[Type of Leave]]</f>
        <v>1 SL</v>
      </c>
      <c r="L5810" s="23">
        <f ca="1">NETWORKDAYS(LeaveTracker[[#This Row],[Start Date]],LeaveTracker[[#This Row],[End Date]],lstHolidays)</f>
        <v>1</v>
      </c>
      <c r="M5810" s="27"/>
    </row>
    <row r="5811" spans="1:13" ht="30" customHeight="1" x14ac:dyDescent="0.3">
      <c r="A5811" s="27">
        <f t="shared" si="66"/>
        <v>1998</v>
      </c>
      <c r="B5811" s="31">
        <v>45077</v>
      </c>
      <c r="C5811" s="31">
        <v>45043</v>
      </c>
      <c r="D5811" s="19" t="s">
        <v>2380</v>
      </c>
      <c r="E5811" s="19" t="str">
        <f>IF(ISBLANK(LeaveTracker[[#This Row],[Employee Name]]),"-----",VLOOKUP(LeaveTracker[[#This Row],[Employee Name]],Employees[[Employee Name]:[Office]],7))</f>
        <v>HRMO</v>
      </c>
      <c r="F5811" s="19" t="str">
        <f>IF(ISBLANK(LeaveTracker[[#This Row],[Employee Name]]),"-----",VLOOKUP(LeaveTracker[[#This Row],[Employee Name]],Employees[[Employee Name]:[Office]],6))</f>
        <v>REGULAR</v>
      </c>
      <c r="G5811" s="24">
        <v>45042</v>
      </c>
      <c r="H5811" s="24">
        <v>45042</v>
      </c>
      <c r="I5811" s="20" t="s">
        <v>81</v>
      </c>
      <c r="J5811" s="43" t="s">
        <v>1897</v>
      </c>
      <c r="K5811" s="61" t="str">
        <f ca="1">LeaveTracker[[#This Row],[Days]]&amp;" "&amp;LeaveTracker[[#This Row],[Type of Leave]]</f>
        <v>1 SL</v>
      </c>
      <c r="L5811" s="23">
        <f ca="1">NETWORKDAYS(LeaveTracker[[#This Row],[Start Date]],LeaveTracker[[#This Row],[End Date]],lstHolidays)</f>
        <v>1</v>
      </c>
      <c r="M5811" s="27"/>
    </row>
    <row r="5812" spans="1:13" ht="30" customHeight="1" x14ac:dyDescent="0.3">
      <c r="A5812" s="27">
        <f t="shared" si="66"/>
        <v>1999</v>
      </c>
      <c r="B5812" s="31">
        <v>45077</v>
      </c>
      <c r="C5812" s="31">
        <v>45076</v>
      </c>
      <c r="D5812" s="19" t="s">
        <v>871</v>
      </c>
      <c r="E5812" s="19" t="str">
        <f>IF(ISBLANK(LeaveTracker[[#This Row],[Employee Name]]),"-----",VLOOKUP(LeaveTracker[[#This Row],[Employee Name]],Employees[[Employee Name]:[Office]],7))</f>
        <v>ACCOUNTING</v>
      </c>
      <c r="F5812" s="19" t="str">
        <f>IF(ISBLANK(LeaveTracker[[#This Row],[Employee Name]]),"-----",VLOOKUP(LeaveTracker[[#This Row],[Employee Name]],Employees[[Employee Name]:[Office]],6))</f>
        <v>REGULAR</v>
      </c>
      <c r="G5812" s="24">
        <v>45071</v>
      </c>
      <c r="H5812" s="24">
        <v>45071</v>
      </c>
      <c r="I5812" s="20" t="s">
        <v>81</v>
      </c>
      <c r="K5812" s="61" t="str">
        <f ca="1">LeaveTracker[[#This Row],[Days]]&amp;" "&amp;LeaveTracker[[#This Row],[Type of Leave]]</f>
        <v>1 SL</v>
      </c>
      <c r="L5812" s="23">
        <f ca="1">NETWORKDAYS(LeaveTracker[[#This Row],[Start Date]],LeaveTracker[[#This Row],[End Date]],lstHolidays)</f>
        <v>1</v>
      </c>
      <c r="M5812" s="27"/>
    </row>
    <row r="5813" spans="1:13" ht="30" customHeight="1" x14ac:dyDescent="0.3">
      <c r="A5813" s="27">
        <f t="shared" si="66"/>
        <v>2000</v>
      </c>
      <c r="B5813" s="31">
        <v>45077</v>
      </c>
      <c r="C5813" s="31">
        <v>45075</v>
      </c>
      <c r="D5813" s="19" t="s">
        <v>1092</v>
      </c>
      <c r="E5813" s="19" t="str">
        <f>IF(ISBLANK(LeaveTracker[[#This Row],[Employee Name]]),"-----",VLOOKUP(LeaveTracker[[#This Row],[Employee Name]],Employees[[Employee Name]:[Office]],7))</f>
        <v>ACCOUNTING</v>
      </c>
      <c r="F5813" s="19" t="str">
        <f>IF(ISBLANK(LeaveTracker[[#This Row],[Employee Name]]),"-----",VLOOKUP(LeaveTracker[[#This Row],[Employee Name]],Employees[[Employee Name]:[Office]],6))</f>
        <v>REGULAR</v>
      </c>
      <c r="G5813" s="24">
        <v>45082</v>
      </c>
      <c r="H5813" s="24">
        <v>45082</v>
      </c>
      <c r="I5813" s="19" t="s">
        <v>298</v>
      </c>
      <c r="J5813" s="43" t="s">
        <v>1003</v>
      </c>
      <c r="K5813" s="61" t="str">
        <f ca="1">LeaveTracker[[#This Row],[Days]]&amp;" "&amp;LeaveTracker[[#This Row],[Type of Leave]]</f>
        <v>1 OTHER</v>
      </c>
      <c r="L5813" s="23">
        <f ca="1">NETWORKDAYS(LeaveTracker[[#This Row],[Start Date]],LeaveTracker[[#This Row],[End Date]],lstHolidays)</f>
        <v>1</v>
      </c>
      <c r="M5813" s="27"/>
    </row>
    <row r="5814" spans="1:13" ht="30" customHeight="1" x14ac:dyDescent="0.3">
      <c r="A5814" s="27">
        <f t="shared" si="66"/>
        <v>2001</v>
      </c>
      <c r="B5814" s="31">
        <v>45077</v>
      </c>
      <c r="C5814" s="31">
        <v>45075</v>
      </c>
      <c r="D5814" s="19" t="s">
        <v>1092</v>
      </c>
      <c r="E5814" s="19" t="str">
        <f>IF(ISBLANK(LeaveTracker[[#This Row],[Employee Name]]),"-----",VLOOKUP(LeaveTracker[[#This Row],[Employee Name]],Employees[[Employee Name]:[Office]],7))</f>
        <v>ACCOUNTING</v>
      </c>
      <c r="F5814" s="19" t="str">
        <f>IF(ISBLANK(LeaveTracker[[#This Row],[Employee Name]]),"-----",VLOOKUP(LeaveTracker[[#This Row],[Employee Name]],Employees[[Employee Name]:[Office]],6))</f>
        <v>REGULAR</v>
      </c>
      <c r="G5814" s="24">
        <v>45062</v>
      </c>
      <c r="H5814" s="24">
        <v>45063</v>
      </c>
      <c r="I5814" s="20" t="s">
        <v>81</v>
      </c>
      <c r="K5814" s="61" t="str">
        <f ca="1">LeaveTracker[[#This Row],[Days]]&amp;" "&amp;LeaveTracker[[#This Row],[Type of Leave]]</f>
        <v>2 SL</v>
      </c>
      <c r="L5814" s="23">
        <f ca="1">NETWORKDAYS(LeaveTracker[[#This Row],[Start Date]],LeaveTracker[[#This Row],[End Date]],lstHolidays)</f>
        <v>2</v>
      </c>
      <c r="M5814" s="27"/>
    </row>
    <row r="5815" spans="1:13" ht="30" customHeight="1" x14ac:dyDescent="0.3">
      <c r="A5815" s="27">
        <f t="shared" si="66"/>
        <v>2002</v>
      </c>
      <c r="B5815" s="31">
        <v>45077</v>
      </c>
      <c r="C5815" s="31">
        <v>45075</v>
      </c>
      <c r="D5815" s="19" t="s">
        <v>1846</v>
      </c>
      <c r="E5815" s="19" t="str">
        <f>IF(ISBLANK(LeaveTracker[[#This Row],[Employee Name]]),"-----",VLOOKUP(LeaveTracker[[#This Row],[Employee Name]],Employees[[Employee Name]:[Office]],7))</f>
        <v>ACCOUNTING</v>
      </c>
      <c r="F5815" s="19" t="str">
        <f>IF(ISBLANK(LeaveTracker[[#This Row],[Employee Name]]),"-----",VLOOKUP(LeaveTracker[[#This Row],[Employee Name]],Employees[[Employee Name]:[Office]],6))</f>
        <v>CASUAL</v>
      </c>
      <c r="G5815" s="24">
        <v>45056</v>
      </c>
      <c r="H5815" s="24">
        <v>45056</v>
      </c>
      <c r="I5815" s="20" t="s">
        <v>81</v>
      </c>
      <c r="K5815" s="61" t="str">
        <f ca="1">LeaveTracker[[#This Row],[Days]]&amp;" "&amp;LeaveTracker[[#This Row],[Type of Leave]]</f>
        <v>1 SL</v>
      </c>
      <c r="L5815" s="23">
        <f ca="1">NETWORKDAYS(LeaveTracker[[#This Row],[Start Date]],LeaveTracker[[#This Row],[End Date]],lstHolidays)</f>
        <v>1</v>
      </c>
      <c r="M5815" s="27"/>
    </row>
    <row r="5816" spans="1:13" ht="30" customHeight="1" x14ac:dyDescent="0.3">
      <c r="A5816" s="27">
        <f t="shared" si="66"/>
        <v>2003</v>
      </c>
      <c r="B5816" s="31">
        <v>45077</v>
      </c>
      <c r="C5816" s="31">
        <v>45075</v>
      </c>
      <c r="D5816" s="19" t="s">
        <v>1846</v>
      </c>
      <c r="E5816" s="19" t="str">
        <f>IF(ISBLANK(LeaveTracker[[#This Row],[Employee Name]]),"-----",VLOOKUP(LeaveTracker[[#This Row],[Employee Name]],Employees[[Employee Name]:[Office]],7))</f>
        <v>ACCOUNTING</v>
      </c>
      <c r="F5816" s="19" t="str">
        <f>IF(ISBLANK(LeaveTracker[[#This Row],[Employee Name]]),"-----",VLOOKUP(LeaveTracker[[#This Row],[Employee Name]],Employees[[Employee Name]:[Office]],6))</f>
        <v>CASUAL</v>
      </c>
      <c r="G5816" s="24">
        <v>45062</v>
      </c>
      <c r="H5816" s="24">
        <v>45065</v>
      </c>
      <c r="I5816" s="20" t="s">
        <v>81</v>
      </c>
      <c r="K5816" s="61" t="str">
        <f ca="1">LeaveTracker[[#This Row],[Days]]&amp;" "&amp;LeaveTracker[[#This Row],[Type of Leave]]</f>
        <v>4 SL</v>
      </c>
      <c r="L5816" s="23">
        <f ca="1">NETWORKDAYS(LeaveTracker[[#This Row],[Start Date]],LeaveTracker[[#This Row],[End Date]],lstHolidays)</f>
        <v>4</v>
      </c>
      <c r="M5816" s="27"/>
    </row>
    <row r="5817" spans="1:13" ht="30" customHeight="1" x14ac:dyDescent="0.3">
      <c r="A5817" s="27">
        <f t="shared" si="66"/>
        <v>2004</v>
      </c>
      <c r="B5817" s="31">
        <v>45077</v>
      </c>
      <c r="C5817" s="31">
        <v>45075</v>
      </c>
      <c r="D5817" s="19" t="s">
        <v>520</v>
      </c>
      <c r="E5817" s="19" t="str">
        <f>IF(ISBLANK(LeaveTracker[[#This Row],[Employee Name]]),"-----",VLOOKUP(LeaveTracker[[#This Row],[Employee Name]],Employees[[Employee Name]:[Office]],7))</f>
        <v>ACCOUNTING</v>
      </c>
      <c r="F5817" s="19" t="str">
        <f>IF(ISBLANK(LeaveTracker[[#This Row],[Employee Name]]),"-----",VLOOKUP(LeaveTracker[[#This Row],[Employee Name]],Employees[[Employee Name]:[Office]],6))</f>
        <v>REGULAR</v>
      </c>
      <c r="G5817" s="24">
        <v>45061</v>
      </c>
      <c r="H5817" s="24">
        <v>45061</v>
      </c>
      <c r="I5817" s="20" t="s">
        <v>81</v>
      </c>
      <c r="K5817" s="61" t="str">
        <f ca="1">LeaveTracker[[#This Row],[Days]]&amp;" "&amp;LeaveTracker[[#This Row],[Type of Leave]]</f>
        <v>1 SL</v>
      </c>
      <c r="L5817" s="23">
        <f ca="1">NETWORKDAYS(LeaveTracker[[#This Row],[Start Date]],LeaveTracker[[#This Row],[End Date]],lstHolidays)</f>
        <v>1</v>
      </c>
      <c r="M5817" s="27"/>
    </row>
    <row r="5818" spans="1:13" ht="30" customHeight="1" x14ac:dyDescent="0.3">
      <c r="A5818" s="27">
        <f t="shared" si="66"/>
        <v>2005</v>
      </c>
      <c r="B5818" s="31">
        <v>45077</v>
      </c>
      <c r="C5818" s="31">
        <v>45077</v>
      </c>
      <c r="D5818" s="19" t="s">
        <v>863</v>
      </c>
      <c r="E5818" s="19" t="str">
        <f>IF(ISBLANK(LeaveTracker[[#This Row],[Employee Name]]),"-----",VLOOKUP(LeaveTracker[[#This Row],[Employee Name]],Employees[[Employee Name]:[Office]],7))</f>
        <v>ACCOUNTING</v>
      </c>
      <c r="F5818" s="19" t="str">
        <f>IF(ISBLANK(LeaveTracker[[#This Row],[Employee Name]]),"-----",VLOOKUP(LeaveTracker[[#This Row],[Employee Name]],Employees[[Employee Name]:[Office]],6))</f>
        <v>REGULAR</v>
      </c>
      <c r="G5818" s="24">
        <v>45085</v>
      </c>
      <c r="H5818" s="24">
        <v>45086</v>
      </c>
      <c r="I5818" s="20" t="s">
        <v>81</v>
      </c>
      <c r="K5818" s="61" t="str">
        <f ca="1">LeaveTracker[[#This Row],[Days]]&amp;" "&amp;LeaveTracker[[#This Row],[Type of Leave]]</f>
        <v>2 SL</v>
      </c>
      <c r="L5818" s="23">
        <f ca="1">NETWORKDAYS(LeaveTracker[[#This Row],[Start Date]],LeaveTracker[[#This Row],[End Date]],lstHolidays)</f>
        <v>2</v>
      </c>
      <c r="M5818" s="27"/>
    </row>
    <row r="5819" spans="1:13" ht="30" customHeight="1" x14ac:dyDescent="0.3">
      <c r="A5819" s="27">
        <f t="shared" si="66"/>
        <v>2006</v>
      </c>
      <c r="B5819" s="31">
        <v>45077</v>
      </c>
      <c r="C5819" s="31">
        <v>45075</v>
      </c>
      <c r="D5819" s="19" t="s">
        <v>863</v>
      </c>
      <c r="E5819" s="19" t="str">
        <f>IF(ISBLANK(LeaveTracker[[#This Row],[Employee Name]]),"-----",VLOOKUP(LeaveTracker[[#This Row],[Employee Name]],Employees[[Employee Name]:[Office]],7))</f>
        <v>ACCOUNTING</v>
      </c>
      <c r="F5819" s="19" t="str">
        <f>IF(ISBLANK(LeaveTracker[[#This Row],[Employee Name]]),"-----",VLOOKUP(LeaveTracker[[#This Row],[Employee Name]],Employees[[Employee Name]:[Office]],6))</f>
        <v>REGULAR</v>
      </c>
      <c r="G5819" s="24">
        <v>45071</v>
      </c>
      <c r="H5819" s="24">
        <v>45072</v>
      </c>
      <c r="I5819" s="20" t="s">
        <v>81</v>
      </c>
      <c r="K5819" s="61" t="str">
        <f ca="1">LeaveTracker[[#This Row],[Days]]&amp;" "&amp;LeaveTracker[[#This Row],[Type of Leave]]</f>
        <v>2 SL</v>
      </c>
      <c r="L5819" s="23">
        <f ca="1">NETWORKDAYS(LeaveTracker[[#This Row],[Start Date]],LeaveTracker[[#This Row],[End Date]],lstHolidays)</f>
        <v>2</v>
      </c>
      <c r="M5819" s="27"/>
    </row>
    <row r="5820" spans="1:13" ht="30" customHeight="1" x14ac:dyDescent="0.3">
      <c r="A5820" s="27">
        <f t="shared" si="66"/>
        <v>2007</v>
      </c>
      <c r="B5820" s="31">
        <v>45077</v>
      </c>
      <c r="C5820" s="31">
        <v>45068</v>
      </c>
      <c r="D5820" s="19" t="s">
        <v>1960</v>
      </c>
      <c r="E5820" s="19" t="str">
        <f>IF(ISBLANK(LeaveTracker[[#This Row],[Employee Name]]),"-----",VLOOKUP(LeaveTracker[[#This Row],[Employee Name]],Employees[[Employee Name]:[Office]],7))</f>
        <v>SP/VMO</v>
      </c>
      <c r="F5820" s="19" t="str">
        <f>IF(ISBLANK(LeaveTracker[[#This Row],[Employee Name]]),"-----",VLOOKUP(LeaveTracker[[#This Row],[Employee Name]],Employees[[Employee Name]:[Office]],6))</f>
        <v>CASUAL</v>
      </c>
      <c r="G5820" s="24">
        <v>45064</v>
      </c>
      <c r="H5820" s="24">
        <v>45065</v>
      </c>
      <c r="I5820" s="20" t="s">
        <v>81</v>
      </c>
      <c r="K5820" s="61" t="str">
        <f ca="1">LeaveTracker[[#This Row],[Days]]&amp;" "&amp;LeaveTracker[[#This Row],[Type of Leave]]</f>
        <v>2 SL</v>
      </c>
      <c r="L5820" s="23">
        <f ca="1">NETWORKDAYS(LeaveTracker[[#This Row],[Start Date]],LeaveTracker[[#This Row],[End Date]],lstHolidays)</f>
        <v>2</v>
      </c>
      <c r="M5820" s="27"/>
    </row>
    <row r="5821" spans="1:13" ht="30" customHeight="1" x14ac:dyDescent="0.3">
      <c r="A5821" s="27">
        <f t="shared" si="66"/>
        <v>2008</v>
      </c>
      <c r="B5821" s="31">
        <v>45077</v>
      </c>
      <c r="C5821" s="31">
        <v>45075</v>
      </c>
      <c r="D5821" s="19" t="s">
        <v>1960</v>
      </c>
      <c r="E5821" s="19" t="str">
        <f>IF(ISBLANK(LeaveTracker[[#This Row],[Employee Name]]),"-----",VLOOKUP(LeaveTracker[[#This Row],[Employee Name]],Employees[[Employee Name]:[Office]],7))</f>
        <v>SP/VMO</v>
      </c>
      <c r="F5821" s="19" t="str">
        <f>IF(ISBLANK(LeaveTracker[[#This Row],[Employee Name]]),"-----",VLOOKUP(LeaveTracker[[#This Row],[Employee Name]],Employees[[Employee Name]:[Office]],6))</f>
        <v>CASUAL</v>
      </c>
      <c r="G5821" s="24">
        <v>45082</v>
      </c>
      <c r="H5821" s="24">
        <v>45082</v>
      </c>
      <c r="I5821" s="20" t="s">
        <v>81</v>
      </c>
      <c r="K5821" s="61" t="str">
        <f ca="1">LeaveTracker[[#This Row],[Days]]&amp;" "&amp;LeaveTracker[[#This Row],[Type of Leave]]</f>
        <v>1 SL</v>
      </c>
      <c r="L5821" s="23">
        <f ca="1">NETWORKDAYS(LeaveTracker[[#This Row],[Start Date]],LeaveTracker[[#This Row],[End Date]],lstHolidays)</f>
        <v>1</v>
      </c>
      <c r="M5821" s="27"/>
    </row>
    <row r="5822" spans="1:13" ht="30" customHeight="1" x14ac:dyDescent="0.3">
      <c r="A5822" s="27">
        <f t="shared" si="66"/>
        <v>2009</v>
      </c>
      <c r="B5822" s="31">
        <v>45077</v>
      </c>
      <c r="C5822" s="31">
        <v>45065</v>
      </c>
      <c r="D5822" s="19" t="s">
        <v>2037</v>
      </c>
      <c r="E5822" s="19" t="str">
        <f>IF(ISBLANK(LeaveTracker[[#This Row],[Employee Name]]),"-----",VLOOKUP(LeaveTracker[[#This Row],[Employee Name]],Employees[[Employee Name]:[Office]],7))</f>
        <v>SP</v>
      </c>
      <c r="F5822" s="19" t="str">
        <f>IF(ISBLANK(LeaveTracker[[#This Row],[Employee Name]]),"-----",VLOOKUP(LeaveTracker[[#This Row],[Employee Name]],Employees[[Employee Name]:[Office]],6))</f>
        <v>CASUAL</v>
      </c>
      <c r="G5822" s="24">
        <v>45072</v>
      </c>
      <c r="H5822" s="24">
        <v>45072</v>
      </c>
      <c r="I5822" s="20" t="s">
        <v>81</v>
      </c>
      <c r="K5822" s="61" t="str">
        <f ca="1">LeaveTracker[[#This Row],[Days]]&amp;" "&amp;LeaveTracker[[#This Row],[Type of Leave]]</f>
        <v>1 SL</v>
      </c>
      <c r="L5822" s="23">
        <f ca="1">NETWORKDAYS(LeaveTracker[[#This Row],[Start Date]],LeaveTracker[[#This Row],[End Date]],lstHolidays)</f>
        <v>1</v>
      </c>
      <c r="M5822" s="27"/>
    </row>
    <row r="5823" spans="1:13" ht="30" customHeight="1" x14ac:dyDescent="0.3">
      <c r="A5823" s="27">
        <f t="shared" si="66"/>
        <v>2010</v>
      </c>
      <c r="B5823" s="31">
        <v>45077</v>
      </c>
      <c r="C5823" s="31">
        <v>45075</v>
      </c>
      <c r="D5823" s="19" t="s">
        <v>1768</v>
      </c>
      <c r="E5823" s="19" t="str">
        <f>IF(ISBLANK(LeaveTracker[[#This Row],[Employee Name]]),"-----",VLOOKUP(LeaveTracker[[#This Row],[Employee Name]],Employees[[Employee Name]:[Office]],7))</f>
        <v>GSO</v>
      </c>
      <c r="F5823" s="19" t="str">
        <f>IF(ISBLANK(LeaveTracker[[#This Row],[Employee Name]]),"-----",VLOOKUP(LeaveTracker[[#This Row],[Employee Name]],Employees[[Employee Name]:[Office]],6))</f>
        <v>CASUAL</v>
      </c>
      <c r="G5823" s="24">
        <v>45072</v>
      </c>
      <c r="H5823" s="24">
        <v>45072</v>
      </c>
      <c r="I5823" s="19" t="s">
        <v>298</v>
      </c>
      <c r="J5823" s="43" t="s">
        <v>1003</v>
      </c>
      <c r="K5823" s="61" t="str">
        <f ca="1">LeaveTracker[[#This Row],[Days]]&amp;" "&amp;LeaveTracker[[#This Row],[Type of Leave]]</f>
        <v>1 OTHER</v>
      </c>
      <c r="L5823" s="23">
        <f ca="1">NETWORKDAYS(LeaveTracker[[#This Row],[Start Date]],LeaveTracker[[#This Row],[End Date]],lstHolidays)</f>
        <v>1</v>
      </c>
      <c r="M5823" s="27"/>
    </row>
    <row r="5824" spans="1:13" ht="30" customHeight="1" x14ac:dyDescent="0.3">
      <c r="A5824" s="27">
        <f t="shared" si="66"/>
        <v>2011</v>
      </c>
      <c r="B5824" s="31">
        <v>45077</v>
      </c>
      <c r="C5824" s="31">
        <v>45072</v>
      </c>
      <c r="D5824" s="19" t="s">
        <v>189</v>
      </c>
      <c r="E5824" s="19" t="str">
        <f>IF(ISBLANK(LeaveTracker[[#This Row],[Employee Name]]),"-----",VLOOKUP(LeaveTracker[[#This Row],[Employee Name]],Employees[[Employee Name]:[Office]],7))</f>
        <v>ONT</v>
      </c>
      <c r="F5824" s="19" t="str">
        <f>IF(ISBLANK(LeaveTracker[[#This Row],[Employee Name]]),"-----",VLOOKUP(LeaveTracker[[#This Row],[Employee Name]],Employees[[Employee Name]:[Office]],6))</f>
        <v>REGULAR</v>
      </c>
      <c r="G5824" s="24">
        <v>45082</v>
      </c>
      <c r="H5824" s="24">
        <v>45082</v>
      </c>
      <c r="I5824" s="19" t="s">
        <v>298</v>
      </c>
      <c r="J5824" s="43" t="s">
        <v>1003</v>
      </c>
      <c r="K5824" s="61" t="str">
        <f ca="1">LeaveTracker[[#This Row],[Days]]&amp;" "&amp;LeaveTracker[[#This Row],[Type of Leave]]</f>
        <v>1 OTHER</v>
      </c>
      <c r="L5824" s="23">
        <f ca="1">NETWORKDAYS(LeaveTracker[[#This Row],[Start Date]],LeaveTracker[[#This Row],[End Date]],lstHolidays)</f>
        <v>1</v>
      </c>
      <c r="M5824" s="27"/>
    </row>
    <row r="5825" spans="1:13" ht="30" customHeight="1" x14ac:dyDescent="0.3">
      <c r="A5825" s="27">
        <f t="shared" si="66"/>
        <v>2012</v>
      </c>
      <c r="B5825" s="31">
        <v>45077</v>
      </c>
      <c r="C5825" s="31">
        <v>45072</v>
      </c>
      <c r="D5825" s="19" t="s">
        <v>1044</v>
      </c>
      <c r="E5825" s="19" t="str">
        <f>IF(ISBLANK(LeaveTracker[[#This Row],[Employee Name]]),"-----",VLOOKUP(LeaveTracker[[#This Row],[Employee Name]],Employees[[Employee Name]:[Office]],7))</f>
        <v>ONT</v>
      </c>
      <c r="F5825" s="19" t="str">
        <f>IF(ISBLANK(LeaveTracker[[#This Row],[Employee Name]]),"-----",VLOOKUP(LeaveTracker[[#This Row],[Employee Name]],Employees[[Employee Name]:[Office]],6))</f>
        <v>REGULAR</v>
      </c>
      <c r="G5825" s="24">
        <v>45100</v>
      </c>
      <c r="H5825" s="24">
        <v>45100</v>
      </c>
      <c r="I5825" s="19" t="s">
        <v>298</v>
      </c>
      <c r="J5825" s="43" t="s">
        <v>1003</v>
      </c>
      <c r="K5825" s="61" t="str">
        <f ca="1">LeaveTracker[[#This Row],[Days]]&amp;" "&amp;LeaveTracker[[#This Row],[Type of Leave]]</f>
        <v>1 OTHER</v>
      </c>
      <c r="L5825" s="23">
        <f ca="1">NETWORKDAYS(LeaveTracker[[#This Row],[Start Date]],LeaveTracker[[#This Row],[End Date]],lstHolidays)</f>
        <v>1</v>
      </c>
      <c r="M5825" s="27"/>
    </row>
    <row r="5826" spans="1:13" ht="30" customHeight="1" x14ac:dyDescent="0.3">
      <c r="A5826" s="27">
        <f t="shared" si="66"/>
        <v>2013</v>
      </c>
      <c r="B5826" s="31">
        <v>45077</v>
      </c>
      <c r="C5826" s="31">
        <v>45072</v>
      </c>
      <c r="D5826" s="19" t="s">
        <v>1044</v>
      </c>
      <c r="E5826" s="19" t="str">
        <f>IF(ISBLANK(LeaveTracker[[#This Row],[Employee Name]]),"-----",VLOOKUP(LeaveTracker[[#This Row],[Employee Name]],Employees[[Employee Name]:[Office]],7))</f>
        <v>ONT</v>
      </c>
      <c r="F5826" s="19" t="str">
        <f>IF(ISBLANK(LeaveTracker[[#This Row],[Employee Name]]),"-----",VLOOKUP(LeaveTracker[[#This Row],[Employee Name]],Employees[[Employee Name]:[Office]],6))</f>
        <v>REGULAR</v>
      </c>
      <c r="G5826" s="24">
        <v>45086</v>
      </c>
      <c r="H5826" s="24">
        <v>45086</v>
      </c>
      <c r="I5826" s="19" t="s">
        <v>298</v>
      </c>
      <c r="J5826" s="43" t="s">
        <v>1003</v>
      </c>
      <c r="K5826" s="61" t="str">
        <f ca="1">LeaveTracker[[#This Row],[Days]]&amp;" "&amp;LeaveTracker[[#This Row],[Type of Leave]]</f>
        <v>1 OTHER</v>
      </c>
      <c r="L5826" s="23">
        <f ca="1">NETWORKDAYS(LeaveTracker[[#This Row],[Start Date]],LeaveTracker[[#This Row],[End Date]],lstHolidays)</f>
        <v>1</v>
      </c>
      <c r="M5826" s="27"/>
    </row>
    <row r="5827" spans="1:13" ht="30" customHeight="1" x14ac:dyDescent="0.3">
      <c r="A5827" s="27">
        <f t="shared" si="66"/>
        <v>2014</v>
      </c>
      <c r="B5827" s="31">
        <v>45077</v>
      </c>
      <c r="C5827" s="31">
        <v>45072</v>
      </c>
      <c r="D5827" s="19" t="s">
        <v>1044</v>
      </c>
      <c r="E5827" s="19" t="str">
        <f>IF(ISBLANK(LeaveTracker[[#This Row],[Employee Name]]),"-----",VLOOKUP(LeaveTracker[[#This Row],[Employee Name]],Employees[[Employee Name]:[Office]],7))</f>
        <v>ONT</v>
      </c>
      <c r="F5827" s="19" t="str">
        <f>IF(ISBLANK(LeaveTracker[[#This Row],[Employee Name]]),"-----",VLOOKUP(LeaveTracker[[#This Row],[Employee Name]],Employees[[Employee Name]:[Office]],6))</f>
        <v>REGULAR</v>
      </c>
      <c r="G5827" s="24">
        <v>45068</v>
      </c>
      <c r="H5827" s="24">
        <v>45068</v>
      </c>
      <c r="I5827" s="20" t="s">
        <v>81</v>
      </c>
      <c r="K5827" s="61" t="str">
        <f ca="1">LeaveTracker[[#This Row],[Days]]&amp;" "&amp;LeaveTracker[[#This Row],[Type of Leave]]</f>
        <v>1 SL</v>
      </c>
      <c r="L5827" s="23">
        <f ca="1">NETWORKDAYS(LeaveTracker[[#This Row],[Start Date]],LeaveTracker[[#This Row],[End Date]],lstHolidays)</f>
        <v>1</v>
      </c>
      <c r="M5827" s="27"/>
    </row>
    <row r="5828" spans="1:13" ht="30" customHeight="1" x14ac:dyDescent="0.3">
      <c r="A5828" s="27">
        <f t="shared" si="66"/>
        <v>2015</v>
      </c>
      <c r="B5828" s="31">
        <v>45077</v>
      </c>
      <c r="C5828" s="31">
        <v>45071</v>
      </c>
      <c r="D5828" s="19" t="s">
        <v>547</v>
      </c>
      <c r="E5828" s="19" t="str">
        <f>IF(ISBLANK(LeaveTracker[[#This Row],[Employee Name]]),"-----",VLOOKUP(LeaveTracker[[#This Row],[Employee Name]],Employees[[Employee Name]:[Office]],7))</f>
        <v>PICNIC GROVE</v>
      </c>
      <c r="F5828" s="19" t="str">
        <f>IF(ISBLANK(LeaveTracker[[#This Row],[Employee Name]]),"-----",VLOOKUP(LeaveTracker[[#This Row],[Employee Name]],Employees[[Employee Name]:[Office]],6))</f>
        <v>REGULAR</v>
      </c>
      <c r="G5828" s="24">
        <v>45068</v>
      </c>
      <c r="H5828" s="24">
        <v>45070</v>
      </c>
      <c r="I5828" s="20" t="s">
        <v>81</v>
      </c>
      <c r="K5828" s="61" t="str">
        <f ca="1">LeaveTracker[[#This Row],[Days]]&amp;" "&amp;LeaveTracker[[#This Row],[Type of Leave]]</f>
        <v>3 SL</v>
      </c>
      <c r="L5828" s="23">
        <f ca="1">NETWORKDAYS(LeaveTracker[[#This Row],[Start Date]],LeaveTracker[[#This Row],[End Date]],lstHolidays)</f>
        <v>3</v>
      </c>
      <c r="M5828" s="27"/>
    </row>
    <row r="5829" spans="1:13" ht="30" customHeight="1" x14ac:dyDescent="0.3">
      <c r="A5829" s="27">
        <f t="shared" si="66"/>
        <v>2016</v>
      </c>
      <c r="B5829" s="31">
        <v>45077</v>
      </c>
      <c r="C5829" s="31">
        <v>45070</v>
      </c>
      <c r="D5829" s="19" t="s">
        <v>280</v>
      </c>
      <c r="E5829" s="19" t="str">
        <f>IF(ISBLANK(LeaveTracker[[#This Row],[Employee Name]]),"-----",VLOOKUP(LeaveTracker[[#This Row],[Employee Name]],Employees[[Employee Name]:[Office]],7))</f>
        <v>PICNIC GROVE</v>
      </c>
      <c r="F5829" s="19" t="str">
        <f>IF(ISBLANK(LeaveTracker[[#This Row],[Employee Name]]),"-----",VLOOKUP(LeaveTracker[[#This Row],[Employee Name]],Employees[[Employee Name]:[Office]],6))</f>
        <v>REGULAR</v>
      </c>
      <c r="G5829" s="24">
        <v>45082</v>
      </c>
      <c r="H5829" s="24">
        <v>45086</v>
      </c>
      <c r="I5829" s="20" t="s">
        <v>82</v>
      </c>
      <c r="K5829" s="61" t="str">
        <f ca="1">LeaveTracker[[#This Row],[Days]]&amp;" "&amp;LeaveTracker[[#This Row],[Type of Leave]]</f>
        <v>5 VL</v>
      </c>
      <c r="L5829" s="23">
        <f ca="1">NETWORKDAYS(LeaveTracker[[#This Row],[Start Date]],LeaveTracker[[#This Row],[End Date]],lstHolidays)</f>
        <v>5</v>
      </c>
      <c r="M5829" s="27"/>
    </row>
    <row r="5830" spans="1:13" ht="30" customHeight="1" x14ac:dyDescent="0.3">
      <c r="A5830" s="27">
        <f t="shared" si="66"/>
        <v>2017</v>
      </c>
      <c r="B5830" s="31">
        <v>45077</v>
      </c>
      <c r="C5830" s="31">
        <v>45071</v>
      </c>
      <c r="D5830" s="19" t="s">
        <v>501</v>
      </c>
      <c r="E5830" s="19" t="str">
        <f>IF(ISBLANK(LeaveTracker[[#This Row],[Employee Name]]),"-----",VLOOKUP(LeaveTracker[[#This Row],[Employee Name]],Employees[[Employee Name]:[Office]],7))</f>
        <v>COOPERATIVE OFFICE</v>
      </c>
      <c r="F5830" s="19" t="str">
        <f>IF(ISBLANK(LeaveTracker[[#This Row],[Employee Name]]),"-----",VLOOKUP(LeaveTracker[[#This Row],[Employee Name]],Employees[[Employee Name]:[Office]],6))</f>
        <v>REGULAR</v>
      </c>
      <c r="G5830" s="24">
        <v>45077</v>
      </c>
      <c r="H5830" s="24">
        <v>45079</v>
      </c>
      <c r="I5830" s="19" t="s">
        <v>82</v>
      </c>
      <c r="K5830" s="61" t="str">
        <f ca="1">LeaveTracker[[#This Row],[Days]]&amp;" "&amp;LeaveTracker[[#This Row],[Type of Leave]]</f>
        <v>3 VL</v>
      </c>
      <c r="L5830" s="23">
        <f ca="1">NETWORKDAYS(LeaveTracker[[#This Row],[Start Date]],LeaveTracker[[#This Row],[End Date]],lstHolidays)</f>
        <v>3</v>
      </c>
      <c r="M5830" s="27"/>
    </row>
    <row r="5831" spans="1:13" ht="30" customHeight="1" x14ac:dyDescent="0.3">
      <c r="A5831" s="27">
        <f t="shared" si="66"/>
        <v>2018</v>
      </c>
      <c r="B5831" s="31">
        <v>45077</v>
      </c>
      <c r="C5831" s="31">
        <v>45071</v>
      </c>
      <c r="D5831" s="19" t="s">
        <v>261</v>
      </c>
      <c r="E5831" s="19" t="str">
        <f>IF(ISBLANK(LeaveTracker[[#This Row],[Employee Name]]),"-----",VLOOKUP(LeaveTracker[[#This Row],[Employee Name]],Employees[[Employee Name]:[Office]],7))</f>
        <v>NUTRITION OFFICE</v>
      </c>
      <c r="F5831" s="19" t="str">
        <f>IF(ISBLANK(LeaveTracker[[#This Row],[Employee Name]]),"-----",VLOOKUP(LeaveTracker[[#This Row],[Employee Name]],Employees[[Employee Name]:[Office]],6))</f>
        <v>REGULAR</v>
      </c>
      <c r="G5831" s="24">
        <v>45068</v>
      </c>
      <c r="H5831" s="24">
        <v>45070</v>
      </c>
      <c r="I5831" s="20" t="s">
        <v>81</v>
      </c>
      <c r="K5831" s="61" t="str">
        <f ca="1">LeaveTracker[[#This Row],[Days]]&amp;" "&amp;LeaveTracker[[#This Row],[Type of Leave]]</f>
        <v>3 SL</v>
      </c>
      <c r="L5831" s="23">
        <f ca="1">NETWORKDAYS(LeaveTracker[[#This Row],[Start Date]],LeaveTracker[[#This Row],[End Date]],lstHolidays)</f>
        <v>3</v>
      </c>
      <c r="M5831" s="27"/>
    </row>
    <row r="5832" spans="1:13" ht="30" customHeight="1" x14ac:dyDescent="0.3">
      <c r="A5832" s="27">
        <f t="shared" si="66"/>
        <v>2019</v>
      </c>
      <c r="B5832" s="31">
        <v>45077</v>
      </c>
      <c r="C5832" s="31">
        <v>45071</v>
      </c>
      <c r="D5832" s="19" t="s">
        <v>538</v>
      </c>
      <c r="E5832" s="19" t="str">
        <f>IF(ISBLANK(LeaveTracker[[#This Row],[Employee Name]]),"-----",VLOOKUP(LeaveTracker[[#This Row],[Employee Name]],Employees[[Employee Name]:[Office]],7))</f>
        <v>LCR</v>
      </c>
      <c r="F5832" s="19" t="str">
        <f>IF(ISBLANK(LeaveTracker[[#This Row],[Employee Name]]),"-----",VLOOKUP(LeaveTracker[[#This Row],[Employee Name]],Employees[[Employee Name]:[Office]],6))</f>
        <v>REGULAR</v>
      </c>
      <c r="G5832" s="24">
        <v>45069</v>
      </c>
      <c r="H5832" s="24">
        <v>45069</v>
      </c>
      <c r="I5832" s="19" t="s">
        <v>81</v>
      </c>
      <c r="K5832" s="61" t="str">
        <f ca="1">LeaveTracker[[#This Row],[Days]]&amp;" "&amp;LeaveTracker[[#This Row],[Type of Leave]]</f>
        <v>1 SL</v>
      </c>
      <c r="L5832" s="23">
        <f ca="1">NETWORKDAYS(LeaveTracker[[#This Row],[Start Date]],LeaveTracker[[#This Row],[End Date]],lstHolidays)</f>
        <v>1</v>
      </c>
      <c r="M5832" s="27"/>
    </row>
    <row r="5833" spans="1:13" ht="30" customHeight="1" x14ac:dyDescent="0.3">
      <c r="A5833" s="27">
        <f t="shared" si="66"/>
        <v>2020</v>
      </c>
      <c r="B5833" s="31">
        <v>45077</v>
      </c>
      <c r="C5833" s="31">
        <v>45066</v>
      </c>
      <c r="D5833" s="19" t="s">
        <v>1943</v>
      </c>
      <c r="E5833" s="19" t="str">
        <f>IF(ISBLANK(LeaveTracker[[#This Row],[Employee Name]]),"-----",VLOOKUP(LeaveTracker[[#This Row],[Employee Name]],Employees[[Employee Name]:[Office]],7))</f>
        <v>PICNIC GROVE</v>
      </c>
      <c r="F5833" s="19" t="str">
        <f>IF(ISBLANK(LeaveTracker[[#This Row],[Employee Name]]),"-----",VLOOKUP(LeaveTracker[[#This Row],[Employee Name]],Employees[[Employee Name]:[Office]],6))</f>
        <v>CASUAL</v>
      </c>
      <c r="G5833" s="24">
        <v>45056</v>
      </c>
      <c r="H5833" s="24">
        <v>45060</v>
      </c>
      <c r="I5833" s="20" t="s">
        <v>81</v>
      </c>
      <c r="K5833" s="61" t="str">
        <f ca="1">LeaveTracker[[#This Row],[Days]]&amp;" "&amp;LeaveTracker[[#This Row],[Type of Leave]]</f>
        <v>3 SL</v>
      </c>
      <c r="L5833" s="23">
        <f ca="1">NETWORKDAYS(LeaveTracker[[#This Row],[Start Date]],LeaveTracker[[#This Row],[End Date]],lstHolidays)</f>
        <v>3</v>
      </c>
      <c r="M5833" s="27"/>
    </row>
    <row r="5834" spans="1:13" ht="30" customHeight="1" x14ac:dyDescent="0.3">
      <c r="A5834" s="27">
        <f t="shared" si="66"/>
        <v>2021</v>
      </c>
      <c r="B5834" s="31">
        <v>45077</v>
      </c>
      <c r="C5834" s="31">
        <v>45066</v>
      </c>
      <c r="D5834" s="19" t="s">
        <v>1943</v>
      </c>
      <c r="E5834" s="19" t="str">
        <f>IF(ISBLANK(LeaveTracker[[#This Row],[Employee Name]]),"-----",VLOOKUP(LeaveTracker[[#This Row],[Employee Name]],Employees[[Employee Name]:[Office]],7))</f>
        <v>PICNIC GROVE</v>
      </c>
      <c r="F5834" s="19" t="str">
        <f>IF(ISBLANK(LeaveTracker[[#This Row],[Employee Name]]),"-----",VLOOKUP(LeaveTracker[[#This Row],[Employee Name]],Employees[[Employee Name]:[Office]],6))</f>
        <v>CASUAL</v>
      </c>
      <c r="G5834" s="24">
        <v>45062</v>
      </c>
      <c r="H5834" s="24">
        <v>45065</v>
      </c>
      <c r="I5834" s="20" t="s">
        <v>81</v>
      </c>
      <c r="K5834" s="61" t="str">
        <f ca="1">LeaveTracker[[#This Row],[Days]]&amp;" "&amp;LeaveTracker[[#This Row],[Type of Leave]]</f>
        <v>4 SL</v>
      </c>
      <c r="L5834" s="23">
        <f ca="1">NETWORKDAYS(LeaveTracker[[#This Row],[Start Date]],LeaveTracker[[#This Row],[End Date]],lstHolidays)</f>
        <v>4</v>
      </c>
      <c r="M5834" s="27"/>
    </row>
    <row r="5835" spans="1:13" ht="30" customHeight="1" x14ac:dyDescent="0.3">
      <c r="A5835" s="27">
        <f t="shared" si="66"/>
        <v>2022</v>
      </c>
      <c r="B5835" s="31">
        <v>45077</v>
      </c>
      <c r="C5835" s="31">
        <v>45075</v>
      </c>
      <c r="D5835" s="19" t="s">
        <v>506</v>
      </c>
      <c r="E5835" s="19" t="str">
        <f>IF(ISBLANK(LeaveTracker[[#This Row],[Employee Name]]),"-----",VLOOKUP(LeaveTracker[[#This Row],[Employee Name]],Employees[[Employee Name]:[Office]],7))</f>
        <v>ACCOUNTING</v>
      </c>
      <c r="F5835" s="19" t="str">
        <f>IF(ISBLANK(LeaveTracker[[#This Row],[Employee Name]]),"-----",VLOOKUP(LeaveTracker[[#This Row],[Employee Name]],Employees[[Employee Name]:[Office]],6))</f>
        <v>REGULAR</v>
      </c>
      <c r="G5835" s="24">
        <v>45061</v>
      </c>
      <c r="H5835" s="24">
        <v>45061</v>
      </c>
      <c r="I5835" s="20" t="s">
        <v>81</v>
      </c>
      <c r="K5835" s="61" t="str">
        <f ca="1">LeaveTracker[[#This Row],[Days]]&amp;" "&amp;LeaveTracker[[#This Row],[Type of Leave]]</f>
        <v>1 SL</v>
      </c>
      <c r="L5835" s="23">
        <f ca="1">NETWORKDAYS(LeaveTracker[[#This Row],[Start Date]],LeaveTracker[[#This Row],[End Date]],lstHolidays)</f>
        <v>1</v>
      </c>
      <c r="M5835" s="27"/>
    </row>
    <row r="5836" spans="1:13" ht="30" customHeight="1" x14ac:dyDescent="0.3">
      <c r="A5836" s="27">
        <f t="shared" si="66"/>
        <v>2023</v>
      </c>
      <c r="B5836" s="31">
        <v>45077</v>
      </c>
      <c r="C5836" s="31">
        <v>45065</v>
      </c>
      <c r="D5836" s="19" t="s">
        <v>1286</v>
      </c>
      <c r="E5836" s="19" t="str">
        <f>IF(ISBLANK(LeaveTracker[[#This Row],[Employee Name]]),"-----",VLOOKUP(LeaveTracker[[#This Row],[Employee Name]],Employees[[Employee Name]:[Office]],7))</f>
        <v>CTO</v>
      </c>
      <c r="F5836" s="19" t="str">
        <f>IF(ISBLANK(LeaveTracker[[#This Row],[Employee Name]]),"-----",VLOOKUP(LeaveTracker[[#This Row],[Employee Name]],Employees[[Employee Name]:[Office]],6))</f>
        <v>REGULAR</v>
      </c>
      <c r="G5836" s="24">
        <v>45072</v>
      </c>
      <c r="H5836" s="24">
        <v>45072</v>
      </c>
      <c r="I5836" s="19" t="s">
        <v>82</v>
      </c>
      <c r="K5836" s="61" t="str">
        <f ca="1">LeaveTracker[[#This Row],[Days]]&amp;" "&amp;LeaveTracker[[#This Row],[Type of Leave]]</f>
        <v>1 VL</v>
      </c>
      <c r="L5836" s="23">
        <f ca="1">NETWORKDAYS(LeaveTracker[[#This Row],[Start Date]],LeaveTracker[[#This Row],[End Date]],lstHolidays)</f>
        <v>1</v>
      </c>
      <c r="M5836" s="27"/>
    </row>
    <row r="5837" spans="1:13" ht="30" customHeight="1" x14ac:dyDescent="0.3">
      <c r="A5837" s="27">
        <f t="shared" si="66"/>
        <v>2024</v>
      </c>
      <c r="B5837" s="31">
        <v>45077</v>
      </c>
      <c r="C5837" s="31">
        <v>45065</v>
      </c>
      <c r="D5837" s="19" t="s">
        <v>1286</v>
      </c>
      <c r="E5837" s="19" t="str">
        <f>IF(ISBLANK(LeaveTracker[[#This Row],[Employee Name]]),"-----",VLOOKUP(LeaveTracker[[#This Row],[Employee Name]],Employees[[Employee Name]:[Office]],7))</f>
        <v>CTO</v>
      </c>
      <c r="F5837" s="19" t="str">
        <f>IF(ISBLANK(LeaveTracker[[#This Row],[Employee Name]]),"-----",VLOOKUP(LeaveTracker[[#This Row],[Employee Name]],Employees[[Employee Name]:[Office]],6))</f>
        <v>REGULAR</v>
      </c>
      <c r="G5837" s="24">
        <v>45076</v>
      </c>
      <c r="H5837" s="24">
        <v>45076</v>
      </c>
      <c r="I5837" s="19" t="s">
        <v>82</v>
      </c>
      <c r="K5837" s="61" t="str">
        <f ca="1">LeaveTracker[[#This Row],[Days]]&amp;" "&amp;LeaveTracker[[#This Row],[Type of Leave]]</f>
        <v>1 VL</v>
      </c>
      <c r="L5837" s="23">
        <f ca="1">NETWORKDAYS(LeaveTracker[[#This Row],[Start Date]],LeaveTracker[[#This Row],[End Date]],lstHolidays)</f>
        <v>1</v>
      </c>
      <c r="M5837" s="27"/>
    </row>
    <row r="5838" spans="1:13" ht="30" customHeight="1" x14ac:dyDescent="0.3">
      <c r="A5838" s="27">
        <f t="shared" si="66"/>
        <v>2025</v>
      </c>
      <c r="B5838" s="31">
        <v>45077</v>
      </c>
      <c r="C5838" s="31">
        <v>45070</v>
      </c>
      <c r="D5838" s="19" t="s">
        <v>1297</v>
      </c>
      <c r="E5838" s="19" t="str">
        <f>IF(ISBLANK(LeaveTracker[[#This Row],[Employee Name]]),"-----",VLOOKUP(LeaveTracker[[#This Row],[Employee Name]],Employees[[Employee Name]:[Office]],7))</f>
        <v>CTO</v>
      </c>
      <c r="F5838" s="19" t="str">
        <f>IF(ISBLANK(LeaveTracker[[#This Row],[Employee Name]]),"-----",VLOOKUP(LeaveTracker[[#This Row],[Employee Name]],Employees[[Employee Name]:[Office]],6))</f>
        <v>REGULAR</v>
      </c>
      <c r="G5838" s="24">
        <v>45076</v>
      </c>
      <c r="H5838" s="24">
        <v>45076</v>
      </c>
      <c r="I5838" s="19" t="s">
        <v>298</v>
      </c>
      <c r="J5838" s="43" t="s">
        <v>1003</v>
      </c>
      <c r="K5838" s="61" t="str">
        <f ca="1">LeaveTracker[[#This Row],[Days]]&amp;" "&amp;LeaveTracker[[#This Row],[Type of Leave]]</f>
        <v>1 OTHER</v>
      </c>
      <c r="L5838" s="23">
        <f ca="1">NETWORKDAYS(LeaveTracker[[#This Row],[Start Date]],LeaveTracker[[#This Row],[End Date]],lstHolidays)</f>
        <v>1</v>
      </c>
      <c r="M5838" s="27"/>
    </row>
    <row r="5839" spans="1:13" ht="30" customHeight="1" x14ac:dyDescent="0.3">
      <c r="A5839" s="27">
        <f t="shared" si="66"/>
        <v>2026</v>
      </c>
      <c r="B5839" s="31">
        <v>45077</v>
      </c>
      <c r="C5839" s="31">
        <v>45072</v>
      </c>
      <c r="D5839" s="19" t="s">
        <v>591</v>
      </c>
      <c r="E5839" s="19" t="str">
        <f>IF(ISBLANK(LeaveTracker[[#This Row],[Employee Name]]),"-----",VLOOKUP(LeaveTracker[[#This Row],[Employee Name]],Employees[[Employee Name]:[Office]],7))</f>
        <v>MAHOGANY MARKET</v>
      </c>
      <c r="F5839" s="19" t="str">
        <f>IF(ISBLANK(LeaveTracker[[#This Row],[Employee Name]]),"-----",VLOOKUP(LeaveTracker[[#This Row],[Employee Name]],Employees[[Employee Name]:[Office]],6))</f>
        <v>REGULAR</v>
      </c>
      <c r="G5839" s="24">
        <v>45077</v>
      </c>
      <c r="H5839" s="24">
        <v>45079</v>
      </c>
      <c r="I5839" s="20" t="s">
        <v>82</v>
      </c>
      <c r="K5839" s="61" t="str">
        <f ca="1">LeaveTracker[[#This Row],[Days]]&amp;" "&amp;LeaveTracker[[#This Row],[Type of Leave]]</f>
        <v>3 VL</v>
      </c>
      <c r="L5839" s="23">
        <f ca="1">NETWORKDAYS(LeaveTracker[[#This Row],[Start Date]],LeaveTracker[[#This Row],[End Date]],lstHolidays)</f>
        <v>3</v>
      </c>
      <c r="M5839" s="27"/>
    </row>
    <row r="5840" spans="1:13" ht="30" customHeight="1" x14ac:dyDescent="0.3">
      <c r="A5840" s="27">
        <f t="shared" si="66"/>
        <v>2027</v>
      </c>
      <c r="B5840" s="31">
        <v>45077</v>
      </c>
      <c r="C5840" s="31">
        <v>45077</v>
      </c>
      <c r="D5840" s="19" t="s">
        <v>601</v>
      </c>
      <c r="E5840" s="19" t="str">
        <f>IF(ISBLANK(LeaveTracker[[#This Row],[Employee Name]]),"-----",VLOOKUP(LeaveTracker[[#This Row],[Employee Name]],Employees[[Employee Name]:[Office]],7))</f>
        <v>MAHOGANY MARKET</v>
      </c>
      <c r="F5840" s="19" t="str">
        <f>IF(ISBLANK(LeaveTracker[[#This Row],[Employee Name]]),"-----",VLOOKUP(LeaveTracker[[#This Row],[Employee Name]],Employees[[Employee Name]:[Office]],6))</f>
        <v>REGULAR</v>
      </c>
      <c r="G5840" s="24">
        <v>45070</v>
      </c>
      <c r="H5840" s="24">
        <v>45070</v>
      </c>
      <c r="I5840" s="19" t="s">
        <v>81</v>
      </c>
      <c r="J5840" s="43" t="s">
        <v>1897</v>
      </c>
      <c r="K5840" s="61" t="str">
        <f ca="1">LeaveTracker[[#This Row],[Days]]&amp;" "&amp;LeaveTracker[[#This Row],[Type of Leave]]</f>
        <v>1 SL</v>
      </c>
      <c r="L5840" s="23">
        <f ca="1">NETWORKDAYS(LeaveTracker[[#This Row],[Start Date]],LeaveTracker[[#This Row],[End Date]],lstHolidays)</f>
        <v>1</v>
      </c>
      <c r="M5840" s="27"/>
    </row>
    <row r="5841" spans="1:13" ht="30" customHeight="1" x14ac:dyDescent="0.3">
      <c r="A5841" s="27">
        <f t="shared" si="66"/>
        <v>2028</v>
      </c>
      <c r="B5841" s="31">
        <v>45077</v>
      </c>
      <c r="C5841" s="31">
        <v>45072</v>
      </c>
      <c r="D5841" s="19" t="s">
        <v>601</v>
      </c>
      <c r="E5841" s="19" t="str">
        <f>IF(ISBLANK(LeaveTracker[[#This Row],[Employee Name]]),"-----",VLOOKUP(LeaveTracker[[#This Row],[Employee Name]],Employees[[Employee Name]:[Office]],7))</f>
        <v>MAHOGANY MARKET</v>
      </c>
      <c r="F5841" s="19" t="str">
        <f>IF(ISBLANK(LeaveTracker[[#This Row],[Employee Name]]),"-----",VLOOKUP(LeaveTracker[[#This Row],[Employee Name]],Employees[[Employee Name]:[Office]],6))</f>
        <v>REGULAR</v>
      </c>
      <c r="G5841" s="24">
        <v>45081</v>
      </c>
      <c r="H5841" s="24">
        <v>45081</v>
      </c>
      <c r="I5841" s="20" t="s">
        <v>298</v>
      </c>
      <c r="J5841" s="43" t="s">
        <v>1003</v>
      </c>
      <c r="K5841" s="61" t="str">
        <f>LeaveTracker[[#This Row],[Days]]&amp;" "&amp;LeaveTracker[[#This Row],[Type of Leave]]</f>
        <v>1 OTHER</v>
      </c>
      <c r="L5841" s="23">
        <v>1</v>
      </c>
      <c r="M5841" s="27"/>
    </row>
    <row r="5842" spans="1:13" ht="30" customHeight="1" x14ac:dyDescent="0.3">
      <c r="A5842" s="27">
        <f t="shared" si="66"/>
        <v>2029</v>
      </c>
      <c r="B5842" s="31">
        <v>45077</v>
      </c>
      <c r="C5842" s="31">
        <v>45072</v>
      </c>
      <c r="D5842" s="19" t="s">
        <v>601</v>
      </c>
      <c r="E5842" s="19" t="str">
        <f>IF(ISBLANK(LeaveTracker[[#This Row],[Employee Name]]),"-----",VLOOKUP(LeaveTracker[[#This Row],[Employee Name]],Employees[[Employee Name]:[Office]],7))</f>
        <v>MAHOGANY MARKET</v>
      </c>
      <c r="F5842" s="19" t="str">
        <f>IF(ISBLANK(LeaveTracker[[#This Row],[Employee Name]]),"-----",VLOOKUP(LeaveTracker[[#This Row],[Employee Name]],Employees[[Employee Name]:[Office]],6))</f>
        <v>REGULAR</v>
      </c>
      <c r="G5842" s="24">
        <v>45082</v>
      </c>
      <c r="H5842" s="24">
        <v>45082</v>
      </c>
      <c r="I5842" s="20" t="s">
        <v>82</v>
      </c>
      <c r="K5842" s="61" t="str">
        <f ca="1">LeaveTracker[[#This Row],[Days]]&amp;" "&amp;LeaveTracker[[#This Row],[Type of Leave]]</f>
        <v>1 VL</v>
      </c>
      <c r="L5842" s="23">
        <f ca="1">NETWORKDAYS(LeaveTracker[[#This Row],[Start Date]],LeaveTracker[[#This Row],[End Date]],lstHolidays)</f>
        <v>1</v>
      </c>
      <c r="M5842" s="27"/>
    </row>
    <row r="5843" spans="1:13" ht="30" customHeight="1" x14ac:dyDescent="0.3">
      <c r="A5843" s="27">
        <f t="shared" si="66"/>
        <v>2030</v>
      </c>
      <c r="B5843" s="31">
        <v>45077</v>
      </c>
      <c r="C5843" s="31">
        <v>45071</v>
      </c>
      <c r="D5843" s="19" t="s">
        <v>265</v>
      </c>
      <c r="E5843" s="19" t="str">
        <f>IF(ISBLANK(LeaveTracker[[#This Row],[Employee Name]]),"-----",VLOOKUP(LeaveTracker[[#This Row],[Employee Name]],Employees[[Employee Name]:[Office]],7))</f>
        <v>MO</v>
      </c>
      <c r="F5843" s="19" t="str">
        <f>IF(ISBLANK(LeaveTracker[[#This Row],[Employee Name]]),"-----",VLOOKUP(LeaveTracker[[#This Row],[Employee Name]],Employees[[Employee Name]:[Office]],6))</f>
        <v>REGULAR</v>
      </c>
      <c r="G5843" s="24">
        <v>45070</v>
      </c>
      <c r="H5843" s="24">
        <v>45070</v>
      </c>
      <c r="I5843" s="20" t="s">
        <v>81</v>
      </c>
      <c r="K5843" s="61" t="str">
        <f ca="1">LeaveTracker[[#This Row],[Days]]&amp;" "&amp;LeaveTracker[[#This Row],[Type of Leave]]</f>
        <v>1 SL</v>
      </c>
      <c r="L5843" s="23">
        <f ca="1">NETWORKDAYS(LeaveTracker[[#This Row],[Start Date]],LeaveTracker[[#This Row],[End Date]],lstHolidays)</f>
        <v>1</v>
      </c>
      <c r="M5843" s="27"/>
    </row>
    <row r="5844" spans="1:13" ht="30" customHeight="1" x14ac:dyDescent="0.3">
      <c r="A5844" s="27">
        <f t="shared" si="66"/>
        <v>2031</v>
      </c>
      <c r="B5844" s="31">
        <v>45077</v>
      </c>
      <c r="C5844" s="31">
        <v>45075</v>
      </c>
      <c r="D5844" s="19" t="s">
        <v>195</v>
      </c>
      <c r="E5844" s="19" t="str">
        <f>IF(ISBLANK(LeaveTracker[[#This Row],[Employee Name]]),"-----",VLOOKUP(LeaveTracker[[#This Row],[Employee Name]],Employees[[Employee Name]:[Office]],7))</f>
        <v>CCT</v>
      </c>
      <c r="F5844" s="19" t="str">
        <f>IF(ISBLANK(LeaveTracker[[#This Row],[Employee Name]]),"-----",VLOOKUP(LeaveTracker[[#This Row],[Employee Name]],Employees[[Employee Name]:[Office]],6))</f>
        <v>REGULAR</v>
      </c>
      <c r="G5844" s="24">
        <v>45071</v>
      </c>
      <c r="H5844" s="24">
        <v>45072</v>
      </c>
      <c r="I5844" s="20" t="s">
        <v>81</v>
      </c>
      <c r="K5844" s="61" t="str">
        <f ca="1">LeaveTracker[[#This Row],[Days]]&amp;" "&amp;LeaveTracker[[#This Row],[Type of Leave]]</f>
        <v>2 SL</v>
      </c>
      <c r="L5844" s="23">
        <f ca="1">NETWORKDAYS(LeaveTracker[[#This Row],[Start Date]],LeaveTracker[[#This Row],[End Date]],lstHolidays)</f>
        <v>2</v>
      </c>
      <c r="M5844" s="27"/>
    </row>
    <row r="5845" spans="1:13" ht="30" customHeight="1" x14ac:dyDescent="0.3">
      <c r="A5845" s="27">
        <f t="shared" si="66"/>
        <v>2032</v>
      </c>
      <c r="B5845" s="31">
        <v>45077</v>
      </c>
      <c r="C5845" s="31">
        <v>45050</v>
      </c>
      <c r="D5845" s="19" t="s">
        <v>1932</v>
      </c>
      <c r="E5845" s="19" t="str">
        <f>IF(ISBLANK(LeaveTracker[[#This Row],[Employee Name]]),"-----",VLOOKUP(LeaveTracker[[#This Row],[Employee Name]],Employees[[Employee Name]:[Office]],7))</f>
        <v>PICNIC GROVE</v>
      </c>
      <c r="F5845" s="19" t="str">
        <f>IF(ISBLANK(LeaveTracker[[#This Row],[Employee Name]]),"-----",VLOOKUP(LeaveTracker[[#This Row],[Employee Name]],Employees[[Employee Name]:[Office]],6))</f>
        <v>CASUAL</v>
      </c>
      <c r="G5845" s="24">
        <v>45069</v>
      </c>
      <c r="H5845" s="24">
        <v>45069</v>
      </c>
      <c r="I5845" s="20" t="s">
        <v>81</v>
      </c>
      <c r="K5845" s="61" t="str">
        <f ca="1">LeaveTracker[[#This Row],[Days]]&amp;" "&amp;LeaveTracker[[#This Row],[Type of Leave]]</f>
        <v>1 SL</v>
      </c>
      <c r="L5845" s="23">
        <f ca="1">NETWORKDAYS(LeaveTracker[[#This Row],[Start Date]],LeaveTracker[[#This Row],[End Date]],lstHolidays)</f>
        <v>1</v>
      </c>
      <c r="M5845" s="27"/>
    </row>
    <row r="5846" spans="1:13" ht="30" customHeight="1" x14ac:dyDescent="0.3">
      <c r="A5846" s="27">
        <f t="shared" si="66"/>
        <v>2033</v>
      </c>
      <c r="B5846" s="31">
        <v>45077</v>
      </c>
      <c r="C5846" s="31">
        <v>45076</v>
      </c>
      <c r="D5846" s="19" t="s">
        <v>1780</v>
      </c>
      <c r="E5846" s="19" t="str">
        <f>IF(ISBLANK(LeaveTracker[[#This Row],[Employee Name]]),"-----",VLOOKUP(LeaveTracker[[#This Row],[Employee Name]],Employees[[Employee Name]:[Office]],7))</f>
        <v>GSO</v>
      </c>
      <c r="F5846" s="19" t="str">
        <f>IF(ISBLANK(LeaveTracker[[#This Row],[Employee Name]]),"-----",VLOOKUP(LeaveTracker[[#This Row],[Employee Name]],Employees[[Employee Name]:[Office]],6))</f>
        <v>CASUAL</v>
      </c>
      <c r="G5846" s="24">
        <v>45075</v>
      </c>
      <c r="H5846" s="24">
        <v>45075</v>
      </c>
      <c r="I5846" s="20" t="s">
        <v>81</v>
      </c>
      <c r="K5846" s="61" t="str">
        <f ca="1">LeaveTracker[[#This Row],[Days]]&amp;" "&amp;LeaveTracker[[#This Row],[Type of Leave]]</f>
        <v>1 SL</v>
      </c>
      <c r="L5846" s="23">
        <f ca="1">NETWORKDAYS(LeaveTracker[[#This Row],[Start Date]],LeaveTracker[[#This Row],[End Date]],lstHolidays)</f>
        <v>1</v>
      </c>
      <c r="M5846" s="27"/>
    </row>
    <row r="5847" spans="1:13" ht="30" customHeight="1" x14ac:dyDescent="0.3">
      <c r="A5847" s="27">
        <f t="shared" si="66"/>
        <v>2034</v>
      </c>
      <c r="B5847" s="31">
        <v>45077</v>
      </c>
      <c r="C5847" s="31">
        <v>45075</v>
      </c>
      <c r="D5847" s="19" t="s">
        <v>186</v>
      </c>
      <c r="E5847" s="19" t="str">
        <f>IF(ISBLANK(LeaveTracker[[#This Row],[Employee Name]]),"-----",VLOOKUP(LeaveTracker[[#This Row],[Employee Name]],Employees[[Employee Name]:[Office]],7))</f>
        <v>CBO</v>
      </c>
      <c r="F5847" s="19" t="str">
        <f>IF(ISBLANK(LeaveTracker[[#This Row],[Employee Name]]),"-----",VLOOKUP(LeaveTracker[[#This Row],[Employee Name]],Employees[[Employee Name]:[Office]],6))</f>
        <v>REGULAR</v>
      </c>
      <c r="G5847" s="24">
        <v>45083</v>
      </c>
      <c r="H5847" s="24">
        <v>45083</v>
      </c>
      <c r="I5847" s="20" t="s">
        <v>82</v>
      </c>
      <c r="K5847" s="61" t="str">
        <f ca="1">LeaveTracker[[#This Row],[Days]]&amp;" "&amp;LeaveTracker[[#This Row],[Type of Leave]]</f>
        <v>1 VL</v>
      </c>
      <c r="L5847" s="23">
        <f ca="1">NETWORKDAYS(LeaveTracker[[#This Row],[Start Date]],LeaveTracker[[#This Row],[End Date]],lstHolidays)</f>
        <v>1</v>
      </c>
      <c r="M5847" s="27"/>
    </row>
    <row r="5848" spans="1:13" ht="30" customHeight="1" x14ac:dyDescent="0.3">
      <c r="A5848" s="27">
        <f t="shared" si="66"/>
        <v>2035</v>
      </c>
      <c r="B5848" s="31">
        <v>45077</v>
      </c>
      <c r="C5848" s="31">
        <v>45075</v>
      </c>
      <c r="D5848" s="19" t="s">
        <v>153</v>
      </c>
      <c r="E5848" s="19" t="str">
        <f>IF(ISBLANK(LeaveTracker[[#This Row],[Employee Name]]),"-----",VLOOKUP(LeaveTracker[[#This Row],[Employee Name]],Employees[[Employee Name]:[Office]],7))</f>
        <v>BPLO</v>
      </c>
      <c r="F5848" s="19" t="str">
        <f>IF(ISBLANK(LeaveTracker[[#This Row],[Employee Name]]),"-----",VLOOKUP(LeaveTracker[[#This Row],[Employee Name]],Employees[[Employee Name]:[Office]],6))</f>
        <v>REGULAR</v>
      </c>
      <c r="G5848" s="24">
        <v>45068</v>
      </c>
      <c r="H5848" s="24">
        <v>45072</v>
      </c>
      <c r="I5848" s="20" t="s">
        <v>81</v>
      </c>
      <c r="K5848" s="61" t="str">
        <f ca="1">LeaveTracker[[#This Row],[Days]]&amp;" "&amp;LeaveTracker[[#This Row],[Type of Leave]]</f>
        <v>5 SL</v>
      </c>
      <c r="L5848" s="23">
        <f ca="1">NETWORKDAYS(LeaveTracker[[#This Row],[Start Date]],LeaveTracker[[#This Row],[End Date]],lstHolidays)</f>
        <v>5</v>
      </c>
      <c r="M5848" s="27"/>
    </row>
    <row r="5849" spans="1:13" ht="30" customHeight="1" x14ac:dyDescent="0.3">
      <c r="A5849" s="27">
        <f t="shared" si="66"/>
        <v>2036</v>
      </c>
      <c r="B5849" s="31">
        <v>45077</v>
      </c>
      <c r="C5849" s="31">
        <v>45070</v>
      </c>
      <c r="D5849" s="19" t="s">
        <v>473</v>
      </c>
      <c r="E5849" s="19" t="str">
        <f>IF(ISBLANK(LeaveTracker[[#This Row],[Employee Name]]),"-----",VLOOKUP(LeaveTracker[[#This Row],[Employee Name]],Employees[[Employee Name]:[Office]],7))</f>
        <v>PIO</v>
      </c>
      <c r="F5849" s="19" t="str">
        <f>IF(ISBLANK(LeaveTracker[[#This Row],[Employee Name]]),"-----",VLOOKUP(LeaveTracker[[#This Row],[Employee Name]],Employees[[Employee Name]:[Office]],6))</f>
        <v>REGULAR</v>
      </c>
      <c r="G5849" s="24">
        <v>45068</v>
      </c>
      <c r="H5849" s="24">
        <v>45069</v>
      </c>
      <c r="I5849" s="20" t="s">
        <v>81</v>
      </c>
      <c r="K5849" s="61" t="str">
        <f ca="1">LeaveTracker[[#This Row],[Days]]&amp;" "&amp;LeaveTracker[[#This Row],[Type of Leave]]</f>
        <v>2 SL</v>
      </c>
      <c r="L5849" s="23">
        <f ca="1">NETWORKDAYS(LeaveTracker[[#This Row],[Start Date]],LeaveTracker[[#This Row],[End Date]],lstHolidays)</f>
        <v>2</v>
      </c>
      <c r="M5849" s="27"/>
    </row>
    <row r="5850" spans="1:13" ht="30" customHeight="1" x14ac:dyDescent="0.3">
      <c r="A5850" s="27">
        <f t="shared" si="66"/>
        <v>2037</v>
      </c>
      <c r="B5850" s="31">
        <v>45077</v>
      </c>
      <c r="C5850" s="31">
        <v>45075</v>
      </c>
      <c r="D5850" s="19" t="s">
        <v>693</v>
      </c>
      <c r="E5850" s="19" t="str">
        <f>IF(ISBLANK(LeaveTracker[[#This Row],[Employee Name]]),"-----",VLOOKUP(LeaveTracker[[#This Row],[Employee Name]],Employees[[Employee Name]:[Office]],7))</f>
        <v>VMO</v>
      </c>
      <c r="F5850" s="19" t="str">
        <f>IF(ISBLANK(LeaveTracker[[#This Row],[Employee Name]]),"-----",VLOOKUP(LeaveTracker[[#This Row],[Employee Name]],Employees[[Employee Name]:[Office]],6))</f>
        <v>REGULAR</v>
      </c>
      <c r="G5850" s="24">
        <v>45072</v>
      </c>
      <c r="H5850" s="24">
        <v>45072</v>
      </c>
      <c r="I5850" s="20" t="s">
        <v>81</v>
      </c>
      <c r="K5850" s="61" t="str">
        <f ca="1">LeaveTracker[[#This Row],[Days]]&amp;" "&amp;LeaveTracker[[#This Row],[Type of Leave]]</f>
        <v>1 SL</v>
      </c>
      <c r="L5850" s="23">
        <f ca="1">NETWORKDAYS(LeaveTracker[[#This Row],[Start Date]],LeaveTracker[[#This Row],[End Date]],lstHolidays)</f>
        <v>1</v>
      </c>
      <c r="M5850" s="27"/>
    </row>
    <row r="5851" spans="1:13" ht="30" customHeight="1" x14ac:dyDescent="0.3">
      <c r="A5851" s="27">
        <f t="shared" si="66"/>
        <v>2038</v>
      </c>
      <c r="B5851" s="31">
        <v>45077</v>
      </c>
      <c r="C5851" s="31">
        <v>45075</v>
      </c>
      <c r="D5851" s="19" t="s">
        <v>171</v>
      </c>
      <c r="E5851" s="19" t="str">
        <f>IF(ISBLANK(LeaveTracker[[#This Row],[Employee Name]]),"-----",VLOOKUP(LeaveTracker[[#This Row],[Employee Name]],Employees[[Employee Name]:[Office]],7))</f>
        <v>HRMO</v>
      </c>
      <c r="F5851" s="19" t="str">
        <f>IF(ISBLANK(LeaveTracker[[#This Row],[Employee Name]]),"-----",VLOOKUP(LeaveTracker[[#This Row],[Employee Name]],Employees[[Employee Name]:[Office]],6))</f>
        <v>REGULAR</v>
      </c>
      <c r="G5851" s="24">
        <v>45072</v>
      </c>
      <c r="H5851" s="24">
        <v>45072</v>
      </c>
      <c r="I5851" s="20" t="s">
        <v>81</v>
      </c>
      <c r="K5851" s="61" t="str">
        <f ca="1">LeaveTracker[[#This Row],[Days]]&amp;" "&amp;LeaveTracker[[#This Row],[Type of Leave]]</f>
        <v>1 SL</v>
      </c>
      <c r="L5851" s="23">
        <f ca="1">NETWORKDAYS(LeaveTracker[[#This Row],[Start Date]],LeaveTracker[[#This Row],[End Date]],lstHolidays)</f>
        <v>1</v>
      </c>
      <c r="M5851" s="27"/>
    </row>
    <row r="5852" spans="1:13" ht="30" customHeight="1" x14ac:dyDescent="0.3">
      <c r="A5852" s="27">
        <f t="shared" si="66"/>
        <v>2039</v>
      </c>
      <c r="B5852" s="31">
        <v>45077</v>
      </c>
      <c r="C5852" s="31">
        <v>45072</v>
      </c>
      <c r="D5852" s="19" t="s">
        <v>714</v>
      </c>
      <c r="E5852" s="19" t="str">
        <f>IF(ISBLANK(LeaveTracker[[#This Row],[Employee Name]]),"-----",VLOOKUP(LeaveTracker[[#This Row],[Employee Name]],Employees[[Employee Name]:[Office]],7))</f>
        <v>CBO</v>
      </c>
      <c r="F5852" s="19" t="str">
        <f>IF(ISBLANK(LeaveTracker[[#This Row],[Employee Name]]),"-----",VLOOKUP(LeaveTracker[[#This Row],[Employee Name]],Employees[[Employee Name]:[Office]],6))</f>
        <v>REGULAR</v>
      </c>
      <c r="G5852" s="24">
        <v>45078</v>
      </c>
      <c r="H5852" s="24">
        <v>45078</v>
      </c>
      <c r="I5852" s="19" t="s">
        <v>298</v>
      </c>
      <c r="J5852" s="43" t="s">
        <v>1003</v>
      </c>
      <c r="K5852" s="61" t="str">
        <f ca="1">LeaveTracker[[#This Row],[Days]]&amp;" "&amp;LeaveTracker[[#This Row],[Type of Leave]]</f>
        <v>1 OTHER</v>
      </c>
      <c r="L5852" s="23">
        <f ca="1">NETWORKDAYS(LeaveTracker[[#This Row],[Start Date]],LeaveTracker[[#This Row],[End Date]],lstHolidays)</f>
        <v>1</v>
      </c>
      <c r="M5852" s="27"/>
    </row>
    <row r="5853" spans="1:13" ht="30" customHeight="1" x14ac:dyDescent="0.3">
      <c r="A5853" s="27">
        <f t="shared" si="66"/>
        <v>2040</v>
      </c>
      <c r="B5853" s="31">
        <v>45077</v>
      </c>
      <c r="C5853" s="31">
        <v>45063</v>
      </c>
      <c r="D5853" s="19" t="s">
        <v>624</v>
      </c>
      <c r="E5853" s="19" t="str">
        <f>IF(ISBLANK(LeaveTracker[[#This Row],[Employee Name]]),"-----",VLOOKUP(LeaveTracker[[#This Row],[Employee Name]],Employees[[Employee Name]:[Office]],7))</f>
        <v>CTO</v>
      </c>
      <c r="F5853" s="19" t="str">
        <f>IF(ISBLANK(LeaveTracker[[#This Row],[Employee Name]]),"-----",VLOOKUP(LeaveTracker[[#This Row],[Employee Name]],Employees[[Employee Name]:[Office]],6))</f>
        <v>REGULAR</v>
      </c>
      <c r="G5853" s="24">
        <v>45071</v>
      </c>
      <c r="H5853" s="24">
        <v>45071</v>
      </c>
      <c r="I5853" s="20" t="s">
        <v>82</v>
      </c>
      <c r="K5853" s="61" t="str">
        <f ca="1">LeaveTracker[[#This Row],[Days]]&amp;" "&amp;LeaveTracker[[#This Row],[Type of Leave]]</f>
        <v>1 VL</v>
      </c>
      <c r="L5853" s="23">
        <f ca="1">NETWORKDAYS(LeaveTracker[[#This Row],[Start Date]],LeaveTracker[[#This Row],[End Date]],lstHolidays)</f>
        <v>1</v>
      </c>
      <c r="M5853" s="27"/>
    </row>
    <row r="5854" spans="1:13" ht="30" customHeight="1" x14ac:dyDescent="0.3">
      <c r="A5854" s="27">
        <f t="shared" si="66"/>
        <v>2041</v>
      </c>
      <c r="B5854" s="31">
        <v>45077</v>
      </c>
      <c r="C5854" s="31">
        <v>45063</v>
      </c>
      <c r="D5854" s="19" t="s">
        <v>624</v>
      </c>
      <c r="E5854" s="19" t="str">
        <f>IF(ISBLANK(LeaveTracker[[#This Row],[Employee Name]]),"-----",VLOOKUP(LeaveTracker[[#This Row],[Employee Name]],Employees[[Employee Name]:[Office]],7))</f>
        <v>CTO</v>
      </c>
      <c r="F5854" s="19" t="str">
        <f>IF(ISBLANK(LeaveTracker[[#This Row],[Employee Name]]),"-----",VLOOKUP(LeaveTracker[[#This Row],[Employee Name]],Employees[[Employee Name]:[Office]],6))</f>
        <v>REGULAR</v>
      </c>
      <c r="G5854" s="24">
        <v>45075</v>
      </c>
      <c r="H5854" s="24">
        <v>45075</v>
      </c>
      <c r="I5854" s="20" t="s">
        <v>82</v>
      </c>
      <c r="K5854" s="61" t="str">
        <f ca="1">LeaveTracker[[#This Row],[Days]]&amp;" "&amp;LeaveTracker[[#This Row],[Type of Leave]]</f>
        <v>1 VL</v>
      </c>
      <c r="L5854" s="23">
        <f ca="1">NETWORKDAYS(LeaveTracker[[#This Row],[Start Date]],LeaveTracker[[#This Row],[End Date]],lstHolidays)</f>
        <v>1</v>
      </c>
      <c r="M5854" s="27"/>
    </row>
    <row r="5855" spans="1:13" ht="30" customHeight="1" x14ac:dyDescent="0.3">
      <c r="A5855" s="27">
        <f t="shared" si="66"/>
        <v>2042</v>
      </c>
      <c r="B5855" s="31">
        <v>45077</v>
      </c>
      <c r="C5855" s="31">
        <v>45072</v>
      </c>
      <c r="D5855" s="19" t="s">
        <v>1769</v>
      </c>
      <c r="E5855" s="19" t="str">
        <f>IF(ISBLANK(LeaveTracker[[#This Row],[Employee Name]]),"-----",VLOOKUP(LeaveTracker[[#This Row],[Employee Name]],Employees[[Employee Name]:[Office]],7))</f>
        <v>CEO</v>
      </c>
      <c r="F5855" s="19" t="str">
        <f>IF(ISBLANK(LeaveTracker[[#This Row],[Employee Name]]),"-----",VLOOKUP(LeaveTracker[[#This Row],[Employee Name]],Employees[[Employee Name]:[Office]],6))</f>
        <v>CASUAL</v>
      </c>
      <c r="G5855" s="24">
        <v>45071</v>
      </c>
      <c r="H5855" s="24">
        <v>45071</v>
      </c>
      <c r="I5855" s="20" t="s">
        <v>81</v>
      </c>
      <c r="K5855" s="61" t="str">
        <f ca="1">LeaveTracker[[#This Row],[Days]]&amp;" "&amp;LeaveTracker[[#This Row],[Type of Leave]]</f>
        <v>1 SL</v>
      </c>
      <c r="L5855" s="23">
        <f ca="1">NETWORKDAYS(LeaveTracker[[#This Row],[Start Date]],LeaveTracker[[#This Row],[End Date]],lstHolidays)</f>
        <v>1</v>
      </c>
      <c r="M5855" s="27"/>
    </row>
    <row r="5856" spans="1:13" ht="30" customHeight="1" x14ac:dyDescent="0.3">
      <c r="A5856" s="27">
        <f t="shared" si="66"/>
        <v>2043</v>
      </c>
      <c r="B5856" s="31">
        <v>45077</v>
      </c>
      <c r="C5856" s="31">
        <v>45071</v>
      </c>
      <c r="D5856" s="19" t="s">
        <v>1894</v>
      </c>
      <c r="E5856" s="19" t="str">
        <f>IF(ISBLANK(LeaveTracker[[#This Row],[Employee Name]]),"-----",VLOOKUP(LeaveTracker[[#This Row],[Employee Name]],Employees[[Employee Name]:[Office]],7))</f>
        <v>VMO/SP</v>
      </c>
      <c r="F5856" s="19" t="str">
        <f>IF(ISBLANK(LeaveTracker[[#This Row],[Employee Name]]),"-----",VLOOKUP(LeaveTracker[[#This Row],[Employee Name]],Employees[[Employee Name]:[Office]],6))</f>
        <v>CASUAL</v>
      </c>
      <c r="G5856" s="24">
        <v>45080</v>
      </c>
      <c r="H5856" s="24">
        <v>45081</v>
      </c>
      <c r="I5856" s="20" t="s">
        <v>82</v>
      </c>
      <c r="K5856" s="61" t="str">
        <f>LeaveTracker[[#This Row],[Days]]&amp;" "&amp;LeaveTracker[[#This Row],[Type of Leave]]</f>
        <v>1 VL</v>
      </c>
      <c r="L5856" s="23">
        <v>1</v>
      </c>
      <c r="M5856" s="27"/>
    </row>
    <row r="5857" spans="1:13" ht="30" customHeight="1" x14ac:dyDescent="0.3">
      <c r="A5857" s="27">
        <f t="shared" si="66"/>
        <v>2044</v>
      </c>
      <c r="B5857" s="31">
        <v>45077</v>
      </c>
      <c r="C5857" s="31">
        <v>45068</v>
      </c>
      <c r="D5857" s="19" t="s">
        <v>2382</v>
      </c>
      <c r="E5857" s="19">
        <f>IF(ISBLANK(LeaveTracker[[#This Row],[Employee Name]]),"-----",VLOOKUP(LeaveTracker[[#This Row],[Employee Name]],Employees[[Employee Name]:[Office]],7))</f>
        <v>0</v>
      </c>
      <c r="F5857" s="19">
        <f>IF(ISBLANK(LeaveTracker[[#This Row],[Employee Name]]),"-----",VLOOKUP(LeaveTracker[[#This Row],[Employee Name]],Employees[[Employee Name]:[Office]],6))</f>
        <v>0</v>
      </c>
      <c r="G5857" s="24">
        <v>45064</v>
      </c>
      <c r="H5857" s="24">
        <v>45065</v>
      </c>
      <c r="I5857" s="20" t="s">
        <v>81</v>
      </c>
      <c r="K5857" s="61" t="str">
        <f ca="1">LeaveTracker[[#This Row],[Days]]&amp;" "&amp;LeaveTracker[[#This Row],[Type of Leave]]</f>
        <v>2 SL</v>
      </c>
      <c r="L5857" s="23">
        <f ca="1">NETWORKDAYS(LeaveTracker[[#This Row],[Start Date]],LeaveTracker[[#This Row],[End Date]],lstHolidays)</f>
        <v>2</v>
      </c>
      <c r="M5857" s="27"/>
    </row>
    <row r="5858" spans="1:13" ht="30" customHeight="1" x14ac:dyDescent="0.3">
      <c r="A5858" s="27">
        <f t="shared" si="66"/>
        <v>2045</v>
      </c>
      <c r="B5858" s="31">
        <v>45077</v>
      </c>
      <c r="C5858" s="31">
        <v>45073</v>
      </c>
      <c r="D5858" s="19" t="s">
        <v>2382</v>
      </c>
      <c r="E5858" s="19">
        <f>IF(ISBLANK(LeaveTracker[[#This Row],[Employee Name]]),"-----",VLOOKUP(LeaveTracker[[#This Row],[Employee Name]],Employees[[Employee Name]:[Office]],7))</f>
        <v>0</v>
      </c>
      <c r="F5858" s="19">
        <f>IF(ISBLANK(LeaveTracker[[#This Row],[Employee Name]]),"-----",VLOOKUP(LeaveTracker[[#This Row],[Employee Name]],Employees[[Employee Name]:[Office]],6))</f>
        <v>0</v>
      </c>
      <c r="G5858" s="24">
        <v>45006</v>
      </c>
      <c r="H5858" s="24">
        <v>45006</v>
      </c>
      <c r="I5858" s="20" t="s">
        <v>81</v>
      </c>
      <c r="K5858" s="61" t="str">
        <f ca="1">LeaveTracker[[#This Row],[Days]]&amp;" "&amp;LeaveTracker[[#This Row],[Type of Leave]]</f>
        <v>1 SL</v>
      </c>
      <c r="L5858" s="23">
        <f ca="1">NETWORKDAYS(LeaveTracker[[#This Row],[Start Date]],LeaveTracker[[#This Row],[End Date]],lstHolidays)</f>
        <v>1</v>
      </c>
      <c r="M5858" s="27"/>
    </row>
    <row r="5859" spans="1:13" ht="30" customHeight="1" x14ac:dyDescent="0.3">
      <c r="A5859" s="27">
        <f t="shared" ref="A5859:A5923" si="67">A5858+1</f>
        <v>2046</v>
      </c>
      <c r="B5859" s="31">
        <v>45077</v>
      </c>
      <c r="C5859" s="31">
        <v>45073</v>
      </c>
      <c r="D5859" s="19" t="s">
        <v>2382</v>
      </c>
      <c r="E5859" s="19">
        <f>IF(ISBLANK(LeaveTracker[[#This Row],[Employee Name]]),"-----",VLOOKUP(LeaveTracker[[#This Row],[Employee Name]],Employees[[Employee Name]:[Office]],7))</f>
        <v>0</v>
      </c>
      <c r="F5859" s="19">
        <f>IF(ISBLANK(LeaveTracker[[#This Row],[Employee Name]]),"-----",VLOOKUP(LeaveTracker[[#This Row],[Employee Name]],Employees[[Employee Name]:[Office]],6))</f>
        <v>0</v>
      </c>
      <c r="G5859" s="24">
        <v>45008</v>
      </c>
      <c r="H5859" s="24">
        <v>45009</v>
      </c>
      <c r="I5859" s="20" t="s">
        <v>81</v>
      </c>
      <c r="K5859" s="61" t="str">
        <f ca="1">LeaveTracker[[#This Row],[Days]]&amp;" "&amp;LeaveTracker[[#This Row],[Type of Leave]]</f>
        <v>2 SL</v>
      </c>
      <c r="L5859" s="23">
        <f ca="1">NETWORKDAYS(LeaveTracker[[#This Row],[Start Date]],LeaveTracker[[#This Row],[End Date]],lstHolidays)</f>
        <v>2</v>
      </c>
      <c r="M5859" s="27"/>
    </row>
    <row r="5860" spans="1:13" ht="30" customHeight="1" x14ac:dyDescent="0.3">
      <c r="A5860" s="27">
        <f t="shared" si="67"/>
        <v>2047</v>
      </c>
      <c r="B5860" s="31">
        <v>45077</v>
      </c>
      <c r="C5860" s="31">
        <v>45072</v>
      </c>
      <c r="D5860" s="19" t="s">
        <v>1739</v>
      </c>
      <c r="E5860" s="19" t="str">
        <f>IF(ISBLANK(LeaveTracker[[#This Row],[Employee Name]]),"-----",VLOOKUP(LeaveTracker[[#This Row],[Employee Name]],Employees[[Employee Name]:[Office]],7))</f>
        <v>TCNHS-ISHS</v>
      </c>
      <c r="F5860" s="19" t="str">
        <f>IF(ISBLANK(LeaveTracker[[#This Row],[Employee Name]]),"-----",VLOOKUP(LeaveTracker[[#This Row],[Employee Name]],Employees[[Employee Name]:[Office]],6))</f>
        <v>CASUAL</v>
      </c>
      <c r="G5860" s="24">
        <v>45070</v>
      </c>
      <c r="H5860" s="24">
        <v>45070</v>
      </c>
      <c r="I5860" s="20" t="s">
        <v>81</v>
      </c>
      <c r="K5860" s="61" t="str">
        <f ca="1">LeaveTracker[[#This Row],[Days]]&amp;" "&amp;LeaveTracker[[#This Row],[Type of Leave]]</f>
        <v>1 SL</v>
      </c>
      <c r="L5860" s="23">
        <f ca="1">NETWORKDAYS(LeaveTracker[[#This Row],[Start Date]],LeaveTracker[[#This Row],[End Date]],lstHolidays)</f>
        <v>1</v>
      </c>
      <c r="M5860" s="27"/>
    </row>
    <row r="5861" spans="1:13" ht="30" customHeight="1" x14ac:dyDescent="0.3">
      <c r="A5861" s="27">
        <f t="shared" si="67"/>
        <v>2048</v>
      </c>
      <c r="B5861" s="31">
        <v>45077</v>
      </c>
      <c r="C5861" s="31">
        <v>45072</v>
      </c>
      <c r="D5861" s="19" t="s">
        <v>1739</v>
      </c>
      <c r="E5861" s="19" t="str">
        <f>IF(ISBLANK(LeaveTracker[[#This Row],[Employee Name]]),"-----",VLOOKUP(LeaveTracker[[#This Row],[Employee Name]],Employees[[Employee Name]:[Office]],7))</f>
        <v>TCNHS-ISHS</v>
      </c>
      <c r="F5861" s="19" t="str">
        <f>IF(ISBLANK(LeaveTracker[[#This Row],[Employee Name]]),"-----",VLOOKUP(LeaveTracker[[#This Row],[Employee Name]],Employees[[Employee Name]:[Office]],6))</f>
        <v>CASUAL</v>
      </c>
      <c r="G5861" s="24">
        <v>45075</v>
      </c>
      <c r="H5861" s="24">
        <v>45076</v>
      </c>
      <c r="I5861" s="20" t="s">
        <v>81</v>
      </c>
      <c r="K5861" s="61" t="str">
        <f ca="1">LeaveTracker[[#This Row],[Days]]&amp;" "&amp;LeaveTracker[[#This Row],[Type of Leave]]</f>
        <v>2 SL</v>
      </c>
      <c r="L5861" s="23">
        <f ca="1">NETWORKDAYS(LeaveTracker[[#This Row],[Start Date]],LeaveTracker[[#This Row],[End Date]],lstHolidays)</f>
        <v>2</v>
      </c>
      <c r="M5861" s="27"/>
    </row>
    <row r="5862" spans="1:13" ht="30" customHeight="1" x14ac:dyDescent="0.3">
      <c r="A5862" s="27">
        <f t="shared" si="67"/>
        <v>2049</v>
      </c>
      <c r="B5862" s="31">
        <v>45077</v>
      </c>
      <c r="C5862" s="31">
        <v>45075</v>
      </c>
      <c r="D5862" s="19" t="s">
        <v>1866</v>
      </c>
      <c r="E5862" s="19" t="str">
        <f>IF(ISBLANK(LeaveTracker[[#This Row],[Employee Name]]),"-----",VLOOKUP(LeaveTracker[[#This Row],[Employee Name]],Employees[[Employee Name]:[Office]],7))</f>
        <v>GSO</v>
      </c>
      <c r="F5862" s="19" t="str">
        <f>IF(ISBLANK(LeaveTracker[[#This Row],[Employee Name]]),"-----",VLOOKUP(LeaveTracker[[#This Row],[Employee Name]],Employees[[Employee Name]:[Office]],6))</f>
        <v>CASUAL</v>
      </c>
      <c r="G5862" s="24">
        <v>45072</v>
      </c>
      <c r="H5862" s="24">
        <v>45072</v>
      </c>
      <c r="I5862" s="19" t="s">
        <v>298</v>
      </c>
      <c r="J5862" s="43" t="s">
        <v>1003</v>
      </c>
      <c r="K5862" s="61" t="str">
        <f ca="1">LeaveTracker[[#This Row],[Days]]&amp;" "&amp;LeaveTracker[[#This Row],[Type of Leave]]</f>
        <v>1 OTHER</v>
      </c>
      <c r="L5862" s="23">
        <f ca="1">NETWORKDAYS(LeaveTracker[[#This Row],[Start Date]],LeaveTracker[[#This Row],[End Date]],lstHolidays)</f>
        <v>1</v>
      </c>
      <c r="M5862" s="27"/>
    </row>
    <row r="5863" spans="1:13" ht="30" customHeight="1" x14ac:dyDescent="0.3">
      <c r="A5863" s="27">
        <f t="shared" si="67"/>
        <v>2050</v>
      </c>
      <c r="B5863" s="31">
        <v>45077</v>
      </c>
      <c r="C5863" s="31">
        <v>45070</v>
      </c>
      <c r="D5863" s="19" t="s">
        <v>1840</v>
      </c>
      <c r="E5863" s="19" t="str">
        <f>IF(ISBLANK(LeaveTracker[[#This Row],[Employee Name]]),"-----",VLOOKUP(LeaveTracker[[#This Row],[Employee Name]],Employees[[Employee Name]:[Office]],7))</f>
        <v>ONT</v>
      </c>
      <c r="F5863" s="19" t="str">
        <f>IF(ISBLANK(LeaveTracker[[#This Row],[Employee Name]]),"-----",VLOOKUP(LeaveTracker[[#This Row],[Employee Name]],Employees[[Employee Name]:[Office]],6))</f>
        <v>CASUAL</v>
      </c>
      <c r="G5863" s="24">
        <v>45102</v>
      </c>
      <c r="H5863" s="24">
        <v>45102</v>
      </c>
      <c r="I5863" s="19" t="s">
        <v>298</v>
      </c>
      <c r="J5863" s="43" t="s">
        <v>1003</v>
      </c>
      <c r="K5863" s="61" t="str">
        <f>LeaveTracker[[#This Row],[Days]]&amp;" "&amp;LeaveTracker[[#This Row],[Type of Leave]]</f>
        <v>1 OTHER</v>
      </c>
      <c r="L5863" s="23">
        <v>1</v>
      </c>
      <c r="M5863" s="27"/>
    </row>
    <row r="5864" spans="1:13" ht="30" customHeight="1" x14ac:dyDescent="0.3">
      <c r="A5864" s="27">
        <f t="shared" si="67"/>
        <v>2051</v>
      </c>
      <c r="B5864" s="31">
        <v>45077</v>
      </c>
      <c r="C5864" s="31">
        <v>45070</v>
      </c>
      <c r="D5864" s="19" t="s">
        <v>1840</v>
      </c>
      <c r="E5864" s="19" t="str">
        <f>IF(ISBLANK(LeaveTracker[[#This Row],[Employee Name]]),"-----",VLOOKUP(LeaveTracker[[#This Row],[Employee Name]],Employees[[Employee Name]:[Office]],7))</f>
        <v>ONT</v>
      </c>
      <c r="F5864" s="19" t="str">
        <f>IF(ISBLANK(LeaveTracker[[#This Row],[Employee Name]]),"-----",VLOOKUP(LeaveTracker[[#This Row],[Employee Name]],Employees[[Employee Name]:[Office]],6))</f>
        <v>CASUAL</v>
      </c>
      <c r="G5864" s="24">
        <v>45078</v>
      </c>
      <c r="H5864" s="24">
        <v>45078</v>
      </c>
      <c r="I5864" s="19" t="s">
        <v>298</v>
      </c>
      <c r="J5864" s="43" t="s">
        <v>1003</v>
      </c>
      <c r="K5864" s="61" t="str">
        <f ca="1">LeaveTracker[[#This Row],[Days]]&amp;" "&amp;LeaveTracker[[#This Row],[Type of Leave]]</f>
        <v>1 OTHER</v>
      </c>
      <c r="L5864" s="23">
        <f ca="1">NETWORKDAYS(LeaveTracker[[#This Row],[Start Date]],LeaveTracker[[#This Row],[End Date]],lstHolidays)</f>
        <v>1</v>
      </c>
      <c r="M5864" s="27"/>
    </row>
    <row r="5865" spans="1:13" ht="30" customHeight="1" x14ac:dyDescent="0.3">
      <c r="A5865" s="27">
        <f t="shared" si="67"/>
        <v>2052</v>
      </c>
      <c r="B5865" s="31">
        <v>45077</v>
      </c>
      <c r="C5865" s="31">
        <v>45071</v>
      </c>
      <c r="D5865" s="19" t="s">
        <v>1828</v>
      </c>
      <c r="E5865" s="19" t="str">
        <f>IF(ISBLANK(LeaveTracker[[#This Row],[Employee Name]]),"-----",VLOOKUP(LeaveTracker[[#This Row],[Employee Name]],Employees[[Employee Name]:[Office]],7))</f>
        <v>ONT</v>
      </c>
      <c r="F5865" s="19" t="str">
        <f>IF(ISBLANK(LeaveTracker[[#This Row],[Employee Name]]),"-----",VLOOKUP(LeaveTracker[[#This Row],[Employee Name]],Employees[[Employee Name]:[Office]],6))</f>
        <v>CASUAL</v>
      </c>
      <c r="G5865" s="24">
        <v>45083</v>
      </c>
      <c r="H5865" s="24">
        <v>45087</v>
      </c>
      <c r="I5865" s="20" t="s">
        <v>82</v>
      </c>
      <c r="K5865" s="61" t="str">
        <f>LeaveTracker[[#This Row],[Days]]&amp;" "&amp;LeaveTracker[[#This Row],[Type of Leave]]</f>
        <v>5 VL</v>
      </c>
      <c r="L5865" s="23">
        <v>5</v>
      </c>
      <c r="M5865" s="27"/>
    </row>
    <row r="5866" spans="1:13" ht="30" customHeight="1" x14ac:dyDescent="0.3">
      <c r="A5866" s="27">
        <f t="shared" si="67"/>
        <v>2053</v>
      </c>
      <c r="B5866" s="31">
        <v>45077</v>
      </c>
      <c r="C5866" s="31">
        <v>45065</v>
      </c>
      <c r="D5866" s="19" t="s">
        <v>1818</v>
      </c>
      <c r="E5866" s="19" t="str">
        <f>IF(ISBLANK(LeaveTracker[[#This Row],[Employee Name]]),"-----",VLOOKUP(LeaveTracker[[#This Row],[Employee Name]],Employees[[Employee Name]:[Office]],7))</f>
        <v>ONT</v>
      </c>
      <c r="F5866" s="19" t="str">
        <f>IF(ISBLANK(LeaveTracker[[#This Row],[Employee Name]]),"-----",VLOOKUP(LeaveTracker[[#This Row],[Employee Name]],Employees[[Employee Name]:[Office]],6))</f>
        <v>CASUAL</v>
      </c>
      <c r="G5866" s="21">
        <v>45064</v>
      </c>
      <c r="H5866" s="24">
        <v>45064</v>
      </c>
      <c r="I5866" s="20" t="s">
        <v>81</v>
      </c>
      <c r="K5866" s="61" t="str">
        <f ca="1">LeaveTracker[[#This Row],[Days]]&amp;" "&amp;LeaveTracker[[#This Row],[Type of Leave]]</f>
        <v>1 SL</v>
      </c>
      <c r="L5866" s="23">
        <f ca="1">NETWORKDAYS(LeaveTracker[[#This Row],[Start Date]],LeaveTracker[[#This Row],[End Date]],lstHolidays)</f>
        <v>1</v>
      </c>
      <c r="M5866" s="27"/>
    </row>
    <row r="5867" spans="1:13" ht="30" customHeight="1" x14ac:dyDescent="0.3">
      <c r="A5867" s="27">
        <f t="shared" si="67"/>
        <v>2054</v>
      </c>
      <c r="B5867" s="31">
        <v>45077</v>
      </c>
      <c r="C5867" s="31">
        <v>45065</v>
      </c>
      <c r="D5867" s="19" t="s">
        <v>1818</v>
      </c>
      <c r="E5867" s="19" t="str">
        <f>IF(ISBLANK(LeaveTracker[[#This Row],[Employee Name]]),"-----",VLOOKUP(LeaveTracker[[#This Row],[Employee Name]],Employees[[Employee Name]:[Office]],7))</f>
        <v>ONT</v>
      </c>
      <c r="F5867" s="19" t="str">
        <f>IF(ISBLANK(LeaveTracker[[#This Row],[Employee Name]]),"-----",VLOOKUP(LeaveTracker[[#This Row],[Employee Name]],Employees[[Employee Name]:[Office]],6))</f>
        <v>CASUAL</v>
      </c>
      <c r="G5867" s="24">
        <v>45075</v>
      </c>
      <c r="H5867" s="24">
        <v>45077</v>
      </c>
      <c r="I5867" s="19" t="s">
        <v>298</v>
      </c>
      <c r="J5867" s="43" t="s">
        <v>1003</v>
      </c>
      <c r="K5867" s="61" t="str">
        <f ca="1">LeaveTracker[[#This Row],[Days]]&amp;" "&amp;LeaveTracker[[#This Row],[Type of Leave]]</f>
        <v>3 OTHER</v>
      </c>
      <c r="L5867" s="23">
        <f ca="1">NETWORKDAYS(LeaveTracker[[#This Row],[Start Date]],LeaveTracker[[#This Row],[End Date]],lstHolidays)</f>
        <v>3</v>
      </c>
      <c r="M5867" s="27"/>
    </row>
    <row r="5868" spans="1:13" ht="30" customHeight="1" x14ac:dyDescent="0.3">
      <c r="A5868" s="27">
        <f t="shared" si="67"/>
        <v>2055</v>
      </c>
      <c r="B5868" s="31">
        <v>45077</v>
      </c>
      <c r="C5868" s="31">
        <v>45071</v>
      </c>
      <c r="D5868" s="19" t="s">
        <v>1791</v>
      </c>
      <c r="E5868" s="19" t="str">
        <f>IF(ISBLANK(LeaveTracker[[#This Row],[Employee Name]]),"-----",VLOOKUP(LeaveTracker[[#This Row],[Employee Name]],Employees[[Employee Name]:[Office]],7))</f>
        <v>NUTRITION OFFICE</v>
      </c>
      <c r="F5868" s="19" t="str">
        <f>IF(ISBLANK(LeaveTracker[[#This Row],[Employee Name]]),"-----",VLOOKUP(LeaveTracker[[#This Row],[Employee Name]],Employees[[Employee Name]:[Office]],6))</f>
        <v>REGULAR</v>
      </c>
      <c r="G5868" s="24">
        <v>45078</v>
      </c>
      <c r="H5868" s="24">
        <v>45092</v>
      </c>
      <c r="I5868" s="20" t="s">
        <v>82</v>
      </c>
      <c r="K5868" s="61" t="str">
        <f ca="1">LeaveTracker[[#This Row],[Days]]&amp;" "&amp;LeaveTracker[[#This Row],[Type of Leave]]</f>
        <v>11 VL</v>
      </c>
      <c r="L5868" s="23">
        <f ca="1">NETWORKDAYS(LeaveTracker[[#This Row],[Start Date]],LeaveTracker[[#This Row],[End Date]],lstHolidays)</f>
        <v>11</v>
      </c>
      <c r="M5868" s="27"/>
    </row>
    <row r="5869" spans="1:13" ht="30" customHeight="1" x14ac:dyDescent="0.3">
      <c r="A5869" s="27">
        <f t="shared" si="67"/>
        <v>2056</v>
      </c>
      <c r="B5869" s="31">
        <v>45077</v>
      </c>
      <c r="C5869" s="31">
        <v>45077</v>
      </c>
      <c r="D5869" s="19" t="s">
        <v>2020</v>
      </c>
      <c r="E5869" s="19" t="str">
        <f>IF(ISBLANK(LeaveTracker[[#This Row],[Employee Name]]),"-----",VLOOKUP(LeaveTracker[[#This Row],[Employee Name]],Employees[[Employee Name]:[Office]],7))</f>
        <v>HRMO</v>
      </c>
      <c r="F5869" s="19" t="str">
        <f>IF(ISBLANK(LeaveTracker[[#This Row],[Employee Name]]),"-----",VLOOKUP(LeaveTracker[[#This Row],[Employee Name]],Employees[[Employee Name]:[Office]],6))</f>
        <v>REGULAR</v>
      </c>
      <c r="G5869" s="24">
        <v>45079</v>
      </c>
      <c r="H5869" s="24">
        <v>45086</v>
      </c>
      <c r="I5869" s="20" t="s">
        <v>82</v>
      </c>
      <c r="K5869" s="61" t="str">
        <f ca="1">LeaveTracker[[#This Row],[Days]]&amp;" "&amp;LeaveTracker[[#This Row],[Type of Leave]]</f>
        <v>6 VL</v>
      </c>
      <c r="L5869" s="23">
        <f ca="1">NETWORKDAYS(LeaveTracker[[#This Row],[Start Date]],LeaveTracker[[#This Row],[End Date]],lstHolidays)</f>
        <v>6</v>
      </c>
      <c r="M5869" s="27"/>
    </row>
    <row r="5870" spans="1:13" ht="30" customHeight="1" x14ac:dyDescent="0.3">
      <c r="A5870" s="27">
        <f t="shared" si="67"/>
        <v>2057</v>
      </c>
      <c r="B5870" s="31">
        <v>45077</v>
      </c>
      <c r="C5870" s="31">
        <v>45069</v>
      </c>
      <c r="D5870" s="19" t="s">
        <v>1911</v>
      </c>
      <c r="E5870" s="19" t="str">
        <f>IF(ISBLANK(LeaveTracker[[#This Row],[Employee Name]]),"-----",VLOOKUP(LeaveTracker[[#This Row],[Employee Name]],Employees[[Employee Name]:[Office]],7))</f>
        <v>PICNIC GROVE</v>
      </c>
      <c r="F5870" s="19" t="str">
        <f>IF(ISBLANK(LeaveTracker[[#This Row],[Employee Name]]),"-----",VLOOKUP(LeaveTracker[[#This Row],[Employee Name]],Employees[[Employee Name]:[Office]],6))</f>
        <v>CASUAL</v>
      </c>
      <c r="G5870" s="24">
        <v>45065</v>
      </c>
      <c r="H5870" s="24">
        <v>45068</v>
      </c>
      <c r="I5870" s="20" t="s">
        <v>81</v>
      </c>
      <c r="K5870" s="61" t="str">
        <f>LeaveTracker[[#This Row],[Days]]&amp;" "&amp;LeaveTracker[[#This Row],[Type of Leave]]</f>
        <v>4 SL</v>
      </c>
      <c r="L5870" s="23">
        <v>4</v>
      </c>
      <c r="M5870" s="27"/>
    </row>
    <row r="5871" spans="1:13" ht="30" customHeight="1" x14ac:dyDescent="0.3">
      <c r="A5871" s="27">
        <f t="shared" si="67"/>
        <v>2058</v>
      </c>
      <c r="B5871" s="31">
        <v>45077</v>
      </c>
      <c r="C5871" s="31">
        <v>45076</v>
      </c>
      <c r="D5871" s="19" t="s">
        <v>1796</v>
      </c>
      <c r="E5871" s="19" t="str">
        <f>IF(ISBLANK(LeaveTracker[[#This Row],[Employee Name]]),"-----",VLOOKUP(LeaveTracker[[#This Row],[Employee Name]],Employees[[Employee Name]:[Office]],7))</f>
        <v>PICNIC GROVE</v>
      </c>
      <c r="F5871" s="19" t="str">
        <f>IF(ISBLANK(LeaveTracker[[#This Row],[Employee Name]]),"-----",VLOOKUP(LeaveTracker[[#This Row],[Employee Name]],Employees[[Employee Name]:[Office]],6))</f>
        <v>CASUAL</v>
      </c>
      <c r="G5871" s="24">
        <v>45073</v>
      </c>
      <c r="H5871" s="24">
        <v>45075</v>
      </c>
      <c r="I5871" s="20" t="s">
        <v>81</v>
      </c>
      <c r="K5871" s="61" t="str">
        <f>LeaveTracker[[#This Row],[Days]]&amp;" "&amp;LeaveTracker[[#This Row],[Type of Leave]]</f>
        <v>3 SL</v>
      </c>
      <c r="L5871" s="23">
        <v>3</v>
      </c>
      <c r="M5871" s="27"/>
    </row>
    <row r="5872" spans="1:13" ht="30" customHeight="1" x14ac:dyDescent="0.3">
      <c r="A5872" s="27">
        <f t="shared" si="67"/>
        <v>2059</v>
      </c>
      <c r="B5872" s="31">
        <v>45077</v>
      </c>
      <c r="C5872" s="31">
        <v>45076</v>
      </c>
      <c r="D5872" s="19" t="s">
        <v>676</v>
      </c>
      <c r="E5872" s="19" t="str">
        <f>IF(ISBLANK(LeaveTracker[[#This Row],[Employee Name]]),"-----",VLOOKUP(LeaveTracker[[#This Row],[Employee Name]],Employees[[Employee Name]:[Office]],7))</f>
        <v>PICNIC GROVE</v>
      </c>
      <c r="F5872" s="19" t="str">
        <f>IF(ISBLANK(LeaveTracker[[#This Row],[Employee Name]]),"-----",VLOOKUP(LeaveTracker[[#This Row],[Employee Name]],Employees[[Employee Name]:[Office]],6))</f>
        <v>REGULAR</v>
      </c>
      <c r="G5872" s="24">
        <v>45061</v>
      </c>
      <c r="H5872" s="24">
        <v>45065</v>
      </c>
      <c r="I5872" s="20" t="s">
        <v>81</v>
      </c>
      <c r="K5872" s="61" t="str">
        <f ca="1">LeaveTracker[[#This Row],[Days]]&amp;" "&amp;LeaveTracker[[#This Row],[Type of Leave]]</f>
        <v>5 SL</v>
      </c>
      <c r="L5872" s="23">
        <f ca="1">NETWORKDAYS(LeaveTracker[[#This Row],[Start Date]],LeaveTracker[[#This Row],[End Date]],lstHolidays)</f>
        <v>5</v>
      </c>
      <c r="M5872" s="27"/>
    </row>
    <row r="5873" spans="1:13" ht="30" customHeight="1" x14ac:dyDescent="0.3">
      <c r="A5873" s="27">
        <f t="shared" si="67"/>
        <v>2060</v>
      </c>
      <c r="B5873" s="31">
        <v>45077</v>
      </c>
      <c r="C5873" s="31">
        <v>45076</v>
      </c>
      <c r="D5873" s="19" t="s">
        <v>676</v>
      </c>
      <c r="E5873" s="19" t="str">
        <f>IF(ISBLANK(LeaveTracker[[#This Row],[Employee Name]]),"-----",VLOOKUP(LeaveTracker[[#This Row],[Employee Name]],Employees[[Employee Name]:[Office]],7))</f>
        <v>PICNIC GROVE</v>
      </c>
      <c r="F5873" s="19" t="str">
        <f>IF(ISBLANK(LeaveTracker[[#This Row],[Employee Name]]),"-----",VLOOKUP(LeaveTracker[[#This Row],[Employee Name]],Employees[[Employee Name]:[Office]],6))</f>
        <v>REGULAR</v>
      </c>
      <c r="G5873" s="24">
        <v>45068</v>
      </c>
      <c r="H5873" s="24">
        <v>45072</v>
      </c>
      <c r="I5873" s="20" t="s">
        <v>81</v>
      </c>
      <c r="K5873" s="61" t="str">
        <f ca="1">LeaveTracker[[#This Row],[Days]]&amp;" "&amp;LeaveTracker[[#This Row],[Type of Leave]]</f>
        <v>5 SL</v>
      </c>
      <c r="L5873" s="23">
        <f ca="1">NETWORKDAYS(LeaveTracker[[#This Row],[Start Date]],LeaveTracker[[#This Row],[End Date]],lstHolidays)</f>
        <v>5</v>
      </c>
      <c r="M5873" s="27"/>
    </row>
    <row r="5874" spans="1:13" ht="30" customHeight="1" x14ac:dyDescent="0.3">
      <c r="A5874" s="27">
        <f t="shared" si="67"/>
        <v>2061</v>
      </c>
      <c r="B5874" s="31">
        <v>45077</v>
      </c>
      <c r="C5874" s="31">
        <v>45076</v>
      </c>
      <c r="D5874" s="19" t="s">
        <v>1969</v>
      </c>
      <c r="E5874" s="19" t="str">
        <f>IF(ISBLANK(LeaveTracker[[#This Row],[Employee Name]]),"-----",VLOOKUP(LeaveTracker[[#This Row],[Employee Name]],Employees[[Employee Name]:[Office]],7))</f>
        <v>CCT</v>
      </c>
      <c r="F5874" s="19" t="str">
        <f>IF(ISBLANK(LeaveTracker[[#This Row],[Employee Name]]),"-----",VLOOKUP(LeaveTracker[[#This Row],[Employee Name]],Employees[[Employee Name]:[Office]],6))</f>
        <v>CASUAL</v>
      </c>
      <c r="G5874" s="24">
        <v>45075</v>
      </c>
      <c r="H5874" s="24">
        <v>45075</v>
      </c>
      <c r="I5874" s="20" t="s">
        <v>81</v>
      </c>
      <c r="K5874" s="61" t="str">
        <f ca="1">LeaveTracker[[#This Row],[Days]]&amp;" "&amp;LeaveTracker[[#This Row],[Type of Leave]]</f>
        <v>1 SL</v>
      </c>
      <c r="L5874" s="23">
        <f ca="1">NETWORKDAYS(LeaveTracker[[#This Row],[Start Date]],LeaveTracker[[#This Row],[End Date]],lstHolidays)</f>
        <v>1</v>
      </c>
      <c r="M5874" s="27"/>
    </row>
    <row r="5875" spans="1:13" ht="30" customHeight="1" x14ac:dyDescent="0.3">
      <c r="A5875" s="27">
        <f t="shared" si="67"/>
        <v>2062</v>
      </c>
      <c r="B5875" s="31">
        <v>45077</v>
      </c>
      <c r="C5875" s="31">
        <v>45076</v>
      </c>
      <c r="D5875" s="19" t="s">
        <v>630</v>
      </c>
      <c r="E5875" s="19" t="str">
        <f>IF(ISBLANK(LeaveTracker[[#This Row],[Employee Name]]),"-----",VLOOKUP(LeaveTracker[[#This Row],[Employee Name]],Employees[[Employee Name]:[Office]],7))</f>
        <v>CCT</v>
      </c>
      <c r="F5875" s="19" t="str">
        <f>IF(ISBLANK(LeaveTracker[[#This Row],[Employee Name]]),"-----",VLOOKUP(LeaveTracker[[#This Row],[Employee Name]],Employees[[Employee Name]:[Office]],6))</f>
        <v>REGULAR</v>
      </c>
      <c r="G5875" s="24">
        <v>45085</v>
      </c>
      <c r="H5875" s="24">
        <v>45085</v>
      </c>
      <c r="I5875" s="19" t="s">
        <v>298</v>
      </c>
      <c r="J5875" s="43" t="s">
        <v>1003</v>
      </c>
      <c r="K5875" s="61" t="str">
        <f ca="1">LeaveTracker[[#This Row],[Days]]&amp;" "&amp;LeaveTracker[[#This Row],[Type of Leave]]</f>
        <v>1 OTHER</v>
      </c>
      <c r="L5875" s="23">
        <f ca="1">NETWORKDAYS(LeaveTracker[[#This Row],[Start Date]],LeaveTracker[[#This Row],[End Date]],lstHolidays)</f>
        <v>1</v>
      </c>
      <c r="M5875" s="27"/>
    </row>
    <row r="5876" spans="1:13" ht="30" customHeight="1" x14ac:dyDescent="0.3">
      <c r="A5876" s="27">
        <f t="shared" si="67"/>
        <v>2063</v>
      </c>
      <c r="B5876" s="31">
        <v>45077</v>
      </c>
      <c r="C5876" s="31">
        <v>45075</v>
      </c>
      <c r="D5876" s="19" t="s">
        <v>1964</v>
      </c>
      <c r="E5876" s="19" t="str">
        <f>IF(ISBLANK(LeaveTracker[[#This Row],[Employee Name]]),"-----",VLOOKUP(LeaveTracker[[#This Row],[Employee Name]],Employees[[Employee Name]:[Office]],7))</f>
        <v>ONT</v>
      </c>
      <c r="F5876" s="19" t="str">
        <f>IF(ISBLANK(LeaveTracker[[#This Row],[Employee Name]]),"-----",VLOOKUP(LeaveTracker[[#This Row],[Employee Name]],Employees[[Employee Name]:[Office]],6))</f>
        <v>REGULAR</v>
      </c>
      <c r="G5876" s="24">
        <v>45076</v>
      </c>
      <c r="H5876" s="24">
        <v>45077</v>
      </c>
      <c r="I5876" s="19" t="s">
        <v>82</v>
      </c>
      <c r="K5876" s="61" t="str">
        <f ca="1">LeaveTracker[[#This Row],[Days]]&amp;" "&amp;LeaveTracker[[#This Row],[Type of Leave]]</f>
        <v>2 VL</v>
      </c>
      <c r="L5876" s="23">
        <f ca="1">NETWORKDAYS(LeaveTracker[[#This Row],[Start Date]],LeaveTracker[[#This Row],[End Date]],lstHolidays)</f>
        <v>2</v>
      </c>
      <c r="M5876" s="27"/>
    </row>
    <row r="5877" spans="1:13" ht="30" customHeight="1" x14ac:dyDescent="0.3">
      <c r="A5877" s="27">
        <f t="shared" si="67"/>
        <v>2064</v>
      </c>
      <c r="B5877" s="31">
        <v>45077</v>
      </c>
      <c r="C5877" s="31">
        <v>45075</v>
      </c>
      <c r="D5877" s="19" t="s">
        <v>1865</v>
      </c>
      <c r="E5877" s="19" t="str">
        <f>IF(ISBLANK(LeaveTracker[[#This Row],[Employee Name]]),"-----",VLOOKUP(LeaveTracker[[#This Row],[Employee Name]],Employees[[Employee Name]:[Office]],7))</f>
        <v>TICC</v>
      </c>
      <c r="F5877" s="19" t="str">
        <f>IF(ISBLANK(LeaveTracker[[#This Row],[Employee Name]]),"-----",VLOOKUP(LeaveTracker[[#This Row],[Employee Name]],Employees[[Employee Name]:[Office]],6))</f>
        <v>CASUAL</v>
      </c>
      <c r="G5877" s="24">
        <v>45068</v>
      </c>
      <c r="H5877" s="24">
        <v>45070</v>
      </c>
      <c r="I5877" s="20" t="s">
        <v>81</v>
      </c>
      <c r="K5877" s="61" t="str">
        <f ca="1">LeaveTracker[[#This Row],[Days]]&amp;" "&amp;LeaveTracker[[#This Row],[Type of Leave]]</f>
        <v>3 SL</v>
      </c>
      <c r="L5877" s="23">
        <f ca="1">NETWORKDAYS(LeaveTracker[[#This Row],[Start Date]],LeaveTracker[[#This Row],[End Date]],lstHolidays)</f>
        <v>3</v>
      </c>
      <c r="M5877" s="27"/>
    </row>
    <row r="5878" spans="1:13" ht="30" customHeight="1" x14ac:dyDescent="0.3">
      <c r="A5878" s="27">
        <f t="shared" si="67"/>
        <v>2065</v>
      </c>
      <c r="B5878" s="31">
        <v>45077</v>
      </c>
      <c r="C5878" s="31">
        <v>45075</v>
      </c>
      <c r="D5878" s="19" t="s">
        <v>1901</v>
      </c>
      <c r="E5878" s="19" t="str">
        <f>IF(ISBLANK(LeaveTracker[[#This Row],[Employee Name]]),"-----",VLOOKUP(LeaveTracker[[#This Row],[Employee Name]],Employees[[Employee Name]:[Office]],7))</f>
        <v>TICC</v>
      </c>
      <c r="F5878" s="19" t="str">
        <f>IF(ISBLANK(LeaveTracker[[#This Row],[Employee Name]]),"-----",VLOOKUP(LeaveTracker[[#This Row],[Employee Name]],Employees[[Employee Name]:[Office]],6))</f>
        <v>CASUAL</v>
      </c>
      <c r="G5878" s="24">
        <v>45072</v>
      </c>
      <c r="H5878" s="24">
        <v>45072</v>
      </c>
      <c r="I5878" s="20" t="s">
        <v>81</v>
      </c>
      <c r="K5878" s="61" t="str">
        <f ca="1">LeaveTracker[[#This Row],[Days]]&amp;" "&amp;LeaveTracker[[#This Row],[Type of Leave]]</f>
        <v>1 SL</v>
      </c>
      <c r="L5878" s="23">
        <f ca="1">NETWORKDAYS(LeaveTracker[[#This Row],[Start Date]],LeaveTracker[[#This Row],[End Date]],lstHolidays)</f>
        <v>1</v>
      </c>
      <c r="M5878" s="27"/>
    </row>
    <row r="5879" spans="1:13" ht="30" customHeight="1" x14ac:dyDescent="0.3">
      <c r="A5879" s="27">
        <f t="shared" si="67"/>
        <v>2066</v>
      </c>
      <c r="B5879" s="31">
        <v>45077</v>
      </c>
      <c r="C5879" s="31">
        <v>45075</v>
      </c>
      <c r="D5879" s="19" t="s">
        <v>732</v>
      </c>
      <c r="E5879" s="19" t="str">
        <f>IF(ISBLANK(LeaveTracker[[#This Row],[Employee Name]]),"-----",VLOOKUP(LeaveTracker[[#This Row],[Employee Name]],Employees[[Employee Name]:[Office]],7))</f>
        <v>VMO</v>
      </c>
      <c r="F5879" s="19" t="str">
        <f>IF(ISBLANK(LeaveTracker[[#This Row],[Employee Name]]),"-----",VLOOKUP(LeaveTracker[[#This Row],[Employee Name]],Employees[[Employee Name]:[Office]],6))</f>
        <v>REGULAR</v>
      </c>
      <c r="G5879" s="24">
        <v>45070</v>
      </c>
      <c r="H5879" s="24">
        <v>45072</v>
      </c>
      <c r="I5879" s="20" t="s">
        <v>81</v>
      </c>
      <c r="K5879" s="61" t="str">
        <f ca="1">LeaveTracker[[#This Row],[Days]]&amp;" "&amp;LeaveTracker[[#This Row],[Type of Leave]]</f>
        <v>3 SL</v>
      </c>
      <c r="L5879" s="23">
        <f ca="1">NETWORKDAYS(LeaveTracker[[#This Row],[Start Date]],LeaveTracker[[#This Row],[End Date]],lstHolidays)</f>
        <v>3</v>
      </c>
      <c r="M5879" s="27"/>
    </row>
    <row r="5880" spans="1:13" ht="30" customHeight="1" x14ac:dyDescent="0.3">
      <c r="A5880" s="27">
        <f t="shared" si="67"/>
        <v>2067</v>
      </c>
      <c r="B5880" s="31">
        <v>45077</v>
      </c>
      <c r="C5880" s="31">
        <v>45075</v>
      </c>
      <c r="D5880" s="19" t="s">
        <v>396</v>
      </c>
      <c r="E5880" s="19" t="str">
        <f>IF(ISBLANK(LeaveTracker[[#This Row],[Employee Name]]),"-----",VLOOKUP(LeaveTracker[[#This Row],[Employee Name]],Employees[[Employee Name]:[Office]],7))</f>
        <v>CTO</v>
      </c>
      <c r="F5880" s="19" t="str">
        <f>IF(ISBLANK(LeaveTracker[[#This Row],[Employee Name]]),"-----",VLOOKUP(LeaveTracker[[#This Row],[Employee Name]],Employees[[Employee Name]:[Office]],6))</f>
        <v>REGULAR</v>
      </c>
      <c r="G5880" s="21">
        <v>45072</v>
      </c>
      <c r="H5880" s="24">
        <v>45072</v>
      </c>
      <c r="I5880" s="20" t="s">
        <v>81</v>
      </c>
      <c r="K5880" s="61" t="str">
        <f ca="1">LeaveTracker[[#This Row],[Days]]&amp;" "&amp;LeaveTracker[[#This Row],[Type of Leave]]</f>
        <v>1 SL</v>
      </c>
      <c r="L5880" s="23">
        <f ca="1">NETWORKDAYS(LeaveTracker[[#This Row],[Start Date]],LeaveTracker[[#This Row],[End Date]],lstHolidays)</f>
        <v>1</v>
      </c>
      <c r="M5880" s="27"/>
    </row>
    <row r="5881" spans="1:13" ht="30" customHeight="1" x14ac:dyDescent="0.3">
      <c r="A5881" s="27">
        <f t="shared" si="67"/>
        <v>2068</v>
      </c>
      <c r="B5881" s="31">
        <v>45077</v>
      </c>
      <c r="C5881" s="31">
        <v>45076</v>
      </c>
      <c r="D5881" s="19" t="s">
        <v>1091</v>
      </c>
      <c r="E5881" s="19" t="str">
        <f>IF(ISBLANK(LeaveTracker[[#This Row],[Employee Name]]),"-----",VLOOKUP(LeaveTracker[[#This Row],[Employee Name]],Employees[[Employee Name]:[Office]],7))</f>
        <v>ACCOUNTING</v>
      </c>
      <c r="F5881" s="19" t="str">
        <f>IF(ISBLANK(LeaveTracker[[#This Row],[Employee Name]]),"-----",VLOOKUP(LeaveTracker[[#This Row],[Employee Name]],Employees[[Employee Name]:[Office]],6))</f>
        <v>REGULAR</v>
      </c>
      <c r="G5881" s="24">
        <v>45106</v>
      </c>
      <c r="H5881" s="24">
        <v>45106</v>
      </c>
      <c r="I5881" s="20" t="s">
        <v>82</v>
      </c>
      <c r="K5881" s="61" t="str">
        <f ca="1">LeaveTracker[[#This Row],[Days]]&amp;" "&amp;LeaveTracker[[#This Row],[Type of Leave]]</f>
        <v>1 VL</v>
      </c>
      <c r="L5881" s="23">
        <f ca="1">NETWORKDAYS(LeaveTracker[[#This Row],[Start Date]],LeaveTracker[[#This Row],[End Date]],lstHolidays)</f>
        <v>1</v>
      </c>
      <c r="M5881" s="27"/>
    </row>
    <row r="5882" spans="1:13" ht="30" customHeight="1" x14ac:dyDescent="0.3">
      <c r="A5882" s="27">
        <f t="shared" si="67"/>
        <v>2069</v>
      </c>
      <c r="B5882" s="31">
        <v>45077</v>
      </c>
      <c r="C5882" s="31">
        <v>45076</v>
      </c>
      <c r="D5882" s="19" t="s">
        <v>1091</v>
      </c>
      <c r="E5882" s="19" t="str">
        <f>IF(ISBLANK(LeaveTracker[[#This Row],[Employee Name]]),"-----",VLOOKUP(LeaveTracker[[#This Row],[Employee Name]],Employees[[Employee Name]:[Office]],7))</f>
        <v>ACCOUNTING</v>
      </c>
      <c r="F5882" s="19" t="str">
        <f>IF(ISBLANK(LeaveTracker[[#This Row],[Employee Name]]),"-----",VLOOKUP(LeaveTracker[[#This Row],[Employee Name]],Employees[[Employee Name]:[Office]],6))</f>
        <v>REGULAR</v>
      </c>
      <c r="G5882" s="24">
        <v>45107</v>
      </c>
      <c r="H5882" s="24">
        <v>45107</v>
      </c>
      <c r="I5882" s="20" t="s">
        <v>82</v>
      </c>
      <c r="K5882" s="61" t="str">
        <f ca="1">LeaveTracker[[#This Row],[Days]]&amp;" "&amp;LeaveTracker[[#This Row],[Type of Leave]]</f>
        <v>1 VL</v>
      </c>
      <c r="L5882" s="23">
        <f ca="1">NETWORKDAYS(LeaveTracker[[#This Row],[Start Date]],LeaveTracker[[#This Row],[End Date]],lstHolidays)</f>
        <v>1</v>
      </c>
      <c r="M5882" s="27"/>
    </row>
    <row r="5883" spans="1:13" ht="30" customHeight="1" x14ac:dyDescent="0.3">
      <c r="A5883" s="27">
        <f t="shared" si="67"/>
        <v>2070</v>
      </c>
      <c r="B5883" s="31">
        <v>45077</v>
      </c>
      <c r="C5883" s="31">
        <v>45075</v>
      </c>
      <c r="D5883" s="19" t="s">
        <v>2148</v>
      </c>
      <c r="E5883" s="19" t="str">
        <f>IF(ISBLANK(LeaveTracker[[#This Row],[Employee Name]]),"-----",VLOOKUP(LeaveTracker[[#This Row],[Employee Name]],Employees[[Employee Name]:[Office]],7))</f>
        <v>DA</v>
      </c>
      <c r="F5883" s="19">
        <f>IF(ISBLANK(LeaveTracker[[#This Row],[Employee Name]]),"-----",VLOOKUP(LeaveTracker[[#This Row],[Employee Name]],Employees[[Employee Name]:[Office]],6))</f>
        <v>0</v>
      </c>
      <c r="G5883" s="24">
        <v>45069</v>
      </c>
      <c r="H5883" s="24">
        <v>45071</v>
      </c>
      <c r="I5883" s="20" t="s">
        <v>81</v>
      </c>
      <c r="K5883" s="61" t="str">
        <f ca="1">LeaveTracker[[#This Row],[Days]]&amp;" "&amp;LeaveTracker[[#This Row],[Type of Leave]]</f>
        <v>3 SL</v>
      </c>
      <c r="L5883" s="23">
        <f ca="1">NETWORKDAYS(LeaveTracker[[#This Row],[Start Date]],LeaveTracker[[#This Row],[End Date]],lstHolidays)</f>
        <v>3</v>
      </c>
      <c r="M5883" s="27"/>
    </row>
    <row r="5884" spans="1:13" ht="30" customHeight="1" x14ac:dyDescent="0.3">
      <c r="A5884" s="27">
        <f t="shared" si="67"/>
        <v>2071</v>
      </c>
      <c r="B5884" s="31">
        <v>45077</v>
      </c>
      <c r="C5884" s="31">
        <v>45079</v>
      </c>
      <c r="D5884" s="19" t="s">
        <v>1758</v>
      </c>
      <c r="E5884" s="19" t="str">
        <f>IF(ISBLANK(LeaveTracker[[#This Row],[Employee Name]]),"-----",VLOOKUP(LeaveTracker[[#This Row],[Employee Name]],Employees[[Employee Name]:[Office]],7))</f>
        <v>AGRICULTURE OFFICE</v>
      </c>
      <c r="F5884" s="19" t="str">
        <f>IF(ISBLANK(LeaveTracker[[#This Row],[Employee Name]]),"-----",VLOOKUP(LeaveTracker[[#This Row],[Employee Name]],Employees[[Employee Name]:[Office]],6))</f>
        <v>CASUAL</v>
      </c>
      <c r="G5884" s="24">
        <v>45083</v>
      </c>
      <c r="H5884" s="24">
        <v>45083</v>
      </c>
      <c r="I5884" s="20" t="s">
        <v>82</v>
      </c>
      <c r="K5884" s="61" t="str">
        <f ca="1">LeaveTracker[[#This Row],[Days]]&amp;" "&amp;LeaveTracker[[#This Row],[Type of Leave]]</f>
        <v>1 VL</v>
      </c>
      <c r="L5884" s="23">
        <f ca="1">NETWORKDAYS(LeaveTracker[[#This Row],[Start Date]],LeaveTracker[[#This Row],[End Date]],lstHolidays)</f>
        <v>1</v>
      </c>
      <c r="M5884" s="27"/>
    </row>
    <row r="5885" spans="1:13" ht="30" customHeight="1" x14ac:dyDescent="0.3">
      <c r="A5885" s="27">
        <f t="shared" si="67"/>
        <v>2072</v>
      </c>
      <c r="B5885" s="31">
        <v>45077</v>
      </c>
      <c r="C5885" s="31">
        <v>45079</v>
      </c>
      <c r="D5885" s="19" t="s">
        <v>1758</v>
      </c>
      <c r="E5885" s="19" t="str">
        <f>IF(ISBLANK(LeaveTracker[[#This Row],[Employee Name]]),"-----",VLOOKUP(LeaveTracker[[#This Row],[Employee Name]],Employees[[Employee Name]:[Office]],7))</f>
        <v>AGRICULTURE OFFICE</v>
      </c>
      <c r="F5885" s="19" t="str">
        <f>IF(ISBLANK(LeaveTracker[[#This Row],[Employee Name]]),"-----",VLOOKUP(LeaveTracker[[#This Row],[Employee Name]],Employees[[Employee Name]:[Office]],6))</f>
        <v>CASUAL</v>
      </c>
      <c r="G5885" s="24">
        <v>45085</v>
      </c>
      <c r="H5885" s="24">
        <v>45086</v>
      </c>
      <c r="I5885" s="20" t="s">
        <v>82</v>
      </c>
      <c r="K5885" s="61" t="str">
        <f ca="1">LeaveTracker[[#This Row],[Days]]&amp;" "&amp;LeaveTracker[[#This Row],[Type of Leave]]</f>
        <v>2 VL</v>
      </c>
      <c r="L5885" s="23">
        <f ca="1">NETWORKDAYS(LeaveTracker[[#This Row],[Start Date]],LeaveTracker[[#This Row],[End Date]],lstHolidays)</f>
        <v>2</v>
      </c>
      <c r="M5885" s="27"/>
    </row>
    <row r="5886" spans="1:13" ht="30" customHeight="1" x14ac:dyDescent="0.3">
      <c r="A5886" s="27">
        <f t="shared" si="67"/>
        <v>2073</v>
      </c>
      <c r="B5886" s="31">
        <v>45077</v>
      </c>
      <c r="C5886" s="31">
        <v>45076</v>
      </c>
      <c r="D5886" s="19" t="s">
        <v>304</v>
      </c>
      <c r="E5886" s="19" t="str">
        <f>IF(ISBLANK(LeaveTracker[[#This Row],[Employee Name]]),"-----",VLOOKUP(LeaveTracker[[#This Row],[Employee Name]],Employees[[Employee Name]:[Office]],7))</f>
        <v>TOPS (ADMIN CSU)</v>
      </c>
      <c r="F5886" s="19" t="str">
        <f>IF(ISBLANK(LeaveTracker[[#This Row],[Employee Name]]),"-----",VLOOKUP(LeaveTracker[[#This Row],[Employee Name]],Employees[[Employee Name]:[Office]],6))</f>
        <v>REGULAR</v>
      </c>
      <c r="G5886" s="24">
        <v>45075</v>
      </c>
      <c r="H5886" s="24">
        <v>45075</v>
      </c>
      <c r="I5886" s="20" t="s">
        <v>81</v>
      </c>
      <c r="K5886" s="61" t="str">
        <f ca="1">LeaveTracker[[#This Row],[Days]]&amp;" "&amp;LeaveTracker[[#This Row],[Type of Leave]]</f>
        <v>1 SL</v>
      </c>
      <c r="L5886" s="23">
        <f ca="1">NETWORKDAYS(LeaveTracker[[#This Row],[Start Date]],LeaveTracker[[#This Row],[End Date]],lstHolidays)</f>
        <v>1</v>
      </c>
      <c r="M5886" s="27"/>
    </row>
    <row r="5887" spans="1:13" ht="30" customHeight="1" x14ac:dyDescent="0.3">
      <c r="A5887" s="27">
        <f t="shared" si="67"/>
        <v>2074</v>
      </c>
      <c r="B5887" s="31">
        <v>45077</v>
      </c>
      <c r="C5887" s="31">
        <v>45076</v>
      </c>
      <c r="D5887" s="19" t="s">
        <v>1222</v>
      </c>
      <c r="E5887" s="19" t="str">
        <f>IF(ISBLANK(LeaveTracker[[#This Row],[Employee Name]]),"-----",VLOOKUP(LeaveTracker[[#This Row],[Employee Name]],Employees[[Employee Name]:[Office]],7))</f>
        <v>DSWDO</v>
      </c>
      <c r="F5887" s="19" t="str">
        <f>IF(ISBLANK(LeaveTracker[[#This Row],[Employee Name]]),"-----",VLOOKUP(LeaveTracker[[#This Row],[Employee Name]],Employees[[Employee Name]:[Office]],6))</f>
        <v>REGULAR</v>
      </c>
      <c r="G5887" s="24">
        <v>45075</v>
      </c>
      <c r="H5887" s="24">
        <v>45075</v>
      </c>
      <c r="I5887" s="20" t="s">
        <v>81</v>
      </c>
      <c r="K5887" s="61" t="str">
        <f ca="1">LeaveTracker[[#This Row],[Days]]&amp;" "&amp;LeaveTracker[[#This Row],[Type of Leave]]</f>
        <v>1 SL</v>
      </c>
      <c r="L5887" s="23">
        <f ca="1">NETWORKDAYS(LeaveTracker[[#This Row],[Start Date]],LeaveTracker[[#This Row],[End Date]],lstHolidays)</f>
        <v>1</v>
      </c>
      <c r="M5887" s="27"/>
    </row>
    <row r="5888" spans="1:13" ht="30" customHeight="1" x14ac:dyDescent="0.3">
      <c r="A5888" s="27">
        <f t="shared" si="67"/>
        <v>2075</v>
      </c>
      <c r="B5888" s="31">
        <v>45077</v>
      </c>
      <c r="C5888" s="31">
        <v>45075</v>
      </c>
      <c r="D5888" s="19" t="s">
        <v>720</v>
      </c>
      <c r="E5888" s="19" t="str">
        <f>IF(ISBLANK(LeaveTracker[[#This Row],[Employee Name]]),"-----",VLOOKUP(LeaveTracker[[#This Row],[Employee Name]],Employees[[Employee Name]:[Office]],7))</f>
        <v>LCR</v>
      </c>
      <c r="F5888" s="19" t="str">
        <f>IF(ISBLANK(LeaveTracker[[#This Row],[Employee Name]]),"-----",VLOOKUP(LeaveTracker[[#This Row],[Employee Name]],Employees[[Employee Name]:[Office]],6))</f>
        <v>REGULAR</v>
      </c>
      <c r="G5888" s="24">
        <v>45072</v>
      </c>
      <c r="H5888" s="24">
        <v>45072</v>
      </c>
      <c r="I5888" s="20" t="s">
        <v>81</v>
      </c>
      <c r="K5888" s="61" t="str">
        <f ca="1">LeaveTracker[[#This Row],[Days]]&amp;" "&amp;LeaveTracker[[#This Row],[Type of Leave]]</f>
        <v>1 SL</v>
      </c>
      <c r="L5888" s="23">
        <f ca="1">NETWORKDAYS(LeaveTracker[[#This Row],[Start Date]],LeaveTracker[[#This Row],[End Date]],lstHolidays)</f>
        <v>1</v>
      </c>
      <c r="M5888" s="27"/>
    </row>
    <row r="5889" spans="1:13" ht="30" customHeight="1" x14ac:dyDescent="0.3">
      <c r="A5889" s="27">
        <f t="shared" si="67"/>
        <v>2076</v>
      </c>
      <c r="B5889" s="31">
        <v>45077</v>
      </c>
      <c r="C5889" s="31">
        <v>45075</v>
      </c>
      <c r="D5889" s="19" t="s">
        <v>1974</v>
      </c>
      <c r="E5889" s="19" t="str">
        <f>IF(ISBLANK(LeaveTracker[[#This Row],[Employee Name]]),"-----",VLOOKUP(LeaveTracker[[#This Row],[Employee Name]],Employees[[Employee Name]:[Office]],7))</f>
        <v>CENRO</v>
      </c>
      <c r="F5889" s="19">
        <f>IF(ISBLANK(LeaveTracker[[#This Row],[Employee Name]]),"-----",VLOOKUP(LeaveTracker[[#This Row],[Employee Name]],Employees[[Employee Name]:[Office]],6))</f>
        <v>0</v>
      </c>
      <c r="G5889" s="24">
        <v>45084</v>
      </c>
      <c r="H5889" s="24">
        <v>45085</v>
      </c>
      <c r="I5889" s="20" t="s">
        <v>82</v>
      </c>
      <c r="K5889" s="61" t="str">
        <f ca="1">LeaveTracker[[#This Row],[Days]]&amp;" "&amp;LeaveTracker[[#This Row],[Type of Leave]]</f>
        <v>2 VL</v>
      </c>
      <c r="L5889" s="23">
        <f ca="1">NETWORKDAYS(LeaveTracker[[#This Row],[Start Date]],LeaveTracker[[#This Row],[End Date]],lstHolidays)</f>
        <v>2</v>
      </c>
      <c r="M5889" s="27"/>
    </row>
    <row r="5890" spans="1:13" ht="30" customHeight="1" x14ac:dyDescent="0.3">
      <c r="A5890" s="27">
        <f t="shared" si="67"/>
        <v>2077</v>
      </c>
      <c r="B5890" s="31">
        <v>45077</v>
      </c>
      <c r="C5890" s="31">
        <v>45075</v>
      </c>
      <c r="D5890" s="19" t="s">
        <v>1974</v>
      </c>
      <c r="E5890" s="19" t="str">
        <f>IF(ISBLANK(LeaveTracker[[#This Row],[Employee Name]]),"-----",VLOOKUP(LeaveTracker[[#This Row],[Employee Name]],Employees[[Employee Name]:[Office]],7))</f>
        <v>CENRO</v>
      </c>
      <c r="F5890" s="19">
        <f>IF(ISBLANK(LeaveTracker[[#This Row],[Employee Name]]),"-----",VLOOKUP(LeaveTracker[[#This Row],[Employee Name]],Employees[[Employee Name]:[Office]],6))</f>
        <v>0</v>
      </c>
      <c r="G5890" s="24">
        <v>45087</v>
      </c>
      <c r="H5890" s="24">
        <v>45087</v>
      </c>
      <c r="I5890" s="20" t="s">
        <v>82</v>
      </c>
      <c r="K5890" s="61" t="str">
        <f>LeaveTracker[[#This Row],[Days]]&amp;" "&amp;LeaveTracker[[#This Row],[Type of Leave]]</f>
        <v>1 VL</v>
      </c>
      <c r="L5890" s="23">
        <v>1</v>
      </c>
      <c r="M5890" s="27"/>
    </row>
    <row r="5891" spans="1:13" ht="30" customHeight="1" x14ac:dyDescent="0.3">
      <c r="A5891" s="27">
        <f t="shared" si="67"/>
        <v>2078</v>
      </c>
      <c r="B5891" s="31">
        <v>45077</v>
      </c>
      <c r="C5891" s="31">
        <v>45075</v>
      </c>
      <c r="D5891" s="19" t="s">
        <v>1974</v>
      </c>
      <c r="E5891" s="19" t="str">
        <f>IF(ISBLANK(LeaveTracker[[#This Row],[Employee Name]]),"-----",VLOOKUP(LeaveTracker[[#This Row],[Employee Name]],Employees[[Employee Name]:[Office]],7))</f>
        <v>CENRO</v>
      </c>
      <c r="F5891" s="19">
        <f>IF(ISBLANK(LeaveTracker[[#This Row],[Employee Name]]),"-----",VLOOKUP(LeaveTracker[[#This Row],[Employee Name]],Employees[[Employee Name]:[Office]],6))</f>
        <v>0</v>
      </c>
      <c r="G5891" s="24">
        <v>45089</v>
      </c>
      <c r="H5891" s="24">
        <v>45089</v>
      </c>
      <c r="I5891" s="20" t="s">
        <v>82</v>
      </c>
      <c r="K5891" s="61" t="str">
        <f ca="1">LeaveTracker[[#This Row],[Days]]&amp;" "&amp;LeaveTracker[[#This Row],[Type of Leave]]</f>
        <v>1 VL</v>
      </c>
      <c r="L5891" s="23">
        <f ca="1">NETWORKDAYS(LeaveTracker[[#This Row],[Start Date]],LeaveTracker[[#This Row],[End Date]],lstHolidays)</f>
        <v>1</v>
      </c>
      <c r="M5891" s="27"/>
    </row>
    <row r="5892" spans="1:13" ht="30" customHeight="1" x14ac:dyDescent="0.3">
      <c r="A5892" s="27">
        <f t="shared" si="67"/>
        <v>2079</v>
      </c>
      <c r="B5892" s="31">
        <v>45077</v>
      </c>
      <c r="C5892" s="31">
        <v>45075</v>
      </c>
      <c r="D5892" s="19" t="s">
        <v>1974</v>
      </c>
      <c r="E5892" s="19" t="str">
        <f>IF(ISBLANK(LeaveTracker[[#This Row],[Employee Name]]),"-----",VLOOKUP(LeaveTracker[[#This Row],[Employee Name]],Employees[[Employee Name]:[Office]],7))</f>
        <v>CENRO</v>
      </c>
      <c r="F5892" s="19">
        <f>IF(ISBLANK(LeaveTracker[[#This Row],[Employee Name]]),"-----",VLOOKUP(LeaveTracker[[#This Row],[Employee Name]],Employees[[Employee Name]:[Office]],6))</f>
        <v>0</v>
      </c>
      <c r="G5892" s="24">
        <v>45091</v>
      </c>
      <c r="H5892" s="24">
        <v>45091</v>
      </c>
      <c r="I5892" s="20" t="s">
        <v>82</v>
      </c>
      <c r="K5892" s="61" t="str">
        <f ca="1">LeaveTracker[[#This Row],[Days]]&amp;" "&amp;LeaveTracker[[#This Row],[Type of Leave]]</f>
        <v>1 VL</v>
      </c>
      <c r="L5892" s="23">
        <f ca="1">NETWORKDAYS(LeaveTracker[[#This Row],[Start Date]],LeaveTracker[[#This Row],[End Date]],lstHolidays)</f>
        <v>1</v>
      </c>
      <c r="M5892" s="27"/>
    </row>
    <row r="5893" spans="1:13" ht="30" customHeight="1" x14ac:dyDescent="0.3">
      <c r="A5893" s="27">
        <f t="shared" si="67"/>
        <v>2080</v>
      </c>
      <c r="B5893" s="31">
        <v>45077</v>
      </c>
      <c r="C5893" s="31">
        <v>45076</v>
      </c>
      <c r="D5893" s="19" t="s">
        <v>2206</v>
      </c>
      <c r="E5893" s="19" t="str">
        <f>IF(ISBLANK(LeaveTracker[[#This Row],[Employee Name]]),"-----",VLOOKUP(LeaveTracker[[#This Row],[Employee Name]],Employees[[Employee Name]:[Office]],7))</f>
        <v>CENRO</v>
      </c>
      <c r="F5893" s="19">
        <f>IF(ISBLANK(LeaveTracker[[#This Row],[Employee Name]]),"-----",VLOOKUP(LeaveTracker[[#This Row],[Employee Name]],Employees[[Employee Name]:[Office]],6))</f>
        <v>0</v>
      </c>
      <c r="G5893" s="24">
        <v>45072</v>
      </c>
      <c r="H5893" s="24">
        <v>45072</v>
      </c>
      <c r="I5893" s="20" t="s">
        <v>298</v>
      </c>
      <c r="J5893" s="43" t="s">
        <v>1003</v>
      </c>
      <c r="K5893" s="61" t="str">
        <f ca="1">LeaveTracker[[#This Row],[Days]]&amp;" "&amp;LeaveTracker[[#This Row],[Type of Leave]]</f>
        <v>1 OTHER</v>
      </c>
      <c r="L5893" s="23">
        <f ca="1">NETWORKDAYS(LeaveTracker[[#This Row],[Start Date]],LeaveTracker[[#This Row],[End Date]],lstHolidays)</f>
        <v>1</v>
      </c>
      <c r="M5893" s="27"/>
    </row>
    <row r="5894" spans="1:13" ht="30" customHeight="1" x14ac:dyDescent="0.3">
      <c r="A5894" s="27">
        <f t="shared" si="67"/>
        <v>2081</v>
      </c>
      <c r="B5894" s="31">
        <v>45077</v>
      </c>
      <c r="C5894" s="31">
        <v>45076</v>
      </c>
      <c r="D5894" s="19" t="s">
        <v>2206</v>
      </c>
      <c r="E5894" s="19" t="str">
        <f>IF(ISBLANK(LeaveTracker[[#This Row],[Employee Name]]),"-----",VLOOKUP(LeaveTracker[[#This Row],[Employee Name]],Employees[[Employee Name]:[Office]],7))</f>
        <v>CENRO</v>
      </c>
      <c r="F5894" s="19">
        <f>IF(ISBLANK(LeaveTracker[[#This Row],[Employee Name]]),"-----",VLOOKUP(LeaveTracker[[#This Row],[Employee Name]],Employees[[Employee Name]:[Office]],6))</f>
        <v>0</v>
      </c>
      <c r="G5894" s="24">
        <v>45075</v>
      </c>
      <c r="H5894" s="24">
        <v>45075</v>
      </c>
      <c r="I5894" s="20" t="s">
        <v>298</v>
      </c>
      <c r="J5894" s="43" t="s">
        <v>1003</v>
      </c>
      <c r="K5894" s="61" t="str">
        <f ca="1">LeaveTracker[[#This Row],[Days]]&amp;" "&amp;LeaveTracker[[#This Row],[Type of Leave]]</f>
        <v>1 OTHER</v>
      </c>
      <c r="L5894" s="23">
        <f ca="1">NETWORKDAYS(LeaveTracker[[#This Row],[Start Date]],LeaveTracker[[#This Row],[End Date]],lstHolidays)</f>
        <v>1</v>
      </c>
      <c r="M5894" s="27"/>
    </row>
    <row r="5895" spans="1:13" ht="30" customHeight="1" x14ac:dyDescent="0.3">
      <c r="A5895" s="27">
        <f t="shared" si="67"/>
        <v>2082</v>
      </c>
      <c r="B5895" s="31">
        <v>45077</v>
      </c>
      <c r="C5895" s="31">
        <v>45076</v>
      </c>
      <c r="D5895" s="19" t="s">
        <v>2215</v>
      </c>
      <c r="E5895" s="19" t="str">
        <f>IF(ISBLANK(LeaveTracker[[#This Row],[Employee Name]]),"-----",VLOOKUP(LeaveTracker[[#This Row],[Employee Name]],Employees[[Employee Name]:[Office]],7))</f>
        <v>CENRO</v>
      </c>
      <c r="F5895" s="19" t="str">
        <f>IF(ISBLANK(LeaveTracker[[#This Row],[Employee Name]]),"-----",VLOOKUP(LeaveTracker[[#This Row],[Employee Name]],Employees[[Employee Name]:[Office]],6))</f>
        <v>CASUAL</v>
      </c>
      <c r="G5895" s="24">
        <v>45072</v>
      </c>
      <c r="H5895" s="24">
        <v>45072</v>
      </c>
      <c r="I5895" s="20" t="s">
        <v>298</v>
      </c>
      <c r="J5895" s="43" t="s">
        <v>1003</v>
      </c>
      <c r="K5895" s="61" t="str">
        <f ca="1">LeaveTracker[[#This Row],[Days]]&amp;" "&amp;LeaveTracker[[#This Row],[Type of Leave]]</f>
        <v>1 OTHER</v>
      </c>
      <c r="L5895" s="23">
        <f ca="1">NETWORKDAYS(LeaveTracker[[#This Row],[Start Date]],LeaveTracker[[#This Row],[End Date]],lstHolidays)</f>
        <v>1</v>
      </c>
      <c r="M5895" s="27"/>
    </row>
    <row r="5896" spans="1:13" ht="30" customHeight="1" x14ac:dyDescent="0.3">
      <c r="A5896" s="27">
        <f t="shared" si="67"/>
        <v>2083</v>
      </c>
      <c r="B5896" s="31">
        <v>45077</v>
      </c>
      <c r="C5896" s="31">
        <v>45076</v>
      </c>
      <c r="D5896" s="19" t="s">
        <v>2215</v>
      </c>
      <c r="E5896" s="19" t="str">
        <f>IF(ISBLANK(LeaveTracker[[#This Row],[Employee Name]]),"-----",VLOOKUP(LeaveTracker[[#This Row],[Employee Name]],Employees[[Employee Name]:[Office]],7))</f>
        <v>CENRO</v>
      </c>
      <c r="F5896" s="19" t="str">
        <f>IF(ISBLANK(LeaveTracker[[#This Row],[Employee Name]]),"-----",VLOOKUP(LeaveTracker[[#This Row],[Employee Name]],Employees[[Employee Name]:[Office]],6))</f>
        <v>CASUAL</v>
      </c>
      <c r="G5896" s="24">
        <v>45075</v>
      </c>
      <c r="H5896" s="24">
        <v>45075</v>
      </c>
      <c r="I5896" s="20" t="s">
        <v>298</v>
      </c>
      <c r="J5896" s="43" t="s">
        <v>1003</v>
      </c>
      <c r="K5896" s="61" t="str">
        <f ca="1">LeaveTracker[[#This Row],[Days]]&amp;" "&amp;LeaveTracker[[#This Row],[Type of Leave]]</f>
        <v>1 OTHER</v>
      </c>
      <c r="L5896" s="23">
        <f ca="1">NETWORKDAYS(LeaveTracker[[#This Row],[Start Date]],LeaveTracker[[#This Row],[End Date]],lstHolidays)</f>
        <v>1</v>
      </c>
      <c r="M5896" s="27"/>
    </row>
    <row r="5897" spans="1:13" ht="30" customHeight="1" x14ac:dyDescent="0.3">
      <c r="A5897" s="27">
        <f t="shared" si="67"/>
        <v>2084</v>
      </c>
      <c r="B5897" s="31">
        <v>45077</v>
      </c>
      <c r="C5897" s="31">
        <v>45075</v>
      </c>
      <c r="D5897" s="19" t="s">
        <v>1946</v>
      </c>
      <c r="E5897" s="19" t="str">
        <f>IF(ISBLANK(LeaveTracker[[#This Row],[Employee Name]]),"-----",VLOOKUP(LeaveTracker[[#This Row],[Employee Name]],Employees[[Employee Name]:[Office]],7))</f>
        <v>CENRO</v>
      </c>
      <c r="F5897" s="19" t="str">
        <f>IF(ISBLANK(LeaveTracker[[#This Row],[Employee Name]]),"-----",VLOOKUP(LeaveTracker[[#This Row],[Employee Name]],Employees[[Employee Name]:[Office]],6))</f>
        <v>CASUAL</v>
      </c>
      <c r="G5897" s="24">
        <v>45078</v>
      </c>
      <c r="H5897" s="24">
        <v>45078</v>
      </c>
      <c r="I5897" s="20" t="s">
        <v>82</v>
      </c>
      <c r="K5897" s="61" t="str">
        <f ca="1">LeaveTracker[[#This Row],[Days]]&amp;" "&amp;LeaveTracker[[#This Row],[Type of Leave]]</f>
        <v>1 VL</v>
      </c>
      <c r="L5897" s="23">
        <f ca="1">NETWORKDAYS(LeaveTracker[[#This Row],[Start Date]],LeaveTracker[[#This Row],[End Date]],lstHolidays)</f>
        <v>1</v>
      </c>
      <c r="M5897" s="27"/>
    </row>
    <row r="5898" spans="1:13" ht="30" customHeight="1" x14ac:dyDescent="0.3">
      <c r="A5898" s="27">
        <f t="shared" si="67"/>
        <v>2085</v>
      </c>
      <c r="B5898" s="31">
        <v>45077</v>
      </c>
      <c r="C5898" s="31">
        <v>45075</v>
      </c>
      <c r="D5898" s="19" t="s">
        <v>1946</v>
      </c>
      <c r="E5898" s="19" t="str">
        <f>IF(ISBLANK(LeaveTracker[[#This Row],[Employee Name]]),"-----",VLOOKUP(LeaveTracker[[#This Row],[Employee Name]],Employees[[Employee Name]:[Office]],7))</f>
        <v>CENRO</v>
      </c>
      <c r="F5898" s="19" t="str">
        <f>IF(ISBLANK(LeaveTracker[[#This Row],[Employee Name]]),"-----",VLOOKUP(LeaveTracker[[#This Row],[Employee Name]],Employees[[Employee Name]:[Office]],6))</f>
        <v>CASUAL</v>
      </c>
      <c r="G5898" s="24">
        <v>45083</v>
      </c>
      <c r="H5898" s="24">
        <v>45083</v>
      </c>
      <c r="I5898" s="20" t="s">
        <v>82</v>
      </c>
      <c r="K5898" s="61" t="str">
        <f ca="1">LeaveTracker[[#This Row],[Days]]&amp;" "&amp;LeaveTracker[[#This Row],[Type of Leave]]</f>
        <v>1 VL</v>
      </c>
      <c r="L5898" s="23">
        <f ca="1">NETWORKDAYS(LeaveTracker[[#This Row],[Start Date]],LeaveTracker[[#This Row],[End Date]],lstHolidays)</f>
        <v>1</v>
      </c>
      <c r="M5898" s="27"/>
    </row>
    <row r="5899" spans="1:13" ht="30" customHeight="1" x14ac:dyDescent="0.3">
      <c r="A5899" s="27">
        <f t="shared" si="67"/>
        <v>2086</v>
      </c>
      <c r="B5899" s="31">
        <v>45077</v>
      </c>
      <c r="C5899" s="31">
        <v>45075</v>
      </c>
      <c r="D5899" s="19" t="s">
        <v>1946</v>
      </c>
      <c r="E5899" s="19" t="str">
        <f>IF(ISBLANK(LeaveTracker[[#This Row],[Employee Name]]),"-----",VLOOKUP(LeaveTracker[[#This Row],[Employee Name]],Employees[[Employee Name]:[Office]],7))</f>
        <v>CENRO</v>
      </c>
      <c r="F5899" s="19" t="str">
        <f>IF(ISBLANK(LeaveTracker[[#This Row],[Employee Name]]),"-----",VLOOKUP(LeaveTracker[[#This Row],[Employee Name]],Employees[[Employee Name]:[Office]],6))</f>
        <v>CASUAL</v>
      </c>
      <c r="G5899" s="24">
        <v>45085</v>
      </c>
      <c r="H5899" s="24">
        <v>45085</v>
      </c>
      <c r="I5899" s="20" t="s">
        <v>82</v>
      </c>
      <c r="K5899" s="61" t="str">
        <f ca="1">LeaveTracker[[#This Row],[Days]]&amp;" "&amp;LeaveTracker[[#This Row],[Type of Leave]]</f>
        <v>1 VL</v>
      </c>
      <c r="L5899" s="23">
        <f ca="1">NETWORKDAYS(LeaveTracker[[#This Row],[Start Date]],LeaveTracker[[#This Row],[End Date]],lstHolidays)</f>
        <v>1</v>
      </c>
      <c r="M5899" s="27"/>
    </row>
    <row r="5900" spans="1:13" ht="30" customHeight="1" x14ac:dyDescent="0.3">
      <c r="A5900" s="27">
        <f t="shared" si="67"/>
        <v>2087</v>
      </c>
      <c r="B5900" s="31">
        <v>45077</v>
      </c>
      <c r="C5900" s="31">
        <v>45075</v>
      </c>
      <c r="D5900" s="19" t="s">
        <v>1946</v>
      </c>
      <c r="E5900" s="19" t="str">
        <f>IF(ISBLANK(LeaveTracker[[#This Row],[Employee Name]]),"-----",VLOOKUP(LeaveTracker[[#This Row],[Employee Name]],Employees[[Employee Name]:[Office]],7))</f>
        <v>CENRO</v>
      </c>
      <c r="F5900" s="19" t="str">
        <f>IF(ISBLANK(LeaveTracker[[#This Row],[Employee Name]]),"-----",VLOOKUP(LeaveTracker[[#This Row],[Employee Name]],Employees[[Employee Name]:[Office]],6))</f>
        <v>CASUAL</v>
      </c>
      <c r="G5900" s="24">
        <v>45091</v>
      </c>
      <c r="H5900" s="24">
        <v>45091</v>
      </c>
      <c r="I5900" s="20" t="s">
        <v>82</v>
      </c>
      <c r="K5900" s="61" t="str">
        <f ca="1">LeaveTracker[[#This Row],[Days]]&amp;" "&amp;LeaveTracker[[#This Row],[Type of Leave]]</f>
        <v>1 VL</v>
      </c>
      <c r="L5900" s="23">
        <f ca="1">NETWORKDAYS(LeaveTracker[[#This Row],[Start Date]],LeaveTracker[[#This Row],[End Date]],lstHolidays)</f>
        <v>1</v>
      </c>
      <c r="M5900" s="27"/>
    </row>
    <row r="5901" spans="1:13" ht="30" customHeight="1" x14ac:dyDescent="0.3">
      <c r="A5901" s="27">
        <f t="shared" si="67"/>
        <v>2088</v>
      </c>
      <c r="B5901" s="31">
        <v>45077</v>
      </c>
      <c r="C5901" s="31">
        <v>45075</v>
      </c>
      <c r="D5901" s="19" t="s">
        <v>1946</v>
      </c>
      <c r="E5901" s="19" t="str">
        <f>IF(ISBLANK(LeaveTracker[[#This Row],[Employee Name]]),"-----",VLOOKUP(LeaveTracker[[#This Row],[Employee Name]],Employees[[Employee Name]:[Office]],7))</f>
        <v>CENRO</v>
      </c>
      <c r="F5901" s="19" t="str">
        <f>IF(ISBLANK(LeaveTracker[[#This Row],[Employee Name]]),"-----",VLOOKUP(LeaveTracker[[#This Row],[Employee Name]],Employees[[Employee Name]:[Office]],6))</f>
        <v>CASUAL</v>
      </c>
      <c r="G5901" s="24">
        <v>45097</v>
      </c>
      <c r="H5901" s="24">
        <v>45097</v>
      </c>
      <c r="I5901" s="20" t="s">
        <v>82</v>
      </c>
      <c r="K5901" s="61" t="str">
        <f ca="1">LeaveTracker[[#This Row],[Days]]&amp;" "&amp;LeaveTracker[[#This Row],[Type of Leave]]</f>
        <v>1 VL</v>
      </c>
      <c r="L5901" s="23">
        <f ca="1">NETWORKDAYS(LeaveTracker[[#This Row],[Start Date]],LeaveTracker[[#This Row],[End Date]],lstHolidays)</f>
        <v>1</v>
      </c>
      <c r="M5901" s="27"/>
    </row>
    <row r="5902" spans="1:13" ht="30" customHeight="1" x14ac:dyDescent="0.3">
      <c r="A5902" s="27">
        <f t="shared" si="67"/>
        <v>2089</v>
      </c>
      <c r="B5902" s="31">
        <v>45077</v>
      </c>
      <c r="C5902" s="31">
        <v>45075</v>
      </c>
      <c r="D5902" s="19" t="s">
        <v>1946</v>
      </c>
      <c r="E5902" s="19" t="str">
        <f>IF(ISBLANK(LeaveTracker[[#This Row],[Employee Name]]),"-----",VLOOKUP(LeaveTracker[[#This Row],[Employee Name]],Employees[[Employee Name]:[Office]],7))</f>
        <v>CENRO</v>
      </c>
      <c r="F5902" s="19" t="str">
        <f>IF(ISBLANK(LeaveTracker[[#This Row],[Employee Name]]),"-----",VLOOKUP(LeaveTracker[[#This Row],[Employee Name]],Employees[[Employee Name]:[Office]],6))</f>
        <v>CASUAL</v>
      </c>
      <c r="G5902" s="24">
        <v>45099</v>
      </c>
      <c r="H5902" s="24">
        <v>45099</v>
      </c>
      <c r="I5902" s="20" t="s">
        <v>82</v>
      </c>
      <c r="K5902" s="61" t="str">
        <f ca="1">LeaveTracker[[#This Row],[Days]]&amp;" "&amp;LeaveTracker[[#This Row],[Type of Leave]]</f>
        <v>1 VL</v>
      </c>
      <c r="L5902" s="23">
        <f ca="1">NETWORKDAYS(LeaveTracker[[#This Row],[Start Date]],LeaveTracker[[#This Row],[End Date]],lstHolidays)</f>
        <v>1</v>
      </c>
      <c r="M5902" s="27"/>
    </row>
    <row r="5903" spans="1:13" ht="30" customHeight="1" x14ac:dyDescent="0.3">
      <c r="A5903" s="27">
        <f t="shared" si="67"/>
        <v>2090</v>
      </c>
      <c r="B5903" s="31">
        <v>45077</v>
      </c>
      <c r="C5903" s="31">
        <v>45072</v>
      </c>
      <c r="D5903" s="19" t="s">
        <v>1800</v>
      </c>
      <c r="E5903" s="19" t="str">
        <f>IF(ISBLANK(LeaveTracker[[#This Row],[Employee Name]]),"-----",VLOOKUP(LeaveTracker[[#This Row],[Employee Name]],Employees[[Employee Name]:[Office]],7))</f>
        <v>GSO</v>
      </c>
      <c r="F5903" s="19" t="str">
        <f>IF(ISBLANK(LeaveTracker[[#This Row],[Employee Name]]),"-----",VLOOKUP(LeaveTracker[[#This Row],[Employee Name]],Employees[[Employee Name]:[Office]],6))</f>
        <v>CASUAL</v>
      </c>
      <c r="G5903" s="24">
        <v>45078</v>
      </c>
      <c r="H5903" s="24">
        <v>45079</v>
      </c>
      <c r="I5903" s="20" t="s">
        <v>82</v>
      </c>
      <c r="K5903" s="61" t="str">
        <f ca="1">LeaveTracker[[#This Row],[Days]]&amp;" "&amp;LeaveTracker[[#This Row],[Type of Leave]]</f>
        <v>2 VL</v>
      </c>
      <c r="L5903" s="23">
        <f ca="1">NETWORKDAYS(LeaveTracker[[#This Row],[Start Date]],LeaveTracker[[#This Row],[End Date]],lstHolidays)</f>
        <v>2</v>
      </c>
      <c r="M5903" s="27"/>
    </row>
    <row r="5904" spans="1:13" ht="30" customHeight="1" x14ac:dyDescent="0.3">
      <c r="A5904" s="27">
        <f t="shared" si="67"/>
        <v>2091</v>
      </c>
      <c r="B5904" s="31">
        <v>45077</v>
      </c>
      <c r="C5904" s="31">
        <v>45072</v>
      </c>
      <c r="D5904" s="19" t="s">
        <v>1800</v>
      </c>
      <c r="E5904" s="19" t="str">
        <f>IF(ISBLANK(LeaveTracker[[#This Row],[Employee Name]]),"-----",VLOOKUP(LeaveTracker[[#This Row],[Employee Name]],Employees[[Employee Name]:[Office]],7))</f>
        <v>GSO</v>
      </c>
      <c r="F5904" s="19" t="str">
        <f>IF(ISBLANK(LeaveTracker[[#This Row],[Employee Name]]),"-----",VLOOKUP(LeaveTracker[[#This Row],[Employee Name]],Employees[[Employee Name]:[Office]],6))</f>
        <v>CASUAL</v>
      </c>
      <c r="G5904" s="24">
        <v>45085</v>
      </c>
      <c r="H5904" s="24">
        <v>45086</v>
      </c>
      <c r="I5904" s="20" t="s">
        <v>82</v>
      </c>
      <c r="K5904" s="61" t="str">
        <f ca="1">LeaveTracker[[#This Row],[Days]]&amp;" "&amp;LeaveTracker[[#This Row],[Type of Leave]]</f>
        <v>2 VL</v>
      </c>
      <c r="L5904" s="23">
        <f ca="1">NETWORKDAYS(LeaveTracker[[#This Row],[Start Date]],LeaveTracker[[#This Row],[End Date]],lstHolidays)</f>
        <v>2</v>
      </c>
      <c r="M5904" s="27"/>
    </row>
    <row r="5905" spans="1:13" ht="30" customHeight="1" x14ac:dyDescent="0.3">
      <c r="A5905" s="27">
        <f t="shared" si="67"/>
        <v>2092</v>
      </c>
      <c r="B5905" s="31">
        <v>45077</v>
      </c>
      <c r="C5905" s="31">
        <v>45072</v>
      </c>
      <c r="D5905" s="20" t="s">
        <v>1800</v>
      </c>
      <c r="E5905" s="19" t="str">
        <f>IF(ISBLANK(LeaveTracker[[#This Row],[Employee Name]]),"-----",VLOOKUP(LeaveTracker[[#This Row],[Employee Name]],Employees[[Employee Name]:[Office]],7))</f>
        <v>GSO</v>
      </c>
      <c r="F5905" s="19" t="str">
        <f>IF(ISBLANK(LeaveTracker[[#This Row],[Employee Name]]),"-----",VLOOKUP(LeaveTracker[[#This Row],[Employee Name]],Employees[[Employee Name]:[Office]],6))</f>
        <v>CASUAL</v>
      </c>
      <c r="G5905" s="24">
        <v>45092</v>
      </c>
      <c r="H5905" s="24">
        <v>45093</v>
      </c>
      <c r="I5905" s="20" t="s">
        <v>82</v>
      </c>
      <c r="K5905" s="61" t="str">
        <f ca="1">LeaveTracker[[#This Row],[Days]]&amp;" "&amp;LeaveTracker[[#This Row],[Type of Leave]]</f>
        <v>2 VL</v>
      </c>
      <c r="L5905" s="23">
        <f ca="1">NETWORKDAYS(LeaveTracker[[#This Row],[Start Date]],LeaveTracker[[#This Row],[End Date]],lstHolidays)</f>
        <v>2</v>
      </c>
      <c r="M5905" s="27"/>
    </row>
    <row r="5906" spans="1:13" ht="30" customHeight="1" x14ac:dyDescent="0.3">
      <c r="A5906" s="27">
        <f t="shared" si="67"/>
        <v>2093</v>
      </c>
      <c r="B5906" s="31">
        <v>45077</v>
      </c>
      <c r="C5906" s="31">
        <v>45075</v>
      </c>
      <c r="D5906" s="19" t="s">
        <v>1895</v>
      </c>
      <c r="E5906" s="19" t="str">
        <f>IF(ISBLANK(LeaveTracker[[#This Row],[Employee Name]]),"-----",VLOOKUP(LeaveTracker[[#This Row],[Employee Name]],Employees[[Employee Name]:[Office]],7))</f>
        <v>CTO-LICENSE</v>
      </c>
      <c r="F5906" s="19" t="str">
        <f>IF(ISBLANK(LeaveTracker[[#This Row],[Employee Name]]),"-----",VLOOKUP(LeaveTracker[[#This Row],[Employee Name]],Employees[[Employee Name]:[Office]],6))</f>
        <v>CASUAL</v>
      </c>
      <c r="G5906" s="24">
        <v>45071</v>
      </c>
      <c r="H5906" s="24">
        <v>45072</v>
      </c>
      <c r="I5906" s="20" t="s">
        <v>81</v>
      </c>
      <c r="K5906" s="61" t="str">
        <f ca="1">LeaveTracker[[#This Row],[Days]]&amp;" "&amp;LeaveTracker[[#This Row],[Type of Leave]]</f>
        <v>2 SL</v>
      </c>
      <c r="L5906" s="23">
        <f ca="1">NETWORKDAYS(LeaveTracker[[#This Row],[Start Date]],LeaveTracker[[#This Row],[End Date]],lstHolidays)</f>
        <v>2</v>
      </c>
      <c r="M5906" s="27"/>
    </row>
    <row r="5907" spans="1:13" ht="30" customHeight="1" x14ac:dyDescent="0.3">
      <c r="A5907" s="27">
        <f t="shared" si="67"/>
        <v>2094</v>
      </c>
      <c r="B5907" s="31">
        <v>45083</v>
      </c>
      <c r="C5907" s="31">
        <v>45077</v>
      </c>
      <c r="D5907" s="20" t="s">
        <v>2384</v>
      </c>
      <c r="E5907" s="19" t="str">
        <f>IF(ISBLANK(LeaveTracker[[#This Row],[Employee Name]]),"-----",VLOOKUP(LeaveTracker[[#This Row],[Employee Name]],Employees[[Employee Name]:[Office]],7))</f>
        <v>CPDO</v>
      </c>
      <c r="F5907" s="19">
        <f>IF(ISBLANK(LeaveTracker[[#This Row],[Employee Name]]),"-----",VLOOKUP(LeaveTracker[[#This Row],[Employee Name]],Employees[[Employee Name]:[Office]],6))</f>
        <v>0</v>
      </c>
      <c r="G5907" s="24"/>
      <c r="H5907" s="24"/>
      <c r="I5907" s="20" t="s">
        <v>298</v>
      </c>
      <c r="J5907" s="43" t="s">
        <v>691</v>
      </c>
      <c r="K5907" s="61" t="str">
        <f ca="1">LeaveTracker[[#This Row],[Days]]&amp;" "&amp;LeaveTracker[[#This Row],[Type of Leave]]</f>
        <v>0 OTHER</v>
      </c>
      <c r="L5907" s="23">
        <f ca="1">NETWORKDAYS(LeaveTracker[[#This Row],[Start Date]],LeaveTracker[[#This Row],[End Date]],lstHolidays)</f>
        <v>0</v>
      </c>
      <c r="M5907" s="27"/>
    </row>
    <row r="5908" spans="1:13" ht="30" customHeight="1" x14ac:dyDescent="0.3">
      <c r="A5908" s="27">
        <f t="shared" si="67"/>
        <v>2095</v>
      </c>
      <c r="B5908" s="31">
        <v>45083</v>
      </c>
      <c r="C5908" s="31">
        <v>45078</v>
      </c>
      <c r="D5908" s="19" t="s">
        <v>2387</v>
      </c>
      <c r="E5908" s="19" t="str">
        <f>IF(ISBLANK(LeaveTracker[[#This Row],[Employee Name]]),"-----",VLOOKUP(LeaveTracker[[#This Row],[Employee Name]],Employees[[Employee Name]:[Office]],7))</f>
        <v>TOPS-CSU</v>
      </c>
      <c r="F5908" s="19" t="str">
        <f>IF(ISBLANK(LeaveTracker[[#This Row],[Employee Name]]),"-----",VLOOKUP(LeaveTracker[[#This Row],[Employee Name]],Employees[[Employee Name]:[Office]],6))</f>
        <v>CASUAL</v>
      </c>
      <c r="G5908" s="24">
        <v>45082</v>
      </c>
      <c r="H5908" s="24">
        <v>45142</v>
      </c>
      <c r="I5908" s="19" t="s">
        <v>82</v>
      </c>
      <c r="K5908" s="61" t="str">
        <f>LeaveTracker[[#This Row],[Days]]&amp;" "&amp;LeaveTracker[[#This Row],[Type of Leave]]</f>
        <v>42 VL</v>
      </c>
      <c r="L5908" s="23">
        <v>42</v>
      </c>
      <c r="M5908" s="27"/>
    </row>
    <row r="5909" spans="1:13" ht="30" customHeight="1" x14ac:dyDescent="0.3">
      <c r="A5909" s="27">
        <f t="shared" si="67"/>
        <v>2096</v>
      </c>
      <c r="B5909" s="31">
        <v>45083</v>
      </c>
      <c r="C5909" s="31">
        <v>45078</v>
      </c>
      <c r="D5909" s="19" t="s">
        <v>1766</v>
      </c>
      <c r="E5909" s="19" t="str">
        <f>IF(ISBLANK(LeaveTracker[[#This Row],[Employee Name]]),"-----",VLOOKUP(LeaveTracker[[#This Row],[Employee Name]],Employees[[Employee Name]:[Office]],7))</f>
        <v>SP</v>
      </c>
      <c r="F5909" s="19" t="str">
        <f>IF(ISBLANK(LeaveTracker[[#This Row],[Employee Name]]),"-----",VLOOKUP(LeaveTracker[[#This Row],[Employee Name]],Employees[[Employee Name]:[Office]],6))</f>
        <v>CASUAL</v>
      </c>
      <c r="G5909" s="24">
        <v>45077</v>
      </c>
      <c r="H5909" s="24">
        <v>45077</v>
      </c>
      <c r="I5909" s="19" t="s">
        <v>81</v>
      </c>
      <c r="K5909" s="61" t="str">
        <f ca="1">LeaveTracker[[#This Row],[Days]]&amp;" "&amp;LeaveTracker[[#This Row],[Type of Leave]]</f>
        <v>1 SL</v>
      </c>
      <c r="L5909" s="23">
        <f ca="1">NETWORKDAYS(LeaveTracker[[#This Row],[Start Date]],LeaveTracker[[#This Row],[End Date]],lstHolidays)</f>
        <v>1</v>
      </c>
      <c r="M5909" s="27"/>
    </row>
    <row r="5910" spans="1:13" ht="30" customHeight="1" x14ac:dyDescent="0.3">
      <c r="A5910" s="27">
        <f t="shared" si="67"/>
        <v>2097</v>
      </c>
      <c r="B5910" s="31">
        <v>45083</v>
      </c>
      <c r="C5910" s="31">
        <v>45079</v>
      </c>
      <c r="D5910" s="19" t="s">
        <v>1968</v>
      </c>
      <c r="E5910" s="19" t="str">
        <f>IF(ISBLANK(LeaveTracker[[#This Row],[Employee Name]]),"-----",VLOOKUP(LeaveTracker[[#This Row],[Employee Name]],Employees[[Employee Name]:[Office]],7))</f>
        <v>CENRO</v>
      </c>
      <c r="F5910" s="19" t="str">
        <f>IF(ISBLANK(LeaveTracker[[#This Row],[Employee Name]]),"-----",VLOOKUP(LeaveTracker[[#This Row],[Employee Name]],Employees[[Employee Name]:[Office]],6))</f>
        <v>CASUAL</v>
      </c>
      <c r="G5910" s="24">
        <v>45077</v>
      </c>
      <c r="H5910" s="24">
        <v>45078</v>
      </c>
      <c r="I5910" s="19" t="s">
        <v>81</v>
      </c>
      <c r="K5910" s="61" t="str">
        <f ca="1">LeaveTracker[[#This Row],[Days]]&amp;" "&amp;LeaveTracker[[#This Row],[Type of Leave]]</f>
        <v>2 SL</v>
      </c>
      <c r="L5910" s="23">
        <f ca="1">NETWORKDAYS(LeaveTracker[[#This Row],[Start Date]],LeaveTracker[[#This Row],[End Date]],lstHolidays)</f>
        <v>2</v>
      </c>
      <c r="M5910" s="27"/>
    </row>
    <row r="5911" spans="1:13" ht="30" customHeight="1" x14ac:dyDescent="0.3">
      <c r="A5911" s="27">
        <f t="shared" si="67"/>
        <v>2098</v>
      </c>
      <c r="B5911" s="31">
        <v>45083</v>
      </c>
      <c r="C5911" s="31">
        <v>45079</v>
      </c>
      <c r="D5911" s="19" t="s">
        <v>1930</v>
      </c>
      <c r="E5911" s="19" t="str">
        <f>IF(ISBLANK(LeaveTracker[[#This Row],[Employee Name]]),"-----",VLOOKUP(LeaveTracker[[#This Row],[Employee Name]],Employees[[Employee Name]:[Office]],7))</f>
        <v>CENRO</v>
      </c>
      <c r="F5911" s="19" t="str">
        <f>IF(ISBLANK(LeaveTracker[[#This Row],[Employee Name]]),"-----",VLOOKUP(LeaveTracker[[#This Row],[Employee Name]],Employees[[Employee Name]:[Office]],6))</f>
        <v>CASUAL</v>
      </c>
      <c r="G5911" s="24">
        <v>45076</v>
      </c>
      <c r="H5911" s="24">
        <v>45077</v>
      </c>
      <c r="I5911" s="19" t="s">
        <v>81</v>
      </c>
      <c r="K5911" s="61" t="str">
        <f ca="1">LeaveTracker[[#This Row],[Days]]&amp;" "&amp;LeaveTracker[[#This Row],[Type of Leave]]</f>
        <v>2 SL</v>
      </c>
      <c r="L5911" s="23">
        <f ca="1">NETWORKDAYS(LeaveTracker[[#This Row],[Start Date]],LeaveTracker[[#This Row],[End Date]],lstHolidays)</f>
        <v>2</v>
      </c>
      <c r="M5911" s="27"/>
    </row>
    <row r="5912" spans="1:13" ht="30" customHeight="1" x14ac:dyDescent="0.3">
      <c r="A5912" s="27">
        <f t="shared" si="67"/>
        <v>2099</v>
      </c>
      <c r="B5912" s="31">
        <v>45083</v>
      </c>
      <c r="C5912" s="31">
        <v>45079</v>
      </c>
      <c r="D5912" s="19" t="s">
        <v>1883</v>
      </c>
      <c r="E5912" s="19" t="str">
        <f>IF(ISBLANK(LeaveTracker[[#This Row],[Employee Name]]),"-----",VLOOKUP(LeaveTracker[[#This Row],[Employee Name]],Employees[[Employee Name]:[Office]],7))</f>
        <v>CENRO</v>
      </c>
      <c r="F5912" s="19" t="str">
        <f>IF(ISBLANK(LeaveTracker[[#This Row],[Employee Name]]),"-----",VLOOKUP(LeaveTracker[[#This Row],[Employee Name]],Employees[[Employee Name]:[Office]],6))</f>
        <v>CASUAL</v>
      </c>
      <c r="G5912" s="24">
        <v>45078</v>
      </c>
      <c r="H5912" s="24">
        <v>45078</v>
      </c>
      <c r="I5912" s="20" t="s">
        <v>81</v>
      </c>
      <c r="K5912" s="61" t="str">
        <f ca="1">LeaveTracker[[#This Row],[Days]]&amp;" "&amp;LeaveTracker[[#This Row],[Type of Leave]]</f>
        <v>1 SL</v>
      </c>
      <c r="L5912" s="23">
        <f ca="1">NETWORKDAYS(LeaveTracker[[#This Row],[Start Date]],LeaveTracker[[#This Row],[End Date]],lstHolidays)</f>
        <v>1</v>
      </c>
      <c r="M5912" s="27"/>
    </row>
    <row r="5913" spans="1:13" ht="30" customHeight="1" x14ac:dyDescent="0.3">
      <c r="A5913" s="27">
        <f t="shared" si="67"/>
        <v>2100</v>
      </c>
      <c r="B5913" s="31">
        <v>45083</v>
      </c>
      <c r="C5913" s="31">
        <v>45078</v>
      </c>
      <c r="D5913" s="19" t="s">
        <v>1943</v>
      </c>
      <c r="E5913" s="19" t="str">
        <f>IF(ISBLANK(LeaveTracker[[#This Row],[Employee Name]]),"-----",VLOOKUP(LeaveTracker[[#This Row],[Employee Name]],Employees[[Employee Name]:[Office]],7))</f>
        <v>PICNIC GROVE</v>
      </c>
      <c r="F5913" s="19" t="str">
        <f>IF(ISBLANK(LeaveTracker[[#This Row],[Employee Name]]),"-----",VLOOKUP(LeaveTracker[[#This Row],[Employee Name]],Employees[[Employee Name]:[Office]],6))</f>
        <v>CASUAL</v>
      </c>
      <c r="G5913" s="24">
        <v>45068</v>
      </c>
      <c r="H5913" s="24">
        <v>45077</v>
      </c>
      <c r="I5913" s="20" t="s">
        <v>82</v>
      </c>
      <c r="K5913" s="61" t="str">
        <f>LeaveTracker[[#This Row],[Days]]&amp;" "&amp;LeaveTracker[[#This Row],[Type of Leave]]</f>
        <v>10 VL</v>
      </c>
      <c r="L5913" s="23">
        <v>10</v>
      </c>
      <c r="M5913" s="27"/>
    </row>
    <row r="5914" spans="1:13" ht="30" customHeight="1" x14ac:dyDescent="0.3">
      <c r="A5914" s="27">
        <f t="shared" si="67"/>
        <v>2101</v>
      </c>
      <c r="B5914" s="31">
        <v>45083</v>
      </c>
      <c r="C5914" s="31">
        <v>45076</v>
      </c>
      <c r="D5914" s="19" t="s">
        <v>509</v>
      </c>
      <c r="E5914" s="19" t="str">
        <f>IF(ISBLANK(LeaveTracker[[#This Row],[Employee Name]]),"-----",VLOOKUP(LeaveTracker[[#This Row],[Employee Name]],Employees[[Employee Name]:[Office]],7))</f>
        <v>ACCOUNTING</v>
      </c>
      <c r="F5914" s="19" t="str">
        <f>IF(ISBLANK(LeaveTracker[[#This Row],[Employee Name]]),"-----",VLOOKUP(LeaveTracker[[#This Row],[Employee Name]],Employees[[Employee Name]:[Office]],6))</f>
        <v>REGULAR</v>
      </c>
      <c r="G5914" s="24">
        <v>45068</v>
      </c>
      <c r="H5914" s="24">
        <v>45075</v>
      </c>
      <c r="I5914" s="19" t="s">
        <v>298</v>
      </c>
      <c r="J5914" s="43" t="s">
        <v>1956</v>
      </c>
      <c r="K5914" s="61" t="str">
        <f ca="1">LeaveTracker[[#This Row],[Days]]&amp;" "&amp;LeaveTracker[[#This Row],[Type of Leave]]</f>
        <v>6 OTHER</v>
      </c>
      <c r="L5914" s="23">
        <f ca="1">NETWORKDAYS(LeaveTracker[[#This Row],[Start Date]],LeaveTracker[[#This Row],[End Date]],lstHolidays)</f>
        <v>6</v>
      </c>
      <c r="M5914" s="27"/>
    </row>
    <row r="5915" spans="1:13" ht="30" customHeight="1" x14ac:dyDescent="0.3">
      <c r="A5915" s="27">
        <f t="shared" si="67"/>
        <v>2102</v>
      </c>
      <c r="B5915" s="31">
        <v>45083</v>
      </c>
      <c r="C5915" s="31">
        <v>45076</v>
      </c>
      <c r="D5915" s="19" t="s">
        <v>950</v>
      </c>
      <c r="E5915" s="19" t="str">
        <f>IF(ISBLANK(LeaveTracker[[#This Row],[Employee Name]]),"-----",VLOOKUP(LeaveTracker[[#This Row],[Employee Name]],Employees[[Employee Name]:[Office]],7))</f>
        <v>ACCOUNTING</v>
      </c>
      <c r="F5915" s="19" t="str">
        <f>IF(ISBLANK(LeaveTracker[[#This Row],[Employee Name]]),"-----",VLOOKUP(LeaveTracker[[#This Row],[Employee Name]],Employees[[Employee Name]:[Office]],6))</f>
        <v>REGULAR</v>
      </c>
      <c r="G5915" s="24">
        <v>45068</v>
      </c>
      <c r="H5915" s="24">
        <v>45075</v>
      </c>
      <c r="I5915" s="19" t="s">
        <v>298</v>
      </c>
      <c r="J5915" s="43" t="s">
        <v>1956</v>
      </c>
      <c r="K5915" s="61" t="str">
        <f ca="1">LeaveTracker[[#This Row],[Days]]&amp;" "&amp;LeaveTracker[[#This Row],[Type of Leave]]</f>
        <v>6 OTHER</v>
      </c>
      <c r="L5915" s="23">
        <f ca="1">NETWORKDAYS(LeaveTracker[[#This Row],[Start Date]],LeaveTracker[[#This Row],[End Date]],lstHolidays)</f>
        <v>6</v>
      </c>
      <c r="M5915" s="27"/>
    </row>
    <row r="5916" spans="1:13" ht="30" customHeight="1" x14ac:dyDescent="0.3">
      <c r="A5916" s="27">
        <f t="shared" si="67"/>
        <v>2103</v>
      </c>
      <c r="B5916" s="31">
        <v>45083</v>
      </c>
      <c r="C5916" s="31">
        <v>45077</v>
      </c>
      <c r="D5916" s="19" t="s">
        <v>2096</v>
      </c>
      <c r="E5916" s="19" t="str">
        <f>IF(ISBLANK(LeaveTracker[[#This Row],[Employee Name]]),"-----",VLOOKUP(LeaveTracker[[#This Row],[Employee Name]],Employees[[Employee Name]:[Office]],7))</f>
        <v>LEGAL OFFICE</v>
      </c>
      <c r="F5916" s="19">
        <f>IF(ISBLANK(LeaveTracker[[#This Row],[Employee Name]]),"-----",VLOOKUP(LeaveTracker[[#This Row],[Employee Name]],Employees[[Employee Name]:[Office]],6))</f>
        <v>0</v>
      </c>
      <c r="G5916" s="24">
        <v>45078</v>
      </c>
      <c r="H5916" s="24">
        <v>45079</v>
      </c>
      <c r="I5916" s="19" t="s">
        <v>81</v>
      </c>
      <c r="J5916" s="43" t="s">
        <v>1897</v>
      </c>
      <c r="K5916" s="61" t="str">
        <f ca="1">LeaveTracker[[#This Row],[Days]]&amp;" "&amp;LeaveTracker[[#This Row],[Type of Leave]]</f>
        <v>2 SL</v>
      </c>
      <c r="L5916" s="23">
        <f ca="1">NETWORKDAYS(LeaveTracker[[#This Row],[Start Date]],LeaveTracker[[#This Row],[End Date]],lstHolidays)</f>
        <v>2</v>
      </c>
      <c r="M5916" s="27"/>
    </row>
    <row r="5917" spans="1:13" ht="30" customHeight="1" x14ac:dyDescent="0.3">
      <c r="A5917" s="27">
        <f t="shared" si="67"/>
        <v>2104</v>
      </c>
      <c r="B5917" s="31">
        <v>45083</v>
      </c>
      <c r="C5917" s="31">
        <v>45076</v>
      </c>
      <c r="D5917" s="19" t="s">
        <v>2030</v>
      </c>
      <c r="E5917" s="19" t="str">
        <f>IF(ISBLANK(LeaveTracker[[#This Row],[Employee Name]]),"-----",VLOOKUP(LeaveTracker[[#This Row],[Employee Name]],Employees[[Employee Name]:[Office]],7))</f>
        <v>EDP</v>
      </c>
      <c r="F5917" s="19" t="str">
        <f>IF(ISBLANK(LeaveTracker[[#This Row],[Employee Name]]),"-----",VLOOKUP(LeaveTracker[[#This Row],[Employee Name]],Employees[[Employee Name]:[Office]],6))</f>
        <v>CASUAL</v>
      </c>
      <c r="G5917" s="24">
        <v>45076</v>
      </c>
      <c r="H5917" s="24">
        <v>45076</v>
      </c>
      <c r="I5917" s="19" t="s">
        <v>81</v>
      </c>
      <c r="K5917" s="61" t="str">
        <f ca="1">LeaveTracker[[#This Row],[Days]]&amp;" "&amp;LeaveTracker[[#This Row],[Type of Leave]]</f>
        <v>1 SL</v>
      </c>
      <c r="L5917" s="23">
        <f ca="1">NETWORKDAYS(LeaveTracker[[#This Row],[Start Date]],LeaveTracker[[#This Row],[End Date]],lstHolidays)</f>
        <v>1</v>
      </c>
      <c r="M5917" s="27"/>
    </row>
    <row r="5918" spans="1:13" ht="30" customHeight="1" x14ac:dyDescent="0.3">
      <c r="A5918" s="27">
        <f t="shared" si="67"/>
        <v>2105</v>
      </c>
      <c r="B5918" s="31">
        <v>45083</v>
      </c>
      <c r="C5918" s="31">
        <v>45078</v>
      </c>
      <c r="D5918" s="19" t="s">
        <v>1976</v>
      </c>
      <c r="E5918" s="19" t="str">
        <f>IF(ISBLANK(LeaveTracker[[#This Row],[Employee Name]]),"-----",VLOOKUP(LeaveTracker[[#This Row],[Employee Name]],Employees[[Employee Name]:[Office]],7))</f>
        <v>TERMINAL</v>
      </c>
      <c r="F5918" s="19" t="str">
        <f>IF(ISBLANK(LeaveTracker[[#This Row],[Employee Name]]),"-----",VLOOKUP(LeaveTracker[[#This Row],[Employee Name]],Employees[[Employee Name]:[Office]],6))</f>
        <v>CASUAL</v>
      </c>
      <c r="G5918" s="24">
        <v>45084</v>
      </c>
      <c r="H5918" s="24">
        <v>45086</v>
      </c>
      <c r="I5918" s="19" t="s">
        <v>82</v>
      </c>
      <c r="K5918" s="61" t="str">
        <f ca="1">LeaveTracker[[#This Row],[Days]]&amp;" "&amp;LeaveTracker[[#This Row],[Type of Leave]]</f>
        <v>3 VL</v>
      </c>
      <c r="L5918" s="23">
        <f ca="1">NETWORKDAYS(LeaveTracker[[#This Row],[Start Date]],LeaveTracker[[#This Row],[End Date]],lstHolidays)</f>
        <v>3</v>
      </c>
      <c r="M5918" s="27"/>
    </row>
    <row r="5919" spans="1:13" ht="30" customHeight="1" x14ac:dyDescent="0.3">
      <c r="A5919" s="27">
        <f t="shared" si="67"/>
        <v>2106</v>
      </c>
      <c r="B5919" s="31">
        <v>45083</v>
      </c>
      <c r="C5919" s="31">
        <v>45078</v>
      </c>
      <c r="D5919" s="19" t="s">
        <v>1976</v>
      </c>
      <c r="E5919" s="19" t="str">
        <f>IF(ISBLANK(LeaveTracker[[#This Row],[Employee Name]]),"-----",VLOOKUP(LeaveTracker[[#This Row],[Employee Name]],Employees[[Employee Name]:[Office]],7))</f>
        <v>TERMINAL</v>
      </c>
      <c r="F5919" s="19" t="str">
        <f>IF(ISBLANK(LeaveTracker[[#This Row],[Employee Name]]),"-----",VLOOKUP(LeaveTracker[[#This Row],[Employee Name]],Employees[[Employee Name]:[Office]],6))</f>
        <v>CASUAL</v>
      </c>
      <c r="G5919" s="24">
        <v>45091</v>
      </c>
      <c r="H5919" s="24">
        <v>45093</v>
      </c>
      <c r="I5919" s="19" t="s">
        <v>82</v>
      </c>
      <c r="K5919" s="61" t="str">
        <f ca="1">LeaveTracker[[#This Row],[Days]]&amp;" "&amp;LeaveTracker[[#This Row],[Type of Leave]]</f>
        <v>3 VL</v>
      </c>
      <c r="L5919" s="23">
        <f ca="1">NETWORKDAYS(LeaveTracker[[#This Row],[Start Date]],LeaveTracker[[#This Row],[End Date]],lstHolidays)</f>
        <v>3</v>
      </c>
      <c r="M5919" s="27"/>
    </row>
    <row r="5920" spans="1:13" ht="30" customHeight="1" x14ac:dyDescent="0.3">
      <c r="A5920" s="27">
        <f t="shared" si="67"/>
        <v>2107</v>
      </c>
      <c r="B5920" s="31">
        <v>45083</v>
      </c>
      <c r="C5920" s="31">
        <v>45072</v>
      </c>
      <c r="D5920" s="19" t="s">
        <v>1879</v>
      </c>
      <c r="E5920" s="19" t="str">
        <f>IF(ISBLANK(LeaveTracker[[#This Row],[Employee Name]]),"-----",VLOOKUP(LeaveTracker[[#This Row],[Employee Name]],Employees[[Employee Name]:[Office]],7))</f>
        <v>TICC</v>
      </c>
      <c r="F5920" s="19" t="str">
        <f>IF(ISBLANK(LeaveTracker[[#This Row],[Employee Name]]),"-----",VLOOKUP(LeaveTracker[[#This Row],[Employee Name]],Employees[[Employee Name]:[Office]],6))</f>
        <v>CASUAL</v>
      </c>
      <c r="G5920" s="24">
        <v>45099</v>
      </c>
      <c r="H5920" s="24">
        <v>45100</v>
      </c>
      <c r="I5920" s="19" t="s">
        <v>82</v>
      </c>
      <c r="K5920" s="61" t="str">
        <f ca="1">LeaveTracker[[#This Row],[Days]]&amp;" "&amp;LeaveTracker[[#This Row],[Type of Leave]]</f>
        <v>2 VL</v>
      </c>
      <c r="L5920" s="23">
        <f ca="1">NETWORKDAYS(LeaveTracker[[#This Row],[Start Date]],LeaveTracker[[#This Row],[End Date]],lstHolidays)</f>
        <v>2</v>
      </c>
      <c r="M5920" s="27"/>
    </row>
    <row r="5921" spans="1:13" ht="30" customHeight="1" x14ac:dyDescent="0.3">
      <c r="A5921" s="27">
        <f t="shared" si="67"/>
        <v>2108</v>
      </c>
      <c r="B5921" s="31">
        <v>45083</v>
      </c>
      <c r="C5921" s="31">
        <v>45072</v>
      </c>
      <c r="D5921" s="19" t="s">
        <v>1879</v>
      </c>
      <c r="E5921" s="19" t="str">
        <f>IF(ISBLANK(LeaveTracker[[#This Row],[Employee Name]]),"-----",VLOOKUP(LeaveTracker[[#This Row],[Employee Name]],Employees[[Employee Name]:[Office]],7))</f>
        <v>TICC</v>
      </c>
      <c r="F5921" s="19" t="str">
        <f>IF(ISBLANK(LeaveTracker[[#This Row],[Employee Name]]),"-----",VLOOKUP(LeaveTracker[[#This Row],[Employee Name]],Employees[[Employee Name]:[Office]],6))</f>
        <v>CASUAL</v>
      </c>
      <c r="G5921" s="24">
        <v>45105</v>
      </c>
      <c r="H5921" s="24">
        <v>45105</v>
      </c>
      <c r="I5921" s="19" t="s">
        <v>82</v>
      </c>
      <c r="K5921" s="61" t="str">
        <f ca="1">LeaveTracker[[#This Row],[Days]]&amp;" "&amp;LeaveTracker[[#This Row],[Type of Leave]]</f>
        <v>1 VL</v>
      </c>
      <c r="L5921" s="23">
        <f ca="1">NETWORKDAYS(LeaveTracker[[#This Row],[Start Date]],LeaveTracker[[#This Row],[End Date]],lstHolidays)</f>
        <v>1</v>
      </c>
      <c r="M5921" s="27"/>
    </row>
    <row r="5922" spans="1:13" ht="30" customHeight="1" x14ac:dyDescent="0.3">
      <c r="A5922" s="27">
        <f t="shared" si="67"/>
        <v>2109</v>
      </c>
      <c r="B5922" s="31">
        <v>45083</v>
      </c>
      <c r="C5922" s="31">
        <v>45072</v>
      </c>
      <c r="D5922" s="19" t="s">
        <v>1879</v>
      </c>
      <c r="E5922" s="19" t="str">
        <f>IF(ISBLANK(LeaveTracker[[#This Row],[Employee Name]]),"-----",VLOOKUP(LeaveTracker[[#This Row],[Employee Name]],Employees[[Employee Name]:[Office]],7))</f>
        <v>TICC</v>
      </c>
      <c r="F5922" s="19" t="str">
        <f>IF(ISBLANK(LeaveTracker[[#This Row],[Employee Name]]),"-----",VLOOKUP(LeaveTracker[[#This Row],[Employee Name]],Employees[[Employee Name]:[Office]],6))</f>
        <v>CASUAL</v>
      </c>
      <c r="G5922" s="24">
        <v>45084</v>
      </c>
      <c r="H5922" s="24">
        <v>45086</v>
      </c>
      <c r="I5922" s="19" t="s">
        <v>82</v>
      </c>
      <c r="K5922" s="61" t="str">
        <f ca="1">LeaveTracker[[#This Row],[Days]]&amp;" "&amp;LeaveTracker[[#This Row],[Type of Leave]]</f>
        <v>3 VL</v>
      </c>
      <c r="L5922" s="23">
        <f ca="1">NETWORKDAYS(LeaveTracker[[#This Row],[Start Date]],LeaveTracker[[#This Row],[End Date]],lstHolidays)</f>
        <v>3</v>
      </c>
      <c r="M5922" s="27"/>
    </row>
    <row r="5923" spans="1:13" ht="30" customHeight="1" x14ac:dyDescent="0.3">
      <c r="A5923" s="27">
        <f t="shared" si="67"/>
        <v>2110</v>
      </c>
      <c r="B5923" s="31">
        <v>45083</v>
      </c>
      <c r="C5923" s="31">
        <v>45072</v>
      </c>
      <c r="D5923" s="19" t="s">
        <v>1879</v>
      </c>
      <c r="E5923" s="19" t="str">
        <f>IF(ISBLANK(LeaveTracker[[#This Row],[Employee Name]]),"-----",VLOOKUP(LeaveTracker[[#This Row],[Employee Name]],Employees[[Employee Name]:[Office]],7))</f>
        <v>TICC</v>
      </c>
      <c r="F5923" s="19" t="str">
        <f>IF(ISBLANK(LeaveTracker[[#This Row],[Employee Name]]),"-----",VLOOKUP(LeaveTracker[[#This Row],[Employee Name]],Employees[[Employee Name]:[Office]],6))</f>
        <v>CASUAL</v>
      </c>
      <c r="G5923" s="24">
        <v>45106</v>
      </c>
      <c r="H5923" s="24">
        <v>45106</v>
      </c>
      <c r="I5923" s="19" t="s">
        <v>298</v>
      </c>
      <c r="J5923" s="43" t="s">
        <v>1003</v>
      </c>
      <c r="K5923" s="61" t="str">
        <f ca="1">LeaveTracker[[#This Row],[Days]]&amp;" "&amp;LeaveTracker[[#This Row],[Type of Leave]]</f>
        <v>1 OTHER</v>
      </c>
      <c r="L5923" s="23">
        <f ca="1">NETWORKDAYS(LeaveTracker[[#This Row],[Start Date]],LeaveTracker[[#This Row],[End Date]],lstHolidays)</f>
        <v>1</v>
      </c>
      <c r="M5923" s="27"/>
    </row>
    <row r="5924" spans="1:13" ht="30" customHeight="1" x14ac:dyDescent="0.3">
      <c r="A5924" s="27">
        <f t="shared" ref="A5924:A5987" si="68">A5923+1</f>
        <v>2111</v>
      </c>
      <c r="B5924" s="31">
        <v>45083</v>
      </c>
      <c r="C5924" s="31">
        <v>45070</v>
      </c>
      <c r="D5924" s="19" t="s">
        <v>1900</v>
      </c>
      <c r="E5924" s="19" t="str">
        <f>IF(ISBLANK(LeaveTracker[[#This Row],[Employee Name]]),"-----",VLOOKUP(LeaveTracker[[#This Row],[Employee Name]],Employees[[Employee Name]:[Office]],7))</f>
        <v>TICC</v>
      </c>
      <c r="F5924" s="19" t="str">
        <f>IF(ISBLANK(LeaveTracker[[#This Row],[Employee Name]]),"-----",VLOOKUP(LeaveTracker[[#This Row],[Employee Name]],Employees[[Employee Name]:[Office]],6))</f>
        <v>CASUAL</v>
      </c>
      <c r="G5924" s="24">
        <v>45083</v>
      </c>
      <c r="H5924" s="24">
        <v>45085</v>
      </c>
      <c r="I5924" s="19" t="s">
        <v>82</v>
      </c>
      <c r="K5924" s="61" t="str">
        <f ca="1">LeaveTracker[[#This Row],[Days]]&amp;" "&amp;LeaveTracker[[#This Row],[Type of Leave]]</f>
        <v>3 VL</v>
      </c>
      <c r="L5924" s="23">
        <f ca="1">NETWORKDAYS(LeaveTracker[[#This Row],[Start Date]],LeaveTracker[[#This Row],[End Date]],lstHolidays)</f>
        <v>3</v>
      </c>
      <c r="M5924" s="27"/>
    </row>
    <row r="5925" spans="1:13" ht="30" customHeight="1" x14ac:dyDescent="0.3">
      <c r="A5925" s="27">
        <f t="shared" si="68"/>
        <v>2112</v>
      </c>
      <c r="B5925" s="31">
        <v>45083</v>
      </c>
      <c r="C5925" s="31">
        <v>45076</v>
      </c>
      <c r="D5925" s="19" t="s">
        <v>1864</v>
      </c>
      <c r="E5925" s="19" t="str">
        <f>IF(ISBLANK(LeaveTracker[[#This Row],[Employee Name]]),"-----",VLOOKUP(LeaveTracker[[#This Row],[Employee Name]],Employees[[Employee Name]:[Office]],7))</f>
        <v>TICC</v>
      </c>
      <c r="F5925" s="19" t="str">
        <f>IF(ISBLANK(LeaveTracker[[#This Row],[Employee Name]]),"-----",VLOOKUP(LeaveTracker[[#This Row],[Employee Name]],Employees[[Employee Name]:[Office]],6))</f>
        <v>CASUAL</v>
      </c>
      <c r="G5925" s="24">
        <v>45096</v>
      </c>
      <c r="H5925" s="21">
        <v>45097</v>
      </c>
      <c r="I5925" s="19" t="s">
        <v>82</v>
      </c>
      <c r="K5925" s="61" t="str">
        <f ca="1">LeaveTracker[[#This Row],[Days]]&amp;" "&amp;LeaveTracker[[#This Row],[Type of Leave]]</f>
        <v>2 VL</v>
      </c>
      <c r="L5925" s="23">
        <f ca="1">NETWORKDAYS(LeaveTracker[[#This Row],[Start Date]],LeaveTracker[[#This Row],[End Date]],lstHolidays)</f>
        <v>2</v>
      </c>
      <c r="M5925" s="27"/>
    </row>
    <row r="5926" spans="1:13" ht="30" customHeight="1" x14ac:dyDescent="0.3">
      <c r="A5926" s="27">
        <f t="shared" si="68"/>
        <v>2113</v>
      </c>
      <c r="B5926" s="31">
        <v>45083</v>
      </c>
      <c r="C5926" s="31">
        <v>45076</v>
      </c>
      <c r="D5926" s="19" t="s">
        <v>1864</v>
      </c>
      <c r="E5926" s="19" t="str">
        <f>IF(ISBLANK(LeaveTracker[[#This Row],[Employee Name]]),"-----",VLOOKUP(LeaveTracker[[#This Row],[Employee Name]],Employees[[Employee Name]:[Office]],7))</f>
        <v>TICC</v>
      </c>
      <c r="F5926" s="19" t="str">
        <f>IF(ISBLANK(LeaveTracker[[#This Row],[Employee Name]]),"-----",VLOOKUP(LeaveTracker[[#This Row],[Employee Name]],Employees[[Employee Name]:[Office]],6))</f>
        <v>CASUAL</v>
      </c>
      <c r="G5926" s="24">
        <v>45084</v>
      </c>
      <c r="H5926" s="24">
        <v>45084</v>
      </c>
      <c r="I5926" s="19" t="s">
        <v>298</v>
      </c>
      <c r="J5926" s="43" t="s">
        <v>1003</v>
      </c>
      <c r="K5926" s="61" t="str">
        <f ca="1">LeaveTracker[[#This Row],[Days]]&amp;" "&amp;LeaveTracker[[#This Row],[Type of Leave]]</f>
        <v>1 OTHER</v>
      </c>
      <c r="L5926" s="23">
        <f ca="1">NETWORKDAYS(LeaveTracker[[#This Row],[Start Date]],LeaveTracker[[#This Row],[End Date]],lstHolidays)</f>
        <v>1</v>
      </c>
      <c r="M5926" s="27"/>
    </row>
    <row r="5927" spans="1:13" ht="30" customHeight="1" x14ac:dyDescent="0.3">
      <c r="A5927" s="27">
        <f t="shared" si="68"/>
        <v>2114</v>
      </c>
      <c r="B5927" s="31">
        <v>45083</v>
      </c>
      <c r="C5927" s="31">
        <v>45078</v>
      </c>
      <c r="D5927" s="19" t="s">
        <v>1970</v>
      </c>
      <c r="E5927" s="19" t="str">
        <f>IF(ISBLANK(LeaveTracker[[#This Row],[Employee Name]]),"-----",VLOOKUP(LeaveTracker[[#This Row],[Employee Name]],Employees[[Employee Name]:[Office]],7))</f>
        <v>TICC</v>
      </c>
      <c r="F5927" s="19" t="str">
        <f>IF(ISBLANK(LeaveTracker[[#This Row],[Employee Name]]),"-----",VLOOKUP(LeaveTracker[[#This Row],[Employee Name]],Employees[[Employee Name]:[Office]],6))</f>
        <v>CASUAL</v>
      </c>
      <c r="G5927" s="24">
        <v>45082</v>
      </c>
      <c r="H5927" s="24">
        <v>45084</v>
      </c>
      <c r="I5927" s="19" t="s">
        <v>82</v>
      </c>
      <c r="K5927" s="61" t="str">
        <f ca="1">LeaveTracker[[#This Row],[Days]]&amp;" "&amp;LeaveTracker[[#This Row],[Type of Leave]]</f>
        <v>3 VL</v>
      </c>
      <c r="L5927" s="23">
        <f ca="1">NETWORKDAYS(LeaveTracker[[#This Row],[Start Date]],LeaveTracker[[#This Row],[End Date]],lstHolidays)</f>
        <v>3</v>
      </c>
      <c r="M5927" s="27"/>
    </row>
    <row r="5928" spans="1:13" ht="30" customHeight="1" x14ac:dyDescent="0.3">
      <c r="A5928" s="27">
        <f t="shared" si="68"/>
        <v>2115</v>
      </c>
      <c r="B5928" s="31">
        <v>45083</v>
      </c>
      <c r="C5928" s="31">
        <v>45078</v>
      </c>
      <c r="D5928" s="19" t="s">
        <v>1970</v>
      </c>
      <c r="E5928" s="19" t="str">
        <f>IF(ISBLANK(LeaveTracker[[#This Row],[Employee Name]]),"-----",VLOOKUP(LeaveTracker[[#This Row],[Employee Name]],Employees[[Employee Name]:[Office]],7))</f>
        <v>TICC</v>
      </c>
      <c r="F5928" s="19" t="str">
        <f>IF(ISBLANK(LeaveTracker[[#This Row],[Employee Name]]),"-----",VLOOKUP(LeaveTracker[[#This Row],[Employee Name]],Employees[[Employee Name]:[Office]],6))</f>
        <v>CASUAL</v>
      </c>
      <c r="G5928" s="24">
        <v>45085</v>
      </c>
      <c r="H5928" s="24">
        <v>45085</v>
      </c>
      <c r="I5928" s="19" t="s">
        <v>298</v>
      </c>
      <c r="J5928" s="43" t="s">
        <v>1003</v>
      </c>
      <c r="K5928" s="61" t="str">
        <f ca="1">LeaveTracker[[#This Row],[Days]]&amp;" "&amp;LeaveTracker[[#This Row],[Type of Leave]]</f>
        <v>1 OTHER</v>
      </c>
      <c r="L5928" s="23">
        <f ca="1">NETWORKDAYS(LeaveTracker[[#This Row],[Start Date]],LeaveTracker[[#This Row],[End Date]],lstHolidays)</f>
        <v>1</v>
      </c>
      <c r="M5928" s="27"/>
    </row>
    <row r="5929" spans="1:13" ht="30" customHeight="1" x14ac:dyDescent="0.3">
      <c r="A5929" s="27">
        <f t="shared" si="68"/>
        <v>2116</v>
      </c>
      <c r="B5929" s="31">
        <v>45083</v>
      </c>
      <c r="C5929" s="31">
        <v>45076</v>
      </c>
      <c r="D5929" s="19" t="s">
        <v>513</v>
      </c>
      <c r="E5929" s="19" t="str">
        <f>IF(ISBLANK(LeaveTracker[[#This Row],[Employee Name]]),"-----",VLOOKUP(LeaveTracker[[#This Row],[Employee Name]],Employees[[Employee Name]:[Office]],7))</f>
        <v>ACCOUNTING</v>
      </c>
      <c r="F5929" s="19" t="str">
        <f>IF(ISBLANK(LeaveTracker[[#This Row],[Employee Name]]),"-----",VLOOKUP(LeaveTracker[[#This Row],[Employee Name]],Employees[[Employee Name]:[Office]],6))</f>
        <v>REGULAR</v>
      </c>
      <c r="G5929" s="24">
        <v>45075</v>
      </c>
      <c r="H5929" s="24">
        <v>45075</v>
      </c>
      <c r="I5929" s="19" t="s">
        <v>298</v>
      </c>
      <c r="J5929" s="43" t="s">
        <v>1003</v>
      </c>
      <c r="K5929" s="61" t="str">
        <f ca="1">LeaveTracker[[#This Row],[Days]]&amp;" "&amp;LeaveTracker[[#This Row],[Type of Leave]]</f>
        <v>1 OTHER</v>
      </c>
      <c r="L5929" s="23">
        <f ca="1">NETWORKDAYS(LeaveTracker[[#This Row],[Start Date]],LeaveTracker[[#This Row],[End Date]],lstHolidays)</f>
        <v>1</v>
      </c>
      <c r="M5929" s="27"/>
    </row>
    <row r="5930" spans="1:13" ht="30" customHeight="1" x14ac:dyDescent="0.3">
      <c r="A5930" s="27">
        <f t="shared" si="68"/>
        <v>2117</v>
      </c>
      <c r="B5930" s="31">
        <v>45083</v>
      </c>
      <c r="C5930" s="31">
        <v>45076</v>
      </c>
      <c r="D5930" s="19" t="s">
        <v>513</v>
      </c>
      <c r="E5930" s="19" t="str">
        <f>IF(ISBLANK(LeaveTracker[[#This Row],[Employee Name]]),"-----",VLOOKUP(LeaveTracker[[#This Row],[Employee Name]],Employees[[Employee Name]:[Office]],7))</f>
        <v>ACCOUNTING</v>
      </c>
      <c r="F5930" s="19" t="str">
        <f>IF(ISBLANK(LeaveTracker[[#This Row],[Employee Name]]),"-----",VLOOKUP(LeaveTracker[[#This Row],[Employee Name]],Employees[[Employee Name]:[Office]],6))</f>
        <v>REGULAR</v>
      </c>
      <c r="G5930" s="24">
        <v>45061</v>
      </c>
      <c r="H5930" s="24">
        <v>45062</v>
      </c>
      <c r="I5930" s="19" t="s">
        <v>81</v>
      </c>
      <c r="K5930" s="61" t="str">
        <f ca="1">LeaveTracker[[#This Row],[Days]]&amp;" "&amp;LeaveTracker[[#This Row],[Type of Leave]]</f>
        <v>2 SL</v>
      </c>
      <c r="L5930" s="23">
        <f ca="1">NETWORKDAYS(LeaveTracker[[#This Row],[Start Date]],LeaveTracker[[#This Row],[End Date]],lstHolidays)</f>
        <v>2</v>
      </c>
      <c r="M5930" s="27"/>
    </row>
    <row r="5931" spans="1:13" ht="30" customHeight="1" x14ac:dyDescent="0.3">
      <c r="A5931" s="27">
        <f t="shared" si="68"/>
        <v>2118</v>
      </c>
      <c r="B5931" s="31">
        <v>45083</v>
      </c>
      <c r="C5931" s="31">
        <v>45076</v>
      </c>
      <c r="D5931" s="19" t="s">
        <v>1932</v>
      </c>
      <c r="E5931" s="19" t="str">
        <f>IF(ISBLANK(LeaveTracker[[#This Row],[Employee Name]]),"-----",VLOOKUP(LeaveTracker[[#This Row],[Employee Name]],Employees[[Employee Name]:[Office]],7))</f>
        <v>PICNIC GROVE</v>
      </c>
      <c r="F5931" s="19" t="str">
        <f>IF(ISBLANK(LeaveTracker[[#This Row],[Employee Name]]),"-----",VLOOKUP(LeaveTracker[[#This Row],[Employee Name]],Employees[[Employee Name]:[Office]],6))</f>
        <v>CASUAL</v>
      </c>
      <c r="G5931" s="24">
        <v>45076</v>
      </c>
      <c r="H5931" s="24">
        <v>45076</v>
      </c>
      <c r="I5931" s="19" t="s">
        <v>81</v>
      </c>
      <c r="K5931" s="61" t="str">
        <f ca="1">LeaveTracker[[#This Row],[Days]]&amp;" "&amp;LeaveTracker[[#This Row],[Type of Leave]]</f>
        <v>1 SL</v>
      </c>
      <c r="L5931" s="23">
        <f ca="1">NETWORKDAYS(LeaveTracker[[#This Row],[Start Date]],LeaveTracker[[#This Row],[End Date]],lstHolidays)</f>
        <v>1</v>
      </c>
      <c r="M5931" s="27"/>
    </row>
    <row r="5932" spans="1:13" ht="30" customHeight="1" x14ac:dyDescent="0.3">
      <c r="A5932" s="27">
        <f t="shared" si="68"/>
        <v>2119</v>
      </c>
      <c r="B5932" s="31">
        <v>45083</v>
      </c>
      <c r="C5932" s="31">
        <v>45072</v>
      </c>
      <c r="D5932" s="19" t="s">
        <v>2111</v>
      </c>
      <c r="E5932" s="19" t="str">
        <f>IF(ISBLANK(LeaveTracker[[#This Row],[Employee Name]]),"-----",VLOOKUP(LeaveTracker[[#This Row],[Employee Name]],Employees[[Employee Name]:[Office]],7))</f>
        <v>CENRO</v>
      </c>
      <c r="F5932" s="19">
        <f>IF(ISBLANK(LeaveTracker[[#This Row],[Employee Name]]),"-----",VLOOKUP(LeaveTracker[[#This Row],[Employee Name]],Employees[[Employee Name]:[Office]],6))</f>
        <v>0</v>
      </c>
      <c r="G5932" s="24">
        <v>45070</v>
      </c>
      <c r="H5932" s="24">
        <v>45071</v>
      </c>
      <c r="I5932" s="19" t="s">
        <v>82</v>
      </c>
      <c r="K5932" s="61" t="str">
        <f ca="1">LeaveTracker[[#This Row],[Days]]&amp;" "&amp;LeaveTracker[[#This Row],[Type of Leave]]</f>
        <v>2 VL</v>
      </c>
      <c r="L5932" s="23">
        <f ca="1">NETWORKDAYS(LeaveTracker[[#This Row],[Start Date]],LeaveTracker[[#This Row],[End Date]],lstHolidays)</f>
        <v>2</v>
      </c>
      <c r="M5932" s="27"/>
    </row>
    <row r="5933" spans="1:13" ht="30" customHeight="1" x14ac:dyDescent="0.3">
      <c r="A5933" s="27">
        <f t="shared" si="68"/>
        <v>2120</v>
      </c>
      <c r="B5933" s="31">
        <v>45083</v>
      </c>
      <c r="C5933" s="31">
        <v>45072</v>
      </c>
      <c r="D5933" s="19" t="s">
        <v>1852</v>
      </c>
      <c r="E5933" s="19" t="str">
        <f>IF(ISBLANK(LeaveTracker[[#This Row],[Employee Name]]),"-----",VLOOKUP(LeaveTracker[[#This Row],[Employee Name]],Employees[[Employee Name]:[Office]],7))</f>
        <v>CCT</v>
      </c>
      <c r="F5933" s="19" t="str">
        <f>IF(ISBLANK(LeaveTracker[[#This Row],[Employee Name]]),"-----",VLOOKUP(LeaveTracker[[#This Row],[Employee Name]],Employees[[Employee Name]:[Office]],6))</f>
        <v>CASUAL</v>
      </c>
      <c r="G5933" s="24">
        <v>45071</v>
      </c>
      <c r="H5933" s="24">
        <v>45071</v>
      </c>
      <c r="I5933" s="19" t="s">
        <v>82</v>
      </c>
      <c r="K5933" s="61" t="str">
        <f ca="1">LeaveTracker[[#This Row],[Days]]&amp;" "&amp;LeaveTracker[[#This Row],[Type of Leave]]</f>
        <v>1 VL</v>
      </c>
      <c r="L5933" s="23">
        <f ca="1">NETWORKDAYS(LeaveTracker[[#This Row],[Start Date]],LeaveTracker[[#This Row],[End Date]],lstHolidays)</f>
        <v>1</v>
      </c>
      <c r="M5933" s="27"/>
    </row>
    <row r="5934" spans="1:13" ht="30" customHeight="1" x14ac:dyDescent="0.3">
      <c r="A5934" s="27">
        <f t="shared" si="68"/>
        <v>2121</v>
      </c>
      <c r="B5934" s="31">
        <v>45083</v>
      </c>
      <c r="C5934" s="31">
        <v>45076</v>
      </c>
      <c r="D5934" s="19" t="s">
        <v>1852</v>
      </c>
      <c r="E5934" s="19" t="str">
        <f>IF(ISBLANK(LeaveTracker[[#This Row],[Employee Name]]),"-----",VLOOKUP(LeaveTracker[[#This Row],[Employee Name]],Employees[[Employee Name]:[Office]],7))</f>
        <v>CCT</v>
      </c>
      <c r="F5934" s="19" t="str">
        <f>IF(ISBLANK(LeaveTracker[[#This Row],[Employee Name]]),"-----",VLOOKUP(LeaveTracker[[#This Row],[Employee Name]],Employees[[Employee Name]:[Office]],6))</f>
        <v>CASUAL</v>
      </c>
      <c r="G5934" s="24">
        <v>45078</v>
      </c>
      <c r="H5934" s="24">
        <v>45078</v>
      </c>
      <c r="I5934" s="19" t="s">
        <v>81</v>
      </c>
      <c r="K5934" s="61" t="str">
        <f>LeaveTracker[[#This Row],[Days]]&amp;" "&amp;LeaveTracker[[#This Row],[Type of Leave]]</f>
        <v>1 SL</v>
      </c>
      <c r="L5934" s="23">
        <v>1</v>
      </c>
      <c r="M5934" s="27"/>
    </row>
    <row r="5935" spans="1:13" ht="30" customHeight="1" x14ac:dyDescent="0.3">
      <c r="A5935" s="27">
        <f t="shared" si="68"/>
        <v>2122</v>
      </c>
      <c r="B5935" s="31">
        <v>45083</v>
      </c>
      <c r="C5935" s="31">
        <v>45048</v>
      </c>
      <c r="D5935" s="19" t="s">
        <v>1852</v>
      </c>
      <c r="E5935" s="19" t="str">
        <f>IF(ISBLANK(LeaveTracker[[#This Row],[Employee Name]]),"-----",VLOOKUP(LeaveTracker[[#This Row],[Employee Name]],Employees[[Employee Name]:[Office]],7))</f>
        <v>CCT</v>
      </c>
      <c r="F5935" s="19" t="str">
        <f>IF(ISBLANK(LeaveTracker[[#This Row],[Employee Name]]),"-----",VLOOKUP(LeaveTracker[[#This Row],[Employee Name]],Employees[[Employee Name]:[Office]],6))</f>
        <v>CASUAL</v>
      </c>
      <c r="G5935" s="24">
        <v>45064</v>
      </c>
      <c r="H5935" s="24">
        <v>45066</v>
      </c>
      <c r="I5935" s="19" t="s">
        <v>81</v>
      </c>
      <c r="K5935" s="61" t="str">
        <f>LeaveTracker[[#This Row],[Days]]&amp;" "&amp;LeaveTracker[[#This Row],[Type of Leave]]</f>
        <v>3 SL</v>
      </c>
      <c r="L5935" s="23">
        <v>3</v>
      </c>
      <c r="M5935" s="27"/>
    </row>
    <row r="5936" spans="1:13" ht="30" customHeight="1" x14ac:dyDescent="0.3">
      <c r="A5936" s="27">
        <f t="shared" si="68"/>
        <v>2123</v>
      </c>
      <c r="B5936" s="31">
        <v>45083</v>
      </c>
      <c r="C5936" s="31">
        <v>45076</v>
      </c>
      <c r="D5936" s="19" t="s">
        <v>1852</v>
      </c>
      <c r="E5936" s="19" t="str">
        <f>IF(ISBLANK(LeaveTracker[[#This Row],[Employee Name]]),"-----",VLOOKUP(LeaveTracker[[#This Row],[Employee Name]],Employees[[Employee Name]:[Office]],7))</f>
        <v>CCT</v>
      </c>
      <c r="F5936" s="19" t="str">
        <f>IF(ISBLANK(LeaveTracker[[#This Row],[Employee Name]]),"-----",VLOOKUP(LeaveTracker[[#This Row],[Employee Name]],Employees[[Employee Name]:[Office]],6))</f>
        <v>CASUAL</v>
      </c>
      <c r="G5936" s="24">
        <v>45082</v>
      </c>
      <c r="H5936" s="24">
        <v>45082</v>
      </c>
      <c r="I5936" s="19" t="s">
        <v>81</v>
      </c>
      <c r="K5936" s="61" t="str">
        <f ca="1">LeaveTracker[[#This Row],[Days]]&amp;" "&amp;LeaveTracker[[#This Row],[Type of Leave]]</f>
        <v>1 SL</v>
      </c>
      <c r="L5936" s="23">
        <f ca="1">NETWORKDAYS(LeaveTracker[[#This Row],[Start Date]],LeaveTracker[[#This Row],[End Date]],lstHolidays)</f>
        <v>1</v>
      </c>
      <c r="M5936" s="27"/>
    </row>
    <row r="5937" spans="1:13" ht="30" customHeight="1" x14ac:dyDescent="0.3">
      <c r="A5937" s="27">
        <f t="shared" si="68"/>
        <v>2124</v>
      </c>
      <c r="B5937" s="31">
        <v>45083</v>
      </c>
      <c r="C5937" s="31">
        <v>45075</v>
      </c>
      <c r="D5937" s="19" t="s">
        <v>1979</v>
      </c>
      <c r="E5937" s="19" t="str">
        <f>IF(ISBLANK(LeaveTracker[[#This Row],[Employee Name]]),"-----",VLOOKUP(LeaveTracker[[#This Row],[Employee Name]],Employees[[Employee Name]:[Office]],7))</f>
        <v>CENRO</v>
      </c>
      <c r="F5937" s="19" t="str">
        <f>IF(ISBLANK(LeaveTracker[[#This Row],[Employee Name]]),"-----",VLOOKUP(LeaveTracker[[#This Row],[Employee Name]],Employees[[Employee Name]:[Office]],6))</f>
        <v>CASUAL</v>
      </c>
      <c r="G5937" s="24">
        <v>45082</v>
      </c>
      <c r="H5937" s="24">
        <v>45085</v>
      </c>
      <c r="I5937" s="19" t="s">
        <v>82</v>
      </c>
      <c r="K5937" s="61" t="str">
        <f ca="1">LeaveTracker[[#This Row],[Days]]&amp;" "&amp;LeaveTracker[[#This Row],[Type of Leave]]</f>
        <v>4 VL</v>
      </c>
      <c r="L5937" s="23">
        <f ca="1">NETWORKDAYS(LeaveTracker[[#This Row],[Start Date]],LeaveTracker[[#This Row],[End Date]],lstHolidays)</f>
        <v>4</v>
      </c>
      <c r="M5937" s="27"/>
    </row>
    <row r="5938" spans="1:13" ht="30" customHeight="1" x14ac:dyDescent="0.3">
      <c r="A5938" s="27">
        <f t="shared" si="68"/>
        <v>2125</v>
      </c>
      <c r="B5938" s="31">
        <v>45083</v>
      </c>
      <c r="C5938" s="31">
        <v>45077</v>
      </c>
      <c r="D5938" s="19" t="s">
        <v>2233</v>
      </c>
      <c r="E5938" s="19" t="str">
        <f>IF(ISBLANK(LeaveTracker[[#This Row],[Employee Name]]),"-----",VLOOKUP(LeaveTracker[[#This Row],[Employee Name]],Employees[[Employee Name]:[Office]],7))</f>
        <v>CENRO</v>
      </c>
      <c r="F5938" s="19">
        <f>IF(ISBLANK(LeaveTracker[[#This Row],[Employee Name]]),"-----",VLOOKUP(LeaveTracker[[#This Row],[Employee Name]],Employees[[Employee Name]:[Office]],6))</f>
        <v>0</v>
      </c>
      <c r="G5938" s="24">
        <v>45073</v>
      </c>
      <c r="H5938" s="24">
        <v>45073</v>
      </c>
      <c r="I5938" s="19" t="s">
        <v>81</v>
      </c>
      <c r="K5938" s="61" t="str">
        <f>LeaveTracker[[#This Row],[Days]]&amp;" "&amp;LeaveTracker[[#This Row],[Type of Leave]]</f>
        <v>1 SL</v>
      </c>
      <c r="L5938" s="23">
        <v>1</v>
      </c>
      <c r="M5938" s="27"/>
    </row>
    <row r="5939" spans="1:13" ht="30" customHeight="1" x14ac:dyDescent="0.3">
      <c r="A5939" s="27">
        <f t="shared" si="68"/>
        <v>2126</v>
      </c>
      <c r="B5939" s="31">
        <v>45083</v>
      </c>
      <c r="C5939" s="31">
        <v>45077</v>
      </c>
      <c r="D5939" s="19" t="s">
        <v>2233</v>
      </c>
      <c r="E5939" s="19" t="str">
        <f>IF(ISBLANK(LeaveTracker[[#This Row],[Employee Name]]),"-----",VLOOKUP(LeaveTracker[[#This Row],[Employee Name]],Employees[[Employee Name]:[Office]],7))</f>
        <v>CENRO</v>
      </c>
      <c r="F5939" s="19">
        <f>IF(ISBLANK(LeaveTracker[[#This Row],[Employee Name]]),"-----",VLOOKUP(LeaveTracker[[#This Row],[Employee Name]],Employees[[Employee Name]:[Office]],6))</f>
        <v>0</v>
      </c>
      <c r="G5939" s="24">
        <v>45075</v>
      </c>
      <c r="H5939" s="24">
        <v>45076</v>
      </c>
      <c r="I5939" s="19" t="s">
        <v>81</v>
      </c>
      <c r="K5939" s="61" t="str">
        <f ca="1">LeaveTracker[[#This Row],[Days]]&amp;" "&amp;LeaveTracker[[#This Row],[Type of Leave]]</f>
        <v>2 SL</v>
      </c>
      <c r="L5939" s="23">
        <f ca="1">NETWORKDAYS(LeaveTracker[[#This Row],[Start Date]],LeaveTracker[[#This Row],[End Date]],lstHolidays)</f>
        <v>2</v>
      </c>
      <c r="M5939" s="27"/>
    </row>
    <row r="5940" spans="1:13" ht="30" customHeight="1" x14ac:dyDescent="0.3">
      <c r="A5940" s="27">
        <f t="shared" si="68"/>
        <v>2127</v>
      </c>
      <c r="B5940" s="31">
        <v>45083</v>
      </c>
      <c r="C5940" s="31">
        <v>45077</v>
      </c>
      <c r="D5940" s="19" t="s">
        <v>1829</v>
      </c>
      <c r="E5940" s="19" t="str">
        <f>IF(ISBLANK(LeaveTracker[[#This Row],[Employee Name]]),"-----",VLOOKUP(LeaveTracker[[#This Row],[Employee Name]],Employees[[Employee Name]:[Office]],7))</f>
        <v>CSWDO</v>
      </c>
      <c r="F5940" s="19" t="str">
        <f>IF(ISBLANK(LeaveTracker[[#This Row],[Employee Name]]),"-----",VLOOKUP(LeaveTracker[[#This Row],[Employee Name]],Employees[[Employee Name]:[Office]],6))</f>
        <v>CASUAL</v>
      </c>
      <c r="G5940" s="24">
        <v>45076</v>
      </c>
      <c r="H5940" s="24">
        <v>45076</v>
      </c>
      <c r="I5940" s="19" t="s">
        <v>81</v>
      </c>
      <c r="K5940" s="61" t="str">
        <f ca="1">LeaveTracker[[#This Row],[Days]]&amp;" "&amp;LeaveTracker[[#This Row],[Type of Leave]]</f>
        <v>1 SL</v>
      </c>
      <c r="L5940" s="23">
        <f ca="1">NETWORKDAYS(LeaveTracker[[#This Row],[Start Date]],LeaveTracker[[#This Row],[End Date]],lstHolidays)</f>
        <v>1</v>
      </c>
      <c r="M5940" s="27"/>
    </row>
    <row r="5941" spans="1:13" ht="30" customHeight="1" x14ac:dyDescent="0.3">
      <c r="A5941" s="27">
        <f t="shared" si="68"/>
        <v>2128</v>
      </c>
      <c r="B5941" s="31">
        <v>45083</v>
      </c>
      <c r="C5941" s="31">
        <v>45079</v>
      </c>
      <c r="D5941" s="19" t="s">
        <v>1952</v>
      </c>
      <c r="E5941" s="19" t="str">
        <f>IF(ISBLANK(LeaveTracker[[#This Row],[Employee Name]]),"-----",VLOOKUP(LeaveTracker[[#This Row],[Employee Name]],Employees[[Employee Name]:[Office]],7))</f>
        <v>NUTRITION OFFICE</v>
      </c>
      <c r="F5941" s="19" t="str">
        <f>IF(ISBLANK(LeaveTracker[[#This Row],[Employee Name]]),"-----",VLOOKUP(LeaveTracker[[#This Row],[Employee Name]],Employees[[Employee Name]:[Office]],6))</f>
        <v>REGULAR</v>
      </c>
      <c r="G5941" s="24">
        <v>45078</v>
      </c>
      <c r="H5941" s="24">
        <v>45078</v>
      </c>
      <c r="I5941" s="19" t="s">
        <v>81</v>
      </c>
      <c r="K5941" s="61" t="str">
        <f ca="1">LeaveTracker[[#This Row],[Days]]&amp;" "&amp;LeaveTracker[[#This Row],[Type of Leave]]</f>
        <v>1 SL</v>
      </c>
      <c r="L5941" s="23">
        <f ca="1">NETWORKDAYS(LeaveTracker[[#This Row],[Start Date]],LeaveTracker[[#This Row],[End Date]],lstHolidays)</f>
        <v>1</v>
      </c>
      <c r="M5941" s="27"/>
    </row>
    <row r="5942" spans="1:13" ht="30" customHeight="1" x14ac:dyDescent="0.3">
      <c r="A5942" s="27">
        <f t="shared" si="68"/>
        <v>2129</v>
      </c>
      <c r="B5942" s="31">
        <v>45083</v>
      </c>
      <c r="C5942" s="31">
        <v>45083</v>
      </c>
      <c r="D5942" s="19" t="s">
        <v>1815</v>
      </c>
      <c r="E5942" s="19" t="str">
        <f>IF(ISBLANK(LeaveTracker[[#This Row],[Employee Name]]),"-----",VLOOKUP(LeaveTracker[[#This Row],[Employee Name]],Employees[[Employee Name]:[Office]],7))</f>
        <v>CSWDO</v>
      </c>
      <c r="F5942" s="19" t="str">
        <f>IF(ISBLANK(LeaveTracker[[#This Row],[Employee Name]]),"-----",VLOOKUP(LeaveTracker[[#This Row],[Employee Name]],Employees[[Employee Name]:[Office]],6))</f>
        <v>CASUAL</v>
      </c>
      <c r="G5942" s="24">
        <v>45077</v>
      </c>
      <c r="H5942" s="24">
        <v>45181</v>
      </c>
      <c r="I5942" s="19" t="s">
        <v>76</v>
      </c>
      <c r="K5942" s="61" t="str">
        <f>LeaveTracker[[#This Row],[Days]]&amp;" "&amp;LeaveTracker[[#This Row],[Type of Leave]]</f>
        <v>105 Maternity</v>
      </c>
      <c r="L5942" s="23">
        <v>105</v>
      </c>
      <c r="M5942" s="27"/>
    </row>
    <row r="5943" spans="1:13" ht="30" customHeight="1" x14ac:dyDescent="0.3">
      <c r="A5943" s="27">
        <f t="shared" si="68"/>
        <v>2130</v>
      </c>
      <c r="B5943" s="31">
        <v>45083</v>
      </c>
      <c r="C5943" s="31" t="s">
        <v>2388</v>
      </c>
      <c r="D5943" s="19" t="s">
        <v>1815</v>
      </c>
      <c r="E5943" s="19" t="str">
        <f>IF(ISBLANK(LeaveTracker[[#This Row],[Employee Name]]),"-----",VLOOKUP(LeaveTracker[[#This Row],[Employee Name]],Employees[[Employee Name]:[Office]],7))</f>
        <v>CSWDO</v>
      </c>
      <c r="F5943" s="19" t="str">
        <f>IF(ISBLANK(LeaveTracker[[#This Row],[Employee Name]]),"-----",VLOOKUP(LeaveTracker[[#This Row],[Employee Name]],Employees[[Employee Name]:[Office]],6))</f>
        <v>CASUAL</v>
      </c>
      <c r="G5943" s="24">
        <v>45075</v>
      </c>
      <c r="H5943" s="24">
        <v>45076</v>
      </c>
      <c r="I5943" s="19" t="s">
        <v>81</v>
      </c>
      <c r="K5943" s="61" t="str">
        <f ca="1">LeaveTracker[[#This Row],[Days]]&amp;" "&amp;LeaveTracker[[#This Row],[Type of Leave]]</f>
        <v>2 SL</v>
      </c>
      <c r="L5943" s="23">
        <f ca="1">NETWORKDAYS(LeaveTracker[[#This Row],[Start Date]],LeaveTracker[[#This Row],[End Date]],lstHolidays)</f>
        <v>2</v>
      </c>
      <c r="M5943" s="27"/>
    </row>
    <row r="5944" spans="1:13" ht="30" customHeight="1" x14ac:dyDescent="0.3">
      <c r="A5944" s="27">
        <f t="shared" si="68"/>
        <v>2131</v>
      </c>
      <c r="B5944" s="31">
        <v>45083</v>
      </c>
      <c r="C5944" s="31">
        <v>45079</v>
      </c>
      <c r="D5944" s="19" t="s">
        <v>693</v>
      </c>
      <c r="E5944" s="19" t="str">
        <f>IF(ISBLANK(LeaveTracker[[#This Row],[Employee Name]]),"-----",VLOOKUP(LeaveTracker[[#This Row],[Employee Name]],Employees[[Employee Name]:[Office]],7))</f>
        <v>VMO</v>
      </c>
      <c r="F5944" s="19" t="str">
        <f>IF(ISBLANK(LeaveTracker[[#This Row],[Employee Name]]),"-----",VLOOKUP(LeaveTracker[[#This Row],[Employee Name]],Employees[[Employee Name]:[Office]],6))</f>
        <v>REGULAR</v>
      </c>
      <c r="G5944" s="24">
        <v>45077</v>
      </c>
      <c r="H5944" s="24">
        <v>45077</v>
      </c>
      <c r="I5944" s="19" t="s">
        <v>81</v>
      </c>
      <c r="K5944" s="61" t="str">
        <f ca="1">LeaveTracker[[#This Row],[Days]]&amp;" "&amp;LeaveTracker[[#This Row],[Type of Leave]]</f>
        <v>1 SL</v>
      </c>
      <c r="L5944" s="23">
        <f ca="1">NETWORKDAYS(LeaveTracker[[#This Row],[Start Date]],LeaveTracker[[#This Row],[End Date]],lstHolidays)</f>
        <v>1</v>
      </c>
      <c r="M5944" s="27"/>
    </row>
    <row r="5945" spans="1:13" ht="30" customHeight="1" x14ac:dyDescent="0.3">
      <c r="A5945" s="27">
        <f t="shared" si="68"/>
        <v>2132</v>
      </c>
      <c r="B5945" s="31">
        <v>45083</v>
      </c>
      <c r="C5945" s="31">
        <v>45077</v>
      </c>
      <c r="D5945" s="19" t="s">
        <v>722</v>
      </c>
      <c r="E5945" s="19" t="str">
        <f>IF(ISBLANK(LeaveTracker[[#This Row],[Employee Name]]),"-----",VLOOKUP(LeaveTracker[[#This Row],[Employee Name]],Employees[[Employee Name]:[Office]],7))</f>
        <v>LCR</v>
      </c>
      <c r="F5945" s="19" t="str">
        <f>IF(ISBLANK(LeaveTracker[[#This Row],[Employee Name]]),"-----",VLOOKUP(LeaveTracker[[#This Row],[Employee Name]],Employees[[Employee Name]:[Office]],6))</f>
        <v>REGULAR</v>
      </c>
      <c r="G5945" s="24">
        <v>45076</v>
      </c>
      <c r="H5945" s="24">
        <v>45076</v>
      </c>
      <c r="I5945" s="19" t="s">
        <v>81</v>
      </c>
      <c r="K5945" s="61" t="str">
        <f ca="1">LeaveTracker[[#This Row],[Days]]&amp;" "&amp;LeaveTracker[[#This Row],[Type of Leave]]</f>
        <v>1 SL</v>
      </c>
      <c r="L5945" s="23">
        <f ca="1">NETWORKDAYS(LeaveTracker[[#This Row],[Start Date]],LeaveTracker[[#This Row],[End Date]],lstHolidays)</f>
        <v>1</v>
      </c>
      <c r="M5945" s="27"/>
    </row>
    <row r="5946" spans="1:13" ht="30" customHeight="1" x14ac:dyDescent="0.3">
      <c r="A5946" s="27">
        <f t="shared" si="68"/>
        <v>2133</v>
      </c>
      <c r="B5946" s="31">
        <v>45083</v>
      </c>
      <c r="C5946" s="31">
        <v>45077</v>
      </c>
      <c r="D5946" s="19" t="s">
        <v>722</v>
      </c>
      <c r="E5946" s="19" t="str">
        <f>IF(ISBLANK(LeaveTracker[[#This Row],[Employee Name]]),"-----",VLOOKUP(LeaveTracker[[#This Row],[Employee Name]],Employees[[Employee Name]:[Office]],7))</f>
        <v>LCR</v>
      </c>
      <c r="F5946" s="19" t="str">
        <f>IF(ISBLANK(LeaveTracker[[#This Row],[Employee Name]]),"-----",VLOOKUP(LeaveTracker[[#This Row],[Employee Name]],Employees[[Employee Name]:[Office]],6))</f>
        <v>REGULAR</v>
      </c>
      <c r="G5946" s="24">
        <v>45083</v>
      </c>
      <c r="H5946" s="24">
        <v>45084</v>
      </c>
      <c r="I5946" s="19" t="s">
        <v>82</v>
      </c>
      <c r="K5946" s="61" t="str">
        <f ca="1">LeaveTracker[[#This Row],[Days]]&amp;" "&amp;LeaveTracker[[#This Row],[Type of Leave]]</f>
        <v>2 VL</v>
      </c>
      <c r="L5946" s="23">
        <f ca="1">NETWORKDAYS(LeaveTracker[[#This Row],[Start Date]],LeaveTracker[[#This Row],[End Date]],lstHolidays)</f>
        <v>2</v>
      </c>
      <c r="M5946" s="27"/>
    </row>
    <row r="5947" spans="1:13" ht="30" customHeight="1" x14ac:dyDescent="0.3">
      <c r="A5947" s="27">
        <f t="shared" si="68"/>
        <v>2134</v>
      </c>
      <c r="B5947" s="31">
        <v>45083</v>
      </c>
      <c r="C5947" s="31">
        <v>45075</v>
      </c>
      <c r="D5947" s="19" t="s">
        <v>380</v>
      </c>
      <c r="E5947" s="19" t="str">
        <f>IF(ISBLANK(LeaveTracker[[#This Row],[Employee Name]]),"-----",VLOOKUP(LeaveTracker[[#This Row],[Employee Name]],Employees[[Employee Name]:[Office]],7))</f>
        <v>CCT</v>
      </c>
      <c r="F5947" s="19" t="str">
        <f>IF(ISBLANK(LeaveTracker[[#This Row],[Employee Name]]),"-----",VLOOKUP(LeaveTracker[[#This Row],[Employee Name]],Employees[[Employee Name]:[Office]],6))</f>
        <v>REGULAR</v>
      </c>
      <c r="G5947" s="24">
        <v>45072</v>
      </c>
      <c r="H5947" s="24">
        <v>45072</v>
      </c>
      <c r="I5947" s="19" t="s">
        <v>81</v>
      </c>
      <c r="K5947" s="61" t="str">
        <f ca="1">LeaveTracker[[#This Row],[Days]]&amp;" "&amp;LeaveTracker[[#This Row],[Type of Leave]]</f>
        <v>1 SL</v>
      </c>
      <c r="L5947" s="23">
        <f ca="1">NETWORKDAYS(LeaveTracker[[#This Row],[Start Date]],LeaveTracker[[#This Row],[End Date]],lstHolidays)</f>
        <v>1</v>
      </c>
      <c r="M5947" s="27"/>
    </row>
    <row r="5948" spans="1:13" ht="30" customHeight="1" x14ac:dyDescent="0.3">
      <c r="A5948" s="27">
        <f t="shared" si="68"/>
        <v>2135</v>
      </c>
      <c r="B5948" s="31">
        <v>45083</v>
      </c>
      <c r="C5948" s="31">
        <v>45076</v>
      </c>
      <c r="D5948" s="19" t="s">
        <v>578</v>
      </c>
      <c r="E5948" s="19" t="str">
        <f>IF(ISBLANK(LeaveTracker[[#This Row],[Employee Name]]),"-----",VLOOKUP(LeaveTracker[[#This Row],[Employee Name]],Employees[[Employee Name]:[Office]],7))</f>
        <v>CCT</v>
      </c>
      <c r="F5948" s="19" t="str">
        <f>IF(ISBLANK(LeaveTracker[[#This Row],[Employee Name]]),"-----",VLOOKUP(LeaveTracker[[#This Row],[Employee Name]],Employees[[Employee Name]:[Office]],6))</f>
        <v>REGULAR</v>
      </c>
      <c r="G5948" s="24">
        <v>45063</v>
      </c>
      <c r="H5948" s="24">
        <v>45065</v>
      </c>
      <c r="I5948" s="19" t="s">
        <v>81</v>
      </c>
      <c r="K5948" s="61" t="str">
        <f ca="1">LeaveTracker[[#This Row],[Days]]&amp;" "&amp;LeaveTracker[[#This Row],[Type of Leave]]</f>
        <v>3 SL</v>
      </c>
      <c r="L5948" s="23">
        <f ca="1">NETWORKDAYS(LeaveTracker[[#This Row],[Start Date]],LeaveTracker[[#This Row],[End Date]],lstHolidays)</f>
        <v>3</v>
      </c>
      <c r="M5948" s="27"/>
    </row>
    <row r="5949" spans="1:13" ht="30" customHeight="1" x14ac:dyDescent="0.3">
      <c r="A5949" s="27">
        <f t="shared" si="68"/>
        <v>2136</v>
      </c>
      <c r="B5949" s="31">
        <v>45083</v>
      </c>
      <c r="C5949" s="31">
        <v>45078</v>
      </c>
      <c r="D5949" s="19" t="s">
        <v>367</v>
      </c>
      <c r="E5949" s="19" t="str">
        <f>IF(ISBLANK(LeaveTracker[[#This Row],[Employee Name]]),"-----",VLOOKUP(LeaveTracker[[#This Row],[Employee Name]],Employees[[Employee Name]:[Office]],7))</f>
        <v>CCT</v>
      </c>
      <c r="F5949" s="19" t="str">
        <f>IF(ISBLANK(LeaveTracker[[#This Row],[Employee Name]]),"-----",VLOOKUP(LeaveTracker[[#This Row],[Employee Name]],Employees[[Employee Name]:[Office]],6))</f>
        <v>REGULAR</v>
      </c>
      <c r="G5949" s="24">
        <v>45096</v>
      </c>
      <c r="H5949" s="24">
        <v>45096</v>
      </c>
      <c r="I5949" s="19" t="s">
        <v>298</v>
      </c>
      <c r="J5949" s="43" t="s">
        <v>1003</v>
      </c>
      <c r="K5949" s="61" t="str">
        <f ca="1">LeaveTracker[[#This Row],[Days]]&amp;" "&amp;LeaveTracker[[#This Row],[Type of Leave]]</f>
        <v>1 OTHER</v>
      </c>
      <c r="L5949" s="23">
        <f ca="1">NETWORKDAYS(LeaveTracker[[#This Row],[Start Date]],LeaveTracker[[#This Row],[End Date]],lstHolidays)</f>
        <v>1</v>
      </c>
      <c r="M5949" s="27"/>
    </row>
    <row r="5950" spans="1:13" ht="30" customHeight="1" x14ac:dyDescent="0.3">
      <c r="A5950" s="27">
        <f t="shared" si="68"/>
        <v>2137</v>
      </c>
      <c r="B5950" s="31">
        <v>45083</v>
      </c>
      <c r="C5950" s="31">
        <v>45082</v>
      </c>
      <c r="D5950" s="19" t="s">
        <v>367</v>
      </c>
      <c r="E5950" s="19" t="str">
        <f>IF(ISBLANK(LeaveTracker[[#This Row],[Employee Name]]),"-----",VLOOKUP(LeaveTracker[[#This Row],[Employee Name]],Employees[[Employee Name]:[Office]],7))</f>
        <v>CCT</v>
      </c>
      <c r="F5950" s="19" t="str">
        <f>IF(ISBLANK(LeaveTracker[[#This Row],[Employee Name]]),"-----",VLOOKUP(LeaveTracker[[#This Row],[Employee Name]],Employees[[Employee Name]:[Office]],6))</f>
        <v>REGULAR</v>
      </c>
      <c r="G5950" s="24">
        <v>45079</v>
      </c>
      <c r="H5950" s="24">
        <v>45079</v>
      </c>
      <c r="I5950" s="19" t="s">
        <v>81</v>
      </c>
      <c r="K5950" s="61" t="str">
        <f ca="1">LeaveTracker[[#This Row],[Days]]&amp;" "&amp;LeaveTracker[[#This Row],[Type of Leave]]</f>
        <v>1 SL</v>
      </c>
      <c r="L5950" s="23">
        <f ca="1">NETWORKDAYS(LeaveTracker[[#This Row],[Start Date]],LeaveTracker[[#This Row],[End Date]],lstHolidays)</f>
        <v>1</v>
      </c>
      <c r="M5950" s="27"/>
    </row>
    <row r="5951" spans="1:13" ht="30" customHeight="1" x14ac:dyDescent="0.3">
      <c r="A5951" s="27">
        <f t="shared" si="68"/>
        <v>2138</v>
      </c>
      <c r="B5951" s="31">
        <v>45083</v>
      </c>
      <c r="C5951" s="31">
        <v>45076</v>
      </c>
      <c r="D5951" s="19" t="s">
        <v>2335</v>
      </c>
      <c r="E5951" s="19" t="str">
        <f>IF(ISBLANK(LeaveTracker[[#This Row],[Employee Name]]),"-----",VLOOKUP(LeaveTracker[[#This Row],[Employee Name]],Employees[[Employee Name]:[Office]],7))</f>
        <v>CCT</v>
      </c>
      <c r="F5951" s="19" t="str">
        <f>IF(ISBLANK(LeaveTracker[[#This Row],[Employee Name]]),"-----",VLOOKUP(LeaveTracker[[#This Row],[Employee Name]],Employees[[Employee Name]:[Office]],6))</f>
        <v>CASUAL</v>
      </c>
      <c r="G5951" s="24">
        <v>45085</v>
      </c>
      <c r="H5951" s="21">
        <v>45086</v>
      </c>
      <c r="I5951" s="19" t="s">
        <v>82</v>
      </c>
      <c r="K5951" s="61" t="str">
        <f ca="1">LeaveTracker[[#This Row],[Days]]&amp;" "&amp;LeaveTracker[[#This Row],[Type of Leave]]</f>
        <v>2 VL</v>
      </c>
      <c r="L5951" s="23">
        <f ca="1">NETWORKDAYS(LeaveTracker[[#This Row],[Start Date]],LeaveTracker[[#This Row],[End Date]],lstHolidays)</f>
        <v>2</v>
      </c>
      <c r="M5951" s="27"/>
    </row>
    <row r="5952" spans="1:13" ht="30" customHeight="1" x14ac:dyDescent="0.3">
      <c r="A5952" s="27">
        <f t="shared" si="68"/>
        <v>2139</v>
      </c>
      <c r="B5952" s="31">
        <v>45083</v>
      </c>
      <c r="C5952" s="31">
        <v>45077</v>
      </c>
      <c r="D5952" s="19" t="s">
        <v>1025</v>
      </c>
      <c r="E5952" s="19" t="str">
        <f>IF(ISBLANK(LeaveTracker[[#This Row],[Employee Name]]),"-----",VLOOKUP(LeaveTracker[[#This Row],[Employee Name]],Employees[[Employee Name]:[Office]],7))</f>
        <v>ONT</v>
      </c>
      <c r="F5952" s="19" t="str">
        <f>IF(ISBLANK(LeaveTracker[[#This Row],[Employee Name]]),"-----",VLOOKUP(LeaveTracker[[#This Row],[Employee Name]],Employees[[Employee Name]:[Office]],6))</f>
        <v>REGULAR</v>
      </c>
      <c r="G5952" s="24">
        <v>45088</v>
      </c>
      <c r="H5952" s="24">
        <v>45088</v>
      </c>
      <c r="I5952" s="19" t="s">
        <v>298</v>
      </c>
      <c r="J5952" s="43" t="s">
        <v>1003</v>
      </c>
      <c r="K5952" s="61" t="str">
        <f>LeaveTracker[[#This Row],[Days]]&amp;" "&amp;LeaveTracker[[#This Row],[Type of Leave]]</f>
        <v>1 OTHER</v>
      </c>
      <c r="L5952" s="23">
        <v>1</v>
      </c>
      <c r="M5952" s="27"/>
    </row>
    <row r="5953" spans="1:13" ht="30" customHeight="1" x14ac:dyDescent="0.3">
      <c r="A5953" s="27">
        <f t="shared" si="68"/>
        <v>2140</v>
      </c>
      <c r="B5953" s="31">
        <v>45083</v>
      </c>
      <c r="C5953" s="31">
        <v>45077</v>
      </c>
      <c r="D5953" s="19" t="s">
        <v>1025</v>
      </c>
      <c r="E5953" s="19" t="str">
        <f>IF(ISBLANK(LeaveTracker[[#This Row],[Employee Name]]),"-----",VLOOKUP(LeaveTracker[[#This Row],[Employee Name]],Employees[[Employee Name]:[Office]],7))</f>
        <v>ONT</v>
      </c>
      <c r="F5953" s="19" t="str">
        <f>IF(ISBLANK(LeaveTracker[[#This Row],[Employee Name]]),"-----",VLOOKUP(LeaveTracker[[#This Row],[Employee Name]],Employees[[Employee Name]:[Office]],6))</f>
        <v>REGULAR</v>
      </c>
      <c r="G5953" s="24">
        <v>45062</v>
      </c>
      <c r="H5953" s="24">
        <v>45063</v>
      </c>
      <c r="I5953" s="19" t="s">
        <v>81</v>
      </c>
      <c r="K5953" s="61" t="str">
        <f ca="1">LeaveTracker[[#This Row],[Days]]&amp;" "&amp;LeaveTracker[[#This Row],[Type of Leave]]</f>
        <v>2 SL</v>
      </c>
      <c r="L5953" s="23">
        <f ca="1">NETWORKDAYS(LeaveTracker[[#This Row],[Start Date]],LeaveTracker[[#This Row],[End Date]],lstHolidays)</f>
        <v>2</v>
      </c>
      <c r="M5953" s="27"/>
    </row>
    <row r="5954" spans="1:13" ht="30" customHeight="1" x14ac:dyDescent="0.3">
      <c r="A5954" s="27">
        <f t="shared" si="68"/>
        <v>2141</v>
      </c>
      <c r="B5954" s="31">
        <v>45083</v>
      </c>
      <c r="C5954" s="31">
        <v>45078</v>
      </c>
      <c r="D5954" s="19" t="s">
        <v>2391</v>
      </c>
      <c r="E5954" s="19" t="str">
        <f>IF(ISBLANK(LeaveTracker[[#This Row],[Employee Name]]),"-----",VLOOKUP(LeaveTracker[[#This Row],[Employee Name]],Employees[[Employee Name]:[Office]],7))</f>
        <v>CSWDO</v>
      </c>
      <c r="F5954" s="19">
        <f>IF(ISBLANK(LeaveTracker[[#This Row],[Employee Name]]),"-----",VLOOKUP(LeaveTracker[[#This Row],[Employee Name]],Employees[[Employee Name]:[Office]],6))</f>
        <v>0</v>
      </c>
      <c r="G5954" s="24">
        <v>45082</v>
      </c>
      <c r="H5954" s="24">
        <v>45082</v>
      </c>
      <c r="I5954" s="19" t="s">
        <v>82</v>
      </c>
      <c r="K5954" s="61" t="str">
        <f ca="1">LeaveTracker[[#This Row],[Days]]&amp;" "&amp;LeaveTracker[[#This Row],[Type of Leave]]</f>
        <v>1 VL</v>
      </c>
      <c r="L5954" s="23">
        <f ca="1">NETWORKDAYS(LeaveTracker[[#This Row],[Start Date]],LeaveTracker[[#This Row],[End Date]],lstHolidays)</f>
        <v>1</v>
      </c>
      <c r="M5954" s="27"/>
    </row>
    <row r="5955" spans="1:13" ht="30" customHeight="1" x14ac:dyDescent="0.3">
      <c r="A5955" s="27">
        <f t="shared" si="68"/>
        <v>2142</v>
      </c>
      <c r="B5955" s="31">
        <v>45083</v>
      </c>
      <c r="C5955" s="31">
        <v>45078</v>
      </c>
      <c r="D5955" s="19" t="s">
        <v>2391</v>
      </c>
      <c r="E5955" s="19" t="str">
        <f>IF(ISBLANK(LeaveTracker[[#This Row],[Employee Name]]),"-----",VLOOKUP(LeaveTracker[[#This Row],[Employee Name]],Employees[[Employee Name]:[Office]],7))</f>
        <v>CSWDO</v>
      </c>
      <c r="F5955" s="19">
        <f>IF(ISBLANK(LeaveTracker[[#This Row],[Employee Name]]),"-----",VLOOKUP(LeaveTracker[[#This Row],[Employee Name]],Employees[[Employee Name]:[Office]],6))</f>
        <v>0</v>
      </c>
      <c r="G5955" s="24">
        <v>45093</v>
      </c>
      <c r="H5955" s="24">
        <v>45093</v>
      </c>
      <c r="I5955" s="19" t="s">
        <v>82</v>
      </c>
      <c r="K5955" s="61" t="str">
        <f ca="1">LeaveTracker[[#This Row],[Days]]&amp;" "&amp;LeaveTracker[[#This Row],[Type of Leave]]</f>
        <v>1 VL</v>
      </c>
      <c r="L5955" s="23">
        <f ca="1">NETWORKDAYS(LeaveTracker[[#This Row],[Start Date]],LeaveTracker[[#This Row],[End Date]],lstHolidays)</f>
        <v>1</v>
      </c>
      <c r="M5955" s="27"/>
    </row>
    <row r="5956" spans="1:13" ht="30" customHeight="1" x14ac:dyDescent="0.3">
      <c r="A5956" s="27">
        <f t="shared" si="68"/>
        <v>2143</v>
      </c>
      <c r="B5956" s="31">
        <v>45083</v>
      </c>
      <c r="C5956" s="31">
        <v>45075</v>
      </c>
      <c r="D5956" s="19" t="s">
        <v>402</v>
      </c>
      <c r="E5956" s="19" t="str">
        <f>IF(ISBLANK(LeaveTracker[[#This Row],[Employee Name]]),"-----",VLOOKUP(LeaveTracker[[#This Row],[Employee Name]],Employees[[Employee Name]:[Office]],7))</f>
        <v>CTO</v>
      </c>
      <c r="F5956" s="19" t="str">
        <f>IF(ISBLANK(LeaveTracker[[#This Row],[Employee Name]]),"-----",VLOOKUP(LeaveTracker[[#This Row],[Employee Name]],Employees[[Employee Name]:[Office]],6))</f>
        <v>REGULAR</v>
      </c>
      <c r="G5956" s="24">
        <v>45080</v>
      </c>
      <c r="H5956" s="24">
        <v>45080</v>
      </c>
      <c r="I5956" s="19" t="s">
        <v>298</v>
      </c>
      <c r="J5956" s="43" t="s">
        <v>1003</v>
      </c>
      <c r="K5956" s="61" t="str">
        <f>LeaveTracker[[#This Row],[Days]]&amp;" "&amp;LeaveTracker[[#This Row],[Type of Leave]]</f>
        <v>1 OTHER</v>
      </c>
      <c r="L5956" s="23">
        <v>1</v>
      </c>
      <c r="M5956" s="27"/>
    </row>
    <row r="5957" spans="1:13" ht="30" customHeight="1" x14ac:dyDescent="0.3">
      <c r="A5957" s="27">
        <f t="shared" si="68"/>
        <v>2144</v>
      </c>
      <c r="B5957" s="31">
        <v>45083</v>
      </c>
      <c r="C5957" s="31">
        <v>45078</v>
      </c>
      <c r="D5957" s="19" t="s">
        <v>547</v>
      </c>
      <c r="E5957" s="19" t="str">
        <f>IF(ISBLANK(LeaveTracker[[#This Row],[Employee Name]]),"-----",VLOOKUP(LeaveTracker[[#This Row],[Employee Name]],Employees[[Employee Name]:[Office]],7))</f>
        <v>PICNIC GROVE</v>
      </c>
      <c r="F5957" s="19" t="str">
        <f>IF(ISBLANK(LeaveTracker[[#This Row],[Employee Name]]),"-----",VLOOKUP(LeaveTracker[[#This Row],[Employee Name]],Employees[[Employee Name]:[Office]],6))</f>
        <v>REGULAR</v>
      </c>
      <c r="G5957" s="24">
        <v>45075</v>
      </c>
      <c r="H5957" s="24">
        <v>45077</v>
      </c>
      <c r="I5957" s="19" t="s">
        <v>81</v>
      </c>
      <c r="K5957" s="61" t="str">
        <f ca="1">LeaveTracker[[#This Row],[Days]]&amp;" "&amp;LeaveTracker[[#This Row],[Type of Leave]]</f>
        <v>3 SL</v>
      </c>
      <c r="L5957" s="23">
        <f ca="1">NETWORKDAYS(LeaveTracker[[#This Row],[Start Date]],LeaveTracker[[#This Row],[End Date]],lstHolidays)</f>
        <v>3</v>
      </c>
      <c r="M5957" s="27"/>
    </row>
    <row r="5958" spans="1:13" ht="30" customHeight="1" x14ac:dyDescent="0.3">
      <c r="A5958" s="27">
        <f t="shared" si="68"/>
        <v>2145</v>
      </c>
      <c r="B5958" s="31">
        <v>45083</v>
      </c>
      <c r="C5958" s="31">
        <v>45077</v>
      </c>
      <c r="D5958" s="19" t="s">
        <v>541</v>
      </c>
      <c r="E5958" s="19" t="str">
        <f>IF(ISBLANK(LeaveTracker[[#This Row],[Employee Name]]),"-----",VLOOKUP(LeaveTracker[[#This Row],[Employee Name]],Employees[[Employee Name]:[Office]],7))</f>
        <v>LCR</v>
      </c>
      <c r="F5958" s="19" t="str">
        <f>IF(ISBLANK(LeaveTracker[[#This Row],[Employee Name]]),"-----",VLOOKUP(LeaveTracker[[#This Row],[Employee Name]],Employees[[Employee Name]:[Office]],6))</f>
        <v>REGULAR</v>
      </c>
      <c r="G5958" s="24">
        <v>45086</v>
      </c>
      <c r="H5958" s="24">
        <v>45086</v>
      </c>
      <c r="I5958" s="19" t="s">
        <v>298</v>
      </c>
      <c r="J5958" s="43" t="s">
        <v>1003</v>
      </c>
      <c r="K5958" s="61" t="str">
        <f ca="1">LeaveTracker[[#This Row],[Days]]&amp;" "&amp;LeaveTracker[[#This Row],[Type of Leave]]</f>
        <v>1 OTHER</v>
      </c>
      <c r="L5958" s="23">
        <f ca="1">NETWORKDAYS(LeaveTracker[[#This Row],[Start Date]],LeaveTracker[[#This Row],[End Date]],lstHolidays)</f>
        <v>1</v>
      </c>
      <c r="M5958" s="27"/>
    </row>
    <row r="5959" spans="1:13" ht="30" customHeight="1" x14ac:dyDescent="0.3">
      <c r="A5959" s="27">
        <f t="shared" si="68"/>
        <v>2146</v>
      </c>
      <c r="B5959" s="31">
        <v>45083</v>
      </c>
      <c r="C5959" s="31">
        <v>45077</v>
      </c>
      <c r="D5959" s="19" t="s">
        <v>371</v>
      </c>
      <c r="E5959" s="19" t="str">
        <f>IF(ISBLANK(LeaveTracker[[#This Row],[Employee Name]]),"-----",VLOOKUP(LeaveTracker[[#This Row],[Employee Name]],Employees[[Employee Name]:[Office]],7))</f>
        <v>LIBRARY</v>
      </c>
      <c r="F5959" s="19" t="str">
        <f>IF(ISBLANK(LeaveTracker[[#This Row],[Employee Name]]),"-----",VLOOKUP(LeaveTracker[[#This Row],[Employee Name]],Employees[[Employee Name]:[Office]],6))</f>
        <v>REGULAR</v>
      </c>
      <c r="G5959" s="24">
        <v>45061</v>
      </c>
      <c r="H5959" s="24">
        <v>45061</v>
      </c>
      <c r="I5959" s="19" t="s">
        <v>81</v>
      </c>
      <c r="K5959" s="61" t="str">
        <f ca="1">LeaveTracker[[#This Row],[Days]]&amp;" "&amp;LeaveTracker[[#This Row],[Type of Leave]]</f>
        <v>1 SL</v>
      </c>
      <c r="L5959" s="23">
        <f ca="1">NETWORKDAYS(LeaveTracker[[#This Row],[Start Date]],LeaveTracker[[#This Row],[End Date]],lstHolidays)</f>
        <v>1</v>
      </c>
      <c r="M5959" s="27"/>
    </row>
    <row r="5960" spans="1:13" ht="30" customHeight="1" x14ac:dyDescent="0.3">
      <c r="A5960" s="27">
        <f t="shared" si="68"/>
        <v>2147</v>
      </c>
      <c r="B5960" s="31">
        <v>45083</v>
      </c>
      <c r="C5960" s="31">
        <v>45077</v>
      </c>
      <c r="D5960" s="19" t="s">
        <v>371</v>
      </c>
      <c r="E5960" s="19" t="str">
        <f>IF(ISBLANK(LeaveTracker[[#This Row],[Employee Name]]),"-----",VLOOKUP(LeaveTracker[[#This Row],[Employee Name]],Employees[[Employee Name]:[Office]],7))</f>
        <v>LIBRARY</v>
      </c>
      <c r="F5960" s="19" t="str">
        <f>IF(ISBLANK(LeaveTracker[[#This Row],[Employee Name]]),"-----",VLOOKUP(LeaveTracker[[#This Row],[Employee Name]],Employees[[Employee Name]:[Office]],6))</f>
        <v>REGULAR</v>
      </c>
      <c r="G5960" s="24">
        <v>45071</v>
      </c>
      <c r="H5960" s="24">
        <v>45071</v>
      </c>
      <c r="I5960" s="19" t="s">
        <v>81</v>
      </c>
      <c r="K5960" s="61" t="str">
        <f ca="1">LeaveTracker[[#This Row],[Days]]&amp;" "&amp;LeaveTracker[[#This Row],[Type of Leave]]</f>
        <v>1 SL</v>
      </c>
      <c r="L5960" s="23">
        <f ca="1">NETWORKDAYS(LeaveTracker[[#This Row],[Start Date]],LeaveTracker[[#This Row],[End Date]],lstHolidays)</f>
        <v>1</v>
      </c>
      <c r="M5960" s="27"/>
    </row>
    <row r="5961" spans="1:13" ht="30" customHeight="1" x14ac:dyDescent="0.3">
      <c r="A5961" s="27">
        <f t="shared" si="68"/>
        <v>2148</v>
      </c>
      <c r="B5961" s="31">
        <v>45083</v>
      </c>
      <c r="C5961" s="31">
        <v>45077</v>
      </c>
      <c r="D5961" s="19" t="s">
        <v>398</v>
      </c>
      <c r="E5961" s="19" t="str">
        <f>IF(ISBLANK(LeaveTracker[[#This Row],[Employee Name]]),"-----",VLOOKUP(LeaveTracker[[#This Row],[Employee Name]],Employees[[Employee Name]:[Office]],7))</f>
        <v>NUTRITION OFFICE</v>
      </c>
      <c r="F5961" s="19" t="str">
        <f>IF(ISBLANK(LeaveTracker[[#This Row],[Employee Name]]),"-----",VLOOKUP(LeaveTracker[[#This Row],[Employee Name]],Employees[[Employee Name]:[Office]],6))</f>
        <v>REGULAR</v>
      </c>
      <c r="G5961" s="24">
        <v>45076</v>
      </c>
      <c r="H5961" s="24">
        <v>45076</v>
      </c>
      <c r="I5961" s="19" t="s">
        <v>298</v>
      </c>
      <c r="J5961" s="43" t="s">
        <v>1003</v>
      </c>
      <c r="K5961" s="61" t="str">
        <f ca="1">LeaveTracker[[#This Row],[Days]]&amp;" "&amp;LeaveTracker[[#This Row],[Type of Leave]]</f>
        <v>1 OTHER</v>
      </c>
      <c r="L5961" s="23">
        <f ca="1">NETWORKDAYS(LeaveTracker[[#This Row],[Start Date]],LeaveTracker[[#This Row],[End Date]],lstHolidays)</f>
        <v>1</v>
      </c>
      <c r="M5961" s="27"/>
    </row>
    <row r="5962" spans="1:13" ht="30" customHeight="1" x14ac:dyDescent="0.3">
      <c r="A5962" s="27">
        <f t="shared" si="68"/>
        <v>2149</v>
      </c>
      <c r="B5962" s="31">
        <v>45083</v>
      </c>
      <c r="C5962" s="31">
        <v>45075</v>
      </c>
      <c r="D5962" s="19" t="s">
        <v>564</v>
      </c>
      <c r="E5962" s="19" t="str">
        <f>IF(ISBLANK(LeaveTracker[[#This Row],[Employee Name]]),"-----",VLOOKUP(LeaveTracker[[#This Row],[Employee Name]],Employees[[Employee Name]:[Office]],7))</f>
        <v>CENRO</v>
      </c>
      <c r="F5962" s="19" t="str">
        <f>IF(ISBLANK(LeaveTracker[[#This Row],[Employee Name]]),"-----",VLOOKUP(LeaveTracker[[#This Row],[Employee Name]],Employees[[Employee Name]:[Office]],6))</f>
        <v>REGULAR</v>
      </c>
      <c r="G5962" s="24">
        <v>45048</v>
      </c>
      <c r="H5962" s="24">
        <v>45048</v>
      </c>
      <c r="I5962" s="19" t="s">
        <v>81</v>
      </c>
      <c r="J5962" s="43" t="s">
        <v>1897</v>
      </c>
      <c r="K5962" s="61" t="str">
        <f ca="1">LeaveTracker[[#This Row],[Days]]&amp;" "&amp;LeaveTracker[[#This Row],[Type of Leave]]</f>
        <v>1 SL</v>
      </c>
      <c r="L5962" s="23">
        <f ca="1">NETWORKDAYS(LeaveTracker[[#This Row],[Start Date]],LeaveTracker[[#This Row],[End Date]],lstHolidays)</f>
        <v>1</v>
      </c>
      <c r="M5962" s="27"/>
    </row>
    <row r="5963" spans="1:13" ht="30" customHeight="1" x14ac:dyDescent="0.3">
      <c r="A5963" s="27">
        <f t="shared" si="68"/>
        <v>2150</v>
      </c>
      <c r="B5963" s="31">
        <v>45083</v>
      </c>
      <c r="C5963" s="31">
        <v>45075</v>
      </c>
      <c r="D5963" s="19" t="s">
        <v>564</v>
      </c>
      <c r="E5963" s="19" t="str">
        <f>IF(ISBLANK(LeaveTracker[[#This Row],[Employee Name]]),"-----",VLOOKUP(LeaveTracker[[#This Row],[Employee Name]],Employees[[Employee Name]:[Office]],7))</f>
        <v>CENRO</v>
      </c>
      <c r="F5963" s="19" t="str">
        <f>IF(ISBLANK(LeaveTracker[[#This Row],[Employee Name]]),"-----",VLOOKUP(LeaveTracker[[#This Row],[Employee Name]],Employees[[Employee Name]:[Office]],6))</f>
        <v>REGULAR</v>
      </c>
      <c r="G5963" s="24">
        <v>45050</v>
      </c>
      <c r="H5963" s="24">
        <v>45051</v>
      </c>
      <c r="I5963" s="19" t="s">
        <v>81</v>
      </c>
      <c r="J5963" s="43" t="s">
        <v>1897</v>
      </c>
      <c r="K5963" s="61" t="str">
        <f ca="1">LeaveTracker[[#This Row],[Days]]&amp;" "&amp;LeaveTracker[[#This Row],[Type of Leave]]</f>
        <v>2 SL</v>
      </c>
      <c r="L5963" s="23">
        <f ca="1">NETWORKDAYS(LeaveTracker[[#This Row],[Start Date]],LeaveTracker[[#This Row],[End Date]],lstHolidays)</f>
        <v>2</v>
      </c>
      <c r="M5963" s="27"/>
    </row>
    <row r="5964" spans="1:13" ht="30" customHeight="1" x14ac:dyDescent="0.3">
      <c r="A5964" s="27">
        <f t="shared" si="68"/>
        <v>2151</v>
      </c>
      <c r="B5964" s="31">
        <v>45083</v>
      </c>
      <c r="C5964" s="31">
        <v>45083</v>
      </c>
      <c r="D5964" s="19" t="s">
        <v>564</v>
      </c>
      <c r="E5964" s="19" t="str">
        <f>IF(ISBLANK(LeaveTracker[[#This Row],[Employee Name]]),"-----",VLOOKUP(LeaveTracker[[#This Row],[Employee Name]],Employees[[Employee Name]:[Office]],7))</f>
        <v>CENRO</v>
      </c>
      <c r="F5964" s="19" t="str">
        <f>IF(ISBLANK(LeaveTracker[[#This Row],[Employee Name]]),"-----",VLOOKUP(LeaveTracker[[#This Row],[Employee Name]],Employees[[Employee Name]:[Office]],6))</f>
        <v>REGULAR</v>
      </c>
      <c r="G5964" s="24">
        <v>44956</v>
      </c>
      <c r="H5964" s="21">
        <v>44957</v>
      </c>
      <c r="I5964" s="19" t="s">
        <v>82</v>
      </c>
      <c r="J5964" s="43" t="s">
        <v>1897</v>
      </c>
      <c r="K5964" s="61" t="str">
        <f ca="1">LeaveTracker[[#This Row],[Days]]&amp;" "&amp;LeaveTracker[[#This Row],[Type of Leave]]</f>
        <v>2 VL</v>
      </c>
      <c r="L5964" s="23">
        <f ca="1">NETWORKDAYS(LeaveTracker[[#This Row],[Start Date]],LeaveTracker[[#This Row],[End Date]],lstHolidays)</f>
        <v>2</v>
      </c>
      <c r="M5964" s="27"/>
    </row>
    <row r="5965" spans="1:13" ht="30" customHeight="1" x14ac:dyDescent="0.3">
      <c r="A5965" s="27">
        <f t="shared" si="68"/>
        <v>2152</v>
      </c>
      <c r="B5965" s="31">
        <v>45083</v>
      </c>
      <c r="C5965" s="31">
        <v>45083</v>
      </c>
      <c r="D5965" s="19" t="s">
        <v>564</v>
      </c>
      <c r="E5965" s="19" t="str">
        <f>IF(ISBLANK(LeaveTracker[[#This Row],[Employee Name]]),"-----",VLOOKUP(LeaveTracker[[#This Row],[Employee Name]],Employees[[Employee Name]:[Office]],7))</f>
        <v>CENRO</v>
      </c>
      <c r="F5965" s="19" t="str">
        <f>IF(ISBLANK(LeaveTracker[[#This Row],[Employee Name]]),"-----",VLOOKUP(LeaveTracker[[#This Row],[Employee Name]],Employees[[Employee Name]:[Office]],6))</f>
        <v>REGULAR</v>
      </c>
      <c r="G5965" s="24">
        <v>45019</v>
      </c>
      <c r="H5965" s="24">
        <v>45020</v>
      </c>
      <c r="I5965" s="19" t="s">
        <v>82</v>
      </c>
      <c r="J5965" s="43" t="s">
        <v>1910</v>
      </c>
      <c r="K5965" s="61" t="str">
        <f ca="1">LeaveTracker[[#This Row],[Days]]&amp;" "&amp;LeaveTracker[[#This Row],[Type of Leave]]</f>
        <v>2 VL</v>
      </c>
      <c r="L5965" s="23">
        <f ca="1">NETWORKDAYS(LeaveTracker[[#This Row],[Start Date]],LeaveTracker[[#This Row],[End Date]],lstHolidays)</f>
        <v>2</v>
      </c>
      <c r="M5965" s="27"/>
    </row>
    <row r="5966" spans="1:13" ht="30" customHeight="1" x14ac:dyDescent="0.3">
      <c r="A5966" s="27">
        <f t="shared" si="68"/>
        <v>2153</v>
      </c>
      <c r="B5966" s="31">
        <v>45083</v>
      </c>
      <c r="C5966" s="31">
        <v>45083</v>
      </c>
      <c r="D5966" s="19" t="s">
        <v>564</v>
      </c>
      <c r="E5966" s="19" t="str">
        <f>IF(ISBLANK(LeaveTracker[[#This Row],[Employee Name]]),"-----",VLOOKUP(LeaveTracker[[#This Row],[Employee Name]],Employees[[Employee Name]:[Office]],7))</f>
        <v>CENRO</v>
      </c>
      <c r="F5966" s="19" t="str">
        <f>IF(ISBLANK(LeaveTracker[[#This Row],[Employee Name]]),"-----",VLOOKUP(LeaveTracker[[#This Row],[Employee Name]],Employees[[Employee Name]:[Office]],6))</f>
        <v>REGULAR</v>
      </c>
      <c r="G5966" s="24">
        <v>44966</v>
      </c>
      <c r="H5966" s="24">
        <v>44966</v>
      </c>
      <c r="I5966" s="19" t="s">
        <v>82</v>
      </c>
      <c r="J5966" s="43" t="s">
        <v>1910</v>
      </c>
      <c r="K5966" s="61" t="str">
        <f ca="1">LeaveTracker[[#This Row],[Days]]&amp;" "&amp;LeaveTracker[[#This Row],[Type of Leave]]</f>
        <v>1 VL</v>
      </c>
      <c r="L5966" s="23">
        <f ca="1">NETWORKDAYS(LeaveTracker[[#This Row],[Start Date]],LeaveTracker[[#This Row],[End Date]],lstHolidays)</f>
        <v>1</v>
      </c>
      <c r="M5966" s="27"/>
    </row>
    <row r="5967" spans="1:13" ht="30" customHeight="1" x14ac:dyDescent="0.3">
      <c r="A5967" s="27">
        <f t="shared" si="68"/>
        <v>2154</v>
      </c>
      <c r="B5967" s="31">
        <v>45083</v>
      </c>
      <c r="C5967" s="31">
        <v>45083</v>
      </c>
      <c r="D5967" s="19" t="s">
        <v>564</v>
      </c>
      <c r="E5967" s="19" t="str">
        <f>IF(ISBLANK(LeaveTracker[[#This Row],[Employee Name]]),"-----",VLOOKUP(LeaveTracker[[#This Row],[Employee Name]],Employees[[Employee Name]:[Office]],7))</f>
        <v>CENRO</v>
      </c>
      <c r="F5967" s="19" t="str">
        <f>IF(ISBLANK(LeaveTracker[[#This Row],[Employee Name]]),"-----",VLOOKUP(LeaveTracker[[#This Row],[Employee Name]],Employees[[Employee Name]:[Office]],6))</f>
        <v>REGULAR</v>
      </c>
      <c r="G5967" s="24">
        <v>44972</v>
      </c>
      <c r="H5967" s="24">
        <v>44972</v>
      </c>
      <c r="I5967" s="19" t="s">
        <v>82</v>
      </c>
      <c r="J5967" s="43" t="s">
        <v>1910</v>
      </c>
      <c r="K5967" s="61" t="str">
        <f ca="1">LeaveTracker[[#This Row],[Days]]&amp;" "&amp;LeaveTracker[[#This Row],[Type of Leave]]</f>
        <v>1 VL</v>
      </c>
      <c r="L5967" s="23">
        <f ca="1">NETWORKDAYS(LeaveTracker[[#This Row],[Start Date]],LeaveTracker[[#This Row],[End Date]],lstHolidays)</f>
        <v>1</v>
      </c>
      <c r="M5967" s="27"/>
    </row>
    <row r="5968" spans="1:13" ht="30" customHeight="1" x14ac:dyDescent="0.3">
      <c r="A5968" s="27">
        <f t="shared" si="68"/>
        <v>2155</v>
      </c>
      <c r="B5968" s="31">
        <v>45083</v>
      </c>
      <c r="C5968" s="31">
        <v>45083</v>
      </c>
      <c r="D5968" s="19" t="s">
        <v>564</v>
      </c>
      <c r="E5968" s="19" t="str">
        <f>IF(ISBLANK(LeaveTracker[[#This Row],[Employee Name]]),"-----",VLOOKUP(LeaveTracker[[#This Row],[Employee Name]],Employees[[Employee Name]:[Office]],7))</f>
        <v>CENRO</v>
      </c>
      <c r="F5968" s="19" t="str">
        <f>IF(ISBLANK(LeaveTracker[[#This Row],[Employee Name]]),"-----",VLOOKUP(LeaveTracker[[#This Row],[Employee Name]],Employees[[Employee Name]:[Office]],6))</f>
        <v>REGULAR</v>
      </c>
      <c r="G5968" s="24">
        <v>44984</v>
      </c>
      <c r="H5968" s="24">
        <v>44984</v>
      </c>
      <c r="I5968" s="19" t="s">
        <v>82</v>
      </c>
      <c r="J5968" s="43" t="s">
        <v>1910</v>
      </c>
      <c r="K5968" s="61" t="str">
        <f ca="1">LeaveTracker[[#This Row],[Days]]&amp;" "&amp;LeaveTracker[[#This Row],[Type of Leave]]</f>
        <v>1 VL</v>
      </c>
      <c r="L5968" s="23">
        <f ca="1">NETWORKDAYS(LeaveTracker[[#This Row],[Start Date]],LeaveTracker[[#This Row],[End Date]],lstHolidays)</f>
        <v>1</v>
      </c>
      <c r="M5968" s="27"/>
    </row>
    <row r="5969" spans="1:13" ht="30" customHeight="1" x14ac:dyDescent="0.3">
      <c r="A5969" s="27">
        <f t="shared" si="68"/>
        <v>2156</v>
      </c>
      <c r="B5969" s="31">
        <v>45083</v>
      </c>
      <c r="C5969" s="31">
        <v>45083</v>
      </c>
      <c r="D5969" s="19" t="s">
        <v>564</v>
      </c>
      <c r="E5969" s="19" t="str">
        <f>IF(ISBLANK(LeaveTracker[[#This Row],[Employee Name]]),"-----",VLOOKUP(LeaveTracker[[#This Row],[Employee Name]],Employees[[Employee Name]:[Office]],7))</f>
        <v>CENRO</v>
      </c>
      <c r="F5969" s="19" t="str">
        <f>IF(ISBLANK(LeaveTracker[[#This Row],[Employee Name]]),"-----",VLOOKUP(LeaveTracker[[#This Row],[Employee Name]],Employees[[Employee Name]:[Office]],6))</f>
        <v>REGULAR</v>
      </c>
      <c r="G5969" s="24">
        <v>44991</v>
      </c>
      <c r="H5969" s="24">
        <v>44991</v>
      </c>
      <c r="I5969" s="19" t="s">
        <v>81</v>
      </c>
      <c r="J5969" s="43" t="s">
        <v>1897</v>
      </c>
      <c r="K5969" s="61" t="str">
        <f ca="1">LeaveTracker[[#This Row],[Days]]&amp;" "&amp;LeaveTracker[[#This Row],[Type of Leave]]</f>
        <v>1 SL</v>
      </c>
      <c r="L5969" s="23">
        <f ca="1">NETWORKDAYS(LeaveTracker[[#This Row],[Start Date]],LeaveTracker[[#This Row],[End Date]],lstHolidays)</f>
        <v>1</v>
      </c>
      <c r="M5969" s="27"/>
    </row>
    <row r="5970" spans="1:13" ht="30" customHeight="1" x14ac:dyDescent="0.3">
      <c r="A5970" s="27">
        <f t="shared" si="68"/>
        <v>2157</v>
      </c>
      <c r="B5970" s="31">
        <v>45083</v>
      </c>
      <c r="C5970" s="31">
        <v>45083</v>
      </c>
      <c r="D5970" s="19" t="s">
        <v>564</v>
      </c>
      <c r="E5970" s="19" t="str">
        <f>IF(ISBLANK(LeaveTracker[[#This Row],[Employee Name]]),"-----",VLOOKUP(LeaveTracker[[#This Row],[Employee Name]],Employees[[Employee Name]:[Office]],7))</f>
        <v>CENRO</v>
      </c>
      <c r="F5970" s="19" t="str">
        <f>IF(ISBLANK(LeaveTracker[[#This Row],[Employee Name]]),"-----",VLOOKUP(LeaveTracker[[#This Row],[Employee Name]],Employees[[Employee Name]:[Office]],6))</f>
        <v>REGULAR</v>
      </c>
      <c r="G5970" s="24">
        <v>45001</v>
      </c>
      <c r="H5970" s="24">
        <v>45002</v>
      </c>
      <c r="I5970" s="19" t="s">
        <v>81</v>
      </c>
      <c r="J5970" s="43" t="s">
        <v>1897</v>
      </c>
      <c r="K5970" s="61" t="str">
        <f ca="1">LeaveTracker[[#This Row],[Days]]&amp;" "&amp;LeaveTracker[[#This Row],[Type of Leave]]</f>
        <v>2 SL</v>
      </c>
      <c r="L5970" s="23">
        <f ca="1">NETWORKDAYS(LeaveTracker[[#This Row],[Start Date]],LeaveTracker[[#This Row],[End Date]],lstHolidays)</f>
        <v>2</v>
      </c>
      <c r="M5970" s="27"/>
    </row>
    <row r="5971" spans="1:13" ht="30" customHeight="1" x14ac:dyDescent="0.3">
      <c r="A5971" s="27">
        <f t="shared" si="68"/>
        <v>2158</v>
      </c>
      <c r="B5971" s="31">
        <v>45083</v>
      </c>
      <c r="C5971" s="31">
        <v>45083</v>
      </c>
      <c r="D5971" s="19" t="s">
        <v>564</v>
      </c>
      <c r="E5971" s="19" t="str">
        <f>IF(ISBLANK(LeaveTracker[[#This Row],[Employee Name]]),"-----",VLOOKUP(LeaveTracker[[#This Row],[Employee Name]],Employees[[Employee Name]:[Office]],7))</f>
        <v>CENRO</v>
      </c>
      <c r="F5971" s="19" t="str">
        <f>IF(ISBLANK(LeaveTracker[[#This Row],[Employee Name]]),"-----",VLOOKUP(LeaveTracker[[#This Row],[Employee Name]],Employees[[Employee Name]:[Office]],6))</f>
        <v>REGULAR</v>
      </c>
      <c r="G5971" s="24">
        <v>45005</v>
      </c>
      <c r="H5971" s="24">
        <v>45005</v>
      </c>
      <c r="I5971" s="19" t="s">
        <v>81</v>
      </c>
      <c r="J5971" s="43" t="s">
        <v>1897</v>
      </c>
      <c r="K5971" s="61" t="str">
        <f ca="1">LeaveTracker[[#This Row],[Days]]&amp;" "&amp;LeaveTracker[[#This Row],[Type of Leave]]</f>
        <v>1 SL</v>
      </c>
      <c r="L5971" s="23">
        <f ca="1">NETWORKDAYS(LeaveTracker[[#This Row],[Start Date]],LeaveTracker[[#This Row],[End Date]],lstHolidays)</f>
        <v>1</v>
      </c>
      <c r="M5971" s="27"/>
    </row>
    <row r="5972" spans="1:13" ht="30" customHeight="1" x14ac:dyDescent="0.3">
      <c r="A5972" s="27">
        <f t="shared" si="68"/>
        <v>2159</v>
      </c>
      <c r="B5972" s="31">
        <v>45083</v>
      </c>
      <c r="C5972" s="31">
        <v>45083</v>
      </c>
      <c r="D5972" s="19" t="s">
        <v>564</v>
      </c>
      <c r="E5972" s="19" t="str">
        <f>IF(ISBLANK(LeaveTracker[[#This Row],[Employee Name]]),"-----",VLOOKUP(LeaveTracker[[#This Row],[Employee Name]],Employees[[Employee Name]:[Office]],7))</f>
        <v>CENRO</v>
      </c>
      <c r="F5972" s="19" t="str">
        <f>IF(ISBLANK(LeaveTracker[[#This Row],[Employee Name]]),"-----",VLOOKUP(LeaveTracker[[#This Row],[Employee Name]],Employees[[Employee Name]:[Office]],6))</f>
        <v>REGULAR</v>
      </c>
      <c r="G5972" s="24">
        <v>45013</v>
      </c>
      <c r="H5972" s="24">
        <v>45014</v>
      </c>
      <c r="I5972" s="19" t="s">
        <v>81</v>
      </c>
      <c r="J5972" s="43" t="s">
        <v>1897</v>
      </c>
      <c r="K5972" s="61" t="str">
        <f ca="1">LeaveTracker[[#This Row],[Days]]&amp;" "&amp;LeaveTracker[[#This Row],[Type of Leave]]</f>
        <v>2 SL</v>
      </c>
      <c r="L5972" s="23">
        <f ca="1">NETWORKDAYS(LeaveTracker[[#This Row],[Start Date]],LeaveTracker[[#This Row],[End Date]],lstHolidays)</f>
        <v>2</v>
      </c>
      <c r="M5972" s="27"/>
    </row>
    <row r="5973" spans="1:13" ht="30" customHeight="1" x14ac:dyDescent="0.3">
      <c r="A5973" s="27">
        <f t="shared" si="68"/>
        <v>2160</v>
      </c>
      <c r="B5973" s="31">
        <v>45083</v>
      </c>
      <c r="C5973" s="31">
        <v>45077</v>
      </c>
      <c r="D5973" s="19" t="s">
        <v>564</v>
      </c>
      <c r="E5973" s="19" t="str">
        <f>IF(ISBLANK(LeaveTracker[[#This Row],[Employee Name]]),"-----",VLOOKUP(LeaveTracker[[#This Row],[Employee Name]],Employees[[Employee Name]:[Office]],7))</f>
        <v>CENRO</v>
      </c>
      <c r="F5973" s="19" t="str">
        <f>IF(ISBLANK(LeaveTracker[[#This Row],[Employee Name]]),"-----",VLOOKUP(LeaveTracker[[#This Row],[Employee Name]],Employees[[Employee Name]:[Office]],6))</f>
        <v>REGULAR</v>
      </c>
      <c r="G5973" s="24">
        <v>45057</v>
      </c>
      <c r="H5973" s="24">
        <v>45058</v>
      </c>
      <c r="I5973" s="19" t="s">
        <v>81</v>
      </c>
      <c r="K5973" s="61" t="str">
        <f ca="1">LeaveTracker[[#This Row],[Days]]&amp;" "&amp;LeaveTracker[[#This Row],[Type of Leave]]</f>
        <v>2 SL</v>
      </c>
      <c r="L5973" s="23">
        <f ca="1">NETWORKDAYS(LeaveTracker[[#This Row],[Start Date]],LeaveTracker[[#This Row],[End Date]],lstHolidays)</f>
        <v>2</v>
      </c>
      <c r="M5973" s="27"/>
    </row>
    <row r="5974" spans="1:13" ht="30" customHeight="1" x14ac:dyDescent="0.3">
      <c r="A5974" s="27">
        <f t="shared" si="68"/>
        <v>2161</v>
      </c>
      <c r="B5974" s="31">
        <v>45083</v>
      </c>
      <c r="C5974" s="31">
        <v>45077</v>
      </c>
      <c r="D5974" s="19" t="s">
        <v>564</v>
      </c>
      <c r="E5974" s="19" t="str">
        <f>IF(ISBLANK(LeaveTracker[[#This Row],[Employee Name]]),"-----",VLOOKUP(LeaveTracker[[#This Row],[Employee Name]],Employees[[Employee Name]:[Office]],7))</f>
        <v>CENRO</v>
      </c>
      <c r="F5974" s="19" t="str">
        <f>IF(ISBLANK(LeaveTracker[[#This Row],[Employee Name]]),"-----",VLOOKUP(LeaveTracker[[#This Row],[Employee Name]],Employees[[Employee Name]:[Office]],6))</f>
        <v>REGULAR</v>
      </c>
      <c r="G5974" s="24">
        <v>45061</v>
      </c>
      <c r="H5974" s="24">
        <v>45061</v>
      </c>
      <c r="I5974" s="19" t="s">
        <v>81</v>
      </c>
      <c r="K5974" s="61" t="str">
        <f ca="1">LeaveTracker[[#This Row],[Days]]&amp;" "&amp;LeaveTracker[[#This Row],[Type of Leave]]</f>
        <v>1 SL</v>
      </c>
      <c r="L5974" s="23">
        <f ca="1">NETWORKDAYS(LeaveTracker[[#This Row],[Start Date]],LeaveTracker[[#This Row],[End Date]],lstHolidays)</f>
        <v>1</v>
      </c>
      <c r="M5974" s="27"/>
    </row>
    <row r="5975" spans="1:13" ht="30" customHeight="1" x14ac:dyDescent="0.3">
      <c r="A5975" s="27">
        <f t="shared" si="68"/>
        <v>2162</v>
      </c>
      <c r="B5975" s="31">
        <v>45083</v>
      </c>
      <c r="C5975" s="31">
        <v>45077</v>
      </c>
      <c r="D5975" s="19" t="s">
        <v>355</v>
      </c>
      <c r="E5975" s="19" t="str">
        <f>IF(ISBLANK(LeaveTracker[[#This Row],[Employee Name]]),"-----",VLOOKUP(LeaveTracker[[#This Row],[Employee Name]],Employees[[Employee Name]:[Office]],7))</f>
        <v>LCR</v>
      </c>
      <c r="F5975" s="19" t="str">
        <f>IF(ISBLANK(LeaveTracker[[#This Row],[Employee Name]]),"-----",VLOOKUP(LeaveTracker[[#This Row],[Employee Name]],Employees[[Employee Name]:[Office]],6))</f>
        <v>REGULAR</v>
      </c>
      <c r="G5975" s="24">
        <v>45075</v>
      </c>
      <c r="H5975" s="24">
        <v>45075</v>
      </c>
      <c r="I5975" s="19" t="s">
        <v>81</v>
      </c>
      <c r="K5975" s="61" t="str">
        <f ca="1">LeaveTracker[[#This Row],[Days]]&amp;" "&amp;LeaveTracker[[#This Row],[Type of Leave]]</f>
        <v>1 SL</v>
      </c>
      <c r="L5975" s="23">
        <f ca="1">NETWORKDAYS(LeaveTracker[[#This Row],[Start Date]],LeaveTracker[[#This Row],[End Date]],lstHolidays)</f>
        <v>1</v>
      </c>
      <c r="M5975" s="27"/>
    </row>
    <row r="5976" spans="1:13" ht="30" customHeight="1" x14ac:dyDescent="0.3">
      <c r="A5976" s="27">
        <f t="shared" si="68"/>
        <v>2163</v>
      </c>
      <c r="B5976" s="31">
        <v>45083</v>
      </c>
      <c r="C5976" s="31">
        <v>45079</v>
      </c>
      <c r="D5976" s="19" t="s">
        <v>355</v>
      </c>
      <c r="E5976" s="19" t="str">
        <f>IF(ISBLANK(LeaveTracker[[#This Row],[Employee Name]]),"-----",VLOOKUP(LeaveTracker[[#This Row],[Employee Name]],Employees[[Employee Name]:[Office]],7))</f>
        <v>LCR</v>
      </c>
      <c r="F5976" s="19" t="str">
        <f>IF(ISBLANK(LeaveTracker[[#This Row],[Employee Name]]),"-----",VLOOKUP(LeaveTracker[[#This Row],[Employee Name]],Employees[[Employee Name]:[Office]],6))</f>
        <v>REGULAR</v>
      </c>
      <c r="G5976" s="24">
        <v>45086</v>
      </c>
      <c r="H5976" s="24">
        <v>45086</v>
      </c>
      <c r="I5976" s="20" t="s">
        <v>82</v>
      </c>
      <c r="K5976" s="61" t="str">
        <f ca="1">LeaveTracker[[#This Row],[Days]]&amp;" "&amp;LeaveTracker[[#This Row],[Type of Leave]]</f>
        <v>1 VL</v>
      </c>
      <c r="L5976" s="23">
        <f ca="1">NETWORKDAYS(LeaveTracker[[#This Row],[Start Date]],LeaveTracker[[#This Row],[End Date]],lstHolidays)</f>
        <v>1</v>
      </c>
      <c r="M5976" s="27"/>
    </row>
    <row r="5977" spans="1:13" ht="30" customHeight="1" x14ac:dyDescent="0.3">
      <c r="A5977" s="27">
        <f t="shared" si="68"/>
        <v>2164</v>
      </c>
      <c r="B5977" s="31">
        <v>45083</v>
      </c>
      <c r="C5977" s="31">
        <v>45079</v>
      </c>
      <c r="D5977" s="19" t="s">
        <v>355</v>
      </c>
      <c r="E5977" s="19" t="str">
        <f>IF(ISBLANK(LeaveTracker[[#This Row],[Employee Name]]),"-----",VLOOKUP(LeaveTracker[[#This Row],[Employee Name]],Employees[[Employee Name]:[Office]],7))</f>
        <v>LCR</v>
      </c>
      <c r="F5977" s="19" t="str">
        <f>IF(ISBLANK(LeaveTracker[[#This Row],[Employee Name]]),"-----",VLOOKUP(LeaveTracker[[#This Row],[Employee Name]],Employees[[Employee Name]:[Office]],6))</f>
        <v>REGULAR</v>
      </c>
      <c r="G5977" s="24">
        <v>45085</v>
      </c>
      <c r="H5977" s="24">
        <v>45085</v>
      </c>
      <c r="I5977" s="20" t="s">
        <v>298</v>
      </c>
      <c r="J5977" s="43" t="s">
        <v>1003</v>
      </c>
      <c r="K5977" s="61" t="str">
        <f ca="1">LeaveTracker[[#This Row],[Days]]&amp;" "&amp;LeaveTracker[[#This Row],[Type of Leave]]</f>
        <v>1 OTHER</v>
      </c>
      <c r="L5977" s="23">
        <f ca="1">NETWORKDAYS(LeaveTracker[[#This Row],[Start Date]],LeaveTracker[[#This Row],[End Date]],lstHolidays)</f>
        <v>1</v>
      </c>
      <c r="M5977" s="27"/>
    </row>
    <row r="5978" spans="1:13" ht="30" customHeight="1" x14ac:dyDescent="0.3">
      <c r="A5978" s="27">
        <f t="shared" si="68"/>
        <v>2165</v>
      </c>
      <c r="B5978" s="31">
        <v>45083</v>
      </c>
      <c r="C5978" s="31">
        <v>45077</v>
      </c>
      <c r="D5978" s="19" t="s">
        <v>543</v>
      </c>
      <c r="E5978" s="19" t="str">
        <f>IF(ISBLANK(LeaveTracker[[#This Row],[Employee Name]]),"-----",VLOOKUP(LeaveTracker[[#This Row],[Employee Name]],Employees[[Employee Name]:[Office]],7))</f>
        <v>LCR</v>
      </c>
      <c r="F5978" s="19" t="str">
        <f>IF(ISBLANK(LeaveTracker[[#This Row],[Employee Name]]),"-----",VLOOKUP(LeaveTracker[[#This Row],[Employee Name]],Employees[[Employee Name]:[Office]],6))</f>
        <v>REGULAR</v>
      </c>
      <c r="G5978" s="24">
        <v>45071</v>
      </c>
      <c r="H5978" s="24">
        <v>45071</v>
      </c>
      <c r="I5978" s="19" t="s">
        <v>81</v>
      </c>
      <c r="K5978" s="61" t="str">
        <f ca="1">LeaveTracker[[#This Row],[Days]]&amp;" "&amp;LeaveTracker[[#This Row],[Type of Leave]]</f>
        <v>1 SL</v>
      </c>
      <c r="L5978" s="23">
        <f ca="1">NETWORKDAYS(LeaveTracker[[#This Row],[Start Date]],LeaveTracker[[#This Row],[End Date]],lstHolidays)</f>
        <v>1</v>
      </c>
      <c r="M5978" s="27"/>
    </row>
    <row r="5979" spans="1:13" ht="30" customHeight="1" x14ac:dyDescent="0.3">
      <c r="A5979" s="27">
        <f t="shared" si="68"/>
        <v>2166</v>
      </c>
      <c r="B5979" s="31">
        <v>45083</v>
      </c>
      <c r="C5979" s="31">
        <v>45077</v>
      </c>
      <c r="D5979" s="19" t="s">
        <v>569</v>
      </c>
      <c r="E5979" s="19" t="str">
        <f>IF(ISBLANK(LeaveTracker[[#This Row],[Employee Name]]),"-----",VLOOKUP(LeaveTracker[[#This Row],[Employee Name]],Employees[[Employee Name]:[Office]],7))</f>
        <v>CTO</v>
      </c>
      <c r="F5979" s="19" t="str">
        <f>IF(ISBLANK(LeaveTracker[[#This Row],[Employee Name]]),"-----",VLOOKUP(LeaveTracker[[#This Row],[Employee Name]],Employees[[Employee Name]:[Office]],6))</f>
        <v>REGULAR</v>
      </c>
      <c r="G5979" s="24">
        <v>45076</v>
      </c>
      <c r="H5979" s="24">
        <v>45076</v>
      </c>
      <c r="I5979" s="19" t="s">
        <v>81</v>
      </c>
      <c r="K5979" s="61" t="str">
        <f ca="1">LeaveTracker[[#This Row],[Days]]&amp;" "&amp;LeaveTracker[[#This Row],[Type of Leave]]</f>
        <v>1 SL</v>
      </c>
      <c r="L5979" s="23">
        <f ca="1">NETWORKDAYS(LeaveTracker[[#This Row],[Start Date]],LeaveTracker[[#This Row],[End Date]],lstHolidays)</f>
        <v>1</v>
      </c>
      <c r="M5979" s="27"/>
    </row>
    <row r="5980" spans="1:13" ht="30" customHeight="1" x14ac:dyDescent="0.3">
      <c r="A5980" s="27">
        <f t="shared" si="68"/>
        <v>2167</v>
      </c>
      <c r="B5980" s="31">
        <v>45083</v>
      </c>
      <c r="C5980" s="31">
        <v>45077</v>
      </c>
      <c r="D5980" s="19" t="s">
        <v>2182</v>
      </c>
      <c r="E5980" s="19" t="str">
        <f>IF(ISBLANK(LeaveTracker[[#This Row],[Employee Name]]),"-----",VLOOKUP(LeaveTracker[[#This Row],[Employee Name]],Employees[[Employee Name]:[Office]],7))</f>
        <v>DEPED</v>
      </c>
      <c r="F5980" s="19">
        <f>IF(ISBLANK(LeaveTracker[[#This Row],[Employee Name]]),"-----",VLOOKUP(LeaveTracker[[#This Row],[Employee Name]],Employees[[Employee Name]:[Office]],6))</f>
        <v>0</v>
      </c>
      <c r="G5980" s="24">
        <v>45079</v>
      </c>
      <c r="H5980" s="24">
        <v>45110</v>
      </c>
      <c r="I5980" s="19" t="s">
        <v>81</v>
      </c>
      <c r="K5980" s="61" t="str">
        <f>LeaveTracker[[#This Row],[Days]]&amp;" "&amp;LeaveTracker[[#This Row],[Type of Leave]]</f>
        <v>21 SL</v>
      </c>
      <c r="L5980" s="23">
        <v>21</v>
      </c>
      <c r="M5980" s="27"/>
    </row>
    <row r="5981" spans="1:13" ht="30" customHeight="1" x14ac:dyDescent="0.3">
      <c r="A5981" s="27">
        <f t="shared" si="68"/>
        <v>2168</v>
      </c>
      <c r="B5981" s="31">
        <v>45083</v>
      </c>
      <c r="C5981" s="31">
        <v>45077</v>
      </c>
      <c r="D5981" s="19" t="s">
        <v>2356</v>
      </c>
      <c r="E5981" s="19" t="str">
        <f>IF(ISBLANK(LeaveTracker[[#This Row],[Employee Name]]),"-----",VLOOKUP(LeaveTracker[[#This Row],[Employee Name]],Employees[[Employee Name]:[Office]],7))</f>
        <v>CPDO</v>
      </c>
      <c r="F5981" s="19">
        <f>IF(ISBLANK(LeaveTracker[[#This Row],[Employee Name]]),"-----",VLOOKUP(LeaveTracker[[#This Row],[Employee Name]],Employees[[Employee Name]:[Office]],6))</f>
        <v>0</v>
      </c>
      <c r="G5981" s="24">
        <v>45076</v>
      </c>
      <c r="H5981" s="24">
        <v>45076</v>
      </c>
      <c r="I5981" s="19" t="s">
        <v>81</v>
      </c>
      <c r="K5981" s="61" t="str">
        <f ca="1">LeaveTracker[[#This Row],[Days]]&amp;" "&amp;LeaveTracker[[#This Row],[Type of Leave]]</f>
        <v>1 SL</v>
      </c>
      <c r="L5981" s="23">
        <f ca="1">NETWORKDAYS(LeaveTracker[[#This Row],[Start Date]],LeaveTracker[[#This Row],[End Date]],lstHolidays)</f>
        <v>1</v>
      </c>
      <c r="M5981" s="27"/>
    </row>
    <row r="5982" spans="1:13" ht="30" customHeight="1" x14ac:dyDescent="0.3">
      <c r="A5982" s="27">
        <f t="shared" si="68"/>
        <v>2169</v>
      </c>
      <c r="B5982" s="31">
        <v>45083</v>
      </c>
      <c r="C5982" s="31">
        <v>45077</v>
      </c>
      <c r="D5982" s="19" t="s">
        <v>2258</v>
      </c>
      <c r="E5982" s="19" t="str">
        <f>IF(ISBLANK(LeaveTracker[[#This Row],[Employee Name]]),"-----",VLOOKUP(LeaveTracker[[#This Row],[Employee Name]],Employees[[Employee Name]:[Office]],7))</f>
        <v>TOPS-CSU</v>
      </c>
      <c r="F5982" s="19">
        <f>IF(ISBLANK(LeaveTracker[[#This Row],[Employee Name]]),"-----",VLOOKUP(LeaveTracker[[#This Row],[Employee Name]],Employees[[Employee Name]:[Office]],6))</f>
        <v>0</v>
      </c>
      <c r="G5982" s="24">
        <v>45082</v>
      </c>
      <c r="H5982" s="24">
        <v>45086</v>
      </c>
      <c r="I5982" s="19" t="s">
        <v>82</v>
      </c>
      <c r="K5982" s="61" t="str">
        <f ca="1">LeaveTracker[[#This Row],[Days]]&amp;" "&amp;LeaveTracker[[#This Row],[Type of Leave]]</f>
        <v>5 VL</v>
      </c>
      <c r="L5982" s="23">
        <f ca="1">NETWORKDAYS(LeaveTracker[[#This Row],[Start Date]],LeaveTracker[[#This Row],[End Date]],lstHolidays)</f>
        <v>5</v>
      </c>
      <c r="M5982" s="27"/>
    </row>
    <row r="5983" spans="1:13" ht="30" customHeight="1" x14ac:dyDescent="0.3">
      <c r="A5983" s="27">
        <f t="shared" si="68"/>
        <v>2170</v>
      </c>
      <c r="B5983" s="31">
        <v>45083</v>
      </c>
      <c r="C5983" s="31">
        <v>45076</v>
      </c>
      <c r="D5983" s="19" t="s">
        <v>323</v>
      </c>
      <c r="E5983" s="19" t="str">
        <f>IF(ISBLANK(LeaveTracker[[#This Row],[Employee Name]]),"-----",VLOOKUP(LeaveTracker[[#This Row],[Employee Name]],Employees[[Employee Name]:[Office]],7))</f>
        <v>CEO</v>
      </c>
      <c r="F5983" s="19" t="str">
        <f>IF(ISBLANK(LeaveTracker[[#This Row],[Employee Name]]),"-----",VLOOKUP(LeaveTracker[[#This Row],[Employee Name]],Employees[[Employee Name]:[Office]],6))</f>
        <v>REGULAR</v>
      </c>
      <c r="G5983" s="24">
        <v>45075</v>
      </c>
      <c r="H5983" s="24">
        <v>45075</v>
      </c>
      <c r="I5983" s="19" t="s">
        <v>81</v>
      </c>
      <c r="K5983" s="61" t="str">
        <f ca="1">LeaveTracker[[#This Row],[Days]]&amp;" "&amp;LeaveTracker[[#This Row],[Type of Leave]]</f>
        <v>1 SL</v>
      </c>
      <c r="L5983" s="23">
        <f ca="1">NETWORKDAYS(LeaveTracker[[#This Row],[Start Date]],LeaveTracker[[#This Row],[End Date]],lstHolidays)</f>
        <v>1</v>
      </c>
      <c r="M5983" s="27"/>
    </row>
    <row r="5984" spans="1:13" ht="30" customHeight="1" x14ac:dyDescent="0.3">
      <c r="A5984" s="27">
        <f t="shared" si="68"/>
        <v>2171</v>
      </c>
      <c r="B5984" s="31">
        <v>45083</v>
      </c>
      <c r="C5984" s="31">
        <v>45077</v>
      </c>
      <c r="D5984" s="19" t="s">
        <v>1953</v>
      </c>
      <c r="E5984" s="19" t="str">
        <f>IF(ISBLANK(LeaveTracker[[#This Row],[Employee Name]]),"-----",VLOOKUP(LeaveTracker[[#This Row],[Employee Name]],Employees[[Employee Name]:[Office]],7))</f>
        <v>GSO</v>
      </c>
      <c r="F5984" s="19" t="str">
        <f>IF(ISBLANK(LeaveTracker[[#This Row],[Employee Name]]),"-----",VLOOKUP(LeaveTracker[[#This Row],[Employee Name]],Employees[[Employee Name]:[Office]],6))</f>
        <v>CASUAL</v>
      </c>
      <c r="G5984" s="24">
        <v>45075</v>
      </c>
      <c r="H5984" s="24">
        <v>45076</v>
      </c>
      <c r="I5984" s="19" t="s">
        <v>81</v>
      </c>
      <c r="K5984" s="61" t="str">
        <f ca="1">LeaveTracker[[#This Row],[Days]]&amp;" "&amp;LeaveTracker[[#This Row],[Type of Leave]]</f>
        <v>2 SL</v>
      </c>
      <c r="L5984" s="23">
        <f ca="1">NETWORKDAYS(LeaveTracker[[#This Row],[Start Date]],LeaveTracker[[#This Row],[End Date]],lstHolidays)</f>
        <v>2</v>
      </c>
      <c r="M5984" s="27"/>
    </row>
    <row r="5985" spans="1:13" ht="30" customHeight="1" x14ac:dyDescent="0.3">
      <c r="A5985" s="27">
        <f t="shared" si="68"/>
        <v>2172</v>
      </c>
      <c r="B5985" s="31">
        <v>45083</v>
      </c>
      <c r="C5985" s="31">
        <v>45076</v>
      </c>
      <c r="D5985" s="19" t="s">
        <v>2017</v>
      </c>
      <c r="E5985" s="19" t="str">
        <f>IF(ISBLANK(LeaveTracker[[#This Row],[Employee Name]]),"-----",VLOOKUP(LeaveTracker[[#This Row],[Employee Name]],Employees[[Employee Name]:[Office]],7))</f>
        <v>HRMO</v>
      </c>
      <c r="F5985" s="19" t="str">
        <f>IF(ISBLANK(LeaveTracker[[#This Row],[Employee Name]]),"-----",VLOOKUP(LeaveTracker[[#This Row],[Employee Name]],Employees[[Employee Name]:[Office]],6))</f>
        <v>REGULAR</v>
      </c>
      <c r="G5985" s="24">
        <v>45075</v>
      </c>
      <c r="H5985" s="24">
        <v>45075</v>
      </c>
      <c r="I5985" s="19" t="s">
        <v>82</v>
      </c>
      <c r="K5985" s="61" t="str">
        <f ca="1">LeaveTracker[[#This Row],[Days]]&amp;" "&amp;LeaveTracker[[#This Row],[Type of Leave]]</f>
        <v>1 VL</v>
      </c>
      <c r="L5985" s="23">
        <f ca="1">NETWORKDAYS(LeaveTracker[[#This Row],[Start Date]],LeaveTracker[[#This Row],[End Date]],lstHolidays)</f>
        <v>1</v>
      </c>
      <c r="M5985" s="27"/>
    </row>
    <row r="5986" spans="1:13" ht="30" customHeight="1" x14ac:dyDescent="0.3">
      <c r="A5986" s="27">
        <f t="shared" si="68"/>
        <v>2173</v>
      </c>
      <c r="B5986" s="31">
        <v>45083</v>
      </c>
      <c r="C5986" s="31">
        <v>45075</v>
      </c>
      <c r="D5986" s="19" t="s">
        <v>265</v>
      </c>
      <c r="E5986" s="19" t="str">
        <f>IF(ISBLANK(LeaveTracker[[#This Row],[Employee Name]]),"-----",VLOOKUP(LeaveTracker[[#This Row],[Employee Name]],Employees[[Employee Name]:[Office]],7))</f>
        <v>MO</v>
      </c>
      <c r="F5986" s="19" t="str">
        <f>IF(ISBLANK(LeaveTracker[[#This Row],[Employee Name]]),"-----",VLOOKUP(LeaveTracker[[#This Row],[Employee Name]],Employees[[Employee Name]:[Office]],6))</f>
        <v>REGULAR</v>
      </c>
      <c r="G5986" s="24">
        <v>45085</v>
      </c>
      <c r="H5986" s="24">
        <v>45086</v>
      </c>
      <c r="I5986" s="19" t="s">
        <v>298</v>
      </c>
      <c r="J5986" s="43" t="s">
        <v>1003</v>
      </c>
      <c r="K5986" s="61" t="str">
        <f ca="1">LeaveTracker[[#This Row],[Days]]&amp;" "&amp;LeaveTracker[[#This Row],[Type of Leave]]</f>
        <v>2 OTHER</v>
      </c>
      <c r="L5986" s="23">
        <f ca="1">NETWORKDAYS(LeaveTracker[[#This Row],[Start Date]],LeaveTracker[[#This Row],[End Date]],lstHolidays)</f>
        <v>2</v>
      </c>
      <c r="M5986" s="27"/>
    </row>
    <row r="5987" spans="1:13" ht="30" customHeight="1" x14ac:dyDescent="0.3">
      <c r="A5987" s="27">
        <f t="shared" si="68"/>
        <v>2174</v>
      </c>
      <c r="B5987" s="31">
        <v>45086</v>
      </c>
      <c r="C5987" s="31">
        <v>45083</v>
      </c>
      <c r="D5987" s="19" t="s">
        <v>657</v>
      </c>
      <c r="E5987" s="19" t="str">
        <f>IF(ISBLANK(LeaveTracker[[#This Row],[Employee Name]]),"-----",VLOOKUP(LeaveTracker[[#This Row],[Employee Name]],Employees[[Employee Name]:[Office]],7))</f>
        <v>ASSESSORS OFFICE</v>
      </c>
      <c r="F5987" s="19" t="str">
        <f>IF(ISBLANK(LeaveTracker[[#This Row],[Employee Name]]),"-----",VLOOKUP(LeaveTracker[[#This Row],[Employee Name]],Employees[[Employee Name]:[Office]],6))</f>
        <v>REGULAR</v>
      </c>
      <c r="G5987" s="24">
        <v>45090</v>
      </c>
      <c r="H5987" s="24">
        <v>45093</v>
      </c>
      <c r="I5987" s="19" t="s">
        <v>82</v>
      </c>
      <c r="K5987" s="61" t="str">
        <f ca="1">LeaveTracker[[#This Row],[Days]]&amp;" "&amp;LeaveTracker[[#This Row],[Type of Leave]]</f>
        <v>4 VL</v>
      </c>
      <c r="L5987" s="23">
        <f ca="1">NETWORKDAYS(LeaveTracker[[#This Row],[Start Date]],LeaveTracker[[#This Row],[End Date]],lstHolidays)</f>
        <v>4</v>
      </c>
      <c r="M5987" s="27"/>
    </row>
    <row r="5988" spans="1:13" ht="30" customHeight="1" x14ac:dyDescent="0.3">
      <c r="A5988" s="27">
        <f t="shared" ref="A5988:A6051" si="69">A5987+1</f>
        <v>2175</v>
      </c>
      <c r="B5988" s="31">
        <v>45086</v>
      </c>
      <c r="C5988" s="31">
        <v>45084</v>
      </c>
      <c r="D5988" s="19" t="s">
        <v>714</v>
      </c>
      <c r="E5988" s="19" t="str">
        <f>IF(ISBLANK(LeaveTracker[[#This Row],[Employee Name]]),"-----",VLOOKUP(LeaveTracker[[#This Row],[Employee Name]],Employees[[Employee Name]:[Office]],7))</f>
        <v>CBO</v>
      </c>
      <c r="F5988" s="19" t="str">
        <f>IF(ISBLANK(LeaveTracker[[#This Row],[Employee Name]]),"-----",VLOOKUP(LeaveTracker[[#This Row],[Employee Name]],Employees[[Employee Name]:[Office]],6))</f>
        <v>REGULAR</v>
      </c>
      <c r="G5988" s="24">
        <v>45078</v>
      </c>
      <c r="H5988" s="24">
        <v>45078</v>
      </c>
      <c r="I5988" s="20" t="s">
        <v>82</v>
      </c>
      <c r="K5988" s="61" t="str">
        <f ca="1">LeaveTracker[[#This Row],[Days]]&amp;" "&amp;LeaveTracker[[#This Row],[Type of Leave]]</f>
        <v>1 VL</v>
      </c>
      <c r="L5988" s="23">
        <f ca="1">NETWORKDAYS(LeaveTracker[[#This Row],[Start Date]],LeaveTracker[[#This Row],[End Date]],lstHolidays)</f>
        <v>1</v>
      </c>
      <c r="M5988" s="27"/>
    </row>
    <row r="5989" spans="1:13" ht="30" customHeight="1" x14ac:dyDescent="0.3">
      <c r="A5989" s="27">
        <f t="shared" si="69"/>
        <v>2176</v>
      </c>
      <c r="B5989" s="31">
        <v>45086</v>
      </c>
      <c r="C5989" s="31">
        <v>45085</v>
      </c>
      <c r="D5989" s="19" t="s">
        <v>2163</v>
      </c>
      <c r="E5989" s="19" t="str">
        <f>IF(ISBLANK(LeaveTracker[[#This Row],[Employee Name]]),"-----",VLOOKUP(LeaveTracker[[#This Row],[Employee Name]],Employees[[Employee Name]:[Office]],7))</f>
        <v>GSO</v>
      </c>
      <c r="F5989" s="19">
        <f>IF(ISBLANK(LeaveTracker[[#This Row],[Employee Name]]),"-----",VLOOKUP(LeaveTracker[[#This Row],[Employee Name]],Employees[[Employee Name]:[Office]],6))</f>
        <v>0</v>
      </c>
      <c r="G5989" s="24">
        <v>45075</v>
      </c>
      <c r="H5989" s="24">
        <v>45077</v>
      </c>
      <c r="I5989" s="20" t="s">
        <v>81</v>
      </c>
      <c r="K5989" s="61" t="str">
        <f ca="1">LeaveTracker[[#This Row],[Days]]&amp;" "&amp;LeaveTracker[[#This Row],[Type of Leave]]</f>
        <v>3 SL</v>
      </c>
      <c r="L5989" s="23">
        <f ca="1">NETWORKDAYS(LeaveTracker[[#This Row],[Start Date]],LeaveTracker[[#This Row],[End Date]],lstHolidays)</f>
        <v>3</v>
      </c>
      <c r="M5989" s="27"/>
    </row>
    <row r="5990" spans="1:13" ht="30" customHeight="1" x14ac:dyDescent="0.3">
      <c r="A5990" s="27">
        <f t="shared" si="69"/>
        <v>2177</v>
      </c>
      <c r="B5990" s="31">
        <v>45086</v>
      </c>
      <c r="C5990" s="31">
        <v>45085</v>
      </c>
      <c r="D5990" s="19" t="s">
        <v>2163</v>
      </c>
      <c r="E5990" s="19" t="str">
        <f>IF(ISBLANK(LeaveTracker[[#This Row],[Employee Name]]),"-----",VLOOKUP(LeaveTracker[[#This Row],[Employee Name]],Employees[[Employee Name]:[Office]],7))</f>
        <v>GSO</v>
      </c>
      <c r="F5990" s="19">
        <f>IF(ISBLANK(LeaveTracker[[#This Row],[Employee Name]]),"-----",VLOOKUP(LeaveTracker[[#This Row],[Employee Name]],Employees[[Employee Name]:[Office]],6))</f>
        <v>0</v>
      </c>
      <c r="G5990" s="31">
        <v>45078</v>
      </c>
      <c r="H5990" s="31">
        <v>45079</v>
      </c>
      <c r="I5990" s="20" t="s">
        <v>81</v>
      </c>
      <c r="K5990" s="61" t="str">
        <f ca="1">LeaveTracker[[#This Row],[Days]]&amp;" "&amp;LeaveTracker[[#This Row],[Type of Leave]]</f>
        <v>2 SL</v>
      </c>
      <c r="L5990" s="23">
        <f ca="1">NETWORKDAYS(LeaveTracker[[#This Row],[Start Date]],LeaveTracker[[#This Row],[End Date]],lstHolidays)</f>
        <v>2</v>
      </c>
      <c r="M5990" s="27"/>
    </row>
    <row r="5991" spans="1:13" ht="30" customHeight="1" x14ac:dyDescent="0.3">
      <c r="A5991" s="27">
        <f t="shared" si="69"/>
        <v>2178</v>
      </c>
      <c r="B5991" s="31">
        <v>45086</v>
      </c>
      <c r="C5991" s="31">
        <v>45082</v>
      </c>
      <c r="D5991" s="19" t="s">
        <v>1852</v>
      </c>
      <c r="E5991" s="19" t="str">
        <f>IF(ISBLANK(LeaveTracker[[#This Row],[Employee Name]]),"-----",VLOOKUP(LeaveTracker[[#This Row],[Employee Name]],Employees[[Employee Name]:[Office]],7))</f>
        <v>CCT</v>
      </c>
      <c r="F5991" s="19" t="str">
        <f>IF(ISBLANK(LeaveTracker[[#This Row],[Employee Name]]),"-----",VLOOKUP(LeaveTracker[[#This Row],[Employee Name]],Employees[[Employee Name]:[Office]],6))</f>
        <v>CASUAL</v>
      </c>
      <c r="G5991" s="24">
        <v>45087</v>
      </c>
      <c r="H5991" s="24">
        <v>45087</v>
      </c>
      <c r="I5991" s="20" t="s">
        <v>82</v>
      </c>
      <c r="K5991" s="61" t="str">
        <f ca="1">LeaveTracker[[#This Row],[Days]]&amp;" "&amp;LeaveTracker[[#This Row],[Type of Leave]]</f>
        <v>0 VL</v>
      </c>
      <c r="L5991" s="23">
        <f ca="1">NETWORKDAYS(LeaveTracker[[#This Row],[Start Date]],LeaveTracker[[#This Row],[End Date]],lstHolidays)</f>
        <v>0</v>
      </c>
      <c r="M5991" s="27"/>
    </row>
    <row r="5992" spans="1:13" ht="30" customHeight="1" x14ac:dyDescent="0.3">
      <c r="A5992" s="27">
        <f t="shared" si="69"/>
        <v>2179</v>
      </c>
      <c r="B5992" s="31">
        <v>45086</v>
      </c>
      <c r="C5992" s="31">
        <v>45082</v>
      </c>
      <c r="D5992" s="19" t="s">
        <v>1852</v>
      </c>
      <c r="E5992" s="19" t="str">
        <f>IF(ISBLANK(LeaveTracker[[#This Row],[Employee Name]]),"-----",VLOOKUP(LeaveTracker[[#This Row],[Employee Name]],Employees[[Employee Name]:[Office]],7))</f>
        <v>CCT</v>
      </c>
      <c r="F5992" s="19" t="str">
        <f>IF(ISBLANK(LeaveTracker[[#This Row],[Employee Name]]),"-----",VLOOKUP(LeaveTracker[[#This Row],[Employee Name]],Employees[[Employee Name]:[Office]],6))</f>
        <v>CASUAL</v>
      </c>
      <c r="G5992" s="24">
        <v>45094</v>
      </c>
      <c r="H5992" s="24">
        <v>45094</v>
      </c>
      <c r="I5992" s="20" t="s">
        <v>82</v>
      </c>
      <c r="K5992" s="61" t="str">
        <f ca="1">LeaveTracker[[#This Row],[Days]]&amp;" "&amp;LeaveTracker[[#This Row],[Type of Leave]]</f>
        <v>0 VL</v>
      </c>
      <c r="L5992" s="23">
        <f ca="1">NETWORKDAYS(LeaveTracker[[#This Row],[Start Date]],LeaveTracker[[#This Row],[End Date]],lstHolidays)</f>
        <v>0</v>
      </c>
      <c r="M5992" s="27"/>
    </row>
    <row r="5993" spans="1:13" ht="30" customHeight="1" x14ac:dyDescent="0.3">
      <c r="A5993" s="27">
        <f t="shared" si="69"/>
        <v>2180</v>
      </c>
      <c r="B5993" s="31">
        <v>45086</v>
      </c>
      <c r="C5993" s="31">
        <v>45082</v>
      </c>
      <c r="D5993" s="19" t="s">
        <v>1852</v>
      </c>
      <c r="E5993" s="19" t="str">
        <f>IF(ISBLANK(LeaveTracker[[#This Row],[Employee Name]]),"-----",VLOOKUP(LeaveTracker[[#This Row],[Employee Name]],Employees[[Employee Name]:[Office]],7))</f>
        <v>CCT</v>
      </c>
      <c r="F5993" s="19" t="str">
        <f>IF(ISBLANK(LeaveTracker[[#This Row],[Employee Name]]),"-----",VLOOKUP(LeaveTracker[[#This Row],[Employee Name]],Employees[[Employee Name]:[Office]],6))</f>
        <v>CASUAL</v>
      </c>
      <c r="G5993" s="24">
        <v>45073</v>
      </c>
      <c r="H5993" s="24">
        <v>45073</v>
      </c>
      <c r="I5993" s="20" t="s">
        <v>81</v>
      </c>
      <c r="K5993" s="61" t="str">
        <f ca="1">LeaveTracker[[#This Row],[Days]]&amp;" "&amp;LeaveTracker[[#This Row],[Type of Leave]]</f>
        <v>0 SL</v>
      </c>
      <c r="L5993" s="23">
        <f ca="1">NETWORKDAYS(LeaveTracker[[#This Row],[Start Date]],LeaveTracker[[#This Row],[End Date]],lstHolidays)</f>
        <v>0</v>
      </c>
      <c r="M5993" s="27"/>
    </row>
    <row r="5994" spans="1:13" ht="30" customHeight="1" x14ac:dyDescent="0.3">
      <c r="A5994" s="27">
        <f t="shared" si="69"/>
        <v>2181</v>
      </c>
      <c r="B5994" s="31">
        <v>45086</v>
      </c>
      <c r="C5994" s="31">
        <v>45082</v>
      </c>
      <c r="D5994" s="19" t="s">
        <v>1852</v>
      </c>
      <c r="E5994" s="19" t="str">
        <f>IF(ISBLANK(LeaveTracker[[#This Row],[Employee Name]]),"-----",VLOOKUP(LeaveTracker[[#This Row],[Employee Name]],Employees[[Employee Name]:[Office]],7))</f>
        <v>CCT</v>
      </c>
      <c r="F5994" s="19" t="str">
        <f>IF(ISBLANK(LeaveTracker[[#This Row],[Employee Name]]),"-----",VLOOKUP(LeaveTracker[[#This Row],[Employee Name]],Employees[[Employee Name]:[Office]],6))</f>
        <v>CASUAL</v>
      </c>
      <c r="G5994" s="24">
        <v>45080</v>
      </c>
      <c r="H5994" s="24">
        <v>45080</v>
      </c>
      <c r="I5994" s="20" t="s">
        <v>81</v>
      </c>
      <c r="K5994" s="61" t="str">
        <f ca="1">LeaveTracker[[#This Row],[Days]]&amp;" "&amp;LeaveTracker[[#This Row],[Type of Leave]]</f>
        <v>0 SL</v>
      </c>
      <c r="L5994" s="23">
        <f ca="1">NETWORKDAYS(LeaveTracker[[#This Row],[Start Date]],LeaveTracker[[#This Row],[End Date]],lstHolidays)</f>
        <v>0</v>
      </c>
      <c r="M5994" s="27"/>
    </row>
    <row r="5995" spans="1:13" ht="30" customHeight="1" x14ac:dyDescent="0.3">
      <c r="A5995" s="27">
        <f t="shared" si="69"/>
        <v>2182</v>
      </c>
      <c r="B5995" s="31">
        <v>45086</v>
      </c>
      <c r="C5995" s="31">
        <v>45082</v>
      </c>
      <c r="D5995" s="19" t="s">
        <v>1852</v>
      </c>
      <c r="E5995" s="19" t="str">
        <f>IF(ISBLANK(LeaveTracker[[#This Row],[Employee Name]]),"-----",VLOOKUP(LeaveTracker[[#This Row],[Employee Name]],Employees[[Employee Name]:[Office]],7))</f>
        <v>CCT</v>
      </c>
      <c r="F5995" s="19" t="str">
        <f>IF(ISBLANK(LeaveTracker[[#This Row],[Employee Name]]),"-----",VLOOKUP(LeaveTracker[[#This Row],[Employee Name]],Employees[[Employee Name]:[Office]],6))</f>
        <v>CASUAL</v>
      </c>
      <c r="G5995" s="24">
        <v>45101</v>
      </c>
      <c r="H5995" s="24">
        <v>45101</v>
      </c>
      <c r="I5995" s="20" t="s">
        <v>81</v>
      </c>
      <c r="K5995" s="61" t="str">
        <f ca="1">LeaveTracker[[#This Row],[Days]]&amp;" "&amp;LeaveTracker[[#This Row],[Type of Leave]]</f>
        <v>0 SL</v>
      </c>
      <c r="L5995" s="23">
        <f ca="1">NETWORKDAYS(LeaveTracker[[#This Row],[Start Date]],LeaveTracker[[#This Row],[End Date]],lstHolidays)</f>
        <v>0</v>
      </c>
      <c r="M5995" s="27"/>
    </row>
    <row r="5996" spans="1:13" ht="30" customHeight="1" x14ac:dyDescent="0.3">
      <c r="A5996" s="27">
        <f t="shared" si="69"/>
        <v>2183</v>
      </c>
      <c r="B5996" s="31">
        <v>45086</v>
      </c>
      <c r="C5996" s="31">
        <v>45083</v>
      </c>
      <c r="D5996" s="19" t="s">
        <v>2215</v>
      </c>
      <c r="E5996" s="19" t="str">
        <f>IF(ISBLANK(LeaveTracker[[#This Row],[Employee Name]]),"-----",VLOOKUP(LeaveTracker[[#This Row],[Employee Name]],Employees[[Employee Name]:[Office]],7))</f>
        <v>CENRO</v>
      </c>
      <c r="F5996" s="19" t="str">
        <f>IF(ISBLANK(LeaveTracker[[#This Row],[Employee Name]]),"-----",VLOOKUP(LeaveTracker[[#This Row],[Employee Name]],Employees[[Employee Name]:[Office]],6))</f>
        <v>CASUAL</v>
      </c>
      <c r="G5996" s="24">
        <v>45081</v>
      </c>
      <c r="H5996" s="24">
        <v>45081</v>
      </c>
      <c r="I5996" s="20" t="s">
        <v>81</v>
      </c>
      <c r="K5996" s="61" t="str">
        <f ca="1">LeaveTracker[[#This Row],[Days]]&amp;" "&amp;LeaveTracker[[#This Row],[Type of Leave]]</f>
        <v>0 SL</v>
      </c>
      <c r="L5996" s="23">
        <f ca="1">NETWORKDAYS(LeaveTracker[[#This Row],[Start Date]],LeaveTracker[[#This Row],[End Date]],lstHolidays)</f>
        <v>0</v>
      </c>
      <c r="M5996" s="27"/>
    </row>
    <row r="5997" spans="1:13" ht="30" customHeight="1" x14ac:dyDescent="0.3">
      <c r="A5997" s="27">
        <f t="shared" si="69"/>
        <v>2184</v>
      </c>
      <c r="B5997" s="31">
        <v>45086</v>
      </c>
      <c r="C5997" s="31">
        <v>45084</v>
      </c>
      <c r="D5997" s="19" t="s">
        <v>186</v>
      </c>
      <c r="E5997" s="19" t="str">
        <f>IF(ISBLANK(LeaveTracker[[#This Row],[Employee Name]]),"-----",VLOOKUP(LeaveTracker[[#This Row],[Employee Name]],Employees[[Employee Name]:[Office]],7))</f>
        <v>CBO</v>
      </c>
      <c r="F5997" s="19" t="str">
        <f>IF(ISBLANK(LeaveTracker[[#This Row],[Employee Name]]),"-----",VLOOKUP(LeaveTracker[[#This Row],[Employee Name]],Employees[[Employee Name]:[Office]],6))</f>
        <v>REGULAR</v>
      </c>
      <c r="G5997" s="24">
        <v>45082</v>
      </c>
      <c r="H5997" s="24">
        <v>45082</v>
      </c>
      <c r="I5997" s="20" t="s">
        <v>81</v>
      </c>
      <c r="K5997" s="61" t="str">
        <f ca="1">LeaveTracker[[#This Row],[Days]]&amp;" "&amp;LeaveTracker[[#This Row],[Type of Leave]]</f>
        <v>1 SL</v>
      </c>
      <c r="L5997" s="23">
        <f ca="1">NETWORKDAYS(LeaveTracker[[#This Row],[Start Date]],LeaveTracker[[#This Row],[End Date]],lstHolidays)</f>
        <v>1</v>
      </c>
      <c r="M5997" s="27"/>
    </row>
    <row r="5998" spans="1:13" ht="30" customHeight="1" x14ac:dyDescent="0.3">
      <c r="A5998" s="27">
        <f t="shared" si="69"/>
        <v>2185</v>
      </c>
      <c r="B5998" s="31">
        <v>45086</v>
      </c>
      <c r="C5998" s="31">
        <v>45083</v>
      </c>
      <c r="D5998" s="19" t="s">
        <v>1766</v>
      </c>
      <c r="E5998" s="19" t="str">
        <f>IF(ISBLANK(LeaveTracker[[#This Row],[Employee Name]]),"-----",VLOOKUP(LeaveTracker[[#This Row],[Employee Name]],Employees[[Employee Name]:[Office]],7))</f>
        <v>SP</v>
      </c>
      <c r="F5998" s="19" t="str">
        <f>IF(ISBLANK(LeaveTracker[[#This Row],[Employee Name]]),"-----",VLOOKUP(LeaveTracker[[#This Row],[Employee Name]],Employees[[Employee Name]:[Office]],6))</f>
        <v>CASUAL</v>
      </c>
      <c r="G5998" s="24">
        <v>45090</v>
      </c>
      <c r="H5998" s="24">
        <v>45091</v>
      </c>
      <c r="I5998" s="20" t="s">
        <v>82</v>
      </c>
      <c r="K5998" s="61" t="str">
        <f ca="1">LeaveTracker[[#This Row],[Days]]&amp;" "&amp;LeaveTracker[[#This Row],[Type of Leave]]</f>
        <v>2 VL</v>
      </c>
      <c r="L5998" s="23">
        <f ca="1">NETWORKDAYS(LeaveTracker[[#This Row],[Start Date]],LeaveTracker[[#This Row],[End Date]],lstHolidays)</f>
        <v>2</v>
      </c>
      <c r="M5998" s="27"/>
    </row>
    <row r="5999" spans="1:13" ht="30" customHeight="1" x14ac:dyDescent="0.3">
      <c r="A5999" s="27">
        <f t="shared" si="69"/>
        <v>2186</v>
      </c>
      <c r="B5999" s="31">
        <v>45086</v>
      </c>
      <c r="C5999" s="31">
        <v>45078</v>
      </c>
      <c r="D5999" s="19" t="s">
        <v>1766</v>
      </c>
      <c r="E5999" s="19"/>
      <c r="F5999" s="19"/>
      <c r="G5999" s="24">
        <v>45077</v>
      </c>
      <c r="H5999" s="24">
        <v>45077</v>
      </c>
      <c r="I5999" s="20" t="s">
        <v>81</v>
      </c>
      <c r="K5999" s="61" t="str">
        <f ca="1">LeaveTracker[[#This Row],[Days]]&amp;" "&amp;LeaveTracker[[#This Row],[Type of Leave]]</f>
        <v>1 SL</v>
      </c>
      <c r="L5999" s="23">
        <f ca="1">NETWORKDAYS(LeaveTracker[[#This Row],[Start Date]],LeaveTracker[[#This Row],[End Date]],lstHolidays)</f>
        <v>1</v>
      </c>
      <c r="M5999" s="27"/>
    </row>
    <row r="6000" spans="1:13" ht="30" customHeight="1" x14ac:dyDescent="0.3">
      <c r="A6000" s="27">
        <f t="shared" si="69"/>
        <v>2187</v>
      </c>
      <c r="B6000" s="31">
        <v>45086</v>
      </c>
      <c r="C6000" s="31">
        <v>45084</v>
      </c>
      <c r="D6000" s="19" t="s">
        <v>2148</v>
      </c>
      <c r="E6000" s="19"/>
      <c r="F6000" s="19"/>
      <c r="G6000" s="31">
        <v>45082</v>
      </c>
      <c r="H6000" s="31">
        <v>45083</v>
      </c>
      <c r="I6000" s="20" t="s">
        <v>81</v>
      </c>
      <c r="K6000" s="61" t="str">
        <f ca="1">LeaveTracker[[#This Row],[Days]]&amp;" "&amp;LeaveTracker[[#This Row],[Type of Leave]]</f>
        <v>2 SL</v>
      </c>
      <c r="L6000" s="23">
        <f ca="1">NETWORKDAYS(LeaveTracker[[#This Row],[Start Date]],LeaveTracker[[#This Row],[End Date]],lstHolidays)</f>
        <v>2</v>
      </c>
      <c r="M6000" s="27"/>
    </row>
    <row r="6001" spans="1:13" ht="30" customHeight="1" x14ac:dyDescent="0.3">
      <c r="A6001" s="27">
        <f t="shared" si="69"/>
        <v>2188</v>
      </c>
      <c r="B6001" s="31">
        <v>45086</v>
      </c>
      <c r="C6001" s="31">
        <v>45082</v>
      </c>
      <c r="D6001" s="19" t="s">
        <v>1758</v>
      </c>
      <c r="E6001" s="19" t="str">
        <f>IF(ISBLANK(LeaveTracker[[#This Row],[Employee Name]]),"-----",VLOOKUP(LeaveTracker[[#This Row],[Employee Name]],Employees[[Employee Name]:[Office]],7))</f>
        <v>AGRICULTURE OFFICE</v>
      </c>
      <c r="F6001" s="19" t="str">
        <f>IF(ISBLANK(LeaveTracker[[#This Row],[Employee Name]]),"-----",VLOOKUP(LeaveTracker[[#This Row],[Employee Name]],Employees[[Employee Name]:[Office]],6))</f>
        <v>CASUAL</v>
      </c>
      <c r="G6001" s="31">
        <v>45078</v>
      </c>
      <c r="H6001" s="31">
        <v>45079</v>
      </c>
      <c r="I6001" s="20" t="s">
        <v>81</v>
      </c>
      <c r="K6001" s="61" t="str">
        <f ca="1">LeaveTracker[[#This Row],[Days]]&amp;" "&amp;LeaveTracker[[#This Row],[Type of Leave]]</f>
        <v>2 SL</v>
      </c>
      <c r="L6001" s="23">
        <f ca="1">NETWORKDAYS(LeaveTracker[[#This Row],[Start Date]],LeaveTracker[[#This Row],[End Date]],lstHolidays)</f>
        <v>2</v>
      </c>
      <c r="M6001" s="27"/>
    </row>
    <row r="6002" spans="1:13" ht="30" customHeight="1" x14ac:dyDescent="0.3">
      <c r="A6002" s="27">
        <f t="shared" si="69"/>
        <v>2189</v>
      </c>
      <c r="B6002" s="31">
        <v>45086</v>
      </c>
      <c r="C6002" s="31">
        <v>45083</v>
      </c>
      <c r="D6002" s="19" t="s">
        <v>683</v>
      </c>
      <c r="E6002" s="19" t="str">
        <f>IF(ISBLANK(LeaveTracker[[#This Row],[Employee Name]]),"-----",VLOOKUP(LeaveTracker[[#This Row],[Employee Name]],Employees[[Employee Name]:[Office]],7))</f>
        <v>CEO</v>
      </c>
      <c r="F6002" s="19" t="str">
        <f>IF(ISBLANK(LeaveTracker[[#This Row],[Employee Name]]),"-----",VLOOKUP(LeaveTracker[[#This Row],[Employee Name]],Employees[[Employee Name]:[Office]],6))</f>
        <v>REGULAR</v>
      </c>
      <c r="G6002" s="31">
        <v>45082</v>
      </c>
      <c r="H6002" s="31">
        <v>45082</v>
      </c>
      <c r="I6002" s="20" t="s">
        <v>298</v>
      </c>
      <c r="J6002" s="43" t="s">
        <v>1003</v>
      </c>
      <c r="K6002" s="61" t="str">
        <f ca="1">LeaveTracker[[#This Row],[Days]]&amp;" "&amp;LeaveTracker[[#This Row],[Type of Leave]]</f>
        <v>1 OTHER</v>
      </c>
      <c r="L6002" s="23">
        <f ca="1">NETWORKDAYS(LeaveTracker[[#This Row],[Start Date]],LeaveTracker[[#This Row],[End Date]],lstHolidays)</f>
        <v>1</v>
      </c>
      <c r="M6002" s="27"/>
    </row>
    <row r="6003" spans="1:13" ht="30" customHeight="1" x14ac:dyDescent="0.3">
      <c r="A6003" s="27">
        <f t="shared" si="69"/>
        <v>2190</v>
      </c>
      <c r="B6003" s="31">
        <v>45086</v>
      </c>
      <c r="C6003" s="31">
        <v>45083</v>
      </c>
      <c r="D6003" s="19" t="s">
        <v>2206</v>
      </c>
      <c r="E6003" s="19" t="str">
        <f>IF(ISBLANK(LeaveTracker[[#This Row],[Employee Name]]),"-----",VLOOKUP(LeaveTracker[[#This Row],[Employee Name]],Employees[[Employee Name]:[Office]],7))</f>
        <v>CENRO</v>
      </c>
      <c r="F6003" s="19">
        <f>IF(ISBLANK(LeaveTracker[[#This Row],[Employee Name]]),"-----",VLOOKUP(LeaveTracker[[#This Row],[Employee Name]],Employees[[Employee Name]:[Office]],6))</f>
        <v>0</v>
      </c>
      <c r="G6003" s="31">
        <v>45081</v>
      </c>
      <c r="H6003" s="31">
        <v>45081</v>
      </c>
      <c r="I6003" s="20" t="s">
        <v>81</v>
      </c>
      <c r="K6003" s="61" t="str">
        <f ca="1">LeaveTracker[[#This Row],[Days]]&amp;" "&amp;LeaveTracker[[#This Row],[Type of Leave]]</f>
        <v>0 SL</v>
      </c>
      <c r="L6003" s="23">
        <f ca="1">NETWORKDAYS(LeaveTracker[[#This Row],[Start Date]],LeaveTracker[[#This Row],[End Date]],lstHolidays)</f>
        <v>0</v>
      </c>
      <c r="M6003" s="27"/>
    </row>
    <row r="6004" spans="1:13" ht="30" customHeight="1" x14ac:dyDescent="0.3">
      <c r="A6004" s="27">
        <f t="shared" si="69"/>
        <v>2191</v>
      </c>
      <c r="B6004" s="31">
        <v>45086</v>
      </c>
      <c r="C6004" s="31">
        <v>45082</v>
      </c>
      <c r="D6004" s="19" t="s">
        <v>2086</v>
      </c>
      <c r="E6004" s="19" t="str">
        <f>IF(ISBLANK(LeaveTracker[[#This Row],[Employee Name]]),"-----",VLOOKUP(LeaveTracker[[#This Row],[Employee Name]],Employees[[Employee Name]:[Office]],7))</f>
        <v>PIO</v>
      </c>
      <c r="F6004" s="19" t="str">
        <f>IF(ISBLANK(LeaveTracker[[#This Row],[Employee Name]]),"-----",VLOOKUP(LeaveTracker[[#This Row],[Employee Name]],Employees[[Employee Name]:[Office]],6))</f>
        <v>REGULAR</v>
      </c>
      <c r="G6004" s="31">
        <v>45090</v>
      </c>
      <c r="H6004" s="31">
        <v>45093</v>
      </c>
      <c r="I6004" s="20" t="s">
        <v>82</v>
      </c>
      <c r="K6004" s="61" t="str">
        <f ca="1">LeaveTracker[[#This Row],[Days]]&amp;" "&amp;LeaveTracker[[#This Row],[Type of Leave]]</f>
        <v>4 VL</v>
      </c>
      <c r="L6004" s="23">
        <f ca="1">NETWORKDAYS(LeaveTracker[[#This Row],[Start Date]],LeaveTracker[[#This Row],[End Date]],lstHolidays)</f>
        <v>4</v>
      </c>
      <c r="M6004" s="27"/>
    </row>
    <row r="6005" spans="1:13" ht="30" customHeight="1" x14ac:dyDescent="0.3">
      <c r="A6005" s="27">
        <f t="shared" si="69"/>
        <v>2192</v>
      </c>
      <c r="B6005" s="31">
        <v>45086</v>
      </c>
      <c r="C6005" s="31">
        <v>45084</v>
      </c>
      <c r="D6005" s="19" t="s">
        <v>1010</v>
      </c>
      <c r="E6005" s="19" t="str">
        <f>IF(ISBLANK(LeaveTracker[[#This Row],[Employee Name]]),"-----",VLOOKUP(LeaveTracker[[#This Row],[Employee Name]],Employees[[Employee Name]:[Office]],7))</f>
        <v>NUTRITION OFFICE</v>
      </c>
      <c r="F6005" s="19" t="str">
        <f>IF(ISBLANK(LeaveTracker[[#This Row],[Employee Name]]),"-----",VLOOKUP(LeaveTracker[[#This Row],[Employee Name]],Employees[[Employee Name]:[Office]],6))</f>
        <v>REGULAR</v>
      </c>
      <c r="G6005" s="31">
        <v>45082</v>
      </c>
      <c r="H6005" s="31">
        <v>45082</v>
      </c>
      <c r="I6005" s="20" t="s">
        <v>81</v>
      </c>
      <c r="K6005" s="61" t="str">
        <f ca="1">LeaveTracker[[#This Row],[Days]]&amp;" "&amp;LeaveTracker[[#This Row],[Type of Leave]]</f>
        <v>1 SL</v>
      </c>
      <c r="L6005" s="23">
        <f ca="1">NETWORKDAYS(LeaveTracker[[#This Row],[Start Date]],LeaveTracker[[#This Row],[End Date]],lstHolidays)</f>
        <v>1</v>
      </c>
      <c r="M6005" s="27"/>
    </row>
    <row r="6006" spans="1:13" ht="30" customHeight="1" x14ac:dyDescent="0.3">
      <c r="A6006" s="27">
        <f t="shared" si="69"/>
        <v>2193</v>
      </c>
      <c r="B6006" s="31">
        <v>45086</v>
      </c>
      <c r="C6006" s="31">
        <v>45082</v>
      </c>
      <c r="D6006" s="19" t="s">
        <v>860</v>
      </c>
      <c r="E6006" s="19" t="str">
        <f>IF(ISBLANK(LeaveTracker[[#This Row],[Employee Name]]),"-----",VLOOKUP(LeaveTracker[[#This Row],[Employee Name]],Employees[[Employee Name]:[Office]],7))</f>
        <v>ACCOUNTING</v>
      </c>
      <c r="F6006" s="19" t="str">
        <f>IF(ISBLANK(LeaveTracker[[#This Row],[Employee Name]]),"-----",VLOOKUP(LeaveTracker[[#This Row],[Employee Name]],Employees[[Employee Name]:[Office]],6))</f>
        <v>REGULAR</v>
      </c>
      <c r="G6006" s="31">
        <v>45090</v>
      </c>
      <c r="H6006" s="31">
        <v>45090</v>
      </c>
      <c r="I6006" s="20" t="s">
        <v>81</v>
      </c>
      <c r="K6006" s="61" t="str">
        <f ca="1">LeaveTracker[[#This Row],[Days]]&amp;" "&amp;LeaveTracker[[#This Row],[Type of Leave]]</f>
        <v>1 SL</v>
      </c>
      <c r="L6006" s="23">
        <f ca="1">NETWORKDAYS(LeaveTracker[[#This Row],[Start Date]],LeaveTracker[[#This Row],[End Date]],lstHolidays)</f>
        <v>1</v>
      </c>
      <c r="M6006" s="27"/>
    </row>
    <row r="6007" spans="1:13" ht="30" customHeight="1" x14ac:dyDescent="0.3">
      <c r="A6007" s="27">
        <f t="shared" si="69"/>
        <v>2194</v>
      </c>
      <c r="B6007" s="31">
        <v>45086</v>
      </c>
      <c r="C6007" s="31">
        <v>45079</v>
      </c>
      <c r="D6007" s="19" t="s">
        <v>519</v>
      </c>
      <c r="E6007" s="19" t="str">
        <f>IF(ISBLANK(LeaveTracker[[#This Row],[Employee Name]]),"-----",VLOOKUP(LeaveTracker[[#This Row],[Employee Name]],Employees[[Employee Name]:[Office]],7))</f>
        <v>ACCOUNTING</v>
      </c>
      <c r="F6007" s="19" t="str">
        <f>IF(ISBLANK(LeaveTracker[[#This Row],[Employee Name]]),"-----",VLOOKUP(LeaveTracker[[#This Row],[Employee Name]],Employees[[Employee Name]:[Office]],6))</f>
        <v>REGULAR</v>
      </c>
      <c r="G6007" s="31">
        <v>45071</v>
      </c>
      <c r="H6007" s="31">
        <v>45071</v>
      </c>
      <c r="I6007" s="20" t="s">
        <v>81</v>
      </c>
      <c r="K6007" s="61" t="str">
        <f ca="1">LeaveTracker[[#This Row],[Days]]&amp;" "&amp;LeaveTracker[[#This Row],[Type of Leave]]</f>
        <v>1 SL</v>
      </c>
      <c r="L6007" s="23">
        <f ca="1">NETWORKDAYS(LeaveTracker[[#This Row],[Start Date]],LeaveTracker[[#This Row],[End Date]],lstHolidays)</f>
        <v>1</v>
      </c>
      <c r="M6007" s="27"/>
    </row>
    <row r="6008" spans="1:13" ht="30" customHeight="1" x14ac:dyDescent="0.3">
      <c r="A6008" s="27">
        <f t="shared" si="69"/>
        <v>2195</v>
      </c>
      <c r="B6008" s="31">
        <v>45086</v>
      </c>
      <c r="C6008" s="31">
        <v>45079</v>
      </c>
      <c r="D6008" s="19" t="s">
        <v>519</v>
      </c>
      <c r="E6008" s="19" t="str">
        <f>IF(ISBLANK(LeaveTracker[[#This Row],[Employee Name]]),"-----",VLOOKUP(LeaveTracker[[#This Row],[Employee Name]],Employees[[Employee Name]:[Office]],7))</f>
        <v>ACCOUNTING</v>
      </c>
      <c r="F6008" s="19" t="str">
        <f>IF(ISBLANK(LeaveTracker[[#This Row],[Employee Name]]),"-----",VLOOKUP(LeaveTracker[[#This Row],[Employee Name]],Employees[[Employee Name]:[Office]],6))</f>
        <v>REGULAR</v>
      </c>
      <c r="G6008" s="31">
        <v>45077</v>
      </c>
      <c r="H6008" s="31">
        <v>45077</v>
      </c>
      <c r="I6008" s="20" t="s">
        <v>81</v>
      </c>
      <c r="K6008" s="61" t="str">
        <f ca="1">LeaveTracker[[#This Row],[Days]]&amp;" "&amp;LeaveTracker[[#This Row],[Type of Leave]]</f>
        <v>1 SL</v>
      </c>
      <c r="L6008" s="23">
        <f ca="1">NETWORKDAYS(LeaveTracker[[#This Row],[Start Date]],LeaveTracker[[#This Row],[End Date]],lstHolidays)</f>
        <v>1</v>
      </c>
      <c r="M6008" s="27"/>
    </row>
    <row r="6009" spans="1:13" ht="30" customHeight="1" x14ac:dyDescent="0.3">
      <c r="A6009" s="27">
        <f t="shared" si="69"/>
        <v>2196</v>
      </c>
      <c r="B6009" s="31">
        <v>45086</v>
      </c>
      <c r="C6009" s="31">
        <v>45083</v>
      </c>
      <c r="D6009" s="19" t="s">
        <v>1753</v>
      </c>
      <c r="E6009" s="19" t="str">
        <f>IF(ISBLANK(LeaveTracker[[#This Row],[Employee Name]]),"-----",VLOOKUP(LeaveTracker[[#This Row],[Employee Name]],Employees[[Employee Name]:[Office]],7))</f>
        <v>ACCOUNTING</v>
      </c>
      <c r="F6009" s="19" t="str">
        <f>IF(ISBLANK(LeaveTracker[[#This Row],[Employee Name]]),"-----",VLOOKUP(LeaveTracker[[#This Row],[Employee Name]],Employees[[Employee Name]:[Office]],6))</f>
        <v>CASUAL</v>
      </c>
      <c r="G6009" s="31">
        <v>45082</v>
      </c>
      <c r="H6009" s="31">
        <v>45082</v>
      </c>
      <c r="I6009" s="20" t="s">
        <v>81</v>
      </c>
      <c r="K6009" s="61" t="str">
        <f ca="1">LeaveTracker[[#This Row],[Days]]&amp;" "&amp;LeaveTracker[[#This Row],[Type of Leave]]</f>
        <v>1 SL</v>
      </c>
      <c r="L6009" s="23">
        <f ca="1">NETWORKDAYS(LeaveTracker[[#This Row],[Start Date]],LeaveTracker[[#This Row],[End Date]],lstHolidays)</f>
        <v>1</v>
      </c>
      <c r="M6009" s="27"/>
    </row>
    <row r="6010" spans="1:13" ht="30" customHeight="1" x14ac:dyDescent="0.3">
      <c r="A6010" s="27">
        <f t="shared" si="69"/>
        <v>2197</v>
      </c>
      <c r="B6010" s="31">
        <v>45086</v>
      </c>
      <c r="C6010" s="31">
        <v>45083</v>
      </c>
      <c r="D6010" s="19" t="s">
        <v>863</v>
      </c>
      <c r="E6010" s="19" t="str">
        <f>IF(ISBLANK(LeaveTracker[[#This Row],[Employee Name]]),"-----",VLOOKUP(LeaveTracker[[#This Row],[Employee Name]],Employees[[Employee Name]:[Office]],7))</f>
        <v>ACCOUNTING</v>
      </c>
      <c r="F6010" s="19" t="str">
        <f>IF(ISBLANK(LeaveTracker[[#This Row],[Employee Name]]),"-----",VLOOKUP(LeaveTracker[[#This Row],[Employee Name]],Employees[[Employee Name]:[Office]],6))</f>
        <v>REGULAR</v>
      </c>
      <c r="G6010" s="31">
        <v>45079</v>
      </c>
      <c r="H6010" s="31">
        <v>45079</v>
      </c>
      <c r="I6010" s="20" t="s">
        <v>81</v>
      </c>
      <c r="K6010" s="61" t="str">
        <f ca="1">LeaveTracker[[#This Row],[Days]]&amp;" "&amp;LeaveTracker[[#This Row],[Type of Leave]]</f>
        <v>1 SL</v>
      </c>
      <c r="L6010" s="23">
        <f ca="1">NETWORKDAYS(LeaveTracker[[#This Row],[Start Date]],LeaveTracker[[#This Row],[End Date]],lstHolidays)</f>
        <v>1</v>
      </c>
      <c r="M6010" s="27"/>
    </row>
    <row r="6011" spans="1:13" ht="30" customHeight="1" x14ac:dyDescent="0.3">
      <c r="A6011" s="27">
        <f t="shared" si="69"/>
        <v>2198</v>
      </c>
      <c r="B6011" s="31">
        <v>45086</v>
      </c>
      <c r="C6011" s="31">
        <v>45083</v>
      </c>
      <c r="D6011" s="19" t="s">
        <v>863</v>
      </c>
      <c r="E6011" s="19" t="str">
        <f>IF(ISBLANK(LeaveTracker[[#This Row],[Employee Name]]),"-----",VLOOKUP(LeaveTracker[[#This Row],[Employee Name]],Employees[[Employee Name]:[Office]],7))</f>
        <v>ACCOUNTING</v>
      </c>
      <c r="F6011" s="19" t="str">
        <f>IF(ISBLANK(LeaveTracker[[#This Row],[Employee Name]]),"-----",VLOOKUP(LeaveTracker[[#This Row],[Employee Name]],Employees[[Employee Name]:[Office]],6))</f>
        <v>REGULAR</v>
      </c>
      <c r="G6011" s="31">
        <v>45082</v>
      </c>
      <c r="H6011" s="31">
        <v>45082</v>
      </c>
      <c r="I6011" s="20" t="s">
        <v>81</v>
      </c>
      <c r="K6011" s="61" t="str">
        <f ca="1">LeaveTracker[[#This Row],[Days]]&amp;" "&amp;LeaveTracker[[#This Row],[Type of Leave]]</f>
        <v>1 SL</v>
      </c>
      <c r="L6011" s="23">
        <f ca="1">NETWORKDAYS(LeaveTracker[[#This Row],[Start Date]],LeaveTracker[[#This Row],[End Date]],lstHolidays)</f>
        <v>1</v>
      </c>
      <c r="M6011" s="27"/>
    </row>
    <row r="6012" spans="1:13" ht="30" customHeight="1" x14ac:dyDescent="0.3">
      <c r="A6012" s="27">
        <f t="shared" si="69"/>
        <v>2199</v>
      </c>
      <c r="B6012" s="31">
        <v>45086</v>
      </c>
      <c r="C6012" s="31">
        <v>45083</v>
      </c>
      <c r="D6012" s="19" t="s">
        <v>1965</v>
      </c>
      <c r="E6012" s="19" t="str">
        <f>IF(ISBLANK(LeaveTracker[[#This Row],[Employee Name]]),"-----",VLOOKUP(LeaveTracker[[#This Row],[Employee Name]],Employees[[Employee Name]:[Office]],7))</f>
        <v>ONT</v>
      </c>
      <c r="F6012" s="19" t="str">
        <f>IF(ISBLANK(LeaveTracker[[#This Row],[Employee Name]]),"-----",VLOOKUP(LeaveTracker[[#This Row],[Employee Name]],Employees[[Employee Name]:[Office]],6))</f>
        <v>CASUAL</v>
      </c>
      <c r="G6012" s="31">
        <v>45078</v>
      </c>
      <c r="H6012" s="31">
        <v>45081</v>
      </c>
      <c r="I6012" s="20" t="s">
        <v>81</v>
      </c>
      <c r="K6012" s="61" t="str">
        <f ca="1">LeaveTracker[[#This Row],[Days]]&amp;" "&amp;LeaveTracker[[#This Row],[Type of Leave]]</f>
        <v>2 SL</v>
      </c>
      <c r="L6012" s="23">
        <f ca="1">NETWORKDAYS(LeaveTracker[[#This Row],[Start Date]],LeaveTracker[[#This Row],[End Date]],lstHolidays)</f>
        <v>2</v>
      </c>
      <c r="M6012" s="27"/>
    </row>
    <row r="6013" spans="1:13" ht="30" customHeight="1" x14ac:dyDescent="0.3">
      <c r="A6013" s="27">
        <f t="shared" si="69"/>
        <v>2200</v>
      </c>
      <c r="B6013" s="31">
        <v>45086</v>
      </c>
      <c r="C6013" s="31">
        <v>45083</v>
      </c>
      <c r="D6013" s="19" t="s">
        <v>1985</v>
      </c>
      <c r="E6013" s="19" t="str">
        <f>IF(ISBLANK(LeaveTracker[[#This Row],[Employee Name]]),"-----",VLOOKUP(LeaveTracker[[#This Row],[Employee Name]],Employees[[Employee Name]:[Office]],7))</f>
        <v>ONT</v>
      </c>
      <c r="F6013" s="19" t="str">
        <f>IF(ISBLANK(LeaveTracker[[#This Row],[Employee Name]]),"-----",VLOOKUP(LeaveTracker[[#This Row],[Employee Name]],Employees[[Employee Name]:[Office]],6))</f>
        <v>REGULAR</v>
      </c>
      <c r="G6013" s="31">
        <v>45078</v>
      </c>
      <c r="H6013" s="31">
        <v>45081</v>
      </c>
      <c r="I6013" s="20" t="s">
        <v>81</v>
      </c>
      <c r="K6013" s="61" t="str">
        <f ca="1">LeaveTracker[[#This Row],[Days]]&amp;" "&amp;LeaveTracker[[#This Row],[Type of Leave]]</f>
        <v>2 SL</v>
      </c>
      <c r="L6013" s="23">
        <f ca="1">NETWORKDAYS(LeaveTracker[[#This Row],[Start Date]],LeaveTracker[[#This Row],[End Date]],lstHolidays)</f>
        <v>2</v>
      </c>
      <c r="M6013" s="27"/>
    </row>
    <row r="6014" spans="1:13" ht="30" customHeight="1" x14ac:dyDescent="0.3">
      <c r="A6014" s="27">
        <f t="shared" si="69"/>
        <v>2201</v>
      </c>
      <c r="B6014" s="31">
        <v>45086</v>
      </c>
      <c r="C6014" s="31">
        <v>45079</v>
      </c>
      <c r="D6014" s="19" t="s">
        <v>382</v>
      </c>
      <c r="E6014" s="19" t="str">
        <f>IF(ISBLANK(LeaveTracker[[#This Row],[Employee Name]]),"-----",VLOOKUP(LeaveTracker[[#This Row],[Employee Name]],Employees[[Employee Name]:[Office]],7))</f>
        <v>ONT</v>
      </c>
      <c r="F6014" s="19" t="str">
        <f>IF(ISBLANK(LeaveTracker[[#This Row],[Employee Name]]),"-----",VLOOKUP(LeaveTracker[[#This Row],[Employee Name]],Employees[[Employee Name]:[Office]],6))</f>
        <v>REGULAR</v>
      </c>
      <c r="G6014" s="31">
        <v>45081</v>
      </c>
      <c r="H6014" s="31">
        <v>45081</v>
      </c>
      <c r="I6014" s="20" t="s">
        <v>82</v>
      </c>
      <c r="K6014" s="61" t="str">
        <f ca="1">LeaveTracker[[#This Row],[Days]]&amp;" "&amp;LeaveTracker[[#This Row],[Type of Leave]]</f>
        <v>0 VL</v>
      </c>
      <c r="L6014" s="23">
        <f ca="1">NETWORKDAYS(LeaveTracker[[#This Row],[Start Date]],LeaveTracker[[#This Row],[End Date]],lstHolidays)</f>
        <v>0</v>
      </c>
      <c r="M6014" s="27"/>
    </row>
    <row r="6015" spans="1:13" ht="30" customHeight="1" x14ac:dyDescent="0.3">
      <c r="A6015" s="27">
        <f t="shared" si="69"/>
        <v>2202</v>
      </c>
      <c r="B6015" s="31">
        <v>45086</v>
      </c>
      <c r="C6015" s="31">
        <v>45079</v>
      </c>
      <c r="D6015" s="19" t="s">
        <v>382</v>
      </c>
      <c r="E6015" s="19" t="str">
        <f>IF(ISBLANK(LeaveTracker[[#This Row],[Employee Name]]),"-----",VLOOKUP(LeaveTracker[[#This Row],[Employee Name]],Employees[[Employee Name]:[Office]],7))</f>
        <v>ONT</v>
      </c>
      <c r="F6015" s="19" t="str">
        <f>IF(ISBLANK(LeaveTracker[[#This Row],[Employee Name]]),"-----",VLOOKUP(LeaveTracker[[#This Row],[Employee Name]],Employees[[Employee Name]:[Office]],6))</f>
        <v>REGULAR</v>
      </c>
      <c r="G6015" s="31">
        <v>45083</v>
      </c>
      <c r="H6015" s="31">
        <v>45085</v>
      </c>
      <c r="I6015" s="20" t="s">
        <v>82</v>
      </c>
      <c r="K6015" s="61" t="str">
        <f ca="1">LeaveTracker[[#This Row],[Days]]&amp;" "&amp;LeaveTracker[[#This Row],[Type of Leave]]</f>
        <v>3 VL</v>
      </c>
      <c r="L6015" s="23">
        <f ca="1">NETWORKDAYS(LeaveTracker[[#This Row],[Start Date]],LeaveTracker[[#This Row],[End Date]],lstHolidays)</f>
        <v>3</v>
      </c>
      <c r="M6015" s="27"/>
    </row>
    <row r="6016" spans="1:13" ht="30" customHeight="1" x14ac:dyDescent="0.3">
      <c r="A6016" s="27">
        <f t="shared" si="69"/>
        <v>2203</v>
      </c>
      <c r="B6016" s="31">
        <v>45086</v>
      </c>
      <c r="C6016" s="31">
        <v>45079</v>
      </c>
      <c r="D6016" s="19" t="s">
        <v>382</v>
      </c>
      <c r="E6016" s="19" t="str">
        <f>IF(ISBLANK(LeaveTracker[[#This Row],[Employee Name]]),"-----",VLOOKUP(LeaveTracker[[#This Row],[Employee Name]],Employees[[Employee Name]:[Office]],7))</f>
        <v>ONT</v>
      </c>
      <c r="F6016" s="19" t="str">
        <f>IF(ISBLANK(LeaveTracker[[#This Row],[Employee Name]]),"-----",VLOOKUP(LeaveTracker[[#This Row],[Employee Name]],Employees[[Employee Name]:[Office]],6))</f>
        <v>REGULAR</v>
      </c>
      <c r="G6016" s="31">
        <v>45087</v>
      </c>
      <c r="H6016" s="31">
        <v>45088</v>
      </c>
      <c r="I6016" s="20" t="s">
        <v>82</v>
      </c>
      <c r="K6016" s="61" t="str">
        <f ca="1">LeaveTracker[[#This Row],[Days]]&amp;" "&amp;LeaveTracker[[#This Row],[Type of Leave]]</f>
        <v>0 VL</v>
      </c>
      <c r="L6016" s="23">
        <f ca="1">NETWORKDAYS(LeaveTracker[[#This Row],[Start Date]],LeaveTracker[[#This Row],[End Date]],lstHolidays)</f>
        <v>0</v>
      </c>
      <c r="M6016" s="27"/>
    </row>
    <row r="6017" spans="1:13" ht="30" customHeight="1" x14ac:dyDescent="0.3">
      <c r="A6017" s="27">
        <f t="shared" si="69"/>
        <v>2204</v>
      </c>
      <c r="B6017" s="31">
        <v>45086</v>
      </c>
      <c r="C6017" s="31">
        <v>45079</v>
      </c>
      <c r="D6017" s="19" t="s">
        <v>382</v>
      </c>
      <c r="E6017" s="19" t="str">
        <f>IF(ISBLANK(LeaveTracker[[#This Row],[Employee Name]]),"-----",VLOOKUP(LeaveTracker[[#This Row],[Employee Name]],Employees[[Employee Name]:[Office]],7))</f>
        <v>ONT</v>
      </c>
      <c r="F6017" s="19" t="str">
        <f>IF(ISBLANK(LeaveTracker[[#This Row],[Employee Name]]),"-----",VLOOKUP(LeaveTracker[[#This Row],[Employee Name]],Employees[[Employee Name]:[Office]],6))</f>
        <v>REGULAR</v>
      </c>
      <c r="G6017" s="31">
        <v>45091</v>
      </c>
      <c r="H6017" s="31">
        <v>45091</v>
      </c>
      <c r="I6017" s="20" t="s">
        <v>82</v>
      </c>
      <c r="K6017" s="61" t="str">
        <f ca="1">LeaveTracker[[#This Row],[Days]]&amp;" "&amp;LeaveTracker[[#This Row],[Type of Leave]]</f>
        <v>1 VL</v>
      </c>
      <c r="L6017" s="23">
        <f ca="1">NETWORKDAYS(LeaveTracker[[#This Row],[Start Date]],LeaveTracker[[#This Row],[End Date]],lstHolidays)</f>
        <v>1</v>
      </c>
      <c r="M6017" s="27"/>
    </row>
    <row r="6018" spans="1:13" ht="30" customHeight="1" x14ac:dyDescent="0.3">
      <c r="A6018" s="27">
        <f t="shared" si="69"/>
        <v>2205</v>
      </c>
      <c r="B6018" s="31">
        <v>45086</v>
      </c>
      <c r="C6018" s="31">
        <v>45079</v>
      </c>
      <c r="D6018" s="19" t="s">
        <v>1095</v>
      </c>
      <c r="E6018" s="19" t="str">
        <f>IF(ISBLANK(LeaveTracker[[#This Row],[Employee Name]]),"-----",VLOOKUP(LeaveTracker[[#This Row],[Employee Name]],Employees[[Employee Name]:[Office]],7))</f>
        <v>VMO</v>
      </c>
      <c r="F6018" s="19" t="str">
        <f>IF(ISBLANK(LeaveTracker[[#This Row],[Employee Name]]),"-----",VLOOKUP(LeaveTracker[[#This Row],[Employee Name]],Employees[[Employee Name]:[Office]],6))</f>
        <v>REGULAR</v>
      </c>
      <c r="G6018" s="31">
        <v>45076</v>
      </c>
      <c r="H6018" s="31">
        <v>45078</v>
      </c>
      <c r="I6018" s="20" t="s">
        <v>81</v>
      </c>
      <c r="K6018" s="61" t="str">
        <f ca="1">LeaveTracker[[#This Row],[Days]]&amp;" "&amp;LeaveTracker[[#This Row],[Type of Leave]]</f>
        <v>3 SL</v>
      </c>
      <c r="L6018" s="23">
        <f ca="1">NETWORKDAYS(LeaveTracker[[#This Row],[Start Date]],LeaveTracker[[#This Row],[End Date]],lstHolidays)</f>
        <v>3</v>
      </c>
      <c r="M6018" s="27"/>
    </row>
    <row r="6019" spans="1:13" ht="30" customHeight="1" x14ac:dyDescent="0.3">
      <c r="A6019" s="27">
        <f t="shared" si="69"/>
        <v>2206</v>
      </c>
      <c r="B6019" s="31">
        <v>45086</v>
      </c>
      <c r="C6019" s="31">
        <v>45079</v>
      </c>
      <c r="D6019" s="19" t="s">
        <v>362</v>
      </c>
      <c r="E6019" s="19" t="str">
        <f>IF(ISBLANK(LeaveTracker[[#This Row],[Employee Name]]),"-----",VLOOKUP(LeaveTracker[[#This Row],[Employee Name]],Employees[[Employee Name]:[Office]],7))</f>
        <v>SP</v>
      </c>
      <c r="F6019" s="19" t="str">
        <f>IF(ISBLANK(LeaveTracker[[#This Row],[Employee Name]]),"-----",VLOOKUP(LeaveTracker[[#This Row],[Employee Name]],Employees[[Employee Name]:[Office]],6))</f>
        <v>REGULAR</v>
      </c>
      <c r="G6019" s="31">
        <v>45069</v>
      </c>
      <c r="H6019" s="31">
        <v>45072</v>
      </c>
      <c r="I6019" s="20" t="s">
        <v>82</v>
      </c>
      <c r="K6019" s="61" t="str">
        <f ca="1">LeaveTracker[[#This Row],[Days]]&amp;" "&amp;LeaveTracker[[#This Row],[Type of Leave]]</f>
        <v>4 VL</v>
      </c>
      <c r="L6019" s="23">
        <f ca="1">NETWORKDAYS(LeaveTracker[[#This Row],[Start Date]],LeaveTracker[[#This Row],[End Date]],lstHolidays)</f>
        <v>4</v>
      </c>
      <c r="M6019" s="27"/>
    </row>
    <row r="6020" spans="1:13" ht="30" customHeight="1" x14ac:dyDescent="0.3">
      <c r="A6020" s="27">
        <f t="shared" si="69"/>
        <v>2207</v>
      </c>
      <c r="B6020" s="31">
        <v>45086</v>
      </c>
      <c r="C6020" s="31">
        <v>45079</v>
      </c>
      <c r="D6020" s="19" t="s">
        <v>362</v>
      </c>
      <c r="E6020" s="19" t="str">
        <f>IF(ISBLANK(LeaveTracker[[#This Row],[Employee Name]]),"-----",VLOOKUP(LeaveTracker[[#This Row],[Employee Name]],Employees[[Employee Name]:[Office]],7))</f>
        <v>SP</v>
      </c>
      <c r="F6020" s="19" t="str">
        <f>IF(ISBLANK(LeaveTracker[[#This Row],[Employee Name]]),"-----",VLOOKUP(LeaveTracker[[#This Row],[Employee Name]],Employees[[Employee Name]:[Office]],6))</f>
        <v>REGULAR</v>
      </c>
      <c r="G6020" s="31">
        <v>45075</v>
      </c>
      <c r="H6020" s="31">
        <v>45078</v>
      </c>
      <c r="I6020" s="20" t="s">
        <v>82</v>
      </c>
      <c r="K6020" s="61" t="str">
        <f ca="1">LeaveTracker[[#This Row],[Days]]&amp;" "&amp;LeaveTracker[[#This Row],[Type of Leave]]</f>
        <v>4 VL</v>
      </c>
      <c r="L6020" s="23">
        <f ca="1">NETWORKDAYS(LeaveTracker[[#This Row],[Start Date]],LeaveTracker[[#This Row],[End Date]],lstHolidays)</f>
        <v>4</v>
      </c>
      <c r="M6020" s="27"/>
    </row>
    <row r="6021" spans="1:13" ht="30" customHeight="1" x14ac:dyDescent="0.3">
      <c r="A6021" s="27">
        <f t="shared" si="69"/>
        <v>2208</v>
      </c>
      <c r="B6021" s="31">
        <v>45086</v>
      </c>
      <c r="C6021" s="31">
        <v>45078</v>
      </c>
      <c r="D6021" s="19" t="s">
        <v>726</v>
      </c>
      <c r="E6021" s="19" t="str">
        <f>IF(ISBLANK(LeaveTracker[[#This Row],[Employee Name]]),"-----",VLOOKUP(LeaveTracker[[#This Row],[Employee Name]],Employees[[Employee Name]:[Office]],7))</f>
        <v>SP</v>
      </c>
      <c r="F6021" s="19" t="str">
        <f>IF(ISBLANK(LeaveTracker[[#This Row],[Employee Name]]),"-----",VLOOKUP(LeaveTracker[[#This Row],[Employee Name]],Employees[[Employee Name]:[Office]],6))</f>
        <v>REGULAR</v>
      </c>
      <c r="G6021" s="31">
        <v>45084</v>
      </c>
      <c r="H6021" s="31">
        <v>45084</v>
      </c>
      <c r="I6021" s="20" t="s">
        <v>298</v>
      </c>
      <c r="J6021" s="43" t="s">
        <v>1003</v>
      </c>
      <c r="K6021" s="61" t="str">
        <f ca="1">LeaveTracker[[#This Row],[Days]]&amp;" "&amp;LeaveTracker[[#This Row],[Type of Leave]]</f>
        <v>1 OTHER</v>
      </c>
      <c r="L6021" s="23">
        <f ca="1">NETWORKDAYS(LeaveTracker[[#This Row],[Start Date]],LeaveTracker[[#This Row],[End Date]],lstHolidays)</f>
        <v>1</v>
      </c>
      <c r="M6021" s="27"/>
    </row>
    <row r="6022" spans="1:13" ht="30" customHeight="1" x14ac:dyDescent="0.3">
      <c r="A6022" s="27">
        <f t="shared" si="69"/>
        <v>2209</v>
      </c>
      <c r="B6022" s="31">
        <v>45086</v>
      </c>
      <c r="C6022" s="31">
        <v>45012</v>
      </c>
      <c r="D6022" s="19" t="s">
        <v>1838</v>
      </c>
      <c r="E6022" s="19" t="str">
        <f>IF(ISBLANK(LeaveTracker[[#This Row],[Employee Name]]),"-----",VLOOKUP(LeaveTracker[[#This Row],[Employee Name]],Employees[[Employee Name]:[Office]],7))</f>
        <v>SP</v>
      </c>
      <c r="F6022" s="19" t="str">
        <f>IF(ISBLANK(LeaveTracker[[#This Row],[Employee Name]]),"-----",VLOOKUP(LeaveTracker[[#This Row],[Employee Name]],Employees[[Employee Name]:[Office]],6))</f>
        <v>CASUAL</v>
      </c>
      <c r="G6022" s="31">
        <v>45005</v>
      </c>
      <c r="H6022" s="31">
        <v>45006</v>
      </c>
      <c r="I6022" s="20" t="s">
        <v>81</v>
      </c>
      <c r="K6022" s="61" t="str">
        <f ca="1">LeaveTracker[[#This Row],[Days]]&amp;" "&amp;LeaveTracker[[#This Row],[Type of Leave]]</f>
        <v>2 SL</v>
      </c>
      <c r="L6022" s="23">
        <f ca="1">NETWORKDAYS(LeaveTracker[[#This Row],[Start Date]],LeaveTracker[[#This Row],[End Date]],lstHolidays)</f>
        <v>2</v>
      </c>
      <c r="M6022" s="27"/>
    </row>
    <row r="6023" spans="1:13" ht="30" customHeight="1" x14ac:dyDescent="0.3">
      <c r="A6023" s="27">
        <f t="shared" si="69"/>
        <v>2210</v>
      </c>
      <c r="B6023" s="31">
        <v>45086</v>
      </c>
      <c r="C6023" s="31">
        <v>45012</v>
      </c>
      <c r="D6023" s="19" t="s">
        <v>1838</v>
      </c>
      <c r="E6023" s="19" t="str">
        <f>IF(ISBLANK(LeaveTracker[[#This Row],[Employee Name]]),"-----",VLOOKUP(LeaveTracker[[#This Row],[Employee Name]],Employees[[Employee Name]:[Office]],7))</f>
        <v>SP</v>
      </c>
      <c r="F6023" s="19" t="str">
        <f>IF(ISBLANK(LeaveTracker[[#This Row],[Employee Name]]),"-----",VLOOKUP(LeaveTracker[[#This Row],[Employee Name]],Employees[[Employee Name]:[Office]],6))</f>
        <v>CASUAL</v>
      </c>
      <c r="G6023" s="31">
        <v>45012</v>
      </c>
      <c r="H6023" s="31">
        <v>45012</v>
      </c>
      <c r="I6023" s="20" t="s">
        <v>81</v>
      </c>
      <c r="K6023" s="61" t="str">
        <f ca="1">LeaveTracker[[#This Row],[Days]]&amp;" "&amp;LeaveTracker[[#This Row],[Type of Leave]]</f>
        <v>1 SL</v>
      </c>
      <c r="L6023" s="23">
        <f ca="1">NETWORKDAYS(LeaveTracker[[#This Row],[Start Date]],LeaveTracker[[#This Row],[End Date]],lstHolidays)</f>
        <v>1</v>
      </c>
      <c r="M6023" s="27"/>
    </row>
    <row r="6024" spans="1:13" ht="30" customHeight="1" x14ac:dyDescent="0.3">
      <c r="A6024" s="27">
        <f t="shared" si="69"/>
        <v>2211</v>
      </c>
      <c r="B6024" s="31">
        <v>45086</v>
      </c>
      <c r="C6024" s="31">
        <v>45082</v>
      </c>
      <c r="D6024" s="19" t="s">
        <v>1838</v>
      </c>
      <c r="E6024" s="19" t="str">
        <f>IF(ISBLANK(LeaveTracker[[#This Row],[Employee Name]]),"-----",VLOOKUP(LeaveTracker[[#This Row],[Employee Name]],Employees[[Employee Name]:[Office]],7))</f>
        <v>SP</v>
      </c>
      <c r="F6024" s="19" t="str">
        <f>IF(ISBLANK(LeaveTracker[[#This Row],[Employee Name]]),"-----",VLOOKUP(LeaveTracker[[#This Row],[Employee Name]],Employees[[Employee Name]:[Office]],6))</f>
        <v>CASUAL</v>
      </c>
      <c r="G6024" s="31">
        <v>45072</v>
      </c>
      <c r="H6024" s="31">
        <v>45072</v>
      </c>
      <c r="I6024" s="20" t="s">
        <v>81</v>
      </c>
      <c r="K6024" s="61" t="str">
        <f ca="1">LeaveTracker[[#This Row],[Days]]&amp;" "&amp;LeaveTracker[[#This Row],[Type of Leave]]</f>
        <v>1 SL</v>
      </c>
      <c r="L6024" s="23">
        <f ca="1">NETWORKDAYS(LeaveTracker[[#This Row],[Start Date]],LeaveTracker[[#This Row],[End Date]],lstHolidays)</f>
        <v>1</v>
      </c>
      <c r="M6024" s="27"/>
    </row>
    <row r="6025" spans="1:13" ht="30" customHeight="1" x14ac:dyDescent="0.3">
      <c r="A6025" s="27">
        <f t="shared" si="69"/>
        <v>2212</v>
      </c>
      <c r="B6025" s="31">
        <v>45086</v>
      </c>
      <c r="C6025" s="31">
        <v>45082</v>
      </c>
      <c r="D6025" s="19" t="s">
        <v>1838</v>
      </c>
      <c r="E6025" s="19" t="str">
        <f>IF(ISBLANK(LeaveTracker[[#This Row],[Employee Name]]),"-----",VLOOKUP(LeaveTracker[[#This Row],[Employee Name]],Employees[[Employee Name]:[Office]],7))</f>
        <v>SP</v>
      </c>
      <c r="F6025" s="19" t="str">
        <f>IF(ISBLANK(LeaveTracker[[#This Row],[Employee Name]]),"-----",VLOOKUP(LeaveTracker[[#This Row],[Employee Name]],Employees[[Employee Name]:[Office]],6))</f>
        <v>CASUAL</v>
      </c>
      <c r="G6025" s="31">
        <v>45078</v>
      </c>
      <c r="H6025" s="31">
        <v>45079</v>
      </c>
      <c r="I6025" s="20" t="s">
        <v>81</v>
      </c>
      <c r="K6025" s="61" t="str">
        <f ca="1">LeaveTracker[[#This Row],[Days]]&amp;" "&amp;LeaveTracker[[#This Row],[Type of Leave]]</f>
        <v>2 SL</v>
      </c>
      <c r="L6025" s="23">
        <f ca="1">NETWORKDAYS(LeaveTracker[[#This Row],[Start Date]],LeaveTracker[[#This Row],[End Date]],lstHolidays)</f>
        <v>2</v>
      </c>
      <c r="M6025" s="27"/>
    </row>
    <row r="6026" spans="1:13" ht="30" customHeight="1" x14ac:dyDescent="0.3">
      <c r="A6026" s="27">
        <f t="shared" si="69"/>
        <v>2213</v>
      </c>
      <c r="B6026" s="31">
        <v>45086</v>
      </c>
      <c r="C6026" s="31">
        <v>45083</v>
      </c>
      <c r="D6026" s="19" t="s">
        <v>1837</v>
      </c>
      <c r="E6026" s="19" t="str">
        <f>IF(ISBLANK(LeaveTracker[[#This Row],[Employee Name]]),"-----",VLOOKUP(LeaveTracker[[#This Row],[Employee Name]],Employees[[Employee Name]:[Office]],7))</f>
        <v>SP</v>
      </c>
      <c r="F6026" s="19" t="str">
        <f>IF(ISBLANK(LeaveTracker[[#This Row],[Employee Name]]),"-----",VLOOKUP(LeaveTracker[[#This Row],[Employee Name]],Employees[[Employee Name]:[Office]],6))</f>
        <v>CASUAL</v>
      </c>
      <c r="G6026" s="31">
        <v>45071</v>
      </c>
      <c r="H6026" s="31">
        <v>45072</v>
      </c>
      <c r="I6026" s="20" t="s">
        <v>81</v>
      </c>
      <c r="K6026" s="61" t="str">
        <f ca="1">LeaveTracker[[#This Row],[Days]]&amp;" "&amp;LeaveTracker[[#This Row],[Type of Leave]]</f>
        <v>2 SL</v>
      </c>
      <c r="L6026" s="23">
        <f ca="1">NETWORKDAYS(LeaveTracker[[#This Row],[Start Date]],LeaveTracker[[#This Row],[End Date]],lstHolidays)</f>
        <v>2</v>
      </c>
      <c r="M6026" s="27"/>
    </row>
    <row r="6027" spans="1:13" ht="30" customHeight="1" x14ac:dyDescent="0.3">
      <c r="A6027" s="27">
        <f t="shared" si="69"/>
        <v>2214</v>
      </c>
      <c r="B6027" s="31">
        <v>45086</v>
      </c>
      <c r="C6027" s="31">
        <v>45083</v>
      </c>
      <c r="D6027" s="19" t="s">
        <v>1837</v>
      </c>
      <c r="E6027" s="19" t="str">
        <f>IF(ISBLANK(LeaveTracker[[#This Row],[Employee Name]]),"-----",VLOOKUP(LeaveTracker[[#This Row],[Employee Name]],Employees[[Employee Name]:[Office]],7))</f>
        <v>SP</v>
      </c>
      <c r="F6027" s="19" t="str">
        <f>IF(ISBLANK(LeaveTracker[[#This Row],[Employee Name]]),"-----",VLOOKUP(LeaveTracker[[#This Row],[Employee Name]],Employees[[Employee Name]:[Office]],6))</f>
        <v>CASUAL</v>
      </c>
      <c r="G6027" s="31">
        <v>45075</v>
      </c>
      <c r="H6027" s="31">
        <v>45079</v>
      </c>
      <c r="I6027" s="20" t="s">
        <v>81</v>
      </c>
      <c r="K6027" s="61" t="str">
        <f ca="1">LeaveTracker[[#This Row],[Days]]&amp;" "&amp;LeaveTracker[[#This Row],[Type of Leave]]</f>
        <v>5 SL</v>
      </c>
      <c r="L6027" s="23">
        <f ca="1">NETWORKDAYS(LeaveTracker[[#This Row],[Start Date]],LeaveTracker[[#This Row],[End Date]],lstHolidays)</f>
        <v>5</v>
      </c>
      <c r="M6027" s="27"/>
    </row>
    <row r="6028" spans="1:13" ht="30" customHeight="1" x14ac:dyDescent="0.3">
      <c r="A6028" s="27">
        <f t="shared" si="69"/>
        <v>2215</v>
      </c>
      <c r="B6028" s="31">
        <v>45086</v>
      </c>
      <c r="C6028" s="31">
        <v>45083</v>
      </c>
      <c r="D6028" s="19" t="s">
        <v>1837</v>
      </c>
      <c r="E6028" s="19" t="str">
        <f>IF(ISBLANK(LeaveTracker[[#This Row],[Employee Name]]),"-----",VLOOKUP(LeaveTracker[[#This Row],[Employee Name]],Employees[[Employee Name]:[Office]],7))</f>
        <v>SP</v>
      </c>
      <c r="F6028" s="19" t="str">
        <f>IF(ISBLANK(LeaveTracker[[#This Row],[Employee Name]]),"-----",VLOOKUP(LeaveTracker[[#This Row],[Employee Name]],Employees[[Employee Name]:[Office]],6))</f>
        <v>CASUAL</v>
      </c>
      <c r="G6028" s="31">
        <v>45082</v>
      </c>
      <c r="H6028" s="31">
        <v>45082</v>
      </c>
      <c r="I6028" s="20" t="s">
        <v>81</v>
      </c>
      <c r="K6028" s="61" t="str">
        <f ca="1">LeaveTracker[[#This Row],[Days]]&amp;" "&amp;LeaveTracker[[#This Row],[Type of Leave]]</f>
        <v>1 SL</v>
      </c>
      <c r="L6028" s="23">
        <f ca="1">NETWORKDAYS(LeaveTracker[[#This Row],[Start Date]],LeaveTracker[[#This Row],[End Date]],lstHolidays)</f>
        <v>1</v>
      </c>
      <c r="M6028" s="27"/>
    </row>
    <row r="6029" spans="1:13" ht="30" customHeight="1" x14ac:dyDescent="0.3">
      <c r="A6029" s="27">
        <f t="shared" si="69"/>
        <v>2216</v>
      </c>
      <c r="B6029" s="31">
        <v>45086</v>
      </c>
      <c r="D6029" s="19" t="s">
        <v>2290</v>
      </c>
      <c r="E6029" s="19" t="str">
        <f>IF(ISBLANK(LeaveTracker[[#This Row],[Employee Name]]),"-----",VLOOKUP(LeaveTracker[[#This Row],[Employee Name]],Employees[[Employee Name]:[Office]],7))</f>
        <v>OSP</v>
      </c>
      <c r="F6029" s="19">
        <f>IF(ISBLANK(LeaveTracker[[#This Row],[Employee Name]]),"-----",VLOOKUP(LeaveTracker[[#This Row],[Employee Name]],Employees[[Employee Name]:[Office]],6))</f>
        <v>0</v>
      </c>
      <c r="G6029" s="31">
        <v>45071</v>
      </c>
      <c r="H6029" s="31">
        <v>45072</v>
      </c>
      <c r="I6029" s="20" t="s">
        <v>81</v>
      </c>
      <c r="K6029" s="61" t="str">
        <f ca="1">LeaveTracker[[#This Row],[Days]]&amp;" "&amp;LeaveTracker[[#This Row],[Type of Leave]]</f>
        <v>2 SL</v>
      </c>
      <c r="L6029" s="23">
        <f ca="1">NETWORKDAYS(LeaveTracker[[#This Row],[Start Date]],LeaveTracker[[#This Row],[End Date]],lstHolidays)</f>
        <v>2</v>
      </c>
      <c r="M6029" s="27"/>
    </row>
    <row r="6030" spans="1:13" ht="30" customHeight="1" x14ac:dyDescent="0.3">
      <c r="A6030" s="27">
        <f t="shared" si="69"/>
        <v>2217</v>
      </c>
      <c r="B6030" s="31">
        <v>45086</v>
      </c>
      <c r="D6030" s="19" t="s">
        <v>2290</v>
      </c>
      <c r="E6030" s="19" t="str">
        <f>IF(ISBLANK(LeaveTracker[[#This Row],[Employee Name]]),"-----",VLOOKUP(LeaveTracker[[#This Row],[Employee Name]],Employees[[Employee Name]:[Office]],7))</f>
        <v>OSP</v>
      </c>
      <c r="F6030" s="19">
        <f>IF(ISBLANK(LeaveTracker[[#This Row],[Employee Name]]),"-----",VLOOKUP(LeaveTracker[[#This Row],[Employee Name]],Employees[[Employee Name]:[Office]],6))</f>
        <v>0</v>
      </c>
      <c r="G6030" s="31">
        <v>45075</v>
      </c>
      <c r="H6030" s="31">
        <v>45079</v>
      </c>
      <c r="I6030" s="20" t="s">
        <v>81</v>
      </c>
      <c r="K6030" s="61" t="str">
        <f ca="1">LeaveTracker[[#This Row],[Days]]&amp;" "&amp;LeaveTracker[[#This Row],[Type of Leave]]</f>
        <v>5 SL</v>
      </c>
      <c r="L6030" s="23">
        <f ca="1">NETWORKDAYS(LeaveTracker[[#This Row],[Start Date]],LeaveTracker[[#This Row],[End Date]],lstHolidays)</f>
        <v>5</v>
      </c>
      <c r="M6030" s="27"/>
    </row>
    <row r="6031" spans="1:13" ht="30" customHeight="1" x14ac:dyDescent="0.3">
      <c r="A6031" s="27">
        <f t="shared" si="69"/>
        <v>2218</v>
      </c>
      <c r="B6031" s="31">
        <v>45086</v>
      </c>
      <c r="C6031" s="31">
        <v>45079</v>
      </c>
      <c r="D6031" s="19" t="s">
        <v>1814</v>
      </c>
      <c r="E6031" s="19" t="str">
        <f>IF(ISBLANK(LeaveTracker[[#This Row],[Employee Name]]),"-----",VLOOKUP(LeaveTracker[[#This Row],[Employee Name]],Employees[[Employee Name]:[Office]],7))</f>
        <v>HOUSING</v>
      </c>
      <c r="F6031" s="19" t="str">
        <f>IF(ISBLANK(LeaveTracker[[#This Row],[Employee Name]]),"-----",VLOOKUP(LeaveTracker[[#This Row],[Employee Name]],Employees[[Employee Name]:[Office]],6))</f>
        <v>CASUAL</v>
      </c>
      <c r="G6031" s="31">
        <v>45077</v>
      </c>
      <c r="H6031" s="31">
        <v>45078</v>
      </c>
      <c r="I6031" s="20" t="s">
        <v>81</v>
      </c>
      <c r="K6031" s="61" t="str">
        <f ca="1">LeaveTracker[[#This Row],[Days]]&amp;" "&amp;LeaveTracker[[#This Row],[Type of Leave]]</f>
        <v>2 SL</v>
      </c>
      <c r="L6031" s="23">
        <f ca="1">NETWORKDAYS(LeaveTracker[[#This Row],[Start Date]],LeaveTracker[[#This Row],[End Date]],lstHolidays)</f>
        <v>2</v>
      </c>
      <c r="M6031" s="27"/>
    </row>
    <row r="6032" spans="1:13" ht="30" customHeight="1" x14ac:dyDescent="0.3">
      <c r="A6032" s="27">
        <f t="shared" si="69"/>
        <v>2219</v>
      </c>
      <c r="B6032" s="31">
        <v>45086</v>
      </c>
      <c r="C6032" s="31">
        <v>45078</v>
      </c>
      <c r="D6032" s="19" t="s">
        <v>1880</v>
      </c>
      <c r="E6032" s="19" t="str">
        <f>IF(ISBLANK(LeaveTracker[[#This Row],[Employee Name]]),"-----",VLOOKUP(LeaveTracker[[#This Row],[Employee Name]],Employees[[Employee Name]:[Office]],7))</f>
        <v>TICC</v>
      </c>
      <c r="F6032" s="19" t="str">
        <f>IF(ISBLANK(LeaveTracker[[#This Row],[Employee Name]]),"-----",VLOOKUP(LeaveTracker[[#This Row],[Employee Name]],Employees[[Employee Name]:[Office]],6))</f>
        <v>CASUAL</v>
      </c>
      <c r="G6032" s="31">
        <v>45071</v>
      </c>
      <c r="H6032" s="31">
        <v>45071</v>
      </c>
      <c r="I6032" s="20" t="s">
        <v>81</v>
      </c>
      <c r="K6032" s="61" t="str">
        <f ca="1">LeaveTracker[[#This Row],[Days]]&amp;" "&amp;LeaveTracker[[#This Row],[Type of Leave]]</f>
        <v>1 SL</v>
      </c>
      <c r="L6032" s="23">
        <f ca="1">NETWORKDAYS(LeaveTracker[[#This Row],[Start Date]],LeaveTracker[[#This Row],[End Date]],lstHolidays)</f>
        <v>1</v>
      </c>
      <c r="M6032" s="27"/>
    </row>
    <row r="6033" spans="1:13" ht="30" customHeight="1" x14ac:dyDescent="0.3">
      <c r="A6033" s="27">
        <f t="shared" si="69"/>
        <v>2220</v>
      </c>
      <c r="B6033" s="31">
        <v>45086</v>
      </c>
      <c r="C6033" s="31">
        <v>45072</v>
      </c>
      <c r="D6033" s="19" t="s">
        <v>597</v>
      </c>
      <c r="E6033" s="19" t="str">
        <f>IF(ISBLANK(LeaveTracker[[#This Row],[Employee Name]]),"-----",VLOOKUP(LeaveTracker[[#This Row],[Employee Name]],Employees[[Employee Name]:[Office]],7))</f>
        <v>MAHOGANY MARKET</v>
      </c>
      <c r="F6033" s="19" t="str">
        <f>IF(ISBLANK(LeaveTracker[[#This Row],[Employee Name]]),"-----",VLOOKUP(LeaveTracker[[#This Row],[Employee Name]],Employees[[Employee Name]:[Office]],6))</f>
        <v>REGULAR</v>
      </c>
      <c r="G6033" s="31">
        <v>45076</v>
      </c>
      <c r="H6033" s="31">
        <v>45076</v>
      </c>
      <c r="I6033" s="20" t="s">
        <v>298</v>
      </c>
      <c r="J6033" s="43" t="s">
        <v>1003</v>
      </c>
      <c r="K6033" s="61" t="str">
        <f ca="1">LeaveTracker[[#This Row],[Days]]&amp;" "&amp;LeaveTracker[[#This Row],[Type of Leave]]</f>
        <v>1 OTHER</v>
      </c>
      <c r="L6033" s="23">
        <f ca="1">NETWORKDAYS(LeaveTracker[[#This Row],[Start Date]],LeaveTracker[[#This Row],[End Date]],lstHolidays)</f>
        <v>1</v>
      </c>
      <c r="M6033" s="27"/>
    </row>
    <row r="6034" spans="1:13" ht="30" customHeight="1" x14ac:dyDescent="0.3">
      <c r="A6034" s="27">
        <f t="shared" si="69"/>
        <v>2221</v>
      </c>
      <c r="B6034" s="31">
        <v>45086</v>
      </c>
      <c r="C6034" s="31">
        <v>45083</v>
      </c>
      <c r="D6034" s="19" t="s">
        <v>1809</v>
      </c>
      <c r="E6034" s="19" t="str">
        <f>IF(ISBLANK(LeaveTracker[[#This Row],[Employee Name]]),"-----",VLOOKUP(LeaveTracker[[#This Row],[Employee Name]],Employees[[Employee Name]:[Office]],7))</f>
        <v>CENRO</v>
      </c>
      <c r="F6034" s="19" t="str">
        <f>IF(ISBLANK(LeaveTracker[[#This Row],[Employee Name]]),"-----",VLOOKUP(LeaveTracker[[#This Row],[Employee Name]],Employees[[Employee Name]:[Office]],6))</f>
        <v>CASUAL</v>
      </c>
      <c r="G6034" s="31">
        <v>45082</v>
      </c>
      <c r="H6034" s="31">
        <v>45082</v>
      </c>
      <c r="I6034" s="20" t="s">
        <v>81</v>
      </c>
      <c r="K6034" s="61" t="str">
        <f ca="1">LeaveTracker[[#This Row],[Days]]&amp;" "&amp;LeaveTracker[[#This Row],[Type of Leave]]</f>
        <v>1 SL</v>
      </c>
      <c r="L6034" s="23">
        <f ca="1">NETWORKDAYS(LeaveTracker[[#This Row],[Start Date]],LeaveTracker[[#This Row],[End Date]],lstHolidays)</f>
        <v>1</v>
      </c>
      <c r="M6034" s="27"/>
    </row>
    <row r="6035" spans="1:13" ht="30" customHeight="1" x14ac:dyDescent="0.3">
      <c r="A6035" s="27">
        <f t="shared" si="69"/>
        <v>2222</v>
      </c>
      <c r="B6035" s="31">
        <v>45086</v>
      </c>
      <c r="C6035" s="31">
        <v>45084</v>
      </c>
      <c r="D6035" s="19" t="s">
        <v>2129</v>
      </c>
      <c r="E6035" s="19" t="str">
        <f>IF(ISBLANK(LeaveTracker[[#This Row],[Employee Name]]),"-----",VLOOKUP(LeaveTracker[[#This Row],[Employee Name]],Employees[[Employee Name]:[Office]],7))</f>
        <v>CEO</v>
      </c>
      <c r="F6035" s="19">
        <f>IF(ISBLANK(LeaveTracker[[#This Row],[Employee Name]]),"-----",VLOOKUP(LeaveTracker[[#This Row],[Employee Name]],Employees[[Employee Name]:[Office]],6))</f>
        <v>0</v>
      </c>
      <c r="G6035" s="31">
        <v>45083</v>
      </c>
      <c r="H6035" s="31">
        <v>45083</v>
      </c>
      <c r="I6035" s="20" t="s">
        <v>298</v>
      </c>
      <c r="J6035" s="43" t="s">
        <v>1003</v>
      </c>
      <c r="K6035" s="61" t="str">
        <f ca="1">LeaveTracker[[#This Row],[Days]]&amp;" "&amp;LeaveTracker[[#This Row],[Type of Leave]]</f>
        <v>1 OTHER</v>
      </c>
      <c r="L6035" s="23">
        <f ca="1">NETWORKDAYS(LeaveTracker[[#This Row],[Start Date]],LeaveTracker[[#This Row],[End Date]],lstHolidays)</f>
        <v>1</v>
      </c>
      <c r="M6035" s="27"/>
    </row>
    <row r="6036" spans="1:13" ht="30" customHeight="1" x14ac:dyDescent="0.3">
      <c r="A6036" s="27">
        <f t="shared" si="69"/>
        <v>2223</v>
      </c>
      <c r="B6036" s="31">
        <v>45086</v>
      </c>
      <c r="C6036" s="31">
        <v>45079</v>
      </c>
      <c r="D6036" s="19" t="s">
        <v>1311</v>
      </c>
      <c r="E6036" s="19" t="str">
        <f>IF(ISBLANK(LeaveTracker[[#This Row],[Employee Name]]),"-----",VLOOKUP(LeaveTracker[[#This Row],[Employee Name]],Employees[[Employee Name]:[Office]],7))</f>
        <v>CEO</v>
      </c>
      <c r="F6036" s="19" t="str">
        <f>IF(ISBLANK(LeaveTracker[[#This Row],[Employee Name]]),"-----",VLOOKUP(LeaveTracker[[#This Row],[Employee Name]],Employees[[Employee Name]:[Office]],6))</f>
        <v>REGULAR</v>
      </c>
      <c r="G6036" s="31">
        <v>45078</v>
      </c>
      <c r="H6036" s="31">
        <v>45078</v>
      </c>
      <c r="I6036" s="20" t="s">
        <v>81</v>
      </c>
      <c r="K6036" s="61" t="str">
        <f ca="1">LeaveTracker[[#This Row],[Days]]&amp;" "&amp;LeaveTracker[[#This Row],[Type of Leave]]</f>
        <v>1 SL</v>
      </c>
      <c r="L6036" s="23">
        <f ca="1">NETWORKDAYS(LeaveTracker[[#This Row],[Start Date]],LeaveTracker[[#This Row],[End Date]],lstHolidays)</f>
        <v>1</v>
      </c>
      <c r="M6036" s="27"/>
    </row>
    <row r="6037" spans="1:13" ht="30" customHeight="1" x14ac:dyDescent="0.3">
      <c r="A6037" s="27">
        <f t="shared" si="69"/>
        <v>2224</v>
      </c>
      <c r="B6037" s="31">
        <v>45086</v>
      </c>
      <c r="C6037" s="31">
        <v>45083</v>
      </c>
      <c r="D6037" s="19" t="s">
        <v>1311</v>
      </c>
      <c r="E6037" s="19" t="str">
        <f>IF(ISBLANK(LeaveTracker[[#This Row],[Employee Name]]),"-----",VLOOKUP(LeaveTracker[[#This Row],[Employee Name]],Employees[[Employee Name]:[Office]],7))</f>
        <v>CEO</v>
      </c>
      <c r="F6037" s="19" t="str">
        <f>IF(ISBLANK(LeaveTracker[[#This Row],[Employee Name]]),"-----",VLOOKUP(LeaveTracker[[#This Row],[Employee Name]],Employees[[Employee Name]:[Office]],6))</f>
        <v>REGULAR</v>
      </c>
      <c r="G6037" s="31">
        <v>45082</v>
      </c>
      <c r="H6037" s="31">
        <v>45082</v>
      </c>
      <c r="I6037" s="20" t="s">
        <v>81</v>
      </c>
      <c r="K6037" s="61" t="str">
        <f ca="1">LeaveTracker[[#This Row],[Days]]&amp;" "&amp;LeaveTracker[[#This Row],[Type of Leave]]</f>
        <v>1 SL</v>
      </c>
      <c r="L6037" s="23">
        <f ca="1">NETWORKDAYS(LeaveTracker[[#This Row],[Start Date]],LeaveTracker[[#This Row],[End Date]],lstHolidays)</f>
        <v>1</v>
      </c>
      <c r="M6037" s="27"/>
    </row>
    <row r="6038" spans="1:13" ht="30" customHeight="1" x14ac:dyDescent="0.3">
      <c r="A6038" s="27">
        <f t="shared" si="69"/>
        <v>2225</v>
      </c>
      <c r="B6038" s="31">
        <v>45086</v>
      </c>
      <c r="C6038" s="31">
        <v>45083</v>
      </c>
      <c r="D6038" s="19" t="s">
        <v>2116</v>
      </c>
      <c r="E6038" s="19" t="str">
        <f>IF(ISBLANK(LeaveTracker[[#This Row],[Employee Name]]),"-----",VLOOKUP(LeaveTracker[[#This Row],[Employee Name]],Employees[[Employee Name]:[Office]],7))</f>
        <v>CENRO</v>
      </c>
      <c r="F6038" s="19">
        <f>IF(ISBLANK(LeaveTracker[[#This Row],[Employee Name]]),"-----",VLOOKUP(LeaveTracker[[#This Row],[Employee Name]],Employees[[Employee Name]:[Office]],6))</f>
        <v>0</v>
      </c>
      <c r="G6038" s="31">
        <v>45079</v>
      </c>
      <c r="H6038" s="31">
        <v>45080</v>
      </c>
      <c r="I6038" s="20" t="s">
        <v>81</v>
      </c>
      <c r="K6038" s="61" t="str">
        <f ca="1">LeaveTracker[[#This Row],[Days]]&amp;" "&amp;LeaveTracker[[#This Row],[Type of Leave]]</f>
        <v>1 SL</v>
      </c>
      <c r="L6038" s="23">
        <f ca="1">NETWORKDAYS(LeaveTracker[[#This Row],[Start Date]],LeaveTracker[[#This Row],[End Date]],lstHolidays)</f>
        <v>1</v>
      </c>
      <c r="M6038" s="27"/>
    </row>
    <row r="6039" spans="1:13" ht="30" customHeight="1" x14ac:dyDescent="0.3">
      <c r="A6039" s="27">
        <f t="shared" si="69"/>
        <v>2226</v>
      </c>
      <c r="B6039" s="31">
        <v>45086</v>
      </c>
      <c r="D6039" s="19" t="s">
        <v>2227</v>
      </c>
      <c r="E6039" s="19" t="str">
        <f>IF(ISBLANK(LeaveTracker[[#This Row],[Employee Name]]),"-----",VLOOKUP(LeaveTracker[[#This Row],[Employee Name]],Employees[[Employee Name]:[Office]],7))</f>
        <v>CENRO</v>
      </c>
      <c r="F6039" s="19">
        <f>IF(ISBLANK(LeaveTracker[[#This Row],[Employee Name]]),"-----",VLOOKUP(LeaveTracker[[#This Row],[Employee Name]],Employees[[Employee Name]:[Office]],6))</f>
        <v>0</v>
      </c>
      <c r="G6039" s="31">
        <v>45083</v>
      </c>
      <c r="H6039" s="31">
        <v>45083</v>
      </c>
      <c r="I6039" s="20" t="s">
        <v>82</v>
      </c>
      <c r="K6039" s="61" t="str">
        <f ca="1">LeaveTracker[[#This Row],[Days]]&amp;" "&amp;LeaveTracker[[#This Row],[Type of Leave]]</f>
        <v>1 VL</v>
      </c>
      <c r="L6039" s="23">
        <f ca="1">NETWORKDAYS(LeaveTracker[[#This Row],[Start Date]],LeaveTracker[[#This Row],[End Date]],lstHolidays)</f>
        <v>1</v>
      </c>
      <c r="M6039" s="27"/>
    </row>
    <row r="6040" spans="1:13" ht="30" customHeight="1" x14ac:dyDescent="0.3">
      <c r="A6040" s="27">
        <f t="shared" si="69"/>
        <v>2227</v>
      </c>
      <c r="B6040" s="31">
        <v>45086</v>
      </c>
      <c r="D6040" s="19" t="s">
        <v>2227</v>
      </c>
      <c r="E6040" s="19" t="str">
        <f>IF(ISBLANK(LeaveTracker[[#This Row],[Employee Name]]),"-----",VLOOKUP(LeaveTracker[[#This Row],[Employee Name]],Employees[[Employee Name]:[Office]],7))</f>
        <v>CENRO</v>
      </c>
      <c r="F6040" s="19">
        <f>IF(ISBLANK(LeaveTracker[[#This Row],[Employee Name]]),"-----",VLOOKUP(LeaveTracker[[#This Row],[Employee Name]],Employees[[Employee Name]:[Office]],6))</f>
        <v>0</v>
      </c>
      <c r="G6040" s="31">
        <v>45086</v>
      </c>
      <c r="H6040" s="31">
        <v>45086</v>
      </c>
      <c r="I6040" s="20" t="s">
        <v>82</v>
      </c>
      <c r="K6040" s="61" t="str">
        <f ca="1">LeaveTracker[[#This Row],[Days]]&amp;" "&amp;LeaveTracker[[#This Row],[Type of Leave]]</f>
        <v>1 VL</v>
      </c>
      <c r="L6040" s="23">
        <f ca="1">NETWORKDAYS(LeaveTracker[[#This Row],[Start Date]],LeaveTracker[[#This Row],[End Date]],lstHolidays)</f>
        <v>1</v>
      </c>
      <c r="M6040" s="27"/>
    </row>
    <row r="6041" spans="1:13" ht="30" customHeight="1" x14ac:dyDescent="0.3">
      <c r="A6041" s="27">
        <f t="shared" si="69"/>
        <v>2228</v>
      </c>
      <c r="B6041" s="31">
        <v>45086</v>
      </c>
      <c r="D6041" s="19" t="s">
        <v>2227</v>
      </c>
      <c r="E6041" s="19" t="str">
        <f>IF(ISBLANK(LeaveTracker[[#This Row],[Employee Name]]),"-----",VLOOKUP(LeaveTracker[[#This Row],[Employee Name]],Employees[[Employee Name]:[Office]],7))</f>
        <v>CENRO</v>
      </c>
      <c r="F6041" s="19">
        <f>IF(ISBLANK(LeaveTracker[[#This Row],[Employee Name]]),"-----",VLOOKUP(LeaveTracker[[#This Row],[Employee Name]],Employees[[Employee Name]:[Office]],6))</f>
        <v>0</v>
      </c>
      <c r="G6041" s="31">
        <v>45091</v>
      </c>
      <c r="H6041" s="31">
        <v>45091</v>
      </c>
      <c r="I6041" s="20" t="s">
        <v>82</v>
      </c>
      <c r="K6041" s="61" t="str">
        <f ca="1">LeaveTracker[[#This Row],[Days]]&amp;" "&amp;LeaveTracker[[#This Row],[Type of Leave]]</f>
        <v>1 VL</v>
      </c>
      <c r="L6041" s="23">
        <f ca="1">NETWORKDAYS(LeaveTracker[[#This Row],[Start Date]],LeaveTracker[[#This Row],[End Date]],lstHolidays)</f>
        <v>1</v>
      </c>
      <c r="M6041" s="27"/>
    </row>
    <row r="6042" spans="1:13" ht="30" customHeight="1" x14ac:dyDescent="0.3">
      <c r="A6042" s="27">
        <f t="shared" si="69"/>
        <v>2229</v>
      </c>
      <c r="B6042" s="31">
        <v>45086</v>
      </c>
      <c r="D6042" s="19" t="s">
        <v>2227</v>
      </c>
      <c r="E6042" s="19" t="str">
        <f>IF(ISBLANK(LeaveTracker[[#This Row],[Employee Name]]),"-----",VLOOKUP(LeaveTracker[[#This Row],[Employee Name]],Employees[[Employee Name]:[Office]],7))</f>
        <v>CENRO</v>
      </c>
      <c r="F6042" s="19">
        <f>IF(ISBLANK(LeaveTracker[[#This Row],[Employee Name]]),"-----",VLOOKUP(LeaveTracker[[#This Row],[Employee Name]],Employees[[Employee Name]:[Office]],6))</f>
        <v>0</v>
      </c>
      <c r="G6042" s="31">
        <v>45093</v>
      </c>
      <c r="H6042" s="31">
        <v>45093</v>
      </c>
      <c r="I6042" s="20" t="s">
        <v>82</v>
      </c>
      <c r="K6042" s="61" t="str">
        <f ca="1">LeaveTracker[[#This Row],[Days]]&amp;" "&amp;LeaveTracker[[#This Row],[Type of Leave]]</f>
        <v>1 VL</v>
      </c>
      <c r="L6042" s="23">
        <f ca="1">NETWORKDAYS(LeaveTracker[[#This Row],[Start Date]],LeaveTracker[[#This Row],[End Date]],lstHolidays)</f>
        <v>1</v>
      </c>
      <c r="M6042" s="27"/>
    </row>
    <row r="6043" spans="1:13" ht="30" customHeight="1" x14ac:dyDescent="0.3">
      <c r="A6043" s="27">
        <f t="shared" si="69"/>
        <v>2230</v>
      </c>
      <c r="B6043" s="31">
        <v>45086</v>
      </c>
      <c r="D6043" s="19" t="s">
        <v>2227</v>
      </c>
      <c r="E6043" s="19" t="str">
        <f>IF(ISBLANK(LeaveTracker[[#This Row],[Employee Name]]),"-----",VLOOKUP(LeaveTracker[[#This Row],[Employee Name]],Employees[[Employee Name]:[Office]],7))</f>
        <v>CENRO</v>
      </c>
      <c r="F6043" s="19">
        <f>IF(ISBLANK(LeaveTracker[[#This Row],[Employee Name]]),"-----",VLOOKUP(LeaveTracker[[#This Row],[Employee Name]],Employees[[Employee Name]:[Office]],6))</f>
        <v>0</v>
      </c>
      <c r="G6043" s="31">
        <v>45097</v>
      </c>
      <c r="H6043" s="31">
        <v>45097</v>
      </c>
      <c r="I6043" s="20" t="s">
        <v>82</v>
      </c>
      <c r="K6043" s="61" t="str">
        <f ca="1">LeaveTracker[[#This Row],[Days]]&amp;" "&amp;LeaveTracker[[#This Row],[Type of Leave]]</f>
        <v>1 VL</v>
      </c>
      <c r="L6043" s="23">
        <f ca="1">NETWORKDAYS(LeaveTracker[[#This Row],[Start Date]],LeaveTracker[[#This Row],[End Date]],lstHolidays)</f>
        <v>1</v>
      </c>
      <c r="M6043" s="27"/>
    </row>
    <row r="6044" spans="1:13" ht="30" customHeight="1" x14ac:dyDescent="0.3">
      <c r="A6044" s="27">
        <f t="shared" si="69"/>
        <v>2231</v>
      </c>
      <c r="B6044" s="31">
        <v>45086</v>
      </c>
      <c r="C6044" s="31">
        <v>45083</v>
      </c>
      <c r="D6044" s="19" t="s">
        <v>1919</v>
      </c>
      <c r="E6044" s="19" t="str">
        <f>IF(ISBLANK(LeaveTracker[[#This Row],[Employee Name]]),"-----",VLOOKUP(LeaveTracker[[#This Row],[Employee Name]],Employees[[Employee Name]:[Office]],7))</f>
        <v>COOP</v>
      </c>
      <c r="F6044" s="19" t="str">
        <f>IF(ISBLANK(LeaveTracker[[#This Row],[Employee Name]]),"-----",VLOOKUP(LeaveTracker[[#This Row],[Employee Name]],Employees[[Employee Name]:[Office]],6))</f>
        <v>JOBCON</v>
      </c>
      <c r="G6044" s="31">
        <v>45082</v>
      </c>
      <c r="H6044" s="31">
        <v>45082</v>
      </c>
      <c r="I6044" s="20" t="s">
        <v>81</v>
      </c>
      <c r="J6044" s="43" t="s">
        <v>2392</v>
      </c>
      <c r="K6044" s="61" t="str">
        <f ca="1">LeaveTracker[[#This Row],[Days]]&amp;" "&amp;LeaveTracker[[#This Row],[Type of Leave]]</f>
        <v>1 SL</v>
      </c>
      <c r="L6044" s="23">
        <f ca="1">NETWORKDAYS(LeaveTracker[[#This Row],[Start Date]],LeaveTracker[[#This Row],[End Date]],lstHolidays)</f>
        <v>1</v>
      </c>
      <c r="M6044" s="27"/>
    </row>
    <row r="6045" spans="1:13" ht="30" customHeight="1" x14ac:dyDescent="0.3">
      <c r="A6045" s="27">
        <f t="shared" si="69"/>
        <v>2232</v>
      </c>
      <c r="B6045" s="31">
        <v>45086</v>
      </c>
      <c r="C6045" s="31">
        <v>45082</v>
      </c>
      <c r="D6045" s="19" t="s">
        <v>2276</v>
      </c>
      <c r="E6045" s="19">
        <f>IF(ISBLANK(LeaveTracker[[#This Row],[Employee Name]]),"-----",VLOOKUP(LeaveTracker[[#This Row],[Employee Name]],Employees[[Employee Name]:[Office]],7))</f>
        <v>0</v>
      </c>
      <c r="F6045" s="19">
        <f>IF(ISBLANK(LeaveTracker[[#This Row],[Employee Name]]),"-----",VLOOKUP(LeaveTracker[[#This Row],[Employee Name]],Employees[[Employee Name]:[Office]],6))</f>
        <v>0</v>
      </c>
      <c r="G6045" s="31">
        <v>45079</v>
      </c>
      <c r="H6045" s="31">
        <v>45079</v>
      </c>
      <c r="I6045" s="20" t="s">
        <v>81</v>
      </c>
      <c r="J6045" s="43" t="s">
        <v>2392</v>
      </c>
      <c r="K6045" s="61" t="str">
        <f ca="1">LeaveTracker[[#This Row],[Days]]&amp;" "&amp;LeaveTracker[[#This Row],[Type of Leave]]</f>
        <v>1 SL</v>
      </c>
      <c r="L6045" s="23">
        <f ca="1">NETWORKDAYS(LeaveTracker[[#This Row],[Start Date]],LeaveTracker[[#This Row],[End Date]],lstHolidays)</f>
        <v>1</v>
      </c>
      <c r="M6045" s="27"/>
    </row>
    <row r="6046" spans="1:13" ht="30" customHeight="1" x14ac:dyDescent="0.3">
      <c r="A6046" s="27">
        <f t="shared" si="69"/>
        <v>2233</v>
      </c>
      <c r="B6046" s="31">
        <v>45086</v>
      </c>
      <c r="D6046" s="19" t="s">
        <v>2276</v>
      </c>
      <c r="E6046" s="19">
        <f>IF(ISBLANK(LeaveTracker[[#This Row],[Employee Name]]),"-----",VLOOKUP(LeaveTracker[[#This Row],[Employee Name]],Employees[[Employee Name]:[Office]],7))</f>
        <v>0</v>
      </c>
      <c r="F6046" s="19">
        <f>IF(ISBLANK(LeaveTracker[[#This Row],[Employee Name]]),"-----",VLOOKUP(LeaveTracker[[#This Row],[Employee Name]],Employees[[Employee Name]:[Office]],6))</f>
        <v>0</v>
      </c>
      <c r="G6046" s="31">
        <v>45072</v>
      </c>
      <c r="H6046" s="31">
        <v>45072</v>
      </c>
      <c r="I6046" s="20" t="s">
        <v>81</v>
      </c>
      <c r="J6046" s="43" t="s">
        <v>2392</v>
      </c>
      <c r="K6046" s="61" t="str">
        <f ca="1">LeaveTracker[[#This Row],[Days]]&amp;" "&amp;LeaveTracker[[#This Row],[Type of Leave]]</f>
        <v>1 SL</v>
      </c>
      <c r="L6046" s="23">
        <f ca="1">NETWORKDAYS(LeaveTracker[[#This Row],[Start Date]],LeaveTracker[[#This Row],[End Date]],lstHolidays)</f>
        <v>1</v>
      </c>
      <c r="M6046" s="27"/>
    </row>
    <row r="6047" spans="1:13" ht="30" customHeight="1" x14ac:dyDescent="0.3">
      <c r="A6047" s="27">
        <f t="shared" si="69"/>
        <v>2234</v>
      </c>
      <c r="B6047" s="31">
        <v>45086</v>
      </c>
      <c r="C6047" s="31">
        <v>45082</v>
      </c>
      <c r="D6047" s="19" t="s">
        <v>304</v>
      </c>
      <c r="E6047" s="19" t="str">
        <f>IF(ISBLANK(LeaveTracker[[#This Row],[Employee Name]]),"-----",VLOOKUP(LeaveTracker[[#This Row],[Employee Name]],Employees[[Employee Name]:[Office]],7))</f>
        <v>TOPS (ADMIN CSU)</v>
      </c>
      <c r="F6047" s="19" t="str">
        <f>IF(ISBLANK(LeaveTracker[[#This Row],[Employee Name]]),"-----",VLOOKUP(LeaveTracker[[#This Row],[Employee Name]],Employees[[Employee Name]:[Office]],6))</f>
        <v>REGULAR</v>
      </c>
      <c r="G6047" s="31">
        <v>45077</v>
      </c>
      <c r="H6047" s="31">
        <v>45077</v>
      </c>
      <c r="I6047" s="20" t="s">
        <v>81</v>
      </c>
      <c r="K6047" s="61" t="str">
        <f ca="1">LeaveTracker[[#This Row],[Days]]&amp;" "&amp;LeaveTracker[[#This Row],[Type of Leave]]</f>
        <v>1 SL</v>
      </c>
      <c r="L6047" s="23">
        <f ca="1">NETWORKDAYS(LeaveTracker[[#This Row],[Start Date]],LeaveTracker[[#This Row],[End Date]],lstHolidays)</f>
        <v>1</v>
      </c>
      <c r="M6047" s="27"/>
    </row>
    <row r="6048" spans="1:13" ht="30" customHeight="1" x14ac:dyDescent="0.3">
      <c r="A6048" s="27">
        <f t="shared" si="69"/>
        <v>2235</v>
      </c>
      <c r="B6048" s="31">
        <v>45086</v>
      </c>
      <c r="C6048" s="31">
        <v>45082</v>
      </c>
      <c r="D6048" s="19" t="s">
        <v>304</v>
      </c>
      <c r="E6048" s="19" t="str">
        <f>IF(ISBLANK(LeaveTracker[[#This Row],[Employee Name]]),"-----",VLOOKUP(LeaveTracker[[#This Row],[Employee Name]],Employees[[Employee Name]:[Office]],7))</f>
        <v>TOPS (ADMIN CSU)</v>
      </c>
      <c r="F6048" s="19" t="str">
        <f>IF(ISBLANK(LeaveTracker[[#This Row],[Employee Name]]),"-----",VLOOKUP(LeaveTracker[[#This Row],[Employee Name]],Employees[[Employee Name]:[Office]],6))</f>
        <v>REGULAR</v>
      </c>
      <c r="G6048" s="31">
        <v>45079</v>
      </c>
      <c r="H6048" s="31">
        <v>45079</v>
      </c>
      <c r="I6048" s="20" t="s">
        <v>81</v>
      </c>
      <c r="K6048" s="61" t="str">
        <f ca="1">LeaveTracker[[#This Row],[Days]]&amp;" "&amp;LeaveTracker[[#This Row],[Type of Leave]]</f>
        <v>1 SL</v>
      </c>
      <c r="L6048" s="23">
        <f ca="1">NETWORKDAYS(LeaveTracker[[#This Row],[Start Date]],LeaveTracker[[#This Row],[End Date]],lstHolidays)</f>
        <v>1</v>
      </c>
      <c r="M6048" s="27"/>
    </row>
    <row r="6049" spans="1:13" ht="30" customHeight="1" x14ac:dyDescent="0.3">
      <c r="A6049" s="27">
        <f t="shared" si="69"/>
        <v>2236</v>
      </c>
      <c r="B6049" s="31">
        <v>45086</v>
      </c>
      <c r="C6049" s="31">
        <v>45082</v>
      </c>
      <c r="D6049" s="19" t="s">
        <v>566</v>
      </c>
      <c r="E6049" s="19" t="str">
        <f>IF(ISBLANK(LeaveTracker[[#This Row],[Employee Name]]),"-----",VLOOKUP(LeaveTracker[[#This Row],[Employee Name]],Employees[[Employee Name]:[Office]],7))</f>
        <v>CENRO</v>
      </c>
      <c r="F6049" s="19" t="str">
        <f>IF(ISBLANK(LeaveTracker[[#This Row],[Employee Name]]),"-----",VLOOKUP(LeaveTracker[[#This Row],[Employee Name]],Employees[[Employee Name]:[Office]],6))</f>
        <v>REGULAR</v>
      </c>
      <c r="G6049" s="31">
        <v>45077</v>
      </c>
      <c r="H6049" s="31">
        <v>45077</v>
      </c>
      <c r="I6049" s="20" t="s">
        <v>82</v>
      </c>
      <c r="K6049" s="61" t="str">
        <f ca="1">LeaveTracker[[#This Row],[Days]]&amp;" "&amp;LeaveTracker[[#This Row],[Type of Leave]]</f>
        <v>1 VL</v>
      </c>
      <c r="L6049" s="23">
        <f ca="1">NETWORKDAYS(LeaveTracker[[#This Row],[Start Date]],LeaveTracker[[#This Row],[End Date]],lstHolidays)</f>
        <v>1</v>
      </c>
      <c r="M6049" s="27"/>
    </row>
    <row r="6050" spans="1:13" ht="30" customHeight="1" x14ac:dyDescent="0.3">
      <c r="A6050" s="27">
        <f t="shared" si="69"/>
        <v>2237</v>
      </c>
      <c r="B6050" s="31">
        <v>45086</v>
      </c>
      <c r="C6050" s="31">
        <v>45082</v>
      </c>
      <c r="D6050" s="19" t="s">
        <v>566</v>
      </c>
      <c r="E6050" s="19" t="str">
        <f>IF(ISBLANK(LeaveTracker[[#This Row],[Employee Name]]),"-----",VLOOKUP(LeaveTracker[[#This Row],[Employee Name]],Employees[[Employee Name]:[Office]],7))</f>
        <v>CENRO</v>
      </c>
      <c r="F6050" s="19" t="str">
        <f>IF(ISBLANK(LeaveTracker[[#This Row],[Employee Name]]),"-----",VLOOKUP(LeaveTracker[[#This Row],[Employee Name]],Employees[[Employee Name]:[Office]],6))</f>
        <v>REGULAR</v>
      </c>
      <c r="G6050" s="31">
        <v>45078</v>
      </c>
      <c r="H6050" s="31">
        <v>45079</v>
      </c>
      <c r="I6050" s="20" t="s">
        <v>82</v>
      </c>
      <c r="K6050" s="61" t="str">
        <f ca="1">LeaveTracker[[#This Row],[Days]]&amp;" "&amp;LeaveTracker[[#This Row],[Type of Leave]]</f>
        <v>2 VL</v>
      </c>
      <c r="L6050" s="23">
        <f ca="1">NETWORKDAYS(LeaveTracker[[#This Row],[Start Date]],LeaveTracker[[#This Row],[End Date]],lstHolidays)</f>
        <v>2</v>
      </c>
      <c r="M6050" s="27"/>
    </row>
    <row r="6051" spans="1:13" ht="30" customHeight="1" x14ac:dyDescent="0.3">
      <c r="A6051" s="27">
        <f t="shared" si="69"/>
        <v>2238</v>
      </c>
      <c r="B6051" s="31">
        <v>45086</v>
      </c>
      <c r="C6051" s="31">
        <v>45082</v>
      </c>
      <c r="D6051" s="19" t="s">
        <v>574</v>
      </c>
      <c r="E6051" s="19" t="str">
        <f>IF(ISBLANK(LeaveTracker[[#This Row],[Employee Name]]),"-----",VLOOKUP(LeaveTracker[[#This Row],[Employee Name]],Employees[[Employee Name]:[Office]],7))</f>
        <v>CCT</v>
      </c>
      <c r="F6051" s="19" t="str">
        <f>IF(ISBLANK(LeaveTracker[[#This Row],[Employee Name]]),"-----",VLOOKUP(LeaveTracker[[#This Row],[Employee Name]],Employees[[Employee Name]:[Office]],6))</f>
        <v>REGULAR</v>
      </c>
      <c r="G6051" s="31">
        <v>45079</v>
      </c>
      <c r="H6051" s="31">
        <v>45079</v>
      </c>
      <c r="I6051" s="20" t="s">
        <v>81</v>
      </c>
      <c r="K6051" s="61" t="str">
        <f ca="1">LeaveTracker[[#This Row],[Days]]&amp;" "&amp;LeaveTracker[[#This Row],[Type of Leave]]</f>
        <v>1 SL</v>
      </c>
      <c r="L6051" s="23">
        <f ca="1">NETWORKDAYS(LeaveTracker[[#This Row],[Start Date]],LeaveTracker[[#This Row],[End Date]],lstHolidays)</f>
        <v>1</v>
      </c>
      <c r="M6051" s="27"/>
    </row>
    <row r="6052" spans="1:13" ht="30" customHeight="1" x14ac:dyDescent="0.3">
      <c r="A6052" s="27">
        <f t="shared" ref="A6052:A6116" si="70">A6051+1</f>
        <v>2239</v>
      </c>
      <c r="B6052" s="31">
        <v>45086</v>
      </c>
      <c r="C6052" s="31">
        <v>45082</v>
      </c>
      <c r="D6052" s="19" t="s">
        <v>504</v>
      </c>
      <c r="E6052" s="19" t="str">
        <f>IF(ISBLANK(LeaveTracker[[#This Row],[Employee Name]]),"-----",VLOOKUP(LeaveTracker[[#This Row],[Employee Name]],Employees[[Employee Name]:[Office]],7))</f>
        <v>THRDC</v>
      </c>
      <c r="F6052" s="19" t="str">
        <f>IF(ISBLANK(LeaveTracker[[#This Row],[Employee Name]]),"-----",VLOOKUP(LeaveTracker[[#This Row],[Employee Name]],Employees[[Employee Name]:[Office]],6))</f>
        <v>REGULAR</v>
      </c>
      <c r="G6052" s="31">
        <v>45079</v>
      </c>
      <c r="H6052" s="31">
        <v>45079</v>
      </c>
      <c r="I6052" s="20" t="s">
        <v>81</v>
      </c>
      <c r="K6052" s="61" t="str">
        <f ca="1">LeaveTracker[[#This Row],[Days]]&amp;" "&amp;LeaveTracker[[#This Row],[Type of Leave]]</f>
        <v>1 SL</v>
      </c>
      <c r="L6052" s="23">
        <f ca="1">NETWORKDAYS(LeaveTracker[[#This Row],[Start Date]],LeaveTracker[[#This Row],[End Date]],lstHolidays)</f>
        <v>1</v>
      </c>
      <c r="M6052" s="27"/>
    </row>
    <row r="6053" spans="1:13" ht="30" customHeight="1" x14ac:dyDescent="0.3">
      <c r="A6053" s="27">
        <f t="shared" si="70"/>
        <v>2240</v>
      </c>
      <c r="B6053" s="31">
        <v>45086</v>
      </c>
      <c r="C6053" s="31">
        <v>45075</v>
      </c>
      <c r="D6053" s="19" t="s">
        <v>380</v>
      </c>
      <c r="E6053" s="19" t="str">
        <f>IF(ISBLANK(LeaveTracker[[#This Row],[Employee Name]]),"-----",VLOOKUP(LeaveTracker[[#This Row],[Employee Name]],Employees[[Employee Name]:[Office]],7))</f>
        <v>CCT</v>
      </c>
      <c r="F6053" s="19" t="str">
        <f>IF(ISBLANK(LeaveTracker[[#This Row],[Employee Name]]),"-----",VLOOKUP(LeaveTracker[[#This Row],[Employee Name]],Employees[[Employee Name]:[Office]],6))</f>
        <v>REGULAR</v>
      </c>
      <c r="G6053" s="31">
        <v>45082</v>
      </c>
      <c r="H6053" s="31">
        <v>45082</v>
      </c>
      <c r="I6053" s="20" t="s">
        <v>298</v>
      </c>
      <c r="J6053" s="43" t="s">
        <v>1003</v>
      </c>
      <c r="K6053" s="61" t="str">
        <f ca="1">LeaveTracker[[#This Row],[Days]]&amp;" "&amp;LeaveTracker[[#This Row],[Type of Leave]]</f>
        <v>1 OTHER</v>
      </c>
      <c r="L6053" s="23">
        <f ca="1">NETWORKDAYS(LeaveTracker[[#This Row],[Start Date]],LeaveTracker[[#This Row],[End Date]],lstHolidays)</f>
        <v>1</v>
      </c>
      <c r="M6053" s="27"/>
    </row>
    <row r="6054" spans="1:13" ht="30" customHeight="1" x14ac:dyDescent="0.3">
      <c r="A6054" s="27">
        <f t="shared" si="70"/>
        <v>2241</v>
      </c>
      <c r="B6054" s="31">
        <v>45086</v>
      </c>
      <c r="C6054" s="31">
        <v>45077</v>
      </c>
      <c r="D6054" s="19" t="s">
        <v>473</v>
      </c>
      <c r="E6054" s="19" t="str">
        <f>IF(ISBLANK(LeaveTracker[[#This Row],[Employee Name]]),"-----",VLOOKUP(LeaveTracker[[#This Row],[Employee Name]],Employees[[Employee Name]:[Office]],7))</f>
        <v>PIO</v>
      </c>
      <c r="F6054" s="19" t="str">
        <f>IF(ISBLANK(LeaveTracker[[#This Row],[Employee Name]]),"-----",VLOOKUP(LeaveTracker[[#This Row],[Employee Name]],Employees[[Employee Name]:[Office]],6))</f>
        <v>REGULAR</v>
      </c>
      <c r="G6054" s="31">
        <v>45075</v>
      </c>
      <c r="H6054" s="31">
        <v>45076</v>
      </c>
      <c r="I6054" s="20" t="s">
        <v>81</v>
      </c>
      <c r="K6054" s="61" t="str">
        <f ca="1">LeaveTracker[[#This Row],[Days]]&amp;" "&amp;LeaveTracker[[#This Row],[Type of Leave]]</f>
        <v>2 SL</v>
      </c>
      <c r="L6054" s="23">
        <f ca="1">NETWORKDAYS(LeaveTracker[[#This Row],[Start Date]],LeaveTracker[[#This Row],[End Date]],lstHolidays)</f>
        <v>2</v>
      </c>
      <c r="M6054" s="27"/>
    </row>
    <row r="6055" spans="1:13" ht="30" customHeight="1" x14ac:dyDescent="0.3">
      <c r="A6055" s="27">
        <f t="shared" si="70"/>
        <v>2242</v>
      </c>
      <c r="B6055" s="31">
        <v>45086</v>
      </c>
      <c r="C6055" s="31">
        <v>45083</v>
      </c>
      <c r="D6055" s="19" t="s">
        <v>473</v>
      </c>
      <c r="E6055" s="19" t="str">
        <f>IF(ISBLANK(LeaveTracker[[#This Row],[Employee Name]]),"-----",VLOOKUP(LeaveTracker[[#This Row],[Employee Name]],Employees[[Employee Name]:[Office]],7))</f>
        <v>PIO</v>
      </c>
      <c r="F6055" s="19" t="str">
        <f>IF(ISBLANK(LeaveTracker[[#This Row],[Employee Name]]),"-----",VLOOKUP(LeaveTracker[[#This Row],[Employee Name]],Employees[[Employee Name]:[Office]],6))</f>
        <v>REGULAR</v>
      </c>
      <c r="G6055" s="31">
        <v>45082</v>
      </c>
      <c r="H6055" s="31">
        <v>45082</v>
      </c>
      <c r="I6055" s="20" t="s">
        <v>81</v>
      </c>
      <c r="K6055" s="61" t="str">
        <f ca="1">LeaveTracker[[#This Row],[Days]]&amp;" "&amp;LeaveTracker[[#This Row],[Type of Leave]]</f>
        <v>1 SL</v>
      </c>
      <c r="L6055" s="23">
        <f ca="1">NETWORKDAYS(LeaveTracker[[#This Row],[Start Date]],LeaveTracker[[#This Row],[End Date]],lstHolidays)</f>
        <v>1</v>
      </c>
      <c r="M6055" s="27"/>
    </row>
    <row r="6056" spans="1:13" ht="30" customHeight="1" x14ac:dyDescent="0.3">
      <c r="A6056" s="27">
        <f t="shared" si="70"/>
        <v>2243</v>
      </c>
      <c r="B6056" s="31">
        <v>45086</v>
      </c>
      <c r="C6056" s="31">
        <v>45082</v>
      </c>
      <c r="D6056" s="19" t="s">
        <v>541</v>
      </c>
      <c r="E6056" s="19" t="str">
        <f>IF(ISBLANK(LeaveTracker[[#This Row],[Employee Name]]),"-----",VLOOKUP(LeaveTracker[[#This Row],[Employee Name]],Employees[[Employee Name]:[Office]],7))</f>
        <v>LCR</v>
      </c>
      <c r="F6056" s="19" t="str">
        <f>IF(ISBLANK(LeaveTracker[[#This Row],[Employee Name]]),"-----",VLOOKUP(LeaveTracker[[#This Row],[Employee Name]],Employees[[Employee Name]:[Office]],6))</f>
        <v>REGULAR</v>
      </c>
      <c r="G6056" s="31">
        <v>45079</v>
      </c>
      <c r="H6056" s="31">
        <v>45079</v>
      </c>
      <c r="I6056" s="20" t="s">
        <v>81</v>
      </c>
      <c r="K6056" s="61" t="str">
        <f ca="1">LeaveTracker[[#This Row],[Days]]&amp;" "&amp;LeaveTracker[[#This Row],[Type of Leave]]</f>
        <v>1 SL</v>
      </c>
      <c r="L6056" s="23">
        <f ca="1">NETWORKDAYS(LeaveTracker[[#This Row],[Start Date]],LeaveTracker[[#This Row],[End Date]],lstHolidays)</f>
        <v>1</v>
      </c>
      <c r="M6056" s="27"/>
    </row>
    <row r="6057" spans="1:13" ht="30" customHeight="1" x14ac:dyDescent="0.3">
      <c r="A6057" s="27">
        <f t="shared" si="70"/>
        <v>2244</v>
      </c>
      <c r="B6057" s="31">
        <v>45086</v>
      </c>
      <c r="C6057" s="31">
        <v>45077</v>
      </c>
      <c r="D6057" s="19" t="s">
        <v>163</v>
      </c>
      <c r="E6057" s="19" t="str">
        <f>IF(ISBLANK(LeaveTracker[[#This Row],[Employee Name]]),"-----",VLOOKUP(LeaveTracker[[#This Row],[Employee Name]],Employees[[Employee Name]:[Office]],7))</f>
        <v>CHO</v>
      </c>
      <c r="F6057" s="19" t="str">
        <f>IF(ISBLANK(LeaveTracker[[#This Row],[Employee Name]]),"-----",VLOOKUP(LeaveTracker[[#This Row],[Employee Name]],Employees[[Employee Name]:[Office]],6))</f>
        <v>REGULAR</v>
      </c>
      <c r="G6057" s="31">
        <v>45069</v>
      </c>
      <c r="H6057" s="31">
        <v>45069</v>
      </c>
      <c r="I6057" s="20" t="s">
        <v>81</v>
      </c>
      <c r="K6057" s="61" t="str">
        <f ca="1">LeaveTracker[[#This Row],[Days]]&amp;" "&amp;LeaveTracker[[#This Row],[Type of Leave]]</f>
        <v>1 SL</v>
      </c>
      <c r="L6057" s="23">
        <f ca="1">NETWORKDAYS(LeaveTracker[[#This Row],[Start Date]],LeaveTracker[[#This Row],[End Date]],lstHolidays)</f>
        <v>1</v>
      </c>
      <c r="M6057" s="27"/>
    </row>
    <row r="6058" spans="1:13" ht="30" customHeight="1" x14ac:dyDescent="0.3">
      <c r="A6058" s="27">
        <f t="shared" si="70"/>
        <v>2245</v>
      </c>
      <c r="B6058" s="31">
        <v>45086</v>
      </c>
      <c r="C6058" s="31">
        <v>45083</v>
      </c>
      <c r="D6058" s="19" t="s">
        <v>538</v>
      </c>
      <c r="E6058" s="19" t="str">
        <f>IF(ISBLANK(LeaveTracker[[#This Row],[Employee Name]]),"-----",VLOOKUP(LeaveTracker[[#This Row],[Employee Name]],Employees[[Employee Name]:[Office]],7))</f>
        <v>LCR</v>
      </c>
      <c r="F6058" s="19" t="str">
        <f>IF(ISBLANK(LeaveTracker[[#This Row],[Employee Name]]),"-----",VLOOKUP(LeaveTracker[[#This Row],[Employee Name]],Employees[[Employee Name]:[Office]],6))</f>
        <v>REGULAR</v>
      </c>
      <c r="G6058" s="31">
        <v>45082</v>
      </c>
      <c r="H6058" s="31">
        <v>45082</v>
      </c>
      <c r="I6058" s="20" t="s">
        <v>81</v>
      </c>
      <c r="K6058" s="61" t="str">
        <f ca="1">LeaveTracker[[#This Row],[Days]]&amp;" "&amp;LeaveTracker[[#This Row],[Type of Leave]]</f>
        <v>1 SL</v>
      </c>
      <c r="L6058" s="23">
        <f ca="1">NETWORKDAYS(LeaveTracker[[#This Row],[Start Date]],LeaveTracker[[#This Row],[End Date]],lstHolidays)</f>
        <v>1</v>
      </c>
      <c r="M6058" s="27"/>
    </row>
    <row r="6059" spans="1:13" ht="30" customHeight="1" x14ac:dyDescent="0.3">
      <c r="A6059" s="27">
        <f t="shared" si="70"/>
        <v>2246</v>
      </c>
      <c r="B6059" s="31">
        <v>45086</v>
      </c>
      <c r="C6059" s="31">
        <v>45082</v>
      </c>
      <c r="D6059" s="19" t="s">
        <v>402</v>
      </c>
      <c r="E6059" s="19" t="str">
        <f>IF(ISBLANK(LeaveTracker[[#This Row],[Employee Name]]),"-----",VLOOKUP(LeaveTracker[[#This Row],[Employee Name]],Employees[[Employee Name]:[Office]],7))</f>
        <v>CTO</v>
      </c>
      <c r="F6059" s="19" t="str">
        <f>IF(ISBLANK(LeaveTracker[[#This Row],[Employee Name]]),"-----",VLOOKUP(LeaveTracker[[#This Row],[Employee Name]],Employees[[Employee Name]:[Office]],6))</f>
        <v>REGULAR</v>
      </c>
      <c r="G6059" s="31">
        <v>45080</v>
      </c>
      <c r="H6059" s="31">
        <v>45080</v>
      </c>
      <c r="I6059" s="20" t="s">
        <v>81</v>
      </c>
      <c r="K6059" s="61" t="str">
        <f ca="1">LeaveTracker[[#This Row],[Days]]&amp;" "&amp;LeaveTracker[[#This Row],[Type of Leave]]</f>
        <v>0 SL</v>
      </c>
      <c r="L6059" s="23">
        <f ca="1">NETWORKDAYS(LeaveTracker[[#This Row],[Start Date]],LeaveTracker[[#This Row],[End Date]],lstHolidays)</f>
        <v>0</v>
      </c>
      <c r="M6059" s="27"/>
    </row>
    <row r="6060" spans="1:13" ht="30" customHeight="1" x14ac:dyDescent="0.3">
      <c r="A6060" s="27">
        <f t="shared" si="70"/>
        <v>2247</v>
      </c>
      <c r="B6060" s="31">
        <v>45086</v>
      </c>
      <c r="C6060" s="31">
        <v>45082</v>
      </c>
      <c r="D6060" s="19" t="s">
        <v>121</v>
      </c>
      <c r="E6060" s="19" t="str">
        <f>IF(ISBLANK(LeaveTracker[[#This Row],[Employee Name]]),"-----",VLOOKUP(LeaveTracker[[#This Row],[Employee Name]],Employees[[Employee Name]:[Office]],7))</f>
        <v>CHARACTER OFFICE</v>
      </c>
      <c r="F6060" s="19" t="str">
        <f>IF(ISBLANK(LeaveTracker[[#This Row],[Employee Name]]),"-----",VLOOKUP(LeaveTracker[[#This Row],[Employee Name]],Employees[[Employee Name]:[Office]],6))</f>
        <v>REGULAR</v>
      </c>
      <c r="G6060" s="31">
        <v>45090</v>
      </c>
      <c r="H6060" s="31">
        <v>45092</v>
      </c>
      <c r="I6060" s="20" t="s">
        <v>82</v>
      </c>
      <c r="K6060" s="61" t="str">
        <f ca="1">LeaveTracker[[#This Row],[Days]]&amp;" "&amp;LeaveTracker[[#This Row],[Type of Leave]]</f>
        <v>3 VL</v>
      </c>
      <c r="L6060" s="23">
        <f ca="1">NETWORKDAYS(LeaveTracker[[#This Row],[Start Date]],LeaveTracker[[#This Row],[End Date]],lstHolidays)</f>
        <v>3</v>
      </c>
      <c r="M6060" s="27"/>
    </row>
    <row r="6061" spans="1:13" ht="30" customHeight="1" x14ac:dyDescent="0.3">
      <c r="A6061" s="27">
        <f t="shared" si="70"/>
        <v>2248</v>
      </c>
      <c r="B6061" s="31">
        <v>45086</v>
      </c>
      <c r="C6061" s="31">
        <v>45082</v>
      </c>
      <c r="D6061" s="19" t="s">
        <v>121</v>
      </c>
      <c r="E6061" s="19" t="str">
        <f>IF(ISBLANK(LeaveTracker[[#This Row],[Employee Name]]),"-----",VLOOKUP(LeaveTracker[[#This Row],[Employee Name]],Employees[[Employee Name]:[Office]],7))</f>
        <v>CHARACTER OFFICE</v>
      </c>
      <c r="F6061" s="19" t="str">
        <f>IF(ISBLANK(LeaveTracker[[#This Row],[Employee Name]]),"-----",VLOOKUP(LeaveTracker[[#This Row],[Employee Name]],Employees[[Employee Name]:[Office]],6))</f>
        <v>REGULAR</v>
      </c>
      <c r="G6061" s="31">
        <v>45078</v>
      </c>
      <c r="H6061" s="31">
        <v>45079</v>
      </c>
      <c r="I6061" s="20" t="s">
        <v>81</v>
      </c>
      <c r="K6061" s="61" t="str">
        <f ca="1">LeaveTracker[[#This Row],[Days]]&amp;" "&amp;LeaveTracker[[#This Row],[Type of Leave]]</f>
        <v>2 SL</v>
      </c>
      <c r="L6061" s="23">
        <f ca="1">NETWORKDAYS(LeaveTracker[[#This Row],[Start Date]],LeaveTracker[[#This Row],[End Date]],lstHolidays)</f>
        <v>2</v>
      </c>
      <c r="M6061" s="27"/>
    </row>
    <row r="6062" spans="1:13" ht="30" customHeight="1" x14ac:dyDescent="0.3">
      <c r="A6062" s="27">
        <f t="shared" si="70"/>
        <v>2249</v>
      </c>
      <c r="B6062" s="31">
        <v>45086</v>
      </c>
      <c r="C6062" s="31">
        <v>45083</v>
      </c>
      <c r="D6062" s="19" t="s">
        <v>171</v>
      </c>
      <c r="E6062" s="19" t="str">
        <f>IF(ISBLANK(LeaveTracker[[#This Row],[Employee Name]]),"-----",VLOOKUP(LeaveTracker[[#This Row],[Employee Name]],Employees[[Employee Name]:[Office]],7))</f>
        <v>HRMO</v>
      </c>
      <c r="F6062" s="19" t="str">
        <f>IF(ISBLANK(LeaveTracker[[#This Row],[Employee Name]]),"-----",VLOOKUP(LeaveTracker[[#This Row],[Employee Name]],Employees[[Employee Name]:[Office]],6))</f>
        <v>REGULAR</v>
      </c>
      <c r="G6062" s="31">
        <v>45082</v>
      </c>
      <c r="H6062" s="31">
        <v>45082</v>
      </c>
      <c r="I6062" s="19"/>
      <c r="K6062" s="61" t="str">
        <f ca="1">LeaveTracker[[#This Row],[Days]]&amp;" "&amp;LeaveTracker[[#This Row],[Type of Leave]]</f>
        <v xml:space="preserve">1 </v>
      </c>
      <c r="L6062" s="23">
        <f ca="1">NETWORKDAYS(LeaveTracker[[#This Row],[Start Date]],LeaveTracker[[#This Row],[End Date]],lstHolidays)</f>
        <v>1</v>
      </c>
      <c r="M6062" s="27"/>
    </row>
    <row r="6063" spans="1:13" ht="30" customHeight="1" x14ac:dyDescent="0.3">
      <c r="A6063" s="27">
        <f t="shared" si="70"/>
        <v>2250</v>
      </c>
      <c r="B6063" s="31">
        <v>45086</v>
      </c>
      <c r="C6063" s="31">
        <v>45075</v>
      </c>
      <c r="D6063" s="19" t="s">
        <v>1964</v>
      </c>
      <c r="E6063" s="19" t="str">
        <f>IF(ISBLANK(LeaveTracker[[#This Row],[Employee Name]]),"-----",VLOOKUP(LeaveTracker[[#This Row],[Employee Name]],Employees[[Employee Name]:[Office]],7))</f>
        <v>ONT</v>
      </c>
      <c r="F6063" s="19" t="str">
        <f>IF(ISBLANK(LeaveTracker[[#This Row],[Employee Name]]),"-----",VLOOKUP(LeaveTracker[[#This Row],[Employee Name]],Employees[[Employee Name]:[Office]],6))</f>
        <v>REGULAR</v>
      </c>
      <c r="G6063" s="31">
        <v>45078</v>
      </c>
      <c r="H6063" s="31">
        <v>45107</v>
      </c>
      <c r="I6063" s="20" t="s">
        <v>81</v>
      </c>
      <c r="K6063" s="61" t="str">
        <f ca="1">LeaveTracker[[#This Row],[Days]]&amp;" "&amp;LeaveTracker[[#This Row],[Type of Leave]]</f>
        <v>22 SL</v>
      </c>
      <c r="L6063" s="23">
        <f ca="1">NETWORKDAYS(LeaveTracker[[#This Row],[Start Date]],LeaveTracker[[#This Row],[End Date]],lstHolidays)</f>
        <v>22</v>
      </c>
      <c r="M6063" s="27"/>
    </row>
    <row r="6064" spans="1:13" ht="30" customHeight="1" x14ac:dyDescent="0.3">
      <c r="A6064" s="27">
        <f t="shared" si="70"/>
        <v>2251</v>
      </c>
      <c r="B6064" s="31">
        <v>45086</v>
      </c>
      <c r="C6064" s="31">
        <v>45075</v>
      </c>
      <c r="D6064" s="19" t="s">
        <v>1877</v>
      </c>
      <c r="E6064" s="19" t="str">
        <f>IF(ISBLANK(LeaveTracker[[#This Row],[Employee Name]]),"-----",VLOOKUP(LeaveTracker[[#This Row],[Employee Name]],Employees[[Employee Name]:[Office]],7))</f>
        <v>TICC</v>
      </c>
      <c r="F6064" s="19" t="str">
        <f>IF(ISBLANK(LeaveTracker[[#This Row],[Employee Name]]),"-----",VLOOKUP(LeaveTracker[[#This Row],[Employee Name]],Employees[[Employee Name]:[Office]],6))</f>
        <v>CASUAL</v>
      </c>
      <c r="G6064" s="31">
        <v>45082</v>
      </c>
      <c r="H6064" s="31">
        <v>45082</v>
      </c>
      <c r="I6064" s="20" t="s">
        <v>298</v>
      </c>
      <c r="J6064" s="43" t="s">
        <v>1003</v>
      </c>
      <c r="K6064" s="61" t="str">
        <f ca="1">LeaveTracker[[#This Row],[Days]]&amp;" "&amp;LeaveTracker[[#This Row],[Type of Leave]]</f>
        <v>1 OTHER</v>
      </c>
      <c r="L6064" s="23">
        <f ca="1">NETWORKDAYS(LeaveTracker[[#This Row],[Start Date]],LeaveTracker[[#This Row],[End Date]],lstHolidays)</f>
        <v>1</v>
      </c>
      <c r="M6064" s="27"/>
    </row>
    <row r="6065" spans="1:13" ht="30" customHeight="1" x14ac:dyDescent="0.3">
      <c r="A6065" s="27">
        <f t="shared" si="70"/>
        <v>2252</v>
      </c>
      <c r="B6065" s="31">
        <v>45086</v>
      </c>
      <c r="C6065" s="31">
        <v>45082</v>
      </c>
      <c r="D6065" s="19" t="s">
        <v>2030</v>
      </c>
      <c r="E6065" s="19" t="str">
        <f>IF(ISBLANK(LeaveTracker[[#This Row],[Employee Name]]),"-----",VLOOKUP(LeaveTracker[[#This Row],[Employee Name]],Employees[[Employee Name]:[Office]],7))</f>
        <v>EDP</v>
      </c>
      <c r="F6065" s="19" t="str">
        <f>IF(ISBLANK(LeaveTracker[[#This Row],[Employee Name]]),"-----",VLOOKUP(LeaveTracker[[#This Row],[Employee Name]],Employees[[Employee Name]:[Office]],6))</f>
        <v>CASUAL</v>
      </c>
      <c r="G6065" s="31">
        <v>45078</v>
      </c>
      <c r="H6065" s="31">
        <v>45079</v>
      </c>
      <c r="I6065" s="20" t="s">
        <v>81</v>
      </c>
      <c r="K6065" s="61" t="str">
        <f ca="1">LeaveTracker[[#This Row],[Days]]&amp;" "&amp;LeaveTracker[[#This Row],[Type of Leave]]</f>
        <v>2 SL</v>
      </c>
      <c r="L6065" s="23">
        <f ca="1">NETWORKDAYS(LeaveTracker[[#This Row],[Start Date]],LeaveTracker[[#This Row],[End Date]],lstHolidays)</f>
        <v>2</v>
      </c>
      <c r="M6065" s="27"/>
    </row>
    <row r="6066" spans="1:13" ht="30" customHeight="1" x14ac:dyDescent="0.3">
      <c r="A6066" s="27">
        <f t="shared" si="70"/>
        <v>2253</v>
      </c>
      <c r="B6066" s="31">
        <v>45086</v>
      </c>
      <c r="C6066" s="31">
        <v>45080</v>
      </c>
      <c r="D6066" s="19" t="s">
        <v>1845</v>
      </c>
      <c r="E6066" s="19" t="str">
        <f>IF(ISBLANK(LeaveTracker[[#This Row],[Employee Name]]),"-----",VLOOKUP(LeaveTracker[[#This Row],[Employee Name]],Employees[[Employee Name]:[Office]],7))</f>
        <v>EEO/CITY MARKET</v>
      </c>
      <c r="F6066" s="19" t="str">
        <f>IF(ISBLANK(LeaveTracker[[#This Row],[Employee Name]]),"-----",VLOOKUP(LeaveTracker[[#This Row],[Employee Name]],Employees[[Employee Name]:[Office]],6))</f>
        <v>CASUAL</v>
      </c>
      <c r="G6066" s="31">
        <v>45078</v>
      </c>
      <c r="H6066" s="31">
        <v>45079</v>
      </c>
      <c r="I6066" s="20" t="s">
        <v>81</v>
      </c>
      <c r="K6066" s="61" t="str">
        <f ca="1">LeaveTracker[[#This Row],[Days]]&amp;" "&amp;LeaveTracker[[#This Row],[Type of Leave]]</f>
        <v>2 SL</v>
      </c>
      <c r="L6066" s="23">
        <f ca="1">NETWORKDAYS(LeaveTracker[[#This Row],[Start Date]],LeaveTracker[[#This Row],[End Date]],lstHolidays)</f>
        <v>2</v>
      </c>
      <c r="M6066" s="27"/>
    </row>
    <row r="6067" spans="1:13" ht="30" customHeight="1" x14ac:dyDescent="0.3">
      <c r="A6067" s="27">
        <f t="shared" si="70"/>
        <v>2254</v>
      </c>
      <c r="B6067" s="31">
        <v>45086</v>
      </c>
      <c r="C6067" s="31">
        <v>45079</v>
      </c>
      <c r="D6067" s="19" t="s">
        <v>1791</v>
      </c>
      <c r="E6067" s="19" t="str">
        <f>IF(ISBLANK(LeaveTracker[[#This Row],[Employee Name]]),"-----",VLOOKUP(LeaveTracker[[#This Row],[Employee Name]],Employees[[Employee Name]:[Office]],7))</f>
        <v>NUTRITION OFFICE</v>
      </c>
      <c r="F6067" s="19" t="str">
        <f>IF(ISBLANK(LeaveTracker[[#This Row],[Employee Name]]),"-----",VLOOKUP(LeaveTracker[[#This Row],[Employee Name]],Employees[[Employee Name]:[Office]],6))</f>
        <v>REGULAR</v>
      </c>
      <c r="G6067" s="31">
        <v>45049</v>
      </c>
      <c r="H6067" s="31">
        <v>45050</v>
      </c>
      <c r="I6067" s="20" t="s">
        <v>81</v>
      </c>
      <c r="K6067" s="61" t="str">
        <f ca="1">LeaveTracker[[#This Row],[Days]]&amp;" "&amp;LeaveTracker[[#This Row],[Type of Leave]]</f>
        <v>2 SL</v>
      </c>
      <c r="L6067" s="23">
        <f ca="1">NETWORKDAYS(LeaveTracker[[#This Row],[Start Date]],LeaveTracker[[#This Row],[End Date]],lstHolidays)</f>
        <v>2</v>
      </c>
      <c r="M6067" s="27"/>
    </row>
    <row r="6068" spans="1:13" ht="30" customHeight="1" x14ac:dyDescent="0.3">
      <c r="A6068" s="27">
        <f t="shared" si="70"/>
        <v>2255</v>
      </c>
      <c r="B6068" s="31">
        <v>45086</v>
      </c>
      <c r="C6068" s="31">
        <v>45079</v>
      </c>
      <c r="D6068" s="19" t="s">
        <v>1791</v>
      </c>
      <c r="E6068" s="19" t="str">
        <f>IF(ISBLANK(LeaveTracker[[#This Row],[Employee Name]]),"-----",VLOOKUP(LeaveTracker[[#This Row],[Employee Name]],Employees[[Employee Name]:[Office]],7))</f>
        <v>NUTRITION OFFICE</v>
      </c>
      <c r="F6068" s="19" t="str">
        <f>IF(ISBLANK(LeaveTracker[[#This Row],[Employee Name]]),"-----",VLOOKUP(LeaveTracker[[#This Row],[Employee Name]],Employees[[Employee Name]:[Office]],6))</f>
        <v>REGULAR</v>
      </c>
      <c r="G6068" s="31">
        <v>45053</v>
      </c>
      <c r="H6068" s="31">
        <v>45053</v>
      </c>
      <c r="I6068" s="20" t="s">
        <v>81</v>
      </c>
      <c r="K6068" s="61" t="str">
        <f ca="1">LeaveTracker[[#This Row],[Days]]&amp;" "&amp;LeaveTracker[[#This Row],[Type of Leave]]</f>
        <v>0 SL</v>
      </c>
      <c r="L6068" s="23">
        <f ca="1">NETWORKDAYS(LeaveTracker[[#This Row],[Start Date]],LeaveTracker[[#This Row],[End Date]],lstHolidays)</f>
        <v>0</v>
      </c>
      <c r="M6068" s="27"/>
    </row>
    <row r="6069" spans="1:13" ht="30" customHeight="1" x14ac:dyDescent="0.3">
      <c r="A6069" s="27">
        <f t="shared" si="70"/>
        <v>2256</v>
      </c>
      <c r="B6069" s="31">
        <v>45086</v>
      </c>
      <c r="C6069" s="31">
        <v>45079</v>
      </c>
      <c r="D6069" s="19" t="s">
        <v>1791</v>
      </c>
      <c r="E6069" s="19" t="str">
        <f>IF(ISBLANK(LeaveTracker[[#This Row],[Employee Name]]),"-----",VLOOKUP(LeaveTracker[[#This Row],[Employee Name]],Employees[[Employee Name]:[Office]],7))</f>
        <v>NUTRITION OFFICE</v>
      </c>
      <c r="F6069" s="19" t="str">
        <f>IF(ISBLANK(LeaveTracker[[#This Row],[Employee Name]]),"-----",VLOOKUP(LeaveTracker[[#This Row],[Employee Name]],Employees[[Employee Name]:[Office]],6))</f>
        <v>REGULAR</v>
      </c>
      <c r="G6069" s="31">
        <v>45055</v>
      </c>
      <c r="H6069" s="31">
        <v>45055</v>
      </c>
      <c r="I6069" s="20" t="s">
        <v>81</v>
      </c>
      <c r="K6069" s="61" t="str">
        <f ca="1">LeaveTracker[[#This Row],[Days]]&amp;" "&amp;LeaveTracker[[#This Row],[Type of Leave]]</f>
        <v>1 SL</v>
      </c>
      <c r="L6069" s="23">
        <f ca="1">NETWORKDAYS(LeaveTracker[[#This Row],[Start Date]],LeaveTracker[[#This Row],[End Date]],lstHolidays)</f>
        <v>1</v>
      </c>
      <c r="M6069" s="27"/>
    </row>
    <row r="6070" spans="1:13" ht="30" customHeight="1" x14ac:dyDescent="0.3">
      <c r="A6070" s="27">
        <f t="shared" si="70"/>
        <v>2257</v>
      </c>
      <c r="B6070" s="31">
        <v>45086</v>
      </c>
      <c r="C6070" s="31">
        <v>45078</v>
      </c>
      <c r="D6070" s="19" t="s">
        <v>1321</v>
      </c>
      <c r="E6070" s="19" t="str">
        <f>IF(ISBLANK(LeaveTracker[[#This Row],[Employee Name]]),"-----",VLOOKUP(LeaveTracker[[#This Row],[Employee Name]],Employees[[Employee Name]:[Office]],7))</f>
        <v>CHO</v>
      </c>
      <c r="F6070" s="19" t="str">
        <f>IF(ISBLANK(LeaveTracker[[#This Row],[Employee Name]]),"-----",VLOOKUP(LeaveTracker[[#This Row],[Employee Name]],Employees[[Employee Name]:[Office]],6))</f>
        <v>REGULAR</v>
      </c>
      <c r="G6070" s="31">
        <v>45077</v>
      </c>
      <c r="H6070" s="31">
        <v>45077</v>
      </c>
      <c r="I6070" s="20" t="s">
        <v>81</v>
      </c>
      <c r="K6070" s="61" t="str">
        <f ca="1">LeaveTracker[[#This Row],[Days]]&amp;" "&amp;LeaveTracker[[#This Row],[Type of Leave]]</f>
        <v>1 SL</v>
      </c>
      <c r="L6070" s="23">
        <f ca="1">NETWORKDAYS(LeaveTracker[[#This Row],[Start Date]],LeaveTracker[[#This Row],[End Date]],lstHolidays)</f>
        <v>1</v>
      </c>
      <c r="M6070" s="27"/>
    </row>
    <row r="6071" spans="1:13" ht="30" customHeight="1" x14ac:dyDescent="0.3">
      <c r="A6071" s="27">
        <f t="shared" si="70"/>
        <v>2258</v>
      </c>
      <c r="B6071" s="31">
        <v>45086</v>
      </c>
      <c r="C6071" s="31">
        <v>45071</v>
      </c>
      <c r="D6071" s="19" t="s">
        <v>1826</v>
      </c>
      <c r="E6071" s="19" t="str">
        <f>IF(ISBLANK(LeaveTracker[[#This Row],[Employee Name]]),"-----",VLOOKUP(LeaveTracker[[#This Row],[Employee Name]],Employees[[Employee Name]:[Office]],7))</f>
        <v>CHO</v>
      </c>
      <c r="F6071" s="19" t="str">
        <f>IF(ISBLANK(LeaveTracker[[#This Row],[Employee Name]]),"-----",VLOOKUP(LeaveTracker[[#This Row],[Employee Name]],Employees[[Employee Name]:[Office]],6))</f>
        <v>CASUAL</v>
      </c>
      <c r="G6071" s="31">
        <v>45070</v>
      </c>
      <c r="H6071" s="31">
        <v>45070</v>
      </c>
      <c r="I6071" s="20" t="s">
        <v>81</v>
      </c>
      <c r="K6071" s="61" t="str">
        <f ca="1">LeaveTracker[[#This Row],[Days]]&amp;" "&amp;LeaveTracker[[#This Row],[Type of Leave]]</f>
        <v>1 SL</v>
      </c>
      <c r="L6071" s="23">
        <f ca="1">NETWORKDAYS(LeaveTracker[[#This Row],[Start Date]],LeaveTracker[[#This Row],[End Date]],lstHolidays)</f>
        <v>1</v>
      </c>
      <c r="M6071" s="27"/>
    </row>
    <row r="6072" spans="1:13" ht="30" customHeight="1" x14ac:dyDescent="0.3">
      <c r="A6072" s="27">
        <f t="shared" si="70"/>
        <v>2259</v>
      </c>
      <c r="B6072" s="31">
        <v>45086</v>
      </c>
      <c r="C6072" s="31">
        <v>45077</v>
      </c>
      <c r="D6072" s="19" t="s">
        <v>1816</v>
      </c>
      <c r="E6072" s="19" t="str">
        <f>IF(ISBLANK(LeaveTracker[[#This Row],[Employee Name]]),"-----",VLOOKUP(LeaveTracker[[#This Row],[Employee Name]],Employees[[Employee Name]:[Office]],7))</f>
        <v>CHO</v>
      </c>
      <c r="F6072" s="19" t="str">
        <f>IF(ISBLANK(LeaveTracker[[#This Row],[Employee Name]]),"-----",VLOOKUP(LeaveTracker[[#This Row],[Employee Name]],Employees[[Employee Name]:[Office]],6))</f>
        <v>CASUAL</v>
      </c>
      <c r="G6072" s="31">
        <v>45086</v>
      </c>
      <c r="H6072" s="31">
        <v>45086</v>
      </c>
      <c r="I6072" s="20" t="s">
        <v>298</v>
      </c>
      <c r="K6072" s="61" t="str">
        <f ca="1">LeaveTracker[[#This Row],[Days]]&amp;" "&amp;LeaveTracker[[#This Row],[Type of Leave]]</f>
        <v>1 OTHER</v>
      </c>
      <c r="L6072" s="23">
        <f ca="1">NETWORKDAYS(LeaveTracker[[#This Row],[Start Date]],LeaveTracker[[#This Row],[End Date]],lstHolidays)</f>
        <v>1</v>
      </c>
      <c r="M6072" s="27"/>
    </row>
    <row r="6073" spans="1:13" ht="30" customHeight="1" x14ac:dyDescent="0.3">
      <c r="A6073" s="27">
        <f t="shared" si="70"/>
        <v>2260</v>
      </c>
      <c r="B6073" s="31">
        <v>45086</v>
      </c>
      <c r="C6073" s="31">
        <v>45077</v>
      </c>
      <c r="D6073" s="19" t="s">
        <v>1782</v>
      </c>
      <c r="E6073" s="19" t="str">
        <f>IF(ISBLANK(LeaveTracker[[#This Row],[Employee Name]]),"-----",VLOOKUP(LeaveTracker[[#This Row],[Employee Name]],Employees[[Employee Name]:[Office]],7))</f>
        <v>CHO</v>
      </c>
      <c r="F6073" s="19" t="str">
        <f>IF(ISBLANK(LeaveTracker[[#This Row],[Employee Name]]),"-----",VLOOKUP(LeaveTracker[[#This Row],[Employee Name]],Employees[[Employee Name]:[Office]],6))</f>
        <v>CASUAL</v>
      </c>
      <c r="G6073" s="31">
        <v>45076</v>
      </c>
      <c r="H6073" s="31">
        <v>45076</v>
      </c>
      <c r="I6073" s="20" t="s">
        <v>81</v>
      </c>
      <c r="K6073" s="61" t="str">
        <f ca="1">LeaveTracker[[#This Row],[Days]]&amp;" "&amp;LeaveTracker[[#This Row],[Type of Leave]]</f>
        <v>1 SL</v>
      </c>
      <c r="L6073" s="23">
        <f ca="1">NETWORKDAYS(LeaveTracker[[#This Row],[Start Date]],LeaveTracker[[#This Row],[End Date]],lstHolidays)</f>
        <v>1</v>
      </c>
      <c r="M6073" s="27"/>
    </row>
    <row r="6074" spans="1:13" ht="30" customHeight="1" x14ac:dyDescent="0.3">
      <c r="A6074" s="27">
        <f t="shared" si="70"/>
        <v>2261</v>
      </c>
      <c r="B6074" s="31">
        <v>45086</v>
      </c>
      <c r="C6074" s="31">
        <v>45083</v>
      </c>
      <c r="D6074" s="19" t="s">
        <v>1782</v>
      </c>
      <c r="E6074" s="19" t="str">
        <f>IF(ISBLANK(LeaveTracker[[#This Row],[Employee Name]]),"-----",VLOOKUP(LeaveTracker[[#This Row],[Employee Name]],Employees[[Employee Name]:[Office]],7))</f>
        <v>CHO</v>
      </c>
      <c r="F6074" s="19" t="str">
        <f>IF(ISBLANK(LeaveTracker[[#This Row],[Employee Name]]),"-----",VLOOKUP(LeaveTracker[[#This Row],[Employee Name]],Employees[[Employee Name]:[Office]],6))</f>
        <v>CASUAL</v>
      </c>
      <c r="G6074" s="31">
        <v>45082</v>
      </c>
      <c r="H6074" s="31">
        <v>45082</v>
      </c>
      <c r="I6074" s="20" t="s">
        <v>81</v>
      </c>
      <c r="K6074" s="61" t="str">
        <f ca="1">LeaveTracker[[#This Row],[Days]]&amp;" "&amp;LeaveTracker[[#This Row],[Type of Leave]]</f>
        <v>1 SL</v>
      </c>
      <c r="L6074" s="23">
        <f ca="1">NETWORKDAYS(LeaveTracker[[#This Row],[Start Date]],LeaveTracker[[#This Row],[End Date]],lstHolidays)</f>
        <v>1</v>
      </c>
      <c r="M6074" s="27"/>
    </row>
    <row r="6075" spans="1:13" ht="30" customHeight="1" x14ac:dyDescent="0.3">
      <c r="A6075" s="27">
        <f t="shared" si="70"/>
        <v>2262</v>
      </c>
      <c r="B6075" s="31">
        <v>45086</v>
      </c>
      <c r="C6075" s="31">
        <v>45075</v>
      </c>
      <c r="D6075" s="19" t="s">
        <v>1814</v>
      </c>
      <c r="E6075" s="19" t="str">
        <f>IF(ISBLANK(LeaveTracker[[#This Row],[Employee Name]]),"-----",VLOOKUP(LeaveTracker[[#This Row],[Employee Name]],Employees[[Employee Name]:[Office]],7))</f>
        <v>HOUSING</v>
      </c>
      <c r="F6075" s="19" t="str">
        <f>IF(ISBLANK(LeaveTracker[[#This Row],[Employee Name]]),"-----",VLOOKUP(LeaveTracker[[#This Row],[Employee Name]],Employees[[Employee Name]:[Office]],6))</f>
        <v>CASUAL</v>
      </c>
      <c r="G6075" s="31">
        <v>45070</v>
      </c>
      <c r="H6075" s="31">
        <v>45072</v>
      </c>
      <c r="I6075" s="20" t="s">
        <v>81</v>
      </c>
      <c r="K6075" s="61" t="str">
        <f ca="1">LeaveTracker[[#This Row],[Days]]&amp;" "&amp;LeaveTracker[[#This Row],[Type of Leave]]</f>
        <v>3 SL</v>
      </c>
      <c r="L6075" s="23">
        <f ca="1">NETWORKDAYS(LeaveTracker[[#This Row],[Start Date]],LeaveTracker[[#This Row],[End Date]],lstHolidays)</f>
        <v>3</v>
      </c>
      <c r="M6075" s="27"/>
    </row>
    <row r="6076" spans="1:13" ht="30" customHeight="1" x14ac:dyDescent="0.3">
      <c r="A6076" s="27">
        <f t="shared" si="70"/>
        <v>2263</v>
      </c>
      <c r="B6076" s="31">
        <v>45086</v>
      </c>
      <c r="C6076" s="31">
        <v>45080</v>
      </c>
      <c r="D6076" s="19" t="s">
        <v>1765</v>
      </c>
      <c r="E6076" s="19" t="str">
        <f>IF(ISBLANK(LeaveTracker[[#This Row],[Employee Name]]),"-----",VLOOKUP(LeaveTracker[[#This Row],[Employee Name]],Employees[[Employee Name]:[Office]],7))</f>
        <v>EEO/CITY MARKET</v>
      </c>
      <c r="F6076" s="19" t="str">
        <f>IF(ISBLANK(LeaveTracker[[#This Row],[Employee Name]]),"-----",VLOOKUP(LeaveTracker[[#This Row],[Employee Name]],Employees[[Employee Name]:[Office]],6))</f>
        <v>CASUAL</v>
      </c>
      <c r="G6076" s="31">
        <v>45096</v>
      </c>
      <c r="H6076" s="31">
        <v>45097</v>
      </c>
      <c r="I6076" s="20" t="s">
        <v>82</v>
      </c>
      <c r="K6076" s="61" t="str">
        <f ca="1">LeaveTracker[[#This Row],[Days]]&amp;" "&amp;LeaveTracker[[#This Row],[Type of Leave]]</f>
        <v>2 VL</v>
      </c>
      <c r="L6076" s="23">
        <f ca="1">NETWORKDAYS(LeaveTracker[[#This Row],[Start Date]],LeaveTracker[[#This Row],[End Date]],lstHolidays)</f>
        <v>2</v>
      </c>
      <c r="M6076" s="27"/>
    </row>
    <row r="6077" spans="1:13" ht="30" customHeight="1" x14ac:dyDescent="0.3">
      <c r="A6077" s="27">
        <f t="shared" si="70"/>
        <v>2264</v>
      </c>
      <c r="B6077" s="31">
        <v>45086</v>
      </c>
      <c r="C6077" s="31">
        <v>45080</v>
      </c>
      <c r="D6077" s="19" t="s">
        <v>1974</v>
      </c>
      <c r="E6077" s="19" t="str">
        <f>IF(ISBLANK(LeaveTracker[[#This Row],[Employee Name]]),"-----",VLOOKUP(LeaveTracker[[#This Row],[Employee Name]],Employees[[Employee Name]:[Office]],7))</f>
        <v>CENRO</v>
      </c>
      <c r="F6077" s="19">
        <f>IF(ISBLANK(LeaveTracker[[#This Row],[Employee Name]]),"-----",VLOOKUP(LeaveTracker[[#This Row],[Employee Name]],Employees[[Employee Name]:[Office]],6))</f>
        <v>0</v>
      </c>
      <c r="G6077" s="31">
        <v>45078</v>
      </c>
      <c r="H6077" s="31">
        <v>45078</v>
      </c>
      <c r="I6077" s="20" t="s">
        <v>81</v>
      </c>
      <c r="K6077" s="61" t="str">
        <f ca="1">LeaveTracker[[#This Row],[Days]]&amp;" "&amp;LeaveTracker[[#This Row],[Type of Leave]]</f>
        <v>1 SL</v>
      </c>
      <c r="L6077" s="23">
        <f ca="1">NETWORKDAYS(LeaveTracker[[#This Row],[Start Date]],LeaveTracker[[#This Row],[End Date]],lstHolidays)</f>
        <v>1</v>
      </c>
      <c r="M6077" s="27"/>
    </row>
    <row r="6078" spans="1:13" ht="30" customHeight="1" x14ac:dyDescent="0.3">
      <c r="A6078" s="27">
        <f t="shared" si="70"/>
        <v>2265</v>
      </c>
      <c r="B6078" s="31">
        <v>45086</v>
      </c>
      <c r="C6078" s="31">
        <v>45082</v>
      </c>
      <c r="D6078" s="19" t="s">
        <v>1976</v>
      </c>
      <c r="E6078" s="19" t="str">
        <f>IF(ISBLANK(LeaveTracker[[#This Row],[Employee Name]]),"-----",VLOOKUP(LeaveTracker[[#This Row],[Employee Name]],Employees[[Employee Name]:[Office]],7))</f>
        <v>TERMINAL</v>
      </c>
      <c r="F6078" s="19" t="str">
        <f>IF(ISBLANK(LeaveTracker[[#This Row],[Employee Name]]),"-----",VLOOKUP(LeaveTracker[[#This Row],[Employee Name]],Employees[[Employee Name]:[Office]],6))</f>
        <v>CASUAL</v>
      </c>
      <c r="G6078" s="31">
        <v>45079</v>
      </c>
      <c r="H6078" s="31">
        <v>45079</v>
      </c>
      <c r="I6078" s="20" t="s">
        <v>81</v>
      </c>
      <c r="K6078" s="61" t="str">
        <f ca="1">LeaveTracker[[#This Row],[Days]]&amp;" "&amp;LeaveTracker[[#This Row],[Type of Leave]]</f>
        <v>1 SL</v>
      </c>
      <c r="L6078" s="23">
        <f ca="1">NETWORKDAYS(LeaveTracker[[#This Row],[Start Date]],LeaveTracker[[#This Row],[End Date]],lstHolidays)</f>
        <v>1</v>
      </c>
      <c r="M6078" s="27"/>
    </row>
    <row r="6079" spans="1:13" ht="30" customHeight="1" x14ac:dyDescent="0.3">
      <c r="A6079" s="27">
        <f t="shared" si="70"/>
        <v>2266</v>
      </c>
      <c r="B6079" s="31">
        <v>45086</v>
      </c>
      <c r="C6079" s="31">
        <v>45084</v>
      </c>
      <c r="D6079" s="19" t="s">
        <v>2114</v>
      </c>
      <c r="E6079" s="19" t="str">
        <f>IF(ISBLANK(LeaveTracker[[#This Row],[Employee Name]]),"-----",VLOOKUP(LeaveTracker[[#This Row],[Employee Name]],Employees[[Employee Name]:[Office]],7))</f>
        <v>BPLO</v>
      </c>
      <c r="F6079" s="19">
        <f>IF(ISBLANK(LeaveTracker[[#This Row],[Employee Name]]),"-----",VLOOKUP(LeaveTracker[[#This Row],[Employee Name]],Employees[[Employee Name]:[Office]],6))</f>
        <v>0</v>
      </c>
      <c r="G6079" s="31">
        <v>45082</v>
      </c>
      <c r="H6079" s="31">
        <v>45083</v>
      </c>
      <c r="I6079" s="20" t="s">
        <v>81</v>
      </c>
      <c r="K6079" s="61" t="str">
        <f ca="1">LeaveTracker[[#This Row],[Days]]&amp;" "&amp;LeaveTracker[[#This Row],[Type of Leave]]</f>
        <v>2 SL</v>
      </c>
      <c r="L6079" s="23">
        <f ca="1">NETWORKDAYS(LeaveTracker[[#This Row],[Start Date]],LeaveTracker[[#This Row],[End Date]],lstHolidays)</f>
        <v>2</v>
      </c>
      <c r="M6079" s="27"/>
    </row>
    <row r="6080" spans="1:13" ht="30" customHeight="1" x14ac:dyDescent="0.3">
      <c r="A6080" s="27">
        <f t="shared" si="70"/>
        <v>2267</v>
      </c>
      <c r="B6080" s="31">
        <v>45086</v>
      </c>
      <c r="C6080" s="31">
        <v>45082</v>
      </c>
      <c r="D6080" s="19" t="s">
        <v>1851</v>
      </c>
      <c r="E6080" s="19" t="str">
        <f>IF(ISBLANK(LeaveTracker[[#This Row],[Employee Name]]),"-----",VLOOKUP(LeaveTracker[[#This Row],[Employee Name]],Employees[[Employee Name]:[Office]],7))</f>
        <v>BIR</v>
      </c>
      <c r="F6080" s="19" t="str">
        <f>IF(ISBLANK(LeaveTracker[[#This Row],[Employee Name]]),"-----",VLOOKUP(LeaveTracker[[#This Row],[Employee Name]],Employees[[Employee Name]:[Office]],6))</f>
        <v>CASUAL</v>
      </c>
      <c r="G6080" s="31">
        <v>45070</v>
      </c>
      <c r="H6080" s="31">
        <v>45070</v>
      </c>
      <c r="I6080" s="20" t="s">
        <v>298</v>
      </c>
      <c r="K6080" s="61" t="str">
        <f ca="1">LeaveTracker[[#This Row],[Days]]&amp;" "&amp;LeaveTracker[[#This Row],[Type of Leave]]</f>
        <v>1 OTHER</v>
      </c>
      <c r="L6080" s="23">
        <f ca="1">NETWORKDAYS(LeaveTracker[[#This Row],[Start Date]],LeaveTracker[[#This Row],[End Date]],lstHolidays)</f>
        <v>1</v>
      </c>
      <c r="M6080" s="27"/>
    </row>
    <row r="6081" spans="1:13" ht="30" customHeight="1" x14ac:dyDescent="0.3">
      <c r="A6081" s="27">
        <f t="shared" si="70"/>
        <v>2268</v>
      </c>
      <c r="B6081" s="31">
        <v>45086</v>
      </c>
      <c r="C6081" s="31">
        <v>45082</v>
      </c>
      <c r="D6081" s="19" t="s">
        <v>1851</v>
      </c>
      <c r="E6081" s="19" t="str">
        <f>IF(ISBLANK(LeaveTracker[[#This Row],[Employee Name]]),"-----",VLOOKUP(LeaveTracker[[#This Row],[Employee Name]],Employees[[Employee Name]:[Office]],7))</f>
        <v>BIR</v>
      </c>
      <c r="F6081" s="19" t="str">
        <f>IF(ISBLANK(LeaveTracker[[#This Row],[Employee Name]]),"-----",VLOOKUP(LeaveTracker[[#This Row],[Employee Name]],Employees[[Employee Name]:[Office]],6))</f>
        <v>CASUAL</v>
      </c>
      <c r="G6081" s="31">
        <v>45076</v>
      </c>
      <c r="H6081" s="31">
        <v>45076</v>
      </c>
      <c r="I6081" s="20" t="s">
        <v>298</v>
      </c>
      <c r="K6081" s="61" t="str">
        <f ca="1">LeaveTracker[[#This Row],[Days]]&amp;" "&amp;LeaveTracker[[#This Row],[Type of Leave]]</f>
        <v>1 OTHER</v>
      </c>
      <c r="L6081" s="23">
        <f ca="1">NETWORKDAYS(LeaveTracker[[#This Row],[Start Date]],LeaveTracker[[#This Row],[End Date]],lstHolidays)</f>
        <v>1</v>
      </c>
      <c r="M6081" s="27"/>
    </row>
    <row r="6082" spans="1:13" ht="30" customHeight="1" x14ac:dyDescent="0.3">
      <c r="A6082" s="27">
        <f t="shared" si="70"/>
        <v>2269</v>
      </c>
      <c r="B6082" s="31">
        <v>45086</v>
      </c>
      <c r="C6082" s="31">
        <v>45082</v>
      </c>
      <c r="D6082" s="19" t="s">
        <v>1851</v>
      </c>
      <c r="E6082" s="19" t="str">
        <f>IF(ISBLANK(LeaveTracker[[#This Row],[Employee Name]]),"-----",VLOOKUP(LeaveTracker[[#This Row],[Employee Name]],Employees[[Employee Name]:[Office]],7))</f>
        <v>BIR</v>
      </c>
      <c r="F6082" s="19" t="str">
        <f>IF(ISBLANK(LeaveTracker[[#This Row],[Employee Name]]),"-----",VLOOKUP(LeaveTracker[[#This Row],[Employee Name]],Employees[[Employee Name]:[Office]],6))</f>
        <v>CASUAL</v>
      </c>
      <c r="G6082" s="31">
        <v>45090</v>
      </c>
      <c r="H6082" s="31">
        <v>45093</v>
      </c>
      <c r="I6082" s="20" t="s">
        <v>82</v>
      </c>
      <c r="K6082" s="61" t="str">
        <f ca="1">LeaveTracker[[#This Row],[Days]]&amp;" "&amp;LeaveTracker[[#This Row],[Type of Leave]]</f>
        <v>4 VL</v>
      </c>
      <c r="L6082" s="23">
        <f ca="1">NETWORKDAYS(LeaveTracker[[#This Row],[Start Date]],LeaveTracker[[#This Row],[End Date]],lstHolidays)</f>
        <v>4</v>
      </c>
      <c r="M6082" s="27"/>
    </row>
    <row r="6083" spans="1:13" ht="30" customHeight="1" x14ac:dyDescent="0.3">
      <c r="A6083" s="27">
        <f t="shared" si="70"/>
        <v>2270</v>
      </c>
      <c r="B6083" s="31">
        <v>45086</v>
      </c>
      <c r="C6083" s="31">
        <v>45079</v>
      </c>
      <c r="D6083" s="19" t="s">
        <v>1927</v>
      </c>
      <c r="E6083" s="19" t="str">
        <f>IF(ISBLANK(LeaveTracker[[#This Row],[Employee Name]]),"-----",VLOOKUP(LeaveTracker[[#This Row],[Employee Name]],Employees[[Employee Name]:[Office]],7))</f>
        <v>INTERNAL</v>
      </c>
      <c r="F6083" s="19" t="str">
        <f>IF(ISBLANK(LeaveTracker[[#This Row],[Employee Name]]),"-----",VLOOKUP(LeaveTracker[[#This Row],[Employee Name]],Employees[[Employee Name]:[Office]],6))</f>
        <v>CASUAL</v>
      </c>
      <c r="G6083" s="31">
        <v>45078</v>
      </c>
      <c r="H6083" s="31">
        <v>45078</v>
      </c>
      <c r="I6083" s="20" t="s">
        <v>81</v>
      </c>
      <c r="K6083" s="61" t="str">
        <f ca="1">LeaveTracker[[#This Row],[Days]]&amp;" "&amp;LeaveTracker[[#This Row],[Type of Leave]]</f>
        <v>1 SL</v>
      </c>
      <c r="L6083" s="23">
        <f ca="1">NETWORKDAYS(LeaveTracker[[#This Row],[Start Date]],LeaveTracker[[#This Row],[End Date]],lstHolidays)</f>
        <v>1</v>
      </c>
      <c r="M6083" s="27"/>
    </row>
    <row r="6084" spans="1:13" ht="30" customHeight="1" x14ac:dyDescent="0.3">
      <c r="A6084" s="27">
        <f t="shared" si="70"/>
        <v>2271</v>
      </c>
      <c r="B6084" s="31">
        <v>45086</v>
      </c>
      <c r="C6084" s="31">
        <v>45078</v>
      </c>
      <c r="D6084" s="19" t="s">
        <v>1775</v>
      </c>
      <c r="E6084" s="19" t="str">
        <f>IF(ISBLANK(LeaveTracker[[#This Row],[Employee Name]]),"-----",VLOOKUP(LeaveTracker[[#This Row],[Employee Name]],Employees[[Employee Name]:[Office]],7))</f>
        <v>GSO</v>
      </c>
      <c r="F6084" s="19" t="str">
        <f>IF(ISBLANK(LeaveTracker[[#This Row],[Employee Name]]),"-----",VLOOKUP(LeaveTracker[[#This Row],[Employee Name]],Employees[[Employee Name]:[Office]],6))</f>
        <v>CASUAL</v>
      </c>
      <c r="G6084" s="31">
        <v>45085</v>
      </c>
      <c r="H6084" s="31">
        <v>45086</v>
      </c>
      <c r="I6084" s="20" t="s">
        <v>82</v>
      </c>
      <c r="K6084" s="61" t="str">
        <f ca="1">LeaveTracker[[#This Row],[Days]]&amp;" "&amp;LeaveTracker[[#This Row],[Type of Leave]]</f>
        <v>2 VL</v>
      </c>
      <c r="L6084" s="23">
        <f ca="1">NETWORKDAYS(LeaveTracker[[#This Row],[Start Date]],LeaveTracker[[#This Row],[End Date]],lstHolidays)</f>
        <v>2</v>
      </c>
      <c r="M6084" s="27"/>
    </row>
    <row r="6085" spans="1:13" ht="30" customHeight="1" x14ac:dyDescent="0.3">
      <c r="A6085" s="27">
        <f t="shared" si="70"/>
        <v>2272</v>
      </c>
      <c r="B6085" s="31">
        <v>45086</v>
      </c>
      <c r="C6085" s="31">
        <v>45078</v>
      </c>
      <c r="D6085" s="19" t="s">
        <v>1879</v>
      </c>
      <c r="E6085" s="19" t="str">
        <f>IF(ISBLANK(LeaveTracker[[#This Row],[Employee Name]]),"-----",VLOOKUP(LeaveTracker[[#This Row],[Employee Name]],Employees[[Employee Name]:[Office]],7))</f>
        <v>TICC</v>
      </c>
      <c r="F6085" s="19" t="str">
        <f>IF(ISBLANK(LeaveTracker[[#This Row],[Employee Name]]),"-----",VLOOKUP(LeaveTracker[[#This Row],[Employee Name]],Employees[[Employee Name]:[Office]],6))</f>
        <v>CASUAL</v>
      </c>
      <c r="G6085" s="31">
        <v>45074</v>
      </c>
      <c r="H6085" s="31">
        <v>45074</v>
      </c>
      <c r="I6085" s="20" t="s">
        <v>81</v>
      </c>
      <c r="K6085" s="61" t="str">
        <f ca="1">LeaveTracker[[#This Row],[Days]]&amp;" "&amp;LeaveTracker[[#This Row],[Type of Leave]]</f>
        <v>0 SL</v>
      </c>
      <c r="L6085" s="23">
        <f ca="1">NETWORKDAYS(LeaveTracker[[#This Row],[Start Date]],LeaveTracker[[#This Row],[End Date]],lstHolidays)</f>
        <v>0</v>
      </c>
      <c r="M6085" s="27"/>
    </row>
    <row r="6086" spans="1:13" ht="30" customHeight="1" x14ac:dyDescent="0.3">
      <c r="A6086" s="27">
        <f t="shared" si="70"/>
        <v>2273</v>
      </c>
      <c r="B6086" s="31">
        <v>45086</v>
      </c>
      <c r="C6086" s="31">
        <v>45075</v>
      </c>
      <c r="D6086" s="19" t="s">
        <v>1867</v>
      </c>
      <c r="E6086" s="19" t="str">
        <f>IF(ISBLANK(LeaveTracker[[#This Row],[Employee Name]]),"-----",VLOOKUP(LeaveTracker[[#This Row],[Employee Name]],Employees[[Employee Name]:[Office]],7))</f>
        <v>TCSNHS-ISHS</v>
      </c>
      <c r="F6086" s="19" t="str">
        <f>IF(ISBLANK(LeaveTracker[[#This Row],[Employee Name]]),"-----",VLOOKUP(LeaveTracker[[#This Row],[Employee Name]],Employees[[Employee Name]:[Office]],6))</f>
        <v>CASUAL</v>
      </c>
      <c r="G6086" s="31">
        <v>45077</v>
      </c>
      <c r="H6086" s="31">
        <v>45077</v>
      </c>
      <c r="I6086" s="20" t="s">
        <v>82</v>
      </c>
      <c r="K6086" s="61" t="str">
        <f ca="1">LeaveTracker[[#This Row],[Days]]&amp;" "&amp;LeaveTracker[[#This Row],[Type of Leave]]</f>
        <v>1 VL</v>
      </c>
      <c r="L6086" s="23">
        <f ca="1">NETWORKDAYS(LeaveTracker[[#This Row],[Start Date]],LeaveTracker[[#This Row],[End Date]],lstHolidays)</f>
        <v>1</v>
      </c>
      <c r="M6086" s="27"/>
    </row>
    <row r="6087" spans="1:13" ht="30" customHeight="1" x14ac:dyDescent="0.3">
      <c r="A6087" s="27">
        <f t="shared" si="70"/>
        <v>2274</v>
      </c>
      <c r="B6087" s="31">
        <v>45086</v>
      </c>
      <c r="C6087" s="31">
        <v>45078</v>
      </c>
      <c r="D6087" s="20" t="s">
        <v>1817</v>
      </c>
      <c r="E6087" s="19" t="str">
        <f>IF(ISBLANK(LeaveTracker[[#This Row],[Employee Name]]),"-----",VLOOKUP(LeaveTracker[[#This Row],[Employee Name]],Employees[[Employee Name]:[Office]],7))</f>
        <v>TCNHS</v>
      </c>
      <c r="F6087" s="19" t="str">
        <f>IF(ISBLANK(LeaveTracker[[#This Row],[Employee Name]]),"-----",VLOOKUP(LeaveTracker[[#This Row],[Employee Name]],Employees[[Employee Name]:[Office]],6))</f>
        <v>CASUAL</v>
      </c>
      <c r="G6087" s="31">
        <v>45077</v>
      </c>
      <c r="H6087" s="31">
        <v>45077</v>
      </c>
      <c r="I6087" s="20" t="s">
        <v>81</v>
      </c>
      <c r="K6087" s="61" t="str">
        <f ca="1">LeaveTracker[[#This Row],[Days]]&amp;" "&amp;LeaveTracker[[#This Row],[Type of Leave]]</f>
        <v>1 SL</v>
      </c>
      <c r="L6087" s="23">
        <f ca="1">NETWORKDAYS(LeaveTracker[[#This Row],[Start Date]],LeaveTracker[[#This Row],[End Date]],lstHolidays)</f>
        <v>1</v>
      </c>
      <c r="M6087" s="27"/>
    </row>
    <row r="6088" spans="1:13" ht="30" customHeight="1" x14ac:dyDescent="0.3">
      <c r="A6088" s="27">
        <f t="shared" si="70"/>
        <v>2275</v>
      </c>
      <c r="B6088" s="31">
        <v>45086</v>
      </c>
      <c r="C6088" s="31">
        <v>45072</v>
      </c>
      <c r="D6088" s="19" t="s">
        <v>1811</v>
      </c>
      <c r="E6088" s="19" t="str">
        <f>IF(ISBLANK(LeaveTracker[[#This Row],[Employee Name]]),"-----",VLOOKUP(LeaveTracker[[#This Row],[Employee Name]],Employees[[Employee Name]:[Office]],7))</f>
        <v>TCNHS</v>
      </c>
      <c r="F6088" s="19" t="str">
        <f>IF(ISBLANK(LeaveTracker[[#This Row],[Employee Name]]),"-----",VLOOKUP(LeaveTracker[[#This Row],[Employee Name]],Employees[[Employee Name]:[Office]],6))</f>
        <v>CASUAL</v>
      </c>
      <c r="G6088" s="31">
        <v>45069</v>
      </c>
      <c r="H6088" s="31">
        <v>45071</v>
      </c>
      <c r="I6088" s="20" t="s">
        <v>81</v>
      </c>
      <c r="K6088" s="61" t="str">
        <f ca="1">LeaveTracker[[#This Row],[Days]]&amp;" "&amp;LeaveTracker[[#This Row],[Type of Leave]]</f>
        <v>3 SL</v>
      </c>
      <c r="L6088" s="23">
        <f ca="1">NETWORKDAYS(LeaveTracker[[#This Row],[Start Date]],LeaveTracker[[#This Row],[End Date]],lstHolidays)</f>
        <v>3</v>
      </c>
      <c r="M6088" s="27"/>
    </row>
    <row r="6089" spans="1:13" ht="30" customHeight="1" x14ac:dyDescent="0.3">
      <c r="A6089" s="27">
        <f t="shared" si="70"/>
        <v>2276</v>
      </c>
      <c r="B6089" s="31">
        <v>45086</v>
      </c>
      <c r="C6089" s="31">
        <v>45075</v>
      </c>
      <c r="D6089" s="19" t="s">
        <v>1811</v>
      </c>
      <c r="E6089" s="19" t="str">
        <f>IF(ISBLANK(LeaveTracker[[#This Row],[Employee Name]]),"-----",VLOOKUP(LeaveTracker[[#This Row],[Employee Name]],Employees[[Employee Name]:[Office]],7))</f>
        <v>TCNHS</v>
      </c>
      <c r="F6089" s="19" t="str">
        <f>IF(ISBLANK(LeaveTracker[[#This Row],[Employee Name]]),"-----",VLOOKUP(LeaveTracker[[#This Row],[Employee Name]],Employees[[Employee Name]:[Office]],6))</f>
        <v>CASUAL</v>
      </c>
      <c r="G6089" s="31">
        <v>45072</v>
      </c>
      <c r="H6089" s="31">
        <v>45072</v>
      </c>
      <c r="I6089" s="20" t="s">
        <v>81</v>
      </c>
      <c r="K6089" s="61" t="str">
        <f ca="1">LeaveTracker[[#This Row],[Days]]&amp;" "&amp;LeaveTracker[[#This Row],[Type of Leave]]</f>
        <v>1 SL</v>
      </c>
      <c r="L6089" s="23">
        <f ca="1">NETWORKDAYS(LeaveTracker[[#This Row],[Start Date]],LeaveTracker[[#This Row],[End Date]],lstHolidays)</f>
        <v>1</v>
      </c>
      <c r="M6089" s="27"/>
    </row>
    <row r="6090" spans="1:13" ht="30" customHeight="1" x14ac:dyDescent="0.3">
      <c r="A6090" s="27">
        <f t="shared" si="70"/>
        <v>2277</v>
      </c>
      <c r="B6090" s="31">
        <v>45086</v>
      </c>
      <c r="C6090" s="31">
        <v>45068</v>
      </c>
      <c r="D6090" s="19" t="s">
        <v>1811</v>
      </c>
      <c r="E6090" s="19" t="str">
        <f>IF(ISBLANK(LeaveTracker[[#This Row],[Employee Name]]),"-----",VLOOKUP(LeaveTracker[[#This Row],[Employee Name]],Employees[[Employee Name]:[Office]],7))</f>
        <v>TCNHS</v>
      </c>
      <c r="F6090" s="19" t="str">
        <f>IF(ISBLANK(LeaveTracker[[#This Row],[Employee Name]]),"-----",VLOOKUP(LeaveTracker[[#This Row],[Employee Name]],Employees[[Employee Name]:[Office]],6))</f>
        <v>CASUAL</v>
      </c>
      <c r="G6090" s="31">
        <v>45063</v>
      </c>
      <c r="H6090" s="31">
        <v>45063</v>
      </c>
      <c r="I6090" s="20" t="s">
        <v>81</v>
      </c>
      <c r="K6090" s="61" t="str">
        <f ca="1">LeaveTracker[[#This Row],[Days]]&amp;" "&amp;LeaveTracker[[#This Row],[Type of Leave]]</f>
        <v>1 SL</v>
      </c>
      <c r="L6090" s="23">
        <f ca="1">NETWORKDAYS(LeaveTracker[[#This Row],[Start Date]],LeaveTracker[[#This Row],[End Date]],lstHolidays)</f>
        <v>1</v>
      </c>
      <c r="M6090" s="27"/>
    </row>
    <row r="6091" spans="1:13" ht="30" customHeight="1" x14ac:dyDescent="0.3">
      <c r="A6091" s="27">
        <f t="shared" si="70"/>
        <v>2278</v>
      </c>
      <c r="B6091" s="31">
        <v>45086</v>
      </c>
      <c r="C6091" s="31">
        <v>45065</v>
      </c>
      <c r="D6091" s="19" t="s">
        <v>1938</v>
      </c>
      <c r="E6091" s="19" t="str">
        <f>IF(ISBLANK(LeaveTracker[[#This Row],[Employee Name]]),"-----",VLOOKUP(LeaveTracker[[#This Row],[Employee Name]],Employees[[Employee Name]:[Office]],7))</f>
        <v>HOUSING</v>
      </c>
      <c r="F6091" s="19" t="str">
        <f>IF(ISBLANK(LeaveTracker[[#This Row],[Employee Name]]),"-----",VLOOKUP(LeaveTracker[[#This Row],[Employee Name]],Employees[[Employee Name]:[Office]],6))</f>
        <v>CASUAL</v>
      </c>
      <c r="G6091" s="31">
        <v>45072</v>
      </c>
      <c r="H6091" s="31">
        <v>45072</v>
      </c>
      <c r="I6091" s="20" t="s">
        <v>298</v>
      </c>
      <c r="J6091" s="43" t="s">
        <v>1003</v>
      </c>
      <c r="K6091" s="61" t="str">
        <f ca="1">LeaveTracker[[#This Row],[Days]]&amp;" "&amp;LeaveTracker[[#This Row],[Type of Leave]]</f>
        <v>1 OTHER</v>
      </c>
      <c r="L6091" s="23">
        <f ca="1">NETWORKDAYS(LeaveTracker[[#This Row],[Start Date]],LeaveTracker[[#This Row],[End Date]],lstHolidays)</f>
        <v>1</v>
      </c>
      <c r="M6091" s="27"/>
    </row>
    <row r="6092" spans="1:13" ht="30" customHeight="1" x14ac:dyDescent="0.3">
      <c r="A6092" s="27">
        <f t="shared" si="70"/>
        <v>2279</v>
      </c>
      <c r="B6092" s="31">
        <v>45086</v>
      </c>
      <c r="C6092" s="31">
        <v>45082</v>
      </c>
      <c r="D6092" s="19" t="s">
        <v>1938</v>
      </c>
      <c r="E6092" s="19" t="str">
        <f>IF(ISBLANK(LeaveTracker[[#This Row],[Employee Name]]),"-----",VLOOKUP(LeaveTracker[[#This Row],[Employee Name]],Employees[[Employee Name]:[Office]],7))</f>
        <v>HOUSING</v>
      </c>
      <c r="F6092" s="19" t="str">
        <f>IF(ISBLANK(LeaveTracker[[#This Row],[Employee Name]]),"-----",VLOOKUP(LeaveTracker[[#This Row],[Employee Name]],Employees[[Employee Name]:[Office]],6))</f>
        <v>CASUAL</v>
      </c>
      <c r="G6092" s="31">
        <v>45075</v>
      </c>
      <c r="H6092" s="31">
        <v>45077</v>
      </c>
      <c r="I6092" s="31" t="s">
        <v>81</v>
      </c>
      <c r="K6092" s="61" t="str">
        <f ca="1">LeaveTracker[[#This Row],[Days]]&amp;" "&amp;LeaveTracker[[#This Row],[Type of Leave]]</f>
        <v>3 SL</v>
      </c>
      <c r="L6092" s="23">
        <f ca="1">NETWORKDAYS(LeaveTracker[[#This Row],[Start Date]],LeaveTracker[[#This Row],[End Date]],lstHolidays)</f>
        <v>3</v>
      </c>
      <c r="M6092" s="27"/>
    </row>
    <row r="6093" spans="1:13" ht="30" customHeight="1" x14ac:dyDescent="0.3">
      <c r="A6093" s="27">
        <f t="shared" si="70"/>
        <v>2280</v>
      </c>
      <c r="B6093" s="31">
        <v>45086</v>
      </c>
      <c r="C6093" s="31">
        <v>45072</v>
      </c>
      <c r="D6093" s="19" t="s">
        <v>1787</v>
      </c>
      <c r="E6093" s="19" t="str">
        <f>IF(ISBLANK(LeaveTracker[[#This Row],[Employee Name]]),"-----",VLOOKUP(LeaveTracker[[#This Row],[Employee Name]],Employees[[Employee Name]:[Office]],7))</f>
        <v>MAHOGANY MARKET</v>
      </c>
      <c r="F6093" s="19" t="str">
        <f>IF(ISBLANK(LeaveTracker[[#This Row],[Employee Name]]),"-----",VLOOKUP(LeaveTracker[[#This Row],[Employee Name]],Employees[[Employee Name]:[Office]],6))</f>
        <v>CASUAL</v>
      </c>
      <c r="G6093" s="31">
        <v>45071</v>
      </c>
      <c r="H6093" s="31">
        <v>45107</v>
      </c>
      <c r="I6093" s="20" t="s">
        <v>81</v>
      </c>
      <c r="K6093" s="61" t="str">
        <f ca="1">LeaveTracker[[#This Row],[Days]]&amp;" "&amp;LeaveTracker[[#This Row],[Type of Leave]]</f>
        <v>27 SL</v>
      </c>
      <c r="L6093" s="23">
        <f ca="1">NETWORKDAYS(LeaveTracker[[#This Row],[Start Date]],LeaveTracker[[#This Row],[End Date]],lstHolidays)</f>
        <v>27</v>
      </c>
      <c r="M6093" s="27"/>
    </row>
    <row r="6094" spans="1:13" ht="30" customHeight="1" x14ac:dyDescent="0.3">
      <c r="A6094" s="27">
        <f t="shared" si="70"/>
        <v>2281</v>
      </c>
      <c r="B6094" s="31">
        <v>45086</v>
      </c>
      <c r="C6094" s="31">
        <v>45078</v>
      </c>
      <c r="D6094" s="19" t="s">
        <v>1823</v>
      </c>
      <c r="E6094" s="19" t="str">
        <f>IF(ISBLANK(LeaveTracker[[#This Row],[Employee Name]]),"-----",VLOOKUP(LeaveTracker[[#This Row],[Employee Name]],Employees[[Employee Name]:[Office]],7))</f>
        <v>TICC</v>
      </c>
      <c r="F6094" s="19" t="str">
        <f>IF(ISBLANK(LeaveTracker[[#This Row],[Employee Name]]),"-----",VLOOKUP(LeaveTracker[[#This Row],[Employee Name]],Employees[[Employee Name]:[Office]],6))</f>
        <v>CASUAL</v>
      </c>
      <c r="G6094" s="31">
        <v>45071</v>
      </c>
      <c r="H6094" s="31">
        <v>45071</v>
      </c>
      <c r="I6094" s="20" t="s">
        <v>81</v>
      </c>
      <c r="K6094" s="61" t="str">
        <f ca="1">LeaveTracker[[#This Row],[Days]]&amp;" "&amp;LeaveTracker[[#This Row],[Type of Leave]]</f>
        <v>1 SL</v>
      </c>
      <c r="L6094" s="23">
        <f ca="1">NETWORKDAYS(LeaveTracker[[#This Row],[Start Date]],LeaveTracker[[#This Row],[End Date]],lstHolidays)</f>
        <v>1</v>
      </c>
      <c r="M6094" s="27"/>
    </row>
    <row r="6095" spans="1:13" ht="30" customHeight="1" x14ac:dyDescent="0.3">
      <c r="A6095" s="27">
        <f t="shared" si="70"/>
        <v>2282</v>
      </c>
      <c r="B6095" s="31">
        <v>45086</v>
      </c>
      <c r="C6095" s="31">
        <v>45079</v>
      </c>
      <c r="D6095" s="19" t="s">
        <v>1801</v>
      </c>
      <c r="E6095" s="19" t="str">
        <f>IF(ISBLANK(LeaveTracker[[#This Row],[Employee Name]]),"-----",VLOOKUP(LeaveTracker[[#This Row],[Employee Name]],Employees[[Employee Name]:[Office]],7))</f>
        <v>CENRO</v>
      </c>
      <c r="F6095" s="19" t="str">
        <f>IF(ISBLANK(LeaveTracker[[#This Row],[Employee Name]]),"-----",VLOOKUP(LeaveTracker[[#This Row],[Employee Name]],Employees[[Employee Name]:[Office]],6))</f>
        <v>CASUAL</v>
      </c>
      <c r="G6095" s="31">
        <v>45068</v>
      </c>
      <c r="H6095" s="31">
        <v>45072</v>
      </c>
      <c r="I6095" s="20" t="s">
        <v>81</v>
      </c>
      <c r="K6095" s="61" t="str">
        <f ca="1">LeaveTracker[[#This Row],[Days]]&amp;" "&amp;LeaveTracker[[#This Row],[Type of Leave]]</f>
        <v>5 SL</v>
      </c>
      <c r="L6095" s="23">
        <f ca="1">NETWORKDAYS(LeaveTracker[[#This Row],[Start Date]],LeaveTracker[[#This Row],[End Date]],lstHolidays)</f>
        <v>5</v>
      </c>
      <c r="M6095" s="27"/>
    </row>
    <row r="6096" spans="1:13" ht="30" customHeight="1" x14ac:dyDescent="0.3">
      <c r="A6096" s="27">
        <f t="shared" si="70"/>
        <v>2283</v>
      </c>
      <c r="B6096" s="31">
        <v>45086</v>
      </c>
      <c r="C6096" s="31">
        <v>45075</v>
      </c>
      <c r="D6096" s="19" t="s">
        <v>925</v>
      </c>
      <c r="E6096" s="19" t="str">
        <f>IF(ISBLANK(LeaveTracker[[#This Row],[Employee Name]]),"-----",VLOOKUP(LeaveTracker[[#This Row],[Employee Name]],Employees[[Employee Name]:[Office]],7))</f>
        <v>TCNHS</v>
      </c>
      <c r="F6096" s="19" t="str">
        <f>IF(ISBLANK(LeaveTracker[[#This Row],[Employee Name]]),"-----",VLOOKUP(LeaveTracker[[#This Row],[Employee Name]],Employees[[Employee Name]:[Office]],6))</f>
        <v>REGULAR</v>
      </c>
      <c r="G6096" s="31">
        <v>45071</v>
      </c>
      <c r="H6096" s="31">
        <v>45072</v>
      </c>
      <c r="I6096" s="20" t="s">
        <v>81</v>
      </c>
      <c r="K6096" s="61" t="str">
        <f ca="1">LeaveTracker[[#This Row],[Days]]&amp;" "&amp;LeaveTracker[[#This Row],[Type of Leave]]</f>
        <v>2 SL</v>
      </c>
      <c r="L6096" s="23">
        <f ca="1">NETWORKDAYS(LeaveTracker[[#This Row],[Start Date]],LeaveTracker[[#This Row],[End Date]],lstHolidays)</f>
        <v>2</v>
      </c>
      <c r="M6096" s="27"/>
    </row>
    <row r="6097" spans="1:13" ht="30" customHeight="1" x14ac:dyDescent="0.3">
      <c r="A6097" s="27">
        <f t="shared" si="70"/>
        <v>2284</v>
      </c>
      <c r="B6097" s="31">
        <v>45086</v>
      </c>
      <c r="C6097" s="31">
        <v>45078</v>
      </c>
      <c r="D6097" s="19" t="s">
        <v>1739</v>
      </c>
      <c r="E6097" s="19" t="str">
        <f>IF(ISBLANK(LeaveTracker[[#This Row],[Employee Name]]),"-----",VLOOKUP(LeaveTracker[[#This Row],[Employee Name]],Employees[[Employee Name]:[Office]],7))</f>
        <v>TCNHS-ISHS</v>
      </c>
      <c r="F6097" s="19" t="str">
        <f>IF(ISBLANK(LeaveTracker[[#This Row],[Employee Name]]),"-----",VLOOKUP(LeaveTracker[[#This Row],[Employee Name]],Employees[[Employee Name]:[Office]],6))</f>
        <v>CASUAL</v>
      </c>
      <c r="G6097" s="31">
        <v>45077</v>
      </c>
      <c r="H6097" s="31">
        <v>45077</v>
      </c>
      <c r="I6097" s="20" t="s">
        <v>81</v>
      </c>
      <c r="K6097" s="61" t="str">
        <f ca="1">LeaveTracker[[#This Row],[Days]]&amp;" "&amp;LeaveTracker[[#This Row],[Type of Leave]]</f>
        <v>1 SL</v>
      </c>
      <c r="L6097" s="23">
        <f ca="1">NETWORKDAYS(LeaveTracker[[#This Row],[Start Date]],LeaveTracker[[#This Row],[End Date]],lstHolidays)</f>
        <v>1</v>
      </c>
      <c r="M6097" s="27"/>
    </row>
    <row r="6098" spans="1:13" ht="30" customHeight="1" x14ac:dyDescent="0.3">
      <c r="A6098" s="27">
        <f t="shared" si="70"/>
        <v>2285</v>
      </c>
      <c r="B6098" s="31">
        <v>45086</v>
      </c>
      <c r="C6098" s="31">
        <v>45077</v>
      </c>
      <c r="D6098" s="19" t="s">
        <v>2356</v>
      </c>
      <c r="E6098" s="19" t="str">
        <f>IF(ISBLANK(LeaveTracker[[#This Row],[Employee Name]]),"-----",VLOOKUP(LeaveTracker[[#This Row],[Employee Name]],Employees[[Employee Name]:[Office]],7))</f>
        <v>CPDO</v>
      </c>
      <c r="F6098" s="19">
        <f>IF(ISBLANK(LeaveTracker[[#This Row],[Employee Name]]),"-----",VLOOKUP(LeaveTracker[[#This Row],[Employee Name]],Employees[[Employee Name]:[Office]],6))</f>
        <v>0</v>
      </c>
      <c r="G6098" s="31">
        <v>45076</v>
      </c>
      <c r="H6098" s="31">
        <v>45076</v>
      </c>
      <c r="I6098" s="20" t="s">
        <v>81</v>
      </c>
      <c r="K6098" s="61" t="str">
        <f ca="1">LeaveTracker[[#This Row],[Days]]&amp;" "&amp;LeaveTracker[[#This Row],[Type of Leave]]</f>
        <v>1 SL</v>
      </c>
      <c r="L6098" s="23">
        <f ca="1">NETWORKDAYS(LeaveTracker[[#This Row],[Start Date]],LeaveTracker[[#This Row],[End Date]],lstHolidays)</f>
        <v>1</v>
      </c>
      <c r="M6098" s="27"/>
    </row>
    <row r="6099" spans="1:13" ht="30" customHeight="1" x14ac:dyDescent="0.3">
      <c r="A6099" s="27">
        <f t="shared" si="70"/>
        <v>2286</v>
      </c>
      <c r="B6099" s="31">
        <v>45086</v>
      </c>
      <c r="C6099" s="31">
        <v>45084</v>
      </c>
      <c r="D6099" s="19" t="s">
        <v>2356</v>
      </c>
      <c r="E6099" s="19" t="str">
        <f>IF(ISBLANK(LeaveTracker[[#This Row],[Employee Name]]),"-----",VLOOKUP(LeaveTracker[[#This Row],[Employee Name]],Employees[[Employee Name]:[Office]],7))</f>
        <v>CPDO</v>
      </c>
      <c r="F6099" s="19">
        <f>IF(ISBLANK(LeaveTracker[[#This Row],[Employee Name]]),"-----",VLOOKUP(LeaveTracker[[#This Row],[Employee Name]],Employees[[Employee Name]:[Office]],6))</f>
        <v>0</v>
      </c>
      <c r="G6099" s="24">
        <v>45090</v>
      </c>
      <c r="H6099" s="24">
        <v>45090</v>
      </c>
      <c r="I6099" s="20" t="s">
        <v>82</v>
      </c>
      <c r="K6099" s="61" t="str">
        <f ca="1">LeaveTracker[[#This Row],[Days]]&amp;" "&amp;LeaveTracker[[#This Row],[Type of Leave]]</f>
        <v>1 VL</v>
      </c>
      <c r="L6099" s="23">
        <f ca="1">NETWORKDAYS(LeaveTracker[[#This Row],[Start Date]],LeaveTracker[[#This Row],[End Date]],lstHolidays)</f>
        <v>1</v>
      </c>
      <c r="M6099" s="27"/>
    </row>
    <row r="6100" spans="1:13" ht="30" customHeight="1" x14ac:dyDescent="0.3">
      <c r="A6100" s="27">
        <f t="shared" si="70"/>
        <v>2287</v>
      </c>
      <c r="B6100" s="31">
        <v>45086</v>
      </c>
      <c r="C6100" s="31">
        <v>45084</v>
      </c>
      <c r="D6100" s="19" t="s">
        <v>2356</v>
      </c>
      <c r="E6100" s="19" t="str">
        <f>IF(ISBLANK(LeaveTracker[[#This Row],[Employee Name]]),"-----",VLOOKUP(LeaveTracker[[#This Row],[Employee Name]],Employees[[Employee Name]:[Office]],7))</f>
        <v>CPDO</v>
      </c>
      <c r="F6100" s="19">
        <f>IF(ISBLANK(LeaveTracker[[#This Row],[Employee Name]]),"-----",VLOOKUP(LeaveTracker[[#This Row],[Employee Name]],Employees[[Employee Name]:[Office]],6))</f>
        <v>0</v>
      </c>
      <c r="G6100" s="24">
        <v>45097</v>
      </c>
      <c r="H6100" s="24">
        <v>45097</v>
      </c>
      <c r="I6100" s="20" t="s">
        <v>82</v>
      </c>
      <c r="K6100" s="61" t="str">
        <f ca="1">LeaveTracker[[#This Row],[Days]]&amp;" "&amp;LeaveTracker[[#This Row],[Type of Leave]]</f>
        <v>1 VL</v>
      </c>
      <c r="L6100" s="23">
        <f ca="1">NETWORKDAYS(LeaveTracker[[#This Row],[Start Date]],LeaveTracker[[#This Row],[End Date]],lstHolidays)</f>
        <v>1</v>
      </c>
      <c r="M6100" s="27"/>
    </row>
    <row r="6101" spans="1:13" ht="30" customHeight="1" x14ac:dyDescent="0.3">
      <c r="A6101" s="27">
        <f t="shared" si="70"/>
        <v>2288</v>
      </c>
      <c r="B6101" s="31">
        <v>45086</v>
      </c>
      <c r="C6101" s="31">
        <v>45084</v>
      </c>
      <c r="D6101" s="19" t="s">
        <v>2290</v>
      </c>
      <c r="E6101" s="19" t="str">
        <f>IF(ISBLANK(LeaveTracker[[#This Row],[Employee Name]]),"-----",VLOOKUP(LeaveTracker[[#This Row],[Employee Name]],Employees[[Employee Name]:[Office]],7))</f>
        <v>OSP</v>
      </c>
      <c r="F6101" s="19">
        <f>IF(ISBLANK(LeaveTracker[[#This Row],[Employee Name]]),"-----",VLOOKUP(LeaveTracker[[#This Row],[Employee Name]],Employees[[Employee Name]:[Office]],6))</f>
        <v>0</v>
      </c>
      <c r="G6101" s="24">
        <v>45090</v>
      </c>
      <c r="H6101" s="24">
        <v>45090</v>
      </c>
      <c r="I6101" s="20" t="s">
        <v>82</v>
      </c>
      <c r="K6101" s="61" t="str">
        <f ca="1">LeaveTracker[[#This Row],[Days]]&amp;" "&amp;LeaveTracker[[#This Row],[Type of Leave]]</f>
        <v>1 VL</v>
      </c>
      <c r="L6101" s="23">
        <f ca="1">NETWORKDAYS(LeaveTracker[[#This Row],[Start Date]],LeaveTracker[[#This Row],[End Date]],lstHolidays)</f>
        <v>1</v>
      </c>
      <c r="M6101" s="27"/>
    </row>
    <row r="6102" spans="1:13" ht="30" customHeight="1" x14ac:dyDescent="0.3">
      <c r="A6102" s="27">
        <f t="shared" si="70"/>
        <v>2289</v>
      </c>
      <c r="B6102" s="31">
        <v>45086</v>
      </c>
      <c r="C6102" s="31">
        <v>45084</v>
      </c>
      <c r="D6102" s="19" t="s">
        <v>1749</v>
      </c>
      <c r="E6102" s="19">
        <f>IF(ISBLANK(LeaveTracker[[#This Row],[Employee Name]]),"-----",VLOOKUP(LeaveTracker[[#This Row],[Employee Name]],Employees[[Employee Name]:[Office]],7))</f>
        <v>0</v>
      </c>
      <c r="F6102" s="19" t="str">
        <f>IF(ISBLANK(LeaveTracker[[#This Row],[Employee Name]]),"-----",VLOOKUP(LeaveTracker[[#This Row],[Employee Name]],Employees[[Employee Name]:[Office]],6))</f>
        <v>CASUAL</v>
      </c>
      <c r="G6102" s="24">
        <v>45077</v>
      </c>
      <c r="H6102" s="24">
        <v>45077</v>
      </c>
      <c r="I6102" s="20" t="s">
        <v>81</v>
      </c>
      <c r="K6102" s="61" t="str">
        <f ca="1">LeaveTracker[[#This Row],[Days]]&amp;" "&amp;LeaveTracker[[#This Row],[Type of Leave]]</f>
        <v>1 SL</v>
      </c>
      <c r="L6102" s="23">
        <f ca="1">NETWORKDAYS(LeaveTracker[[#This Row],[Start Date]],LeaveTracker[[#This Row],[End Date]],lstHolidays)</f>
        <v>1</v>
      </c>
      <c r="M6102" s="27"/>
    </row>
    <row r="6103" spans="1:13" ht="30" customHeight="1" x14ac:dyDescent="0.3">
      <c r="A6103" s="27">
        <f t="shared" si="70"/>
        <v>2290</v>
      </c>
      <c r="B6103" s="31">
        <v>45086</v>
      </c>
      <c r="C6103" s="31">
        <v>45084</v>
      </c>
      <c r="D6103" s="19" t="s">
        <v>1749</v>
      </c>
      <c r="E6103" s="19">
        <f>IF(ISBLANK(LeaveTracker[[#This Row],[Employee Name]]),"-----",VLOOKUP(LeaveTracker[[#This Row],[Employee Name]],Employees[[Employee Name]:[Office]],7))</f>
        <v>0</v>
      </c>
      <c r="F6103" s="19" t="str">
        <f>IF(ISBLANK(LeaveTracker[[#This Row],[Employee Name]]),"-----",VLOOKUP(LeaveTracker[[#This Row],[Employee Name]],Employees[[Employee Name]:[Office]],6))</f>
        <v>CASUAL</v>
      </c>
      <c r="G6103" s="24">
        <v>45083</v>
      </c>
      <c r="H6103" s="24">
        <v>45083</v>
      </c>
      <c r="I6103" s="20" t="s">
        <v>81</v>
      </c>
      <c r="K6103" s="61" t="str">
        <f ca="1">LeaveTracker[[#This Row],[Days]]&amp;" "&amp;LeaveTracker[[#This Row],[Type of Leave]]</f>
        <v>1 SL</v>
      </c>
      <c r="L6103" s="23">
        <f ca="1">NETWORKDAYS(LeaveTracker[[#This Row],[Start Date]],LeaveTracker[[#This Row],[End Date]],lstHolidays)</f>
        <v>1</v>
      </c>
      <c r="M6103" s="27"/>
    </row>
    <row r="6104" spans="1:13" ht="30" customHeight="1" x14ac:dyDescent="0.3">
      <c r="A6104" s="27">
        <f t="shared" si="70"/>
        <v>2291</v>
      </c>
      <c r="B6104" s="31">
        <v>45086</v>
      </c>
      <c r="C6104" s="31">
        <v>45078</v>
      </c>
      <c r="D6104" s="19" t="s">
        <v>2396</v>
      </c>
      <c r="E6104" s="19" t="str">
        <f>IF(ISBLANK(LeaveTracker[[#This Row],[Employee Name]]),"-----",VLOOKUP(LeaveTracker[[#This Row],[Employee Name]],Employees[[Employee Name]:[Office]],7))</f>
        <v>SPED</v>
      </c>
      <c r="F6104" s="19">
        <f>IF(ISBLANK(LeaveTracker[[#This Row],[Employee Name]]),"-----",VLOOKUP(LeaveTracker[[#This Row],[Employee Name]],Employees[[Employee Name]:[Office]],6))</f>
        <v>0</v>
      </c>
      <c r="G6104" s="24">
        <v>45082</v>
      </c>
      <c r="H6104" s="24">
        <v>45086</v>
      </c>
      <c r="I6104" s="20" t="s">
        <v>298</v>
      </c>
      <c r="K6104" s="61" t="str">
        <f ca="1">LeaveTracker[[#This Row],[Days]]&amp;" "&amp;LeaveTracker[[#This Row],[Type of Leave]]</f>
        <v>5 OTHER</v>
      </c>
      <c r="L6104" s="23">
        <f ca="1">NETWORKDAYS(LeaveTracker[[#This Row],[Start Date]],LeaveTracker[[#This Row],[End Date]],lstHolidays)</f>
        <v>5</v>
      </c>
      <c r="M6104" s="27"/>
    </row>
    <row r="6105" spans="1:13" ht="30" customHeight="1" x14ac:dyDescent="0.3">
      <c r="A6105" s="27">
        <f t="shared" si="70"/>
        <v>2292</v>
      </c>
      <c r="B6105" s="31">
        <v>45086</v>
      </c>
      <c r="C6105" s="31">
        <v>45044</v>
      </c>
      <c r="D6105" s="19" t="s">
        <v>2396</v>
      </c>
      <c r="E6105" s="19" t="str">
        <f>IF(ISBLANK(LeaveTracker[[#This Row],[Employee Name]]),"-----",VLOOKUP(LeaveTracker[[#This Row],[Employee Name]],Employees[[Employee Name]:[Office]],7))</f>
        <v>SPED</v>
      </c>
      <c r="F6105" s="19">
        <f>IF(ISBLANK(LeaveTracker[[#This Row],[Employee Name]]),"-----",VLOOKUP(LeaveTracker[[#This Row],[Employee Name]],Employees[[Employee Name]:[Office]],6))</f>
        <v>0</v>
      </c>
      <c r="G6105" s="24">
        <v>45077</v>
      </c>
      <c r="H6105" s="24">
        <v>45079</v>
      </c>
      <c r="I6105" s="20" t="s">
        <v>298</v>
      </c>
      <c r="J6105" s="43" t="s">
        <v>1003</v>
      </c>
      <c r="K6105" s="61" t="str">
        <f ca="1">LeaveTracker[[#This Row],[Days]]&amp;" "&amp;LeaveTracker[[#This Row],[Type of Leave]]</f>
        <v>3 OTHER</v>
      </c>
      <c r="L6105" s="23">
        <f ca="1">NETWORKDAYS(LeaveTracker[[#This Row],[Start Date]],LeaveTracker[[#This Row],[End Date]],lstHolidays)</f>
        <v>3</v>
      </c>
      <c r="M6105" s="27"/>
    </row>
    <row r="6106" spans="1:13" ht="30" customHeight="1" x14ac:dyDescent="0.3">
      <c r="A6106" s="27">
        <f t="shared" si="70"/>
        <v>2293</v>
      </c>
      <c r="B6106" s="31">
        <v>45086</v>
      </c>
      <c r="C6106" s="31">
        <v>45079</v>
      </c>
      <c r="D6106" s="19" t="s">
        <v>2398</v>
      </c>
      <c r="E6106" s="19" t="str">
        <f>IF(ISBLANK(LeaveTracker[[#This Row],[Employee Name]]),"-----",VLOOKUP(LeaveTracker[[#This Row],[Employee Name]],Employees[[Employee Name]:[Office]],7))</f>
        <v>PICNIC GROVE</v>
      </c>
      <c r="F6106" s="19">
        <f>IF(ISBLANK(LeaveTracker[[#This Row],[Employee Name]]),"-----",VLOOKUP(LeaveTracker[[#This Row],[Employee Name]],Employees[[Employee Name]:[Office]],6))</f>
        <v>0</v>
      </c>
      <c r="G6106" s="24">
        <v>45072</v>
      </c>
      <c r="H6106" s="24">
        <v>45072</v>
      </c>
      <c r="I6106" s="20" t="s">
        <v>81</v>
      </c>
      <c r="K6106" s="61" t="str">
        <f ca="1">LeaveTracker[[#This Row],[Days]]&amp;" "&amp;LeaveTracker[[#This Row],[Type of Leave]]</f>
        <v>1 SL</v>
      </c>
      <c r="L6106" s="23">
        <f ca="1">NETWORKDAYS(LeaveTracker[[#This Row],[Start Date]],LeaveTracker[[#This Row],[End Date]],lstHolidays)</f>
        <v>1</v>
      </c>
      <c r="M6106" s="27"/>
    </row>
    <row r="6107" spans="1:13" ht="30" customHeight="1" x14ac:dyDescent="0.3">
      <c r="A6107" s="27">
        <f t="shared" si="70"/>
        <v>2294</v>
      </c>
      <c r="B6107" s="31">
        <v>45086</v>
      </c>
      <c r="C6107" s="31">
        <v>45084</v>
      </c>
      <c r="D6107" s="19" t="s">
        <v>2401</v>
      </c>
      <c r="E6107" s="19" t="str">
        <f>IF(ISBLANK(LeaveTracker[[#This Row],[Employee Name]]),"-----",VLOOKUP(LeaveTracker[[#This Row],[Employee Name]],Employees[[Employee Name]:[Office]],7))</f>
        <v xml:space="preserve">OFFICE OF THE SANGGUNIANG PANLUNGSOD </v>
      </c>
      <c r="F6107" s="19">
        <f>IF(ISBLANK(LeaveTracker[[#This Row],[Employee Name]]),"-----",VLOOKUP(LeaveTracker[[#This Row],[Employee Name]],Employees[[Employee Name]:[Office]],6))</f>
        <v>0</v>
      </c>
      <c r="G6107" s="24">
        <v>45090</v>
      </c>
      <c r="H6107" s="24">
        <v>45090</v>
      </c>
      <c r="I6107" s="20" t="s">
        <v>82</v>
      </c>
      <c r="K6107" s="61" t="str">
        <f ca="1">LeaveTracker[[#This Row],[Days]]&amp;" "&amp;LeaveTracker[[#This Row],[Type of Leave]]</f>
        <v>1 VL</v>
      </c>
      <c r="L6107" s="23">
        <f ca="1">NETWORKDAYS(LeaveTracker[[#This Row],[Start Date]],LeaveTracker[[#This Row],[End Date]],lstHolidays)</f>
        <v>1</v>
      </c>
      <c r="M6107" s="27"/>
    </row>
    <row r="6108" spans="1:13" ht="30" customHeight="1" x14ac:dyDescent="0.3">
      <c r="A6108" s="27">
        <f t="shared" si="70"/>
        <v>2295</v>
      </c>
      <c r="B6108" s="31">
        <v>45090</v>
      </c>
      <c r="C6108" s="31">
        <v>45086</v>
      </c>
      <c r="D6108" s="19" t="s">
        <v>726</v>
      </c>
      <c r="E6108" s="19" t="str">
        <f>IF(ISBLANK(LeaveTracker[[#This Row],[Employee Name]]),"-----",VLOOKUP(LeaveTracker[[#This Row],[Employee Name]],Employees[[Employee Name]:[Office]],7))</f>
        <v>SP</v>
      </c>
      <c r="F6108" s="19" t="str">
        <f>IF(ISBLANK(LeaveTracker[[#This Row],[Employee Name]]),"-----",VLOOKUP(LeaveTracker[[#This Row],[Employee Name]],Employees[[Employee Name]:[Office]],6))</f>
        <v>REGULAR</v>
      </c>
      <c r="G6108" s="24">
        <v>45085</v>
      </c>
      <c r="H6108" s="24">
        <v>45085</v>
      </c>
      <c r="I6108" s="20" t="s">
        <v>81</v>
      </c>
      <c r="K6108" s="61" t="str">
        <f ca="1">LeaveTracker[[#This Row],[Days]]&amp;" "&amp;LeaveTracker[[#This Row],[Type of Leave]]</f>
        <v>1 SL</v>
      </c>
      <c r="L6108" s="23">
        <f ca="1">NETWORKDAYS(LeaveTracker[[#This Row],[Start Date]],LeaveTracker[[#This Row],[End Date]],lstHolidays)</f>
        <v>1</v>
      </c>
      <c r="M6108" s="27"/>
    </row>
    <row r="6109" spans="1:13" ht="30" customHeight="1" x14ac:dyDescent="0.3">
      <c r="A6109" s="27">
        <f t="shared" si="70"/>
        <v>2296</v>
      </c>
      <c r="B6109" s="31">
        <v>45090</v>
      </c>
      <c r="C6109" s="31">
        <v>45090</v>
      </c>
      <c r="D6109" s="19" t="s">
        <v>304</v>
      </c>
      <c r="E6109" s="19" t="str">
        <f>IF(ISBLANK(LeaveTracker[[#This Row],[Employee Name]]),"-----",VLOOKUP(LeaveTracker[[#This Row],[Employee Name]],Employees[[Employee Name]:[Office]],7))</f>
        <v>TOPS (ADMIN CSU)</v>
      </c>
      <c r="F6109" s="19" t="str">
        <f>IF(ISBLANK(LeaveTracker[[#This Row],[Employee Name]]),"-----",VLOOKUP(LeaveTracker[[#This Row],[Employee Name]],Employees[[Employee Name]:[Office]],6))</f>
        <v>REGULAR</v>
      </c>
      <c r="G6109" s="24">
        <v>45085</v>
      </c>
      <c r="H6109" s="24">
        <v>45086</v>
      </c>
      <c r="I6109" s="19"/>
      <c r="K6109" s="61" t="str">
        <f ca="1">LeaveTracker[[#This Row],[Days]]&amp;" "&amp;LeaveTracker[[#This Row],[Type of Leave]]</f>
        <v xml:space="preserve">2 </v>
      </c>
      <c r="L6109" s="23">
        <f ca="1">NETWORKDAYS(LeaveTracker[[#This Row],[Start Date]],LeaveTracker[[#This Row],[End Date]],lstHolidays)</f>
        <v>2</v>
      </c>
      <c r="M6109" s="27"/>
    </row>
    <row r="6110" spans="1:13" ht="30" customHeight="1" x14ac:dyDescent="0.3">
      <c r="A6110" s="27">
        <f t="shared" si="70"/>
        <v>2297</v>
      </c>
      <c r="B6110" s="31">
        <v>45090</v>
      </c>
      <c r="C6110" s="31">
        <v>45082</v>
      </c>
      <c r="D6110" s="19" t="s">
        <v>2280</v>
      </c>
      <c r="E6110" s="19">
        <f>IF(ISBLANK(LeaveTracker[[#This Row],[Employee Name]]),"-----",VLOOKUP(LeaveTracker[[#This Row],[Employee Name]],Employees[[Employee Name]:[Office]],7))</f>
        <v>0</v>
      </c>
      <c r="F6110" s="19">
        <f>IF(ISBLANK(LeaveTracker[[#This Row],[Employee Name]]),"-----",VLOOKUP(LeaveTracker[[#This Row],[Employee Name]],Employees[[Employee Name]:[Office]],6))</f>
        <v>0</v>
      </c>
      <c r="G6110" s="50">
        <v>44710</v>
      </c>
      <c r="H6110" s="50">
        <v>44710</v>
      </c>
      <c r="I6110" s="20" t="s">
        <v>81</v>
      </c>
      <c r="J6110" s="43" t="s">
        <v>2392</v>
      </c>
      <c r="K6110" s="61" t="str">
        <f ca="1">LeaveTracker[[#This Row],[Days]]&amp;" "&amp;LeaveTracker[[#This Row],[Type of Leave]]</f>
        <v>0 SL</v>
      </c>
      <c r="L6110" s="23">
        <f ca="1">NETWORKDAYS(LeaveTracker[[#This Row],[Start Date]],LeaveTracker[[#This Row],[End Date]],lstHolidays)</f>
        <v>0</v>
      </c>
      <c r="M6110" s="27"/>
    </row>
    <row r="6111" spans="1:13" ht="30" customHeight="1" x14ac:dyDescent="0.3">
      <c r="A6111" s="27">
        <f t="shared" si="70"/>
        <v>2298</v>
      </c>
      <c r="B6111" s="31">
        <v>45090</v>
      </c>
      <c r="C6111" s="31">
        <v>45083</v>
      </c>
      <c r="D6111" s="19" t="s">
        <v>2284</v>
      </c>
      <c r="E6111" s="19" t="str">
        <f>IF(ISBLANK(LeaveTracker[[#This Row],[Employee Name]]),"-----",VLOOKUP(LeaveTracker[[#This Row],[Employee Name]],Employees[[Employee Name]:[Office]],7))</f>
        <v>SHS</v>
      </c>
      <c r="F6111" s="19">
        <f>IF(ISBLANK(LeaveTracker[[#This Row],[Employee Name]]),"-----",VLOOKUP(LeaveTracker[[#This Row],[Employee Name]],Employees[[Employee Name]:[Office]],6))</f>
        <v>0</v>
      </c>
      <c r="G6111" s="31">
        <v>45082</v>
      </c>
      <c r="H6111" s="31">
        <v>45082</v>
      </c>
      <c r="I6111" s="20" t="s">
        <v>81</v>
      </c>
      <c r="K6111" s="61" t="str">
        <f ca="1">LeaveTracker[[#This Row],[Days]]&amp;" "&amp;LeaveTracker[[#This Row],[Type of Leave]]</f>
        <v>1 SL</v>
      </c>
      <c r="L6111" s="23">
        <f ca="1">NETWORKDAYS(LeaveTracker[[#This Row],[Start Date]],LeaveTracker[[#This Row],[End Date]],lstHolidays)</f>
        <v>1</v>
      </c>
      <c r="M6111" s="27"/>
    </row>
    <row r="6112" spans="1:13" ht="30" customHeight="1" x14ac:dyDescent="0.3">
      <c r="A6112" s="27">
        <f t="shared" si="70"/>
        <v>2299</v>
      </c>
      <c r="B6112" s="31">
        <v>45090</v>
      </c>
      <c r="C6112" s="31">
        <v>45083</v>
      </c>
      <c r="D6112" s="19" t="s">
        <v>2284</v>
      </c>
      <c r="E6112" s="19" t="str">
        <f>IF(ISBLANK(LeaveTracker[[#This Row],[Employee Name]]),"-----",VLOOKUP(LeaveTracker[[#This Row],[Employee Name]],Employees[[Employee Name]:[Office]],7))</f>
        <v>SHS</v>
      </c>
      <c r="F6112" s="19">
        <f>IF(ISBLANK(LeaveTracker[[#This Row],[Employee Name]]),"-----",VLOOKUP(LeaveTracker[[#This Row],[Employee Name]],Employees[[Employee Name]:[Office]],6))</f>
        <v>0</v>
      </c>
      <c r="G6112" s="56">
        <v>44713</v>
      </c>
      <c r="H6112" s="56">
        <v>44713</v>
      </c>
      <c r="I6112" s="20" t="s">
        <v>81</v>
      </c>
      <c r="J6112" s="43" t="s">
        <v>2392</v>
      </c>
      <c r="K6112" s="61" t="str">
        <f ca="1">LeaveTracker[[#This Row],[Days]]&amp;" "&amp;LeaveTracker[[#This Row],[Type of Leave]]</f>
        <v>1 SL</v>
      </c>
      <c r="L6112" s="23">
        <f ca="1">NETWORKDAYS(LeaveTracker[[#This Row],[Start Date]],LeaveTracker[[#This Row],[End Date]],lstHolidays)</f>
        <v>1</v>
      </c>
      <c r="M6112" s="27"/>
    </row>
    <row r="6113" spans="1:13" ht="30" customHeight="1" x14ac:dyDescent="0.3">
      <c r="A6113" s="27">
        <f t="shared" si="70"/>
        <v>2300</v>
      </c>
      <c r="B6113" s="31">
        <v>45090</v>
      </c>
      <c r="C6113" s="31">
        <v>45090</v>
      </c>
      <c r="D6113" s="19" t="s">
        <v>671</v>
      </c>
      <c r="E6113" s="19" t="str">
        <f>IF(ISBLANK(LeaveTracker[[#This Row],[Employee Name]]),"-----",VLOOKUP(LeaveTracker[[#This Row],[Employee Name]],Employees[[Employee Name]:[Office]],7))</f>
        <v>SP</v>
      </c>
      <c r="F6113" s="19" t="str">
        <f>IF(ISBLANK(LeaveTracker[[#This Row],[Employee Name]]),"-----",VLOOKUP(LeaveTracker[[#This Row],[Employee Name]],Employees[[Employee Name]:[Office]],6))</f>
        <v>REGULAR</v>
      </c>
      <c r="G6113" s="24">
        <v>45086</v>
      </c>
      <c r="H6113" s="24">
        <v>45086</v>
      </c>
      <c r="I6113" s="20" t="s">
        <v>81</v>
      </c>
      <c r="K6113" s="61" t="str">
        <f ca="1">LeaveTracker[[#This Row],[Days]]&amp;" "&amp;LeaveTracker[[#This Row],[Type of Leave]]</f>
        <v>1 SL</v>
      </c>
      <c r="L6113" s="23">
        <f ca="1">NETWORKDAYS(LeaveTracker[[#This Row],[Start Date]],LeaveTracker[[#This Row],[End Date]],lstHolidays)</f>
        <v>1</v>
      </c>
      <c r="M6113" s="27"/>
    </row>
    <row r="6114" spans="1:13" ht="30" customHeight="1" x14ac:dyDescent="0.3">
      <c r="A6114" s="27">
        <f t="shared" si="70"/>
        <v>2301</v>
      </c>
      <c r="B6114" s="31">
        <v>45090</v>
      </c>
      <c r="C6114" s="31">
        <v>45090</v>
      </c>
      <c r="D6114" s="19" t="s">
        <v>1785</v>
      </c>
      <c r="E6114" s="19" t="str">
        <f>IF(ISBLANK(LeaveTracker[[#This Row],[Employee Name]]),"-----",VLOOKUP(LeaveTracker[[#This Row],[Employee Name]],Employees[[Employee Name]:[Office]],7))</f>
        <v>SP</v>
      </c>
      <c r="F6114" s="19" t="str">
        <f>IF(ISBLANK(LeaveTracker[[#This Row],[Employee Name]]),"-----",VLOOKUP(LeaveTracker[[#This Row],[Employee Name]],Employees[[Employee Name]:[Office]],6))</f>
        <v>CASUAL</v>
      </c>
      <c r="G6114" s="24">
        <v>45099</v>
      </c>
      <c r="H6114" s="24">
        <v>45100</v>
      </c>
      <c r="I6114" s="20" t="s">
        <v>298</v>
      </c>
      <c r="J6114" s="43" t="s">
        <v>1003</v>
      </c>
      <c r="K6114" s="61" t="str">
        <f ca="1">LeaveTracker[[#This Row],[Days]]&amp;" "&amp;LeaveTracker[[#This Row],[Type of Leave]]</f>
        <v>2 OTHER</v>
      </c>
      <c r="L6114" s="23">
        <f ca="1">NETWORKDAYS(LeaveTracker[[#This Row],[Start Date]],LeaveTracker[[#This Row],[End Date]],lstHolidays)</f>
        <v>2</v>
      </c>
      <c r="M6114" s="27"/>
    </row>
    <row r="6115" spans="1:13" ht="30" customHeight="1" x14ac:dyDescent="0.3">
      <c r="A6115" s="27">
        <f t="shared" si="70"/>
        <v>2302</v>
      </c>
      <c r="B6115" s="31">
        <v>45090</v>
      </c>
      <c r="C6115" s="31">
        <v>45086</v>
      </c>
      <c r="D6115" s="19" t="s">
        <v>1927</v>
      </c>
      <c r="E6115" s="19" t="str">
        <f>IF(ISBLANK(LeaveTracker[[#This Row],[Employee Name]]),"-----",VLOOKUP(LeaveTracker[[#This Row],[Employee Name]],Employees[[Employee Name]:[Office]],7))</f>
        <v>INTERNAL</v>
      </c>
      <c r="F6115" s="19" t="str">
        <f>IF(ISBLANK(LeaveTracker[[#This Row],[Employee Name]]),"-----",VLOOKUP(LeaveTracker[[#This Row],[Employee Name]],Employees[[Employee Name]:[Office]],6))</f>
        <v>CASUAL</v>
      </c>
      <c r="G6115" s="31">
        <v>45084</v>
      </c>
      <c r="H6115" s="31">
        <v>45084</v>
      </c>
      <c r="I6115" s="20" t="s">
        <v>81</v>
      </c>
      <c r="K6115" s="61" t="str">
        <f ca="1">LeaveTracker[[#This Row],[Days]]&amp;" "&amp;LeaveTracker[[#This Row],[Type of Leave]]</f>
        <v>1 SL</v>
      </c>
      <c r="L6115" s="23">
        <f ca="1">NETWORKDAYS(LeaveTracker[[#This Row],[Start Date]],LeaveTracker[[#This Row],[End Date]],lstHolidays)</f>
        <v>1</v>
      </c>
      <c r="M6115" s="27"/>
    </row>
    <row r="6116" spans="1:13" ht="30" customHeight="1" x14ac:dyDescent="0.3">
      <c r="A6116" s="27">
        <f t="shared" si="70"/>
        <v>2303</v>
      </c>
      <c r="B6116" s="31">
        <v>45090</v>
      </c>
      <c r="C6116" s="31">
        <v>45090</v>
      </c>
      <c r="D6116" s="19" t="s">
        <v>1078</v>
      </c>
      <c r="E6116" s="19" t="str">
        <f>IF(ISBLANK(LeaveTracker[[#This Row],[Employee Name]]),"-----",VLOOKUP(LeaveTracker[[#This Row],[Employee Name]],Employees[[Employee Name]:[Office]],7))</f>
        <v>CTO</v>
      </c>
      <c r="F6116" s="19" t="str">
        <f>IF(ISBLANK(LeaveTracker[[#This Row],[Employee Name]]),"-----",VLOOKUP(LeaveTracker[[#This Row],[Employee Name]],Employees[[Employee Name]:[Office]],6))</f>
        <v>REGULAR</v>
      </c>
      <c r="G6116" s="24">
        <v>45083</v>
      </c>
      <c r="H6116" s="24">
        <v>45083</v>
      </c>
      <c r="I6116" s="20" t="s">
        <v>81</v>
      </c>
      <c r="K6116" s="61" t="str">
        <f ca="1">LeaveTracker[[#This Row],[Days]]&amp;" "&amp;LeaveTracker[[#This Row],[Type of Leave]]</f>
        <v>1 SL</v>
      </c>
      <c r="L6116" s="23">
        <f ca="1">NETWORKDAYS(LeaveTracker[[#This Row],[Start Date]],LeaveTracker[[#This Row],[End Date]],lstHolidays)</f>
        <v>1</v>
      </c>
      <c r="M6116" s="27"/>
    </row>
    <row r="6117" spans="1:13" ht="30" customHeight="1" x14ac:dyDescent="0.3">
      <c r="A6117" s="27">
        <f t="shared" ref="A6117:A6180" si="71">A6116+1</f>
        <v>2304</v>
      </c>
      <c r="B6117" s="31">
        <v>45090</v>
      </c>
      <c r="C6117" s="31">
        <v>45090</v>
      </c>
      <c r="D6117" s="19" t="s">
        <v>1078</v>
      </c>
      <c r="E6117" s="19" t="str">
        <f>IF(ISBLANK(LeaveTracker[[#This Row],[Employee Name]]),"-----",VLOOKUP(LeaveTracker[[#This Row],[Employee Name]],Employees[[Employee Name]:[Office]],7))</f>
        <v>CTO</v>
      </c>
      <c r="F6117" s="19" t="str">
        <f>IF(ISBLANK(LeaveTracker[[#This Row],[Employee Name]]),"-----",VLOOKUP(LeaveTracker[[#This Row],[Employee Name]],Employees[[Employee Name]:[Office]],6))</f>
        <v>REGULAR</v>
      </c>
      <c r="G6117" s="24">
        <v>45086</v>
      </c>
      <c r="H6117" s="24">
        <v>45086</v>
      </c>
      <c r="I6117" s="20" t="s">
        <v>81</v>
      </c>
      <c r="K6117" s="61" t="str">
        <f ca="1">LeaveTracker[[#This Row],[Days]]&amp;" "&amp;LeaveTracker[[#This Row],[Type of Leave]]</f>
        <v>1 SL</v>
      </c>
      <c r="L6117" s="23">
        <f ca="1">NETWORKDAYS(LeaveTracker[[#This Row],[Start Date]],LeaveTracker[[#This Row],[End Date]],lstHolidays)</f>
        <v>1</v>
      </c>
      <c r="M6117" s="27"/>
    </row>
    <row r="6118" spans="1:13" ht="30" customHeight="1" x14ac:dyDescent="0.3">
      <c r="A6118" s="27">
        <f t="shared" si="71"/>
        <v>2305</v>
      </c>
      <c r="B6118" s="31">
        <v>45090</v>
      </c>
      <c r="C6118" s="31">
        <v>45090</v>
      </c>
      <c r="D6118" s="19" t="s">
        <v>1078</v>
      </c>
      <c r="E6118" s="19" t="str">
        <f>IF(ISBLANK(LeaveTracker[[#This Row],[Employee Name]]),"-----",VLOOKUP(LeaveTracker[[#This Row],[Employee Name]],Employees[[Employee Name]:[Office]],7))</f>
        <v>CTO</v>
      </c>
      <c r="F6118" s="19" t="str">
        <f>IF(ISBLANK(LeaveTracker[[#This Row],[Employee Name]]),"-----",VLOOKUP(LeaveTracker[[#This Row],[Employee Name]],Employees[[Employee Name]:[Office]],6))</f>
        <v>REGULAR</v>
      </c>
      <c r="G6118" s="24">
        <v>45105</v>
      </c>
      <c r="H6118" s="24">
        <v>45105</v>
      </c>
      <c r="I6118" s="20" t="s">
        <v>298</v>
      </c>
      <c r="J6118" s="43" t="s">
        <v>1003</v>
      </c>
      <c r="K6118" s="61" t="str">
        <f ca="1">LeaveTracker[[#This Row],[Days]]&amp;" "&amp;LeaveTracker[[#This Row],[Type of Leave]]</f>
        <v>1 OTHER</v>
      </c>
      <c r="L6118" s="23">
        <f ca="1">NETWORKDAYS(LeaveTracker[[#This Row],[Start Date]],LeaveTracker[[#This Row],[End Date]],lstHolidays)</f>
        <v>1</v>
      </c>
      <c r="M6118" s="27"/>
    </row>
    <row r="6119" spans="1:13" ht="30" customHeight="1" x14ac:dyDescent="0.3">
      <c r="A6119" s="27">
        <f t="shared" si="71"/>
        <v>2306</v>
      </c>
      <c r="B6119" s="31">
        <v>45090</v>
      </c>
      <c r="C6119" s="31">
        <v>45090</v>
      </c>
      <c r="D6119" s="19" t="s">
        <v>1078</v>
      </c>
      <c r="E6119" s="19" t="str">
        <f>IF(ISBLANK(LeaveTracker[[#This Row],[Employee Name]]),"-----",VLOOKUP(LeaveTracker[[#This Row],[Employee Name]],Employees[[Employee Name]:[Office]],7))</f>
        <v>CTO</v>
      </c>
      <c r="F6119" s="19" t="str">
        <f>IF(ISBLANK(LeaveTracker[[#This Row],[Employee Name]]),"-----",VLOOKUP(LeaveTracker[[#This Row],[Employee Name]],Employees[[Employee Name]:[Office]],6))</f>
        <v>REGULAR</v>
      </c>
      <c r="G6119" s="24">
        <v>45107</v>
      </c>
      <c r="H6119" s="24">
        <v>45107</v>
      </c>
      <c r="I6119" s="20" t="s">
        <v>298</v>
      </c>
      <c r="J6119" s="43" t="s">
        <v>1003</v>
      </c>
      <c r="K6119" s="61" t="str">
        <f ca="1">LeaveTracker[[#This Row],[Days]]&amp;" "&amp;LeaveTracker[[#This Row],[Type of Leave]]</f>
        <v>1 OTHER</v>
      </c>
      <c r="L6119" s="23">
        <f ca="1">NETWORKDAYS(LeaveTracker[[#This Row],[Start Date]],LeaveTracker[[#This Row],[End Date]],lstHolidays)</f>
        <v>1</v>
      </c>
      <c r="M6119" s="27"/>
    </row>
    <row r="6120" spans="1:13" ht="30" customHeight="1" x14ac:dyDescent="0.3">
      <c r="A6120" s="27">
        <f t="shared" si="71"/>
        <v>2307</v>
      </c>
      <c r="B6120" s="31">
        <v>45090</v>
      </c>
      <c r="C6120" s="31">
        <v>45086</v>
      </c>
      <c r="D6120" s="19" t="s">
        <v>2030</v>
      </c>
      <c r="E6120" s="19" t="str">
        <f>IF(ISBLANK(LeaveTracker[[#This Row],[Employee Name]]),"-----",VLOOKUP(LeaveTracker[[#This Row],[Employee Name]],Employees[[Employee Name]:[Office]],7))</f>
        <v>EDP</v>
      </c>
      <c r="F6120" s="19" t="str">
        <f>IF(ISBLANK(LeaveTracker[[#This Row],[Employee Name]]),"-----",VLOOKUP(LeaveTracker[[#This Row],[Employee Name]],Employees[[Employee Name]:[Office]],6))</f>
        <v>CASUAL</v>
      </c>
      <c r="G6120" s="24">
        <v>45083</v>
      </c>
      <c r="H6120" s="31">
        <v>45084</v>
      </c>
      <c r="I6120" s="20" t="s">
        <v>81</v>
      </c>
      <c r="K6120" s="61" t="str">
        <f ca="1">LeaveTracker[[#This Row],[Days]]&amp;" "&amp;LeaveTracker[[#This Row],[Type of Leave]]</f>
        <v>2 SL</v>
      </c>
      <c r="L6120" s="23">
        <f ca="1">NETWORKDAYS(LeaveTracker[[#This Row],[Start Date]],LeaveTracker[[#This Row],[End Date]],lstHolidays)</f>
        <v>2</v>
      </c>
      <c r="M6120" s="27"/>
    </row>
    <row r="6121" spans="1:13" ht="30" customHeight="1" x14ac:dyDescent="0.3">
      <c r="A6121" s="27">
        <f t="shared" si="71"/>
        <v>2308</v>
      </c>
      <c r="B6121" s="31">
        <v>45090</v>
      </c>
      <c r="C6121" s="31">
        <v>45090</v>
      </c>
      <c r="D6121" s="19" t="s">
        <v>407</v>
      </c>
      <c r="E6121" s="19" t="str">
        <f>IF(ISBLANK(LeaveTracker[[#This Row],[Employee Name]]),"-----",VLOOKUP(LeaveTracker[[#This Row],[Employee Name]],Employees[[Employee Name]:[Office]],7))</f>
        <v>CTO</v>
      </c>
      <c r="F6121" s="19" t="str">
        <f>IF(ISBLANK(LeaveTracker[[#This Row],[Employee Name]]),"-----",VLOOKUP(LeaveTracker[[#This Row],[Employee Name]],Employees[[Employee Name]:[Office]],6))</f>
        <v>REGULAR</v>
      </c>
      <c r="G6121" s="31">
        <v>45091</v>
      </c>
      <c r="H6121" s="31">
        <v>45091</v>
      </c>
      <c r="I6121" s="20" t="s">
        <v>298</v>
      </c>
      <c r="K6121" s="61" t="str">
        <f ca="1">LeaveTracker[[#This Row],[Days]]&amp;" "&amp;LeaveTracker[[#This Row],[Type of Leave]]</f>
        <v>1 OTHER</v>
      </c>
      <c r="L6121" s="23">
        <f ca="1">NETWORKDAYS(LeaveTracker[[#This Row],[Start Date]],LeaveTracker[[#This Row],[End Date]],lstHolidays)</f>
        <v>1</v>
      </c>
      <c r="M6121" s="27"/>
    </row>
    <row r="6122" spans="1:13" ht="30" customHeight="1" x14ac:dyDescent="0.3">
      <c r="A6122" s="27">
        <f t="shared" si="71"/>
        <v>2309</v>
      </c>
      <c r="B6122" s="31">
        <v>45090</v>
      </c>
      <c r="C6122" s="31">
        <v>45086</v>
      </c>
      <c r="D6122" s="19" t="s">
        <v>615</v>
      </c>
      <c r="E6122" s="19" t="str">
        <f>IF(ISBLANK(LeaveTracker[[#This Row],[Employee Name]]),"-----",VLOOKUP(LeaveTracker[[#This Row],[Employee Name]],Employees[[Employee Name]:[Office]],7))</f>
        <v>CBO</v>
      </c>
      <c r="F6122" s="19" t="str">
        <f>IF(ISBLANK(LeaveTracker[[#This Row],[Employee Name]]),"-----",VLOOKUP(LeaveTracker[[#This Row],[Employee Name]],Employees[[Employee Name]:[Office]],6))</f>
        <v>REGULAR</v>
      </c>
      <c r="G6122" s="31">
        <v>45085</v>
      </c>
      <c r="H6122" s="31">
        <v>45085</v>
      </c>
      <c r="I6122" s="20" t="s">
        <v>81</v>
      </c>
      <c r="K6122" s="61" t="str">
        <f ca="1">LeaveTracker[[#This Row],[Days]]&amp;" "&amp;LeaveTracker[[#This Row],[Type of Leave]]</f>
        <v>1 SL</v>
      </c>
      <c r="L6122" s="23">
        <f ca="1">NETWORKDAYS(LeaveTracker[[#This Row],[Start Date]],LeaveTracker[[#This Row],[End Date]],lstHolidays)</f>
        <v>1</v>
      </c>
      <c r="M6122" s="27"/>
    </row>
    <row r="6123" spans="1:13" ht="30" customHeight="1" x14ac:dyDescent="0.3">
      <c r="A6123" s="27">
        <f t="shared" si="71"/>
        <v>2310</v>
      </c>
      <c r="B6123" s="31">
        <v>45090</v>
      </c>
      <c r="C6123" s="31">
        <v>45089</v>
      </c>
      <c r="D6123" s="19" t="s">
        <v>2318</v>
      </c>
      <c r="E6123" s="19" t="str">
        <f>IF(ISBLANK(LeaveTracker[[#This Row],[Employee Name]]),"-----",VLOOKUP(LeaveTracker[[#This Row],[Employee Name]],Employees[[Employee Name]:[Office]],7))</f>
        <v>PICNIC GROVE</v>
      </c>
      <c r="F6123" s="19">
        <f>IF(ISBLANK(LeaveTracker[[#This Row],[Employee Name]]),"-----",VLOOKUP(LeaveTracker[[#This Row],[Employee Name]],Employees[[Employee Name]:[Office]],6))</f>
        <v>0</v>
      </c>
      <c r="G6123" s="31">
        <v>45093</v>
      </c>
      <c r="H6123" s="31">
        <v>45093</v>
      </c>
      <c r="I6123" s="20" t="s">
        <v>82</v>
      </c>
      <c r="K6123" s="61" t="str">
        <f ca="1">LeaveTracker[[#This Row],[Days]]&amp;" "&amp;LeaveTracker[[#This Row],[Type of Leave]]</f>
        <v>1 VL</v>
      </c>
      <c r="L6123" s="23">
        <f ca="1">NETWORKDAYS(LeaveTracker[[#This Row],[Start Date]],LeaveTracker[[#This Row],[End Date]],lstHolidays)</f>
        <v>1</v>
      </c>
      <c r="M6123" s="27"/>
    </row>
    <row r="6124" spans="1:13" ht="30" customHeight="1" x14ac:dyDescent="0.3">
      <c r="A6124" s="27">
        <f t="shared" si="71"/>
        <v>2311</v>
      </c>
      <c r="B6124" s="31">
        <v>45090</v>
      </c>
      <c r="C6124" s="31">
        <v>45089</v>
      </c>
      <c r="D6124" s="19" t="s">
        <v>2318</v>
      </c>
      <c r="E6124" s="19" t="str">
        <f>IF(ISBLANK(LeaveTracker[[#This Row],[Employee Name]]),"-----",VLOOKUP(LeaveTracker[[#This Row],[Employee Name]],Employees[[Employee Name]:[Office]],7))</f>
        <v>PICNIC GROVE</v>
      </c>
      <c r="F6124" s="19">
        <f>IF(ISBLANK(LeaveTracker[[#This Row],[Employee Name]]),"-----",VLOOKUP(LeaveTracker[[#This Row],[Employee Name]],Employees[[Employee Name]:[Office]],6))</f>
        <v>0</v>
      </c>
      <c r="G6124" s="31">
        <v>45096</v>
      </c>
      <c r="H6124" s="31">
        <v>45100</v>
      </c>
      <c r="I6124" s="20" t="s">
        <v>82</v>
      </c>
      <c r="K6124" s="61" t="str">
        <f ca="1">LeaveTracker[[#This Row],[Days]]&amp;" "&amp;LeaveTracker[[#This Row],[Type of Leave]]</f>
        <v>5 VL</v>
      </c>
      <c r="L6124" s="23">
        <f ca="1">NETWORKDAYS(LeaveTracker[[#This Row],[Start Date]],LeaveTracker[[#This Row],[End Date]],lstHolidays)</f>
        <v>5</v>
      </c>
      <c r="M6124" s="27"/>
    </row>
    <row r="6125" spans="1:13" ht="30" customHeight="1" x14ac:dyDescent="0.3">
      <c r="A6125" s="27">
        <f t="shared" si="71"/>
        <v>2312</v>
      </c>
      <c r="B6125" s="31">
        <v>45090</v>
      </c>
      <c r="C6125" s="31">
        <v>45089</v>
      </c>
      <c r="D6125" s="19" t="s">
        <v>2318</v>
      </c>
      <c r="E6125" s="19" t="str">
        <f>IF(ISBLANK(LeaveTracker[[#This Row],[Employee Name]]),"-----",VLOOKUP(LeaveTracker[[#This Row],[Employee Name]],Employees[[Employee Name]:[Office]],7))</f>
        <v>PICNIC GROVE</v>
      </c>
      <c r="F6125" s="19">
        <f>IF(ISBLANK(LeaveTracker[[#This Row],[Employee Name]]),"-----",VLOOKUP(LeaveTracker[[#This Row],[Employee Name]],Employees[[Employee Name]:[Office]],6))</f>
        <v>0</v>
      </c>
      <c r="G6125" s="31">
        <v>45103</v>
      </c>
      <c r="H6125" s="31">
        <v>45104</v>
      </c>
      <c r="I6125" s="20" t="s">
        <v>82</v>
      </c>
      <c r="K6125" s="61" t="str">
        <f ca="1">LeaveTracker[[#This Row],[Days]]&amp;" "&amp;LeaveTracker[[#This Row],[Type of Leave]]</f>
        <v>2 VL</v>
      </c>
      <c r="L6125" s="23">
        <f ca="1">NETWORKDAYS(LeaveTracker[[#This Row],[Start Date]],LeaveTracker[[#This Row],[End Date]],lstHolidays)</f>
        <v>2</v>
      </c>
      <c r="M6125" s="27"/>
    </row>
    <row r="6126" spans="1:13" ht="30" customHeight="1" x14ac:dyDescent="0.3">
      <c r="A6126" s="27">
        <f t="shared" si="71"/>
        <v>2313</v>
      </c>
      <c r="B6126" s="31">
        <v>45090</v>
      </c>
      <c r="C6126" s="31">
        <v>45089</v>
      </c>
      <c r="D6126" s="19" t="s">
        <v>2318</v>
      </c>
      <c r="E6126" s="19" t="str">
        <f>IF(ISBLANK(LeaveTracker[[#This Row],[Employee Name]]),"-----",VLOOKUP(LeaveTracker[[#This Row],[Employee Name]],Employees[[Employee Name]:[Office]],7))</f>
        <v>PICNIC GROVE</v>
      </c>
      <c r="F6126" s="19">
        <f>IF(ISBLANK(LeaveTracker[[#This Row],[Employee Name]]),"-----",VLOOKUP(LeaveTracker[[#This Row],[Employee Name]],Employees[[Employee Name]:[Office]],6))</f>
        <v>0</v>
      </c>
      <c r="G6126" s="31">
        <v>45106</v>
      </c>
      <c r="H6126" s="31">
        <v>45107</v>
      </c>
      <c r="I6126" s="20" t="s">
        <v>82</v>
      </c>
      <c r="K6126" s="61" t="str">
        <f ca="1">LeaveTracker[[#This Row],[Days]]&amp;" "&amp;LeaveTracker[[#This Row],[Type of Leave]]</f>
        <v>2 VL</v>
      </c>
      <c r="L6126" s="23">
        <f ca="1">NETWORKDAYS(LeaveTracker[[#This Row],[Start Date]],LeaveTracker[[#This Row],[End Date]],lstHolidays)</f>
        <v>2</v>
      </c>
      <c r="M6126" s="27"/>
    </row>
    <row r="6127" spans="1:13" ht="30" customHeight="1" x14ac:dyDescent="0.3">
      <c r="A6127" s="27">
        <f t="shared" si="71"/>
        <v>2314</v>
      </c>
      <c r="B6127" s="31">
        <v>45090</v>
      </c>
      <c r="C6127" s="31">
        <v>45089</v>
      </c>
      <c r="D6127" s="19" t="s">
        <v>2318</v>
      </c>
      <c r="E6127" s="19" t="str">
        <f>IF(ISBLANK(LeaveTracker[[#This Row],[Employee Name]]),"-----",VLOOKUP(LeaveTracker[[#This Row],[Employee Name]],Employees[[Employee Name]:[Office]],7))</f>
        <v>PICNIC GROVE</v>
      </c>
      <c r="F6127" s="19">
        <f>IF(ISBLANK(LeaveTracker[[#This Row],[Employee Name]]),"-----",VLOOKUP(LeaveTracker[[#This Row],[Employee Name]],Employees[[Employee Name]:[Office]],6))</f>
        <v>0</v>
      </c>
      <c r="G6127" s="24">
        <v>45110</v>
      </c>
      <c r="H6127" s="24">
        <v>45114</v>
      </c>
      <c r="I6127" s="20" t="s">
        <v>82</v>
      </c>
      <c r="K6127" s="61" t="str">
        <f ca="1">LeaveTracker[[#This Row],[Days]]&amp;" "&amp;LeaveTracker[[#This Row],[Type of Leave]]</f>
        <v>5 VL</v>
      </c>
      <c r="L6127" s="23">
        <f ca="1">NETWORKDAYS(LeaveTracker[[#This Row],[Start Date]],LeaveTracker[[#This Row],[End Date]],lstHolidays)</f>
        <v>5</v>
      </c>
      <c r="M6127" s="27"/>
    </row>
    <row r="6128" spans="1:13" ht="30" customHeight="1" x14ac:dyDescent="0.3">
      <c r="A6128" s="27">
        <f t="shared" si="71"/>
        <v>2315</v>
      </c>
      <c r="B6128" s="31">
        <v>45090</v>
      </c>
      <c r="C6128" s="31">
        <v>45089</v>
      </c>
      <c r="D6128" s="19" t="s">
        <v>2318</v>
      </c>
      <c r="E6128" s="19" t="str">
        <f>IF(ISBLANK(LeaveTracker[[#This Row],[Employee Name]]),"-----",VLOOKUP(LeaveTracker[[#This Row],[Employee Name]],Employees[[Employee Name]:[Office]],7))</f>
        <v>PICNIC GROVE</v>
      </c>
      <c r="F6128" s="19">
        <f>IF(ISBLANK(LeaveTracker[[#This Row],[Employee Name]]),"-----",VLOOKUP(LeaveTracker[[#This Row],[Employee Name]],Employees[[Employee Name]:[Office]],6))</f>
        <v>0</v>
      </c>
      <c r="G6128" s="24">
        <v>45117</v>
      </c>
      <c r="H6128" s="21">
        <v>45121</v>
      </c>
      <c r="I6128" s="20" t="s">
        <v>82</v>
      </c>
      <c r="K6128" s="61" t="str">
        <f ca="1">LeaveTracker[[#This Row],[Days]]&amp;" "&amp;LeaveTracker[[#This Row],[Type of Leave]]</f>
        <v>5 VL</v>
      </c>
      <c r="L6128" s="23">
        <f ca="1">NETWORKDAYS(LeaveTracker[[#This Row],[Start Date]],LeaveTracker[[#This Row],[End Date]],lstHolidays)</f>
        <v>5</v>
      </c>
      <c r="M6128" s="27"/>
    </row>
    <row r="6129" spans="1:13" ht="30" customHeight="1" x14ac:dyDescent="0.3">
      <c r="A6129" s="27">
        <f t="shared" si="71"/>
        <v>2316</v>
      </c>
      <c r="B6129" s="31">
        <v>45090</v>
      </c>
      <c r="C6129" s="31">
        <v>45084</v>
      </c>
      <c r="D6129" s="19" t="s">
        <v>950</v>
      </c>
      <c r="E6129" s="19" t="str">
        <f>IF(ISBLANK(LeaveTracker[[#This Row],[Employee Name]]),"-----",VLOOKUP(LeaveTracker[[#This Row],[Employee Name]],Employees[[Employee Name]:[Office]],7))</f>
        <v>ACCOUNTING</v>
      </c>
      <c r="F6129" s="19" t="str">
        <f>IF(ISBLANK(LeaveTracker[[#This Row],[Employee Name]]),"-----",VLOOKUP(LeaveTracker[[#This Row],[Employee Name]],Employees[[Employee Name]:[Office]],6))</f>
        <v>REGULAR</v>
      </c>
      <c r="G6129" s="31">
        <v>45084</v>
      </c>
      <c r="H6129" s="31">
        <v>45084</v>
      </c>
      <c r="I6129" s="20" t="s">
        <v>81</v>
      </c>
      <c r="K6129" s="61" t="str">
        <f ca="1">LeaveTracker[[#This Row],[Days]]&amp;" "&amp;LeaveTracker[[#This Row],[Type of Leave]]</f>
        <v>1 SL</v>
      </c>
      <c r="L6129" s="23">
        <f ca="1">NETWORKDAYS(LeaveTracker[[#This Row],[Start Date]],LeaveTracker[[#This Row],[End Date]],lstHolidays)</f>
        <v>1</v>
      </c>
      <c r="M6129" s="27"/>
    </row>
    <row r="6130" spans="1:13" ht="30" customHeight="1" x14ac:dyDescent="0.3">
      <c r="A6130" s="27">
        <f t="shared" si="71"/>
        <v>2317</v>
      </c>
      <c r="B6130" s="31">
        <v>45090</v>
      </c>
      <c r="C6130" s="31">
        <v>45085</v>
      </c>
      <c r="D6130" s="19" t="s">
        <v>566</v>
      </c>
      <c r="E6130" s="19" t="str">
        <f>IF(ISBLANK(LeaveTracker[[#This Row],[Employee Name]]),"-----",VLOOKUP(LeaveTracker[[#This Row],[Employee Name]],Employees[[Employee Name]:[Office]],7))</f>
        <v>CENRO</v>
      </c>
      <c r="F6130" s="19" t="str">
        <f>IF(ISBLANK(LeaveTracker[[#This Row],[Employee Name]]),"-----",VLOOKUP(LeaveTracker[[#This Row],[Employee Name]],Employees[[Employee Name]:[Office]],6))</f>
        <v>REGULAR</v>
      </c>
      <c r="G6130" s="31">
        <v>45083</v>
      </c>
      <c r="H6130" s="31">
        <v>45084</v>
      </c>
      <c r="I6130" s="20" t="s">
        <v>81</v>
      </c>
      <c r="K6130" s="61" t="str">
        <f ca="1">LeaveTracker[[#This Row],[Days]]&amp;" "&amp;LeaveTracker[[#This Row],[Type of Leave]]</f>
        <v>2 SL</v>
      </c>
      <c r="L6130" s="23">
        <f ca="1">NETWORKDAYS(LeaveTracker[[#This Row],[Start Date]],LeaveTracker[[#This Row],[End Date]],lstHolidays)</f>
        <v>2</v>
      </c>
      <c r="M6130" s="27"/>
    </row>
    <row r="6131" spans="1:13" ht="30" customHeight="1" x14ac:dyDescent="0.3">
      <c r="A6131" s="27">
        <f t="shared" si="71"/>
        <v>2318</v>
      </c>
      <c r="B6131" s="31">
        <v>45090</v>
      </c>
      <c r="C6131" s="31">
        <v>45085</v>
      </c>
      <c r="D6131" s="19" t="s">
        <v>1070</v>
      </c>
      <c r="E6131" s="19" t="str">
        <f>IF(ISBLANK(LeaveTracker[[#This Row],[Employee Name]]),"-----",VLOOKUP(LeaveTracker[[#This Row],[Employee Name]],Employees[[Employee Name]:[Office]],7))</f>
        <v>PIO</v>
      </c>
      <c r="F6131" s="19" t="str">
        <f>IF(ISBLANK(LeaveTracker[[#This Row],[Employee Name]]),"-----",VLOOKUP(LeaveTracker[[#This Row],[Employee Name]],Employees[[Employee Name]:[Office]],6))</f>
        <v>REGULAR</v>
      </c>
      <c r="G6131" s="31">
        <v>45084</v>
      </c>
      <c r="H6131" s="31">
        <v>45084</v>
      </c>
      <c r="I6131" s="20" t="s">
        <v>81</v>
      </c>
      <c r="K6131" s="61" t="str">
        <f ca="1">LeaveTracker[[#This Row],[Days]]&amp;" "&amp;LeaveTracker[[#This Row],[Type of Leave]]</f>
        <v>1 SL</v>
      </c>
      <c r="L6131" s="23">
        <f ca="1">NETWORKDAYS(LeaveTracker[[#This Row],[Start Date]],LeaveTracker[[#This Row],[End Date]],lstHolidays)</f>
        <v>1</v>
      </c>
      <c r="M6131" s="27"/>
    </row>
    <row r="6132" spans="1:13" ht="30" customHeight="1" x14ac:dyDescent="0.3">
      <c r="A6132" s="27">
        <f t="shared" si="71"/>
        <v>2319</v>
      </c>
      <c r="B6132" s="31">
        <v>45090</v>
      </c>
      <c r="C6132" s="31">
        <v>45083</v>
      </c>
      <c r="D6132" s="19" t="s">
        <v>1070</v>
      </c>
      <c r="E6132" s="19" t="str">
        <f>IF(ISBLANK(LeaveTracker[[#This Row],[Employee Name]]),"-----",VLOOKUP(LeaveTracker[[#This Row],[Employee Name]],Employees[[Employee Name]:[Office]],7))</f>
        <v>PIO</v>
      </c>
      <c r="F6132" s="19" t="str">
        <f>IF(ISBLANK(LeaveTracker[[#This Row],[Employee Name]]),"-----",VLOOKUP(LeaveTracker[[#This Row],[Employee Name]],Employees[[Employee Name]:[Office]],6))</f>
        <v>REGULAR</v>
      </c>
      <c r="G6132" s="31">
        <v>45082</v>
      </c>
      <c r="H6132" s="31">
        <v>45082</v>
      </c>
      <c r="I6132" s="20" t="s">
        <v>81</v>
      </c>
      <c r="K6132" s="61" t="str">
        <f ca="1">LeaveTracker[[#This Row],[Days]]&amp;" "&amp;LeaveTracker[[#This Row],[Type of Leave]]</f>
        <v>1 SL</v>
      </c>
      <c r="L6132" s="23">
        <f ca="1">NETWORKDAYS(LeaveTracker[[#This Row],[Start Date]],LeaveTracker[[#This Row],[End Date]],lstHolidays)</f>
        <v>1</v>
      </c>
      <c r="M6132" s="27"/>
    </row>
    <row r="6133" spans="1:13" ht="30" customHeight="1" x14ac:dyDescent="0.3">
      <c r="A6133" s="27">
        <f t="shared" si="71"/>
        <v>2320</v>
      </c>
      <c r="B6133" s="31">
        <v>45090</v>
      </c>
      <c r="C6133" s="31">
        <v>45085</v>
      </c>
      <c r="D6133" s="19" t="s">
        <v>407</v>
      </c>
      <c r="E6133" s="19" t="str">
        <f>IF(ISBLANK(LeaveTracker[[#This Row],[Employee Name]]),"-----",VLOOKUP(LeaveTracker[[#This Row],[Employee Name]],Employees[[Employee Name]:[Office]],7))</f>
        <v>CTO</v>
      </c>
      <c r="F6133" s="19" t="str">
        <f>IF(ISBLANK(LeaveTracker[[#This Row],[Employee Name]]),"-----",VLOOKUP(LeaveTracker[[#This Row],[Employee Name]],Employees[[Employee Name]:[Office]],6))</f>
        <v>REGULAR</v>
      </c>
      <c r="G6133" s="31">
        <v>45092</v>
      </c>
      <c r="H6133" s="31">
        <v>45092</v>
      </c>
      <c r="I6133" s="20" t="s">
        <v>298</v>
      </c>
      <c r="J6133" s="43" t="s">
        <v>1003</v>
      </c>
      <c r="K6133" s="61" t="str">
        <f ca="1">LeaveTracker[[#This Row],[Days]]&amp;" "&amp;LeaveTracker[[#This Row],[Type of Leave]]</f>
        <v>1 OTHER</v>
      </c>
      <c r="L6133" s="23">
        <f ca="1">NETWORKDAYS(LeaveTracker[[#This Row],[Start Date]],LeaveTracker[[#This Row],[End Date]],lstHolidays)</f>
        <v>1</v>
      </c>
      <c r="M6133" s="27"/>
    </row>
    <row r="6134" spans="1:13" ht="30" customHeight="1" x14ac:dyDescent="0.3">
      <c r="A6134" s="27">
        <f t="shared" si="71"/>
        <v>2321</v>
      </c>
      <c r="B6134" s="31">
        <v>45090</v>
      </c>
      <c r="C6134" s="31">
        <v>45085</v>
      </c>
      <c r="D6134" s="19" t="s">
        <v>660</v>
      </c>
      <c r="E6134" s="19" t="str">
        <f>IF(ISBLANK(LeaveTracker[[#This Row],[Employee Name]]),"-----",VLOOKUP(LeaveTracker[[#This Row],[Employee Name]],Employees[[Employee Name]:[Office]],7))</f>
        <v>CTO</v>
      </c>
      <c r="F6134" s="19" t="str">
        <f>IF(ISBLANK(LeaveTracker[[#This Row],[Employee Name]]),"-----",VLOOKUP(LeaveTracker[[#This Row],[Employee Name]],Employees[[Employee Name]:[Office]],6))</f>
        <v>REGULAR</v>
      </c>
      <c r="G6134" s="31">
        <v>45097</v>
      </c>
      <c r="H6134" s="31">
        <v>45097</v>
      </c>
      <c r="I6134" s="20" t="s">
        <v>298</v>
      </c>
      <c r="J6134" s="43" t="s">
        <v>1003</v>
      </c>
      <c r="K6134" s="61" t="str">
        <f ca="1">LeaveTracker[[#This Row],[Days]]&amp;" "&amp;LeaveTracker[[#This Row],[Type of Leave]]</f>
        <v>1 OTHER</v>
      </c>
      <c r="L6134" s="23">
        <f ca="1">NETWORKDAYS(LeaveTracker[[#This Row],[Start Date]],LeaveTracker[[#This Row],[End Date]],lstHolidays)</f>
        <v>1</v>
      </c>
      <c r="M6134" s="27"/>
    </row>
    <row r="6135" spans="1:13" ht="30" customHeight="1" x14ac:dyDescent="0.3">
      <c r="A6135" s="27">
        <f t="shared" si="71"/>
        <v>2322</v>
      </c>
      <c r="B6135" s="31">
        <v>45090</v>
      </c>
      <c r="C6135" s="31">
        <v>45086</v>
      </c>
      <c r="D6135" s="19" t="s">
        <v>2039</v>
      </c>
      <c r="E6135" s="19" t="str">
        <f>IF(ISBLANK(LeaveTracker[[#This Row],[Employee Name]]),"-----",VLOOKUP(LeaveTracker[[#This Row],[Employee Name]],Employees[[Employee Name]:[Office]],7))</f>
        <v>CSWDO</v>
      </c>
      <c r="F6135" s="19">
        <f>IF(ISBLANK(LeaveTracker[[#This Row],[Employee Name]]),"-----",VLOOKUP(LeaveTracker[[#This Row],[Employee Name]],Employees[[Employee Name]:[Office]],6))</f>
        <v>0</v>
      </c>
      <c r="G6135" s="31">
        <v>45099</v>
      </c>
      <c r="H6135" s="31">
        <v>45099</v>
      </c>
      <c r="I6135" s="20" t="s">
        <v>298</v>
      </c>
      <c r="J6135" s="43" t="s">
        <v>1003</v>
      </c>
      <c r="K6135" s="61" t="str">
        <f ca="1">LeaveTracker[[#This Row],[Days]]&amp;" "&amp;LeaveTracker[[#This Row],[Type of Leave]]</f>
        <v>1 OTHER</v>
      </c>
      <c r="L6135" s="23">
        <f ca="1">NETWORKDAYS(LeaveTracker[[#This Row],[Start Date]],LeaveTracker[[#This Row],[End Date]],lstHolidays)</f>
        <v>1</v>
      </c>
      <c r="M6135" s="27"/>
    </row>
    <row r="6136" spans="1:13" ht="30" customHeight="1" x14ac:dyDescent="0.3">
      <c r="A6136" s="27">
        <f t="shared" si="71"/>
        <v>2323</v>
      </c>
      <c r="B6136" s="31">
        <v>45090</v>
      </c>
      <c r="C6136" s="31">
        <v>45072</v>
      </c>
      <c r="D6136" s="19" t="s">
        <v>904</v>
      </c>
      <c r="E6136" s="19" t="str">
        <f>IF(ISBLANK(LeaveTracker[[#This Row],[Employee Name]]),"-----",VLOOKUP(LeaveTracker[[#This Row],[Employee Name]],Employees[[Employee Name]:[Office]],7))</f>
        <v>CEO</v>
      </c>
      <c r="F6136" s="19" t="str">
        <f>IF(ISBLANK(LeaveTracker[[#This Row],[Employee Name]]),"-----",VLOOKUP(LeaveTracker[[#This Row],[Employee Name]],Employees[[Employee Name]:[Office]],6))</f>
        <v>REGULAR</v>
      </c>
      <c r="G6136" s="31">
        <v>45071</v>
      </c>
      <c r="H6136" s="31">
        <v>45071</v>
      </c>
      <c r="I6136" s="20" t="s">
        <v>81</v>
      </c>
      <c r="K6136" s="61" t="str">
        <f ca="1">LeaveTracker[[#This Row],[Days]]&amp;" "&amp;LeaveTracker[[#This Row],[Type of Leave]]</f>
        <v>1 SL</v>
      </c>
      <c r="L6136" s="23">
        <f ca="1">NETWORKDAYS(LeaveTracker[[#This Row],[Start Date]],LeaveTracker[[#This Row],[End Date]],lstHolidays)</f>
        <v>1</v>
      </c>
      <c r="M6136" s="27"/>
    </row>
    <row r="6137" spans="1:13" ht="30" customHeight="1" x14ac:dyDescent="0.3">
      <c r="A6137" s="27">
        <f t="shared" si="71"/>
        <v>2324</v>
      </c>
      <c r="B6137" s="31">
        <v>45090</v>
      </c>
      <c r="C6137" s="31">
        <v>45077</v>
      </c>
      <c r="D6137" s="19" t="s">
        <v>904</v>
      </c>
      <c r="E6137" s="19" t="str">
        <f>IF(ISBLANK(LeaveTracker[[#This Row],[Employee Name]]),"-----",VLOOKUP(LeaveTracker[[#This Row],[Employee Name]],Employees[[Employee Name]:[Office]],7))</f>
        <v>CEO</v>
      </c>
      <c r="F6137" s="19" t="str">
        <f>IF(ISBLANK(LeaveTracker[[#This Row],[Employee Name]]),"-----",VLOOKUP(LeaveTracker[[#This Row],[Employee Name]],Employees[[Employee Name]:[Office]],6))</f>
        <v>REGULAR</v>
      </c>
      <c r="G6137" s="31">
        <v>45076</v>
      </c>
      <c r="H6137" s="31">
        <v>45076</v>
      </c>
      <c r="I6137" s="20" t="s">
        <v>298</v>
      </c>
      <c r="J6137" s="43" t="s">
        <v>1003</v>
      </c>
      <c r="K6137" s="61" t="str">
        <f ca="1">LeaveTracker[[#This Row],[Days]]&amp;" "&amp;LeaveTracker[[#This Row],[Type of Leave]]</f>
        <v>1 OTHER</v>
      </c>
      <c r="L6137" s="23">
        <f ca="1">NETWORKDAYS(LeaveTracker[[#This Row],[Start Date]],LeaveTracker[[#This Row],[End Date]],lstHolidays)</f>
        <v>1</v>
      </c>
      <c r="M6137" s="27"/>
    </row>
    <row r="6138" spans="1:13" ht="30" customHeight="1" x14ac:dyDescent="0.3">
      <c r="A6138" s="27">
        <f t="shared" si="71"/>
        <v>2325</v>
      </c>
      <c r="B6138" s="31">
        <v>45090</v>
      </c>
      <c r="C6138" s="31">
        <v>45065</v>
      </c>
      <c r="D6138" s="19" t="s">
        <v>904</v>
      </c>
      <c r="E6138" s="19" t="str">
        <f>IF(ISBLANK(LeaveTracker[[#This Row],[Employee Name]]),"-----",VLOOKUP(LeaveTracker[[#This Row],[Employee Name]],Employees[[Employee Name]:[Office]],7))</f>
        <v>CEO</v>
      </c>
      <c r="F6138" s="19" t="str">
        <f>IF(ISBLANK(LeaveTracker[[#This Row],[Employee Name]]),"-----",VLOOKUP(LeaveTracker[[#This Row],[Employee Name]],Employees[[Employee Name]:[Office]],6))</f>
        <v>REGULAR</v>
      </c>
      <c r="G6138" s="31">
        <v>45064</v>
      </c>
      <c r="H6138" s="31">
        <v>45064</v>
      </c>
      <c r="I6138" s="20" t="s">
        <v>298</v>
      </c>
      <c r="K6138" s="61" t="str">
        <f ca="1">LeaveTracker[[#This Row],[Days]]&amp;" "&amp;LeaveTracker[[#This Row],[Type of Leave]]</f>
        <v>1 OTHER</v>
      </c>
      <c r="L6138" s="23">
        <f ca="1">NETWORKDAYS(LeaveTracker[[#This Row],[Start Date]],LeaveTracker[[#This Row],[End Date]],lstHolidays)</f>
        <v>1</v>
      </c>
      <c r="M6138" s="27"/>
    </row>
    <row r="6139" spans="1:13" ht="30" customHeight="1" x14ac:dyDescent="0.3">
      <c r="A6139" s="27">
        <f t="shared" si="71"/>
        <v>2326</v>
      </c>
      <c r="B6139" s="31">
        <v>45090</v>
      </c>
      <c r="C6139" s="31">
        <v>45084</v>
      </c>
      <c r="D6139" s="19" t="s">
        <v>618</v>
      </c>
      <c r="E6139" s="19" t="str">
        <f>IF(ISBLANK(LeaveTracker[[#This Row],[Employee Name]]),"-----",VLOOKUP(LeaveTracker[[#This Row],[Employee Name]],Employees[[Employee Name]:[Office]],7))</f>
        <v>EEO/ CITY MARKET</v>
      </c>
      <c r="F6139" s="19" t="str">
        <f>IF(ISBLANK(LeaveTracker[[#This Row],[Employee Name]]),"-----",VLOOKUP(LeaveTracker[[#This Row],[Employee Name]],Employees[[Employee Name]:[Office]],6))</f>
        <v>REGULAR</v>
      </c>
      <c r="G6139" s="31">
        <v>45082</v>
      </c>
      <c r="H6139" s="31">
        <v>45083</v>
      </c>
      <c r="I6139" s="20" t="s">
        <v>81</v>
      </c>
      <c r="K6139" s="61" t="str">
        <f ca="1">LeaveTracker[[#This Row],[Days]]&amp;" "&amp;LeaveTracker[[#This Row],[Type of Leave]]</f>
        <v>2 SL</v>
      </c>
      <c r="L6139" s="23">
        <f ca="1">NETWORKDAYS(LeaveTracker[[#This Row],[Start Date]],LeaveTracker[[#This Row],[End Date]],lstHolidays)</f>
        <v>2</v>
      </c>
      <c r="M6139" s="27"/>
    </row>
    <row r="6140" spans="1:13" ht="30" customHeight="1" x14ac:dyDescent="0.3">
      <c r="A6140" s="27">
        <f t="shared" si="71"/>
        <v>2327</v>
      </c>
      <c r="B6140" s="31">
        <v>45090</v>
      </c>
      <c r="C6140" s="31">
        <v>45084</v>
      </c>
      <c r="D6140" s="19" t="s">
        <v>550</v>
      </c>
      <c r="E6140" s="19" t="str">
        <f>IF(ISBLANK(LeaveTracker[[#This Row],[Employee Name]]),"-----",VLOOKUP(LeaveTracker[[#This Row],[Employee Name]],Employees[[Employee Name]:[Office]],7))</f>
        <v>EEO/ CITY MARKET</v>
      </c>
      <c r="F6140" s="19" t="str">
        <f>IF(ISBLANK(LeaveTracker[[#This Row],[Employee Name]]),"-----",VLOOKUP(LeaveTracker[[#This Row],[Employee Name]],Employees[[Employee Name]:[Office]],6))</f>
        <v>REGULAR</v>
      </c>
      <c r="G6140" s="31">
        <v>45083</v>
      </c>
      <c r="H6140" s="31">
        <v>45083</v>
      </c>
      <c r="I6140" s="20" t="s">
        <v>81</v>
      </c>
      <c r="K6140" s="61" t="str">
        <f ca="1">LeaveTracker[[#This Row],[Days]]&amp;" "&amp;LeaveTracker[[#This Row],[Type of Leave]]</f>
        <v>1 SL</v>
      </c>
      <c r="L6140" s="23">
        <f ca="1">NETWORKDAYS(LeaveTracker[[#This Row],[Start Date]],LeaveTracker[[#This Row],[End Date]],lstHolidays)</f>
        <v>1</v>
      </c>
      <c r="M6140" s="27"/>
    </row>
    <row r="6141" spans="1:13" ht="30" customHeight="1" x14ac:dyDescent="0.3">
      <c r="A6141" s="27">
        <f t="shared" si="71"/>
        <v>2328</v>
      </c>
      <c r="B6141" s="31">
        <v>45090</v>
      </c>
      <c r="C6141" s="31">
        <v>45085</v>
      </c>
      <c r="D6141" s="19" t="s">
        <v>878</v>
      </c>
      <c r="E6141" s="19" t="str">
        <f>IF(ISBLANK(LeaveTracker[[#This Row],[Employee Name]]),"-----",VLOOKUP(LeaveTracker[[#This Row],[Employee Name]],Employees[[Employee Name]:[Office]],7))</f>
        <v>GSO</v>
      </c>
      <c r="F6141" s="19" t="str">
        <f>IF(ISBLANK(LeaveTracker[[#This Row],[Employee Name]]),"-----",VLOOKUP(LeaveTracker[[#This Row],[Employee Name]],Employees[[Employee Name]:[Office]],6))</f>
        <v>REGULAR</v>
      </c>
      <c r="G6141" s="31">
        <v>45096</v>
      </c>
      <c r="H6141" s="31">
        <v>45098</v>
      </c>
      <c r="I6141" s="20" t="s">
        <v>82</v>
      </c>
      <c r="K6141" s="61" t="str">
        <f ca="1">LeaveTracker[[#This Row],[Days]]&amp;" "&amp;LeaveTracker[[#This Row],[Type of Leave]]</f>
        <v>3 VL</v>
      </c>
      <c r="L6141" s="23">
        <f ca="1">NETWORKDAYS(LeaveTracker[[#This Row],[Start Date]],LeaveTracker[[#This Row],[End Date]],lstHolidays)</f>
        <v>3</v>
      </c>
      <c r="M6141" s="27"/>
    </row>
    <row r="6142" spans="1:13" ht="30" customHeight="1" x14ac:dyDescent="0.3">
      <c r="A6142" s="27">
        <f t="shared" si="71"/>
        <v>2329</v>
      </c>
      <c r="B6142" s="31">
        <v>45090</v>
      </c>
      <c r="C6142" s="31">
        <v>45085</v>
      </c>
      <c r="D6142" s="19" t="s">
        <v>1768</v>
      </c>
      <c r="E6142" s="19" t="str">
        <f>IF(ISBLANK(LeaveTracker[[#This Row],[Employee Name]]),"-----",VLOOKUP(LeaveTracker[[#This Row],[Employee Name]],Employees[[Employee Name]:[Office]],7))</f>
        <v>GSO</v>
      </c>
      <c r="F6142" s="19" t="str">
        <f>IF(ISBLANK(LeaveTracker[[#This Row],[Employee Name]]),"-----",VLOOKUP(LeaveTracker[[#This Row],[Employee Name]],Employees[[Employee Name]:[Office]],6))</f>
        <v>CASUAL</v>
      </c>
      <c r="G6142" s="31">
        <v>45084</v>
      </c>
      <c r="H6142" s="31">
        <v>45084</v>
      </c>
      <c r="I6142" s="20" t="s">
        <v>298</v>
      </c>
      <c r="J6142" s="43" t="s">
        <v>1003</v>
      </c>
      <c r="K6142" s="61" t="str">
        <f ca="1">LeaveTracker[[#This Row],[Days]]&amp;" "&amp;LeaveTracker[[#This Row],[Type of Leave]]</f>
        <v>1 OTHER</v>
      </c>
      <c r="L6142" s="23">
        <f ca="1">NETWORKDAYS(LeaveTracker[[#This Row],[Start Date]],LeaveTracker[[#This Row],[End Date]],lstHolidays)</f>
        <v>1</v>
      </c>
      <c r="M6142" s="27"/>
    </row>
    <row r="6143" spans="1:13" ht="30" customHeight="1" x14ac:dyDescent="0.3">
      <c r="A6143" s="27">
        <f t="shared" si="71"/>
        <v>2330</v>
      </c>
      <c r="B6143" s="31">
        <v>45090</v>
      </c>
      <c r="C6143" s="31">
        <v>45086</v>
      </c>
      <c r="D6143" s="19" t="s">
        <v>960</v>
      </c>
      <c r="E6143" s="19" t="str">
        <f>IF(ISBLANK(LeaveTracker[[#This Row],[Employee Name]]),"-----",VLOOKUP(LeaveTracker[[#This Row],[Employee Name]],Employees[[Employee Name]:[Office]],7))</f>
        <v>ASSESSORS OFFICE</v>
      </c>
      <c r="F6143" s="19" t="str">
        <f>IF(ISBLANK(LeaveTracker[[#This Row],[Employee Name]]),"-----",VLOOKUP(LeaveTracker[[#This Row],[Employee Name]],Employees[[Employee Name]:[Office]],6))</f>
        <v>REGULAR</v>
      </c>
      <c r="G6143" s="24">
        <v>45068</v>
      </c>
      <c r="H6143" s="24">
        <v>45092</v>
      </c>
      <c r="I6143" s="20" t="s">
        <v>81</v>
      </c>
      <c r="K6143" s="61" t="str">
        <f ca="1">LeaveTracker[[#This Row],[Days]]&amp;" "&amp;LeaveTracker[[#This Row],[Type of Leave]]</f>
        <v>19 SL</v>
      </c>
      <c r="L6143" s="23">
        <f ca="1">NETWORKDAYS(LeaveTracker[[#This Row],[Start Date]],LeaveTracker[[#This Row],[End Date]],lstHolidays)</f>
        <v>19</v>
      </c>
      <c r="M6143" s="27"/>
    </row>
    <row r="6144" spans="1:13" ht="30" customHeight="1" x14ac:dyDescent="0.3">
      <c r="A6144" s="27">
        <f t="shared" si="71"/>
        <v>2331</v>
      </c>
      <c r="B6144" s="31">
        <v>45090</v>
      </c>
      <c r="C6144" s="31">
        <v>45085</v>
      </c>
      <c r="D6144" s="19" t="s">
        <v>1092</v>
      </c>
      <c r="E6144" s="19" t="str">
        <f>IF(ISBLANK(LeaveTracker[[#This Row],[Employee Name]]),"-----",VLOOKUP(LeaveTracker[[#This Row],[Employee Name]],Employees[[Employee Name]:[Office]],7))</f>
        <v>ACCOUNTING</v>
      </c>
      <c r="F6144" s="19" t="str">
        <f>IF(ISBLANK(LeaveTracker[[#This Row],[Employee Name]]),"-----",VLOOKUP(LeaveTracker[[#This Row],[Employee Name]],Employees[[Employee Name]:[Office]],6))</f>
        <v>REGULAR</v>
      </c>
      <c r="G6144" s="24">
        <v>45056</v>
      </c>
      <c r="H6144" s="24">
        <v>45056</v>
      </c>
      <c r="I6144" s="20" t="s">
        <v>81</v>
      </c>
      <c r="K6144" s="61" t="str">
        <f ca="1">LeaveTracker[[#This Row],[Days]]&amp;" "&amp;LeaveTracker[[#This Row],[Type of Leave]]</f>
        <v>1 SL</v>
      </c>
      <c r="L6144" s="23">
        <f ca="1">NETWORKDAYS(LeaveTracker[[#This Row],[Start Date]],LeaveTracker[[#This Row],[End Date]],lstHolidays)</f>
        <v>1</v>
      </c>
      <c r="M6144" s="27"/>
    </row>
    <row r="6145" spans="1:13" ht="30" customHeight="1" x14ac:dyDescent="0.3">
      <c r="A6145" s="27">
        <f t="shared" si="71"/>
        <v>2332</v>
      </c>
      <c r="B6145" s="31">
        <v>45090</v>
      </c>
      <c r="C6145" s="31">
        <v>45085</v>
      </c>
      <c r="D6145" s="19" t="s">
        <v>1092</v>
      </c>
      <c r="E6145" s="19" t="str">
        <f>IF(ISBLANK(LeaveTracker[[#This Row],[Employee Name]]),"-----",VLOOKUP(LeaveTracker[[#This Row],[Employee Name]],Employees[[Employee Name]:[Office]],7))</f>
        <v>ACCOUNTING</v>
      </c>
      <c r="F6145" s="19" t="str">
        <f>IF(ISBLANK(LeaveTracker[[#This Row],[Employee Name]]),"-----",VLOOKUP(LeaveTracker[[#This Row],[Employee Name]],Employees[[Employee Name]:[Office]],6))</f>
        <v>REGULAR</v>
      </c>
      <c r="G6145" s="24">
        <v>45093</v>
      </c>
      <c r="H6145" s="24">
        <v>45093</v>
      </c>
      <c r="I6145" s="20" t="s">
        <v>82</v>
      </c>
      <c r="K6145" s="61" t="str">
        <f ca="1">LeaveTracker[[#This Row],[Days]]&amp;" "&amp;LeaveTracker[[#This Row],[Type of Leave]]</f>
        <v>1 VL</v>
      </c>
      <c r="L6145" s="23">
        <f ca="1">NETWORKDAYS(LeaveTracker[[#This Row],[Start Date]],LeaveTracker[[#This Row],[End Date]],lstHolidays)</f>
        <v>1</v>
      </c>
      <c r="M6145" s="27"/>
    </row>
    <row r="6146" spans="1:13" ht="30" customHeight="1" x14ac:dyDescent="0.3">
      <c r="A6146" s="27">
        <f t="shared" si="71"/>
        <v>2333</v>
      </c>
      <c r="B6146" s="31">
        <v>45090</v>
      </c>
      <c r="C6146" s="31">
        <v>45086</v>
      </c>
      <c r="D6146" s="19" t="s">
        <v>630</v>
      </c>
      <c r="E6146" s="19" t="str">
        <f>IF(ISBLANK(LeaveTracker[[#This Row],[Employee Name]]),"-----",VLOOKUP(LeaveTracker[[#This Row],[Employee Name]],Employees[[Employee Name]:[Office]],7))</f>
        <v>CCT</v>
      </c>
      <c r="F6146" s="19" t="str">
        <f>IF(ISBLANK(LeaveTracker[[#This Row],[Employee Name]]),"-----",VLOOKUP(LeaveTracker[[#This Row],[Employee Name]],Employees[[Employee Name]:[Office]],6))</f>
        <v>REGULAR</v>
      </c>
      <c r="G6146" s="24">
        <v>45091</v>
      </c>
      <c r="H6146" s="24">
        <v>45091</v>
      </c>
      <c r="I6146" s="20" t="s">
        <v>298</v>
      </c>
      <c r="K6146" s="61" t="str">
        <f ca="1">LeaveTracker[[#This Row],[Days]]&amp;" "&amp;LeaveTracker[[#This Row],[Type of Leave]]</f>
        <v>1 OTHER</v>
      </c>
      <c r="L6146" s="23">
        <f ca="1">NETWORKDAYS(LeaveTracker[[#This Row],[Start Date]],LeaveTracker[[#This Row],[End Date]],lstHolidays)</f>
        <v>1</v>
      </c>
      <c r="M6146" s="27"/>
    </row>
    <row r="6147" spans="1:13" ht="30" customHeight="1" x14ac:dyDescent="0.3">
      <c r="A6147" s="27">
        <f t="shared" si="71"/>
        <v>2334</v>
      </c>
      <c r="B6147" s="31">
        <v>45090</v>
      </c>
      <c r="C6147" s="31">
        <v>45086</v>
      </c>
      <c r="D6147" s="19" t="s">
        <v>717</v>
      </c>
      <c r="E6147" s="19" t="str">
        <f>IF(ISBLANK(LeaveTracker[[#This Row],[Employee Name]]),"-----",VLOOKUP(LeaveTracker[[#This Row],[Employee Name]],Employees[[Employee Name]:[Office]],7))</f>
        <v>LCR</v>
      </c>
      <c r="F6147" s="19" t="str">
        <f>IF(ISBLANK(LeaveTracker[[#This Row],[Employee Name]]),"-----",VLOOKUP(LeaveTracker[[#This Row],[Employee Name]],Employees[[Employee Name]:[Office]],6))</f>
        <v>REGULAR</v>
      </c>
      <c r="G6147" s="31">
        <v>45083</v>
      </c>
      <c r="H6147" s="31">
        <v>45084</v>
      </c>
      <c r="I6147" s="20" t="s">
        <v>81</v>
      </c>
      <c r="K6147" s="61" t="str">
        <f ca="1">LeaveTracker[[#This Row],[Days]]&amp;" "&amp;LeaveTracker[[#This Row],[Type of Leave]]</f>
        <v>2 SL</v>
      </c>
      <c r="L6147" s="23">
        <f ca="1">NETWORKDAYS(LeaveTracker[[#This Row],[Start Date]],LeaveTracker[[#This Row],[End Date]],lstHolidays)</f>
        <v>2</v>
      </c>
      <c r="M6147" s="27"/>
    </row>
    <row r="6148" spans="1:13" ht="30" customHeight="1" x14ac:dyDescent="0.3">
      <c r="A6148" s="27">
        <f t="shared" si="71"/>
        <v>2335</v>
      </c>
      <c r="B6148" s="31">
        <v>45090</v>
      </c>
      <c r="C6148" s="31">
        <v>45084</v>
      </c>
      <c r="D6148" s="19" t="s">
        <v>422</v>
      </c>
      <c r="E6148" s="19" t="str">
        <f>IF(ISBLANK(LeaveTracker[[#This Row],[Employee Name]]),"-----",VLOOKUP(LeaveTracker[[#This Row],[Employee Name]],Employees[[Employee Name]:[Office]],7))</f>
        <v>CTO</v>
      </c>
      <c r="F6148" s="19" t="str">
        <f>IF(ISBLANK(LeaveTracker[[#This Row],[Employee Name]]),"-----",VLOOKUP(LeaveTracker[[#This Row],[Employee Name]],Employees[[Employee Name]:[Office]],6))</f>
        <v>REGULAR</v>
      </c>
      <c r="G6148" s="31">
        <v>45082</v>
      </c>
      <c r="H6148" s="31">
        <v>45083</v>
      </c>
      <c r="I6148" s="20" t="s">
        <v>81</v>
      </c>
      <c r="K6148" s="61" t="str">
        <f ca="1">LeaveTracker[[#This Row],[Days]]&amp;" "&amp;LeaveTracker[[#This Row],[Type of Leave]]</f>
        <v>2 SL</v>
      </c>
      <c r="L6148" s="23">
        <f ca="1">NETWORKDAYS(LeaveTracker[[#This Row],[Start Date]],LeaveTracker[[#This Row],[End Date]],lstHolidays)</f>
        <v>2</v>
      </c>
      <c r="M6148" s="27"/>
    </row>
    <row r="6149" spans="1:13" ht="30" customHeight="1" x14ac:dyDescent="0.3">
      <c r="A6149" s="27">
        <f t="shared" si="71"/>
        <v>2336</v>
      </c>
      <c r="B6149" s="31">
        <v>45090</v>
      </c>
      <c r="C6149" s="31">
        <v>45078</v>
      </c>
      <c r="D6149" s="19" t="s">
        <v>488</v>
      </c>
      <c r="E6149" s="19" t="str">
        <f>IF(ISBLANK(LeaveTracker[[#This Row],[Employee Name]]),"-----",VLOOKUP(LeaveTracker[[#This Row],[Employee Name]],Employees[[Employee Name]:[Office]],7))</f>
        <v>THRDC</v>
      </c>
      <c r="F6149" s="19" t="str">
        <f>IF(ISBLANK(LeaveTracker[[#This Row],[Employee Name]]),"-----",VLOOKUP(LeaveTracker[[#This Row],[Employee Name]],Employees[[Employee Name]:[Office]],6))</f>
        <v>REGULAR</v>
      </c>
      <c r="G6149" s="24">
        <v>45071</v>
      </c>
      <c r="H6149" s="24">
        <v>45071</v>
      </c>
      <c r="I6149" s="20" t="s">
        <v>81</v>
      </c>
      <c r="K6149" s="61" t="str">
        <f ca="1">LeaveTracker[[#This Row],[Days]]&amp;" "&amp;LeaveTracker[[#This Row],[Type of Leave]]</f>
        <v>1 SL</v>
      </c>
      <c r="L6149" s="23">
        <f ca="1">NETWORKDAYS(LeaveTracker[[#This Row],[Start Date]],LeaveTracker[[#This Row],[End Date]],lstHolidays)</f>
        <v>1</v>
      </c>
      <c r="M6149" s="27"/>
    </row>
    <row r="6150" spans="1:13" ht="30" customHeight="1" x14ac:dyDescent="0.3">
      <c r="A6150" s="27">
        <f t="shared" si="71"/>
        <v>2337</v>
      </c>
      <c r="B6150" s="31">
        <v>45090</v>
      </c>
      <c r="C6150" s="31">
        <v>45078</v>
      </c>
      <c r="D6150" s="19" t="s">
        <v>488</v>
      </c>
      <c r="E6150" s="19" t="str">
        <f>IF(ISBLANK(LeaveTracker[[#This Row],[Employee Name]]),"-----",VLOOKUP(LeaveTracker[[#This Row],[Employee Name]],Employees[[Employee Name]:[Office]],7))</f>
        <v>THRDC</v>
      </c>
      <c r="F6150" s="19" t="str">
        <f>IF(ISBLANK(LeaveTracker[[#This Row],[Employee Name]]),"-----",VLOOKUP(LeaveTracker[[#This Row],[Employee Name]],Employees[[Employee Name]:[Office]],6))</f>
        <v>REGULAR</v>
      </c>
      <c r="G6150" s="24">
        <v>45077</v>
      </c>
      <c r="H6150" s="24">
        <v>45077</v>
      </c>
      <c r="I6150" s="20" t="s">
        <v>81</v>
      </c>
      <c r="K6150" s="61" t="str">
        <f ca="1">LeaveTracker[[#This Row],[Days]]&amp;" "&amp;LeaveTracker[[#This Row],[Type of Leave]]</f>
        <v>1 SL</v>
      </c>
      <c r="L6150" s="23">
        <f ca="1">NETWORKDAYS(LeaveTracker[[#This Row],[Start Date]],LeaveTracker[[#This Row],[End Date]],lstHolidays)</f>
        <v>1</v>
      </c>
      <c r="M6150" s="27"/>
    </row>
    <row r="6151" spans="1:13" ht="30" customHeight="1" x14ac:dyDescent="0.3">
      <c r="A6151" s="27">
        <f t="shared" si="71"/>
        <v>2338</v>
      </c>
      <c r="B6151" s="31">
        <v>45090</v>
      </c>
      <c r="C6151" s="31">
        <v>45090</v>
      </c>
      <c r="D6151" s="19" t="s">
        <v>1921</v>
      </c>
      <c r="E6151" s="19" t="str">
        <f>IF(ISBLANK(LeaveTracker[[#This Row],[Employee Name]]),"-----",VLOOKUP(LeaveTracker[[#This Row],[Employee Name]],Employees[[Employee Name]:[Office]],7))</f>
        <v>CENRO</v>
      </c>
      <c r="F6151" s="19" t="str">
        <f>IF(ISBLANK(LeaveTracker[[#This Row],[Employee Name]]),"-----",VLOOKUP(LeaveTracker[[#This Row],[Employee Name]],Employees[[Employee Name]:[Office]],6))</f>
        <v>CASUAL</v>
      </c>
      <c r="G6151" s="31">
        <v>45088</v>
      </c>
      <c r="H6151" s="31">
        <v>45089</v>
      </c>
      <c r="I6151" s="20" t="s">
        <v>81</v>
      </c>
      <c r="K6151" s="61" t="str">
        <f ca="1">LeaveTracker[[#This Row],[Days]]&amp;" "&amp;LeaveTracker[[#This Row],[Type of Leave]]</f>
        <v>1 SL</v>
      </c>
      <c r="L6151" s="23">
        <f ca="1">NETWORKDAYS(LeaveTracker[[#This Row],[Start Date]],LeaveTracker[[#This Row],[End Date]],lstHolidays)</f>
        <v>1</v>
      </c>
      <c r="M6151" s="27"/>
    </row>
    <row r="6152" spans="1:13" ht="30" customHeight="1" x14ac:dyDescent="0.3">
      <c r="A6152" s="27">
        <f t="shared" si="71"/>
        <v>2339</v>
      </c>
      <c r="B6152" s="31">
        <v>45090</v>
      </c>
      <c r="C6152" s="31">
        <v>45089</v>
      </c>
      <c r="D6152" s="19" t="s">
        <v>2215</v>
      </c>
      <c r="E6152" s="19" t="str">
        <f>IF(ISBLANK(LeaveTracker[[#This Row],[Employee Name]]),"-----",VLOOKUP(LeaveTracker[[#This Row],[Employee Name]],Employees[[Employee Name]:[Office]],7))</f>
        <v>CENRO</v>
      </c>
      <c r="F6152" s="19" t="str">
        <f>IF(ISBLANK(LeaveTracker[[#This Row],[Employee Name]]),"-----",VLOOKUP(LeaveTracker[[#This Row],[Employee Name]],Employees[[Employee Name]:[Office]],6))</f>
        <v>CASUAL</v>
      </c>
      <c r="G6152" s="31">
        <v>45085</v>
      </c>
      <c r="H6152" s="31">
        <v>45085</v>
      </c>
      <c r="I6152" s="20" t="s">
        <v>81</v>
      </c>
      <c r="K6152" s="61" t="str">
        <f ca="1">LeaveTracker[[#This Row],[Days]]&amp;" "&amp;LeaveTracker[[#This Row],[Type of Leave]]</f>
        <v>1 SL</v>
      </c>
      <c r="L6152" s="23">
        <f ca="1">NETWORKDAYS(LeaveTracker[[#This Row],[Start Date]],LeaveTracker[[#This Row],[End Date]],lstHolidays)</f>
        <v>1</v>
      </c>
      <c r="M6152" s="27"/>
    </row>
    <row r="6153" spans="1:13" ht="30" customHeight="1" x14ac:dyDescent="0.3">
      <c r="A6153" s="27">
        <f t="shared" si="71"/>
        <v>2340</v>
      </c>
      <c r="B6153" s="31">
        <v>45090</v>
      </c>
      <c r="C6153" s="31">
        <v>45085</v>
      </c>
      <c r="D6153" s="19" t="s">
        <v>1730</v>
      </c>
      <c r="E6153" s="19" t="str">
        <f>IF(ISBLANK(LeaveTracker[[#This Row],[Employee Name]]),"-----",VLOOKUP(LeaveTracker[[#This Row],[Employee Name]],Employees[[Employee Name]:[Office]],7))</f>
        <v>LEGAL</v>
      </c>
      <c r="F6153" s="19" t="str">
        <f>IF(ISBLANK(LeaveTracker[[#This Row],[Employee Name]]),"-----",VLOOKUP(LeaveTracker[[#This Row],[Employee Name]],Employees[[Employee Name]:[Office]],6))</f>
        <v>CASUAL</v>
      </c>
      <c r="G6153" s="24">
        <v>45053</v>
      </c>
      <c r="H6153" s="24">
        <v>45053</v>
      </c>
      <c r="I6153" s="20" t="s">
        <v>81</v>
      </c>
      <c r="K6153" s="61" t="str">
        <f ca="1">LeaveTracker[[#This Row],[Days]]&amp;" "&amp;LeaveTracker[[#This Row],[Type of Leave]]</f>
        <v>0 SL</v>
      </c>
      <c r="L6153" s="23">
        <f ca="1">NETWORKDAYS(LeaveTracker[[#This Row],[Start Date]],LeaveTracker[[#This Row],[End Date]],lstHolidays)</f>
        <v>0</v>
      </c>
      <c r="M6153" s="27"/>
    </row>
    <row r="6154" spans="1:13" ht="30" customHeight="1" x14ac:dyDescent="0.3">
      <c r="A6154" s="27">
        <f t="shared" si="71"/>
        <v>2341</v>
      </c>
      <c r="B6154" s="31">
        <v>45090</v>
      </c>
      <c r="C6154" s="31">
        <v>45079</v>
      </c>
      <c r="D6154" s="19" t="s">
        <v>1744</v>
      </c>
      <c r="E6154" s="19" t="str">
        <f>IF(ISBLANK(LeaveTracker[[#This Row],[Employee Name]]),"-----",VLOOKUP(LeaveTracker[[#This Row],[Employee Name]],Employees[[Employee Name]:[Office]],7))</f>
        <v>LCR</v>
      </c>
      <c r="F6154" s="19" t="str">
        <f>IF(ISBLANK(LeaveTracker[[#This Row],[Employee Name]]),"-----",VLOOKUP(LeaveTracker[[#This Row],[Employee Name]],Employees[[Employee Name]:[Office]],6))</f>
        <v>CASUAL</v>
      </c>
      <c r="G6154" s="31">
        <v>45078</v>
      </c>
      <c r="H6154" s="31">
        <v>45078</v>
      </c>
      <c r="I6154" s="20" t="s">
        <v>81</v>
      </c>
      <c r="K6154" s="61" t="str">
        <f ca="1">LeaveTracker[[#This Row],[Days]]&amp;" "&amp;LeaveTracker[[#This Row],[Type of Leave]]</f>
        <v>1 SL</v>
      </c>
      <c r="L6154" s="23">
        <f ca="1">NETWORKDAYS(LeaveTracker[[#This Row],[Start Date]],LeaveTracker[[#This Row],[End Date]],lstHolidays)</f>
        <v>1</v>
      </c>
      <c r="M6154" s="27"/>
    </row>
    <row r="6155" spans="1:13" ht="30" customHeight="1" x14ac:dyDescent="0.3">
      <c r="A6155" s="27">
        <f t="shared" si="71"/>
        <v>2342</v>
      </c>
      <c r="B6155" s="31">
        <v>45090</v>
      </c>
      <c r="C6155" s="31">
        <v>45085</v>
      </c>
      <c r="D6155" s="19" t="s">
        <v>1852</v>
      </c>
      <c r="E6155" s="19" t="str">
        <f>IF(ISBLANK(LeaveTracker[[#This Row],[Employee Name]]),"-----",VLOOKUP(LeaveTracker[[#This Row],[Employee Name]],Employees[[Employee Name]:[Office]],7))</f>
        <v>CCT</v>
      </c>
      <c r="F6155" s="19" t="str">
        <f>IF(ISBLANK(LeaveTracker[[#This Row],[Employee Name]]),"-----",VLOOKUP(LeaveTracker[[#This Row],[Employee Name]],Employees[[Employee Name]:[Office]],6))</f>
        <v>CASUAL</v>
      </c>
      <c r="G6155" s="31">
        <v>45089</v>
      </c>
      <c r="H6155" s="31">
        <v>45089</v>
      </c>
      <c r="I6155" s="20" t="s">
        <v>82</v>
      </c>
      <c r="K6155" s="61" t="str">
        <f ca="1">LeaveTracker[[#This Row],[Days]]&amp;" "&amp;LeaveTracker[[#This Row],[Type of Leave]]</f>
        <v>1 VL</v>
      </c>
      <c r="L6155" s="23">
        <f ca="1">NETWORKDAYS(LeaveTracker[[#This Row],[Start Date]],LeaveTracker[[#This Row],[End Date]],lstHolidays)</f>
        <v>1</v>
      </c>
      <c r="M6155" s="27"/>
    </row>
    <row r="6156" spans="1:13" ht="30" customHeight="1" x14ac:dyDescent="0.3">
      <c r="A6156" s="27">
        <f t="shared" si="71"/>
        <v>2343</v>
      </c>
      <c r="B6156" s="31">
        <v>45090</v>
      </c>
      <c r="C6156" s="31">
        <v>45085</v>
      </c>
      <c r="D6156" s="19" t="s">
        <v>1852</v>
      </c>
      <c r="E6156" s="19" t="str">
        <f>IF(ISBLANK(LeaveTracker[[#This Row],[Employee Name]]),"-----",VLOOKUP(LeaveTracker[[#This Row],[Employee Name]],Employees[[Employee Name]:[Office]],7))</f>
        <v>CCT</v>
      </c>
      <c r="F6156" s="19" t="str">
        <f>IF(ISBLANK(LeaveTracker[[#This Row],[Employee Name]]),"-----",VLOOKUP(LeaveTracker[[#This Row],[Employee Name]],Employees[[Employee Name]:[Office]],6))</f>
        <v>CASUAL</v>
      </c>
      <c r="G6156" s="31">
        <v>45098</v>
      </c>
      <c r="H6156" s="31">
        <v>45100</v>
      </c>
      <c r="I6156" s="20" t="s">
        <v>82</v>
      </c>
      <c r="K6156" s="61" t="str">
        <f ca="1">LeaveTracker[[#This Row],[Days]]&amp;" "&amp;LeaveTracker[[#This Row],[Type of Leave]]</f>
        <v>3 VL</v>
      </c>
      <c r="L6156" s="23">
        <f ca="1">NETWORKDAYS(LeaveTracker[[#This Row],[Start Date]],LeaveTracker[[#This Row],[End Date]],lstHolidays)</f>
        <v>3</v>
      </c>
      <c r="M6156" s="27"/>
    </row>
    <row r="6157" spans="1:13" ht="30" customHeight="1" x14ac:dyDescent="0.3">
      <c r="A6157" s="27">
        <f t="shared" si="71"/>
        <v>2344</v>
      </c>
      <c r="B6157" s="31">
        <v>45090</v>
      </c>
      <c r="C6157" s="31">
        <v>45085</v>
      </c>
      <c r="D6157" s="19" t="s">
        <v>1852</v>
      </c>
      <c r="E6157" s="19" t="str">
        <f>IF(ISBLANK(LeaveTracker[[#This Row],[Employee Name]]),"-----",VLOOKUP(LeaveTracker[[#This Row],[Employee Name]],Employees[[Employee Name]:[Office]],7))</f>
        <v>CCT</v>
      </c>
      <c r="F6157" s="19" t="str">
        <f>IF(ISBLANK(LeaveTracker[[#This Row],[Employee Name]]),"-----",VLOOKUP(LeaveTracker[[#This Row],[Employee Name]],Employees[[Employee Name]:[Office]],6))</f>
        <v>CASUAL</v>
      </c>
      <c r="G6157" s="31">
        <v>45106</v>
      </c>
      <c r="H6157" s="31">
        <v>45107</v>
      </c>
      <c r="I6157" s="20" t="s">
        <v>82</v>
      </c>
      <c r="K6157" s="61" t="str">
        <f ca="1">LeaveTracker[[#This Row],[Days]]&amp;" "&amp;LeaveTracker[[#This Row],[Type of Leave]]</f>
        <v>2 VL</v>
      </c>
      <c r="L6157" s="23">
        <f ca="1">NETWORKDAYS(LeaveTracker[[#This Row],[Start Date]],LeaveTracker[[#This Row],[End Date]],lstHolidays)</f>
        <v>2</v>
      </c>
      <c r="M6157" s="27"/>
    </row>
    <row r="6158" spans="1:13" ht="30" customHeight="1" x14ac:dyDescent="0.3">
      <c r="A6158" s="27">
        <f t="shared" si="71"/>
        <v>2345</v>
      </c>
      <c r="B6158" s="31">
        <v>45090</v>
      </c>
      <c r="C6158" s="31">
        <v>45086</v>
      </c>
      <c r="D6158" s="19" t="s">
        <v>1799</v>
      </c>
      <c r="E6158" s="19" t="str">
        <f>IF(ISBLANK(LeaveTracker[[#This Row],[Employee Name]]),"-----",VLOOKUP(LeaveTracker[[#This Row],[Employee Name]],Employees[[Employee Name]:[Office]],7))</f>
        <v>CENRO</v>
      </c>
      <c r="F6158" s="19" t="str">
        <f>IF(ISBLANK(LeaveTracker[[#This Row],[Employee Name]]),"-----",VLOOKUP(LeaveTracker[[#This Row],[Employee Name]],Employees[[Employee Name]:[Office]],6))</f>
        <v>CASUAL</v>
      </c>
      <c r="G6158" s="31">
        <v>45085</v>
      </c>
      <c r="H6158" s="31">
        <v>45085</v>
      </c>
      <c r="I6158" s="20" t="s">
        <v>81</v>
      </c>
      <c r="K6158" s="61" t="str">
        <f ca="1">LeaveTracker[[#This Row],[Days]]&amp;" "&amp;LeaveTracker[[#This Row],[Type of Leave]]</f>
        <v>1 SL</v>
      </c>
      <c r="L6158" s="23">
        <f ca="1">NETWORKDAYS(LeaveTracker[[#This Row],[Start Date]],LeaveTracker[[#This Row],[End Date]],lstHolidays)</f>
        <v>1</v>
      </c>
      <c r="M6158" s="27"/>
    </row>
    <row r="6159" spans="1:13" ht="30" customHeight="1" x14ac:dyDescent="0.3">
      <c r="A6159" s="27">
        <f t="shared" si="71"/>
        <v>2346</v>
      </c>
      <c r="B6159" s="31">
        <v>45090</v>
      </c>
      <c r="C6159" s="31">
        <v>45084</v>
      </c>
      <c r="D6159" s="19" t="s">
        <v>1885</v>
      </c>
      <c r="E6159" s="19" t="str">
        <f>IF(ISBLANK(LeaveTracker[[#This Row],[Employee Name]]),"-----",VLOOKUP(LeaveTracker[[#This Row],[Employee Name]],Employees[[Employee Name]:[Office]],7))</f>
        <v>CSWDO</v>
      </c>
      <c r="F6159" s="19" t="str">
        <f>IF(ISBLANK(LeaveTracker[[#This Row],[Employee Name]]),"-----",VLOOKUP(LeaveTracker[[#This Row],[Employee Name]],Employees[[Employee Name]:[Office]],6))</f>
        <v>CASUAL</v>
      </c>
      <c r="G6159" s="31">
        <v>45083</v>
      </c>
      <c r="H6159" s="31">
        <v>45083</v>
      </c>
      <c r="I6159" s="20" t="s">
        <v>81</v>
      </c>
      <c r="K6159" s="61" t="str">
        <f ca="1">LeaveTracker[[#This Row],[Days]]&amp;" "&amp;LeaveTracker[[#This Row],[Type of Leave]]</f>
        <v>1 SL</v>
      </c>
      <c r="L6159" s="23">
        <f ca="1">NETWORKDAYS(LeaveTracker[[#This Row],[Start Date]],LeaveTracker[[#This Row],[End Date]],lstHolidays)</f>
        <v>1</v>
      </c>
      <c r="M6159" s="27"/>
    </row>
    <row r="6160" spans="1:13" ht="30" customHeight="1" x14ac:dyDescent="0.3">
      <c r="A6160" s="27">
        <f t="shared" si="71"/>
        <v>2347</v>
      </c>
      <c r="B6160" s="31">
        <v>45090</v>
      </c>
      <c r="C6160" s="31">
        <v>45086</v>
      </c>
      <c r="D6160" s="19" t="s">
        <v>1814</v>
      </c>
      <c r="E6160" s="19" t="str">
        <f>IF(ISBLANK(LeaveTracker[[#This Row],[Employee Name]]),"-----",VLOOKUP(LeaveTracker[[#This Row],[Employee Name]],Employees[[Employee Name]:[Office]],7))</f>
        <v>HOUSING</v>
      </c>
      <c r="F6160" s="19" t="str">
        <f>IF(ISBLANK(LeaveTracker[[#This Row],[Employee Name]]),"-----",VLOOKUP(LeaveTracker[[#This Row],[Employee Name]],Employees[[Employee Name]:[Office]],6))</f>
        <v>CASUAL</v>
      </c>
      <c r="G6160" s="31">
        <v>45083</v>
      </c>
      <c r="H6160" s="31">
        <v>45085</v>
      </c>
      <c r="I6160" s="20" t="s">
        <v>81</v>
      </c>
      <c r="K6160" s="61" t="str">
        <f ca="1">LeaveTracker[[#This Row],[Days]]&amp;" "&amp;LeaveTracker[[#This Row],[Type of Leave]]</f>
        <v>3 SL</v>
      </c>
      <c r="L6160" s="23">
        <f ca="1">NETWORKDAYS(LeaveTracker[[#This Row],[Start Date]],LeaveTracker[[#This Row],[End Date]],lstHolidays)</f>
        <v>3</v>
      </c>
      <c r="M6160" s="27"/>
    </row>
    <row r="6161" spans="1:13" ht="30" customHeight="1" x14ac:dyDescent="0.3">
      <c r="A6161" s="27">
        <f t="shared" si="71"/>
        <v>2348</v>
      </c>
      <c r="B6161" s="31">
        <v>45090</v>
      </c>
      <c r="C6161" s="56">
        <v>45078</v>
      </c>
      <c r="D6161" s="19" t="s">
        <v>1757</v>
      </c>
      <c r="E6161" s="19" t="str">
        <f>IF(ISBLANK(LeaveTracker[[#This Row],[Employee Name]]),"-----",VLOOKUP(LeaveTracker[[#This Row],[Employee Name]],Employees[[Employee Name]:[Office]],7))</f>
        <v>MAHOGANY MARKET</v>
      </c>
      <c r="F6161" s="19" t="str">
        <f>IF(ISBLANK(LeaveTracker[[#This Row],[Employee Name]]),"-----",VLOOKUP(LeaveTracker[[#This Row],[Employee Name]],Employees[[Employee Name]:[Office]],6))</f>
        <v>CASUAL</v>
      </c>
      <c r="G6161" s="50">
        <v>45077</v>
      </c>
      <c r="H6161" s="50">
        <v>45077</v>
      </c>
      <c r="I6161" s="20" t="s">
        <v>81</v>
      </c>
      <c r="K6161" s="61" t="str">
        <f ca="1">LeaveTracker[[#This Row],[Days]]&amp;" "&amp;LeaveTracker[[#This Row],[Type of Leave]]</f>
        <v>1 SL</v>
      </c>
      <c r="L6161" s="23">
        <f ca="1">NETWORKDAYS(LeaveTracker[[#This Row],[Start Date]],LeaveTracker[[#This Row],[End Date]],lstHolidays)</f>
        <v>1</v>
      </c>
      <c r="M6161" s="27"/>
    </row>
    <row r="6162" spans="1:13" ht="30" customHeight="1" x14ac:dyDescent="0.3">
      <c r="A6162" s="27">
        <f t="shared" si="71"/>
        <v>2349</v>
      </c>
      <c r="B6162" s="31">
        <v>45090</v>
      </c>
      <c r="C6162" s="31">
        <v>45086</v>
      </c>
      <c r="D6162" s="19" t="s">
        <v>1757</v>
      </c>
      <c r="E6162" s="19" t="str">
        <f>IF(ISBLANK(LeaveTracker[[#This Row],[Employee Name]]),"-----",VLOOKUP(LeaveTracker[[#This Row],[Employee Name]],Employees[[Employee Name]:[Office]],7))</f>
        <v>MAHOGANY MARKET</v>
      </c>
      <c r="F6162" s="19" t="str">
        <f>IF(ISBLANK(LeaveTracker[[#This Row],[Employee Name]]),"-----",VLOOKUP(LeaveTracker[[#This Row],[Employee Name]],Employees[[Employee Name]:[Office]],6))</f>
        <v>CASUAL</v>
      </c>
      <c r="G6162" s="31">
        <v>45084</v>
      </c>
      <c r="H6162" s="31">
        <v>45085</v>
      </c>
      <c r="I6162" s="20" t="s">
        <v>81</v>
      </c>
      <c r="K6162" s="61" t="str">
        <f ca="1">LeaveTracker[[#This Row],[Days]]&amp;" "&amp;LeaveTracker[[#This Row],[Type of Leave]]</f>
        <v>2 SL</v>
      </c>
      <c r="L6162" s="23">
        <f ca="1">NETWORKDAYS(LeaveTracker[[#This Row],[Start Date]],LeaveTracker[[#This Row],[End Date]],lstHolidays)</f>
        <v>2</v>
      </c>
      <c r="M6162" s="27"/>
    </row>
    <row r="6163" spans="1:13" ht="30" customHeight="1" x14ac:dyDescent="0.3">
      <c r="A6163" s="27">
        <f t="shared" si="71"/>
        <v>2350</v>
      </c>
      <c r="B6163" s="31">
        <v>45090</v>
      </c>
      <c r="C6163" s="31">
        <v>45086</v>
      </c>
      <c r="D6163" s="19" t="s">
        <v>1777</v>
      </c>
      <c r="E6163" s="19" t="str">
        <f>IF(ISBLANK(LeaveTracker[[#This Row],[Employee Name]]),"-----",VLOOKUP(LeaveTracker[[#This Row],[Employee Name]],Employees[[Employee Name]:[Office]],7))</f>
        <v>CENRO</v>
      </c>
      <c r="F6163" s="19" t="str">
        <f>IF(ISBLANK(LeaveTracker[[#This Row],[Employee Name]]),"-----",VLOOKUP(LeaveTracker[[#This Row],[Employee Name]],Employees[[Employee Name]:[Office]],6))</f>
        <v>CASUAL</v>
      </c>
      <c r="G6163" s="31">
        <v>45084</v>
      </c>
      <c r="H6163" s="31">
        <v>45085</v>
      </c>
      <c r="I6163" s="20" t="s">
        <v>81</v>
      </c>
      <c r="K6163" s="61" t="str">
        <f ca="1">LeaveTracker[[#This Row],[Days]]&amp;" "&amp;LeaveTracker[[#This Row],[Type of Leave]]</f>
        <v>2 SL</v>
      </c>
      <c r="L6163" s="23">
        <f ca="1">NETWORKDAYS(LeaveTracker[[#This Row],[Start Date]],LeaveTracker[[#This Row],[End Date]],lstHolidays)</f>
        <v>2</v>
      </c>
      <c r="M6163" s="27"/>
    </row>
    <row r="6164" spans="1:13" ht="30" customHeight="1" x14ac:dyDescent="0.3">
      <c r="A6164" s="27">
        <f t="shared" si="71"/>
        <v>2351</v>
      </c>
      <c r="B6164" s="31">
        <v>45090</v>
      </c>
      <c r="C6164" s="31">
        <v>45090</v>
      </c>
      <c r="D6164" s="19" t="s">
        <v>1804</v>
      </c>
      <c r="E6164" s="19" t="str">
        <f>IF(ISBLANK(LeaveTracker[[#This Row],[Employee Name]]),"-----",VLOOKUP(LeaveTracker[[#This Row],[Employee Name]],Employees[[Employee Name]:[Office]],7))</f>
        <v>CENRO</v>
      </c>
      <c r="F6164" s="19" t="str">
        <f>IF(ISBLANK(LeaveTracker[[#This Row],[Employee Name]]),"-----",VLOOKUP(LeaveTracker[[#This Row],[Employee Name]],Employees[[Employee Name]:[Office]],6))</f>
        <v>CASUAL</v>
      </c>
      <c r="G6164" s="24">
        <v>45098</v>
      </c>
      <c r="H6164" s="24">
        <v>45099</v>
      </c>
      <c r="I6164" s="20" t="s">
        <v>82</v>
      </c>
      <c r="K6164" s="61" t="str">
        <f ca="1">LeaveTracker[[#This Row],[Days]]&amp;" "&amp;LeaveTracker[[#This Row],[Type of Leave]]</f>
        <v>2 VL</v>
      </c>
      <c r="L6164" s="23">
        <f ca="1">NETWORKDAYS(LeaveTracker[[#This Row],[Start Date]],LeaveTracker[[#This Row],[End Date]],lstHolidays)</f>
        <v>2</v>
      </c>
      <c r="M6164" s="27"/>
    </row>
    <row r="6165" spans="1:13" ht="30" customHeight="1" x14ac:dyDescent="0.3">
      <c r="A6165" s="27">
        <f t="shared" si="71"/>
        <v>2352</v>
      </c>
      <c r="B6165" s="31">
        <v>45090</v>
      </c>
      <c r="C6165" s="31">
        <v>45089</v>
      </c>
      <c r="D6165" s="19" t="s">
        <v>2206</v>
      </c>
      <c r="E6165" s="19" t="str">
        <f>IF(ISBLANK(LeaveTracker[[#This Row],[Employee Name]]),"-----",VLOOKUP(LeaveTracker[[#This Row],[Employee Name]],Employees[[Employee Name]:[Office]],7))</f>
        <v>CENRO</v>
      </c>
      <c r="F6165" s="19">
        <f>IF(ISBLANK(LeaveTracker[[#This Row],[Employee Name]]),"-----",VLOOKUP(LeaveTracker[[#This Row],[Employee Name]],Employees[[Employee Name]:[Office]],6))</f>
        <v>0</v>
      </c>
      <c r="G6165" s="24">
        <v>45085</v>
      </c>
      <c r="H6165" s="24">
        <v>45085</v>
      </c>
      <c r="I6165" s="20" t="s">
        <v>81</v>
      </c>
      <c r="K6165" s="61" t="str">
        <f ca="1">LeaveTracker[[#This Row],[Days]]&amp;" "&amp;LeaveTracker[[#This Row],[Type of Leave]]</f>
        <v>1 SL</v>
      </c>
      <c r="L6165" s="23">
        <f ca="1">NETWORKDAYS(LeaveTracker[[#This Row],[Start Date]],LeaveTracker[[#This Row],[End Date]],lstHolidays)</f>
        <v>1</v>
      </c>
      <c r="M6165" s="27"/>
    </row>
    <row r="6166" spans="1:13" ht="30" customHeight="1" x14ac:dyDescent="0.3">
      <c r="A6166" s="27">
        <f t="shared" si="71"/>
        <v>2353</v>
      </c>
      <c r="B6166" s="31">
        <v>45090</v>
      </c>
      <c r="C6166" s="31">
        <v>45090</v>
      </c>
      <c r="D6166" s="19" t="s">
        <v>1809</v>
      </c>
      <c r="E6166" s="19" t="str">
        <f>IF(ISBLANK(LeaveTracker[[#This Row],[Employee Name]]),"-----",VLOOKUP(LeaveTracker[[#This Row],[Employee Name]],Employees[[Employee Name]:[Office]],7))</f>
        <v>CENRO</v>
      </c>
      <c r="F6166" s="19" t="str">
        <f>IF(ISBLANK(LeaveTracker[[#This Row],[Employee Name]]),"-----",VLOOKUP(LeaveTracker[[#This Row],[Employee Name]],Employees[[Employee Name]:[Office]],6))</f>
        <v>CASUAL</v>
      </c>
      <c r="G6166" s="24">
        <v>45096</v>
      </c>
      <c r="H6166" s="24">
        <v>45096</v>
      </c>
      <c r="I6166" s="20" t="s">
        <v>298</v>
      </c>
      <c r="J6166" s="43" t="s">
        <v>1003</v>
      </c>
      <c r="K6166" s="61" t="str">
        <f ca="1">LeaveTracker[[#This Row],[Days]]&amp;" "&amp;LeaveTracker[[#This Row],[Type of Leave]]</f>
        <v>1 OTHER</v>
      </c>
      <c r="L6166" s="23">
        <f ca="1">NETWORKDAYS(LeaveTracker[[#This Row],[Start Date]],LeaveTracker[[#This Row],[End Date]],lstHolidays)</f>
        <v>1</v>
      </c>
      <c r="M6166" s="27"/>
    </row>
    <row r="6167" spans="1:13" ht="30" customHeight="1" x14ac:dyDescent="0.3">
      <c r="A6167" s="27">
        <f t="shared" si="71"/>
        <v>2354</v>
      </c>
      <c r="B6167" s="31">
        <v>45090</v>
      </c>
      <c r="C6167" s="31">
        <v>45084</v>
      </c>
      <c r="D6167" s="19" t="s">
        <v>1190</v>
      </c>
      <c r="E6167" s="19" t="str">
        <f>IF(ISBLANK(LeaveTracker[[#This Row],[Employee Name]]),"-----",VLOOKUP(LeaveTracker[[#This Row],[Employee Name]],Employees[[Employee Name]:[Office]],7))</f>
        <v>BUDGET</v>
      </c>
      <c r="F6167" s="19" t="str">
        <f>IF(ISBLANK(LeaveTracker[[#This Row],[Employee Name]]),"-----",VLOOKUP(LeaveTracker[[#This Row],[Employee Name]],Employees[[Employee Name]:[Office]],6))</f>
        <v>REGULAR</v>
      </c>
      <c r="G6167" s="24"/>
      <c r="H6167" s="24"/>
      <c r="I6167" s="19" t="s">
        <v>298</v>
      </c>
      <c r="J6167" s="43" t="s">
        <v>1956</v>
      </c>
      <c r="K6167" s="61" t="str">
        <f ca="1">LeaveTracker[[#This Row],[Days]]&amp;" "&amp;LeaveTracker[[#This Row],[Type of Leave]]</f>
        <v>0 OTHER</v>
      </c>
      <c r="L6167" s="23">
        <f ca="1">NETWORKDAYS(LeaveTracker[[#This Row],[Start Date]],LeaveTracker[[#This Row],[End Date]],lstHolidays)</f>
        <v>0</v>
      </c>
      <c r="M6167" s="27"/>
    </row>
    <row r="6168" spans="1:13" ht="30" customHeight="1" x14ac:dyDescent="0.3">
      <c r="A6168" s="27">
        <f t="shared" si="71"/>
        <v>2355</v>
      </c>
      <c r="B6168" s="31">
        <v>45093</v>
      </c>
      <c r="C6168" s="31">
        <v>45093</v>
      </c>
      <c r="D6168" s="19" t="s">
        <v>695</v>
      </c>
      <c r="E6168" s="19" t="str">
        <f>IF(ISBLANK(LeaveTracker[[#This Row],[Employee Name]]),"-----",VLOOKUP(LeaveTracker[[#This Row],[Employee Name]],Employees[[Employee Name]:[Office]],7))</f>
        <v>PICNIC GROVE</v>
      </c>
      <c r="F6168" s="19" t="str">
        <f>IF(ISBLANK(LeaveTracker[[#This Row],[Employee Name]]),"-----",VLOOKUP(LeaveTracker[[#This Row],[Employee Name]],Employees[[Employee Name]:[Office]],6))</f>
        <v>REGULAR</v>
      </c>
      <c r="G6168" s="24"/>
      <c r="H6168" s="24"/>
      <c r="I6168" s="20" t="s">
        <v>298</v>
      </c>
      <c r="J6168" s="43" t="s">
        <v>691</v>
      </c>
      <c r="K6168" s="61" t="str">
        <f ca="1">LeaveTracker[[#This Row],[Days]]&amp;" "&amp;LeaveTracker[[#This Row],[Type of Leave]]</f>
        <v>0 OTHER</v>
      </c>
      <c r="L6168" s="23">
        <f ca="1">NETWORKDAYS(LeaveTracker[[#This Row],[Start Date]],LeaveTracker[[#This Row],[End Date]],lstHolidays)</f>
        <v>0</v>
      </c>
      <c r="M6168" s="27"/>
    </row>
    <row r="6169" spans="1:13" ht="30" customHeight="1" x14ac:dyDescent="0.3">
      <c r="A6169" s="27">
        <f t="shared" si="71"/>
        <v>2356</v>
      </c>
      <c r="B6169" s="31">
        <v>45093</v>
      </c>
      <c r="C6169" s="31">
        <v>45085</v>
      </c>
      <c r="D6169" s="19" t="s">
        <v>1955</v>
      </c>
      <c r="E6169" s="19" t="str">
        <f>IF(ISBLANK(LeaveTracker[[#This Row],[Employee Name]]),"-----",VLOOKUP(LeaveTracker[[#This Row],[Employee Name]],Employees[[Employee Name]:[Office]],7))</f>
        <v>BPLO</v>
      </c>
      <c r="F6169" s="19" t="str">
        <f>IF(ISBLANK(LeaveTracker[[#This Row],[Employee Name]]),"-----",VLOOKUP(LeaveTracker[[#This Row],[Employee Name]],Employees[[Employee Name]:[Office]],6))</f>
        <v>JOBCON</v>
      </c>
      <c r="G6169" s="24">
        <v>45084</v>
      </c>
      <c r="H6169" s="24">
        <v>45084</v>
      </c>
      <c r="I6169" s="20" t="s">
        <v>81</v>
      </c>
      <c r="K6169" s="61" t="str">
        <f ca="1">LeaveTracker[[#This Row],[Days]]&amp;" "&amp;LeaveTracker[[#This Row],[Type of Leave]]</f>
        <v>1 SL</v>
      </c>
      <c r="L6169" s="23">
        <f ca="1">NETWORKDAYS(LeaveTracker[[#This Row],[Start Date]],LeaveTracker[[#This Row],[End Date]],lstHolidays)</f>
        <v>1</v>
      </c>
      <c r="M6169" s="27"/>
    </row>
    <row r="6170" spans="1:13" ht="30" customHeight="1" x14ac:dyDescent="0.3">
      <c r="A6170" s="27">
        <f t="shared" si="71"/>
        <v>2357</v>
      </c>
      <c r="B6170" s="31">
        <v>45093</v>
      </c>
      <c r="C6170" s="31">
        <v>45085</v>
      </c>
      <c r="D6170" s="19" t="s">
        <v>1955</v>
      </c>
      <c r="E6170" s="19" t="str">
        <f>IF(ISBLANK(LeaveTracker[[#This Row],[Employee Name]]),"-----",VLOOKUP(LeaveTracker[[#This Row],[Employee Name]],Employees[[Employee Name]:[Office]],7))</f>
        <v>BPLO</v>
      </c>
      <c r="F6170" s="19" t="str">
        <f>IF(ISBLANK(LeaveTracker[[#This Row],[Employee Name]]),"-----",VLOOKUP(LeaveTracker[[#This Row],[Employee Name]],Employees[[Employee Name]:[Office]],6))</f>
        <v>JOBCON</v>
      </c>
      <c r="G6170" s="31">
        <v>45090</v>
      </c>
      <c r="H6170" s="31">
        <v>45090</v>
      </c>
      <c r="I6170" s="20" t="s">
        <v>81</v>
      </c>
      <c r="K6170" s="61" t="str">
        <f ca="1">LeaveTracker[[#This Row],[Days]]&amp;" "&amp;LeaveTracker[[#This Row],[Type of Leave]]</f>
        <v>1 SL</v>
      </c>
      <c r="L6170" s="23">
        <f ca="1">NETWORKDAYS(LeaveTracker[[#This Row],[Start Date]],LeaveTracker[[#This Row],[End Date]],lstHolidays)</f>
        <v>1</v>
      </c>
      <c r="M6170" s="27"/>
    </row>
    <row r="6171" spans="1:13" ht="30" customHeight="1" x14ac:dyDescent="0.3">
      <c r="A6171" s="27">
        <f t="shared" si="71"/>
        <v>2358</v>
      </c>
      <c r="B6171" s="31">
        <v>45093</v>
      </c>
      <c r="C6171" s="31">
        <v>45090</v>
      </c>
      <c r="D6171" s="19" t="s">
        <v>2403</v>
      </c>
      <c r="E6171" s="19" t="str">
        <f>IF(ISBLANK(LeaveTracker[[#This Row],[Employee Name]]),"-----",VLOOKUP(LeaveTracker[[#This Row],[Employee Name]],Employees[[Employee Name]:[Office]],7))</f>
        <v>CTO</v>
      </c>
      <c r="F6171" s="19" t="str">
        <f>IF(ISBLANK(LeaveTracker[[#This Row],[Employee Name]]),"-----",VLOOKUP(LeaveTracker[[#This Row],[Employee Name]],Employees[[Employee Name]:[Office]],6))</f>
        <v>REGULAR</v>
      </c>
      <c r="G6171" s="24">
        <v>45075</v>
      </c>
      <c r="H6171" s="24">
        <v>45079</v>
      </c>
      <c r="I6171" s="20" t="s">
        <v>298</v>
      </c>
      <c r="K6171" s="61" t="str">
        <f ca="1">LeaveTracker[[#This Row],[Days]]&amp;" "&amp;LeaveTracker[[#This Row],[Type of Leave]]</f>
        <v>5 OTHER</v>
      </c>
      <c r="L6171" s="23">
        <f ca="1">NETWORKDAYS(LeaveTracker[[#This Row],[Start Date]],LeaveTracker[[#This Row],[End Date]],lstHolidays)</f>
        <v>5</v>
      </c>
      <c r="M6171" s="27"/>
    </row>
    <row r="6172" spans="1:13" ht="30" customHeight="1" x14ac:dyDescent="0.3">
      <c r="A6172" s="27">
        <f t="shared" si="71"/>
        <v>2359</v>
      </c>
      <c r="B6172" s="31">
        <v>45093</v>
      </c>
      <c r="C6172" s="31">
        <v>45091</v>
      </c>
      <c r="D6172" s="19" t="s">
        <v>2406</v>
      </c>
      <c r="E6172" s="19" t="str">
        <f>IF(ISBLANK(LeaveTracker[[#This Row],[Employee Name]]),"-----",VLOOKUP(LeaveTracker[[#This Row],[Employee Name]],Employees[[Employee Name]:[Office]],7))</f>
        <v>CHO</v>
      </c>
      <c r="F6172" s="19" t="str">
        <f>IF(ISBLANK(LeaveTracker[[#This Row],[Employee Name]]),"-----",VLOOKUP(LeaveTracker[[#This Row],[Employee Name]],Employees[[Employee Name]:[Office]],6))</f>
        <v>JOBCON</v>
      </c>
      <c r="G6172" s="24">
        <v>45086</v>
      </c>
      <c r="H6172" s="24">
        <v>45090</v>
      </c>
      <c r="I6172" s="20" t="s">
        <v>298</v>
      </c>
      <c r="K6172" s="61" t="str">
        <f ca="1">LeaveTracker[[#This Row],[Days]]&amp;" "&amp;LeaveTracker[[#This Row],[Type of Leave]]</f>
        <v>3 OTHER</v>
      </c>
      <c r="L6172" s="23">
        <f ca="1">NETWORKDAYS(LeaveTracker[[#This Row],[Start Date]],LeaveTracker[[#This Row],[End Date]],lstHolidays)</f>
        <v>3</v>
      </c>
      <c r="M6172" s="27"/>
    </row>
    <row r="6173" spans="1:13" ht="30" customHeight="1" x14ac:dyDescent="0.3">
      <c r="A6173" s="27">
        <f t="shared" si="71"/>
        <v>2360</v>
      </c>
      <c r="B6173" s="31">
        <v>45093</v>
      </c>
      <c r="C6173" s="31">
        <v>45085</v>
      </c>
      <c r="D6173" s="19" t="s">
        <v>2017</v>
      </c>
      <c r="E6173" s="19" t="str">
        <f>IF(ISBLANK(LeaveTracker[[#This Row],[Employee Name]]),"-----",VLOOKUP(LeaveTracker[[#This Row],[Employee Name]],Employees[[Employee Name]:[Office]],7))</f>
        <v>HRMO</v>
      </c>
      <c r="F6173" s="19" t="str">
        <f>IF(ISBLANK(LeaveTracker[[#This Row],[Employee Name]]),"-----",VLOOKUP(LeaveTracker[[#This Row],[Employee Name]],Employees[[Employee Name]:[Office]],6))</f>
        <v>REGULAR</v>
      </c>
      <c r="G6173" s="24">
        <v>45082</v>
      </c>
      <c r="H6173" s="24">
        <v>45084</v>
      </c>
      <c r="I6173" s="20" t="s">
        <v>81</v>
      </c>
      <c r="K6173" s="61" t="str">
        <f ca="1">LeaveTracker[[#This Row],[Days]]&amp;" "&amp;LeaveTracker[[#This Row],[Type of Leave]]</f>
        <v>3 SL</v>
      </c>
      <c r="L6173" s="23">
        <f ca="1">NETWORKDAYS(LeaveTracker[[#This Row],[Start Date]],LeaveTracker[[#This Row],[End Date]],lstHolidays)</f>
        <v>3</v>
      </c>
      <c r="M6173" s="27"/>
    </row>
    <row r="6174" spans="1:13" ht="30" customHeight="1" x14ac:dyDescent="0.3">
      <c r="A6174" s="27">
        <f t="shared" si="71"/>
        <v>2361</v>
      </c>
      <c r="B6174" s="31">
        <v>45093</v>
      </c>
      <c r="C6174" s="31">
        <v>45084</v>
      </c>
      <c r="D6174" s="19" t="s">
        <v>855</v>
      </c>
      <c r="E6174" s="19" t="str">
        <f>IF(ISBLANK(LeaveTracker[[#This Row],[Employee Name]]),"-----",VLOOKUP(LeaveTracker[[#This Row],[Employee Name]],Employees[[Employee Name]:[Office]],7))</f>
        <v>LCR</v>
      </c>
      <c r="F6174" s="19" t="str">
        <f>IF(ISBLANK(LeaveTracker[[#This Row],[Employee Name]]),"-----",VLOOKUP(LeaveTracker[[#This Row],[Employee Name]],Employees[[Employee Name]:[Office]],6))</f>
        <v>REGULAR</v>
      </c>
      <c r="G6174" s="24">
        <v>45082</v>
      </c>
      <c r="H6174" s="24">
        <v>45083</v>
      </c>
      <c r="I6174" s="20" t="s">
        <v>81</v>
      </c>
      <c r="K6174" s="61" t="str">
        <f ca="1">LeaveTracker[[#This Row],[Days]]&amp;" "&amp;LeaveTracker[[#This Row],[Type of Leave]]</f>
        <v>2 SL</v>
      </c>
      <c r="L6174" s="23">
        <f ca="1">NETWORKDAYS(LeaveTracker[[#This Row],[Start Date]],LeaveTracker[[#This Row],[End Date]],lstHolidays)</f>
        <v>2</v>
      </c>
      <c r="M6174" s="27"/>
    </row>
    <row r="6175" spans="1:13" ht="30" customHeight="1" x14ac:dyDescent="0.3">
      <c r="A6175" s="27">
        <f t="shared" si="71"/>
        <v>2362</v>
      </c>
      <c r="B6175" s="31">
        <v>45093</v>
      </c>
      <c r="C6175" s="31">
        <v>45084</v>
      </c>
      <c r="D6175" s="19" t="s">
        <v>1268</v>
      </c>
      <c r="E6175" s="19" t="str">
        <f>IF(ISBLANK(LeaveTracker[[#This Row],[Employee Name]]),"-----",VLOOKUP(LeaveTracker[[#This Row],[Employee Name]],Employees[[Employee Name]:[Office]],7))</f>
        <v>CHO</v>
      </c>
      <c r="F6175" s="19" t="str">
        <f>IF(ISBLANK(LeaveTracker[[#This Row],[Employee Name]]),"-----",VLOOKUP(LeaveTracker[[#This Row],[Employee Name]],Employees[[Employee Name]:[Office]],6))</f>
        <v>REGULAR</v>
      </c>
      <c r="G6175" s="24">
        <v>45078</v>
      </c>
      <c r="H6175" s="24">
        <v>45079</v>
      </c>
      <c r="I6175" s="20" t="s">
        <v>81</v>
      </c>
      <c r="K6175" s="61" t="str">
        <f ca="1">LeaveTracker[[#This Row],[Days]]&amp;" "&amp;LeaveTracker[[#This Row],[Type of Leave]]</f>
        <v>2 SL</v>
      </c>
      <c r="L6175" s="23">
        <f ca="1">NETWORKDAYS(LeaveTracker[[#This Row],[Start Date]],LeaveTracker[[#This Row],[End Date]],lstHolidays)</f>
        <v>2</v>
      </c>
      <c r="M6175" s="27"/>
    </row>
    <row r="6176" spans="1:13" ht="30" customHeight="1" x14ac:dyDescent="0.3">
      <c r="A6176" s="27">
        <f t="shared" si="71"/>
        <v>2363</v>
      </c>
      <c r="B6176" s="31">
        <v>45093</v>
      </c>
      <c r="C6176" s="31">
        <v>45084</v>
      </c>
      <c r="D6176" s="19" t="s">
        <v>1268</v>
      </c>
      <c r="E6176" s="19" t="str">
        <f>IF(ISBLANK(LeaveTracker[[#This Row],[Employee Name]]),"-----",VLOOKUP(LeaveTracker[[#This Row],[Employee Name]],Employees[[Employee Name]:[Office]],7))</f>
        <v>CHO</v>
      </c>
      <c r="F6176" s="19" t="str">
        <f>IF(ISBLANK(LeaveTracker[[#This Row],[Employee Name]]),"-----",VLOOKUP(LeaveTracker[[#This Row],[Employee Name]],Employees[[Employee Name]:[Office]],6))</f>
        <v>REGULAR</v>
      </c>
      <c r="G6176" s="24">
        <v>45082</v>
      </c>
      <c r="H6176" s="24">
        <v>45082</v>
      </c>
      <c r="I6176" s="20" t="s">
        <v>81</v>
      </c>
      <c r="K6176" s="61" t="str">
        <f ca="1">LeaveTracker[[#This Row],[Days]]&amp;" "&amp;LeaveTracker[[#This Row],[Type of Leave]]</f>
        <v>1 SL</v>
      </c>
      <c r="L6176" s="23">
        <f ca="1">NETWORKDAYS(LeaveTracker[[#This Row],[Start Date]],LeaveTracker[[#This Row],[End Date]],lstHolidays)</f>
        <v>1</v>
      </c>
      <c r="M6176" s="27"/>
    </row>
    <row r="6177" spans="1:13" ht="30" customHeight="1" x14ac:dyDescent="0.3">
      <c r="A6177" s="27">
        <f t="shared" si="71"/>
        <v>2364</v>
      </c>
      <c r="B6177" s="31">
        <v>45093</v>
      </c>
      <c r="C6177" s="31">
        <v>45087</v>
      </c>
      <c r="D6177" s="19" t="s">
        <v>2164</v>
      </c>
      <c r="E6177" s="19" t="str">
        <f>IF(ISBLANK(LeaveTracker[[#This Row],[Employee Name]]),"-----",VLOOKUP(LeaveTracker[[#This Row],[Employee Name]],Employees[[Employee Name]:[Office]],7))</f>
        <v>OSPITAL NG TAGAYTAY</v>
      </c>
      <c r="F6177" s="19">
        <f>IF(ISBLANK(LeaveTracker[[#This Row],[Employee Name]]),"-----",VLOOKUP(LeaveTracker[[#This Row],[Employee Name]],Employees[[Employee Name]:[Office]],6))</f>
        <v>0</v>
      </c>
      <c r="G6177" s="24">
        <v>45086</v>
      </c>
      <c r="H6177" s="24">
        <v>45086</v>
      </c>
      <c r="I6177" s="20" t="s">
        <v>81</v>
      </c>
      <c r="K6177" s="61" t="str">
        <f ca="1">LeaveTracker[[#This Row],[Days]]&amp;" "&amp;LeaveTracker[[#This Row],[Type of Leave]]</f>
        <v>1 SL</v>
      </c>
      <c r="L6177" s="23">
        <f ca="1">NETWORKDAYS(LeaveTracker[[#This Row],[Start Date]],LeaveTracker[[#This Row],[End Date]],lstHolidays)</f>
        <v>1</v>
      </c>
      <c r="M6177" s="27"/>
    </row>
    <row r="6178" spans="1:13" ht="30" customHeight="1" x14ac:dyDescent="0.3">
      <c r="A6178" s="27">
        <f t="shared" si="71"/>
        <v>2365</v>
      </c>
      <c r="B6178" s="31">
        <v>45093</v>
      </c>
      <c r="C6178" s="31">
        <v>45089</v>
      </c>
      <c r="D6178" s="19" t="s">
        <v>772</v>
      </c>
      <c r="E6178" s="19" t="str">
        <f>IF(ISBLANK(LeaveTracker[[#This Row],[Employee Name]]),"-----",VLOOKUP(LeaveTracker[[#This Row],[Employee Name]],Employees[[Employee Name]:[Office]],7))</f>
        <v>ONT</v>
      </c>
      <c r="F6178" s="19" t="str">
        <f>IF(ISBLANK(LeaveTracker[[#This Row],[Employee Name]]),"-----",VLOOKUP(LeaveTracker[[#This Row],[Employee Name]],Employees[[Employee Name]:[Office]],6))</f>
        <v>REGULAR</v>
      </c>
      <c r="G6178" s="24">
        <v>45085</v>
      </c>
      <c r="H6178" s="24">
        <v>45085</v>
      </c>
      <c r="I6178" s="20" t="s">
        <v>81</v>
      </c>
      <c r="K6178" s="61" t="str">
        <f ca="1">LeaveTracker[[#This Row],[Days]]&amp;" "&amp;LeaveTracker[[#This Row],[Type of Leave]]</f>
        <v>1 SL</v>
      </c>
      <c r="L6178" s="23">
        <f ca="1">NETWORKDAYS(LeaveTracker[[#This Row],[Start Date]],LeaveTracker[[#This Row],[End Date]],lstHolidays)</f>
        <v>1</v>
      </c>
      <c r="M6178" s="27"/>
    </row>
    <row r="6179" spans="1:13" ht="30" customHeight="1" x14ac:dyDescent="0.3">
      <c r="A6179" s="27">
        <f t="shared" si="71"/>
        <v>2366</v>
      </c>
      <c r="B6179" s="31">
        <v>45093</v>
      </c>
      <c r="C6179" s="31">
        <v>45090</v>
      </c>
      <c r="D6179" s="19" t="s">
        <v>136</v>
      </c>
      <c r="E6179" s="19" t="str">
        <f>IF(ISBLANK(LeaveTracker[[#This Row],[Employee Name]]),"-----",VLOOKUP(LeaveTracker[[#This Row],[Employee Name]],Employees[[Employee Name]:[Office]],7))</f>
        <v>CHO</v>
      </c>
      <c r="F6179" s="19" t="str">
        <f>IF(ISBLANK(LeaveTracker[[#This Row],[Employee Name]]),"-----",VLOOKUP(LeaveTracker[[#This Row],[Employee Name]],Employees[[Employee Name]:[Office]],6))</f>
        <v>REGULAR</v>
      </c>
      <c r="G6179" s="24">
        <v>45086</v>
      </c>
      <c r="H6179" s="24">
        <v>45086</v>
      </c>
      <c r="I6179" s="20" t="s">
        <v>81</v>
      </c>
      <c r="K6179" s="61" t="str">
        <f ca="1">LeaveTracker[[#This Row],[Days]]&amp;" "&amp;LeaveTracker[[#This Row],[Type of Leave]]</f>
        <v>1 SL</v>
      </c>
      <c r="L6179" s="23">
        <f ca="1">NETWORKDAYS(LeaveTracker[[#This Row],[Start Date]],LeaveTracker[[#This Row],[End Date]],lstHolidays)</f>
        <v>1</v>
      </c>
      <c r="M6179" s="27"/>
    </row>
    <row r="6180" spans="1:13" ht="30" customHeight="1" x14ac:dyDescent="0.3">
      <c r="A6180" s="27">
        <f t="shared" si="71"/>
        <v>2367</v>
      </c>
      <c r="B6180" s="31">
        <v>45093</v>
      </c>
      <c r="C6180" s="31">
        <v>45085</v>
      </c>
      <c r="D6180" s="19" t="s">
        <v>116</v>
      </c>
      <c r="E6180" s="19" t="str">
        <f>IF(ISBLANK(LeaveTracker[[#This Row],[Employee Name]]),"-----",VLOOKUP(LeaveTracker[[#This Row],[Employee Name]],Employees[[Employee Name]:[Office]],7))</f>
        <v>CHARACTER OFFICE</v>
      </c>
      <c r="F6180" s="19" t="str">
        <f>IF(ISBLANK(LeaveTracker[[#This Row],[Employee Name]]),"-----",VLOOKUP(LeaveTracker[[#This Row],[Employee Name]],Employees[[Employee Name]:[Office]],6))</f>
        <v>REGULAR</v>
      </c>
      <c r="G6180" s="24">
        <v>45084</v>
      </c>
      <c r="H6180" s="24">
        <v>45084</v>
      </c>
      <c r="I6180" s="20" t="s">
        <v>81</v>
      </c>
      <c r="K6180" s="61" t="str">
        <f ca="1">LeaveTracker[[#This Row],[Days]]&amp;" "&amp;LeaveTracker[[#This Row],[Type of Leave]]</f>
        <v>1 SL</v>
      </c>
      <c r="L6180" s="23">
        <f ca="1">NETWORKDAYS(LeaveTracker[[#This Row],[Start Date]],LeaveTracker[[#This Row],[End Date]],lstHolidays)</f>
        <v>1</v>
      </c>
      <c r="M6180" s="27"/>
    </row>
    <row r="6181" spans="1:13" ht="30" customHeight="1" x14ac:dyDescent="0.3">
      <c r="A6181" s="27">
        <f t="shared" ref="A6181:A6244" si="72">A6180+1</f>
        <v>2368</v>
      </c>
      <c r="B6181" s="31">
        <v>45093</v>
      </c>
      <c r="C6181" s="24">
        <v>45090</v>
      </c>
      <c r="D6181" s="19" t="s">
        <v>626</v>
      </c>
      <c r="E6181" s="19" t="str">
        <f>IF(ISBLANK(LeaveTracker[[#This Row],[Employee Name]]),"-----",VLOOKUP(LeaveTracker[[#This Row],[Employee Name]],Employees[[Employee Name]:[Office]],7))</f>
        <v>EEO/ CITY MARKET</v>
      </c>
      <c r="F6181" s="19" t="str">
        <f>IF(ISBLANK(LeaveTracker[[#This Row],[Employee Name]]),"-----",VLOOKUP(LeaveTracker[[#This Row],[Employee Name]],Employees[[Employee Name]:[Office]],6))</f>
        <v>REGULAR</v>
      </c>
      <c r="G6181" s="24">
        <v>45087</v>
      </c>
      <c r="H6181" s="21">
        <v>45087</v>
      </c>
      <c r="I6181" s="20" t="s">
        <v>81</v>
      </c>
      <c r="K6181" s="61" t="str">
        <f ca="1">LeaveTracker[[#This Row],[Days]]&amp;" "&amp;LeaveTracker[[#This Row],[Type of Leave]]</f>
        <v>0 SL</v>
      </c>
      <c r="L6181" s="23">
        <f ca="1">NETWORKDAYS(LeaveTracker[[#This Row],[Start Date]],LeaveTracker[[#This Row],[End Date]],lstHolidays)</f>
        <v>0</v>
      </c>
      <c r="M6181" s="27"/>
    </row>
    <row r="6182" spans="1:13" ht="30" customHeight="1" x14ac:dyDescent="0.3">
      <c r="A6182" s="27">
        <f t="shared" si="72"/>
        <v>2369</v>
      </c>
      <c r="B6182" s="31">
        <v>45093</v>
      </c>
      <c r="C6182" s="31">
        <v>45090</v>
      </c>
      <c r="D6182" s="19" t="s">
        <v>380</v>
      </c>
      <c r="E6182" s="19" t="str">
        <f>IF(ISBLANK(LeaveTracker[[#This Row],[Employee Name]]),"-----",VLOOKUP(LeaveTracker[[#This Row],[Employee Name]],Employees[[Employee Name]:[Office]],7))</f>
        <v>CCT</v>
      </c>
      <c r="F6182" s="19" t="str">
        <f>IF(ISBLANK(LeaveTracker[[#This Row],[Employee Name]]),"-----",VLOOKUP(LeaveTracker[[#This Row],[Employee Name]],Employees[[Employee Name]:[Office]],6))</f>
        <v>REGULAR</v>
      </c>
      <c r="G6182" s="24">
        <v>45098</v>
      </c>
      <c r="H6182" s="24">
        <v>45114</v>
      </c>
      <c r="I6182" s="20" t="s">
        <v>82</v>
      </c>
      <c r="K6182" s="61" t="str">
        <f ca="1">LeaveTracker[[#This Row],[Days]]&amp;" "&amp;LeaveTracker[[#This Row],[Type of Leave]]</f>
        <v>13 VL</v>
      </c>
      <c r="L6182" s="23">
        <f ca="1">NETWORKDAYS(LeaveTracker[[#This Row],[Start Date]],LeaveTracker[[#This Row],[End Date]],lstHolidays)</f>
        <v>13</v>
      </c>
      <c r="M6182" s="27"/>
    </row>
    <row r="6183" spans="1:13" ht="30" customHeight="1" x14ac:dyDescent="0.3">
      <c r="A6183" s="27">
        <f t="shared" si="72"/>
        <v>2370</v>
      </c>
      <c r="B6183" s="31">
        <v>45093</v>
      </c>
      <c r="C6183" s="31">
        <v>45091</v>
      </c>
      <c r="D6183" s="19" t="s">
        <v>371</v>
      </c>
      <c r="E6183" s="19" t="str">
        <f>IF(ISBLANK(LeaveTracker[[#This Row],[Employee Name]]),"-----",VLOOKUP(LeaveTracker[[#This Row],[Employee Name]],Employees[[Employee Name]:[Office]],7))</f>
        <v>LIBRARY</v>
      </c>
      <c r="F6183" s="19" t="str">
        <f>IF(ISBLANK(LeaveTracker[[#This Row],[Employee Name]]),"-----",VLOOKUP(LeaveTracker[[#This Row],[Employee Name]],Employees[[Employee Name]:[Office]],6))</f>
        <v>REGULAR</v>
      </c>
      <c r="G6183" s="24">
        <v>45097</v>
      </c>
      <c r="H6183" s="21">
        <v>45097</v>
      </c>
      <c r="I6183" s="20" t="s">
        <v>82</v>
      </c>
      <c r="K6183" s="61" t="str">
        <f ca="1">LeaveTracker[[#This Row],[Days]]&amp;" "&amp;LeaveTracker[[#This Row],[Type of Leave]]</f>
        <v>1 VL</v>
      </c>
      <c r="L6183" s="23">
        <f ca="1">NETWORKDAYS(LeaveTracker[[#This Row],[Start Date]],LeaveTracker[[#This Row],[End Date]],lstHolidays)</f>
        <v>1</v>
      </c>
      <c r="M6183" s="27"/>
    </row>
    <row r="6184" spans="1:13" ht="30" customHeight="1" x14ac:dyDescent="0.3">
      <c r="A6184" s="27">
        <f t="shared" si="72"/>
        <v>2371</v>
      </c>
      <c r="B6184" s="31">
        <v>45093</v>
      </c>
      <c r="C6184" s="31">
        <v>45090</v>
      </c>
      <c r="D6184" s="19" t="s">
        <v>482</v>
      </c>
      <c r="E6184" s="19" t="str">
        <f>IF(ISBLANK(LeaveTracker[[#This Row],[Employee Name]]),"-----",VLOOKUP(LeaveTracker[[#This Row],[Employee Name]],Employees[[Employee Name]:[Office]],7))</f>
        <v>COOPERATIVE OFFICE</v>
      </c>
      <c r="F6184" s="19" t="str">
        <f>IF(ISBLANK(LeaveTracker[[#This Row],[Employee Name]]),"-----",VLOOKUP(LeaveTracker[[#This Row],[Employee Name]],Employees[[Employee Name]:[Office]],6))</f>
        <v>REGULAR</v>
      </c>
      <c r="G6184" s="24">
        <v>45091</v>
      </c>
      <c r="H6184" s="24">
        <v>45091</v>
      </c>
      <c r="I6184" s="20" t="s">
        <v>82</v>
      </c>
      <c r="K6184" s="61" t="str">
        <f ca="1">LeaveTracker[[#This Row],[Days]]&amp;" "&amp;LeaveTracker[[#This Row],[Type of Leave]]</f>
        <v>1 VL</v>
      </c>
      <c r="L6184" s="23">
        <f ca="1">NETWORKDAYS(LeaveTracker[[#This Row],[Start Date]],LeaveTracker[[#This Row],[End Date]],lstHolidays)</f>
        <v>1</v>
      </c>
      <c r="M6184" s="27"/>
    </row>
    <row r="6185" spans="1:13" ht="30" customHeight="1" x14ac:dyDescent="0.3">
      <c r="A6185" s="27">
        <f t="shared" si="72"/>
        <v>2372</v>
      </c>
      <c r="B6185" s="31">
        <v>45093</v>
      </c>
      <c r="C6185" s="31">
        <v>45084</v>
      </c>
      <c r="D6185" s="19" t="s">
        <v>833</v>
      </c>
      <c r="E6185" s="19" t="str">
        <f>IF(ISBLANK(LeaveTracker[[#This Row],[Employee Name]]),"-----",VLOOKUP(LeaveTracker[[#This Row],[Employee Name]],Employees[[Employee Name]:[Office]],7))</f>
        <v>CTO</v>
      </c>
      <c r="F6185" s="19" t="str">
        <f>IF(ISBLANK(LeaveTracker[[#This Row],[Employee Name]]),"-----",VLOOKUP(LeaveTracker[[#This Row],[Employee Name]],Employees[[Employee Name]:[Office]],6))</f>
        <v>REGULAR</v>
      </c>
      <c r="G6185" s="24">
        <v>45083</v>
      </c>
      <c r="H6185" s="24">
        <v>45083</v>
      </c>
      <c r="I6185" s="20" t="s">
        <v>81</v>
      </c>
      <c r="K6185" s="61" t="str">
        <f ca="1">LeaveTracker[[#This Row],[Days]]&amp;" "&amp;LeaveTracker[[#This Row],[Type of Leave]]</f>
        <v>1 SL</v>
      </c>
      <c r="L6185" s="23">
        <f ca="1">NETWORKDAYS(LeaveTracker[[#This Row],[Start Date]],LeaveTracker[[#This Row],[End Date]],lstHolidays)</f>
        <v>1</v>
      </c>
      <c r="M6185" s="27"/>
    </row>
    <row r="6186" spans="1:13" ht="30" customHeight="1" x14ac:dyDescent="0.3">
      <c r="A6186" s="27">
        <f t="shared" si="72"/>
        <v>2373</v>
      </c>
      <c r="B6186" s="31">
        <v>45093</v>
      </c>
      <c r="C6186" s="31">
        <v>45090</v>
      </c>
      <c r="D6186" s="19" t="s">
        <v>2017</v>
      </c>
      <c r="E6186" s="19" t="str">
        <f>IF(ISBLANK(LeaveTracker[[#This Row],[Employee Name]]),"-----",VLOOKUP(LeaveTracker[[#This Row],[Employee Name]],Employees[[Employee Name]:[Office]],7))</f>
        <v>HRMO</v>
      </c>
      <c r="F6186" s="19" t="str">
        <f>IF(ISBLANK(LeaveTracker[[#This Row],[Employee Name]]),"-----",VLOOKUP(LeaveTracker[[#This Row],[Employee Name]],Employees[[Employee Name]:[Office]],6))</f>
        <v>REGULAR</v>
      </c>
      <c r="G6186" s="24">
        <v>45086</v>
      </c>
      <c r="H6186" s="24">
        <v>45086</v>
      </c>
      <c r="I6186" s="20" t="s">
        <v>81</v>
      </c>
      <c r="K6186" s="61" t="str">
        <f ca="1">LeaveTracker[[#This Row],[Days]]&amp;" "&amp;LeaveTracker[[#This Row],[Type of Leave]]</f>
        <v>1 SL</v>
      </c>
      <c r="L6186" s="23">
        <f ca="1">NETWORKDAYS(LeaveTracker[[#This Row],[Start Date]],LeaveTracker[[#This Row],[End Date]],lstHolidays)</f>
        <v>1</v>
      </c>
      <c r="M6186" s="27"/>
    </row>
    <row r="6187" spans="1:13" ht="30" customHeight="1" x14ac:dyDescent="0.3">
      <c r="A6187" s="27">
        <f t="shared" si="72"/>
        <v>2374</v>
      </c>
      <c r="B6187" s="31">
        <v>45093</v>
      </c>
      <c r="C6187" s="31">
        <v>45092</v>
      </c>
      <c r="D6187" s="19" t="s">
        <v>2017</v>
      </c>
      <c r="E6187" s="19" t="str">
        <f>IF(ISBLANK(LeaveTracker[[#This Row],[Employee Name]]),"-----",VLOOKUP(LeaveTracker[[#This Row],[Employee Name]],Employees[[Employee Name]:[Office]],7))</f>
        <v>HRMO</v>
      </c>
      <c r="F6187" s="19" t="str">
        <f>IF(ISBLANK(LeaveTracker[[#This Row],[Employee Name]]),"-----",VLOOKUP(LeaveTracker[[#This Row],[Employee Name]],Employees[[Employee Name]:[Office]],6))</f>
        <v>REGULAR</v>
      </c>
      <c r="G6187" s="24">
        <v>45091</v>
      </c>
      <c r="H6187" s="24">
        <v>45091</v>
      </c>
      <c r="I6187" s="20" t="s">
        <v>81</v>
      </c>
      <c r="K6187" s="61" t="str">
        <f ca="1">LeaveTracker[[#This Row],[Days]]&amp;" "&amp;LeaveTracker[[#This Row],[Type of Leave]]</f>
        <v>1 SL</v>
      </c>
      <c r="L6187" s="23">
        <f ca="1">NETWORKDAYS(LeaveTracker[[#This Row],[Start Date]],LeaveTracker[[#This Row],[End Date]],lstHolidays)</f>
        <v>1</v>
      </c>
      <c r="M6187" s="27"/>
    </row>
    <row r="6188" spans="1:13" ht="30" customHeight="1" x14ac:dyDescent="0.3">
      <c r="A6188" s="27">
        <f t="shared" si="72"/>
        <v>2375</v>
      </c>
      <c r="B6188" s="31">
        <v>45093</v>
      </c>
      <c r="C6188" s="31">
        <v>45090</v>
      </c>
      <c r="D6188" s="19" t="s">
        <v>464</v>
      </c>
      <c r="E6188" s="19" t="str">
        <f>IF(ISBLANK(LeaveTracker[[#This Row],[Employee Name]]),"-----",VLOOKUP(LeaveTracker[[#This Row],[Employee Name]],Employees[[Employee Name]:[Office]],7))</f>
        <v>ASSESSORS OFFICE</v>
      </c>
      <c r="F6188" s="19" t="str">
        <f>IF(ISBLANK(LeaveTracker[[#This Row],[Employee Name]]),"-----",VLOOKUP(LeaveTracker[[#This Row],[Employee Name]],Employees[[Employee Name]:[Office]],6))</f>
        <v>REGULAR</v>
      </c>
      <c r="G6188" s="24">
        <v>45085</v>
      </c>
      <c r="H6188" s="24">
        <v>45086</v>
      </c>
      <c r="I6188" s="20" t="s">
        <v>81</v>
      </c>
      <c r="K6188" s="61" t="str">
        <f ca="1">LeaveTracker[[#This Row],[Days]]&amp;" "&amp;LeaveTracker[[#This Row],[Type of Leave]]</f>
        <v>2 SL</v>
      </c>
      <c r="L6188" s="23">
        <f ca="1">NETWORKDAYS(LeaveTracker[[#This Row],[Start Date]],LeaveTracker[[#This Row],[End Date]],lstHolidays)</f>
        <v>2</v>
      </c>
      <c r="M6188" s="27"/>
    </row>
    <row r="6189" spans="1:13" ht="30" customHeight="1" x14ac:dyDescent="0.3">
      <c r="A6189" s="27">
        <f t="shared" si="72"/>
        <v>2376</v>
      </c>
      <c r="B6189" s="31">
        <v>45093</v>
      </c>
      <c r="C6189" s="31">
        <v>45091</v>
      </c>
      <c r="D6189" s="19" t="s">
        <v>711</v>
      </c>
      <c r="E6189" s="19" t="str">
        <f>IF(ISBLANK(LeaveTracker[[#This Row],[Employee Name]]),"-----",VLOOKUP(LeaveTracker[[#This Row],[Employee Name]],Employees[[Employee Name]:[Office]],7))</f>
        <v>CBO</v>
      </c>
      <c r="F6189" s="19" t="str">
        <f>IF(ISBLANK(LeaveTracker[[#This Row],[Employee Name]]),"-----",VLOOKUP(LeaveTracker[[#This Row],[Employee Name]],Employees[[Employee Name]:[Office]],6))</f>
        <v>REGULAR</v>
      </c>
      <c r="G6189" s="24">
        <v>45090</v>
      </c>
      <c r="H6189" s="24">
        <v>45090</v>
      </c>
      <c r="I6189" s="20" t="s">
        <v>81</v>
      </c>
      <c r="K6189" s="61" t="str">
        <f ca="1">LeaveTracker[[#This Row],[Days]]&amp;" "&amp;LeaveTracker[[#This Row],[Type of Leave]]</f>
        <v>1 SL</v>
      </c>
      <c r="L6189" s="23">
        <f ca="1">NETWORKDAYS(LeaveTracker[[#This Row],[Start Date]],LeaveTracker[[#This Row],[End Date]],lstHolidays)</f>
        <v>1</v>
      </c>
      <c r="M6189" s="27"/>
    </row>
    <row r="6190" spans="1:13" ht="30" customHeight="1" x14ac:dyDescent="0.3">
      <c r="A6190" s="27">
        <f t="shared" si="72"/>
        <v>2377</v>
      </c>
      <c r="B6190" s="31">
        <v>45093</v>
      </c>
      <c r="C6190" s="31">
        <v>45091</v>
      </c>
      <c r="D6190" s="19" t="s">
        <v>612</v>
      </c>
      <c r="E6190" s="19" t="str">
        <f>IF(ISBLANK(LeaveTracker[[#This Row],[Employee Name]]),"-----",VLOOKUP(LeaveTracker[[#This Row],[Employee Name]],Employees[[Employee Name]:[Office]],7))</f>
        <v>CBO</v>
      </c>
      <c r="F6190" s="19" t="str">
        <f>IF(ISBLANK(LeaveTracker[[#This Row],[Employee Name]]),"-----",VLOOKUP(LeaveTracker[[#This Row],[Employee Name]],Employees[[Employee Name]:[Office]],6))</f>
        <v>REGULAR</v>
      </c>
      <c r="G6190" s="24">
        <v>45090</v>
      </c>
      <c r="H6190" s="24">
        <v>45090</v>
      </c>
      <c r="I6190" s="20" t="s">
        <v>81</v>
      </c>
      <c r="K6190" s="61" t="str">
        <f ca="1">LeaveTracker[[#This Row],[Days]]&amp;" "&amp;LeaveTracker[[#This Row],[Type of Leave]]</f>
        <v>1 SL</v>
      </c>
      <c r="L6190" s="23">
        <f ca="1">NETWORKDAYS(LeaveTracker[[#This Row],[Start Date]],LeaveTracker[[#This Row],[End Date]],lstHolidays)</f>
        <v>1</v>
      </c>
      <c r="M6190" s="27"/>
    </row>
    <row r="6191" spans="1:13" ht="30" customHeight="1" x14ac:dyDescent="0.3">
      <c r="A6191" s="27">
        <f t="shared" si="72"/>
        <v>2378</v>
      </c>
      <c r="B6191" s="31">
        <v>45093</v>
      </c>
      <c r="C6191" s="31">
        <v>45092</v>
      </c>
      <c r="D6191" s="19" t="s">
        <v>2136</v>
      </c>
      <c r="E6191" s="19" t="str">
        <f>IF(ISBLANK(LeaveTracker[[#This Row],[Employee Name]]),"-----",VLOOKUP(LeaveTracker[[#This Row],[Employee Name]],Employees[[Employee Name]:[Office]],7))</f>
        <v>CPDO</v>
      </c>
      <c r="F6191" s="19">
        <f>IF(ISBLANK(LeaveTracker[[#This Row],[Employee Name]]),"-----",VLOOKUP(LeaveTracker[[#This Row],[Employee Name]],Employees[[Employee Name]:[Office]],6))</f>
        <v>0</v>
      </c>
      <c r="G6191" s="24">
        <v>45091</v>
      </c>
      <c r="H6191" s="24">
        <v>45092</v>
      </c>
      <c r="I6191" s="20" t="s">
        <v>81</v>
      </c>
      <c r="K6191" s="61" t="str">
        <f ca="1">LeaveTracker[[#This Row],[Days]]&amp;" "&amp;LeaveTracker[[#This Row],[Type of Leave]]</f>
        <v>2 SL</v>
      </c>
      <c r="L6191" s="23">
        <f ca="1">NETWORKDAYS(LeaveTracker[[#This Row],[Start Date]],LeaveTracker[[#This Row],[End Date]],lstHolidays)</f>
        <v>2</v>
      </c>
      <c r="M6191" s="27"/>
    </row>
    <row r="6192" spans="1:13" ht="30" customHeight="1" x14ac:dyDescent="0.3">
      <c r="A6192" s="27">
        <f t="shared" si="72"/>
        <v>2379</v>
      </c>
      <c r="B6192" s="31">
        <v>45093</v>
      </c>
      <c r="C6192" s="31">
        <v>45091</v>
      </c>
      <c r="D6192" s="19" t="s">
        <v>2025</v>
      </c>
      <c r="E6192" s="19" t="str">
        <f>IF(ISBLANK(LeaveTracker[[#This Row],[Employee Name]]),"-----",VLOOKUP(LeaveTracker[[#This Row],[Employee Name]],Employees[[Employee Name]:[Office]],7))</f>
        <v>ACCOUNTING</v>
      </c>
      <c r="F6192" s="19" t="str">
        <f>IF(ISBLANK(LeaveTracker[[#This Row],[Employee Name]]),"-----",VLOOKUP(LeaveTracker[[#This Row],[Employee Name]],Employees[[Employee Name]:[Office]],6))</f>
        <v>REGULAR</v>
      </c>
      <c r="G6192" s="24">
        <v>45090</v>
      </c>
      <c r="H6192" s="24">
        <v>45090</v>
      </c>
      <c r="I6192" s="20" t="s">
        <v>298</v>
      </c>
      <c r="J6192" s="43" t="s">
        <v>1003</v>
      </c>
      <c r="K6192" s="61" t="str">
        <f ca="1">LeaveTracker[[#This Row],[Days]]&amp;" "&amp;LeaveTracker[[#This Row],[Type of Leave]]</f>
        <v>1 OTHER</v>
      </c>
      <c r="L6192" s="23">
        <f ca="1">NETWORKDAYS(LeaveTracker[[#This Row],[Start Date]],LeaveTracker[[#This Row],[End Date]],lstHolidays)</f>
        <v>1</v>
      </c>
      <c r="M6192" s="27"/>
    </row>
    <row r="6193" spans="1:13" ht="30" customHeight="1" x14ac:dyDescent="0.3">
      <c r="A6193" s="27">
        <f t="shared" si="72"/>
        <v>2380</v>
      </c>
      <c r="B6193" s="31">
        <v>45093</v>
      </c>
      <c r="C6193" s="31">
        <v>45079</v>
      </c>
      <c r="D6193" s="19" t="s">
        <v>519</v>
      </c>
      <c r="E6193" s="19" t="str">
        <f>IF(ISBLANK(LeaveTracker[[#This Row],[Employee Name]]),"-----",VLOOKUP(LeaveTracker[[#This Row],[Employee Name]],Employees[[Employee Name]:[Office]],7))</f>
        <v>ACCOUNTING</v>
      </c>
      <c r="F6193" s="19" t="str">
        <f>IF(ISBLANK(LeaveTracker[[#This Row],[Employee Name]]),"-----",VLOOKUP(LeaveTracker[[#This Row],[Employee Name]],Employees[[Employee Name]:[Office]],6))</f>
        <v>REGULAR</v>
      </c>
      <c r="G6193" s="24">
        <v>45084</v>
      </c>
      <c r="H6193" s="24">
        <v>45084</v>
      </c>
      <c r="I6193" s="20" t="s">
        <v>81</v>
      </c>
      <c r="K6193" s="61" t="str">
        <f ca="1">LeaveTracker[[#This Row],[Days]]&amp;" "&amp;LeaveTracker[[#This Row],[Type of Leave]]</f>
        <v>1 SL</v>
      </c>
      <c r="L6193" s="23">
        <f ca="1">NETWORKDAYS(LeaveTracker[[#This Row],[Start Date]],LeaveTracker[[#This Row],[End Date]],lstHolidays)</f>
        <v>1</v>
      </c>
      <c r="M6193" s="27"/>
    </row>
    <row r="6194" spans="1:13" ht="30" customHeight="1" x14ac:dyDescent="0.3">
      <c r="A6194" s="27">
        <f t="shared" si="72"/>
        <v>2381</v>
      </c>
      <c r="B6194" s="31">
        <v>45093</v>
      </c>
      <c r="C6194" s="31">
        <v>45092</v>
      </c>
      <c r="D6194" s="19" t="s">
        <v>875</v>
      </c>
      <c r="E6194" s="19" t="str">
        <f>IF(ISBLANK(LeaveTracker[[#This Row],[Employee Name]]),"-----",VLOOKUP(LeaveTracker[[#This Row],[Employee Name]],Employees[[Employee Name]:[Office]],7))</f>
        <v>GSO</v>
      </c>
      <c r="F6194" s="19" t="str">
        <f>IF(ISBLANK(LeaveTracker[[#This Row],[Employee Name]]),"-----",VLOOKUP(LeaveTracker[[#This Row],[Employee Name]],Employees[[Employee Name]:[Office]],6))</f>
        <v>REGULAR</v>
      </c>
      <c r="G6194" s="24">
        <v>45093</v>
      </c>
      <c r="H6194" s="24">
        <v>45093</v>
      </c>
      <c r="I6194" s="20" t="s">
        <v>298</v>
      </c>
      <c r="J6194" s="43" t="s">
        <v>1003</v>
      </c>
      <c r="K6194" s="61" t="str">
        <f ca="1">LeaveTracker[[#This Row],[Days]]&amp;" "&amp;LeaveTracker[[#This Row],[Type of Leave]]</f>
        <v>1 OTHER</v>
      </c>
      <c r="L6194" s="23">
        <f ca="1">NETWORKDAYS(LeaveTracker[[#This Row],[Start Date]],LeaveTracker[[#This Row],[End Date]],lstHolidays)</f>
        <v>1</v>
      </c>
      <c r="M6194" s="27"/>
    </row>
    <row r="6195" spans="1:13" ht="30" customHeight="1" x14ac:dyDescent="0.3">
      <c r="A6195" s="27">
        <f t="shared" si="72"/>
        <v>2382</v>
      </c>
      <c r="B6195" s="31">
        <v>45093</v>
      </c>
      <c r="C6195" s="31">
        <v>45092</v>
      </c>
      <c r="D6195" s="19" t="s">
        <v>693</v>
      </c>
      <c r="E6195" s="19" t="str">
        <f>IF(ISBLANK(LeaveTracker[[#This Row],[Employee Name]]),"-----",VLOOKUP(LeaveTracker[[#This Row],[Employee Name]],Employees[[Employee Name]:[Office]],7))</f>
        <v>VMO</v>
      </c>
      <c r="F6195" s="19" t="str">
        <f>IF(ISBLANK(LeaveTracker[[#This Row],[Employee Name]]),"-----",VLOOKUP(LeaveTracker[[#This Row],[Employee Name]],Employees[[Employee Name]:[Office]],6))</f>
        <v>REGULAR</v>
      </c>
      <c r="G6195" s="24">
        <v>45090</v>
      </c>
      <c r="H6195" s="24">
        <v>45091</v>
      </c>
      <c r="I6195" s="20" t="s">
        <v>81</v>
      </c>
      <c r="K6195" s="61" t="str">
        <f ca="1">LeaveTracker[[#This Row],[Days]]&amp;" "&amp;LeaveTracker[[#This Row],[Type of Leave]]</f>
        <v>2 SL</v>
      </c>
      <c r="L6195" s="23">
        <f ca="1">NETWORKDAYS(LeaveTracker[[#This Row],[Start Date]],LeaveTracker[[#This Row],[End Date]],lstHolidays)</f>
        <v>2</v>
      </c>
      <c r="M6195" s="27"/>
    </row>
    <row r="6196" spans="1:13" ht="30" customHeight="1" x14ac:dyDescent="0.3">
      <c r="A6196" s="27">
        <f t="shared" si="72"/>
        <v>2383</v>
      </c>
      <c r="B6196" s="31">
        <v>45093</v>
      </c>
      <c r="C6196" s="31">
        <v>45086</v>
      </c>
      <c r="D6196" s="19" t="s">
        <v>737</v>
      </c>
      <c r="E6196" s="19" t="str">
        <f>IF(ISBLANK(LeaveTracker[[#This Row],[Employee Name]]),"-----",VLOOKUP(LeaveTracker[[#This Row],[Employee Name]],Employees[[Employee Name]:[Office]],7))</f>
        <v>CSWDO</v>
      </c>
      <c r="F6196" s="19" t="str">
        <f>IF(ISBLANK(LeaveTracker[[#This Row],[Employee Name]]),"-----",VLOOKUP(LeaveTracker[[#This Row],[Employee Name]],Employees[[Employee Name]:[Office]],6))</f>
        <v>REGULAR</v>
      </c>
      <c r="G6196" s="24">
        <v>45092</v>
      </c>
      <c r="H6196" s="24">
        <v>45093</v>
      </c>
      <c r="I6196" s="20" t="s">
        <v>298</v>
      </c>
      <c r="J6196" s="43" t="s">
        <v>1003</v>
      </c>
      <c r="K6196" s="61" t="str">
        <f ca="1">LeaveTracker[[#This Row],[Days]]&amp;" "&amp;LeaveTracker[[#This Row],[Type of Leave]]</f>
        <v>2 OTHER</v>
      </c>
      <c r="L6196" s="23">
        <f ca="1">NETWORKDAYS(LeaveTracker[[#This Row],[Start Date]],LeaveTracker[[#This Row],[End Date]],lstHolidays)</f>
        <v>2</v>
      </c>
      <c r="M6196" s="27"/>
    </row>
    <row r="6197" spans="1:13" ht="30" customHeight="1" x14ac:dyDescent="0.3">
      <c r="A6197" s="27">
        <f t="shared" si="72"/>
        <v>2384</v>
      </c>
      <c r="B6197" s="31">
        <v>45093</v>
      </c>
      <c r="C6197" s="31">
        <v>45049</v>
      </c>
      <c r="D6197" s="19" t="s">
        <v>506</v>
      </c>
      <c r="E6197" s="19" t="str">
        <f>IF(ISBLANK(LeaveTracker[[#This Row],[Employee Name]]),"-----",VLOOKUP(LeaveTracker[[#This Row],[Employee Name]],Employees[[Employee Name]:[Office]],7))</f>
        <v>ACCOUNTING</v>
      </c>
      <c r="F6197" s="19" t="str">
        <f>IF(ISBLANK(LeaveTracker[[#This Row],[Employee Name]]),"-----",VLOOKUP(LeaveTracker[[#This Row],[Employee Name]],Employees[[Employee Name]:[Office]],6))</f>
        <v>REGULAR</v>
      </c>
      <c r="G6197" s="24">
        <v>45044</v>
      </c>
      <c r="H6197" s="24">
        <v>45044</v>
      </c>
      <c r="I6197" s="20" t="s">
        <v>81</v>
      </c>
      <c r="K6197" s="61" t="str">
        <f ca="1">LeaveTracker[[#This Row],[Days]]&amp;" "&amp;LeaveTracker[[#This Row],[Type of Leave]]</f>
        <v>1 SL</v>
      </c>
      <c r="L6197" s="23">
        <f ca="1">NETWORKDAYS(LeaveTracker[[#This Row],[Start Date]],LeaveTracker[[#This Row],[End Date]],lstHolidays)</f>
        <v>1</v>
      </c>
      <c r="M6197" s="27"/>
    </row>
    <row r="6198" spans="1:13" ht="30" customHeight="1" x14ac:dyDescent="0.3">
      <c r="A6198" s="27">
        <f t="shared" si="72"/>
        <v>2385</v>
      </c>
      <c r="B6198" s="31">
        <v>45093</v>
      </c>
      <c r="C6198" s="31">
        <v>45091</v>
      </c>
      <c r="D6198" s="19" t="s">
        <v>1802</v>
      </c>
      <c r="E6198" s="19" t="str">
        <f>IF(ISBLANK(LeaveTracker[[#This Row],[Employee Name]]),"-----",VLOOKUP(LeaveTracker[[#This Row],[Employee Name]],Employees[[Employee Name]:[Office]],7))</f>
        <v>CENRO</v>
      </c>
      <c r="F6198" s="19" t="str">
        <f>IF(ISBLANK(LeaveTracker[[#This Row],[Employee Name]]),"-----",VLOOKUP(LeaveTracker[[#This Row],[Employee Name]],Employees[[Employee Name]:[Office]],6))</f>
        <v>CASUAL</v>
      </c>
      <c r="G6198" s="24">
        <v>45090</v>
      </c>
      <c r="H6198" s="24">
        <v>45090</v>
      </c>
      <c r="I6198" s="20" t="s">
        <v>81</v>
      </c>
      <c r="K6198" s="61" t="str">
        <f ca="1">LeaveTracker[[#This Row],[Days]]&amp;" "&amp;LeaveTracker[[#This Row],[Type of Leave]]</f>
        <v>1 SL</v>
      </c>
      <c r="L6198" s="23">
        <f ca="1">NETWORKDAYS(LeaveTracker[[#This Row],[Start Date]],LeaveTracker[[#This Row],[End Date]],lstHolidays)</f>
        <v>1</v>
      </c>
      <c r="M6198" s="27"/>
    </row>
    <row r="6199" spans="1:13" ht="30" customHeight="1" x14ac:dyDescent="0.3">
      <c r="A6199" s="27">
        <f t="shared" si="72"/>
        <v>2386</v>
      </c>
      <c r="B6199" s="31">
        <v>45093</v>
      </c>
      <c r="C6199" s="31">
        <v>45091</v>
      </c>
      <c r="D6199" s="19" t="s">
        <v>1056</v>
      </c>
      <c r="E6199" s="19" t="str">
        <f>IF(ISBLANK(LeaveTracker[[#This Row],[Employee Name]]),"-----",VLOOKUP(LeaveTracker[[#This Row],[Employee Name]],Employees[[Employee Name]:[Office]],7))</f>
        <v>CTO</v>
      </c>
      <c r="F6199" s="19" t="str">
        <f>IF(ISBLANK(LeaveTracker[[#This Row],[Employee Name]]),"-----",VLOOKUP(LeaveTracker[[#This Row],[Employee Name]],Employees[[Employee Name]:[Office]],6))</f>
        <v>REGULAR</v>
      </c>
      <c r="G6199" s="24">
        <v>45097</v>
      </c>
      <c r="H6199" s="24">
        <v>45097</v>
      </c>
      <c r="I6199" s="20" t="s">
        <v>298</v>
      </c>
      <c r="K6199" s="61" t="str">
        <f ca="1">LeaveTracker[[#This Row],[Days]]&amp;" "&amp;LeaveTracker[[#This Row],[Type of Leave]]</f>
        <v>1 OTHER</v>
      </c>
      <c r="L6199" s="23">
        <f ca="1">NETWORKDAYS(LeaveTracker[[#This Row],[Start Date]],LeaveTracker[[#This Row],[End Date]],lstHolidays)</f>
        <v>1</v>
      </c>
      <c r="M6199" s="27"/>
    </row>
    <row r="6200" spans="1:13" ht="30" customHeight="1" x14ac:dyDescent="0.3">
      <c r="A6200" s="27">
        <f t="shared" si="72"/>
        <v>2387</v>
      </c>
      <c r="B6200" s="31">
        <v>45093</v>
      </c>
      <c r="C6200" s="31">
        <v>45091</v>
      </c>
      <c r="D6200" s="19" t="s">
        <v>612</v>
      </c>
      <c r="E6200" s="19" t="str">
        <f>IF(ISBLANK(LeaveTracker[[#This Row],[Employee Name]]),"-----",VLOOKUP(LeaveTracker[[#This Row],[Employee Name]],Employees[[Employee Name]:[Office]],7))</f>
        <v>CBO</v>
      </c>
      <c r="F6200" s="19" t="str">
        <f>IF(ISBLANK(LeaveTracker[[#This Row],[Employee Name]]),"-----",VLOOKUP(LeaveTracker[[#This Row],[Employee Name]],Employees[[Employee Name]:[Office]],6))</f>
        <v>REGULAR</v>
      </c>
      <c r="G6200" s="24">
        <v>45100</v>
      </c>
      <c r="H6200" s="24">
        <v>45100</v>
      </c>
      <c r="I6200" s="20" t="s">
        <v>81</v>
      </c>
      <c r="K6200" s="61" t="str">
        <f ca="1">LeaveTracker[[#This Row],[Days]]&amp;" "&amp;LeaveTracker[[#This Row],[Type of Leave]]</f>
        <v>1 SL</v>
      </c>
      <c r="L6200" s="23">
        <f ca="1">NETWORKDAYS(LeaveTracker[[#This Row],[Start Date]],LeaveTracker[[#This Row],[End Date]],lstHolidays)</f>
        <v>1</v>
      </c>
      <c r="M6200" s="27"/>
    </row>
    <row r="6201" spans="1:13" ht="30" customHeight="1" x14ac:dyDescent="0.3">
      <c r="A6201" s="27">
        <f t="shared" si="72"/>
        <v>2388</v>
      </c>
      <c r="B6201" s="31">
        <v>45093</v>
      </c>
      <c r="C6201" s="31">
        <v>45090</v>
      </c>
      <c r="D6201" s="19" t="s">
        <v>477</v>
      </c>
      <c r="E6201" s="19" t="str">
        <f>IF(ISBLANK(LeaveTracker[[#This Row],[Employee Name]]),"-----",VLOOKUP(LeaveTracker[[#This Row],[Employee Name]],Employees[[Employee Name]:[Office]],7))</f>
        <v>ADMIN OFFICE</v>
      </c>
      <c r="F6201" s="19" t="str">
        <f>IF(ISBLANK(LeaveTracker[[#This Row],[Employee Name]]),"-----",VLOOKUP(LeaveTracker[[#This Row],[Employee Name]],Employees[[Employee Name]:[Office]],6))</f>
        <v>REGULAR</v>
      </c>
      <c r="G6201" s="24">
        <v>45085</v>
      </c>
      <c r="H6201" s="24">
        <v>45085</v>
      </c>
      <c r="I6201" s="20" t="s">
        <v>81</v>
      </c>
      <c r="K6201" s="61" t="str">
        <f ca="1">LeaveTracker[[#This Row],[Days]]&amp;" "&amp;LeaveTracker[[#This Row],[Type of Leave]]</f>
        <v>1 SL</v>
      </c>
      <c r="L6201" s="23">
        <f ca="1">NETWORKDAYS(LeaveTracker[[#This Row],[Start Date]],LeaveTracker[[#This Row],[End Date]],lstHolidays)</f>
        <v>1</v>
      </c>
      <c r="M6201" s="27"/>
    </row>
    <row r="6202" spans="1:13" ht="30" customHeight="1" x14ac:dyDescent="0.3">
      <c r="A6202" s="27">
        <f t="shared" si="72"/>
        <v>2389</v>
      </c>
      <c r="B6202" s="31">
        <v>45093</v>
      </c>
      <c r="C6202" s="31">
        <v>45093</v>
      </c>
      <c r="D6202" s="19" t="s">
        <v>1052</v>
      </c>
      <c r="E6202" s="19" t="str">
        <f>IF(ISBLANK(LeaveTracker[[#This Row],[Employee Name]]),"-----",VLOOKUP(LeaveTracker[[#This Row],[Employee Name]],Employees[[Employee Name]:[Office]],7))</f>
        <v>CHO</v>
      </c>
      <c r="F6202" s="19" t="str">
        <f>IF(ISBLANK(LeaveTracker[[#This Row],[Employee Name]]),"-----",VLOOKUP(LeaveTracker[[#This Row],[Employee Name]],Employees[[Employee Name]:[Office]],6))</f>
        <v>CASUAL</v>
      </c>
      <c r="G6202" s="24">
        <v>45119</v>
      </c>
      <c r="H6202" s="24">
        <v>45121</v>
      </c>
      <c r="I6202" s="20" t="s">
        <v>82</v>
      </c>
      <c r="K6202" s="61" t="str">
        <f ca="1">LeaveTracker[[#This Row],[Days]]&amp;" "&amp;LeaveTracker[[#This Row],[Type of Leave]]</f>
        <v>3 VL</v>
      </c>
      <c r="L6202" s="23">
        <f ca="1">NETWORKDAYS(LeaveTracker[[#This Row],[Start Date]],LeaveTracker[[#This Row],[End Date]],lstHolidays)</f>
        <v>3</v>
      </c>
      <c r="M6202" s="27"/>
    </row>
    <row r="6203" spans="1:13" ht="30" customHeight="1" x14ac:dyDescent="0.3">
      <c r="A6203" s="27">
        <f t="shared" si="72"/>
        <v>2390</v>
      </c>
      <c r="B6203" s="31">
        <v>45093</v>
      </c>
      <c r="C6203" s="31">
        <v>45091</v>
      </c>
      <c r="D6203" s="19" t="s">
        <v>528</v>
      </c>
      <c r="E6203" s="19" t="str">
        <f>IF(ISBLANK(LeaveTracker[[#This Row],[Employee Name]]),"-----",VLOOKUP(LeaveTracker[[#This Row],[Employee Name]],Employees[[Employee Name]:[Office]],7))</f>
        <v>TIPID IMPOK</v>
      </c>
      <c r="F6203" s="19" t="str">
        <f>IF(ISBLANK(LeaveTracker[[#This Row],[Employee Name]]),"-----",VLOOKUP(LeaveTracker[[#This Row],[Employee Name]],Employees[[Employee Name]:[Office]],6))</f>
        <v>REGULAR</v>
      </c>
      <c r="G6203" s="24">
        <v>45086</v>
      </c>
      <c r="H6203" s="24">
        <v>45086</v>
      </c>
      <c r="I6203" s="20" t="s">
        <v>81</v>
      </c>
      <c r="K6203" s="61" t="str">
        <f ca="1">LeaveTracker[[#This Row],[Days]]&amp;" "&amp;LeaveTracker[[#This Row],[Type of Leave]]</f>
        <v>1 SL</v>
      </c>
      <c r="L6203" s="23">
        <f ca="1">NETWORKDAYS(LeaveTracker[[#This Row],[Start Date]],LeaveTracker[[#This Row],[End Date]],lstHolidays)</f>
        <v>1</v>
      </c>
      <c r="M6203" s="27"/>
    </row>
    <row r="6204" spans="1:13" ht="30" customHeight="1" x14ac:dyDescent="0.3">
      <c r="A6204" s="27">
        <f t="shared" si="72"/>
        <v>2391</v>
      </c>
      <c r="B6204" s="31">
        <v>45093</v>
      </c>
      <c r="C6204" s="31">
        <v>45086</v>
      </c>
      <c r="D6204" s="19" t="s">
        <v>1888</v>
      </c>
      <c r="E6204" s="19" t="str">
        <f>IF(ISBLANK(LeaveTracker[[#This Row],[Employee Name]]),"-----",VLOOKUP(LeaveTracker[[#This Row],[Employee Name]],Employees[[Employee Name]:[Office]],7))</f>
        <v>CHO</v>
      </c>
      <c r="F6204" s="19" t="str">
        <f>IF(ISBLANK(LeaveTracker[[#This Row],[Employee Name]]),"-----",VLOOKUP(LeaveTracker[[#This Row],[Employee Name]],Employees[[Employee Name]:[Office]],6))</f>
        <v>CASUAL</v>
      </c>
      <c r="G6204" s="24">
        <v>45079</v>
      </c>
      <c r="H6204" s="24">
        <v>45079</v>
      </c>
      <c r="I6204" s="20" t="s">
        <v>81</v>
      </c>
      <c r="K6204" s="61" t="str">
        <f ca="1">LeaveTracker[[#This Row],[Days]]&amp;" "&amp;LeaveTracker[[#This Row],[Type of Leave]]</f>
        <v>1 SL</v>
      </c>
      <c r="L6204" s="23">
        <f ca="1">NETWORKDAYS(LeaveTracker[[#This Row],[Start Date]],LeaveTracker[[#This Row],[End Date]],lstHolidays)</f>
        <v>1</v>
      </c>
      <c r="M6204" s="27"/>
    </row>
    <row r="6205" spans="1:13" ht="30" customHeight="1" x14ac:dyDescent="0.3">
      <c r="A6205" s="27">
        <f t="shared" si="72"/>
        <v>2392</v>
      </c>
      <c r="B6205" s="31">
        <v>45093</v>
      </c>
      <c r="C6205" s="31">
        <v>45086</v>
      </c>
      <c r="D6205" s="19" t="s">
        <v>1888</v>
      </c>
      <c r="E6205" s="19" t="str">
        <f>IF(ISBLANK(LeaveTracker[[#This Row],[Employee Name]]),"-----",VLOOKUP(LeaveTracker[[#This Row],[Employee Name]],Employees[[Employee Name]:[Office]],7))</f>
        <v>CHO</v>
      </c>
      <c r="F6205" s="19" t="str">
        <f>IF(ISBLANK(LeaveTracker[[#This Row],[Employee Name]]),"-----",VLOOKUP(LeaveTracker[[#This Row],[Employee Name]],Employees[[Employee Name]:[Office]],6))</f>
        <v>CASUAL</v>
      </c>
      <c r="G6205" s="24">
        <v>45068</v>
      </c>
      <c r="H6205" s="24">
        <v>45068</v>
      </c>
      <c r="I6205" s="20" t="s">
        <v>81</v>
      </c>
      <c r="K6205" s="61" t="str">
        <f ca="1">LeaveTracker[[#This Row],[Days]]&amp;" "&amp;LeaveTracker[[#This Row],[Type of Leave]]</f>
        <v>1 SL</v>
      </c>
      <c r="L6205" s="23">
        <f ca="1">NETWORKDAYS(LeaveTracker[[#This Row],[Start Date]],LeaveTracker[[#This Row],[End Date]],lstHolidays)</f>
        <v>1</v>
      </c>
      <c r="M6205" s="27"/>
    </row>
    <row r="6206" spans="1:13" ht="30" customHeight="1" x14ac:dyDescent="0.3">
      <c r="A6206" s="27">
        <f t="shared" si="72"/>
        <v>2393</v>
      </c>
      <c r="B6206" s="31">
        <v>45093</v>
      </c>
      <c r="C6206" s="31">
        <v>45090</v>
      </c>
      <c r="D6206" s="19" t="s">
        <v>2202</v>
      </c>
      <c r="E6206" s="19" t="str">
        <f>IF(ISBLANK(LeaveTracker[[#This Row],[Employee Name]]),"-----",VLOOKUP(LeaveTracker[[#This Row],[Employee Name]],Employees[[Employee Name]:[Office]],7))</f>
        <v>HALL OF JUSTICE</v>
      </c>
      <c r="F6206" s="19">
        <f>IF(ISBLANK(LeaveTracker[[#This Row],[Employee Name]]),"-----",VLOOKUP(LeaveTracker[[#This Row],[Employee Name]],Employees[[Employee Name]:[Office]],6))</f>
        <v>0</v>
      </c>
      <c r="G6206" s="24">
        <v>45090</v>
      </c>
      <c r="H6206" s="24">
        <v>45090</v>
      </c>
      <c r="I6206" s="20" t="s">
        <v>81</v>
      </c>
      <c r="K6206" s="61" t="str">
        <f ca="1">LeaveTracker[[#This Row],[Days]]&amp;" "&amp;LeaveTracker[[#This Row],[Type of Leave]]</f>
        <v>1 SL</v>
      </c>
      <c r="L6206" s="23">
        <f ca="1">NETWORKDAYS(LeaveTracker[[#This Row],[Start Date]],LeaveTracker[[#This Row],[End Date]],lstHolidays)</f>
        <v>1</v>
      </c>
      <c r="M6206" s="27"/>
    </row>
    <row r="6207" spans="1:13" ht="30" customHeight="1" x14ac:dyDescent="0.3">
      <c r="A6207" s="27">
        <f t="shared" si="72"/>
        <v>2394</v>
      </c>
      <c r="B6207" s="31">
        <v>45093</v>
      </c>
      <c r="C6207" s="31">
        <v>45090</v>
      </c>
      <c r="D6207" s="19" t="s">
        <v>2202</v>
      </c>
      <c r="E6207" s="19" t="str">
        <f>IF(ISBLANK(LeaveTracker[[#This Row],[Employee Name]]),"-----",VLOOKUP(LeaveTracker[[#This Row],[Employee Name]],Employees[[Employee Name]:[Office]],7))</f>
        <v>HALL OF JUSTICE</v>
      </c>
      <c r="F6207" s="19">
        <f>IF(ISBLANK(LeaveTracker[[#This Row],[Employee Name]]),"-----",VLOOKUP(LeaveTracker[[#This Row],[Employee Name]],Employees[[Employee Name]:[Office]],6))</f>
        <v>0</v>
      </c>
      <c r="G6207" s="24">
        <v>45085</v>
      </c>
      <c r="H6207" s="24">
        <v>45086</v>
      </c>
      <c r="I6207" s="20" t="s">
        <v>81</v>
      </c>
      <c r="K6207" s="61" t="str">
        <f ca="1">LeaveTracker[[#This Row],[Days]]&amp;" "&amp;LeaveTracker[[#This Row],[Type of Leave]]</f>
        <v>2 SL</v>
      </c>
      <c r="L6207" s="23">
        <f ca="1">NETWORKDAYS(LeaveTracker[[#This Row],[Start Date]],LeaveTracker[[#This Row],[End Date]],lstHolidays)</f>
        <v>2</v>
      </c>
      <c r="M6207" s="27"/>
    </row>
    <row r="6208" spans="1:13" ht="30" customHeight="1" x14ac:dyDescent="0.3">
      <c r="A6208" s="27">
        <f t="shared" si="72"/>
        <v>2395</v>
      </c>
      <c r="B6208" s="31">
        <v>45093</v>
      </c>
      <c r="C6208" s="31">
        <v>45086</v>
      </c>
      <c r="D6208" s="19" t="s">
        <v>1880</v>
      </c>
      <c r="E6208" s="19" t="str">
        <f>IF(ISBLANK(LeaveTracker[[#This Row],[Employee Name]]),"-----",VLOOKUP(LeaveTracker[[#This Row],[Employee Name]],Employees[[Employee Name]:[Office]],7))</f>
        <v>TICC</v>
      </c>
      <c r="F6208" s="19" t="str">
        <f>IF(ISBLANK(LeaveTracker[[#This Row],[Employee Name]]),"-----",VLOOKUP(LeaveTracker[[#This Row],[Employee Name]],Employees[[Employee Name]:[Office]],6))</f>
        <v>CASUAL</v>
      </c>
      <c r="G6208" s="24">
        <v>45117</v>
      </c>
      <c r="H6208" s="24">
        <v>45117</v>
      </c>
      <c r="I6208" s="20" t="s">
        <v>298</v>
      </c>
      <c r="J6208" s="43" t="s">
        <v>1003</v>
      </c>
      <c r="K6208" s="61" t="str">
        <f ca="1">LeaveTracker[[#This Row],[Days]]&amp;" "&amp;LeaveTracker[[#This Row],[Type of Leave]]</f>
        <v>1 OTHER</v>
      </c>
      <c r="L6208" s="23">
        <f ca="1">NETWORKDAYS(LeaveTracker[[#This Row],[Start Date]],LeaveTracker[[#This Row],[End Date]],lstHolidays)</f>
        <v>1</v>
      </c>
      <c r="M6208" s="27"/>
    </row>
    <row r="6209" spans="1:13" ht="30" customHeight="1" x14ac:dyDescent="0.3">
      <c r="A6209" s="27">
        <f t="shared" si="72"/>
        <v>2396</v>
      </c>
      <c r="B6209" s="31">
        <v>45093</v>
      </c>
      <c r="C6209" s="31">
        <v>45086</v>
      </c>
      <c r="D6209" s="19" t="s">
        <v>1864</v>
      </c>
      <c r="E6209" s="19" t="str">
        <f>IF(ISBLANK(LeaveTracker[[#This Row],[Employee Name]]),"-----",VLOOKUP(LeaveTracker[[#This Row],[Employee Name]],Employees[[Employee Name]:[Office]],7))</f>
        <v>TICC</v>
      </c>
      <c r="F6209" s="19" t="str">
        <f>IF(ISBLANK(LeaveTracker[[#This Row],[Employee Name]]),"-----",VLOOKUP(LeaveTracker[[#This Row],[Employee Name]],Employees[[Employee Name]:[Office]],6))</f>
        <v>CASUAL</v>
      </c>
      <c r="G6209" s="24">
        <v>45085</v>
      </c>
      <c r="H6209" s="24">
        <v>45085</v>
      </c>
      <c r="I6209" s="20" t="s">
        <v>81</v>
      </c>
      <c r="K6209" s="61" t="str">
        <f ca="1">LeaveTracker[[#This Row],[Days]]&amp;" "&amp;LeaveTracker[[#This Row],[Type of Leave]]</f>
        <v>1 SL</v>
      </c>
      <c r="L6209" s="23">
        <f ca="1">NETWORKDAYS(LeaveTracker[[#This Row],[Start Date]],LeaveTracker[[#This Row],[End Date]],lstHolidays)</f>
        <v>1</v>
      </c>
      <c r="M6209" s="27"/>
    </row>
    <row r="6210" spans="1:13" ht="30" customHeight="1" x14ac:dyDescent="0.3">
      <c r="A6210" s="27">
        <f t="shared" si="72"/>
        <v>2397</v>
      </c>
      <c r="B6210" s="31">
        <v>45093</v>
      </c>
      <c r="C6210" s="31">
        <v>45083</v>
      </c>
      <c r="D6210" s="19" t="s">
        <v>1878</v>
      </c>
      <c r="E6210" s="19" t="str">
        <f>IF(ISBLANK(LeaveTracker[[#This Row],[Employee Name]]),"-----",VLOOKUP(LeaveTracker[[#This Row],[Employee Name]],Employees[[Employee Name]:[Office]],7))</f>
        <v>TICC</v>
      </c>
      <c r="F6210" s="19" t="str">
        <f>IF(ISBLANK(LeaveTracker[[#This Row],[Employee Name]]),"-----",VLOOKUP(LeaveTracker[[#This Row],[Employee Name]],Employees[[Employee Name]:[Office]],6))</f>
        <v>CASUAL</v>
      </c>
      <c r="G6210" s="24">
        <v>45096</v>
      </c>
      <c r="H6210" s="24">
        <v>45096</v>
      </c>
      <c r="I6210" s="20" t="s">
        <v>82</v>
      </c>
      <c r="K6210" s="61" t="str">
        <f ca="1">LeaveTracker[[#This Row],[Days]]&amp;" "&amp;LeaveTracker[[#This Row],[Type of Leave]]</f>
        <v>1 VL</v>
      </c>
      <c r="L6210" s="23">
        <f ca="1">NETWORKDAYS(LeaveTracker[[#This Row],[Start Date]],LeaveTracker[[#This Row],[End Date]],lstHolidays)</f>
        <v>1</v>
      </c>
      <c r="M6210" s="27"/>
    </row>
    <row r="6211" spans="1:13" ht="30" customHeight="1" x14ac:dyDescent="0.3">
      <c r="A6211" s="27">
        <f t="shared" si="72"/>
        <v>2398</v>
      </c>
      <c r="B6211" s="31">
        <v>45093</v>
      </c>
      <c r="C6211" s="31">
        <v>45083</v>
      </c>
      <c r="D6211" s="19" t="s">
        <v>1878</v>
      </c>
      <c r="E6211" s="19" t="str">
        <f>IF(ISBLANK(LeaveTracker[[#This Row],[Employee Name]]),"-----",VLOOKUP(LeaveTracker[[#This Row],[Employee Name]],Employees[[Employee Name]:[Office]],7))</f>
        <v>TICC</v>
      </c>
      <c r="F6211" s="19" t="str">
        <f>IF(ISBLANK(LeaveTracker[[#This Row],[Employee Name]]),"-----",VLOOKUP(LeaveTracker[[#This Row],[Employee Name]],Employees[[Employee Name]:[Office]],6))</f>
        <v>CASUAL</v>
      </c>
      <c r="G6211" s="24">
        <v>45103</v>
      </c>
      <c r="H6211" s="24">
        <v>45103</v>
      </c>
      <c r="I6211" s="20" t="s">
        <v>82</v>
      </c>
      <c r="K6211" s="61" t="str">
        <f ca="1">LeaveTracker[[#This Row],[Days]]&amp;" "&amp;LeaveTracker[[#This Row],[Type of Leave]]</f>
        <v>1 VL</v>
      </c>
      <c r="L6211" s="23">
        <f ca="1">NETWORKDAYS(LeaveTracker[[#This Row],[Start Date]],LeaveTracker[[#This Row],[End Date]],lstHolidays)</f>
        <v>1</v>
      </c>
      <c r="M6211" s="27"/>
    </row>
    <row r="6212" spans="1:13" ht="30" customHeight="1" x14ac:dyDescent="0.3">
      <c r="A6212" s="27">
        <f t="shared" si="72"/>
        <v>2399</v>
      </c>
      <c r="B6212" s="31">
        <v>45093</v>
      </c>
      <c r="C6212" s="31">
        <v>45066</v>
      </c>
      <c r="D6212" s="19" t="s">
        <v>2030</v>
      </c>
      <c r="E6212" s="19" t="str">
        <f>IF(ISBLANK(LeaveTracker[[#This Row],[Employee Name]]),"-----",VLOOKUP(LeaveTracker[[#This Row],[Employee Name]],Employees[[Employee Name]:[Office]],7))</f>
        <v>EDP</v>
      </c>
      <c r="F6212" s="19" t="str">
        <f>IF(ISBLANK(LeaveTracker[[#This Row],[Employee Name]]),"-----",VLOOKUP(LeaveTracker[[#This Row],[Employee Name]],Employees[[Employee Name]:[Office]],6))</f>
        <v>CASUAL</v>
      </c>
      <c r="G6212" s="24">
        <v>45076</v>
      </c>
      <c r="H6212" s="24">
        <v>45076</v>
      </c>
      <c r="I6212" s="20" t="s">
        <v>81</v>
      </c>
      <c r="K6212" s="61" t="str">
        <f ca="1">LeaveTracker[[#This Row],[Days]]&amp;" "&amp;LeaveTracker[[#This Row],[Type of Leave]]</f>
        <v>1 SL</v>
      </c>
      <c r="L6212" s="23">
        <f ca="1">NETWORKDAYS(LeaveTracker[[#This Row],[Start Date]],LeaveTracker[[#This Row],[End Date]],lstHolidays)</f>
        <v>1</v>
      </c>
      <c r="M6212" s="27"/>
    </row>
    <row r="6213" spans="1:13" ht="30" customHeight="1" x14ac:dyDescent="0.3">
      <c r="A6213" s="27">
        <f t="shared" si="72"/>
        <v>2400</v>
      </c>
      <c r="B6213" s="31">
        <v>45093</v>
      </c>
      <c r="C6213" s="31">
        <v>45087</v>
      </c>
      <c r="D6213" s="19" t="s">
        <v>1835</v>
      </c>
      <c r="E6213" s="19" t="str">
        <f>IF(ISBLANK(LeaveTracker[[#This Row],[Employee Name]]),"-----",VLOOKUP(LeaveTracker[[#This Row],[Employee Name]],Employees[[Employee Name]:[Office]],7))</f>
        <v>EEO/CITY MARKET</v>
      </c>
      <c r="F6213" s="19" t="str">
        <f>IF(ISBLANK(LeaveTracker[[#This Row],[Employee Name]]),"-----",VLOOKUP(LeaveTracker[[#This Row],[Employee Name]],Employees[[Employee Name]:[Office]],6))</f>
        <v>CASUAL</v>
      </c>
      <c r="G6213" s="24">
        <v>45084</v>
      </c>
      <c r="H6213" s="21">
        <v>45084</v>
      </c>
      <c r="I6213" s="20" t="s">
        <v>81</v>
      </c>
      <c r="K6213" s="61" t="str">
        <f ca="1">LeaveTracker[[#This Row],[Days]]&amp;" "&amp;LeaveTracker[[#This Row],[Type of Leave]]</f>
        <v>1 SL</v>
      </c>
      <c r="L6213" s="23">
        <f ca="1">NETWORKDAYS(LeaveTracker[[#This Row],[Start Date]],LeaveTracker[[#This Row],[End Date]],lstHolidays)</f>
        <v>1</v>
      </c>
      <c r="M6213" s="27"/>
    </row>
    <row r="6214" spans="1:13" ht="30" customHeight="1" x14ac:dyDescent="0.3">
      <c r="A6214" s="27">
        <f t="shared" si="72"/>
        <v>2401</v>
      </c>
      <c r="B6214" s="31">
        <v>45093</v>
      </c>
      <c r="C6214" s="31">
        <v>45091</v>
      </c>
      <c r="D6214" s="19" t="s">
        <v>1775</v>
      </c>
      <c r="E6214" s="19" t="str">
        <f>IF(ISBLANK(LeaveTracker[[#This Row],[Employee Name]]),"-----",VLOOKUP(LeaveTracker[[#This Row],[Employee Name]],Employees[[Employee Name]:[Office]],7))</f>
        <v>GSO</v>
      </c>
      <c r="F6214" s="19" t="str">
        <f>IF(ISBLANK(LeaveTracker[[#This Row],[Employee Name]]),"-----",VLOOKUP(LeaveTracker[[#This Row],[Employee Name]],Employees[[Employee Name]:[Office]],6))</f>
        <v>CASUAL</v>
      </c>
      <c r="G6214" s="24">
        <v>45099</v>
      </c>
      <c r="H6214" s="24">
        <v>45100</v>
      </c>
      <c r="I6214" s="20" t="s">
        <v>82</v>
      </c>
      <c r="K6214" s="61" t="str">
        <f ca="1">LeaveTracker[[#This Row],[Days]]&amp;" "&amp;LeaveTracker[[#This Row],[Type of Leave]]</f>
        <v>2 VL</v>
      </c>
      <c r="L6214" s="23">
        <f ca="1">NETWORKDAYS(LeaveTracker[[#This Row],[Start Date]],LeaveTracker[[#This Row],[End Date]],lstHolidays)</f>
        <v>2</v>
      </c>
      <c r="M6214" s="27"/>
    </row>
    <row r="6215" spans="1:13" ht="30" customHeight="1" x14ac:dyDescent="0.3">
      <c r="A6215" s="27">
        <f t="shared" si="72"/>
        <v>2402</v>
      </c>
      <c r="B6215" s="31">
        <v>45093</v>
      </c>
      <c r="C6215" s="31">
        <v>45089</v>
      </c>
      <c r="D6215" s="19" t="s">
        <v>1830</v>
      </c>
      <c r="E6215" s="19" t="str">
        <f>IF(ISBLANK(LeaveTracker[[#This Row],[Employee Name]]),"-----",VLOOKUP(LeaveTracker[[#This Row],[Employee Name]],Employees[[Employee Name]:[Office]],7))</f>
        <v>CHO</v>
      </c>
      <c r="F6215" s="19" t="str">
        <f>IF(ISBLANK(LeaveTracker[[#This Row],[Employee Name]]),"-----",VLOOKUP(LeaveTracker[[#This Row],[Employee Name]],Employees[[Employee Name]:[Office]],6))</f>
        <v>CASUAL</v>
      </c>
      <c r="G6215" s="24">
        <v>45084</v>
      </c>
      <c r="H6215" s="21">
        <v>45084</v>
      </c>
      <c r="I6215" s="20" t="s">
        <v>298</v>
      </c>
      <c r="K6215" s="61" t="str">
        <f ca="1">LeaveTracker[[#This Row],[Days]]&amp;" "&amp;LeaveTracker[[#This Row],[Type of Leave]]</f>
        <v>1 OTHER</v>
      </c>
      <c r="L6215" s="23">
        <f ca="1">NETWORKDAYS(LeaveTracker[[#This Row],[Start Date]],LeaveTracker[[#This Row],[End Date]],lstHolidays)</f>
        <v>1</v>
      </c>
      <c r="M6215" s="27"/>
    </row>
    <row r="6216" spans="1:13" ht="30" customHeight="1" x14ac:dyDescent="0.3">
      <c r="A6216" s="27">
        <f t="shared" si="72"/>
        <v>2403</v>
      </c>
      <c r="B6216" s="31">
        <v>45093</v>
      </c>
      <c r="C6216" s="31">
        <v>45089</v>
      </c>
      <c r="D6216" s="19" t="s">
        <v>1830</v>
      </c>
      <c r="E6216" s="19" t="str">
        <f>IF(ISBLANK(LeaveTracker[[#This Row],[Employee Name]]),"-----",VLOOKUP(LeaveTracker[[#This Row],[Employee Name]],Employees[[Employee Name]:[Office]],7))</f>
        <v>CHO</v>
      </c>
      <c r="F6216" s="19" t="str">
        <f>IF(ISBLANK(LeaveTracker[[#This Row],[Employee Name]]),"-----",VLOOKUP(LeaveTracker[[#This Row],[Employee Name]],Employees[[Employee Name]:[Office]],6))</f>
        <v>CASUAL</v>
      </c>
      <c r="G6216" s="24">
        <v>45087</v>
      </c>
      <c r="H6216" s="24">
        <v>45087</v>
      </c>
      <c r="I6216" s="20" t="s">
        <v>298</v>
      </c>
      <c r="K6216" s="61" t="str">
        <f ca="1">LeaveTracker[[#This Row],[Days]]&amp;" "&amp;LeaveTracker[[#This Row],[Type of Leave]]</f>
        <v>0 OTHER</v>
      </c>
      <c r="L6216" s="23">
        <f ca="1">NETWORKDAYS(LeaveTracker[[#This Row],[Start Date]],LeaveTracker[[#This Row],[End Date]],lstHolidays)</f>
        <v>0</v>
      </c>
      <c r="M6216" s="27"/>
    </row>
    <row r="6217" spans="1:13" ht="30" customHeight="1" x14ac:dyDescent="0.3">
      <c r="A6217" s="27">
        <f t="shared" si="72"/>
        <v>2404</v>
      </c>
      <c r="B6217" s="31">
        <v>45093</v>
      </c>
      <c r="C6217" s="31">
        <v>45086</v>
      </c>
      <c r="D6217" s="19" t="s">
        <v>1747</v>
      </c>
      <c r="E6217" s="19" t="str">
        <f>IF(ISBLANK(LeaveTracker[[#This Row],[Employee Name]]),"-----",VLOOKUP(LeaveTracker[[#This Row],[Employee Name]],Employees[[Employee Name]:[Office]],7))</f>
        <v>ONT</v>
      </c>
      <c r="F6217" s="19" t="str">
        <f>IF(ISBLANK(LeaveTracker[[#This Row],[Employee Name]]),"-----",VLOOKUP(LeaveTracker[[#This Row],[Employee Name]],Employees[[Employee Name]:[Office]],6))</f>
        <v>CASUAL</v>
      </c>
      <c r="G6217" s="24">
        <v>45079</v>
      </c>
      <c r="H6217" s="24">
        <v>45079</v>
      </c>
      <c r="I6217" s="20" t="s">
        <v>81</v>
      </c>
      <c r="K6217" s="61" t="str">
        <f ca="1">LeaveTracker[[#This Row],[Days]]&amp;" "&amp;LeaveTracker[[#This Row],[Type of Leave]]</f>
        <v>1 SL</v>
      </c>
      <c r="L6217" s="23">
        <f ca="1">NETWORKDAYS(LeaveTracker[[#This Row],[Start Date]],LeaveTracker[[#This Row],[End Date]],lstHolidays)</f>
        <v>1</v>
      </c>
      <c r="M6217" s="27"/>
    </row>
    <row r="6218" spans="1:13" ht="30" customHeight="1" x14ac:dyDescent="0.3">
      <c r="A6218" s="27">
        <f t="shared" si="72"/>
        <v>2405</v>
      </c>
      <c r="B6218" s="31">
        <v>45093</v>
      </c>
      <c r="C6218" s="31">
        <v>45086</v>
      </c>
      <c r="D6218" s="19" t="s">
        <v>1747</v>
      </c>
      <c r="E6218" s="19" t="str">
        <f>IF(ISBLANK(LeaveTracker[[#This Row],[Employee Name]]),"-----",VLOOKUP(LeaveTracker[[#This Row],[Employee Name]],Employees[[Employee Name]:[Office]],7))</f>
        <v>ONT</v>
      </c>
      <c r="F6218" s="19" t="str">
        <f>IF(ISBLANK(LeaveTracker[[#This Row],[Employee Name]]),"-----",VLOOKUP(LeaveTracker[[#This Row],[Employee Name]],Employees[[Employee Name]:[Office]],6))</f>
        <v>CASUAL</v>
      </c>
      <c r="G6218" s="24">
        <v>45081</v>
      </c>
      <c r="H6218" s="24">
        <v>45081</v>
      </c>
      <c r="I6218" s="20" t="s">
        <v>81</v>
      </c>
      <c r="K6218" s="61" t="str">
        <f>LeaveTracker[[#This Row],[Days]]&amp;" "&amp;LeaveTracker[[#This Row],[Type of Leave]]</f>
        <v>1 SL</v>
      </c>
      <c r="L6218" s="23">
        <v>1</v>
      </c>
      <c r="M6218" s="27"/>
    </row>
    <row r="6219" spans="1:13" ht="30" customHeight="1" x14ac:dyDescent="0.3">
      <c r="A6219" s="27">
        <f t="shared" si="72"/>
        <v>2406</v>
      </c>
      <c r="B6219" s="31">
        <v>45093</v>
      </c>
      <c r="C6219" s="31">
        <v>45086</v>
      </c>
      <c r="D6219" s="19" t="s">
        <v>1747</v>
      </c>
      <c r="E6219" s="19" t="str">
        <f>IF(ISBLANK(LeaveTracker[[#This Row],[Employee Name]]),"-----",VLOOKUP(LeaveTracker[[#This Row],[Employee Name]],Employees[[Employee Name]:[Office]],7))</f>
        <v>ONT</v>
      </c>
      <c r="F6219" s="19" t="str">
        <f>IF(ISBLANK(LeaveTracker[[#This Row],[Employee Name]]),"-----",VLOOKUP(LeaveTracker[[#This Row],[Employee Name]],Employees[[Employee Name]:[Office]],6))</f>
        <v>CASUAL</v>
      </c>
      <c r="G6219" s="24">
        <v>45083</v>
      </c>
      <c r="H6219" s="24">
        <v>45083</v>
      </c>
      <c r="I6219" s="20" t="s">
        <v>81</v>
      </c>
      <c r="K6219" s="61" t="str">
        <f ca="1">LeaveTracker[[#This Row],[Days]]&amp;" "&amp;LeaveTracker[[#This Row],[Type of Leave]]</f>
        <v>1 SL</v>
      </c>
      <c r="L6219" s="23">
        <f ca="1">NETWORKDAYS(LeaveTracker[[#This Row],[Start Date]],LeaveTracker[[#This Row],[End Date]],lstHolidays)</f>
        <v>1</v>
      </c>
      <c r="M6219" s="27"/>
    </row>
    <row r="6220" spans="1:13" ht="30" customHeight="1" x14ac:dyDescent="0.3">
      <c r="A6220" s="27">
        <f t="shared" si="72"/>
        <v>2407</v>
      </c>
      <c r="B6220" s="31">
        <v>45093</v>
      </c>
      <c r="C6220" s="31">
        <v>45091</v>
      </c>
      <c r="D6220" s="19" t="s">
        <v>1821</v>
      </c>
      <c r="E6220" s="19" t="str">
        <f>IF(ISBLANK(LeaveTracker[[#This Row],[Employee Name]]),"-----",VLOOKUP(LeaveTracker[[#This Row],[Employee Name]],Employees[[Employee Name]:[Office]],7))</f>
        <v>TICC/TCCH</v>
      </c>
      <c r="F6220" s="19" t="str">
        <f>IF(ISBLANK(LeaveTracker[[#This Row],[Employee Name]]),"-----",VLOOKUP(LeaveTracker[[#This Row],[Employee Name]],Employees[[Employee Name]:[Office]],6))</f>
        <v>CASUAL</v>
      </c>
      <c r="G6220" s="24">
        <v>45090</v>
      </c>
      <c r="H6220" s="24">
        <v>45090</v>
      </c>
      <c r="I6220" s="20" t="s">
        <v>82</v>
      </c>
      <c r="K6220" s="61" t="str">
        <f ca="1">LeaveTracker[[#This Row],[Days]]&amp;" "&amp;LeaveTracker[[#This Row],[Type of Leave]]</f>
        <v>1 VL</v>
      </c>
      <c r="L6220" s="23">
        <f ca="1">NETWORKDAYS(LeaveTracker[[#This Row],[Start Date]],LeaveTracker[[#This Row],[End Date]],lstHolidays)</f>
        <v>1</v>
      </c>
      <c r="M6220" s="27"/>
    </row>
    <row r="6221" spans="1:13" ht="30" customHeight="1" x14ac:dyDescent="0.3">
      <c r="A6221" s="27">
        <f t="shared" si="72"/>
        <v>2408</v>
      </c>
      <c r="B6221" s="31">
        <v>45093</v>
      </c>
      <c r="C6221" s="31">
        <v>45092</v>
      </c>
      <c r="D6221" s="19" t="s">
        <v>1842</v>
      </c>
      <c r="E6221" s="19" t="str">
        <f>IF(ISBLANK(LeaveTracker[[#This Row],[Employee Name]]),"-----",VLOOKUP(LeaveTracker[[#This Row],[Employee Name]],Employees[[Employee Name]:[Office]],7))</f>
        <v>CPDO</v>
      </c>
      <c r="F6221" s="19" t="str">
        <f>IF(ISBLANK(LeaveTracker[[#This Row],[Employee Name]]),"-----",VLOOKUP(LeaveTracker[[#This Row],[Employee Name]],Employees[[Employee Name]:[Office]],6))</f>
        <v>CASUAL</v>
      </c>
      <c r="G6221" s="24">
        <v>45093</v>
      </c>
      <c r="H6221" s="24">
        <v>45093</v>
      </c>
      <c r="I6221" s="20" t="s">
        <v>82</v>
      </c>
      <c r="K6221" s="61" t="str">
        <f ca="1">LeaveTracker[[#This Row],[Days]]&amp;" "&amp;LeaveTracker[[#This Row],[Type of Leave]]</f>
        <v>1 VL</v>
      </c>
      <c r="L6221" s="23">
        <f ca="1">NETWORKDAYS(LeaveTracker[[#This Row],[Start Date]],LeaveTracker[[#This Row],[End Date]],lstHolidays)</f>
        <v>1</v>
      </c>
      <c r="M6221" s="27"/>
    </row>
    <row r="6222" spans="1:13" ht="30" customHeight="1" x14ac:dyDescent="0.3">
      <c r="A6222" s="27">
        <f t="shared" si="72"/>
        <v>2409</v>
      </c>
      <c r="B6222" s="31">
        <v>45093</v>
      </c>
      <c r="C6222" s="31">
        <v>45092</v>
      </c>
      <c r="D6222" s="19" t="s">
        <v>1842</v>
      </c>
      <c r="E6222" s="19" t="str">
        <f>IF(ISBLANK(LeaveTracker[[#This Row],[Employee Name]]),"-----",VLOOKUP(LeaveTracker[[#This Row],[Employee Name]],Employees[[Employee Name]:[Office]],7))</f>
        <v>CPDO</v>
      </c>
      <c r="F6222" s="19" t="str">
        <f>IF(ISBLANK(LeaveTracker[[#This Row],[Employee Name]]),"-----",VLOOKUP(LeaveTracker[[#This Row],[Employee Name]],Employees[[Employee Name]:[Office]],6))</f>
        <v>CASUAL</v>
      </c>
      <c r="G6222" s="21">
        <v>45104</v>
      </c>
      <c r="H6222" s="24">
        <v>45104</v>
      </c>
      <c r="I6222" s="20" t="s">
        <v>82</v>
      </c>
      <c r="K6222" s="61" t="str">
        <f ca="1">LeaveTracker[[#This Row],[Days]]&amp;" "&amp;LeaveTracker[[#This Row],[Type of Leave]]</f>
        <v>1 VL</v>
      </c>
      <c r="L6222" s="23">
        <f ca="1">NETWORKDAYS(LeaveTracker[[#This Row],[Start Date]],LeaveTracker[[#This Row],[End Date]],lstHolidays)</f>
        <v>1</v>
      </c>
      <c r="M6222" s="27"/>
    </row>
    <row r="6223" spans="1:13" ht="30" customHeight="1" x14ac:dyDescent="0.3">
      <c r="A6223" s="27">
        <f t="shared" si="72"/>
        <v>2410</v>
      </c>
      <c r="B6223" s="31">
        <v>45093</v>
      </c>
      <c r="C6223" s="31">
        <v>45086</v>
      </c>
      <c r="D6223" s="19" t="s">
        <v>1753</v>
      </c>
      <c r="E6223" s="19" t="str">
        <f>IF(ISBLANK(LeaveTracker[[#This Row],[Employee Name]]),"-----",VLOOKUP(LeaveTracker[[#This Row],[Employee Name]],Employees[[Employee Name]:[Office]],7))</f>
        <v>ACCOUNTING</v>
      </c>
      <c r="F6223" s="19" t="str">
        <f>IF(ISBLANK(LeaveTracker[[#This Row],[Employee Name]]),"-----",VLOOKUP(LeaveTracker[[#This Row],[Employee Name]],Employees[[Employee Name]:[Office]],6))</f>
        <v>CASUAL</v>
      </c>
      <c r="G6223" s="24">
        <v>45104</v>
      </c>
      <c r="H6223" s="24">
        <v>45104</v>
      </c>
      <c r="I6223" s="20" t="s">
        <v>298</v>
      </c>
      <c r="J6223" s="43" t="s">
        <v>1003</v>
      </c>
      <c r="K6223" s="61" t="str">
        <f ca="1">LeaveTracker[[#This Row],[Days]]&amp;" "&amp;LeaveTracker[[#This Row],[Type of Leave]]</f>
        <v>1 OTHER</v>
      </c>
      <c r="L6223" s="23">
        <f ca="1">NETWORKDAYS(LeaveTracker[[#This Row],[Start Date]],LeaveTracker[[#This Row],[End Date]],lstHolidays)</f>
        <v>1</v>
      </c>
      <c r="M6223" s="27"/>
    </row>
    <row r="6224" spans="1:13" ht="30" customHeight="1" x14ac:dyDescent="0.3">
      <c r="A6224" s="27">
        <f t="shared" si="72"/>
        <v>2411</v>
      </c>
      <c r="B6224" s="31">
        <v>45093</v>
      </c>
      <c r="C6224" s="31">
        <v>45068</v>
      </c>
      <c r="D6224" s="19" t="s">
        <v>2409</v>
      </c>
      <c r="E6224" s="19" t="str">
        <f>IF(ISBLANK(LeaveTracker[[#This Row],[Employee Name]]),"-----",VLOOKUP(LeaveTracker[[#This Row],[Employee Name]],Employees[[Employee Name]:[Office]],7))</f>
        <v>CTO</v>
      </c>
      <c r="F6224" s="19" t="str">
        <f>IF(ISBLANK(LeaveTracker[[#This Row],[Employee Name]]),"-----",VLOOKUP(LeaveTracker[[#This Row],[Employee Name]],Employees[[Employee Name]:[Office]],6))</f>
        <v>CASUAL</v>
      </c>
      <c r="G6224" s="24">
        <v>45068</v>
      </c>
      <c r="H6224" s="24">
        <v>45127</v>
      </c>
      <c r="I6224" s="20" t="s">
        <v>298</v>
      </c>
      <c r="K6224" s="61" t="str">
        <f ca="1">LeaveTracker[[#This Row],[Days]]&amp;" "&amp;LeaveTracker[[#This Row],[Type of Leave]]</f>
        <v>44 OTHER</v>
      </c>
      <c r="L6224" s="23">
        <f ca="1">NETWORKDAYS(LeaveTracker[[#This Row],[Start Date]],LeaveTracker[[#This Row],[End Date]],lstHolidays)</f>
        <v>44</v>
      </c>
      <c r="M6224" s="27"/>
    </row>
    <row r="6225" spans="1:13" ht="30" customHeight="1" x14ac:dyDescent="0.3">
      <c r="A6225" s="27">
        <f t="shared" si="72"/>
        <v>2412</v>
      </c>
      <c r="B6225" s="31">
        <v>45093</v>
      </c>
      <c r="C6225" s="31">
        <v>45084</v>
      </c>
      <c r="D6225" s="19" t="s">
        <v>1901</v>
      </c>
      <c r="E6225" s="19" t="str">
        <f>IF(ISBLANK(LeaveTracker[[#This Row],[Employee Name]]),"-----",VLOOKUP(LeaveTracker[[#This Row],[Employee Name]],Employees[[Employee Name]:[Office]],7))</f>
        <v>TICC</v>
      </c>
      <c r="F6225" s="19" t="str">
        <f>IF(ISBLANK(LeaveTracker[[#This Row],[Employee Name]]),"-----",VLOOKUP(LeaveTracker[[#This Row],[Employee Name]],Employees[[Employee Name]:[Office]],6))</f>
        <v>CASUAL</v>
      </c>
      <c r="G6225" s="24">
        <v>45103</v>
      </c>
      <c r="H6225" s="24">
        <v>45104</v>
      </c>
      <c r="I6225" s="20" t="s">
        <v>82</v>
      </c>
      <c r="K6225" s="61" t="str">
        <f ca="1">LeaveTracker[[#This Row],[Days]]&amp;" "&amp;LeaveTracker[[#This Row],[Type of Leave]]</f>
        <v>2 VL</v>
      </c>
      <c r="L6225" s="23">
        <f ca="1">NETWORKDAYS(LeaveTracker[[#This Row],[Start Date]],LeaveTracker[[#This Row],[End Date]],lstHolidays)</f>
        <v>2</v>
      </c>
      <c r="M6225" s="27"/>
    </row>
    <row r="6226" spans="1:13" ht="30" customHeight="1" x14ac:dyDescent="0.3">
      <c r="A6226" s="27">
        <f t="shared" si="72"/>
        <v>2413</v>
      </c>
      <c r="B6226" s="31">
        <v>45093</v>
      </c>
      <c r="C6226" s="31">
        <v>45084</v>
      </c>
      <c r="D6226" s="19" t="s">
        <v>1901</v>
      </c>
      <c r="E6226" s="19" t="str">
        <f>IF(ISBLANK(LeaveTracker[[#This Row],[Employee Name]]),"-----",VLOOKUP(LeaveTracker[[#This Row],[Employee Name]],Employees[[Employee Name]:[Office]],7))</f>
        <v>TICC</v>
      </c>
      <c r="F6226" s="19" t="str">
        <f>IF(ISBLANK(LeaveTracker[[#This Row],[Employee Name]]),"-----",VLOOKUP(LeaveTracker[[#This Row],[Employee Name]],Employees[[Employee Name]:[Office]],6))</f>
        <v>CASUAL</v>
      </c>
      <c r="G6226" s="24">
        <v>45106</v>
      </c>
      <c r="H6226" s="21">
        <v>45107</v>
      </c>
      <c r="I6226" s="20" t="s">
        <v>82</v>
      </c>
      <c r="K6226" s="61" t="str">
        <f ca="1">LeaveTracker[[#This Row],[Days]]&amp;" "&amp;LeaveTracker[[#This Row],[Type of Leave]]</f>
        <v>2 VL</v>
      </c>
      <c r="L6226" s="23">
        <f ca="1">NETWORKDAYS(LeaveTracker[[#This Row],[Start Date]],LeaveTracker[[#This Row],[End Date]],lstHolidays)</f>
        <v>2</v>
      </c>
      <c r="M6226" s="27"/>
    </row>
    <row r="6227" spans="1:13" ht="30" customHeight="1" x14ac:dyDescent="0.3">
      <c r="A6227" s="27">
        <f t="shared" si="72"/>
        <v>2414</v>
      </c>
      <c r="B6227" s="31">
        <v>45093</v>
      </c>
      <c r="C6227" s="31">
        <v>45082</v>
      </c>
      <c r="D6227" s="19" t="s">
        <v>242</v>
      </c>
      <c r="E6227" s="19" t="str">
        <f>IF(ISBLANK(LeaveTracker[[#This Row],[Employee Name]]),"-----",VLOOKUP(LeaveTracker[[#This Row],[Employee Name]],Employees[[Employee Name]:[Office]],7))</f>
        <v>TCCH/TICC</v>
      </c>
      <c r="F6227" s="19" t="str">
        <f>IF(ISBLANK(LeaveTracker[[#This Row],[Employee Name]]),"-----",VLOOKUP(LeaveTracker[[#This Row],[Employee Name]],Employees[[Employee Name]:[Office]],6))</f>
        <v>REGULAR</v>
      </c>
      <c r="G6227" s="24">
        <v>45103</v>
      </c>
      <c r="H6227" s="24">
        <v>45104</v>
      </c>
      <c r="I6227" s="20" t="s">
        <v>82</v>
      </c>
      <c r="K6227" s="61" t="str">
        <f ca="1">LeaveTracker[[#This Row],[Days]]&amp;" "&amp;LeaveTracker[[#This Row],[Type of Leave]]</f>
        <v>2 VL</v>
      </c>
      <c r="L6227" s="23">
        <f ca="1">NETWORKDAYS(LeaveTracker[[#This Row],[Start Date]],LeaveTracker[[#This Row],[End Date]],lstHolidays)</f>
        <v>2</v>
      </c>
      <c r="M6227" s="27"/>
    </row>
    <row r="6228" spans="1:13" ht="30" customHeight="1" x14ac:dyDescent="0.3">
      <c r="A6228" s="27">
        <f t="shared" si="72"/>
        <v>2415</v>
      </c>
      <c r="B6228" s="31">
        <v>45093</v>
      </c>
      <c r="C6228" s="31">
        <v>45082</v>
      </c>
      <c r="D6228" s="19" t="s">
        <v>242</v>
      </c>
      <c r="E6228" s="19" t="str">
        <f>IF(ISBLANK(LeaveTracker[[#This Row],[Employee Name]]),"-----",VLOOKUP(LeaveTracker[[#This Row],[Employee Name]],Employees[[Employee Name]:[Office]],7))</f>
        <v>TCCH/TICC</v>
      </c>
      <c r="F6228" s="19" t="str">
        <f>IF(ISBLANK(LeaveTracker[[#This Row],[Employee Name]]),"-----",VLOOKUP(LeaveTracker[[#This Row],[Employee Name]],Employees[[Employee Name]:[Office]],6))</f>
        <v>REGULAR</v>
      </c>
      <c r="G6228" s="24">
        <v>45106</v>
      </c>
      <c r="H6228" s="21">
        <v>45107</v>
      </c>
      <c r="I6228" s="20" t="s">
        <v>82</v>
      </c>
      <c r="K6228" s="61" t="str">
        <f ca="1">LeaveTracker[[#This Row],[Days]]&amp;" "&amp;LeaveTracker[[#This Row],[Type of Leave]]</f>
        <v>2 VL</v>
      </c>
      <c r="L6228" s="23">
        <f ca="1">NETWORKDAYS(LeaveTracker[[#This Row],[Start Date]],LeaveTracker[[#This Row],[End Date]],lstHolidays)</f>
        <v>2</v>
      </c>
      <c r="M6228" s="27"/>
    </row>
    <row r="6229" spans="1:13" ht="30" customHeight="1" x14ac:dyDescent="0.3">
      <c r="A6229" s="27">
        <f t="shared" si="72"/>
        <v>2416</v>
      </c>
      <c r="B6229" s="31">
        <v>45093</v>
      </c>
      <c r="C6229" s="31">
        <v>45093</v>
      </c>
      <c r="D6229" s="19" t="s">
        <v>2148</v>
      </c>
      <c r="E6229" s="19" t="str">
        <f>IF(ISBLANK(LeaveTracker[[#This Row],[Employee Name]]),"-----",VLOOKUP(LeaveTracker[[#This Row],[Employee Name]],Employees[[Employee Name]:[Office]],7))</f>
        <v>DA</v>
      </c>
      <c r="F6229" s="19">
        <f>IF(ISBLANK(LeaveTracker[[#This Row],[Employee Name]]),"-----",VLOOKUP(LeaveTracker[[#This Row],[Employee Name]],Employees[[Employee Name]:[Office]],6))</f>
        <v>0</v>
      </c>
      <c r="G6229" s="24">
        <v>45090</v>
      </c>
      <c r="H6229" s="24">
        <v>45092</v>
      </c>
      <c r="I6229" s="20" t="s">
        <v>82</v>
      </c>
      <c r="K6229" s="61" t="str">
        <f ca="1">LeaveTracker[[#This Row],[Days]]&amp;" "&amp;LeaveTracker[[#This Row],[Type of Leave]]</f>
        <v>3 VL</v>
      </c>
      <c r="L6229" s="23">
        <f ca="1">NETWORKDAYS(LeaveTracker[[#This Row],[Start Date]],LeaveTracker[[#This Row],[End Date]],lstHolidays)</f>
        <v>3</v>
      </c>
      <c r="M6229" s="27"/>
    </row>
    <row r="6230" spans="1:13" ht="30" customHeight="1" x14ac:dyDescent="0.3">
      <c r="A6230" s="27">
        <f t="shared" si="72"/>
        <v>2417</v>
      </c>
      <c r="B6230" s="31">
        <v>45093</v>
      </c>
      <c r="C6230" s="31">
        <v>45069</v>
      </c>
      <c r="D6230" s="19" t="s">
        <v>1103</v>
      </c>
      <c r="E6230" s="19" t="str">
        <f>IF(ISBLANK(LeaveTracker[[#This Row],[Employee Name]]),"-----",VLOOKUP(LeaveTracker[[#This Row],[Employee Name]],Employees[[Employee Name]:[Office]],7))</f>
        <v>CPDO</v>
      </c>
      <c r="F6230" s="19" t="str">
        <f>IF(ISBLANK(LeaveTracker[[#This Row],[Employee Name]]),"-----",VLOOKUP(LeaveTracker[[#This Row],[Employee Name]],Employees[[Employee Name]:[Office]],6))</f>
        <v>REGULAR</v>
      </c>
      <c r="G6230" s="24">
        <v>45077</v>
      </c>
      <c r="H6230" s="24">
        <v>45077</v>
      </c>
      <c r="I6230" s="20" t="s">
        <v>298</v>
      </c>
      <c r="J6230" s="43" t="s">
        <v>1003</v>
      </c>
      <c r="K6230" s="61" t="str">
        <f ca="1">LeaveTracker[[#This Row],[Days]]&amp;" "&amp;LeaveTracker[[#This Row],[Type of Leave]]</f>
        <v>1 OTHER</v>
      </c>
      <c r="L6230" s="23">
        <f ca="1">NETWORKDAYS(LeaveTracker[[#This Row],[Start Date]],LeaveTracker[[#This Row],[End Date]],lstHolidays)</f>
        <v>1</v>
      </c>
      <c r="M6230" s="27"/>
    </row>
    <row r="6231" spans="1:13" ht="30" customHeight="1" x14ac:dyDescent="0.3">
      <c r="A6231" s="27">
        <f t="shared" si="72"/>
        <v>2418</v>
      </c>
      <c r="B6231" s="31">
        <v>45093</v>
      </c>
      <c r="C6231" s="31">
        <v>45075</v>
      </c>
      <c r="D6231" s="19" t="s">
        <v>1103</v>
      </c>
      <c r="E6231" s="19" t="str">
        <f>IF(ISBLANK(LeaveTracker[[#This Row],[Employee Name]]),"-----",VLOOKUP(LeaveTracker[[#This Row],[Employee Name]],Employees[[Employee Name]:[Office]],7))</f>
        <v>CPDO</v>
      </c>
      <c r="F6231" s="19" t="str">
        <f>IF(ISBLANK(LeaveTracker[[#This Row],[Employee Name]]),"-----",VLOOKUP(LeaveTracker[[#This Row],[Employee Name]],Employees[[Employee Name]:[Office]],6))</f>
        <v>REGULAR</v>
      </c>
      <c r="G6231" s="24">
        <v>45082</v>
      </c>
      <c r="H6231" s="24">
        <v>45082</v>
      </c>
      <c r="I6231" s="20" t="s">
        <v>81</v>
      </c>
      <c r="K6231" s="61" t="str">
        <f ca="1">LeaveTracker[[#This Row],[Days]]&amp;" "&amp;LeaveTracker[[#This Row],[Type of Leave]]</f>
        <v>1 SL</v>
      </c>
      <c r="L6231" s="23">
        <f ca="1">NETWORKDAYS(LeaveTracker[[#This Row],[Start Date]],LeaveTracker[[#This Row],[End Date]],lstHolidays)</f>
        <v>1</v>
      </c>
      <c r="M6231" s="27"/>
    </row>
    <row r="6232" spans="1:13" ht="30" customHeight="1" x14ac:dyDescent="0.3">
      <c r="A6232" s="27">
        <f t="shared" si="72"/>
        <v>2419</v>
      </c>
      <c r="B6232" s="31">
        <v>45093</v>
      </c>
      <c r="C6232" s="31">
        <v>45093</v>
      </c>
      <c r="D6232" s="19" t="s">
        <v>265</v>
      </c>
      <c r="E6232" s="19" t="str">
        <f>IF(ISBLANK(LeaveTracker[[#This Row],[Employee Name]]),"-----",VLOOKUP(LeaveTracker[[#This Row],[Employee Name]],Employees[[Employee Name]:[Office]],7))</f>
        <v>MO</v>
      </c>
      <c r="F6232" s="19" t="str">
        <f>IF(ISBLANK(LeaveTracker[[#This Row],[Employee Name]]),"-----",VLOOKUP(LeaveTracker[[#This Row],[Employee Name]],Employees[[Employee Name]:[Office]],6))</f>
        <v>REGULAR</v>
      </c>
      <c r="G6232" s="24"/>
      <c r="H6232" s="24"/>
      <c r="I6232" s="20" t="s">
        <v>298</v>
      </c>
      <c r="J6232" s="43" t="s">
        <v>691</v>
      </c>
      <c r="K6232" s="61" t="str">
        <f ca="1">LeaveTracker[[#This Row],[Days]]&amp;" "&amp;LeaveTracker[[#This Row],[Type of Leave]]</f>
        <v>0 OTHER</v>
      </c>
      <c r="L6232" s="23">
        <f ca="1">NETWORKDAYS(LeaveTracker[[#This Row],[Start Date]],LeaveTracker[[#This Row],[End Date]],lstHolidays)</f>
        <v>0</v>
      </c>
      <c r="M6232" s="27"/>
    </row>
    <row r="6233" spans="1:13" ht="30" customHeight="1" x14ac:dyDescent="0.3">
      <c r="A6233" s="27">
        <f t="shared" si="72"/>
        <v>2420</v>
      </c>
      <c r="B6233" s="31">
        <v>45103</v>
      </c>
      <c r="C6233" s="31">
        <v>45097</v>
      </c>
      <c r="D6233" s="19" t="s">
        <v>528</v>
      </c>
      <c r="E6233" s="19" t="str">
        <f>IF(ISBLANK(LeaveTracker[[#This Row],[Employee Name]]),"-----",VLOOKUP(LeaveTracker[[#This Row],[Employee Name]],Employees[[Employee Name]:[Office]],7))</f>
        <v>TIPID IMPOK</v>
      </c>
      <c r="F6233" s="19" t="str">
        <f>IF(ISBLANK(LeaveTracker[[#This Row],[Employee Name]]),"-----",VLOOKUP(LeaveTracker[[#This Row],[Employee Name]],Employees[[Employee Name]:[Office]],6))</f>
        <v>REGULAR</v>
      </c>
      <c r="G6233" s="24">
        <v>45096</v>
      </c>
      <c r="H6233" s="24">
        <v>45096</v>
      </c>
      <c r="I6233" s="20" t="s">
        <v>81</v>
      </c>
      <c r="K6233" s="61" t="str">
        <f ca="1">LeaveTracker[[#This Row],[Days]]&amp;" "&amp;LeaveTracker[[#This Row],[Type of Leave]]</f>
        <v>1 SL</v>
      </c>
      <c r="L6233" s="23">
        <f ca="1">NETWORKDAYS(LeaveTracker[[#This Row],[Start Date]],LeaveTracker[[#This Row],[End Date]],lstHolidays)</f>
        <v>1</v>
      </c>
      <c r="M6233" s="27"/>
    </row>
    <row r="6234" spans="1:13" ht="30" customHeight="1" x14ac:dyDescent="0.3">
      <c r="A6234" s="27">
        <f t="shared" si="72"/>
        <v>2421</v>
      </c>
      <c r="B6234" s="31">
        <v>45103</v>
      </c>
      <c r="C6234" s="31">
        <v>45099</v>
      </c>
      <c r="D6234" s="19" t="s">
        <v>583</v>
      </c>
      <c r="E6234" s="19" t="str">
        <f>IF(ISBLANK(LeaveTracker[[#This Row],[Employee Name]]),"-----",VLOOKUP(LeaveTracker[[#This Row],[Employee Name]],Employees[[Employee Name]:[Office]],7))</f>
        <v>CCT</v>
      </c>
      <c r="F6234" s="19" t="str">
        <f>IF(ISBLANK(LeaveTracker[[#This Row],[Employee Name]]),"-----",VLOOKUP(LeaveTracker[[#This Row],[Employee Name]],Employees[[Employee Name]:[Office]],6))</f>
        <v>REGULAR</v>
      </c>
      <c r="G6234" s="24">
        <v>45097</v>
      </c>
      <c r="H6234" s="24">
        <v>45097</v>
      </c>
      <c r="I6234" s="20" t="s">
        <v>82</v>
      </c>
      <c r="K6234" s="61" t="str">
        <f ca="1">LeaveTracker[[#This Row],[Days]]&amp;" "&amp;LeaveTracker[[#This Row],[Type of Leave]]</f>
        <v>1 VL</v>
      </c>
      <c r="L6234" s="23">
        <f ca="1">NETWORKDAYS(LeaveTracker[[#This Row],[Start Date]],LeaveTracker[[#This Row],[End Date]],lstHolidays)</f>
        <v>1</v>
      </c>
      <c r="M6234" s="27"/>
    </row>
    <row r="6235" spans="1:13" ht="30" customHeight="1" x14ac:dyDescent="0.3">
      <c r="A6235" s="27">
        <f t="shared" si="72"/>
        <v>2422</v>
      </c>
      <c r="B6235" s="31">
        <v>45103</v>
      </c>
      <c r="C6235" s="31">
        <v>45099</v>
      </c>
      <c r="D6235" s="19" t="s">
        <v>583</v>
      </c>
      <c r="E6235" s="19" t="str">
        <f>IF(ISBLANK(LeaveTracker[[#This Row],[Employee Name]]),"-----",VLOOKUP(LeaveTracker[[#This Row],[Employee Name]],Employees[[Employee Name]:[Office]],7))</f>
        <v>CCT</v>
      </c>
      <c r="F6235" s="19" t="str">
        <f>IF(ISBLANK(LeaveTracker[[#This Row],[Employee Name]]),"-----",VLOOKUP(LeaveTracker[[#This Row],[Employee Name]],Employees[[Employee Name]:[Office]],6))</f>
        <v>REGULAR</v>
      </c>
      <c r="G6235" s="24">
        <v>45104</v>
      </c>
      <c r="H6235" s="24">
        <v>45104</v>
      </c>
      <c r="I6235" s="20" t="s">
        <v>82</v>
      </c>
      <c r="K6235" s="61" t="str">
        <f ca="1">LeaveTracker[[#This Row],[Days]]&amp;" "&amp;LeaveTracker[[#This Row],[Type of Leave]]</f>
        <v>1 VL</v>
      </c>
      <c r="L6235" s="23">
        <f ca="1">NETWORKDAYS(LeaveTracker[[#This Row],[Start Date]],LeaveTracker[[#This Row],[End Date]],lstHolidays)</f>
        <v>1</v>
      </c>
      <c r="M6235" s="27"/>
    </row>
    <row r="6236" spans="1:13" ht="30" customHeight="1" x14ac:dyDescent="0.3">
      <c r="A6236" s="27">
        <f t="shared" si="72"/>
        <v>2423</v>
      </c>
      <c r="B6236" s="31">
        <v>45103</v>
      </c>
      <c r="C6236" s="31">
        <v>45079</v>
      </c>
      <c r="D6236" s="19" t="s">
        <v>583</v>
      </c>
      <c r="E6236" s="19" t="str">
        <f>IF(ISBLANK(LeaveTracker[[#This Row],[Employee Name]]),"-----",VLOOKUP(LeaveTracker[[#This Row],[Employee Name]],Employees[[Employee Name]:[Office]],7))</f>
        <v>CCT</v>
      </c>
      <c r="F6236" s="19" t="str">
        <f>IF(ISBLANK(LeaveTracker[[#This Row],[Employee Name]]),"-----",VLOOKUP(LeaveTracker[[#This Row],[Employee Name]],Employees[[Employee Name]:[Office]],6))</f>
        <v>REGULAR</v>
      </c>
      <c r="G6236" s="24">
        <v>45077</v>
      </c>
      <c r="H6236" s="24">
        <v>45077</v>
      </c>
      <c r="I6236" s="20" t="s">
        <v>81</v>
      </c>
      <c r="K6236" s="61" t="str">
        <f ca="1">LeaveTracker[[#This Row],[Days]]&amp;" "&amp;LeaveTracker[[#This Row],[Type of Leave]]</f>
        <v>1 SL</v>
      </c>
      <c r="L6236" s="23">
        <f ca="1">NETWORKDAYS(LeaveTracker[[#This Row],[Start Date]],LeaveTracker[[#This Row],[End Date]],lstHolidays)</f>
        <v>1</v>
      </c>
      <c r="M6236" s="27"/>
    </row>
    <row r="6237" spans="1:13" ht="30" customHeight="1" x14ac:dyDescent="0.3">
      <c r="A6237" s="27">
        <f t="shared" si="72"/>
        <v>2424</v>
      </c>
      <c r="B6237" s="31">
        <v>45103</v>
      </c>
      <c r="C6237" s="31">
        <v>45099</v>
      </c>
      <c r="D6237" s="19" t="s">
        <v>1846</v>
      </c>
      <c r="E6237" s="19" t="str">
        <f>IF(ISBLANK(LeaveTracker[[#This Row],[Employee Name]]),"-----",VLOOKUP(LeaveTracker[[#This Row],[Employee Name]],Employees[[Employee Name]:[Office]],7))</f>
        <v>ACCOUNTING</v>
      </c>
      <c r="F6237" s="19" t="str">
        <f>IF(ISBLANK(LeaveTracker[[#This Row],[Employee Name]]),"-----",VLOOKUP(LeaveTracker[[#This Row],[Employee Name]],Employees[[Employee Name]:[Office]],6))</f>
        <v>CASUAL</v>
      </c>
      <c r="G6237" s="24">
        <v>45090</v>
      </c>
      <c r="H6237" s="24">
        <v>45090</v>
      </c>
      <c r="I6237" s="20" t="s">
        <v>81</v>
      </c>
      <c r="K6237" s="61" t="str">
        <f ca="1">LeaveTracker[[#This Row],[Days]]&amp;" "&amp;LeaveTracker[[#This Row],[Type of Leave]]</f>
        <v>1 SL</v>
      </c>
      <c r="L6237" s="23">
        <f ca="1">NETWORKDAYS(LeaveTracker[[#This Row],[Start Date]],LeaveTracker[[#This Row],[End Date]],lstHolidays)</f>
        <v>1</v>
      </c>
      <c r="M6237" s="27"/>
    </row>
    <row r="6238" spans="1:13" ht="30" customHeight="1" x14ac:dyDescent="0.3">
      <c r="A6238" s="27">
        <f t="shared" si="72"/>
        <v>2425</v>
      </c>
      <c r="B6238" s="31">
        <v>45103</v>
      </c>
      <c r="C6238" s="31">
        <v>45093</v>
      </c>
      <c r="D6238" s="19" t="s">
        <v>1893</v>
      </c>
      <c r="E6238" s="19" t="str">
        <f>IF(ISBLANK(LeaveTracker[[#This Row],[Employee Name]]),"-----",VLOOKUP(LeaveTracker[[#This Row],[Employee Name]],Employees[[Employee Name]:[Office]],7))</f>
        <v>CHO</v>
      </c>
      <c r="F6238" s="19" t="str">
        <f>IF(ISBLANK(LeaveTracker[[#This Row],[Employee Name]]),"-----",VLOOKUP(LeaveTracker[[#This Row],[Employee Name]],Employees[[Employee Name]:[Office]],6))</f>
        <v>CASUAL</v>
      </c>
      <c r="G6238" s="24">
        <v>45104</v>
      </c>
      <c r="H6238" s="24">
        <v>45104</v>
      </c>
      <c r="I6238" s="20" t="s">
        <v>82</v>
      </c>
      <c r="K6238" s="61" t="str">
        <f ca="1">LeaveTracker[[#This Row],[Days]]&amp;" "&amp;LeaveTracker[[#This Row],[Type of Leave]]</f>
        <v>1 VL</v>
      </c>
      <c r="L6238" s="23">
        <f ca="1">NETWORKDAYS(LeaveTracker[[#This Row],[Start Date]],LeaveTracker[[#This Row],[End Date]],lstHolidays)</f>
        <v>1</v>
      </c>
      <c r="M6238" s="27"/>
    </row>
    <row r="6239" spans="1:13" ht="30" customHeight="1" x14ac:dyDescent="0.3">
      <c r="A6239" s="27">
        <f t="shared" si="72"/>
        <v>2426</v>
      </c>
      <c r="B6239" s="31">
        <v>45103</v>
      </c>
      <c r="C6239" s="31">
        <v>45093</v>
      </c>
      <c r="D6239" s="19" t="s">
        <v>2308</v>
      </c>
      <c r="E6239" s="19" t="str">
        <f>IF(ISBLANK(LeaveTracker[[#This Row],[Employee Name]]),"-----",VLOOKUP(LeaveTracker[[#This Row],[Employee Name]],Employees[[Employee Name]:[Office]],7))</f>
        <v>PEOPLE'S PARK</v>
      </c>
      <c r="F6239" s="19">
        <f>IF(ISBLANK(LeaveTracker[[#This Row],[Employee Name]]),"-----",VLOOKUP(LeaveTracker[[#This Row],[Employee Name]],Employees[[Employee Name]:[Office]],6))</f>
        <v>0</v>
      </c>
      <c r="G6239" s="24">
        <v>45099</v>
      </c>
      <c r="H6239" s="24">
        <v>45103</v>
      </c>
      <c r="I6239" s="20" t="s">
        <v>82</v>
      </c>
      <c r="K6239" s="61" t="str">
        <f ca="1">LeaveTracker[[#This Row],[Days]]&amp;" "&amp;LeaveTracker[[#This Row],[Type of Leave]]</f>
        <v>3 VL</v>
      </c>
      <c r="L6239" s="23">
        <f ca="1">NETWORKDAYS(LeaveTracker[[#This Row],[Start Date]],LeaveTracker[[#This Row],[End Date]],lstHolidays)</f>
        <v>3</v>
      </c>
      <c r="M6239" s="27"/>
    </row>
    <row r="6240" spans="1:13" ht="30" customHeight="1" x14ac:dyDescent="0.3">
      <c r="A6240" s="27">
        <f t="shared" si="72"/>
        <v>2427</v>
      </c>
      <c r="B6240" s="31">
        <v>45103</v>
      </c>
      <c r="C6240" s="31">
        <v>45099</v>
      </c>
      <c r="D6240" s="88" t="s">
        <v>422</v>
      </c>
      <c r="E6240" s="89" t="str">
        <f>IF(ISBLANK(LeaveTracker[[#This Row],[Employee Name]]),"-----",VLOOKUP(LeaveTracker[[#This Row],[Employee Name]],Employees[[Employee Name]:[Office]],7))</f>
        <v>CTO</v>
      </c>
      <c r="F6240" s="89" t="str">
        <f>IF(ISBLANK(LeaveTracker[[#This Row],[Employee Name]]),"-----",VLOOKUP(LeaveTracker[[#This Row],[Employee Name]],Employees[[Employee Name]:[Office]],6))</f>
        <v>REGULAR</v>
      </c>
      <c r="G6240" s="90">
        <v>45096</v>
      </c>
      <c r="H6240" s="90">
        <v>45097</v>
      </c>
      <c r="I6240" s="92" t="s">
        <v>81</v>
      </c>
      <c r="K6240" s="61" t="str">
        <f ca="1">LeaveTracker[[#This Row],[Days]]&amp;" "&amp;LeaveTracker[[#This Row],[Type of Leave]]</f>
        <v>2 SL</v>
      </c>
      <c r="L6240" s="91">
        <f ca="1">NETWORKDAYS(LeaveTracker[[#This Row],[Start Date]],LeaveTracker[[#This Row],[End Date]],lstHolidays)</f>
        <v>2</v>
      </c>
      <c r="M6240" s="27"/>
    </row>
    <row r="6241" spans="1:13" ht="30" customHeight="1" x14ac:dyDescent="0.3">
      <c r="A6241" s="27">
        <f t="shared" si="72"/>
        <v>2428</v>
      </c>
      <c r="B6241" s="31">
        <v>45103</v>
      </c>
      <c r="C6241" s="31">
        <v>45099</v>
      </c>
      <c r="D6241" s="88" t="s">
        <v>422</v>
      </c>
      <c r="E6241" s="89" t="str">
        <f>IF(ISBLANK(LeaveTracker[[#This Row],[Employee Name]]),"-----",VLOOKUP(LeaveTracker[[#This Row],[Employee Name]],Employees[[Employee Name]:[Office]],7))</f>
        <v>CTO</v>
      </c>
      <c r="F6241" s="89" t="str">
        <f>IF(ISBLANK(LeaveTracker[[#This Row],[Employee Name]]),"-----",VLOOKUP(LeaveTracker[[#This Row],[Employee Name]],Employees[[Employee Name]:[Office]],6))</f>
        <v>REGULAR</v>
      </c>
      <c r="G6241" s="24">
        <v>45103</v>
      </c>
      <c r="H6241" s="24">
        <v>45104</v>
      </c>
      <c r="I6241" s="92" t="s">
        <v>82</v>
      </c>
      <c r="K6241" s="61" t="str">
        <f ca="1">LeaveTracker[[#This Row],[Days]]&amp;" "&amp;LeaveTracker[[#This Row],[Type of Leave]]</f>
        <v>2 VL</v>
      </c>
      <c r="L6241" s="91">
        <f ca="1">NETWORKDAYS(LeaveTracker[[#This Row],[Start Date]],LeaveTracker[[#This Row],[End Date]],lstHolidays)</f>
        <v>2</v>
      </c>
      <c r="M6241" s="27"/>
    </row>
    <row r="6242" spans="1:13" ht="30" customHeight="1" x14ac:dyDescent="0.3">
      <c r="A6242" s="27">
        <f t="shared" si="72"/>
        <v>2429</v>
      </c>
      <c r="B6242" s="31">
        <v>45103</v>
      </c>
      <c r="C6242" s="31">
        <v>45090</v>
      </c>
      <c r="D6242" s="88" t="s">
        <v>878</v>
      </c>
      <c r="E6242" s="89" t="str">
        <f>IF(ISBLANK(LeaveTracker[[#This Row],[Employee Name]]),"-----",VLOOKUP(LeaveTracker[[#This Row],[Employee Name]],Employees[[Employee Name]:[Office]],7))</f>
        <v>GSO</v>
      </c>
      <c r="F6242" s="89" t="str">
        <f>IF(ISBLANK(LeaveTracker[[#This Row],[Employee Name]]),"-----",VLOOKUP(LeaveTracker[[#This Row],[Employee Name]],Employees[[Employee Name]:[Office]],6))</f>
        <v>REGULAR</v>
      </c>
      <c r="G6242" s="90">
        <v>45086</v>
      </c>
      <c r="H6242" s="90">
        <v>45086</v>
      </c>
      <c r="I6242" s="92" t="s">
        <v>81</v>
      </c>
      <c r="K6242" s="61" t="str">
        <f ca="1">LeaveTracker[[#This Row],[Days]]&amp;" "&amp;LeaveTracker[[#This Row],[Type of Leave]]</f>
        <v>1 SL</v>
      </c>
      <c r="L6242" s="91">
        <f ca="1">NETWORKDAYS(LeaveTracker[[#This Row],[Start Date]],LeaveTracker[[#This Row],[End Date]],lstHolidays)</f>
        <v>1</v>
      </c>
      <c r="M6242" s="27"/>
    </row>
    <row r="6243" spans="1:13" ht="30" customHeight="1" x14ac:dyDescent="0.3">
      <c r="A6243" s="27">
        <f t="shared" si="72"/>
        <v>2430</v>
      </c>
      <c r="B6243" s="31">
        <v>45103</v>
      </c>
      <c r="C6243" s="31">
        <v>45096</v>
      </c>
      <c r="D6243" s="88" t="s">
        <v>1772</v>
      </c>
      <c r="E6243" s="89" t="str">
        <f>IF(ISBLANK(LeaveTracker[[#This Row],[Employee Name]]),"-----",VLOOKUP(LeaveTracker[[#This Row],[Employee Name]],Employees[[Employee Name]:[Office]],7))</f>
        <v>LIBRARY</v>
      </c>
      <c r="F6243" s="89" t="str">
        <f>IF(ISBLANK(LeaveTracker[[#This Row],[Employee Name]]),"-----",VLOOKUP(LeaveTracker[[#This Row],[Employee Name]],Employees[[Employee Name]:[Office]],6))</f>
        <v>CASUAL</v>
      </c>
      <c r="G6243" s="90">
        <v>45092</v>
      </c>
      <c r="H6243" s="90">
        <v>45092</v>
      </c>
      <c r="I6243" s="92" t="s">
        <v>81</v>
      </c>
      <c r="K6243" s="61" t="str">
        <f ca="1">LeaveTracker[[#This Row],[Days]]&amp;" "&amp;LeaveTracker[[#This Row],[Type of Leave]]</f>
        <v>1 SL</v>
      </c>
      <c r="L6243" s="91">
        <f ca="1">NETWORKDAYS(LeaveTracker[[#This Row],[Start Date]],LeaveTracker[[#This Row],[End Date]],lstHolidays)</f>
        <v>1</v>
      </c>
      <c r="M6243" s="27"/>
    </row>
    <row r="6244" spans="1:13" ht="30" customHeight="1" x14ac:dyDescent="0.3">
      <c r="A6244" s="27">
        <f t="shared" si="72"/>
        <v>2431</v>
      </c>
      <c r="B6244" s="31">
        <v>45103</v>
      </c>
      <c r="C6244" s="31">
        <v>45096</v>
      </c>
      <c r="D6244" s="88" t="s">
        <v>1772</v>
      </c>
      <c r="E6244" s="89" t="str">
        <f>IF(ISBLANK(LeaveTracker[[#This Row],[Employee Name]]),"-----",VLOOKUP(LeaveTracker[[#This Row],[Employee Name]],Employees[[Employee Name]:[Office]],7))</f>
        <v>LIBRARY</v>
      </c>
      <c r="F6244" s="89" t="str">
        <f>IF(ISBLANK(LeaveTracker[[#This Row],[Employee Name]]),"-----",VLOOKUP(LeaveTracker[[#This Row],[Employee Name]],Employees[[Employee Name]:[Office]],6))</f>
        <v>CASUAL</v>
      </c>
      <c r="G6244" s="90">
        <v>45104</v>
      </c>
      <c r="H6244" s="90">
        <v>45104</v>
      </c>
      <c r="I6244" s="92" t="s">
        <v>82</v>
      </c>
      <c r="K6244" s="61" t="str">
        <f ca="1">LeaveTracker[[#This Row],[Days]]&amp;" "&amp;LeaveTracker[[#This Row],[Type of Leave]]</f>
        <v>1 VL</v>
      </c>
      <c r="L6244" s="91">
        <f ca="1">NETWORKDAYS(LeaveTracker[[#This Row],[Start Date]],LeaveTracker[[#This Row],[End Date]],lstHolidays)</f>
        <v>1</v>
      </c>
      <c r="M6244" s="27"/>
    </row>
    <row r="6245" spans="1:13" ht="30" customHeight="1" x14ac:dyDescent="0.3">
      <c r="A6245" s="27">
        <f t="shared" ref="A6245:A6308" si="73">A6244+1</f>
        <v>2432</v>
      </c>
      <c r="B6245" s="31">
        <v>45103</v>
      </c>
      <c r="C6245" s="31">
        <v>45099</v>
      </c>
      <c r="D6245" s="88" t="s">
        <v>1798</v>
      </c>
      <c r="E6245" s="89" t="str">
        <f>IF(ISBLANK(LeaveTracker[[#This Row],[Employee Name]]),"-----",VLOOKUP(LeaveTracker[[#This Row],[Employee Name]],Employees[[Employee Name]:[Office]],7))</f>
        <v>CTO-LICENSE</v>
      </c>
      <c r="F6245" s="89" t="str">
        <f>IF(ISBLANK(LeaveTracker[[#This Row],[Employee Name]]),"-----",VLOOKUP(LeaveTracker[[#This Row],[Employee Name]],Employees[[Employee Name]:[Office]],6))</f>
        <v>CASUAL</v>
      </c>
      <c r="G6245" s="90">
        <v>45097</v>
      </c>
      <c r="H6245" s="90">
        <v>45097</v>
      </c>
      <c r="I6245" s="92" t="s">
        <v>81</v>
      </c>
      <c r="K6245" s="61" t="str">
        <f ca="1">LeaveTracker[[#This Row],[Days]]&amp;" "&amp;LeaveTracker[[#This Row],[Type of Leave]]</f>
        <v>1 SL</v>
      </c>
      <c r="L6245" s="91">
        <f ca="1">NETWORKDAYS(LeaveTracker[[#This Row],[Start Date]],LeaveTracker[[#This Row],[End Date]],lstHolidays)</f>
        <v>1</v>
      </c>
      <c r="M6245" s="27"/>
    </row>
    <row r="6246" spans="1:13" ht="30" customHeight="1" x14ac:dyDescent="0.3">
      <c r="A6246" s="27">
        <f t="shared" si="73"/>
        <v>2433</v>
      </c>
      <c r="B6246" s="31">
        <v>45103</v>
      </c>
      <c r="C6246" s="31">
        <v>45099</v>
      </c>
      <c r="D6246" s="88" t="s">
        <v>1060</v>
      </c>
      <c r="E6246" s="89" t="str">
        <f>IF(ISBLANK(LeaveTracker[[#This Row],[Employee Name]]),"-----",VLOOKUP(LeaveTracker[[#This Row],[Employee Name]],Employees[[Employee Name]:[Office]],7))</f>
        <v>CTO</v>
      </c>
      <c r="F6246" s="89" t="str">
        <f>IF(ISBLANK(LeaveTracker[[#This Row],[Employee Name]]),"-----",VLOOKUP(LeaveTracker[[#This Row],[Employee Name]],Employees[[Employee Name]:[Office]],6))</f>
        <v>REGULAR</v>
      </c>
      <c r="G6246" s="90">
        <v>45096</v>
      </c>
      <c r="H6246" s="90">
        <v>45097</v>
      </c>
      <c r="I6246" s="92" t="s">
        <v>81</v>
      </c>
      <c r="K6246" s="61" t="str">
        <f ca="1">LeaveTracker[[#This Row],[Days]]&amp;" "&amp;LeaveTracker[[#This Row],[Type of Leave]]</f>
        <v>2 SL</v>
      </c>
      <c r="L6246" s="91">
        <f ca="1">NETWORKDAYS(LeaveTracker[[#This Row],[Start Date]],LeaveTracker[[#This Row],[End Date]],lstHolidays)</f>
        <v>2</v>
      </c>
      <c r="M6246" s="27"/>
    </row>
    <row r="6247" spans="1:13" ht="30" customHeight="1" x14ac:dyDescent="0.3">
      <c r="A6247" s="27">
        <f t="shared" si="73"/>
        <v>2434</v>
      </c>
      <c r="B6247" s="31">
        <v>45103</v>
      </c>
      <c r="C6247" s="31">
        <v>45097</v>
      </c>
      <c r="D6247" s="88" t="s">
        <v>396</v>
      </c>
      <c r="E6247" s="89" t="str">
        <f>IF(ISBLANK(LeaveTracker[[#This Row],[Employee Name]]),"-----",VLOOKUP(LeaveTracker[[#This Row],[Employee Name]],Employees[[Employee Name]:[Office]],7))</f>
        <v>CTO</v>
      </c>
      <c r="F6247" s="89" t="str">
        <f>IF(ISBLANK(LeaveTracker[[#This Row],[Employee Name]]),"-----",VLOOKUP(LeaveTracker[[#This Row],[Employee Name]],Employees[[Employee Name]:[Office]],6))</f>
        <v>REGULAR</v>
      </c>
      <c r="G6247" s="90">
        <v>45096</v>
      </c>
      <c r="H6247" s="90">
        <v>45096</v>
      </c>
      <c r="I6247" s="92" t="s">
        <v>81</v>
      </c>
      <c r="K6247" s="61" t="str">
        <f ca="1">LeaveTracker[[#This Row],[Days]]&amp;" "&amp;LeaveTracker[[#This Row],[Type of Leave]]</f>
        <v>1 SL</v>
      </c>
      <c r="L6247" s="91">
        <f ca="1">NETWORKDAYS(LeaveTracker[[#This Row],[Start Date]],LeaveTracker[[#This Row],[End Date]],lstHolidays)</f>
        <v>1</v>
      </c>
      <c r="M6247" s="27"/>
    </row>
    <row r="6248" spans="1:13" ht="30" customHeight="1" x14ac:dyDescent="0.3">
      <c r="A6248" s="27">
        <f t="shared" si="73"/>
        <v>2435</v>
      </c>
      <c r="B6248" s="31">
        <v>45103</v>
      </c>
      <c r="C6248" s="31">
        <v>45096</v>
      </c>
      <c r="D6248" s="88" t="s">
        <v>398</v>
      </c>
      <c r="E6248" s="89" t="str">
        <f>IF(ISBLANK(LeaveTracker[[#This Row],[Employee Name]]),"-----",VLOOKUP(LeaveTracker[[#This Row],[Employee Name]],Employees[[Employee Name]:[Office]],7))</f>
        <v>NUTRITION OFFICE</v>
      </c>
      <c r="F6248" s="89" t="str">
        <f>IF(ISBLANK(LeaveTracker[[#This Row],[Employee Name]]),"-----",VLOOKUP(LeaveTracker[[#This Row],[Employee Name]],Employees[[Employee Name]:[Office]],6))</f>
        <v>REGULAR</v>
      </c>
      <c r="G6248" s="90">
        <v>45093</v>
      </c>
      <c r="H6248" s="90">
        <v>45093</v>
      </c>
      <c r="I6248" s="92" t="s">
        <v>81</v>
      </c>
      <c r="K6248" s="61" t="str">
        <f ca="1">LeaveTracker[[#This Row],[Days]]&amp;" "&amp;LeaveTracker[[#This Row],[Type of Leave]]</f>
        <v>1 SL</v>
      </c>
      <c r="L6248" s="91">
        <f ca="1">NETWORKDAYS(LeaveTracker[[#This Row],[Start Date]],LeaveTracker[[#This Row],[End Date]],lstHolidays)</f>
        <v>1</v>
      </c>
      <c r="M6248" s="27"/>
    </row>
    <row r="6249" spans="1:13" ht="30" customHeight="1" x14ac:dyDescent="0.3">
      <c r="A6249" s="27">
        <f t="shared" si="73"/>
        <v>2436</v>
      </c>
      <c r="B6249" s="31">
        <v>45103</v>
      </c>
      <c r="C6249" s="31">
        <v>45096</v>
      </c>
      <c r="D6249" s="88" t="s">
        <v>1760</v>
      </c>
      <c r="E6249" s="89" t="str">
        <f>IF(ISBLANK(LeaveTracker[[#This Row],[Employee Name]]),"-----",VLOOKUP(LeaveTracker[[#This Row],[Employee Name]],Employees[[Employee Name]:[Office]],7))</f>
        <v>BPLO</v>
      </c>
      <c r="F6249" s="89" t="str">
        <f>IF(ISBLANK(LeaveTracker[[#This Row],[Employee Name]]),"-----",VLOOKUP(LeaveTracker[[#This Row],[Employee Name]],Employees[[Employee Name]:[Office]],6))</f>
        <v>CASUAL</v>
      </c>
      <c r="G6249" s="90">
        <v>45082</v>
      </c>
      <c r="H6249" s="90">
        <v>45093</v>
      </c>
      <c r="I6249" s="92" t="s">
        <v>81</v>
      </c>
      <c r="K6249" s="61" t="str">
        <f ca="1">LeaveTracker[[#This Row],[Days]]&amp;" "&amp;LeaveTracker[[#This Row],[Type of Leave]]</f>
        <v>10 SL</v>
      </c>
      <c r="L6249" s="91">
        <f ca="1">NETWORKDAYS(LeaveTracker[[#This Row],[Start Date]],LeaveTracker[[#This Row],[End Date]],lstHolidays)</f>
        <v>10</v>
      </c>
      <c r="M6249" s="27"/>
    </row>
    <row r="6250" spans="1:13" ht="30" customHeight="1" x14ac:dyDescent="0.3">
      <c r="A6250" s="27">
        <f t="shared" si="73"/>
        <v>2437</v>
      </c>
      <c r="B6250" s="31">
        <v>45103</v>
      </c>
      <c r="C6250" s="31">
        <v>45091</v>
      </c>
      <c r="D6250" s="88" t="s">
        <v>1974</v>
      </c>
      <c r="E6250" s="89" t="str">
        <f>IF(ISBLANK(LeaveTracker[[#This Row],[Employee Name]]),"-----",VLOOKUP(LeaveTracker[[#This Row],[Employee Name]],Employees[[Employee Name]:[Office]],7))</f>
        <v>CENRO</v>
      </c>
      <c r="F6250" s="89">
        <f>IF(ISBLANK(LeaveTracker[[#This Row],[Employee Name]]),"-----",VLOOKUP(LeaveTracker[[#This Row],[Employee Name]],Employees[[Employee Name]:[Office]],6))</f>
        <v>0</v>
      </c>
      <c r="G6250" s="90">
        <v>45098</v>
      </c>
      <c r="H6250" s="90">
        <v>45099</v>
      </c>
      <c r="I6250" s="92" t="s">
        <v>82</v>
      </c>
      <c r="K6250" s="61" t="str">
        <f ca="1">LeaveTracker[[#This Row],[Days]]&amp;" "&amp;LeaveTracker[[#This Row],[Type of Leave]]</f>
        <v>2 VL</v>
      </c>
      <c r="L6250" s="91">
        <f ca="1">NETWORKDAYS(LeaveTracker[[#This Row],[Start Date]],LeaveTracker[[#This Row],[End Date]],lstHolidays)</f>
        <v>2</v>
      </c>
      <c r="M6250" s="27"/>
    </row>
    <row r="6251" spans="1:13" ht="30" customHeight="1" x14ac:dyDescent="0.3">
      <c r="A6251" s="27">
        <f t="shared" si="73"/>
        <v>2438</v>
      </c>
      <c r="B6251" s="31">
        <v>45103</v>
      </c>
      <c r="C6251" s="31">
        <v>45091</v>
      </c>
      <c r="D6251" s="88" t="s">
        <v>1974</v>
      </c>
      <c r="E6251" s="89" t="str">
        <f>IF(ISBLANK(LeaveTracker[[#This Row],[Employee Name]]),"-----",VLOOKUP(LeaveTracker[[#This Row],[Employee Name]],Employees[[Employee Name]:[Office]],7))</f>
        <v>CENRO</v>
      </c>
      <c r="F6251" s="89">
        <f>IF(ISBLANK(LeaveTracker[[#This Row],[Employee Name]]),"-----",VLOOKUP(LeaveTracker[[#This Row],[Employee Name]],Employees[[Employee Name]:[Office]],6))</f>
        <v>0</v>
      </c>
      <c r="G6251" s="90">
        <v>45105</v>
      </c>
      <c r="H6251" s="90">
        <v>45106</v>
      </c>
      <c r="I6251" s="92" t="s">
        <v>82</v>
      </c>
      <c r="K6251" s="61" t="str">
        <f ca="1">LeaveTracker[[#This Row],[Days]]&amp;" "&amp;LeaveTracker[[#This Row],[Type of Leave]]</f>
        <v>2 VL</v>
      </c>
      <c r="L6251" s="91">
        <f ca="1">NETWORKDAYS(LeaveTracker[[#This Row],[Start Date]],LeaveTracker[[#This Row],[End Date]],lstHolidays)</f>
        <v>2</v>
      </c>
      <c r="M6251" s="27"/>
    </row>
    <row r="6252" spans="1:13" ht="30" customHeight="1" x14ac:dyDescent="0.3">
      <c r="A6252" s="27">
        <f t="shared" si="73"/>
        <v>2439</v>
      </c>
      <c r="B6252" s="31">
        <v>45103</v>
      </c>
      <c r="C6252" s="31">
        <v>45096</v>
      </c>
      <c r="D6252" s="88" t="s">
        <v>1927</v>
      </c>
      <c r="E6252" s="89" t="str">
        <f>IF(ISBLANK(LeaveTracker[[#This Row],[Employee Name]]),"-----",VLOOKUP(LeaveTracker[[#This Row],[Employee Name]],Employees[[Employee Name]:[Office]],7))</f>
        <v>INTERNAL</v>
      </c>
      <c r="F6252" s="89" t="str">
        <f>IF(ISBLANK(LeaveTracker[[#This Row],[Employee Name]]),"-----",VLOOKUP(LeaveTracker[[#This Row],[Employee Name]],Employees[[Employee Name]:[Office]],6))</f>
        <v>CASUAL</v>
      </c>
      <c r="G6252" s="90">
        <v>45099</v>
      </c>
      <c r="H6252" s="90">
        <v>45100</v>
      </c>
      <c r="I6252" s="92" t="s">
        <v>82</v>
      </c>
      <c r="K6252" s="61" t="str">
        <f ca="1">LeaveTracker[[#This Row],[Days]]&amp;" "&amp;LeaveTracker[[#This Row],[Type of Leave]]</f>
        <v>2 VL</v>
      </c>
      <c r="L6252" s="91">
        <f ca="1">NETWORKDAYS(LeaveTracker[[#This Row],[Start Date]],LeaveTracker[[#This Row],[End Date]],lstHolidays)</f>
        <v>2</v>
      </c>
      <c r="M6252" s="27"/>
    </row>
    <row r="6253" spans="1:13" ht="30" customHeight="1" x14ac:dyDescent="0.3">
      <c r="A6253" s="27">
        <f t="shared" si="73"/>
        <v>2440</v>
      </c>
      <c r="B6253" s="31">
        <v>45103</v>
      </c>
      <c r="C6253" s="31">
        <v>45096</v>
      </c>
      <c r="D6253" s="88" t="s">
        <v>1927</v>
      </c>
      <c r="E6253" s="89" t="str">
        <f>IF(ISBLANK(LeaveTracker[[#This Row],[Employee Name]]),"-----",VLOOKUP(LeaveTracker[[#This Row],[Employee Name]],Employees[[Employee Name]:[Office]],7))</f>
        <v>INTERNAL</v>
      </c>
      <c r="F6253" s="89" t="str">
        <f>IF(ISBLANK(LeaveTracker[[#This Row],[Employee Name]]),"-----",VLOOKUP(LeaveTracker[[#This Row],[Employee Name]],Employees[[Employee Name]:[Office]],6))</f>
        <v>CASUAL</v>
      </c>
      <c r="G6253" s="90">
        <v>45103</v>
      </c>
      <c r="H6253" s="90">
        <v>45104</v>
      </c>
      <c r="I6253" s="92" t="s">
        <v>82</v>
      </c>
      <c r="K6253" s="61" t="str">
        <f ca="1">LeaveTracker[[#This Row],[Days]]&amp;" "&amp;LeaveTracker[[#This Row],[Type of Leave]]</f>
        <v>2 VL</v>
      </c>
      <c r="L6253" s="91">
        <f ca="1">NETWORKDAYS(LeaveTracker[[#This Row],[Start Date]],LeaveTracker[[#This Row],[End Date]],lstHolidays)</f>
        <v>2</v>
      </c>
      <c r="M6253" s="27"/>
    </row>
    <row r="6254" spans="1:13" ht="30" customHeight="1" x14ac:dyDescent="0.3">
      <c r="A6254" s="27">
        <f t="shared" si="73"/>
        <v>2441</v>
      </c>
      <c r="B6254" s="31">
        <v>45103</v>
      </c>
      <c r="C6254" s="31">
        <v>45096</v>
      </c>
      <c r="D6254" s="88" t="s">
        <v>1927</v>
      </c>
      <c r="E6254" s="89" t="str">
        <f>IF(ISBLANK(LeaveTracker[[#This Row],[Employee Name]]),"-----",VLOOKUP(LeaveTracker[[#This Row],[Employee Name]],Employees[[Employee Name]:[Office]],7))</f>
        <v>INTERNAL</v>
      </c>
      <c r="F6254" s="89" t="str">
        <f>IF(ISBLANK(LeaveTracker[[#This Row],[Employee Name]]),"-----",VLOOKUP(LeaveTracker[[#This Row],[Employee Name]],Employees[[Employee Name]:[Office]],6))</f>
        <v>CASUAL</v>
      </c>
      <c r="G6254" s="90">
        <v>45106</v>
      </c>
      <c r="H6254" s="90">
        <v>45107</v>
      </c>
      <c r="I6254" s="92" t="s">
        <v>82</v>
      </c>
      <c r="K6254" s="61" t="str">
        <f ca="1">LeaveTracker[[#This Row],[Days]]&amp;" "&amp;LeaveTracker[[#This Row],[Type of Leave]]</f>
        <v>2 VL</v>
      </c>
      <c r="L6254" s="91">
        <f ca="1">NETWORKDAYS(LeaveTracker[[#This Row],[Start Date]],LeaveTracker[[#This Row],[End Date]],lstHolidays)</f>
        <v>2</v>
      </c>
      <c r="M6254" s="27"/>
    </row>
    <row r="6255" spans="1:13" ht="30" customHeight="1" x14ac:dyDescent="0.3">
      <c r="A6255" s="27">
        <f t="shared" si="73"/>
        <v>2442</v>
      </c>
      <c r="B6255" s="31">
        <v>45103</v>
      </c>
      <c r="C6255" s="31">
        <v>45096</v>
      </c>
      <c r="D6255" s="88" t="s">
        <v>1887</v>
      </c>
      <c r="E6255" s="89" t="str">
        <f>IF(ISBLANK(LeaveTracker[[#This Row],[Employee Name]]),"-----",VLOOKUP(LeaveTracker[[#This Row],[Employee Name]],Employees[[Employee Name]:[Office]],7))</f>
        <v>GSO</v>
      </c>
      <c r="F6255" s="89" t="str">
        <f>IF(ISBLANK(LeaveTracker[[#This Row],[Employee Name]]),"-----",VLOOKUP(LeaveTracker[[#This Row],[Employee Name]],Employees[[Employee Name]:[Office]],6))</f>
        <v>CASUAL</v>
      </c>
      <c r="G6255" s="90">
        <v>45093</v>
      </c>
      <c r="H6255" s="90">
        <v>45093</v>
      </c>
      <c r="I6255" s="92" t="s">
        <v>298</v>
      </c>
      <c r="J6255" s="43" t="s">
        <v>1003</v>
      </c>
      <c r="K6255" s="61" t="str">
        <f ca="1">LeaveTracker[[#This Row],[Days]]&amp;" "&amp;LeaveTracker[[#This Row],[Type of Leave]]</f>
        <v>1 OTHER</v>
      </c>
      <c r="L6255" s="91">
        <f ca="1">NETWORKDAYS(LeaveTracker[[#This Row],[Start Date]],LeaveTracker[[#This Row],[End Date]],lstHolidays)</f>
        <v>1</v>
      </c>
      <c r="M6255" s="27"/>
    </row>
    <row r="6256" spans="1:13" ht="30" customHeight="1" x14ac:dyDescent="0.3">
      <c r="A6256" s="27">
        <f t="shared" si="73"/>
        <v>2443</v>
      </c>
      <c r="B6256" s="31">
        <v>45103</v>
      </c>
      <c r="C6256" s="31">
        <v>45096</v>
      </c>
      <c r="D6256" s="88" t="s">
        <v>1953</v>
      </c>
      <c r="E6256" s="89" t="str">
        <f>IF(ISBLANK(LeaveTracker[[#This Row],[Employee Name]]),"-----",VLOOKUP(LeaveTracker[[#This Row],[Employee Name]],Employees[[Employee Name]:[Office]],7))</f>
        <v>GSO</v>
      </c>
      <c r="F6256" s="89" t="str">
        <f>IF(ISBLANK(LeaveTracker[[#This Row],[Employee Name]]),"-----",VLOOKUP(LeaveTracker[[#This Row],[Employee Name]],Employees[[Employee Name]:[Office]],6))</f>
        <v>CASUAL</v>
      </c>
      <c r="G6256" s="90">
        <v>45093</v>
      </c>
      <c r="H6256" s="93">
        <v>45093</v>
      </c>
      <c r="I6256" s="92" t="s">
        <v>81</v>
      </c>
      <c r="K6256" s="61" t="str">
        <f ca="1">LeaveTracker[[#This Row],[Days]]&amp;" "&amp;LeaveTracker[[#This Row],[Type of Leave]]</f>
        <v>1 SL</v>
      </c>
      <c r="L6256" s="91">
        <f ca="1">NETWORKDAYS(LeaveTracker[[#This Row],[Start Date]],LeaveTracker[[#This Row],[End Date]],lstHolidays)</f>
        <v>1</v>
      </c>
      <c r="M6256" s="27"/>
    </row>
    <row r="6257" spans="1:13" ht="30" customHeight="1" x14ac:dyDescent="0.3">
      <c r="A6257" s="27">
        <f t="shared" si="73"/>
        <v>2444</v>
      </c>
      <c r="B6257" s="31">
        <v>45103</v>
      </c>
      <c r="C6257" s="31">
        <v>45092</v>
      </c>
      <c r="D6257" s="88" t="s">
        <v>382</v>
      </c>
      <c r="E6257" s="89" t="str">
        <f>IF(ISBLANK(LeaveTracker[[#This Row],[Employee Name]]),"-----",VLOOKUP(LeaveTracker[[#This Row],[Employee Name]],Employees[[Employee Name]:[Office]],7))</f>
        <v>ONT</v>
      </c>
      <c r="F6257" s="89" t="str">
        <f>IF(ISBLANK(LeaveTracker[[#This Row],[Employee Name]]),"-----",VLOOKUP(LeaveTracker[[#This Row],[Employee Name]],Employees[[Employee Name]:[Office]],6))</f>
        <v>REGULAR</v>
      </c>
      <c r="G6257" s="90">
        <v>45086</v>
      </c>
      <c r="H6257" s="90">
        <v>45086</v>
      </c>
      <c r="I6257" s="93" t="s">
        <v>81</v>
      </c>
      <c r="K6257" s="61" t="str">
        <f ca="1">LeaveTracker[[#This Row],[Days]]&amp;" "&amp;LeaveTracker[[#This Row],[Type of Leave]]</f>
        <v>1 SL</v>
      </c>
      <c r="L6257" s="91">
        <f ca="1">NETWORKDAYS(LeaveTracker[[#This Row],[Start Date]],LeaveTracker[[#This Row],[End Date]],lstHolidays)</f>
        <v>1</v>
      </c>
      <c r="M6257" s="27"/>
    </row>
    <row r="6258" spans="1:13" ht="30" customHeight="1" x14ac:dyDescent="0.3">
      <c r="A6258" s="27">
        <f t="shared" si="73"/>
        <v>2445</v>
      </c>
      <c r="B6258" s="31">
        <v>45103</v>
      </c>
      <c r="C6258" s="31">
        <v>45092</v>
      </c>
      <c r="D6258" s="88" t="s">
        <v>382</v>
      </c>
      <c r="E6258" s="89" t="str">
        <f>IF(ISBLANK(LeaveTracker[[#This Row],[Employee Name]]),"-----",VLOOKUP(LeaveTracker[[#This Row],[Employee Name]],Employees[[Employee Name]:[Office]],7))</f>
        <v>ONT</v>
      </c>
      <c r="F6258" s="89" t="str">
        <f>IF(ISBLANK(LeaveTracker[[#This Row],[Employee Name]]),"-----",VLOOKUP(LeaveTracker[[#This Row],[Employee Name]],Employees[[Employee Name]:[Office]],6))</f>
        <v>REGULAR</v>
      </c>
      <c r="G6258" s="90">
        <v>45090</v>
      </c>
      <c r="H6258" s="90">
        <v>45090</v>
      </c>
      <c r="I6258" s="93" t="s">
        <v>81</v>
      </c>
      <c r="K6258" s="61" t="str">
        <f ca="1">LeaveTracker[[#This Row],[Days]]&amp;" "&amp;LeaveTracker[[#This Row],[Type of Leave]]</f>
        <v>1 SL</v>
      </c>
      <c r="L6258" s="91">
        <f ca="1">NETWORKDAYS(LeaveTracker[[#This Row],[Start Date]],LeaveTracker[[#This Row],[End Date]],lstHolidays)</f>
        <v>1</v>
      </c>
      <c r="M6258" s="27"/>
    </row>
    <row r="6259" spans="1:13" ht="30" customHeight="1" x14ac:dyDescent="0.3">
      <c r="A6259" s="27">
        <f t="shared" si="73"/>
        <v>2446</v>
      </c>
      <c r="B6259" s="31">
        <v>45103</v>
      </c>
      <c r="C6259" s="31">
        <v>45092</v>
      </c>
      <c r="D6259" s="88" t="s">
        <v>382</v>
      </c>
      <c r="E6259" s="89" t="str">
        <f>IF(ISBLANK(LeaveTracker[[#This Row],[Employee Name]]),"-----",VLOOKUP(LeaveTracker[[#This Row],[Employee Name]],Employees[[Employee Name]:[Office]],7))</f>
        <v>ONT</v>
      </c>
      <c r="F6259" s="89" t="str">
        <f>IF(ISBLANK(LeaveTracker[[#This Row],[Employee Name]]),"-----",VLOOKUP(LeaveTracker[[#This Row],[Employee Name]],Employees[[Employee Name]:[Office]],6))</f>
        <v>REGULAR</v>
      </c>
      <c r="G6259" s="93">
        <v>45092</v>
      </c>
      <c r="H6259" s="90">
        <v>45092</v>
      </c>
      <c r="I6259" s="93" t="s">
        <v>81</v>
      </c>
      <c r="K6259" s="61" t="str">
        <f ca="1">LeaveTracker[[#This Row],[Days]]&amp;" "&amp;LeaveTracker[[#This Row],[Type of Leave]]</f>
        <v>1 SL</v>
      </c>
      <c r="L6259" s="91">
        <f ca="1">NETWORKDAYS(LeaveTracker[[#This Row],[Start Date]],LeaveTracker[[#This Row],[End Date]],lstHolidays)</f>
        <v>1</v>
      </c>
      <c r="M6259" s="27"/>
    </row>
    <row r="6260" spans="1:13" ht="30" customHeight="1" x14ac:dyDescent="0.3">
      <c r="A6260" s="27">
        <f t="shared" si="73"/>
        <v>2447</v>
      </c>
      <c r="B6260" s="31">
        <v>45103</v>
      </c>
      <c r="C6260" s="31">
        <v>45093</v>
      </c>
      <c r="D6260" s="88" t="s">
        <v>1936</v>
      </c>
      <c r="E6260" s="89" t="str">
        <f>IF(ISBLANK(LeaveTracker[[#This Row],[Employee Name]]),"-----",VLOOKUP(LeaveTracker[[#This Row],[Employee Name]],Employees[[Employee Name]:[Office]],7))</f>
        <v>MAHOGANY MARKET</v>
      </c>
      <c r="F6260" s="89" t="str">
        <f>IF(ISBLANK(LeaveTracker[[#This Row],[Employee Name]]),"-----",VLOOKUP(LeaveTracker[[#This Row],[Employee Name]],Employees[[Employee Name]:[Office]],6))</f>
        <v>CASUAL</v>
      </c>
      <c r="G6260" s="90">
        <v>45102</v>
      </c>
      <c r="H6260" s="90">
        <v>45102</v>
      </c>
      <c r="I6260" s="92" t="s">
        <v>298</v>
      </c>
      <c r="J6260" s="43" t="s">
        <v>1003</v>
      </c>
      <c r="K6260" s="61" t="str">
        <f ca="1">LeaveTracker[[#This Row],[Days]]&amp;" "&amp;LeaveTracker[[#This Row],[Type of Leave]]</f>
        <v>0 OTHER</v>
      </c>
      <c r="L6260" s="91">
        <f ca="1">NETWORKDAYS(LeaveTracker[[#This Row],[Start Date]],LeaveTracker[[#This Row],[End Date]],lstHolidays)</f>
        <v>0</v>
      </c>
      <c r="M6260" s="27"/>
    </row>
    <row r="6261" spans="1:13" ht="30" customHeight="1" x14ac:dyDescent="0.3">
      <c r="A6261" s="27">
        <f t="shared" si="73"/>
        <v>2448</v>
      </c>
      <c r="B6261" s="31">
        <v>45103</v>
      </c>
      <c r="C6261" s="31">
        <v>45096</v>
      </c>
      <c r="D6261" s="88" t="s">
        <v>1044</v>
      </c>
      <c r="E6261" s="89" t="str">
        <f>IF(ISBLANK(LeaveTracker[[#This Row],[Employee Name]]),"-----",VLOOKUP(LeaveTracker[[#This Row],[Employee Name]],Employees[[Employee Name]:[Office]],7))</f>
        <v>ONT</v>
      </c>
      <c r="F6261" s="89" t="str">
        <f>IF(ISBLANK(LeaveTracker[[#This Row],[Employee Name]]),"-----",VLOOKUP(LeaveTracker[[#This Row],[Employee Name]],Employees[[Employee Name]:[Office]],6))</f>
        <v>REGULAR</v>
      </c>
      <c r="G6261" s="90">
        <v>45104</v>
      </c>
      <c r="H6261" s="93">
        <v>45104</v>
      </c>
      <c r="I6261" s="92" t="s">
        <v>298</v>
      </c>
      <c r="J6261" s="43" t="s">
        <v>1003</v>
      </c>
      <c r="K6261" s="61" t="str">
        <f ca="1">LeaveTracker[[#This Row],[Days]]&amp;" "&amp;LeaveTracker[[#This Row],[Type of Leave]]</f>
        <v>1 OTHER</v>
      </c>
      <c r="L6261" s="91">
        <f ca="1">NETWORKDAYS(LeaveTracker[[#This Row],[Start Date]],LeaveTracker[[#This Row],[End Date]],lstHolidays)</f>
        <v>1</v>
      </c>
      <c r="M6261" s="27"/>
    </row>
    <row r="6262" spans="1:13" ht="30" customHeight="1" x14ac:dyDescent="0.3">
      <c r="A6262" s="27">
        <f t="shared" si="73"/>
        <v>2449</v>
      </c>
      <c r="B6262" s="31">
        <v>45103</v>
      </c>
      <c r="C6262" s="31">
        <v>45096</v>
      </c>
      <c r="D6262" s="88" t="s">
        <v>1044</v>
      </c>
      <c r="E6262" s="89" t="str">
        <f>IF(ISBLANK(LeaveTracker[[#This Row],[Employee Name]]),"-----",VLOOKUP(LeaveTracker[[#This Row],[Employee Name]],Employees[[Employee Name]:[Office]],7))</f>
        <v>ONT</v>
      </c>
      <c r="F6262" s="89" t="str">
        <f>IF(ISBLANK(LeaveTracker[[#This Row],[Employee Name]]),"-----",VLOOKUP(LeaveTracker[[#This Row],[Employee Name]],Employees[[Employee Name]:[Office]],6))</f>
        <v>REGULAR</v>
      </c>
      <c r="G6262" s="90">
        <v>45091</v>
      </c>
      <c r="H6262" s="90">
        <v>45092</v>
      </c>
      <c r="I6262" s="92" t="s">
        <v>81</v>
      </c>
      <c r="K6262" s="61" t="str">
        <f ca="1">LeaveTracker[[#This Row],[Days]]&amp;" "&amp;LeaveTracker[[#This Row],[Type of Leave]]</f>
        <v>2 SL</v>
      </c>
      <c r="L6262" s="91">
        <f ca="1">NETWORKDAYS(LeaveTracker[[#This Row],[Start Date]],LeaveTracker[[#This Row],[End Date]],lstHolidays)</f>
        <v>2</v>
      </c>
      <c r="M6262" s="27"/>
    </row>
    <row r="6263" spans="1:13" ht="30" customHeight="1" x14ac:dyDescent="0.3">
      <c r="A6263" s="27">
        <f t="shared" si="73"/>
        <v>2450</v>
      </c>
      <c r="B6263" s="31">
        <v>45103</v>
      </c>
      <c r="C6263" s="31">
        <v>45097</v>
      </c>
      <c r="D6263" s="88" t="s">
        <v>1830</v>
      </c>
      <c r="E6263" s="89" t="str">
        <f>IF(ISBLANK(LeaveTracker[[#This Row],[Employee Name]]),"-----",VLOOKUP(LeaveTracker[[#This Row],[Employee Name]],Employees[[Employee Name]:[Office]],7))</f>
        <v>CHO</v>
      </c>
      <c r="F6263" s="89" t="str">
        <f>IF(ISBLANK(LeaveTracker[[#This Row],[Employee Name]]),"-----",VLOOKUP(LeaveTracker[[#This Row],[Employee Name]],Employees[[Employee Name]:[Office]],6))</f>
        <v>CASUAL</v>
      </c>
      <c r="G6263" s="90">
        <v>45082</v>
      </c>
      <c r="H6263" s="90">
        <v>45083</v>
      </c>
      <c r="I6263" s="92" t="s">
        <v>82</v>
      </c>
      <c r="K6263" s="61" t="str">
        <f ca="1">LeaveTracker[[#This Row],[Days]]&amp;" "&amp;LeaveTracker[[#This Row],[Type of Leave]]</f>
        <v>2 VL</v>
      </c>
      <c r="L6263" s="91">
        <f ca="1">NETWORKDAYS(LeaveTracker[[#This Row],[Start Date]],LeaveTracker[[#This Row],[End Date]],lstHolidays)</f>
        <v>2</v>
      </c>
      <c r="M6263" s="27"/>
    </row>
    <row r="6264" spans="1:13" ht="30" customHeight="1" x14ac:dyDescent="0.3">
      <c r="A6264" s="27">
        <f t="shared" si="73"/>
        <v>2451</v>
      </c>
      <c r="B6264" s="31">
        <v>45103</v>
      </c>
      <c r="C6264" s="31">
        <v>45097</v>
      </c>
      <c r="D6264" s="88" t="s">
        <v>2213</v>
      </c>
      <c r="E6264" s="89" t="str">
        <f>IF(ISBLANK(LeaveTracker[[#This Row],[Employee Name]]),"-----",VLOOKUP(LeaveTracker[[#This Row],[Employee Name]],Employees[[Employee Name]:[Office]],7))</f>
        <v>OSPITAL NG TAGAYTAY</v>
      </c>
      <c r="F6264" s="89">
        <f>IF(ISBLANK(LeaveTracker[[#This Row],[Employee Name]]),"-----",VLOOKUP(LeaveTracker[[#This Row],[Employee Name]],Employees[[Employee Name]:[Office]],6))</f>
        <v>0</v>
      </c>
      <c r="G6264" s="90">
        <v>45108</v>
      </c>
      <c r="H6264" s="90">
        <v>45108</v>
      </c>
      <c r="I6264" s="92" t="s">
        <v>82</v>
      </c>
      <c r="K6264" s="61" t="str">
        <f ca="1">LeaveTracker[[#This Row],[Days]]&amp;" "&amp;LeaveTracker[[#This Row],[Type of Leave]]</f>
        <v>0 VL</v>
      </c>
      <c r="L6264" s="91">
        <f ca="1">NETWORKDAYS(LeaveTracker[[#This Row],[Start Date]],LeaveTracker[[#This Row],[End Date]],lstHolidays)</f>
        <v>0</v>
      </c>
      <c r="M6264" s="27"/>
    </row>
    <row r="6265" spans="1:13" ht="30" customHeight="1" x14ac:dyDescent="0.3">
      <c r="A6265" s="27">
        <f t="shared" si="73"/>
        <v>2452</v>
      </c>
      <c r="B6265" s="31">
        <v>45103</v>
      </c>
      <c r="C6265" s="31">
        <v>45097</v>
      </c>
      <c r="D6265" s="88" t="s">
        <v>1973</v>
      </c>
      <c r="E6265" s="89">
        <f>IF(ISBLANK(LeaveTracker[[#This Row],[Employee Name]]),"-----",VLOOKUP(LeaveTracker[[#This Row],[Employee Name]],Employees[[Employee Name]:[Office]],7))</f>
        <v>0</v>
      </c>
      <c r="F6265" s="89">
        <f>IF(ISBLANK(LeaveTracker[[#This Row],[Employee Name]]),"-----",VLOOKUP(LeaveTracker[[#This Row],[Employee Name]],Employees[[Employee Name]:[Office]],6))</f>
        <v>0</v>
      </c>
      <c r="G6265" s="90">
        <v>45108</v>
      </c>
      <c r="H6265" s="90">
        <v>45108</v>
      </c>
      <c r="I6265" s="92" t="s">
        <v>82</v>
      </c>
      <c r="K6265" s="61" t="str">
        <f ca="1">LeaveTracker[[#This Row],[Days]]&amp;" "&amp;LeaveTracker[[#This Row],[Type of Leave]]</f>
        <v>0 VL</v>
      </c>
      <c r="L6265" s="91">
        <f ca="1">NETWORKDAYS(LeaveTracker[[#This Row],[Start Date]],LeaveTracker[[#This Row],[End Date]],lstHolidays)</f>
        <v>0</v>
      </c>
      <c r="M6265" s="27"/>
    </row>
    <row r="6266" spans="1:13" ht="30" customHeight="1" x14ac:dyDescent="0.3">
      <c r="A6266" s="27">
        <f t="shared" si="73"/>
        <v>2453</v>
      </c>
      <c r="B6266" s="31">
        <v>45103</v>
      </c>
      <c r="C6266" s="31">
        <v>45096</v>
      </c>
      <c r="D6266" s="88" t="s">
        <v>2030</v>
      </c>
      <c r="E6266" s="89" t="str">
        <f>IF(ISBLANK(LeaveTracker[[#This Row],[Employee Name]]),"-----",VLOOKUP(LeaveTracker[[#This Row],[Employee Name]],Employees[[Employee Name]:[Office]],7))</f>
        <v>EDP</v>
      </c>
      <c r="F6266" s="89" t="str">
        <f>IF(ISBLANK(LeaveTracker[[#This Row],[Employee Name]]),"-----",VLOOKUP(LeaveTracker[[#This Row],[Employee Name]],Employees[[Employee Name]:[Office]],6))</f>
        <v>CASUAL</v>
      </c>
      <c r="G6266" s="90">
        <v>45092</v>
      </c>
      <c r="H6266" s="90">
        <v>45093</v>
      </c>
      <c r="I6266" s="92" t="s">
        <v>81</v>
      </c>
      <c r="K6266" s="61" t="str">
        <f ca="1">LeaveTracker[[#This Row],[Days]]&amp;" "&amp;LeaveTracker[[#This Row],[Type of Leave]]</f>
        <v>2 SL</v>
      </c>
      <c r="L6266" s="91">
        <f ca="1">NETWORKDAYS(LeaveTracker[[#This Row],[Start Date]],LeaveTracker[[#This Row],[End Date]],lstHolidays)</f>
        <v>2</v>
      </c>
      <c r="M6266" s="27"/>
    </row>
    <row r="6267" spans="1:13" ht="30" customHeight="1" x14ac:dyDescent="0.3">
      <c r="A6267" s="27">
        <f t="shared" si="73"/>
        <v>2454</v>
      </c>
      <c r="B6267" s="31">
        <v>45103</v>
      </c>
      <c r="C6267" s="31">
        <v>45093</v>
      </c>
      <c r="D6267" s="88" t="s">
        <v>1938</v>
      </c>
      <c r="E6267" s="89" t="str">
        <f>IF(ISBLANK(LeaveTracker[[#This Row],[Employee Name]]),"-----",VLOOKUP(LeaveTracker[[#This Row],[Employee Name]],Employees[[Employee Name]:[Office]],7))</f>
        <v>HOUSING</v>
      </c>
      <c r="F6267" s="89" t="str">
        <f>IF(ISBLANK(LeaveTracker[[#This Row],[Employee Name]]),"-----",VLOOKUP(LeaveTracker[[#This Row],[Employee Name]],Employees[[Employee Name]:[Office]],6))</f>
        <v>CASUAL</v>
      </c>
      <c r="G6267" s="90">
        <v>45090</v>
      </c>
      <c r="H6267" s="90">
        <v>45091</v>
      </c>
      <c r="I6267" s="92" t="s">
        <v>81</v>
      </c>
      <c r="K6267" s="61" t="str">
        <f ca="1">LeaveTracker[[#This Row],[Days]]&amp;" "&amp;LeaveTracker[[#This Row],[Type of Leave]]</f>
        <v>2 SL</v>
      </c>
      <c r="L6267" s="91">
        <f ca="1">NETWORKDAYS(LeaveTracker[[#This Row],[Start Date]],LeaveTracker[[#This Row],[End Date]],lstHolidays)</f>
        <v>2</v>
      </c>
      <c r="M6267" s="27"/>
    </row>
    <row r="6268" spans="1:13" ht="30" customHeight="1" x14ac:dyDescent="0.3">
      <c r="A6268" s="27">
        <f t="shared" si="73"/>
        <v>2455</v>
      </c>
      <c r="B6268" s="31">
        <v>45103</v>
      </c>
      <c r="C6268" s="31">
        <v>45096</v>
      </c>
      <c r="D6268" s="88" t="s">
        <v>1834</v>
      </c>
      <c r="E6268" s="89" t="str">
        <f>IF(ISBLANK(LeaveTracker[[#This Row],[Employee Name]]),"-----",VLOOKUP(LeaveTracker[[#This Row],[Employee Name]],Employees[[Employee Name]:[Office]],7))</f>
        <v>EEO/CITY MARKET</v>
      </c>
      <c r="F6268" s="89" t="str">
        <f>IF(ISBLANK(LeaveTracker[[#This Row],[Employee Name]]),"-----",VLOOKUP(LeaveTracker[[#This Row],[Employee Name]],Employees[[Employee Name]:[Office]],6))</f>
        <v>CASUAL</v>
      </c>
      <c r="G6268" s="90">
        <v>45092</v>
      </c>
      <c r="H6268" s="90">
        <v>45092</v>
      </c>
      <c r="I6268" s="92" t="s">
        <v>81</v>
      </c>
      <c r="K6268" s="61" t="str">
        <f ca="1">LeaveTracker[[#This Row],[Days]]&amp;" "&amp;LeaveTracker[[#This Row],[Type of Leave]]</f>
        <v>1 SL</v>
      </c>
      <c r="L6268" s="91">
        <f ca="1">NETWORKDAYS(LeaveTracker[[#This Row],[Start Date]],LeaveTracker[[#This Row],[End Date]],lstHolidays)</f>
        <v>1</v>
      </c>
      <c r="M6268" s="27"/>
    </row>
    <row r="6269" spans="1:13" ht="30" customHeight="1" x14ac:dyDescent="0.3">
      <c r="A6269" s="27">
        <f t="shared" si="73"/>
        <v>2456</v>
      </c>
      <c r="B6269" s="31">
        <v>45103</v>
      </c>
      <c r="C6269" s="31">
        <v>45096</v>
      </c>
      <c r="D6269" s="88" t="s">
        <v>1845</v>
      </c>
      <c r="E6269" s="89" t="str">
        <f>IF(ISBLANK(LeaveTracker[[#This Row],[Employee Name]]),"-----",VLOOKUP(LeaveTracker[[#This Row],[Employee Name]],Employees[[Employee Name]:[Office]],7))</f>
        <v>EEO/CITY MARKET</v>
      </c>
      <c r="F6269" s="89" t="str">
        <f>IF(ISBLANK(LeaveTracker[[#This Row],[Employee Name]]),"-----",VLOOKUP(LeaveTracker[[#This Row],[Employee Name]],Employees[[Employee Name]:[Office]],6))</f>
        <v>CASUAL</v>
      </c>
      <c r="G6269" s="90">
        <v>45095</v>
      </c>
      <c r="H6269" s="90">
        <v>45095</v>
      </c>
      <c r="I6269" s="92" t="s">
        <v>81</v>
      </c>
      <c r="K6269" s="61" t="str">
        <f ca="1">LeaveTracker[[#This Row],[Days]]&amp;" "&amp;LeaveTracker[[#This Row],[Type of Leave]]</f>
        <v>0 SL</v>
      </c>
      <c r="L6269" s="91">
        <f ca="1">NETWORKDAYS(LeaveTracker[[#This Row],[Start Date]],LeaveTracker[[#This Row],[End Date]],lstHolidays)</f>
        <v>0</v>
      </c>
      <c r="M6269" s="27"/>
    </row>
    <row r="6270" spans="1:13" ht="30" customHeight="1" x14ac:dyDescent="0.3">
      <c r="A6270" s="27">
        <f t="shared" si="73"/>
        <v>2457</v>
      </c>
      <c r="B6270" s="31">
        <v>45103</v>
      </c>
      <c r="C6270" s="31">
        <v>45096</v>
      </c>
      <c r="D6270" s="88" t="s">
        <v>1814</v>
      </c>
      <c r="E6270" s="89" t="str">
        <f>IF(ISBLANK(LeaveTracker[[#This Row],[Employee Name]]),"-----",VLOOKUP(LeaveTracker[[#This Row],[Employee Name]],Employees[[Employee Name]:[Office]],7))</f>
        <v>HOUSING</v>
      </c>
      <c r="F6270" s="89" t="str">
        <f>IF(ISBLANK(LeaveTracker[[#This Row],[Employee Name]]),"-----",VLOOKUP(LeaveTracker[[#This Row],[Employee Name]],Employees[[Employee Name]:[Office]],6))</f>
        <v>CASUAL</v>
      </c>
      <c r="G6270" s="90">
        <v>45092</v>
      </c>
      <c r="H6270" s="90">
        <v>45093</v>
      </c>
      <c r="I6270" s="92" t="s">
        <v>81</v>
      </c>
      <c r="K6270" s="61" t="str">
        <f ca="1">LeaveTracker[[#This Row],[Days]]&amp;" "&amp;LeaveTracker[[#This Row],[Type of Leave]]</f>
        <v>2 SL</v>
      </c>
      <c r="L6270" s="91">
        <f ca="1">NETWORKDAYS(LeaveTracker[[#This Row],[Start Date]],LeaveTracker[[#This Row],[End Date]],lstHolidays)</f>
        <v>2</v>
      </c>
      <c r="M6270" s="27"/>
    </row>
    <row r="6271" spans="1:13" ht="30" customHeight="1" x14ac:dyDescent="0.3">
      <c r="A6271" s="27">
        <f t="shared" si="73"/>
        <v>2458</v>
      </c>
      <c r="B6271" s="31">
        <v>45103</v>
      </c>
      <c r="C6271" s="31">
        <v>45093</v>
      </c>
      <c r="D6271" s="88" t="s">
        <v>863</v>
      </c>
      <c r="E6271" s="89" t="str">
        <f>IF(ISBLANK(LeaveTracker[[#This Row],[Employee Name]]),"-----",VLOOKUP(LeaveTracker[[#This Row],[Employee Name]],Employees[[Employee Name]:[Office]],7))</f>
        <v>ACCOUNTING</v>
      </c>
      <c r="F6271" s="89" t="str">
        <f>IF(ISBLANK(LeaveTracker[[#This Row],[Employee Name]]),"-----",VLOOKUP(LeaveTracker[[#This Row],[Employee Name]],Employees[[Employee Name]:[Office]],6))</f>
        <v>REGULAR</v>
      </c>
      <c r="G6271" s="90">
        <v>45092</v>
      </c>
      <c r="H6271" s="90">
        <v>45092</v>
      </c>
      <c r="I6271" s="92" t="s">
        <v>81</v>
      </c>
      <c r="K6271" s="61" t="str">
        <f ca="1">LeaveTracker[[#This Row],[Days]]&amp;" "&amp;LeaveTracker[[#This Row],[Type of Leave]]</f>
        <v>1 SL</v>
      </c>
      <c r="L6271" s="91">
        <f ca="1">NETWORKDAYS(LeaveTracker[[#This Row],[Start Date]],LeaveTracker[[#This Row],[End Date]],lstHolidays)</f>
        <v>1</v>
      </c>
      <c r="M6271" s="27"/>
    </row>
    <row r="6272" spans="1:13" ht="30" customHeight="1" x14ac:dyDescent="0.3">
      <c r="A6272" s="27">
        <f t="shared" si="73"/>
        <v>2459</v>
      </c>
      <c r="B6272" s="31">
        <v>45103</v>
      </c>
      <c r="C6272" s="31">
        <v>45093</v>
      </c>
      <c r="D6272" s="88" t="s">
        <v>1083</v>
      </c>
      <c r="E6272" s="89" t="str">
        <f>IF(ISBLANK(LeaveTracker[[#This Row],[Employee Name]]),"-----",VLOOKUP(LeaveTracker[[#This Row],[Employee Name]],Employees[[Employee Name]:[Office]],7))</f>
        <v>ACCOUNTING</v>
      </c>
      <c r="F6272" s="89" t="str">
        <f>IF(ISBLANK(LeaveTracker[[#This Row],[Employee Name]]),"-----",VLOOKUP(LeaveTracker[[#This Row],[Employee Name]],Employees[[Employee Name]:[Office]],6))</f>
        <v>REGULAR</v>
      </c>
      <c r="G6272" s="90">
        <v>45085</v>
      </c>
      <c r="H6272" s="90">
        <v>45086</v>
      </c>
      <c r="I6272" s="92" t="s">
        <v>81</v>
      </c>
      <c r="K6272" s="61" t="str">
        <f ca="1">LeaveTracker[[#This Row],[Days]]&amp;" "&amp;LeaveTracker[[#This Row],[Type of Leave]]</f>
        <v>2 SL</v>
      </c>
      <c r="L6272" s="91">
        <f ca="1">NETWORKDAYS(LeaveTracker[[#This Row],[Start Date]],LeaveTracker[[#This Row],[End Date]],lstHolidays)</f>
        <v>2</v>
      </c>
      <c r="M6272" s="27"/>
    </row>
    <row r="6273" spans="1:13" ht="30" customHeight="1" x14ac:dyDescent="0.3">
      <c r="A6273" s="27">
        <f t="shared" si="73"/>
        <v>2460</v>
      </c>
      <c r="B6273" s="31">
        <v>45103</v>
      </c>
      <c r="C6273" s="31">
        <v>45097</v>
      </c>
      <c r="D6273" s="88" t="s">
        <v>1911</v>
      </c>
      <c r="E6273" s="89" t="str">
        <f>IF(ISBLANK(LeaveTracker[[#This Row],[Employee Name]]),"-----",VLOOKUP(LeaveTracker[[#This Row],[Employee Name]],Employees[[Employee Name]:[Office]],7))</f>
        <v>PICNIC GROVE</v>
      </c>
      <c r="F6273" s="89" t="str">
        <f>IF(ISBLANK(LeaveTracker[[#This Row],[Employee Name]]),"-----",VLOOKUP(LeaveTracker[[#This Row],[Employee Name]],Employees[[Employee Name]:[Office]],6))</f>
        <v>CASUAL</v>
      </c>
      <c r="G6273" s="90">
        <v>45093</v>
      </c>
      <c r="H6273" s="90">
        <v>45096</v>
      </c>
      <c r="I6273" s="92" t="s">
        <v>81</v>
      </c>
      <c r="K6273" s="61" t="str">
        <f ca="1">LeaveTracker[[#This Row],[Days]]&amp;" "&amp;LeaveTracker[[#This Row],[Type of Leave]]</f>
        <v>2 SL</v>
      </c>
      <c r="L6273" s="91">
        <f ca="1">NETWORKDAYS(LeaveTracker[[#This Row],[Start Date]],LeaveTracker[[#This Row],[End Date]],lstHolidays)</f>
        <v>2</v>
      </c>
      <c r="M6273" s="27"/>
    </row>
    <row r="6274" spans="1:13" ht="30" customHeight="1" x14ac:dyDescent="0.3">
      <c r="A6274" s="27">
        <f t="shared" si="73"/>
        <v>2461</v>
      </c>
      <c r="B6274" s="31">
        <v>45103</v>
      </c>
      <c r="C6274" s="31">
        <v>45093</v>
      </c>
      <c r="D6274" s="88" t="s">
        <v>2025</v>
      </c>
      <c r="E6274" s="89" t="str">
        <f>IF(ISBLANK(LeaveTracker[[#This Row],[Employee Name]]),"-----",VLOOKUP(LeaveTracker[[#This Row],[Employee Name]],Employees[[Employee Name]:[Office]],7))</f>
        <v>ACCOUNTING</v>
      </c>
      <c r="F6274" s="89" t="str">
        <f>IF(ISBLANK(LeaveTracker[[#This Row],[Employee Name]]),"-----",VLOOKUP(LeaveTracker[[#This Row],[Employee Name]],Employees[[Employee Name]:[Office]],6))</f>
        <v>REGULAR</v>
      </c>
      <c r="G6274" s="90">
        <v>45099</v>
      </c>
      <c r="H6274" s="90">
        <v>45099</v>
      </c>
      <c r="I6274" s="92" t="s">
        <v>298</v>
      </c>
      <c r="J6274" s="43" t="s">
        <v>1003</v>
      </c>
      <c r="K6274" s="61" t="str">
        <f ca="1">LeaveTracker[[#This Row],[Days]]&amp;" "&amp;LeaveTracker[[#This Row],[Type of Leave]]</f>
        <v>1 OTHER</v>
      </c>
      <c r="L6274" s="91">
        <f ca="1">NETWORKDAYS(LeaveTracker[[#This Row],[Start Date]],LeaveTracker[[#This Row],[End Date]],lstHolidays)</f>
        <v>1</v>
      </c>
      <c r="M6274" s="27"/>
    </row>
    <row r="6275" spans="1:13" ht="30" customHeight="1" x14ac:dyDescent="0.3">
      <c r="A6275" s="27">
        <f t="shared" si="73"/>
        <v>2462</v>
      </c>
      <c r="B6275" s="31">
        <v>45103</v>
      </c>
      <c r="C6275" s="31">
        <v>45096</v>
      </c>
      <c r="D6275" s="88" t="s">
        <v>868</v>
      </c>
      <c r="E6275" s="89" t="str">
        <f>IF(ISBLANK(LeaveTracker[[#This Row],[Employee Name]]),"-----",VLOOKUP(LeaveTracker[[#This Row],[Employee Name]],Employees[[Employee Name]:[Office]],7))</f>
        <v>ACCOUNTING</v>
      </c>
      <c r="F6275" s="89" t="str">
        <f>IF(ISBLANK(LeaveTracker[[#This Row],[Employee Name]]),"-----",VLOOKUP(LeaveTracker[[#This Row],[Employee Name]],Employees[[Employee Name]:[Office]],6))</f>
        <v>REGULAR</v>
      </c>
      <c r="G6275" s="90">
        <v>45092</v>
      </c>
      <c r="H6275" s="90">
        <v>45092</v>
      </c>
      <c r="I6275" s="92" t="s">
        <v>81</v>
      </c>
      <c r="K6275" s="61" t="str">
        <f ca="1">LeaveTracker[[#This Row],[Days]]&amp;" "&amp;LeaveTracker[[#This Row],[Type of Leave]]</f>
        <v>1 SL</v>
      </c>
      <c r="L6275" s="91">
        <f ca="1">NETWORKDAYS(LeaveTracker[[#This Row],[Start Date]],LeaveTracker[[#This Row],[End Date]],lstHolidays)</f>
        <v>1</v>
      </c>
      <c r="M6275" s="27"/>
    </row>
    <row r="6276" spans="1:13" ht="30" customHeight="1" x14ac:dyDescent="0.3">
      <c r="A6276" s="27">
        <f t="shared" si="73"/>
        <v>2463</v>
      </c>
      <c r="B6276" s="31">
        <v>45103</v>
      </c>
      <c r="C6276" s="31">
        <v>45097</v>
      </c>
      <c r="D6276" s="88" t="s">
        <v>714</v>
      </c>
      <c r="E6276" s="89" t="str">
        <f>IF(ISBLANK(LeaveTracker[[#This Row],[Employee Name]]),"-----",VLOOKUP(LeaveTracker[[#This Row],[Employee Name]],Employees[[Employee Name]:[Office]],7))</f>
        <v>CBO</v>
      </c>
      <c r="F6276" s="89" t="str">
        <f>IF(ISBLANK(LeaveTracker[[#This Row],[Employee Name]]),"-----",VLOOKUP(LeaveTracker[[#This Row],[Employee Name]],Employees[[Employee Name]:[Office]],6))</f>
        <v>REGULAR</v>
      </c>
      <c r="G6276" s="90">
        <v>45096</v>
      </c>
      <c r="H6276" s="93">
        <v>45096</v>
      </c>
      <c r="I6276" s="92" t="s">
        <v>81</v>
      </c>
      <c r="K6276" s="61" t="str">
        <f ca="1">LeaveTracker[[#This Row],[Days]]&amp;" "&amp;LeaveTracker[[#This Row],[Type of Leave]]</f>
        <v>1 SL</v>
      </c>
      <c r="L6276" s="91">
        <f ca="1">NETWORKDAYS(LeaveTracker[[#This Row],[Start Date]],LeaveTracker[[#This Row],[End Date]],lstHolidays)</f>
        <v>1</v>
      </c>
      <c r="M6276" s="27"/>
    </row>
    <row r="6277" spans="1:13" ht="30" customHeight="1" x14ac:dyDescent="0.3">
      <c r="A6277" s="27">
        <f t="shared" si="73"/>
        <v>2464</v>
      </c>
      <c r="B6277" s="31">
        <v>45103</v>
      </c>
      <c r="C6277" s="31">
        <v>45097</v>
      </c>
      <c r="D6277" s="88" t="s">
        <v>1816</v>
      </c>
      <c r="E6277" s="89" t="str">
        <f>IF(ISBLANK(LeaveTracker[[#This Row],[Employee Name]]),"-----",VLOOKUP(LeaveTracker[[#This Row],[Employee Name]],Employees[[Employee Name]:[Office]],7))</f>
        <v>CHO</v>
      </c>
      <c r="F6277" s="89" t="str">
        <f>IF(ISBLANK(LeaveTracker[[#This Row],[Employee Name]]),"-----",VLOOKUP(LeaveTracker[[#This Row],[Employee Name]],Employees[[Employee Name]:[Office]],6))</f>
        <v>CASUAL</v>
      </c>
      <c r="G6277" s="90">
        <v>45096</v>
      </c>
      <c r="H6277" s="90">
        <v>45096</v>
      </c>
      <c r="I6277" s="92" t="s">
        <v>298</v>
      </c>
      <c r="K6277" s="61" t="str">
        <f ca="1">LeaveTracker[[#This Row],[Days]]&amp;" "&amp;LeaveTracker[[#This Row],[Type of Leave]]</f>
        <v>1 OTHER</v>
      </c>
      <c r="L6277" s="91">
        <f ca="1">NETWORKDAYS(LeaveTracker[[#This Row],[Start Date]],LeaveTracker[[#This Row],[End Date]],lstHolidays)</f>
        <v>1</v>
      </c>
      <c r="M6277" s="27"/>
    </row>
    <row r="6278" spans="1:13" ht="30" customHeight="1" x14ac:dyDescent="0.3">
      <c r="A6278" s="27">
        <f t="shared" si="73"/>
        <v>2465</v>
      </c>
      <c r="B6278" s="31">
        <v>45103</v>
      </c>
      <c r="C6278" s="31">
        <v>45093</v>
      </c>
      <c r="D6278" s="88" t="s">
        <v>693</v>
      </c>
      <c r="E6278" s="89" t="str">
        <f>IF(ISBLANK(LeaveTracker[[#This Row],[Employee Name]]),"-----",VLOOKUP(LeaveTracker[[#This Row],[Employee Name]],Employees[[Employee Name]:[Office]],7))</f>
        <v>VMO</v>
      </c>
      <c r="F6278" s="89" t="str">
        <f>IF(ISBLANK(LeaveTracker[[#This Row],[Employee Name]]),"-----",VLOOKUP(LeaveTracker[[#This Row],[Employee Name]],Employees[[Employee Name]:[Office]],6))</f>
        <v>REGULAR</v>
      </c>
      <c r="G6278" s="90">
        <v>45096</v>
      </c>
      <c r="H6278" s="90">
        <v>45096</v>
      </c>
      <c r="I6278" s="92" t="s">
        <v>82</v>
      </c>
      <c r="K6278" s="61" t="str">
        <f ca="1">LeaveTracker[[#This Row],[Days]]&amp;" "&amp;LeaveTracker[[#This Row],[Type of Leave]]</f>
        <v>1 VL</v>
      </c>
      <c r="L6278" s="91">
        <f ca="1">NETWORKDAYS(LeaveTracker[[#This Row],[Start Date]],LeaveTracker[[#This Row],[End Date]],lstHolidays)</f>
        <v>1</v>
      </c>
      <c r="M6278" s="27"/>
    </row>
    <row r="6279" spans="1:13" ht="30" customHeight="1" x14ac:dyDescent="0.3">
      <c r="A6279" s="27">
        <f t="shared" si="73"/>
        <v>2466</v>
      </c>
      <c r="B6279" s="31">
        <v>45103</v>
      </c>
      <c r="C6279" s="31">
        <v>45093</v>
      </c>
      <c r="D6279" s="88" t="s">
        <v>693</v>
      </c>
      <c r="E6279" s="89" t="str">
        <f>IF(ISBLANK(LeaveTracker[[#This Row],[Employee Name]]),"-----",VLOOKUP(LeaveTracker[[#This Row],[Employee Name]],Employees[[Employee Name]:[Office]],7))</f>
        <v>VMO</v>
      </c>
      <c r="F6279" s="89" t="str">
        <f>IF(ISBLANK(LeaveTracker[[#This Row],[Employee Name]]),"-----",VLOOKUP(LeaveTracker[[#This Row],[Employee Name]],Employees[[Employee Name]:[Office]],6))</f>
        <v>REGULAR</v>
      </c>
      <c r="G6279" s="90">
        <v>45098</v>
      </c>
      <c r="H6279" s="90">
        <v>45098</v>
      </c>
      <c r="I6279" s="92" t="s">
        <v>82</v>
      </c>
      <c r="K6279" s="61" t="str">
        <f ca="1">LeaveTracker[[#This Row],[Days]]&amp;" "&amp;LeaveTracker[[#This Row],[Type of Leave]]</f>
        <v>1 VL</v>
      </c>
      <c r="L6279" s="91">
        <f ca="1">NETWORKDAYS(LeaveTracker[[#This Row],[Start Date]],LeaveTracker[[#This Row],[End Date]],lstHolidays)</f>
        <v>1</v>
      </c>
      <c r="M6279" s="27"/>
    </row>
    <row r="6280" spans="1:13" ht="30" customHeight="1" x14ac:dyDescent="0.3">
      <c r="A6280" s="27">
        <f t="shared" si="73"/>
        <v>2467</v>
      </c>
      <c r="B6280" s="31">
        <v>45103</v>
      </c>
      <c r="C6280" s="31">
        <v>45093</v>
      </c>
      <c r="D6280" s="88" t="s">
        <v>693</v>
      </c>
      <c r="E6280" s="89" t="str">
        <f>IF(ISBLANK(LeaveTracker[[#This Row],[Employee Name]]),"-----",VLOOKUP(LeaveTracker[[#This Row],[Employee Name]],Employees[[Employee Name]:[Office]],7))</f>
        <v>VMO</v>
      </c>
      <c r="F6280" s="89" t="str">
        <f>IF(ISBLANK(LeaveTracker[[#This Row],[Employee Name]]),"-----",VLOOKUP(LeaveTracker[[#This Row],[Employee Name]],Employees[[Employee Name]:[Office]],6))</f>
        <v>REGULAR</v>
      </c>
      <c r="G6280" s="90">
        <v>45100</v>
      </c>
      <c r="H6280" s="90">
        <v>45100</v>
      </c>
      <c r="I6280" s="92" t="s">
        <v>82</v>
      </c>
      <c r="K6280" s="61" t="str">
        <f ca="1">LeaveTracker[[#This Row],[Days]]&amp;" "&amp;LeaveTracker[[#This Row],[Type of Leave]]</f>
        <v>1 VL</v>
      </c>
      <c r="L6280" s="91">
        <f ca="1">NETWORKDAYS(LeaveTracker[[#This Row],[Start Date]],LeaveTracker[[#This Row],[End Date]],lstHolidays)</f>
        <v>1</v>
      </c>
      <c r="M6280" s="27"/>
    </row>
    <row r="6281" spans="1:13" ht="30" customHeight="1" x14ac:dyDescent="0.3">
      <c r="A6281" s="27">
        <f t="shared" si="73"/>
        <v>2468</v>
      </c>
      <c r="B6281" s="31">
        <v>45103</v>
      </c>
      <c r="C6281" s="31">
        <v>45093</v>
      </c>
      <c r="D6281" s="88" t="s">
        <v>693</v>
      </c>
      <c r="E6281" s="89" t="str">
        <f>IF(ISBLANK(LeaveTracker[[#This Row],[Employee Name]]),"-----",VLOOKUP(LeaveTracker[[#This Row],[Employee Name]],Employees[[Employee Name]:[Office]],7))</f>
        <v>VMO</v>
      </c>
      <c r="F6281" s="89" t="str">
        <f>IF(ISBLANK(LeaveTracker[[#This Row],[Employee Name]]),"-----",VLOOKUP(LeaveTracker[[#This Row],[Employee Name]],Employees[[Employee Name]:[Office]],6))</f>
        <v>REGULAR</v>
      </c>
      <c r="G6281" s="90">
        <v>45106</v>
      </c>
      <c r="H6281" s="90">
        <v>45106</v>
      </c>
      <c r="I6281" s="92" t="s">
        <v>82</v>
      </c>
      <c r="K6281" s="61" t="str">
        <f ca="1">LeaveTracker[[#This Row],[Days]]&amp;" "&amp;LeaveTracker[[#This Row],[Type of Leave]]</f>
        <v>1 VL</v>
      </c>
      <c r="L6281" s="91">
        <f ca="1">NETWORKDAYS(LeaveTracker[[#This Row],[Start Date]],LeaveTracker[[#This Row],[End Date]],lstHolidays)</f>
        <v>1</v>
      </c>
      <c r="M6281" s="27"/>
    </row>
    <row r="6282" spans="1:13" ht="30" customHeight="1" x14ac:dyDescent="0.3">
      <c r="A6282" s="27">
        <f t="shared" si="73"/>
        <v>2469</v>
      </c>
      <c r="B6282" s="31">
        <v>45103</v>
      </c>
      <c r="C6282" s="31">
        <v>45084</v>
      </c>
      <c r="D6282" s="88" t="s">
        <v>1010</v>
      </c>
      <c r="E6282" s="89" t="str">
        <f>IF(ISBLANK(LeaveTracker[[#This Row],[Employee Name]]),"-----",VLOOKUP(LeaveTracker[[#This Row],[Employee Name]],Employees[[Employee Name]:[Office]],7))</f>
        <v>NUTRITION OFFICE</v>
      </c>
      <c r="F6282" s="89" t="str">
        <f>IF(ISBLANK(LeaveTracker[[#This Row],[Employee Name]]),"-----",VLOOKUP(LeaveTracker[[#This Row],[Employee Name]],Employees[[Employee Name]:[Office]],6))</f>
        <v>REGULAR</v>
      </c>
      <c r="G6282" s="90">
        <v>45107</v>
      </c>
      <c r="H6282" s="90">
        <v>45107</v>
      </c>
      <c r="I6282" s="92" t="s">
        <v>298</v>
      </c>
      <c r="J6282" s="43" t="s">
        <v>1003</v>
      </c>
      <c r="K6282" s="61" t="str">
        <f ca="1">LeaveTracker[[#This Row],[Days]]&amp;" "&amp;LeaveTracker[[#This Row],[Type of Leave]]</f>
        <v>1 OTHER</v>
      </c>
      <c r="L6282" s="91">
        <f ca="1">NETWORKDAYS(LeaveTracker[[#This Row],[Start Date]],LeaveTracker[[#This Row],[End Date]],lstHolidays)</f>
        <v>1</v>
      </c>
      <c r="M6282" s="27"/>
    </row>
    <row r="6283" spans="1:13" ht="30" customHeight="1" x14ac:dyDescent="0.3">
      <c r="A6283" s="27">
        <f t="shared" si="73"/>
        <v>2470</v>
      </c>
      <c r="B6283" s="31">
        <v>45103</v>
      </c>
      <c r="C6283" s="31">
        <v>45096</v>
      </c>
      <c r="D6283" s="88" t="s">
        <v>2239</v>
      </c>
      <c r="E6283" s="89" t="str">
        <f>IF(ISBLANK(LeaveTracker[[#This Row],[Employee Name]]),"-----",VLOOKUP(LeaveTracker[[#This Row],[Employee Name]],Employees[[Employee Name]:[Office]],7))</f>
        <v>ASSESSORS OFFICE</v>
      </c>
      <c r="F6283" s="89">
        <f>IF(ISBLANK(LeaveTracker[[#This Row],[Employee Name]]),"-----",VLOOKUP(LeaveTracker[[#This Row],[Employee Name]],Employees[[Employee Name]:[Office]],6))</f>
        <v>0</v>
      </c>
      <c r="G6283" s="90">
        <v>45093</v>
      </c>
      <c r="H6283" s="90">
        <v>45093</v>
      </c>
      <c r="I6283" s="92" t="s">
        <v>81</v>
      </c>
      <c r="K6283" s="61" t="str">
        <f ca="1">LeaveTracker[[#This Row],[Days]]&amp;" "&amp;LeaveTracker[[#This Row],[Type of Leave]]</f>
        <v>1 SL</v>
      </c>
      <c r="L6283" s="91">
        <f ca="1">NETWORKDAYS(LeaveTracker[[#This Row],[Start Date]],LeaveTracker[[#This Row],[End Date]],lstHolidays)</f>
        <v>1</v>
      </c>
      <c r="M6283" s="27"/>
    </row>
    <row r="6284" spans="1:13" ht="30" customHeight="1" x14ac:dyDescent="0.3">
      <c r="A6284" s="27">
        <f t="shared" si="73"/>
        <v>2471</v>
      </c>
      <c r="B6284" s="31">
        <v>45103</v>
      </c>
      <c r="C6284" s="31">
        <v>45092</v>
      </c>
      <c r="D6284" s="88" t="s">
        <v>849</v>
      </c>
      <c r="E6284" s="89" t="str">
        <f>IF(ISBLANK(LeaveTracker[[#This Row],[Employee Name]]),"-----",VLOOKUP(LeaveTracker[[#This Row],[Employee Name]],Employees[[Employee Name]:[Office]],7))</f>
        <v>MO</v>
      </c>
      <c r="F6284" s="89" t="str">
        <f>IF(ISBLANK(LeaveTracker[[#This Row],[Employee Name]]),"-----",VLOOKUP(LeaveTracker[[#This Row],[Employee Name]],Employees[[Employee Name]:[Office]],6))</f>
        <v>REGULAR</v>
      </c>
      <c r="G6284" s="90">
        <v>45090</v>
      </c>
      <c r="H6284" s="90">
        <v>45091</v>
      </c>
      <c r="I6284" s="92" t="s">
        <v>81</v>
      </c>
      <c r="K6284" s="61" t="str">
        <f ca="1">LeaveTracker[[#This Row],[Days]]&amp;" "&amp;LeaveTracker[[#This Row],[Type of Leave]]</f>
        <v>2 SL</v>
      </c>
      <c r="L6284" s="91">
        <f ca="1">NETWORKDAYS(LeaveTracker[[#This Row],[Start Date]],LeaveTracker[[#This Row],[End Date]],lstHolidays)</f>
        <v>2</v>
      </c>
      <c r="M6284" s="27"/>
    </row>
    <row r="6285" spans="1:13" ht="30" customHeight="1" x14ac:dyDescent="0.3">
      <c r="A6285" s="27">
        <f t="shared" si="73"/>
        <v>2472</v>
      </c>
      <c r="B6285" s="31">
        <v>45103</v>
      </c>
      <c r="C6285" s="31">
        <v>45096</v>
      </c>
      <c r="D6285" s="88" t="s">
        <v>779</v>
      </c>
      <c r="E6285" s="89" t="str">
        <f>IF(ISBLANK(LeaveTracker[[#This Row],[Employee Name]]),"-----",VLOOKUP(LeaveTracker[[#This Row],[Employee Name]],Employees[[Employee Name]:[Office]],7))</f>
        <v>AGRICULTURE OFFICE</v>
      </c>
      <c r="F6285" s="89" t="str">
        <f>IF(ISBLANK(LeaveTracker[[#This Row],[Employee Name]]),"-----",VLOOKUP(LeaveTracker[[#This Row],[Employee Name]],Employees[[Employee Name]:[Office]],6))</f>
        <v>REGULAR</v>
      </c>
      <c r="G6285" s="90">
        <v>45091</v>
      </c>
      <c r="H6285" s="90">
        <v>45093</v>
      </c>
      <c r="I6285" s="92" t="s">
        <v>81</v>
      </c>
      <c r="K6285" s="61" t="str">
        <f ca="1">LeaveTracker[[#This Row],[Days]]&amp;" "&amp;LeaveTracker[[#This Row],[Type of Leave]]</f>
        <v>3 SL</v>
      </c>
      <c r="L6285" s="91">
        <f ca="1">NETWORKDAYS(LeaveTracker[[#This Row],[Start Date]],LeaveTracker[[#This Row],[End Date]],lstHolidays)</f>
        <v>3</v>
      </c>
      <c r="M6285" s="27"/>
    </row>
    <row r="6286" spans="1:13" ht="30" customHeight="1" x14ac:dyDescent="0.3">
      <c r="A6286" s="27">
        <f t="shared" si="73"/>
        <v>2473</v>
      </c>
      <c r="B6286" s="31">
        <v>45103</v>
      </c>
      <c r="C6286" s="31">
        <v>45096</v>
      </c>
      <c r="D6286" s="88" t="s">
        <v>2017</v>
      </c>
      <c r="E6286" s="89" t="str">
        <f>IF(ISBLANK(LeaveTracker[[#This Row],[Employee Name]]),"-----",VLOOKUP(LeaveTracker[[#This Row],[Employee Name]],Employees[[Employee Name]:[Office]],7))</f>
        <v>HRMO</v>
      </c>
      <c r="F6286" s="89" t="str">
        <f>IF(ISBLANK(LeaveTracker[[#This Row],[Employee Name]]),"-----",VLOOKUP(LeaveTracker[[#This Row],[Employee Name]],Employees[[Employee Name]:[Office]],6))</f>
        <v>REGULAR</v>
      </c>
      <c r="G6286" s="90">
        <v>45092</v>
      </c>
      <c r="H6286" s="90">
        <v>45092</v>
      </c>
      <c r="I6286" s="92" t="s">
        <v>81</v>
      </c>
      <c r="K6286" s="61" t="str">
        <f ca="1">LeaveTracker[[#This Row],[Days]]&amp;" "&amp;LeaveTracker[[#This Row],[Type of Leave]]</f>
        <v>1 SL</v>
      </c>
      <c r="L6286" s="91">
        <f ca="1">NETWORKDAYS(LeaveTracker[[#This Row],[Start Date]],LeaveTracker[[#This Row],[End Date]],lstHolidays)</f>
        <v>1</v>
      </c>
      <c r="M6286" s="27"/>
    </row>
    <row r="6287" spans="1:13" ht="30" customHeight="1" x14ac:dyDescent="0.3">
      <c r="A6287" s="27">
        <f t="shared" si="73"/>
        <v>2474</v>
      </c>
      <c r="B6287" s="31">
        <v>45103</v>
      </c>
      <c r="C6287" s="31">
        <v>45096</v>
      </c>
      <c r="D6287" s="88" t="s">
        <v>121</v>
      </c>
      <c r="E6287" s="89" t="str">
        <f>IF(ISBLANK(LeaveTracker[[#This Row],[Employee Name]]),"-----",VLOOKUP(LeaveTracker[[#This Row],[Employee Name]],Employees[[Employee Name]:[Office]],7))</f>
        <v>CHARACTER OFFICE</v>
      </c>
      <c r="F6287" s="89" t="str">
        <f>IF(ISBLANK(LeaveTracker[[#This Row],[Employee Name]]),"-----",VLOOKUP(LeaveTracker[[#This Row],[Employee Name]],Employees[[Employee Name]:[Office]],6))</f>
        <v>REGULAR</v>
      </c>
      <c r="G6287" s="90">
        <v>45093</v>
      </c>
      <c r="H6287" s="90">
        <v>45093</v>
      </c>
      <c r="I6287" s="92" t="s">
        <v>81</v>
      </c>
      <c r="K6287" s="61" t="str">
        <f ca="1">LeaveTracker[[#This Row],[Days]]&amp;" "&amp;LeaveTracker[[#This Row],[Type of Leave]]</f>
        <v>1 SL</v>
      </c>
      <c r="L6287" s="91">
        <f ca="1">NETWORKDAYS(LeaveTracker[[#This Row],[Start Date]],LeaveTracker[[#This Row],[End Date]],lstHolidays)</f>
        <v>1</v>
      </c>
      <c r="M6287" s="27"/>
    </row>
    <row r="6288" spans="1:13" ht="30" customHeight="1" x14ac:dyDescent="0.3">
      <c r="A6288" s="27">
        <f t="shared" si="73"/>
        <v>2475</v>
      </c>
      <c r="B6288" s="31">
        <v>45103</v>
      </c>
      <c r="C6288" s="31">
        <v>45096</v>
      </c>
      <c r="D6288" s="88" t="s">
        <v>626</v>
      </c>
      <c r="E6288" s="89" t="str">
        <f>IF(ISBLANK(LeaveTracker[[#This Row],[Employee Name]]),"-----",VLOOKUP(LeaveTracker[[#This Row],[Employee Name]],Employees[[Employee Name]:[Office]],7))</f>
        <v>EEO/ CITY MARKET</v>
      </c>
      <c r="F6288" s="89" t="str">
        <f>IF(ISBLANK(LeaveTracker[[#This Row],[Employee Name]]),"-----",VLOOKUP(LeaveTracker[[#This Row],[Employee Name]],Employees[[Employee Name]:[Office]],6))</f>
        <v>REGULAR</v>
      </c>
      <c r="G6288" s="90">
        <v>45094</v>
      </c>
      <c r="H6288" s="90">
        <v>45094</v>
      </c>
      <c r="I6288" s="92" t="s">
        <v>81</v>
      </c>
      <c r="K6288" s="61" t="str">
        <f ca="1">LeaveTracker[[#This Row],[Days]]&amp;" "&amp;LeaveTracker[[#This Row],[Type of Leave]]</f>
        <v>0 SL</v>
      </c>
      <c r="L6288" s="91">
        <f ca="1">NETWORKDAYS(LeaveTracker[[#This Row],[Start Date]],LeaveTracker[[#This Row],[End Date]],lstHolidays)</f>
        <v>0</v>
      </c>
      <c r="M6288" s="27"/>
    </row>
    <row r="6289" spans="1:13" ht="30" customHeight="1" x14ac:dyDescent="0.3">
      <c r="A6289" s="27">
        <f t="shared" si="73"/>
        <v>2476</v>
      </c>
      <c r="B6289" s="31">
        <v>45103</v>
      </c>
      <c r="C6289" s="31">
        <v>45093</v>
      </c>
      <c r="D6289" s="88" t="s">
        <v>1014</v>
      </c>
      <c r="E6289" s="89" t="str">
        <f>IF(ISBLANK(LeaveTracker[[#This Row],[Employee Name]]),"-----",VLOOKUP(LeaveTracker[[#This Row],[Employee Name]],Employees[[Employee Name]:[Office]],7))</f>
        <v>CSWDO</v>
      </c>
      <c r="F6289" s="89" t="str">
        <f>IF(ISBLANK(LeaveTracker[[#This Row],[Employee Name]]),"-----",VLOOKUP(LeaveTracker[[#This Row],[Employee Name]],Employees[[Employee Name]:[Office]],6))</f>
        <v>REGULAR</v>
      </c>
      <c r="G6289" s="90">
        <v>45092</v>
      </c>
      <c r="H6289" s="90">
        <v>45092</v>
      </c>
      <c r="I6289" s="92" t="s">
        <v>81</v>
      </c>
      <c r="K6289" s="61" t="str">
        <f ca="1">LeaveTracker[[#This Row],[Days]]&amp;" "&amp;LeaveTracker[[#This Row],[Type of Leave]]</f>
        <v>1 SL</v>
      </c>
      <c r="L6289" s="91">
        <f ca="1">NETWORKDAYS(LeaveTracker[[#This Row],[Start Date]],LeaveTracker[[#This Row],[End Date]],lstHolidays)</f>
        <v>1</v>
      </c>
      <c r="M6289" s="27"/>
    </row>
    <row r="6290" spans="1:13" ht="30" customHeight="1" x14ac:dyDescent="0.3">
      <c r="A6290" s="27">
        <f t="shared" si="73"/>
        <v>2477</v>
      </c>
      <c r="B6290" s="31">
        <v>45104</v>
      </c>
      <c r="C6290" s="31">
        <v>45099</v>
      </c>
      <c r="D6290" s="88" t="s">
        <v>572</v>
      </c>
      <c r="E6290" s="89" t="str">
        <f>IF(ISBLANK(LeaveTracker[[#This Row],[Employee Name]]),"-----",VLOOKUP(LeaveTracker[[#This Row],[Employee Name]],Employees[[Employee Name]:[Office]],7))</f>
        <v>CCT</v>
      </c>
      <c r="F6290" s="89" t="str">
        <f>IF(ISBLANK(LeaveTracker[[#This Row],[Employee Name]]),"-----",VLOOKUP(LeaveTracker[[#This Row],[Employee Name]],Employees[[Employee Name]:[Office]],6))</f>
        <v>REGULAR</v>
      </c>
      <c r="G6290" s="90">
        <v>45097</v>
      </c>
      <c r="H6290" s="90">
        <v>45097</v>
      </c>
      <c r="I6290" s="92" t="s">
        <v>81</v>
      </c>
      <c r="K6290" s="61" t="str">
        <f ca="1">LeaveTracker[[#This Row],[Days]]&amp;" "&amp;LeaveTracker[[#This Row],[Type of Leave]]</f>
        <v>1 SL</v>
      </c>
      <c r="L6290" s="91">
        <f ca="1">NETWORKDAYS(LeaveTracker[[#This Row],[Start Date]],LeaveTracker[[#This Row],[End Date]],lstHolidays)</f>
        <v>1</v>
      </c>
      <c r="M6290" s="27"/>
    </row>
    <row r="6291" spans="1:13" ht="30" customHeight="1" x14ac:dyDescent="0.3">
      <c r="A6291" s="27">
        <f t="shared" si="73"/>
        <v>2478</v>
      </c>
      <c r="B6291" s="31">
        <v>45104</v>
      </c>
      <c r="C6291" s="31">
        <v>45099</v>
      </c>
      <c r="D6291" s="88" t="s">
        <v>1080</v>
      </c>
      <c r="E6291" s="89" t="str">
        <f>IF(ISBLANK(LeaveTracker[[#This Row],[Employee Name]]),"-----",VLOOKUP(LeaveTracker[[#This Row],[Employee Name]],Employees[[Employee Name]:[Office]],7))</f>
        <v>CTO</v>
      </c>
      <c r="F6291" s="89" t="str">
        <f>IF(ISBLANK(LeaveTracker[[#This Row],[Employee Name]]),"-----",VLOOKUP(LeaveTracker[[#This Row],[Employee Name]],Employees[[Employee Name]:[Office]],6))</f>
        <v>REGULAR</v>
      </c>
      <c r="G6291" s="90">
        <v>45104</v>
      </c>
      <c r="H6291" s="90">
        <v>45104</v>
      </c>
      <c r="I6291" s="92" t="s">
        <v>298</v>
      </c>
      <c r="K6291" s="61" t="str">
        <f ca="1">LeaveTracker[[#This Row],[Days]]&amp;" "&amp;LeaveTracker[[#This Row],[Type of Leave]]</f>
        <v>1 OTHER</v>
      </c>
      <c r="L6291" s="91">
        <f ca="1">NETWORKDAYS(LeaveTracker[[#This Row],[Start Date]],LeaveTracker[[#This Row],[End Date]],lstHolidays)</f>
        <v>1</v>
      </c>
      <c r="M6291" s="27"/>
    </row>
    <row r="6292" spans="1:13" ht="30" customHeight="1" x14ac:dyDescent="0.3">
      <c r="A6292" s="27">
        <f t="shared" si="73"/>
        <v>2479</v>
      </c>
      <c r="B6292" s="31">
        <v>45104</v>
      </c>
      <c r="C6292" s="31">
        <v>45096</v>
      </c>
      <c r="D6292" s="88" t="s">
        <v>1947</v>
      </c>
      <c r="E6292" s="89" t="str">
        <f>IF(ISBLANK(LeaveTracker[[#This Row],[Employee Name]]),"-----",VLOOKUP(LeaveTracker[[#This Row],[Employee Name]],Employees[[Employee Name]:[Office]],7))</f>
        <v>CSU</v>
      </c>
      <c r="F6292" s="89" t="str">
        <f>IF(ISBLANK(LeaveTracker[[#This Row],[Employee Name]]),"-----",VLOOKUP(LeaveTracker[[#This Row],[Employee Name]],Employees[[Employee Name]:[Office]],6))</f>
        <v>CASUAL</v>
      </c>
      <c r="G6292" s="90">
        <v>45093</v>
      </c>
      <c r="H6292" s="90">
        <v>45093</v>
      </c>
      <c r="I6292" s="92" t="s">
        <v>81</v>
      </c>
      <c r="K6292" s="61" t="str">
        <f ca="1">LeaveTracker[[#This Row],[Days]]&amp;" "&amp;LeaveTracker[[#This Row],[Type of Leave]]</f>
        <v>1 SL</v>
      </c>
      <c r="L6292" s="91">
        <f ca="1">NETWORKDAYS(LeaveTracker[[#This Row],[Start Date]],LeaveTracker[[#This Row],[End Date]],lstHolidays)</f>
        <v>1</v>
      </c>
      <c r="M6292" s="27"/>
    </row>
    <row r="6293" spans="1:13" ht="30" customHeight="1" x14ac:dyDescent="0.3">
      <c r="A6293" s="27">
        <f t="shared" si="73"/>
        <v>2480</v>
      </c>
      <c r="B6293" s="31">
        <v>45104</v>
      </c>
      <c r="C6293" s="31">
        <v>45099</v>
      </c>
      <c r="D6293" s="88" t="s">
        <v>2296</v>
      </c>
      <c r="E6293" s="89" t="str">
        <f>IF(ISBLANK(LeaveTracker[[#This Row],[Employee Name]]),"-----",VLOOKUP(LeaveTracker[[#This Row],[Employee Name]],Employees[[Employee Name]:[Office]],7))</f>
        <v>PICNIC GROVE</v>
      </c>
      <c r="F6293" s="89">
        <f>IF(ISBLANK(LeaveTracker[[#This Row],[Employee Name]]),"-----",VLOOKUP(LeaveTracker[[#This Row],[Employee Name]],Employees[[Employee Name]:[Office]],6))</f>
        <v>0</v>
      </c>
      <c r="G6293" s="90">
        <v>45123</v>
      </c>
      <c r="H6293" s="90">
        <v>45138</v>
      </c>
      <c r="I6293" s="92" t="s">
        <v>82</v>
      </c>
      <c r="K6293" s="61" t="str">
        <f ca="1">LeaveTracker[[#This Row],[Days]]&amp;" "&amp;LeaveTracker[[#This Row],[Type of Leave]]</f>
        <v>11 VL</v>
      </c>
      <c r="L6293" s="91">
        <f ca="1">NETWORKDAYS(LeaveTracker[[#This Row],[Start Date]],LeaveTracker[[#This Row],[End Date]],lstHolidays)</f>
        <v>11</v>
      </c>
      <c r="M6293" s="27"/>
    </row>
    <row r="6294" spans="1:13" ht="30" customHeight="1" x14ac:dyDescent="0.3">
      <c r="A6294" s="27">
        <f t="shared" si="73"/>
        <v>2481</v>
      </c>
      <c r="B6294" s="31">
        <v>45104</v>
      </c>
      <c r="C6294" s="31">
        <v>45098</v>
      </c>
      <c r="D6294" s="88" t="s">
        <v>2244</v>
      </c>
      <c r="E6294" s="89" t="str">
        <f>IF(ISBLANK(LeaveTracker[[#This Row],[Employee Name]]),"-----",VLOOKUP(LeaveTracker[[#This Row],[Employee Name]],Employees[[Employee Name]:[Office]],7))</f>
        <v>PICNIC GROVE</v>
      </c>
      <c r="F6294" s="89">
        <f>IF(ISBLANK(LeaveTracker[[#This Row],[Employee Name]]),"-----",VLOOKUP(LeaveTracker[[#This Row],[Employee Name]],Employees[[Employee Name]:[Office]],6))</f>
        <v>0</v>
      </c>
      <c r="G6294" s="90">
        <v>45124</v>
      </c>
      <c r="H6294" s="90">
        <v>45128</v>
      </c>
      <c r="I6294" s="92" t="s">
        <v>82</v>
      </c>
      <c r="K6294" s="61" t="str">
        <f ca="1">LeaveTracker[[#This Row],[Days]]&amp;" "&amp;LeaveTracker[[#This Row],[Type of Leave]]</f>
        <v>5 VL</v>
      </c>
      <c r="L6294" s="91">
        <f ca="1">NETWORKDAYS(LeaveTracker[[#This Row],[Start Date]],LeaveTracker[[#This Row],[End Date]],lstHolidays)</f>
        <v>5</v>
      </c>
      <c r="M6294" s="27"/>
    </row>
    <row r="6295" spans="1:13" ht="30" customHeight="1" x14ac:dyDescent="0.3">
      <c r="A6295" s="27">
        <f t="shared" si="73"/>
        <v>2482</v>
      </c>
      <c r="B6295" s="31">
        <v>45104</v>
      </c>
      <c r="C6295" s="31">
        <v>45098</v>
      </c>
      <c r="D6295" s="88" t="s">
        <v>2244</v>
      </c>
      <c r="E6295" s="89" t="str">
        <f>IF(ISBLANK(LeaveTracker[[#This Row],[Employee Name]]),"-----",VLOOKUP(LeaveTracker[[#This Row],[Employee Name]],Employees[[Employee Name]:[Office]],7))</f>
        <v>PICNIC GROVE</v>
      </c>
      <c r="F6295" s="89">
        <f>IF(ISBLANK(LeaveTracker[[#This Row],[Employee Name]]),"-----",VLOOKUP(LeaveTracker[[#This Row],[Employee Name]],Employees[[Employee Name]:[Office]],6))</f>
        <v>0</v>
      </c>
      <c r="G6295" s="90">
        <v>45131</v>
      </c>
      <c r="H6295" s="90">
        <v>45135</v>
      </c>
      <c r="I6295" s="92" t="s">
        <v>82</v>
      </c>
      <c r="K6295" s="61" t="str">
        <f ca="1">LeaveTracker[[#This Row],[Days]]&amp;" "&amp;LeaveTracker[[#This Row],[Type of Leave]]</f>
        <v>5 VL</v>
      </c>
      <c r="L6295" s="91">
        <f ca="1">NETWORKDAYS(LeaveTracker[[#This Row],[Start Date]],LeaveTracker[[#This Row],[End Date]],lstHolidays)</f>
        <v>5</v>
      </c>
      <c r="M6295" s="27"/>
    </row>
    <row r="6296" spans="1:13" ht="30" customHeight="1" x14ac:dyDescent="0.3">
      <c r="A6296" s="27">
        <f t="shared" si="73"/>
        <v>2483</v>
      </c>
      <c r="B6296" s="31">
        <v>45104</v>
      </c>
      <c r="C6296" s="31">
        <v>45098</v>
      </c>
      <c r="D6296" s="88" t="s">
        <v>2244</v>
      </c>
      <c r="E6296" s="89" t="str">
        <f>IF(ISBLANK(LeaveTracker[[#This Row],[Employee Name]]),"-----",VLOOKUP(LeaveTracker[[#This Row],[Employee Name]],Employees[[Employee Name]:[Office]],7))</f>
        <v>PICNIC GROVE</v>
      </c>
      <c r="F6296" s="89">
        <f>IF(ISBLANK(LeaveTracker[[#This Row],[Employee Name]]),"-----",VLOOKUP(LeaveTracker[[#This Row],[Employee Name]],Employees[[Employee Name]:[Office]],6))</f>
        <v>0</v>
      </c>
      <c r="G6296" s="93">
        <v>45138</v>
      </c>
      <c r="H6296" s="93">
        <v>45138</v>
      </c>
      <c r="I6296" s="92" t="s">
        <v>82</v>
      </c>
      <c r="K6296" s="61" t="str">
        <f ca="1">LeaveTracker[[#This Row],[Days]]&amp;" "&amp;LeaveTracker[[#This Row],[Type of Leave]]</f>
        <v>1 VL</v>
      </c>
      <c r="L6296" s="91">
        <f ca="1">NETWORKDAYS(LeaveTracker[[#This Row],[Start Date]],LeaveTracker[[#This Row],[End Date]],lstHolidays)</f>
        <v>1</v>
      </c>
      <c r="M6296" s="27"/>
    </row>
    <row r="6297" spans="1:13" ht="30" customHeight="1" x14ac:dyDescent="0.3">
      <c r="A6297" s="27">
        <f t="shared" si="73"/>
        <v>2484</v>
      </c>
      <c r="B6297" s="31">
        <v>45104</v>
      </c>
      <c r="C6297" s="31">
        <v>45100</v>
      </c>
      <c r="D6297" s="88" t="s">
        <v>1895</v>
      </c>
      <c r="E6297" s="89" t="str">
        <f>IF(ISBLANK(LeaveTracker[[#This Row],[Employee Name]]),"-----",VLOOKUP(LeaveTracker[[#This Row],[Employee Name]],Employees[[Employee Name]:[Office]],7))</f>
        <v>CTO-LICENSE</v>
      </c>
      <c r="F6297" s="89" t="str">
        <f>IF(ISBLANK(LeaveTracker[[#This Row],[Employee Name]]),"-----",VLOOKUP(LeaveTracker[[#This Row],[Employee Name]],Employees[[Employee Name]:[Office]],6))</f>
        <v>CASUAL</v>
      </c>
      <c r="G6297" s="90">
        <v>45076</v>
      </c>
      <c r="H6297" s="90">
        <v>45077</v>
      </c>
      <c r="I6297" s="92" t="s">
        <v>81</v>
      </c>
      <c r="K6297" s="61" t="str">
        <f ca="1">LeaveTracker[[#This Row],[Days]]&amp;" "&amp;LeaveTracker[[#This Row],[Type of Leave]]</f>
        <v>2 SL</v>
      </c>
      <c r="L6297" s="91">
        <f ca="1">NETWORKDAYS(LeaveTracker[[#This Row],[Start Date]],LeaveTracker[[#This Row],[End Date]],lstHolidays)</f>
        <v>2</v>
      </c>
      <c r="M6297" s="27"/>
    </row>
    <row r="6298" spans="1:13" ht="30" customHeight="1" x14ac:dyDescent="0.3">
      <c r="A6298" s="27">
        <f t="shared" si="73"/>
        <v>2485</v>
      </c>
      <c r="B6298" s="31">
        <v>45104</v>
      </c>
      <c r="C6298" s="31">
        <v>45100</v>
      </c>
      <c r="D6298" s="88" t="s">
        <v>1895</v>
      </c>
      <c r="E6298" s="89" t="str">
        <f>IF(ISBLANK(LeaveTracker[[#This Row],[Employee Name]]),"-----",VLOOKUP(LeaveTracker[[#This Row],[Employee Name]],Employees[[Employee Name]:[Office]],7))</f>
        <v>CTO-LICENSE</v>
      </c>
      <c r="F6298" s="89" t="str">
        <f>IF(ISBLANK(LeaveTracker[[#This Row],[Employee Name]]),"-----",VLOOKUP(LeaveTracker[[#This Row],[Employee Name]],Employees[[Employee Name]:[Office]],6))</f>
        <v>CASUAL</v>
      </c>
      <c r="G6298" s="90">
        <v>45078</v>
      </c>
      <c r="H6298" s="90">
        <v>45079</v>
      </c>
      <c r="I6298" s="92" t="s">
        <v>81</v>
      </c>
      <c r="K6298" s="61" t="str">
        <f ca="1">LeaveTracker[[#This Row],[Days]]&amp;" "&amp;LeaveTracker[[#This Row],[Type of Leave]]</f>
        <v>2 SL</v>
      </c>
      <c r="L6298" s="91">
        <f ca="1">NETWORKDAYS(LeaveTracker[[#This Row],[Start Date]],LeaveTracker[[#This Row],[End Date]],lstHolidays)</f>
        <v>2</v>
      </c>
      <c r="M6298" s="27"/>
    </row>
    <row r="6299" spans="1:13" ht="30" customHeight="1" x14ac:dyDescent="0.3">
      <c r="A6299" s="27">
        <f t="shared" si="73"/>
        <v>2486</v>
      </c>
      <c r="B6299" s="31">
        <v>45104</v>
      </c>
      <c r="C6299" s="31">
        <v>45100</v>
      </c>
      <c r="D6299" s="88" t="s">
        <v>1895</v>
      </c>
      <c r="E6299" s="89" t="str">
        <f>IF(ISBLANK(LeaveTracker[[#This Row],[Employee Name]]),"-----",VLOOKUP(LeaveTracker[[#This Row],[Employee Name]],Employees[[Employee Name]:[Office]],7))</f>
        <v>CTO-LICENSE</v>
      </c>
      <c r="F6299" s="89" t="str">
        <f>IF(ISBLANK(LeaveTracker[[#This Row],[Employee Name]]),"-----",VLOOKUP(LeaveTracker[[#This Row],[Employee Name]],Employees[[Employee Name]:[Office]],6))</f>
        <v>CASUAL</v>
      </c>
      <c r="G6299" s="90">
        <v>45082</v>
      </c>
      <c r="H6299" s="90">
        <v>45086</v>
      </c>
      <c r="I6299" s="92" t="s">
        <v>81</v>
      </c>
      <c r="K6299" s="61" t="str">
        <f ca="1">LeaveTracker[[#This Row],[Days]]&amp;" "&amp;LeaveTracker[[#This Row],[Type of Leave]]</f>
        <v>5 SL</v>
      </c>
      <c r="L6299" s="91">
        <f ca="1">NETWORKDAYS(LeaveTracker[[#This Row],[Start Date]],LeaveTracker[[#This Row],[End Date]],lstHolidays)</f>
        <v>5</v>
      </c>
      <c r="M6299" s="27"/>
    </row>
    <row r="6300" spans="1:13" ht="30" customHeight="1" x14ac:dyDescent="0.3">
      <c r="A6300" s="27">
        <f t="shared" si="73"/>
        <v>2487</v>
      </c>
      <c r="B6300" s="31">
        <v>45104</v>
      </c>
      <c r="C6300" s="31">
        <v>45100</v>
      </c>
      <c r="D6300" s="88" t="s">
        <v>1895</v>
      </c>
      <c r="E6300" s="89" t="str">
        <f>IF(ISBLANK(LeaveTracker[[#This Row],[Employee Name]]),"-----",VLOOKUP(LeaveTracker[[#This Row],[Employee Name]],Employees[[Employee Name]:[Office]],7))</f>
        <v>CTO-LICENSE</v>
      </c>
      <c r="F6300" s="89" t="str">
        <f>IF(ISBLANK(LeaveTracker[[#This Row],[Employee Name]]),"-----",VLOOKUP(LeaveTracker[[#This Row],[Employee Name]],Employees[[Employee Name]:[Office]],6))</f>
        <v>CASUAL</v>
      </c>
      <c r="G6300" s="90">
        <v>45090</v>
      </c>
      <c r="H6300" s="90">
        <v>45093</v>
      </c>
      <c r="I6300" s="92" t="s">
        <v>81</v>
      </c>
      <c r="K6300" s="61" t="str">
        <f ca="1">LeaveTracker[[#This Row],[Days]]&amp;" "&amp;LeaveTracker[[#This Row],[Type of Leave]]</f>
        <v>4 SL</v>
      </c>
      <c r="L6300" s="91">
        <f ca="1">NETWORKDAYS(LeaveTracker[[#This Row],[Start Date]],LeaveTracker[[#This Row],[End Date]],lstHolidays)</f>
        <v>4</v>
      </c>
      <c r="M6300" s="27"/>
    </row>
    <row r="6301" spans="1:13" ht="30" customHeight="1" x14ac:dyDescent="0.3">
      <c r="A6301" s="27">
        <f t="shared" si="73"/>
        <v>2488</v>
      </c>
      <c r="B6301" s="31">
        <v>45104</v>
      </c>
      <c r="C6301" s="31">
        <v>45100</v>
      </c>
      <c r="D6301" s="88" t="s">
        <v>1895</v>
      </c>
      <c r="E6301" s="89" t="str">
        <f>IF(ISBLANK(LeaveTracker[[#This Row],[Employee Name]]),"-----",VLOOKUP(LeaveTracker[[#This Row],[Employee Name]],Employees[[Employee Name]:[Office]],7))</f>
        <v>CTO-LICENSE</v>
      </c>
      <c r="F6301" s="89" t="str">
        <f>IF(ISBLANK(LeaveTracker[[#This Row],[Employee Name]]),"-----",VLOOKUP(LeaveTracker[[#This Row],[Employee Name]],Employees[[Employee Name]:[Office]],6))</f>
        <v>CASUAL</v>
      </c>
      <c r="G6301" s="90">
        <v>45096</v>
      </c>
      <c r="H6301" s="90">
        <v>45097</v>
      </c>
      <c r="I6301" s="92" t="s">
        <v>81</v>
      </c>
      <c r="K6301" s="61" t="str">
        <f ca="1">LeaveTracker[[#This Row],[Days]]&amp;" "&amp;LeaveTracker[[#This Row],[Type of Leave]]</f>
        <v>2 SL</v>
      </c>
      <c r="L6301" s="91">
        <f ca="1">NETWORKDAYS(LeaveTracker[[#This Row],[Start Date]],LeaveTracker[[#This Row],[End Date]],lstHolidays)</f>
        <v>2</v>
      </c>
      <c r="M6301" s="27"/>
    </row>
    <row r="6302" spans="1:13" ht="30" customHeight="1" x14ac:dyDescent="0.3">
      <c r="A6302" s="27">
        <f t="shared" si="73"/>
        <v>2489</v>
      </c>
      <c r="B6302" s="31">
        <v>45104</v>
      </c>
      <c r="C6302" s="31">
        <v>45100</v>
      </c>
      <c r="D6302" s="88" t="s">
        <v>1895</v>
      </c>
      <c r="E6302" s="89" t="str">
        <f>IF(ISBLANK(LeaveTracker[[#This Row],[Employee Name]]),"-----",VLOOKUP(LeaveTracker[[#This Row],[Employee Name]],Employees[[Employee Name]:[Office]],7))</f>
        <v>CTO-LICENSE</v>
      </c>
      <c r="F6302" s="89" t="str">
        <f>IF(ISBLANK(LeaveTracker[[#This Row],[Employee Name]]),"-----",VLOOKUP(LeaveTracker[[#This Row],[Employee Name]],Employees[[Employee Name]:[Office]],6))</f>
        <v>CASUAL</v>
      </c>
      <c r="G6302" s="90">
        <v>45099</v>
      </c>
      <c r="H6302" s="90">
        <v>45099</v>
      </c>
      <c r="I6302" s="92" t="s">
        <v>81</v>
      </c>
      <c r="K6302" s="61" t="str">
        <f ca="1">LeaveTracker[[#This Row],[Days]]&amp;" "&amp;LeaveTracker[[#This Row],[Type of Leave]]</f>
        <v>1 SL</v>
      </c>
      <c r="L6302" s="91">
        <f ca="1">NETWORKDAYS(LeaveTracker[[#This Row],[Start Date]],LeaveTracker[[#This Row],[End Date]],lstHolidays)</f>
        <v>1</v>
      </c>
      <c r="M6302" s="27"/>
    </row>
    <row r="6303" spans="1:13" ht="30" customHeight="1" x14ac:dyDescent="0.3">
      <c r="A6303" s="27">
        <f t="shared" si="73"/>
        <v>2490</v>
      </c>
      <c r="B6303" s="31">
        <v>45104</v>
      </c>
      <c r="C6303" s="31">
        <v>45097</v>
      </c>
      <c r="D6303" s="88" t="s">
        <v>1744</v>
      </c>
      <c r="E6303" s="89" t="str">
        <f>IF(ISBLANK(LeaveTracker[[#This Row],[Employee Name]]),"-----",VLOOKUP(LeaveTracker[[#This Row],[Employee Name]],Employees[[Employee Name]:[Office]],7))</f>
        <v>LCR</v>
      </c>
      <c r="F6303" s="89" t="str">
        <f>IF(ISBLANK(LeaveTracker[[#This Row],[Employee Name]]),"-----",VLOOKUP(LeaveTracker[[#This Row],[Employee Name]],Employees[[Employee Name]:[Office]],6))</f>
        <v>CASUAL</v>
      </c>
      <c r="G6303" s="90">
        <v>45096</v>
      </c>
      <c r="H6303" s="90">
        <v>45096</v>
      </c>
      <c r="I6303" s="92" t="s">
        <v>298</v>
      </c>
      <c r="K6303" s="61" t="str">
        <f ca="1">LeaveTracker[[#This Row],[Days]]&amp;" "&amp;LeaveTracker[[#This Row],[Type of Leave]]</f>
        <v>1 OTHER</v>
      </c>
      <c r="L6303" s="91">
        <f ca="1">NETWORKDAYS(LeaveTracker[[#This Row],[Start Date]],LeaveTracker[[#This Row],[End Date]],lstHolidays)</f>
        <v>1</v>
      </c>
      <c r="M6303" s="27"/>
    </row>
    <row r="6304" spans="1:13" ht="30" customHeight="1" x14ac:dyDescent="0.3">
      <c r="A6304" s="27">
        <f t="shared" si="73"/>
        <v>2491</v>
      </c>
      <c r="B6304" s="31">
        <v>45104</v>
      </c>
      <c r="C6304" s="31">
        <v>45100</v>
      </c>
      <c r="D6304" s="88" t="s">
        <v>2202</v>
      </c>
      <c r="E6304" s="89" t="str">
        <f>IF(ISBLANK(LeaveTracker[[#This Row],[Employee Name]]),"-----",VLOOKUP(LeaveTracker[[#This Row],[Employee Name]],Employees[[Employee Name]:[Office]],7))</f>
        <v>HALL OF JUSTICE</v>
      </c>
      <c r="F6304" s="89">
        <f>IF(ISBLANK(LeaveTracker[[#This Row],[Employee Name]]),"-----",VLOOKUP(LeaveTracker[[#This Row],[Employee Name]],Employees[[Employee Name]:[Office]],6))</f>
        <v>0</v>
      </c>
      <c r="G6304" s="90">
        <v>45097</v>
      </c>
      <c r="H6304" s="90">
        <v>45097</v>
      </c>
      <c r="I6304" s="92" t="s">
        <v>81</v>
      </c>
      <c r="K6304" s="61" t="str">
        <f ca="1">LeaveTracker[[#This Row],[Days]]&amp;" "&amp;LeaveTracker[[#This Row],[Type of Leave]]</f>
        <v>1 SL</v>
      </c>
      <c r="L6304" s="91">
        <f ca="1">NETWORKDAYS(LeaveTracker[[#This Row],[Start Date]],LeaveTracker[[#This Row],[End Date]],lstHolidays)</f>
        <v>1</v>
      </c>
      <c r="M6304" s="27"/>
    </row>
    <row r="6305" spans="1:13" ht="30" customHeight="1" x14ac:dyDescent="0.3">
      <c r="A6305" s="27">
        <f t="shared" si="73"/>
        <v>2492</v>
      </c>
      <c r="B6305" s="31">
        <v>45104</v>
      </c>
      <c r="C6305" s="31">
        <v>45091</v>
      </c>
      <c r="D6305" s="88" t="s">
        <v>2202</v>
      </c>
      <c r="E6305" s="89" t="str">
        <f>IF(ISBLANK(LeaveTracker[[#This Row],[Employee Name]]),"-----",VLOOKUP(LeaveTracker[[#This Row],[Employee Name]],Employees[[Employee Name]:[Office]],7))</f>
        <v>HALL OF JUSTICE</v>
      </c>
      <c r="F6305" s="89">
        <f>IF(ISBLANK(LeaveTracker[[#This Row],[Employee Name]]),"-----",VLOOKUP(LeaveTracker[[#This Row],[Employee Name]],Employees[[Employee Name]:[Office]],6))</f>
        <v>0</v>
      </c>
      <c r="G6305" s="90">
        <v>45090</v>
      </c>
      <c r="H6305" s="93">
        <v>45090</v>
      </c>
      <c r="I6305" s="92" t="s">
        <v>81</v>
      </c>
      <c r="K6305" s="61" t="str">
        <f ca="1">LeaveTracker[[#This Row],[Days]]&amp;" "&amp;LeaveTracker[[#This Row],[Type of Leave]]</f>
        <v>1 SL</v>
      </c>
      <c r="L6305" s="91">
        <f ca="1">NETWORKDAYS(LeaveTracker[[#This Row],[Start Date]],LeaveTracker[[#This Row],[End Date]],lstHolidays)</f>
        <v>1</v>
      </c>
      <c r="M6305" s="27"/>
    </row>
    <row r="6306" spans="1:13" ht="30" customHeight="1" x14ac:dyDescent="0.3">
      <c r="A6306" s="27">
        <f t="shared" si="73"/>
        <v>2493</v>
      </c>
      <c r="B6306" s="31">
        <v>45104</v>
      </c>
      <c r="C6306" s="31">
        <v>45091</v>
      </c>
      <c r="D6306" s="88" t="s">
        <v>2202</v>
      </c>
      <c r="E6306" s="89" t="str">
        <f>IF(ISBLANK(LeaveTracker[[#This Row],[Employee Name]]),"-----",VLOOKUP(LeaveTracker[[#This Row],[Employee Name]],Employees[[Employee Name]:[Office]],7))</f>
        <v>HALL OF JUSTICE</v>
      </c>
      <c r="F6306" s="89">
        <f>IF(ISBLANK(LeaveTracker[[#This Row],[Employee Name]]),"-----",VLOOKUP(LeaveTracker[[#This Row],[Employee Name]],Employees[[Employee Name]:[Office]],6))</f>
        <v>0</v>
      </c>
      <c r="G6306" s="90">
        <v>45085</v>
      </c>
      <c r="H6306" s="90">
        <v>45086</v>
      </c>
      <c r="I6306" s="92" t="s">
        <v>81</v>
      </c>
      <c r="K6306" s="61" t="str">
        <f ca="1">LeaveTracker[[#This Row],[Days]]&amp;" "&amp;LeaveTracker[[#This Row],[Type of Leave]]</f>
        <v>2 SL</v>
      </c>
      <c r="L6306" s="91">
        <f ca="1">NETWORKDAYS(LeaveTracker[[#This Row],[Start Date]],LeaveTracker[[#This Row],[End Date]],lstHolidays)</f>
        <v>2</v>
      </c>
      <c r="M6306" s="27"/>
    </row>
    <row r="6307" spans="1:13" ht="30" customHeight="1" x14ac:dyDescent="0.3">
      <c r="A6307" s="27">
        <f t="shared" si="73"/>
        <v>2494</v>
      </c>
      <c r="B6307" s="31">
        <v>45104</v>
      </c>
      <c r="C6307" s="31">
        <v>45095</v>
      </c>
      <c r="D6307" s="88" t="s">
        <v>2413</v>
      </c>
      <c r="E6307" s="89" t="str">
        <f>IF(ISBLANK(LeaveTracker[[#This Row],[Employee Name]]),"-----",VLOOKUP(LeaveTracker[[#This Row],[Employee Name]],Employees[[Employee Name]:[Office]],7))</f>
        <v>TCNHS</v>
      </c>
      <c r="F6307" s="89" t="str">
        <f>IF(ISBLANK(LeaveTracker[[#This Row],[Employee Name]]),"-----",VLOOKUP(LeaveTracker[[#This Row],[Employee Name]],Employees[[Employee Name]:[Office]],6))</f>
        <v>REGULAR</v>
      </c>
      <c r="G6307" s="90">
        <v>45139</v>
      </c>
      <c r="H6307" s="90">
        <v>45169</v>
      </c>
      <c r="I6307" s="92" t="s">
        <v>82</v>
      </c>
      <c r="J6307" s="43" t="s">
        <v>2414</v>
      </c>
      <c r="K6307" s="61" t="str">
        <f ca="1">LeaveTracker[[#This Row],[Days]]&amp;" "&amp;LeaveTracker[[#This Row],[Type of Leave]]</f>
        <v>23 VL</v>
      </c>
      <c r="L6307" s="91">
        <f ca="1">NETWORKDAYS(LeaveTracker[[#This Row],[Start Date]],LeaveTracker[[#This Row],[End Date]],lstHolidays)</f>
        <v>23</v>
      </c>
      <c r="M6307" s="27"/>
    </row>
    <row r="6308" spans="1:13" ht="30" customHeight="1" x14ac:dyDescent="0.3">
      <c r="A6308" s="27">
        <f t="shared" si="73"/>
        <v>2495</v>
      </c>
      <c r="B6308" s="31">
        <v>45104</v>
      </c>
      <c r="C6308" s="31">
        <v>45095</v>
      </c>
      <c r="D6308" s="88" t="s">
        <v>2413</v>
      </c>
      <c r="E6308" s="89" t="str">
        <f>IF(ISBLANK(LeaveTracker[[#This Row],[Employee Name]]),"-----",VLOOKUP(LeaveTracker[[#This Row],[Employee Name]],Employees[[Employee Name]:[Office]],7))</f>
        <v>TCNHS</v>
      </c>
      <c r="F6308" s="89" t="str">
        <f>IF(ISBLANK(LeaveTracker[[#This Row],[Employee Name]]),"-----",VLOOKUP(LeaveTracker[[#This Row],[Employee Name]],Employees[[Employee Name]:[Office]],6))</f>
        <v>REGULAR</v>
      </c>
      <c r="G6308" s="90">
        <v>45119</v>
      </c>
      <c r="H6308" s="90">
        <v>45120</v>
      </c>
      <c r="I6308" s="92" t="s">
        <v>82</v>
      </c>
      <c r="J6308" s="43" t="s">
        <v>2414</v>
      </c>
      <c r="K6308" s="61" t="str">
        <f ca="1">LeaveTracker[[#This Row],[Days]]&amp;" "&amp;LeaveTracker[[#This Row],[Type of Leave]]</f>
        <v>2 VL</v>
      </c>
      <c r="L6308" s="91">
        <f ca="1">NETWORKDAYS(LeaveTracker[[#This Row],[Start Date]],LeaveTracker[[#This Row],[End Date]],lstHolidays)</f>
        <v>2</v>
      </c>
      <c r="M6308" s="27"/>
    </row>
    <row r="6309" spans="1:13" ht="30" customHeight="1" x14ac:dyDescent="0.3">
      <c r="A6309" s="27">
        <f t="shared" ref="A6309:A6372" si="74">A6308+1</f>
        <v>2496</v>
      </c>
      <c r="B6309" s="31">
        <v>45104</v>
      </c>
      <c r="C6309" s="31">
        <v>45099</v>
      </c>
      <c r="D6309" s="88" t="s">
        <v>2030</v>
      </c>
      <c r="E6309" s="89" t="str">
        <f>IF(ISBLANK(LeaveTracker[[#This Row],[Employee Name]]),"-----",VLOOKUP(LeaveTracker[[#This Row],[Employee Name]],Employees[[Employee Name]:[Office]],7))</f>
        <v>EDP</v>
      </c>
      <c r="F6309" s="89" t="str">
        <f>IF(ISBLANK(LeaveTracker[[#This Row],[Employee Name]]),"-----",VLOOKUP(LeaveTracker[[#This Row],[Employee Name]],Employees[[Employee Name]:[Office]],6))</f>
        <v>CASUAL</v>
      </c>
      <c r="G6309" s="90">
        <v>45097</v>
      </c>
      <c r="H6309" s="90">
        <v>45097</v>
      </c>
      <c r="I6309" s="92" t="s">
        <v>81</v>
      </c>
      <c r="K6309" s="61" t="str">
        <f ca="1">LeaveTracker[[#This Row],[Days]]&amp;" "&amp;LeaveTracker[[#This Row],[Type of Leave]]</f>
        <v>1 SL</v>
      </c>
      <c r="L6309" s="91">
        <f ca="1">NETWORKDAYS(LeaveTracker[[#This Row],[Start Date]],LeaveTracker[[#This Row],[End Date]],lstHolidays)</f>
        <v>1</v>
      </c>
      <c r="M6309" s="27"/>
    </row>
    <row r="6310" spans="1:13" ht="30" customHeight="1" x14ac:dyDescent="0.3">
      <c r="A6310" s="27">
        <f t="shared" si="74"/>
        <v>2497</v>
      </c>
      <c r="B6310" s="31">
        <v>45104</v>
      </c>
      <c r="C6310" s="31">
        <v>45097</v>
      </c>
      <c r="D6310" s="88" t="s">
        <v>925</v>
      </c>
      <c r="E6310" s="89" t="str">
        <f>IF(ISBLANK(LeaveTracker[[#This Row],[Employee Name]]),"-----",VLOOKUP(LeaveTracker[[#This Row],[Employee Name]],Employees[[Employee Name]:[Office]],7))</f>
        <v>TCNHS</v>
      </c>
      <c r="F6310" s="89" t="str">
        <f>IF(ISBLANK(LeaveTracker[[#This Row],[Employee Name]]),"-----",VLOOKUP(LeaveTracker[[#This Row],[Employee Name]],Employees[[Employee Name]:[Office]],6))</f>
        <v>REGULAR</v>
      </c>
      <c r="G6310" s="90">
        <v>45103</v>
      </c>
      <c r="H6310" s="90">
        <v>45104</v>
      </c>
      <c r="I6310" s="92" t="s">
        <v>298</v>
      </c>
      <c r="K6310" s="61" t="str">
        <f ca="1">LeaveTracker[[#This Row],[Days]]&amp;" "&amp;LeaveTracker[[#This Row],[Type of Leave]]</f>
        <v>2 OTHER</v>
      </c>
      <c r="L6310" s="91">
        <f ca="1">NETWORKDAYS(LeaveTracker[[#This Row],[Start Date]],LeaveTracker[[#This Row],[End Date]],lstHolidays)</f>
        <v>2</v>
      </c>
      <c r="M6310" s="27"/>
    </row>
    <row r="6311" spans="1:13" ht="30" customHeight="1" x14ac:dyDescent="0.3">
      <c r="A6311" s="27">
        <f t="shared" si="74"/>
        <v>2498</v>
      </c>
      <c r="B6311" s="31">
        <v>45104</v>
      </c>
      <c r="C6311" s="31">
        <v>45097</v>
      </c>
      <c r="D6311" s="88" t="s">
        <v>925</v>
      </c>
      <c r="E6311" s="89" t="str">
        <f>IF(ISBLANK(LeaveTracker[[#This Row],[Employee Name]]),"-----",VLOOKUP(LeaveTracker[[#This Row],[Employee Name]],Employees[[Employee Name]:[Office]],7))</f>
        <v>TCNHS</v>
      </c>
      <c r="F6311" s="89" t="str">
        <f>IF(ISBLANK(LeaveTracker[[#This Row],[Employee Name]]),"-----",VLOOKUP(LeaveTracker[[#This Row],[Employee Name]],Employees[[Employee Name]:[Office]],6))</f>
        <v>REGULAR</v>
      </c>
      <c r="G6311" s="90">
        <v>45107</v>
      </c>
      <c r="H6311" s="90">
        <v>45107</v>
      </c>
      <c r="I6311" s="92" t="s">
        <v>298</v>
      </c>
      <c r="K6311" s="61" t="str">
        <f ca="1">LeaveTracker[[#This Row],[Days]]&amp;" "&amp;LeaveTracker[[#This Row],[Type of Leave]]</f>
        <v>1 OTHER</v>
      </c>
      <c r="L6311" s="91">
        <f ca="1">NETWORKDAYS(LeaveTracker[[#This Row],[Start Date]],LeaveTracker[[#This Row],[End Date]],lstHolidays)</f>
        <v>1</v>
      </c>
      <c r="M6311" s="27"/>
    </row>
    <row r="6312" spans="1:13" ht="30" customHeight="1" x14ac:dyDescent="0.3">
      <c r="A6312" s="27">
        <f t="shared" si="74"/>
        <v>2499</v>
      </c>
      <c r="B6312" s="31">
        <v>45104</v>
      </c>
      <c r="C6312" s="31">
        <v>45097</v>
      </c>
      <c r="D6312" s="88" t="s">
        <v>849</v>
      </c>
      <c r="E6312" s="89" t="str">
        <f>IF(ISBLANK(LeaveTracker[[#This Row],[Employee Name]]),"-----",VLOOKUP(LeaveTracker[[#This Row],[Employee Name]],Employees[[Employee Name]:[Office]],7))</f>
        <v>MO</v>
      </c>
      <c r="F6312" s="89" t="str">
        <f>IF(ISBLANK(LeaveTracker[[#This Row],[Employee Name]]),"-----",VLOOKUP(LeaveTracker[[#This Row],[Employee Name]],Employees[[Employee Name]:[Office]],6))</f>
        <v>REGULAR</v>
      </c>
      <c r="G6312" s="90">
        <v>45096</v>
      </c>
      <c r="H6312" s="90">
        <v>45096</v>
      </c>
      <c r="I6312" s="92" t="s">
        <v>81</v>
      </c>
      <c r="K6312" s="61" t="str">
        <f ca="1">LeaveTracker[[#This Row],[Days]]&amp;" "&amp;LeaveTracker[[#This Row],[Type of Leave]]</f>
        <v>1 SL</v>
      </c>
      <c r="L6312" s="91">
        <f ca="1">NETWORKDAYS(LeaveTracker[[#This Row],[Start Date]],LeaveTracker[[#This Row],[End Date]],lstHolidays)</f>
        <v>1</v>
      </c>
      <c r="M6312" s="27"/>
    </row>
    <row r="6313" spans="1:13" ht="30" customHeight="1" x14ac:dyDescent="0.3">
      <c r="A6313" s="27">
        <f t="shared" si="74"/>
        <v>2500</v>
      </c>
      <c r="B6313" s="31">
        <v>45104</v>
      </c>
      <c r="C6313" s="31">
        <v>45094</v>
      </c>
      <c r="D6313" s="88" t="s">
        <v>1865</v>
      </c>
      <c r="E6313" s="89" t="str">
        <f>IF(ISBLANK(LeaveTracker[[#This Row],[Employee Name]]),"-----",VLOOKUP(LeaveTracker[[#This Row],[Employee Name]],Employees[[Employee Name]:[Office]],7))</f>
        <v>TICC</v>
      </c>
      <c r="F6313" s="89" t="str">
        <f>IF(ISBLANK(LeaveTracker[[#This Row],[Employee Name]]),"-----",VLOOKUP(LeaveTracker[[#This Row],[Employee Name]],Employees[[Employee Name]:[Office]],6))</f>
        <v>CASUAL</v>
      </c>
      <c r="G6313" s="90">
        <v>45091</v>
      </c>
      <c r="H6313" s="90">
        <v>45092</v>
      </c>
      <c r="I6313" s="92" t="s">
        <v>81</v>
      </c>
      <c r="K6313" s="61" t="str">
        <f ca="1">LeaveTracker[[#This Row],[Days]]&amp;" "&amp;LeaveTracker[[#This Row],[Type of Leave]]</f>
        <v>2 SL</v>
      </c>
      <c r="L6313" s="91">
        <f ca="1">NETWORKDAYS(LeaveTracker[[#This Row],[Start Date]],LeaveTracker[[#This Row],[End Date]],lstHolidays)</f>
        <v>2</v>
      </c>
      <c r="M6313" s="27"/>
    </row>
    <row r="6314" spans="1:13" ht="30" customHeight="1" x14ac:dyDescent="0.3">
      <c r="A6314" s="27">
        <f t="shared" si="74"/>
        <v>2501</v>
      </c>
      <c r="B6314" s="31">
        <v>45104</v>
      </c>
      <c r="C6314" s="31">
        <v>45094</v>
      </c>
      <c r="D6314" s="88" t="s">
        <v>1865</v>
      </c>
      <c r="E6314" s="89" t="str">
        <f>IF(ISBLANK(LeaveTracker[[#This Row],[Employee Name]]),"-----",VLOOKUP(LeaveTracker[[#This Row],[Employee Name]],Employees[[Employee Name]:[Office]],7))</f>
        <v>TICC</v>
      </c>
      <c r="F6314" s="89" t="str">
        <f>IF(ISBLANK(LeaveTracker[[#This Row],[Employee Name]]),"-----",VLOOKUP(LeaveTracker[[#This Row],[Employee Name]],Employees[[Employee Name]:[Office]],6))</f>
        <v>CASUAL</v>
      </c>
      <c r="G6314" s="90">
        <v>45100</v>
      </c>
      <c r="H6314" s="90">
        <v>45100</v>
      </c>
      <c r="I6314" s="92" t="s">
        <v>82</v>
      </c>
      <c r="K6314" s="61" t="str">
        <f ca="1">LeaveTracker[[#This Row],[Days]]&amp;" "&amp;LeaveTracker[[#This Row],[Type of Leave]]</f>
        <v>1 VL</v>
      </c>
      <c r="L6314" s="91">
        <f ca="1">NETWORKDAYS(LeaveTracker[[#This Row],[Start Date]],LeaveTracker[[#This Row],[End Date]],lstHolidays)</f>
        <v>1</v>
      </c>
      <c r="M6314" s="27"/>
    </row>
    <row r="6315" spans="1:13" ht="30" customHeight="1" x14ac:dyDescent="0.3">
      <c r="A6315" s="27">
        <f t="shared" si="74"/>
        <v>2502</v>
      </c>
      <c r="B6315" s="31">
        <v>45104</v>
      </c>
      <c r="C6315" s="31">
        <v>45094</v>
      </c>
      <c r="D6315" s="88" t="s">
        <v>1865</v>
      </c>
      <c r="E6315" s="89" t="str">
        <f>IF(ISBLANK(LeaveTracker[[#This Row],[Employee Name]]),"-----",VLOOKUP(LeaveTracker[[#This Row],[Employee Name]],Employees[[Employee Name]:[Office]],7))</f>
        <v>TICC</v>
      </c>
      <c r="F6315" s="89" t="str">
        <f>IF(ISBLANK(LeaveTracker[[#This Row],[Employee Name]]),"-----",VLOOKUP(LeaveTracker[[#This Row],[Employee Name]],Employees[[Employee Name]:[Office]],6))</f>
        <v>CASUAL</v>
      </c>
      <c r="G6315" s="90">
        <v>45103</v>
      </c>
      <c r="H6315" s="90">
        <v>45104</v>
      </c>
      <c r="I6315" s="92" t="s">
        <v>82</v>
      </c>
      <c r="K6315" s="61" t="str">
        <f ca="1">LeaveTracker[[#This Row],[Days]]&amp;" "&amp;LeaveTracker[[#This Row],[Type of Leave]]</f>
        <v>2 VL</v>
      </c>
      <c r="L6315" s="91">
        <f ca="1">NETWORKDAYS(LeaveTracker[[#This Row],[Start Date]],LeaveTracker[[#This Row],[End Date]],lstHolidays)</f>
        <v>2</v>
      </c>
      <c r="M6315" s="27"/>
    </row>
    <row r="6316" spans="1:13" ht="30" customHeight="1" x14ac:dyDescent="0.3">
      <c r="A6316" s="27">
        <f t="shared" si="74"/>
        <v>2503</v>
      </c>
      <c r="B6316" s="31">
        <v>45104</v>
      </c>
      <c r="C6316" s="31">
        <v>45094</v>
      </c>
      <c r="D6316" s="88" t="s">
        <v>1879</v>
      </c>
      <c r="E6316" s="89" t="str">
        <f>IF(ISBLANK(LeaveTracker[[#This Row],[Employee Name]]),"-----",VLOOKUP(LeaveTracker[[#This Row],[Employee Name]],Employees[[Employee Name]:[Office]],7))</f>
        <v>TICC</v>
      </c>
      <c r="F6316" s="89" t="str">
        <f>IF(ISBLANK(LeaveTracker[[#This Row],[Employee Name]]),"-----",VLOOKUP(LeaveTracker[[#This Row],[Employee Name]],Employees[[Employee Name]:[Office]],6))</f>
        <v>CASUAL</v>
      </c>
      <c r="G6316" s="90">
        <v>45087</v>
      </c>
      <c r="H6316" s="90">
        <v>45087</v>
      </c>
      <c r="I6316" s="92" t="s">
        <v>81</v>
      </c>
      <c r="K6316" s="61" t="str">
        <f ca="1">LeaveTracker[[#This Row],[Days]]&amp;" "&amp;LeaveTracker[[#This Row],[Type of Leave]]</f>
        <v>0 SL</v>
      </c>
      <c r="L6316" s="91">
        <f ca="1">NETWORKDAYS(LeaveTracker[[#This Row],[Start Date]],LeaveTracker[[#This Row],[End Date]],lstHolidays)</f>
        <v>0</v>
      </c>
      <c r="M6316" s="27"/>
    </row>
    <row r="6317" spans="1:13" ht="30" customHeight="1" x14ac:dyDescent="0.3">
      <c r="A6317" s="27">
        <f t="shared" si="74"/>
        <v>2504</v>
      </c>
      <c r="B6317" s="31">
        <v>45104</v>
      </c>
      <c r="C6317" s="31">
        <v>45099</v>
      </c>
      <c r="D6317" s="88" t="s">
        <v>1823</v>
      </c>
      <c r="E6317" s="89" t="str">
        <f>IF(ISBLANK(LeaveTracker[[#This Row],[Employee Name]]),"-----",VLOOKUP(LeaveTracker[[#This Row],[Employee Name]],Employees[[Employee Name]:[Office]],7))</f>
        <v>TICC</v>
      </c>
      <c r="F6317" s="89" t="str">
        <f>IF(ISBLANK(LeaveTracker[[#This Row],[Employee Name]]),"-----",VLOOKUP(LeaveTracker[[#This Row],[Employee Name]],Employees[[Employee Name]:[Office]],6))</f>
        <v>CASUAL</v>
      </c>
      <c r="G6317" s="90">
        <v>45096</v>
      </c>
      <c r="H6317" s="90">
        <v>45097</v>
      </c>
      <c r="I6317" s="92" t="s">
        <v>81</v>
      </c>
      <c r="K6317" s="61" t="str">
        <f ca="1">LeaveTracker[[#This Row],[Days]]&amp;" "&amp;LeaveTracker[[#This Row],[Type of Leave]]</f>
        <v>2 SL</v>
      </c>
      <c r="L6317" s="91">
        <f ca="1">NETWORKDAYS(LeaveTracker[[#This Row],[Start Date]],LeaveTracker[[#This Row],[End Date]],lstHolidays)</f>
        <v>2</v>
      </c>
      <c r="M6317" s="27"/>
    </row>
    <row r="6318" spans="1:13" ht="30" customHeight="1" x14ac:dyDescent="0.3">
      <c r="A6318" s="27">
        <f t="shared" si="74"/>
        <v>2505</v>
      </c>
      <c r="B6318" s="31">
        <v>45104</v>
      </c>
      <c r="C6318" s="31">
        <v>45100</v>
      </c>
      <c r="D6318" s="88" t="s">
        <v>1970</v>
      </c>
      <c r="E6318" s="89" t="str">
        <f>IF(ISBLANK(LeaveTracker[[#This Row],[Employee Name]]),"-----",VLOOKUP(LeaveTracker[[#This Row],[Employee Name]],Employees[[Employee Name]:[Office]],7))</f>
        <v>TICC</v>
      </c>
      <c r="F6318" s="89" t="str">
        <f>IF(ISBLANK(LeaveTracker[[#This Row],[Employee Name]]),"-----",VLOOKUP(LeaveTracker[[#This Row],[Employee Name]],Employees[[Employee Name]:[Office]],6))</f>
        <v>CASUAL</v>
      </c>
      <c r="G6318" s="90">
        <v>45112</v>
      </c>
      <c r="H6318" s="90">
        <v>45114</v>
      </c>
      <c r="I6318" s="92" t="s">
        <v>82</v>
      </c>
      <c r="K6318" s="61" t="str">
        <f ca="1">LeaveTracker[[#This Row],[Days]]&amp;" "&amp;LeaveTracker[[#This Row],[Type of Leave]]</f>
        <v>3 VL</v>
      </c>
      <c r="L6318" s="91">
        <f ca="1">NETWORKDAYS(LeaveTracker[[#This Row],[Start Date]],LeaveTracker[[#This Row],[End Date]],lstHolidays)</f>
        <v>3</v>
      </c>
      <c r="M6318" s="27"/>
    </row>
    <row r="6319" spans="1:13" ht="30" customHeight="1" x14ac:dyDescent="0.3">
      <c r="A6319" s="27">
        <f t="shared" si="74"/>
        <v>2506</v>
      </c>
      <c r="B6319" s="31">
        <v>45104</v>
      </c>
      <c r="C6319" s="31">
        <v>45099</v>
      </c>
      <c r="D6319" s="88" t="s">
        <v>833</v>
      </c>
      <c r="E6319" s="89" t="str">
        <f>IF(ISBLANK(LeaveTracker[[#This Row],[Employee Name]]),"-----",VLOOKUP(LeaveTracker[[#This Row],[Employee Name]],Employees[[Employee Name]:[Office]],7))</f>
        <v>CTO</v>
      </c>
      <c r="F6319" s="89" t="str">
        <f>IF(ISBLANK(LeaveTracker[[#This Row],[Employee Name]]),"-----",VLOOKUP(LeaveTracker[[#This Row],[Employee Name]],Employees[[Employee Name]:[Office]],6))</f>
        <v>REGULAR</v>
      </c>
      <c r="G6319" s="90">
        <v>45120</v>
      </c>
      <c r="H6319" s="90">
        <v>45120</v>
      </c>
      <c r="I6319" s="92" t="s">
        <v>298</v>
      </c>
      <c r="J6319" s="43" t="s">
        <v>1003</v>
      </c>
      <c r="K6319" s="61" t="str">
        <f ca="1">LeaveTracker[[#This Row],[Days]]&amp;" "&amp;LeaveTracker[[#This Row],[Type of Leave]]</f>
        <v>1 OTHER</v>
      </c>
      <c r="L6319" s="91">
        <f ca="1">NETWORKDAYS(LeaveTracker[[#This Row],[Start Date]],LeaveTracker[[#This Row],[End Date]],lstHolidays)</f>
        <v>1</v>
      </c>
      <c r="M6319" s="27"/>
    </row>
    <row r="6320" spans="1:13" ht="30" customHeight="1" x14ac:dyDescent="0.3">
      <c r="A6320" s="27">
        <f t="shared" si="74"/>
        <v>2507</v>
      </c>
      <c r="B6320" s="31">
        <v>45104</v>
      </c>
      <c r="C6320" s="31">
        <v>45100</v>
      </c>
      <c r="D6320" s="88" t="s">
        <v>1814</v>
      </c>
      <c r="E6320" s="89" t="str">
        <f>IF(ISBLANK(LeaveTracker[[#This Row],[Employee Name]]),"-----",VLOOKUP(LeaveTracker[[#This Row],[Employee Name]],Employees[[Employee Name]:[Office]],7))</f>
        <v>HOUSING</v>
      </c>
      <c r="F6320" s="89" t="str">
        <f>IF(ISBLANK(LeaveTracker[[#This Row],[Employee Name]]),"-----",VLOOKUP(LeaveTracker[[#This Row],[Employee Name]],Employees[[Employee Name]:[Office]],6))</f>
        <v>CASUAL</v>
      </c>
      <c r="G6320" s="90">
        <v>45110</v>
      </c>
      <c r="H6320" s="90">
        <v>45112</v>
      </c>
      <c r="I6320" s="92" t="s">
        <v>82</v>
      </c>
      <c r="K6320" s="61" t="str">
        <f ca="1">LeaveTracker[[#This Row],[Days]]&amp;" "&amp;LeaveTracker[[#This Row],[Type of Leave]]</f>
        <v>3 VL</v>
      </c>
      <c r="L6320" s="91">
        <f ca="1">NETWORKDAYS(LeaveTracker[[#This Row],[Start Date]],LeaveTracker[[#This Row],[End Date]],lstHolidays)</f>
        <v>3</v>
      </c>
      <c r="M6320" s="27"/>
    </row>
    <row r="6321" spans="1:13" ht="30" customHeight="1" x14ac:dyDescent="0.3">
      <c r="A6321" s="27">
        <f t="shared" si="74"/>
        <v>2508</v>
      </c>
      <c r="B6321" s="31">
        <v>45104</v>
      </c>
      <c r="C6321" s="31">
        <v>45100</v>
      </c>
      <c r="D6321" s="88" t="s">
        <v>1814</v>
      </c>
      <c r="E6321" s="89" t="str">
        <f>IF(ISBLANK(LeaveTracker[[#This Row],[Employee Name]]),"-----",VLOOKUP(LeaveTracker[[#This Row],[Employee Name]],Employees[[Employee Name]:[Office]],7))</f>
        <v>HOUSING</v>
      </c>
      <c r="F6321" s="89" t="str">
        <f>IF(ISBLANK(LeaveTracker[[#This Row],[Employee Name]]),"-----",VLOOKUP(LeaveTracker[[#This Row],[Employee Name]],Employees[[Employee Name]:[Office]],6))</f>
        <v>CASUAL</v>
      </c>
      <c r="G6321" s="90">
        <v>45097</v>
      </c>
      <c r="H6321" s="90">
        <v>45097</v>
      </c>
      <c r="I6321" s="92" t="s">
        <v>81</v>
      </c>
      <c r="K6321" s="61" t="str">
        <f ca="1">LeaveTracker[[#This Row],[Days]]&amp;" "&amp;LeaveTracker[[#This Row],[Type of Leave]]</f>
        <v>1 SL</v>
      </c>
      <c r="L6321" s="91">
        <f ca="1">NETWORKDAYS(LeaveTracker[[#This Row],[Start Date]],LeaveTracker[[#This Row],[End Date]],lstHolidays)</f>
        <v>1</v>
      </c>
      <c r="M6321" s="27"/>
    </row>
    <row r="6322" spans="1:13" ht="30" customHeight="1" x14ac:dyDescent="0.3">
      <c r="A6322" s="27">
        <f t="shared" si="74"/>
        <v>2509</v>
      </c>
      <c r="B6322" s="31">
        <v>45104</v>
      </c>
      <c r="C6322" s="31">
        <v>45100</v>
      </c>
      <c r="D6322" s="88" t="s">
        <v>1814</v>
      </c>
      <c r="E6322" s="89" t="str">
        <f>IF(ISBLANK(LeaveTracker[[#This Row],[Employee Name]]),"-----",VLOOKUP(LeaveTracker[[#This Row],[Employee Name]],Employees[[Employee Name]:[Office]],7))</f>
        <v>HOUSING</v>
      </c>
      <c r="F6322" s="89" t="str">
        <f>IF(ISBLANK(LeaveTracker[[#This Row],[Employee Name]]),"-----",VLOOKUP(LeaveTracker[[#This Row],[Employee Name]],Employees[[Employee Name]:[Office]],6))</f>
        <v>CASUAL</v>
      </c>
      <c r="G6322" s="90">
        <v>45099</v>
      </c>
      <c r="H6322" s="90">
        <v>45099</v>
      </c>
      <c r="I6322" s="92" t="s">
        <v>81</v>
      </c>
      <c r="K6322" s="61" t="str">
        <f ca="1">LeaveTracker[[#This Row],[Days]]&amp;" "&amp;LeaveTracker[[#This Row],[Type of Leave]]</f>
        <v>1 SL</v>
      </c>
      <c r="L6322" s="91">
        <f ca="1">NETWORKDAYS(LeaveTracker[[#This Row],[Start Date]],LeaveTracker[[#This Row],[End Date]],lstHolidays)</f>
        <v>1</v>
      </c>
      <c r="M6322" s="27"/>
    </row>
    <row r="6323" spans="1:13" ht="30" customHeight="1" x14ac:dyDescent="0.3">
      <c r="A6323" s="27">
        <f t="shared" si="74"/>
        <v>2510</v>
      </c>
      <c r="B6323" s="31">
        <v>45104</v>
      </c>
      <c r="C6323" s="31">
        <v>45086</v>
      </c>
      <c r="D6323" s="88" t="s">
        <v>2419</v>
      </c>
      <c r="E6323" s="89" t="str">
        <f>IF(ISBLANK(LeaveTracker[[#This Row],[Employee Name]]),"-----",VLOOKUP(LeaveTracker[[#This Row],[Employee Name]],Employees[[Employee Name]:[Office]],7))</f>
        <v>CTO</v>
      </c>
      <c r="F6323" s="89" t="str">
        <f>IF(ISBLANK(LeaveTracker[[#This Row],[Employee Name]]),"-----",VLOOKUP(LeaveTracker[[#This Row],[Employee Name]],Employees[[Employee Name]:[Office]],6))</f>
        <v>REGULAR</v>
      </c>
      <c r="G6323" s="90">
        <v>45085</v>
      </c>
      <c r="H6323" s="90">
        <v>45085</v>
      </c>
      <c r="I6323" s="92" t="s">
        <v>81</v>
      </c>
      <c r="K6323" s="61" t="str">
        <f ca="1">LeaveTracker[[#This Row],[Days]]&amp;" "&amp;LeaveTracker[[#This Row],[Type of Leave]]</f>
        <v>1 SL</v>
      </c>
      <c r="L6323" s="91">
        <f ca="1">NETWORKDAYS(LeaveTracker[[#This Row],[Start Date]],LeaveTracker[[#This Row],[End Date]],lstHolidays)</f>
        <v>1</v>
      </c>
      <c r="M6323" s="27"/>
    </row>
    <row r="6324" spans="1:13" ht="30" customHeight="1" x14ac:dyDescent="0.3">
      <c r="A6324" s="27">
        <f t="shared" si="74"/>
        <v>2511</v>
      </c>
      <c r="B6324" s="31">
        <v>45104</v>
      </c>
      <c r="C6324" s="31">
        <v>45085</v>
      </c>
      <c r="D6324" s="88" t="s">
        <v>1944</v>
      </c>
      <c r="E6324" s="89">
        <f>IF(ISBLANK(LeaveTracker[[#This Row],[Employee Name]]),"-----",VLOOKUP(LeaveTracker[[#This Row],[Employee Name]],Employees[[Employee Name]:[Office]],7))</f>
        <v>0</v>
      </c>
      <c r="F6324" s="89" t="str">
        <f>IF(ISBLANK(LeaveTracker[[#This Row],[Employee Name]]),"-----",VLOOKUP(LeaveTracker[[#This Row],[Employee Name]],Employees[[Employee Name]:[Office]],6))</f>
        <v>JOBCON</v>
      </c>
      <c r="G6324" s="90">
        <v>45084</v>
      </c>
      <c r="H6324" s="90">
        <v>45084</v>
      </c>
      <c r="I6324" s="92" t="s">
        <v>81</v>
      </c>
      <c r="J6324" s="43" t="s">
        <v>2392</v>
      </c>
      <c r="K6324" s="61" t="str">
        <f ca="1">LeaveTracker[[#This Row],[Days]]&amp;" "&amp;LeaveTracker[[#This Row],[Type of Leave]]</f>
        <v>1 SL</v>
      </c>
      <c r="L6324" s="91">
        <f ca="1">NETWORKDAYS(LeaveTracker[[#This Row],[Start Date]],LeaveTracker[[#This Row],[End Date]],lstHolidays)</f>
        <v>1</v>
      </c>
      <c r="M6324" s="27"/>
    </row>
    <row r="6325" spans="1:13" ht="30" customHeight="1" x14ac:dyDescent="0.3">
      <c r="A6325" s="27">
        <f t="shared" si="74"/>
        <v>2512</v>
      </c>
      <c r="B6325" s="31">
        <v>45104</v>
      </c>
      <c r="C6325" s="31">
        <v>45103</v>
      </c>
      <c r="D6325" s="88" t="s">
        <v>371</v>
      </c>
      <c r="E6325" s="89" t="str">
        <f>IF(ISBLANK(LeaveTracker[[#This Row],[Employee Name]]),"-----",VLOOKUP(LeaveTracker[[#This Row],[Employee Name]],Employees[[Employee Name]:[Office]],7))</f>
        <v>LIBRARY</v>
      </c>
      <c r="F6325" s="89" t="str">
        <f>IF(ISBLANK(LeaveTracker[[#This Row],[Employee Name]]),"-----",VLOOKUP(LeaveTracker[[#This Row],[Employee Name]],Employees[[Employee Name]:[Office]],6))</f>
        <v>REGULAR</v>
      </c>
      <c r="G6325" s="90">
        <v>45100</v>
      </c>
      <c r="H6325" s="90">
        <v>45101</v>
      </c>
      <c r="I6325" s="92" t="s">
        <v>81</v>
      </c>
      <c r="K6325" s="61" t="str">
        <f ca="1">LeaveTracker[[#This Row],[Days]]&amp;" "&amp;LeaveTracker[[#This Row],[Type of Leave]]</f>
        <v>1 SL</v>
      </c>
      <c r="L6325" s="91">
        <f ca="1">NETWORKDAYS(LeaveTracker[[#This Row],[Start Date]],LeaveTracker[[#This Row],[End Date]],lstHolidays)</f>
        <v>1</v>
      </c>
      <c r="M6325" s="27"/>
    </row>
    <row r="6326" spans="1:13" ht="30" customHeight="1" x14ac:dyDescent="0.3">
      <c r="A6326" s="27">
        <f t="shared" si="74"/>
        <v>2513</v>
      </c>
      <c r="B6326" s="31">
        <v>45104</v>
      </c>
      <c r="C6326" s="31">
        <v>45103</v>
      </c>
      <c r="D6326" s="88" t="s">
        <v>837</v>
      </c>
      <c r="E6326" s="89" t="str">
        <f>IF(ISBLANK(LeaveTracker[[#This Row],[Employee Name]]),"-----",VLOOKUP(LeaveTracker[[#This Row],[Employee Name]],Employees[[Employee Name]:[Office]],7))</f>
        <v>CTO</v>
      </c>
      <c r="F6326" s="89" t="str">
        <f>IF(ISBLANK(LeaveTracker[[#This Row],[Employee Name]]),"-----",VLOOKUP(LeaveTracker[[#This Row],[Employee Name]],Employees[[Employee Name]:[Office]],6))</f>
        <v>REGULAR</v>
      </c>
      <c r="G6326" s="90">
        <v>45112</v>
      </c>
      <c r="H6326" s="90">
        <v>45114</v>
      </c>
      <c r="I6326" s="92" t="s">
        <v>82</v>
      </c>
      <c r="K6326" s="61" t="str">
        <f ca="1">LeaveTracker[[#This Row],[Days]]&amp;" "&amp;LeaveTracker[[#This Row],[Type of Leave]]</f>
        <v>3 VL</v>
      </c>
      <c r="L6326" s="91">
        <f ca="1">NETWORKDAYS(LeaveTracker[[#This Row],[Start Date]],LeaveTracker[[#This Row],[End Date]],lstHolidays)</f>
        <v>3</v>
      </c>
      <c r="M6326" s="27"/>
    </row>
    <row r="6327" spans="1:13" ht="30" customHeight="1" x14ac:dyDescent="0.3">
      <c r="A6327" s="27">
        <f t="shared" si="74"/>
        <v>2514</v>
      </c>
      <c r="B6327" s="31">
        <v>45104</v>
      </c>
      <c r="C6327" s="31">
        <v>45103</v>
      </c>
      <c r="D6327" s="88" t="s">
        <v>407</v>
      </c>
      <c r="E6327" s="89" t="str">
        <f>IF(ISBLANK(LeaveTracker[[#This Row],[Employee Name]]),"-----",VLOOKUP(LeaveTracker[[#This Row],[Employee Name]],Employees[[Employee Name]:[Office]],7))</f>
        <v>CTO</v>
      </c>
      <c r="F6327" s="89" t="str">
        <f>IF(ISBLANK(LeaveTracker[[#This Row],[Employee Name]]),"-----",VLOOKUP(LeaveTracker[[#This Row],[Employee Name]],Employees[[Employee Name]:[Office]],6))</f>
        <v>REGULAR</v>
      </c>
      <c r="G6327" s="90">
        <v>45107</v>
      </c>
      <c r="H6327" s="90">
        <v>45107</v>
      </c>
      <c r="I6327" s="92" t="s">
        <v>298</v>
      </c>
      <c r="K6327" s="61" t="str">
        <f ca="1">LeaveTracker[[#This Row],[Days]]&amp;" "&amp;LeaveTracker[[#This Row],[Type of Leave]]</f>
        <v>1 OTHER</v>
      </c>
      <c r="L6327" s="91">
        <f ca="1">NETWORKDAYS(LeaveTracker[[#This Row],[Start Date]],LeaveTracker[[#This Row],[End Date]],lstHolidays)</f>
        <v>1</v>
      </c>
      <c r="M6327" s="27"/>
    </row>
    <row r="6328" spans="1:13" ht="30" customHeight="1" x14ac:dyDescent="0.3">
      <c r="A6328" s="27">
        <f t="shared" si="74"/>
        <v>2515</v>
      </c>
      <c r="B6328" s="31">
        <v>45104</v>
      </c>
      <c r="C6328" s="31">
        <v>45096</v>
      </c>
      <c r="D6328" s="88" t="s">
        <v>730</v>
      </c>
      <c r="E6328" s="89" t="str">
        <f>IF(ISBLANK(LeaveTracker[[#This Row],[Employee Name]]),"-----",VLOOKUP(LeaveTracker[[#This Row],[Employee Name]],Employees[[Employee Name]:[Office]],7))</f>
        <v>SP</v>
      </c>
      <c r="F6328" s="89" t="str">
        <f>IF(ISBLANK(LeaveTracker[[#This Row],[Employee Name]]),"-----",VLOOKUP(LeaveTracker[[#This Row],[Employee Name]],Employees[[Employee Name]:[Office]],6))</f>
        <v>REGULAR</v>
      </c>
      <c r="G6328" s="90">
        <v>45104</v>
      </c>
      <c r="H6328" s="90">
        <v>45104</v>
      </c>
      <c r="I6328" s="92" t="s">
        <v>298</v>
      </c>
      <c r="J6328" s="43" t="s">
        <v>1003</v>
      </c>
      <c r="K6328" s="61" t="str">
        <f ca="1">LeaveTracker[[#This Row],[Days]]&amp;" "&amp;LeaveTracker[[#This Row],[Type of Leave]]</f>
        <v>1 OTHER</v>
      </c>
      <c r="L6328" s="91">
        <f ca="1">NETWORKDAYS(LeaveTracker[[#This Row],[Start Date]],LeaveTracker[[#This Row],[End Date]],lstHolidays)</f>
        <v>1</v>
      </c>
      <c r="M6328" s="27"/>
    </row>
    <row r="6329" spans="1:13" ht="30" customHeight="1" x14ac:dyDescent="0.3">
      <c r="A6329" s="27">
        <f t="shared" si="74"/>
        <v>2516</v>
      </c>
      <c r="B6329" s="31">
        <v>45104</v>
      </c>
      <c r="D6329" s="88" t="s">
        <v>1837</v>
      </c>
      <c r="E6329" s="89" t="str">
        <f>IF(ISBLANK(LeaveTracker[[#This Row],[Employee Name]]),"-----",VLOOKUP(LeaveTracker[[#This Row],[Employee Name]],Employees[[Employee Name]:[Office]],7))</f>
        <v>SP</v>
      </c>
      <c r="F6329" s="89" t="str">
        <f>IF(ISBLANK(LeaveTracker[[#This Row],[Employee Name]]),"-----",VLOOKUP(LeaveTracker[[#This Row],[Employee Name]],Employees[[Employee Name]:[Office]],6))</f>
        <v>CASUAL</v>
      </c>
      <c r="G6329" s="90">
        <v>45086</v>
      </c>
      <c r="H6329" s="90">
        <v>45086</v>
      </c>
      <c r="I6329" s="92" t="s">
        <v>298</v>
      </c>
      <c r="K6329" s="61" t="str">
        <f ca="1">LeaveTracker[[#This Row],[Days]]&amp;" "&amp;LeaveTracker[[#This Row],[Type of Leave]]</f>
        <v>1 OTHER</v>
      </c>
      <c r="L6329" s="91">
        <f ca="1">NETWORKDAYS(LeaveTracker[[#This Row],[Start Date]],LeaveTracker[[#This Row],[End Date]],lstHolidays)</f>
        <v>1</v>
      </c>
      <c r="M6329" s="27"/>
    </row>
    <row r="6330" spans="1:13" ht="30" customHeight="1" x14ac:dyDescent="0.3">
      <c r="A6330" s="27">
        <f t="shared" si="74"/>
        <v>2517</v>
      </c>
      <c r="B6330" s="31">
        <v>45104</v>
      </c>
      <c r="D6330" s="88" t="s">
        <v>1837</v>
      </c>
      <c r="E6330" s="89" t="str">
        <f>IF(ISBLANK(LeaveTracker[[#This Row],[Employee Name]]),"-----",VLOOKUP(LeaveTracker[[#This Row],[Employee Name]],Employees[[Employee Name]:[Office]],7))</f>
        <v>SP</v>
      </c>
      <c r="F6330" s="89" t="str">
        <f>IF(ISBLANK(LeaveTracker[[#This Row],[Employee Name]]),"-----",VLOOKUP(LeaveTracker[[#This Row],[Employee Name]],Employees[[Employee Name]:[Office]],6))</f>
        <v>CASUAL</v>
      </c>
      <c r="G6330" s="90">
        <v>45093</v>
      </c>
      <c r="H6330" s="90">
        <v>45093</v>
      </c>
      <c r="I6330" s="92" t="s">
        <v>298</v>
      </c>
      <c r="K6330" s="61" t="str">
        <f ca="1">LeaveTracker[[#This Row],[Days]]&amp;" "&amp;LeaveTracker[[#This Row],[Type of Leave]]</f>
        <v>1 OTHER</v>
      </c>
      <c r="L6330" s="91">
        <f ca="1">NETWORKDAYS(LeaveTracker[[#This Row],[Start Date]],LeaveTracker[[#This Row],[End Date]],lstHolidays)</f>
        <v>1</v>
      </c>
      <c r="M6330" s="27"/>
    </row>
    <row r="6331" spans="1:13" ht="30" customHeight="1" x14ac:dyDescent="0.3">
      <c r="A6331" s="27">
        <f t="shared" si="74"/>
        <v>2518</v>
      </c>
      <c r="B6331" s="31">
        <v>45104</v>
      </c>
      <c r="D6331" s="88" t="s">
        <v>1837</v>
      </c>
      <c r="E6331" s="89" t="str">
        <f>IF(ISBLANK(LeaveTracker[[#This Row],[Employee Name]]),"-----",VLOOKUP(LeaveTracker[[#This Row],[Employee Name]],Employees[[Employee Name]:[Office]],7))</f>
        <v>SP</v>
      </c>
      <c r="F6331" s="89" t="str">
        <f>IF(ISBLANK(LeaveTracker[[#This Row],[Employee Name]]),"-----",VLOOKUP(LeaveTracker[[#This Row],[Employee Name]],Employees[[Employee Name]:[Office]],6))</f>
        <v>CASUAL</v>
      </c>
      <c r="G6331" s="90">
        <v>45097</v>
      </c>
      <c r="H6331" s="90">
        <v>45097</v>
      </c>
      <c r="I6331" s="92" t="s">
        <v>298</v>
      </c>
      <c r="K6331" s="61" t="str">
        <f ca="1">LeaveTracker[[#This Row],[Days]]&amp;" "&amp;LeaveTracker[[#This Row],[Type of Leave]]</f>
        <v>1 OTHER</v>
      </c>
      <c r="L6331" s="91">
        <f ca="1">NETWORKDAYS(LeaveTracker[[#This Row],[Start Date]],LeaveTracker[[#This Row],[End Date]],lstHolidays)</f>
        <v>1</v>
      </c>
      <c r="M6331" s="27"/>
    </row>
    <row r="6332" spans="1:13" ht="30" customHeight="1" x14ac:dyDescent="0.3">
      <c r="A6332" s="27">
        <f t="shared" si="74"/>
        <v>2519</v>
      </c>
      <c r="B6332" s="31">
        <v>45104</v>
      </c>
      <c r="D6332" s="88" t="s">
        <v>1837</v>
      </c>
      <c r="E6332" s="89" t="str">
        <f>IF(ISBLANK(LeaveTracker[[#This Row],[Employee Name]]),"-----",VLOOKUP(LeaveTracker[[#This Row],[Employee Name]],Employees[[Employee Name]:[Office]],7))</f>
        <v>SP</v>
      </c>
      <c r="F6332" s="89" t="str">
        <f>IF(ISBLANK(LeaveTracker[[#This Row],[Employee Name]]),"-----",VLOOKUP(LeaveTracker[[#This Row],[Employee Name]],Employees[[Employee Name]:[Office]],6))</f>
        <v>CASUAL</v>
      </c>
      <c r="G6332" s="90">
        <v>45099</v>
      </c>
      <c r="H6332" s="90">
        <v>45099</v>
      </c>
      <c r="I6332" s="92" t="s">
        <v>298</v>
      </c>
      <c r="K6332" s="61" t="str">
        <f ca="1">LeaveTracker[[#This Row],[Days]]&amp;" "&amp;LeaveTracker[[#This Row],[Type of Leave]]</f>
        <v>1 OTHER</v>
      </c>
      <c r="L6332" s="91">
        <f ca="1">NETWORKDAYS(LeaveTracker[[#This Row],[Start Date]],LeaveTracker[[#This Row],[End Date]],lstHolidays)</f>
        <v>1</v>
      </c>
      <c r="M6332" s="27"/>
    </row>
    <row r="6333" spans="1:13" ht="30" customHeight="1" x14ac:dyDescent="0.3">
      <c r="A6333" s="27">
        <f t="shared" si="74"/>
        <v>2520</v>
      </c>
      <c r="B6333" s="31">
        <v>45104</v>
      </c>
      <c r="C6333" s="31">
        <v>45096</v>
      </c>
      <c r="D6333" s="88" t="s">
        <v>829</v>
      </c>
      <c r="E6333" s="89" t="str">
        <f>IF(ISBLANK(LeaveTracker[[#This Row],[Employee Name]]),"-----",VLOOKUP(LeaveTracker[[#This Row],[Employee Name]],Employees[[Employee Name]:[Office]],7))</f>
        <v>CHO</v>
      </c>
      <c r="F6333" s="89" t="str">
        <f>IF(ISBLANK(LeaveTracker[[#This Row],[Employee Name]]),"-----",VLOOKUP(LeaveTracker[[#This Row],[Employee Name]],Employees[[Employee Name]:[Office]],6))</f>
        <v>REGULAR</v>
      </c>
      <c r="G6333" s="90">
        <v>45106</v>
      </c>
      <c r="H6333" s="90">
        <v>45107</v>
      </c>
      <c r="I6333" s="92" t="s">
        <v>82</v>
      </c>
      <c r="K6333" s="61" t="str">
        <f ca="1">LeaveTracker[[#This Row],[Days]]&amp;" "&amp;LeaveTracker[[#This Row],[Type of Leave]]</f>
        <v>2 VL</v>
      </c>
      <c r="L6333" s="91">
        <f ca="1">NETWORKDAYS(LeaveTracker[[#This Row],[Start Date]],LeaveTracker[[#This Row],[End Date]],lstHolidays)</f>
        <v>2</v>
      </c>
      <c r="M6333" s="27"/>
    </row>
    <row r="6334" spans="1:13" ht="30" customHeight="1" x14ac:dyDescent="0.3">
      <c r="A6334" s="27">
        <f t="shared" si="74"/>
        <v>2521</v>
      </c>
      <c r="B6334" s="31">
        <v>45104</v>
      </c>
      <c r="C6334" s="31">
        <v>45100</v>
      </c>
      <c r="D6334" s="88" t="s">
        <v>826</v>
      </c>
      <c r="E6334" s="89" t="str">
        <f>IF(ISBLANK(LeaveTracker[[#This Row],[Employee Name]]),"-----",VLOOKUP(LeaveTracker[[#This Row],[Employee Name]],Employees[[Employee Name]:[Office]],7))</f>
        <v>CHO</v>
      </c>
      <c r="F6334" s="89" t="str">
        <f>IF(ISBLANK(LeaveTracker[[#This Row],[Employee Name]]),"-----",VLOOKUP(LeaveTracker[[#This Row],[Employee Name]],Employees[[Employee Name]:[Office]],6))</f>
        <v>REGULAR</v>
      </c>
      <c r="G6334" s="90">
        <v>45096</v>
      </c>
      <c r="H6334" s="90">
        <v>45099</v>
      </c>
      <c r="I6334" s="92" t="s">
        <v>81</v>
      </c>
      <c r="K6334" s="61" t="str">
        <f ca="1">LeaveTracker[[#This Row],[Days]]&amp;" "&amp;LeaveTracker[[#This Row],[Type of Leave]]</f>
        <v>4 SL</v>
      </c>
      <c r="L6334" s="91">
        <f ca="1">NETWORKDAYS(LeaveTracker[[#This Row],[Start Date]],LeaveTracker[[#This Row],[End Date]],lstHolidays)</f>
        <v>4</v>
      </c>
      <c r="M6334" s="27"/>
    </row>
    <row r="6335" spans="1:13" ht="30" customHeight="1" x14ac:dyDescent="0.3">
      <c r="A6335" s="27">
        <f t="shared" si="74"/>
        <v>2522</v>
      </c>
      <c r="B6335" s="31">
        <v>45104</v>
      </c>
      <c r="C6335" s="31">
        <v>45106</v>
      </c>
      <c r="D6335" s="88" t="s">
        <v>1800</v>
      </c>
      <c r="E6335" s="89" t="str">
        <f>IF(ISBLANK(LeaveTracker[[#This Row],[Employee Name]]),"-----",VLOOKUP(LeaveTracker[[#This Row],[Employee Name]],Employees[[Employee Name]:[Office]],7))</f>
        <v>GSO</v>
      </c>
      <c r="F6335" s="89" t="str">
        <f>IF(ISBLANK(LeaveTracker[[#This Row],[Employee Name]]),"-----",VLOOKUP(LeaveTracker[[#This Row],[Employee Name]],Employees[[Employee Name]:[Office]],6))</f>
        <v>CASUAL</v>
      </c>
      <c r="G6335" s="90">
        <v>45113</v>
      </c>
      <c r="H6335" s="90">
        <v>45114</v>
      </c>
      <c r="I6335" s="92" t="s">
        <v>82</v>
      </c>
      <c r="K6335" s="61" t="str">
        <f ca="1">LeaveTracker[[#This Row],[Days]]&amp;" "&amp;LeaveTracker[[#This Row],[Type of Leave]]</f>
        <v>2 VL</v>
      </c>
      <c r="L6335" s="91">
        <f ca="1">NETWORKDAYS(LeaveTracker[[#This Row],[Start Date]],LeaveTracker[[#This Row],[End Date]],lstHolidays)</f>
        <v>2</v>
      </c>
      <c r="M6335" s="27"/>
    </row>
    <row r="6336" spans="1:13" ht="30" customHeight="1" x14ac:dyDescent="0.3">
      <c r="A6336" s="27">
        <f t="shared" si="74"/>
        <v>2523</v>
      </c>
      <c r="B6336" s="31">
        <v>45104</v>
      </c>
      <c r="C6336" s="31">
        <v>45106</v>
      </c>
      <c r="D6336" s="88" t="s">
        <v>1800</v>
      </c>
      <c r="E6336" s="89" t="str">
        <f>IF(ISBLANK(LeaveTracker[[#This Row],[Employee Name]]),"-----",VLOOKUP(LeaveTracker[[#This Row],[Employee Name]],Employees[[Employee Name]:[Office]],7))</f>
        <v>GSO</v>
      </c>
      <c r="F6336" s="89" t="str">
        <f>IF(ISBLANK(LeaveTracker[[#This Row],[Employee Name]]),"-----",VLOOKUP(LeaveTracker[[#This Row],[Employee Name]],Employees[[Employee Name]:[Office]],6))</f>
        <v>CASUAL</v>
      </c>
      <c r="G6336" s="90">
        <v>45120</v>
      </c>
      <c r="H6336" s="90">
        <v>45121</v>
      </c>
      <c r="I6336" s="92" t="s">
        <v>82</v>
      </c>
      <c r="K6336" s="61" t="str">
        <f ca="1">LeaveTracker[[#This Row],[Days]]&amp;" "&amp;LeaveTracker[[#This Row],[Type of Leave]]</f>
        <v>2 VL</v>
      </c>
      <c r="L6336" s="91">
        <f ca="1">NETWORKDAYS(LeaveTracker[[#This Row],[Start Date]],LeaveTracker[[#This Row],[End Date]],lstHolidays)</f>
        <v>2</v>
      </c>
      <c r="M6336" s="27"/>
    </row>
    <row r="6337" spans="1:13" ht="30" customHeight="1" x14ac:dyDescent="0.3">
      <c r="A6337" s="27">
        <f t="shared" si="74"/>
        <v>2524</v>
      </c>
      <c r="B6337" s="31">
        <v>45104</v>
      </c>
      <c r="C6337" s="31">
        <v>45106</v>
      </c>
      <c r="D6337" s="88" t="s">
        <v>1800</v>
      </c>
      <c r="E6337" s="89" t="str">
        <f>IF(ISBLANK(LeaveTracker[[#This Row],[Employee Name]]),"-----",VLOOKUP(LeaveTracker[[#This Row],[Employee Name]],Employees[[Employee Name]:[Office]],7))</f>
        <v>GSO</v>
      </c>
      <c r="F6337" s="89" t="str">
        <f>IF(ISBLANK(LeaveTracker[[#This Row],[Employee Name]]),"-----",VLOOKUP(LeaveTracker[[#This Row],[Employee Name]],Employees[[Employee Name]:[Office]],6))</f>
        <v>CASUAL</v>
      </c>
      <c r="G6337" s="90">
        <v>45127</v>
      </c>
      <c r="H6337" s="90">
        <v>45128</v>
      </c>
      <c r="I6337" s="92" t="s">
        <v>82</v>
      </c>
      <c r="K6337" s="61" t="str">
        <f ca="1">LeaveTracker[[#This Row],[Days]]&amp;" "&amp;LeaveTracker[[#This Row],[Type of Leave]]</f>
        <v>2 VL</v>
      </c>
      <c r="L6337" s="91">
        <f ca="1">NETWORKDAYS(LeaveTracker[[#This Row],[Start Date]],LeaveTracker[[#This Row],[End Date]],lstHolidays)</f>
        <v>2</v>
      </c>
      <c r="M6337" s="27"/>
    </row>
    <row r="6338" spans="1:13" ht="30" customHeight="1" x14ac:dyDescent="0.3">
      <c r="A6338" s="27">
        <f t="shared" si="74"/>
        <v>2525</v>
      </c>
      <c r="B6338" s="31">
        <v>45104</v>
      </c>
      <c r="C6338" s="31">
        <v>45106</v>
      </c>
      <c r="D6338" s="88" t="s">
        <v>1800</v>
      </c>
      <c r="E6338" s="89" t="str">
        <f>IF(ISBLANK(LeaveTracker[[#This Row],[Employee Name]]),"-----",VLOOKUP(LeaveTracker[[#This Row],[Employee Name]],Employees[[Employee Name]:[Office]],7))</f>
        <v>GSO</v>
      </c>
      <c r="F6338" s="89" t="str">
        <f>IF(ISBLANK(LeaveTracker[[#This Row],[Employee Name]]),"-----",VLOOKUP(LeaveTracker[[#This Row],[Employee Name]],Employees[[Employee Name]:[Office]],6))</f>
        <v>CASUAL</v>
      </c>
      <c r="G6338" s="90">
        <v>45134</v>
      </c>
      <c r="H6338" s="90">
        <v>45135</v>
      </c>
      <c r="I6338" s="92" t="s">
        <v>82</v>
      </c>
      <c r="K6338" s="61" t="str">
        <f ca="1">LeaveTracker[[#This Row],[Days]]&amp;" "&amp;LeaveTracker[[#This Row],[Type of Leave]]</f>
        <v>2 VL</v>
      </c>
      <c r="L6338" s="91">
        <f ca="1">NETWORKDAYS(LeaveTracker[[#This Row],[Start Date]],LeaveTracker[[#This Row],[End Date]],lstHolidays)</f>
        <v>2</v>
      </c>
      <c r="M6338" s="27"/>
    </row>
    <row r="6339" spans="1:13" ht="30" customHeight="1" x14ac:dyDescent="0.3">
      <c r="A6339" s="27">
        <f t="shared" si="74"/>
        <v>2526</v>
      </c>
      <c r="B6339" s="31">
        <v>45104</v>
      </c>
      <c r="C6339" s="31">
        <v>45091</v>
      </c>
      <c r="D6339" s="88" t="s">
        <v>2421</v>
      </c>
      <c r="E6339" s="89" t="str">
        <f>IF(ISBLANK(LeaveTracker[[#This Row],[Employee Name]]),"-----",VLOOKUP(LeaveTracker[[#This Row],[Employee Name]],Employees[[Employee Name]:[Office]],7))</f>
        <v>VMO/SP</v>
      </c>
      <c r="F6339" s="89" t="str">
        <f>IF(ISBLANK(LeaveTracker[[#This Row],[Employee Name]]),"-----",VLOOKUP(LeaveTracker[[#This Row],[Employee Name]],Employees[[Employee Name]:[Office]],6))</f>
        <v>CASUAL</v>
      </c>
      <c r="G6339" s="90">
        <v>45090</v>
      </c>
      <c r="H6339" s="90">
        <v>45090</v>
      </c>
      <c r="I6339" s="92" t="s">
        <v>81</v>
      </c>
      <c r="K6339" s="61" t="str">
        <f ca="1">LeaveTracker[[#This Row],[Days]]&amp;" "&amp;LeaveTracker[[#This Row],[Type of Leave]]</f>
        <v>1 SL</v>
      </c>
      <c r="L6339" s="91">
        <f ca="1">NETWORKDAYS(LeaveTracker[[#This Row],[Start Date]],LeaveTracker[[#This Row],[End Date]],lstHolidays)</f>
        <v>1</v>
      </c>
      <c r="M6339" s="27"/>
    </row>
    <row r="6340" spans="1:13" ht="30" customHeight="1" x14ac:dyDescent="0.3">
      <c r="A6340" s="27">
        <f t="shared" si="74"/>
        <v>2527</v>
      </c>
      <c r="B6340" s="31">
        <v>45104</v>
      </c>
      <c r="D6340" s="88"/>
      <c r="E6340" s="89" t="str">
        <f>IF(ISBLANK(LeaveTracker[[#This Row],[Employee Name]]),"-----",VLOOKUP(LeaveTracker[[#This Row],[Employee Name]],Employees[[Employee Name]:[Office]],7))</f>
        <v>-----</v>
      </c>
      <c r="F6340" s="89" t="str">
        <f>IF(ISBLANK(LeaveTracker[[#This Row],[Employee Name]]),"-----",VLOOKUP(LeaveTracker[[#This Row],[Employee Name]],Employees[[Employee Name]:[Office]],6))</f>
        <v>-----</v>
      </c>
      <c r="G6340" s="90"/>
      <c r="H6340" s="90"/>
      <c r="I6340" s="88"/>
      <c r="K6340" s="61" t="str">
        <f ca="1">LeaveTracker[[#This Row],[Days]]&amp;" "&amp;LeaveTracker[[#This Row],[Type of Leave]]</f>
        <v xml:space="preserve">0 </v>
      </c>
      <c r="L6340" s="91">
        <f ca="1">NETWORKDAYS(LeaveTracker[[#This Row],[Start Date]],LeaveTracker[[#This Row],[End Date]],lstHolidays)</f>
        <v>0</v>
      </c>
      <c r="M6340" s="27"/>
    </row>
    <row r="6341" spans="1:13" ht="30" customHeight="1" x14ac:dyDescent="0.3">
      <c r="A6341" s="27">
        <f t="shared" si="74"/>
        <v>2528</v>
      </c>
      <c r="B6341" s="31">
        <v>45104</v>
      </c>
      <c r="D6341" s="88"/>
      <c r="E6341" s="89" t="str">
        <f>IF(ISBLANK(LeaveTracker[[#This Row],[Employee Name]]),"-----",VLOOKUP(LeaveTracker[[#This Row],[Employee Name]],Employees[[Employee Name]:[Office]],7))</f>
        <v>-----</v>
      </c>
      <c r="F6341" s="89" t="str">
        <f>IF(ISBLANK(LeaveTracker[[#This Row],[Employee Name]]),"-----",VLOOKUP(LeaveTracker[[#This Row],[Employee Name]],Employees[[Employee Name]:[Office]],6))</f>
        <v>-----</v>
      </c>
      <c r="G6341" s="90"/>
      <c r="H6341" s="90"/>
      <c r="I6341" s="88"/>
      <c r="K6341" s="61" t="str">
        <f ca="1">LeaveTracker[[#This Row],[Days]]&amp;" "&amp;LeaveTracker[[#This Row],[Type of Leave]]</f>
        <v xml:space="preserve">0 </v>
      </c>
      <c r="L6341" s="91">
        <f ca="1">NETWORKDAYS(LeaveTracker[[#This Row],[Start Date]],LeaveTracker[[#This Row],[End Date]],lstHolidays)</f>
        <v>0</v>
      </c>
      <c r="M6341" s="27"/>
    </row>
    <row r="6342" spans="1:13" ht="30" customHeight="1" x14ac:dyDescent="0.3">
      <c r="A6342" s="27">
        <f t="shared" si="74"/>
        <v>2529</v>
      </c>
      <c r="B6342" s="31">
        <v>45104</v>
      </c>
      <c r="D6342" s="88"/>
      <c r="E6342" s="89" t="str">
        <f>IF(ISBLANK(LeaveTracker[[#This Row],[Employee Name]]),"-----",VLOOKUP(LeaveTracker[[#This Row],[Employee Name]],Employees[[Employee Name]:[Office]],7))</f>
        <v>-----</v>
      </c>
      <c r="F6342" s="89" t="str">
        <f>IF(ISBLANK(LeaveTracker[[#This Row],[Employee Name]]),"-----",VLOOKUP(LeaveTracker[[#This Row],[Employee Name]],Employees[[Employee Name]:[Office]],6))</f>
        <v>-----</v>
      </c>
      <c r="G6342" s="90"/>
      <c r="H6342" s="90"/>
      <c r="I6342" s="88"/>
      <c r="K6342" s="61" t="str">
        <f ca="1">LeaveTracker[[#This Row],[Days]]&amp;" "&amp;LeaveTracker[[#This Row],[Type of Leave]]</f>
        <v xml:space="preserve">0 </v>
      </c>
      <c r="L6342" s="91">
        <f ca="1">NETWORKDAYS(LeaveTracker[[#This Row],[Start Date]],LeaveTracker[[#This Row],[End Date]],lstHolidays)</f>
        <v>0</v>
      </c>
      <c r="M6342" s="27"/>
    </row>
    <row r="6343" spans="1:13" ht="30" customHeight="1" x14ac:dyDescent="0.3">
      <c r="A6343" s="27">
        <f t="shared" si="74"/>
        <v>2530</v>
      </c>
      <c r="B6343" s="31">
        <v>45104</v>
      </c>
      <c r="D6343" s="88"/>
      <c r="E6343" s="89" t="str">
        <f>IF(ISBLANK(LeaveTracker[[#This Row],[Employee Name]]),"-----",VLOOKUP(LeaveTracker[[#This Row],[Employee Name]],Employees[[Employee Name]:[Office]],7))</f>
        <v>-----</v>
      </c>
      <c r="F6343" s="89" t="str">
        <f>IF(ISBLANK(LeaveTracker[[#This Row],[Employee Name]]),"-----",VLOOKUP(LeaveTracker[[#This Row],[Employee Name]],Employees[[Employee Name]:[Office]],6))</f>
        <v>-----</v>
      </c>
      <c r="G6343" s="90"/>
      <c r="H6343" s="90"/>
      <c r="I6343" s="88"/>
      <c r="K6343" s="61" t="str">
        <f ca="1">LeaveTracker[[#This Row],[Days]]&amp;" "&amp;LeaveTracker[[#This Row],[Type of Leave]]</f>
        <v xml:space="preserve">0 </v>
      </c>
      <c r="L6343" s="91">
        <f ca="1">NETWORKDAYS(LeaveTracker[[#This Row],[Start Date]],LeaveTracker[[#This Row],[End Date]],lstHolidays)</f>
        <v>0</v>
      </c>
      <c r="M6343" s="27"/>
    </row>
    <row r="6344" spans="1:13" ht="30" customHeight="1" x14ac:dyDescent="0.3">
      <c r="A6344" s="27">
        <f t="shared" si="74"/>
        <v>2531</v>
      </c>
      <c r="B6344" s="31">
        <v>45104</v>
      </c>
      <c r="D6344" s="88"/>
      <c r="E6344" s="89" t="str">
        <f>IF(ISBLANK(LeaveTracker[[#This Row],[Employee Name]]),"-----",VLOOKUP(LeaveTracker[[#This Row],[Employee Name]],Employees[[Employee Name]:[Office]],7))</f>
        <v>-----</v>
      </c>
      <c r="F6344" s="89" t="str">
        <f>IF(ISBLANK(LeaveTracker[[#This Row],[Employee Name]]),"-----",VLOOKUP(LeaveTracker[[#This Row],[Employee Name]],Employees[[Employee Name]:[Office]],6))</f>
        <v>-----</v>
      </c>
      <c r="G6344" s="90"/>
      <c r="H6344" s="90"/>
      <c r="I6344" s="88"/>
      <c r="K6344" s="61" t="str">
        <f ca="1">LeaveTracker[[#This Row],[Days]]&amp;" "&amp;LeaveTracker[[#This Row],[Type of Leave]]</f>
        <v xml:space="preserve">0 </v>
      </c>
      <c r="L6344" s="91">
        <f ca="1">NETWORKDAYS(LeaveTracker[[#This Row],[Start Date]],LeaveTracker[[#This Row],[End Date]],lstHolidays)</f>
        <v>0</v>
      </c>
      <c r="M6344" s="27"/>
    </row>
    <row r="6345" spans="1:13" ht="30" customHeight="1" x14ac:dyDescent="0.3">
      <c r="A6345" s="27">
        <f t="shared" si="74"/>
        <v>2532</v>
      </c>
      <c r="B6345" s="87"/>
      <c r="D6345" s="88"/>
      <c r="E6345" s="89" t="str">
        <f>IF(ISBLANK(LeaveTracker[[#This Row],[Employee Name]]),"-----",VLOOKUP(LeaveTracker[[#This Row],[Employee Name]],Employees[[Employee Name]:[Office]],7))</f>
        <v>-----</v>
      </c>
      <c r="F6345" s="89" t="str">
        <f>IF(ISBLANK(LeaveTracker[[#This Row],[Employee Name]]),"-----",VLOOKUP(LeaveTracker[[#This Row],[Employee Name]],Employees[[Employee Name]:[Office]],6))</f>
        <v>-----</v>
      </c>
      <c r="G6345" s="90"/>
      <c r="H6345" s="90"/>
      <c r="I6345" s="88"/>
      <c r="K6345" s="61" t="str">
        <f ca="1">LeaveTracker[[#This Row],[Days]]&amp;" "&amp;LeaveTracker[[#This Row],[Type of Leave]]</f>
        <v xml:space="preserve">0 </v>
      </c>
      <c r="L6345" s="91">
        <f ca="1">NETWORKDAYS(LeaveTracker[[#This Row],[Start Date]],LeaveTracker[[#This Row],[End Date]],lstHolidays)</f>
        <v>0</v>
      </c>
      <c r="M6345" s="27"/>
    </row>
    <row r="6346" spans="1:13" ht="30" customHeight="1" x14ac:dyDescent="0.3">
      <c r="A6346" s="27">
        <f t="shared" si="74"/>
        <v>2533</v>
      </c>
      <c r="B6346" s="87"/>
      <c r="D6346" s="88"/>
      <c r="E6346" s="89" t="str">
        <f>IF(ISBLANK(LeaveTracker[[#This Row],[Employee Name]]),"-----",VLOOKUP(LeaveTracker[[#This Row],[Employee Name]],Employees[[Employee Name]:[Office]],7))</f>
        <v>-----</v>
      </c>
      <c r="F6346" s="89" t="str">
        <f>IF(ISBLANK(LeaveTracker[[#This Row],[Employee Name]]),"-----",VLOOKUP(LeaveTracker[[#This Row],[Employee Name]],Employees[[Employee Name]:[Office]],6))</f>
        <v>-----</v>
      </c>
      <c r="G6346" s="90"/>
      <c r="H6346" s="90"/>
      <c r="I6346" s="88"/>
      <c r="K6346" s="61" t="str">
        <f ca="1">LeaveTracker[[#This Row],[Days]]&amp;" "&amp;LeaveTracker[[#This Row],[Type of Leave]]</f>
        <v xml:space="preserve">0 </v>
      </c>
      <c r="L6346" s="91">
        <f ca="1">NETWORKDAYS(LeaveTracker[[#This Row],[Start Date]],LeaveTracker[[#This Row],[End Date]],lstHolidays)</f>
        <v>0</v>
      </c>
      <c r="M6346" s="27"/>
    </row>
    <row r="6347" spans="1:13" ht="30" customHeight="1" x14ac:dyDescent="0.3">
      <c r="A6347" s="27">
        <f t="shared" si="74"/>
        <v>2534</v>
      </c>
      <c r="B6347" s="87"/>
      <c r="D6347" s="88"/>
      <c r="E6347" s="89" t="str">
        <f>IF(ISBLANK(LeaveTracker[[#This Row],[Employee Name]]),"-----",VLOOKUP(LeaveTracker[[#This Row],[Employee Name]],Employees[[Employee Name]:[Office]],7))</f>
        <v>-----</v>
      </c>
      <c r="F6347" s="89" t="str">
        <f>IF(ISBLANK(LeaveTracker[[#This Row],[Employee Name]]),"-----",VLOOKUP(LeaveTracker[[#This Row],[Employee Name]],Employees[[Employee Name]:[Office]],6))</f>
        <v>-----</v>
      </c>
      <c r="G6347" s="90"/>
      <c r="H6347" s="90"/>
      <c r="I6347" s="88"/>
      <c r="K6347" s="61" t="str">
        <f ca="1">LeaveTracker[[#This Row],[Days]]&amp;" "&amp;LeaveTracker[[#This Row],[Type of Leave]]</f>
        <v xml:space="preserve">0 </v>
      </c>
      <c r="L6347" s="91">
        <f ca="1">NETWORKDAYS(LeaveTracker[[#This Row],[Start Date]],LeaveTracker[[#This Row],[End Date]],lstHolidays)</f>
        <v>0</v>
      </c>
      <c r="M6347" s="27"/>
    </row>
    <row r="6348" spans="1:13" ht="30" customHeight="1" x14ac:dyDescent="0.3">
      <c r="A6348" s="27">
        <f t="shared" si="74"/>
        <v>2535</v>
      </c>
      <c r="B6348" s="87"/>
      <c r="D6348" s="88"/>
      <c r="E6348" s="89" t="str">
        <f>IF(ISBLANK(LeaveTracker[[#This Row],[Employee Name]]),"-----",VLOOKUP(LeaveTracker[[#This Row],[Employee Name]],Employees[[Employee Name]:[Office]],7))</f>
        <v>-----</v>
      </c>
      <c r="F6348" s="89" t="str">
        <f>IF(ISBLANK(LeaveTracker[[#This Row],[Employee Name]]),"-----",VLOOKUP(LeaveTracker[[#This Row],[Employee Name]],Employees[[Employee Name]:[Office]],6))</f>
        <v>-----</v>
      </c>
      <c r="G6348" s="90"/>
      <c r="H6348" s="90"/>
      <c r="I6348" s="88"/>
      <c r="K6348" s="61" t="str">
        <f ca="1">LeaveTracker[[#This Row],[Days]]&amp;" "&amp;LeaveTracker[[#This Row],[Type of Leave]]</f>
        <v xml:space="preserve">0 </v>
      </c>
      <c r="L6348" s="91">
        <f ca="1">NETWORKDAYS(LeaveTracker[[#This Row],[Start Date]],LeaveTracker[[#This Row],[End Date]],lstHolidays)</f>
        <v>0</v>
      </c>
      <c r="M6348" s="27"/>
    </row>
    <row r="6349" spans="1:13" ht="30" customHeight="1" x14ac:dyDescent="0.3">
      <c r="A6349" s="27">
        <f t="shared" si="74"/>
        <v>2536</v>
      </c>
      <c r="B6349" s="87"/>
      <c r="D6349" s="88"/>
      <c r="E6349" s="89" t="str">
        <f>IF(ISBLANK(LeaveTracker[[#This Row],[Employee Name]]),"-----",VLOOKUP(LeaveTracker[[#This Row],[Employee Name]],Employees[[Employee Name]:[Office]],7))</f>
        <v>-----</v>
      </c>
      <c r="F6349" s="89" t="str">
        <f>IF(ISBLANK(LeaveTracker[[#This Row],[Employee Name]]),"-----",VLOOKUP(LeaveTracker[[#This Row],[Employee Name]],Employees[[Employee Name]:[Office]],6))</f>
        <v>-----</v>
      </c>
      <c r="G6349" s="90"/>
      <c r="H6349" s="90"/>
      <c r="I6349" s="88"/>
      <c r="K6349" s="61" t="str">
        <f ca="1">LeaveTracker[[#This Row],[Days]]&amp;" "&amp;LeaveTracker[[#This Row],[Type of Leave]]</f>
        <v xml:space="preserve">0 </v>
      </c>
      <c r="L6349" s="91">
        <f ca="1">NETWORKDAYS(LeaveTracker[[#This Row],[Start Date]],LeaveTracker[[#This Row],[End Date]],lstHolidays)</f>
        <v>0</v>
      </c>
      <c r="M6349" s="27"/>
    </row>
    <row r="6350" spans="1:13" ht="30" customHeight="1" x14ac:dyDescent="0.3">
      <c r="A6350" s="27">
        <f t="shared" si="74"/>
        <v>2537</v>
      </c>
      <c r="B6350" s="87"/>
      <c r="D6350" s="88"/>
      <c r="E6350" s="89" t="str">
        <f>IF(ISBLANK(LeaveTracker[[#This Row],[Employee Name]]),"-----",VLOOKUP(LeaveTracker[[#This Row],[Employee Name]],Employees[[Employee Name]:[Office]],7))</f>
        <v>-----</v>
      </c>
      <c r="F6350" s="89" t="str">
        <f>IF(ISBLANK(LeaveTracker[[#This Row],[Employee Name]]),"-----",VLOOKUP(LeaveTracker[[#This Row],[Employee Name]],Employees[[Employee Name]:[Office]],6))</f>
        <v>-----</v>
      </c>
      <c r="G6350" s="90"/>
      <c r="H6350" s="90"/>
      <c r="I6350" s="88"/>
      <c r="K6350" s="61" t="str">
        <f ca="1">LeaveTracker[[#This Row],[Days]]&amp;" "&amp;LeaveTracker[[#This Row],[Type of Leave]]</f>
        <v xml:space="preserve">0 </v>
      </c>
      <c r="L6350" s="91">
        <f ca="1">NETWORKDAYS(LeaveTracker[[#This Row],[Start Date]],LeaveTracker[[#This Row],[End Date]],lstHolidays)</f>
        <v>0</v>
      </c>
      <c r="M6350" s="27"/>
    </row>
    <row r="6351" spans="1:13" ht="30" customHeight="1" x14ac:dyDescent="0.3">
      <c r="A6351" s="27">
        <f t="shared" si="74"/>
        <v>2538</v>
      </c>
      <c r="B6351" s="87"/>
      <c r="D6351" s="88"/>
      <c r="E6351" s="89" t="str">
        <f>IF(ISBLANK(LeaveTracker[[#This Row],[Employee Name]]),"-----",VLOOKUP(LeaveTracker[[#This Row],[Employee Name]],Employees[[Employee Name]:[Office]],7))</f>
        <v>-----</v>
      </c>
      <c r="F6351" s="89" t="str">
        <f>IF(ISBLANK(LeaveTracker[[#This Row],[Employee Name]]),"-----",VLOOKUP(LeaveTracker[[#This Row],[Employee Name]],Employees[[Employee Name]:[Office]],6))</f>
        <v>-----</v>
      </c>
      <c r="G6351" s="90"/>
      <c r="H6351" s="90"/>
      <c r="I6351" s="88"/>
      <c r="K6351" s="61" t="str">
        <f ca="1">LeaveTracker[[#This Row],[Days]]&amp;" "&amp;LeaveTracker[[#This Row],[Type of Leave]]</f>
        <v xml:space="preserve">0 </v>
      </c>
      <c r="L6351" s="91">
        <f ca="1">NETWORKDAYS(LeaveTracker[[#This Row],[Start Date]],LeaveTracker[[#This Row],[End Date]],lstHolidays)</f>
        <v>0</v>
      </c>
      <c r="M6351" s="27"/>
    </row>
    <row r="6352" spans="1:13" ht="30" customHeight="1" x14ac:dyDescent="0.3">
      <c r="A6352" s="27">
        <f t="shared" si="74"/>
        <v>2539</v>
      </c>
      <c r="B6352" s="87"/>
      <c r="D6352" s="88"/>
      <c r="E6352" s="89" t="str">
        <f>IF(ISBLANK(LeaveTracker[[#This Row],[Employee Name]]),"-----",VLOOKUP(LeaveTracker[[#This Row],[Employee Name]],Employees[[Employee Name]:[Office]],7))</f>
        <v>-----</v>
      </c>
      <c r="F6352" s="89" t="str">
        <f>IF(ISBLANK(LeaveTracker[[#This Row],[Employee Name]]),"-----",VLOOKUP(LeaveTracker[[#This Row],[Employee Name]],Employees[[Employee Name]:[Office]],6))</f>
        <v>-----</v>
      </c>
      <c r="G6352" s="90"/>
      <c r="H6352" s="90"/>
      <c r="I6352" s="88"/>
      <c r="K6352" s="61" t="str">
        <f ca="1">LeaveTracker[[#This Row],[Days]]&amp;" "&amp;LeaveTracker[[#This Row],[Type of Leave]]</f>
        <v xml:space="preserve">0 </v>
      </c>
      <c r="L6352" s="91">
        <f ca="1">NETWORKDAYS(LeaveTracker[[#This Row],[Start Date]],LeaveTracker[[#This Row],[End Date]],lstHolidays)</f>
        <v>0</v>
      </c>
      <c r="M6352" s="27"/>
    </row>
    <row r="6353" spans="1:13" ht="30" customHeight="1" x14ac:dyDescent="0.3">
      <c r="A6353" s="27">
        <f t="shared" si="74"/>
        <v>2540</v>
      </c>
      <c r="B6353" s="87"/>
      <c r="D6353" s="88"/>
      <c r="E6353" s="89" t="str">
        <f>IF(ISBLANK(LeaveTracker[[#This Row],[Employee Name]]),"-----",VLOOKUP(LeaveTracker[[#This Row],[Employee Name]],Employees[[Employee Name]:[Office]],7))</f>
        <v>-----</v>
      </c>
      <c r="F6353" s="89" t="str">
        <f>IF(ISBLANK(LeaveTracker[[#This Row],[Employee Name]]),"-----",VLOOKUP(LeaveTracker[[#This Row],[Employee Name]],Employees[[Employee Name]:[Office]],6))</f>
        <v>-----</v>
      </c>
      <c r="G6353" s="90"/>
      <c r="H6353" s="90"/>
      <c r="I6353" s="88"/>
      <c r="K6353" s="61" t="str">
        <f ca="1">LeaveTracker[[#This Row],[Days]]&amp;" "&amp;LeaveTracker[[#This Row],[Type of Leave]]</f>
        <v xml:space="preserve">0 </v>
      </c>
      <c r="L6353" s="91">
        <f ca="1">NETWORKDAYS(LeaveTracker[[#This Row],[Start Date]],LeaveTracker[[#This Row],[End Date]],lstHolidays)</f>
        <v>0</v>
      </c>
      <c r="M6353" s="27"/>
    </row>
    <row r="6354" spans="1:13" ht="30" customHeight="1" x14ac:dyDescent="0.3">
      <c r="A6354" s="27">
        <f t="shared" si="74"/>
        <v>2541</v>
      </c>
      <c r="B6354" s="87"/>
      <c r="D6354" s="88"/>
      <c r="E6354" s="89" t="str">
        <f>IF(ISBLANK(LeaveTracker[[#This Row],[Employee Name]]),"-----",VLOOKUP(LeaveTracker[[#This Row],[Employee Name]],Employees[[Employee Name]:[Office]],7))</f>
        <v>-----</v>
      </c>
      <c r="F6354" s="89" t="str">
        <f>IF(ISBLANK(LeaveTracker[[#This Row],[Employee Name]]),"-----",VLOOKUP(LeaveTracker[[#This Row],[Employee Name]],Employees[[Employee Name]:[Office]],6))</f>
        <v>-----</v>
      </c>
      <c r="G6354" s="90"/>
      <c r="H6354" s="90"/>
      <c r="I6354" s="88"/>
      <c r="K6354" s="61" t="str">
        <f ca="1">LeaveTracker[[#This Row],[Days]]&amp;" "&amp;LeaveTracker[[#This Row],[Type of Leave]]</f>
        <v xml:space="preserve">0 </v>
      </c>
      <c r="L6354" s="91">
        <f ca="1">NETWORKDAYS(LeaveTracker[[#This Row],[Start Date]],LeaveTracker[[#This Row],[End Date]],lstHolidays)</f>
        <v>0</v>
      </c>
      <c r="M6354" s="27"/>
    </row>
    <row r="6355" spans="1:13" ht="30" customHeight="1" x14ac:dyDescent="0.3">
      <c r="A6355" s="27">
        <f t="shared" si="74"/>
        <v>2542</v>
      </c>
      <c r="B6355" s="87"/>
      <c r="D6355" s="88"/>
      <c r="E6355" s="89" t="str">
        <f>IF(ISBLANK(LeaveTracker[[#This Row],[Employee Name]]),"-----",VLOOKUP(LeaveTracker[[#This Row],[Employee Name]],Employees[[Employee Name]:[Office]],7))</f>
        <v>-----</v>
      </c>
      <c r="F6355" s="89" t="str">
        <f>IF(ISBLANK(LeaveTracker[[#This Row],[Employee Name]]),"-----",VLOOKUP(LeaveTracker[[#This Row],[Employee Name]],Employees[[Employee Name]:[Office]],6))</f>
        <v>-----</v>
      </c>
      <c r="G6355" s="90"/>
      <c r="H6355" s="90"/>
      <c r="I6355" s="88"/>
      <c r="K6355" s="61" t="str">
        <f ca="1">LeaveTracker[[#This Row],[Days]]&amp;" "&amp;LeaveTracker[[#This Row],[Type of Leave]]</f>
        <v xml:space="preserve">0 </v>
      </c>
      <c r="L6355" s="91">
        <f ca="1">NETWORKDAYS(LeaveTracker[[#This Row],[Start Date]],LeaveTracker[[#This Row],[End Date]],lstHolidays)</f>
        <v>0</v>
      </c>
      <c r="M6355" s="27"/>
    </row>
    <row r="6356" spans="1:13" ht="30" customHeight="1" x14ac:dyDescent="0.3">
      <c r="A6356" s="27">
        <f t="shared" si="74"/>
        <v>2543</v>
      </c>
      <c r="B6356" s="87"/>
      <c r="D6356" s="88"/>
      <c r="E6356" s="89" t="str">
        <f>IF(ISBLANK(LeaveTracker[[#This Row],[Employee Name]]),"-----",VLOOKUP(LeaveTracker[[#This Row],[Employee Name]],Employees[[Employee Name]:[Office]],7))</f>
        <v>-----</v>
      </c>
      <c r="F6356" s="89" t="str">
        <f>IF(ISBLANK(LeaveTracker[[#This Row],[Employee Name]]),"-----",VLOOKUP(LeaveTracker[[#This Row],[Employee Name]],Employees[[Employee Name]:[Office]],6))</f>
        <v>-----</v>
      </c>
      <c r="G6356" s="90"/>
      <c r="H6356" s="90"/>
      <c r="I6356" s="88"/>
      <c r="K6356" s="61" t="str">
        <f ca="1">LeaveTracker[[#This Row],[Days]]&amp;" "&amp;LeaveTracker[[#This Row],[Type of Leave]]</f>
        <v xml:space="preserve">0 </v>
      </c>
      <c r="L6356" s="91">
        <f ca="1">NETWORKDAYS(LeaveTracker[[#This Row],[Start Date]],LeaveTracker[[#This Row],[End Date]],lstHolidays)</f>
        <v>0</v>
      </c>
      <c r="M6356" s="27"/>
    </row>
    <row r="6357" spans="1:13" ht="30" customHeight="1" x14ac:dyDescent="0.3">
      <c r="A6357" s="27">
        <f t="shared" si="74"/>
        <v>2544</v>
      </c>
      <c r="B6357" s="87"/>
      <c r="D6357" s="88"/>
      <c r="E6357" s="89" t="str">
        <f>IF(ISBLANK(LeaveTracker[[#This Row],[Employee Name]]),"-----",VLOOKUP(LeaveTracker[[#This Row],[Employee Name]],Employees[[Employee Name]:[Office]],7))</f>
        <v>-----</v>
      </c>
      <c r="F6357" s="89" t="str">
        <f>IF(ISBLANK(LeaveTracker[[#This Row],[Employee Name]]),"-----",VLOOKUP(LeaveTracker[[#This Row],[Employee Name]],Employees[[Employee Name]:[Office]],6))</f>
        <v>-----</v>
      </c>
      <c r="G6357" s="90"/>
      <c r="H6357" s="90"/>
      <c r="I6357" s="88"/>
      <c r="K6357" s="61" t="str">
        <f ca="1">LeaveTracker[[#This Row],[Days]]&amp;" "&amp;LeaveTracker[[#This Row],[Type of Leave]]</f>
        <v xml:space="preserve">0 </v>
      </c>
      <c r="L6357" s="91">
        <f ca="1">NETWORKDAYS(LeaveTracker[[#This Row],[Start Date]],LeaveTracker[[#This Row],[End Date]],lstHolidays)</f>
        <v>0</v>
      </c>
      <c r="M6357" s="27"/>
    </row>
    <row r="6358" spans="1:13" ht="30" customHeight="1" x14ac:dyDescent="0.3">
      <c r="A6358" s="27">
        <f t="shared" si="74"/>
        <v>2545</v>
      </c>
      <c r="B6358" s="87"/>
      <c r="D6358" s="88"/>
      <c r="E6358" s="89" t="str">
        <f>IF(ISBLANK(LeaveTracker[[#This Row],[Employee Name]]),"-----",VLOOKUP(LeaveTracker[[#This Row],[Employee Name]],Employees[[Employee Name]:[Office]],7))</f>
        <v>-----</v>
      </c>
      <c r="F6358" s="89" t="str">
        <f>IF(ISBLANK(LeaveTracker[[#This Row],[Employee Name]]),"-----",VLOOKUP(LeaveTracker[[#This Row],[Employee Name]],Employees[[Employee Name]:[Office]],6))</f>
        <v>-----</v>
      </c>
      <c r="G6358" s="90"/>
      <c r="H6358" s="90"/>
      <c r="I6358" s="88"/>
      <c r="K6358" s="61" t="str">
        <f ca="1">LeaveTracker[[#This Row],[Days]]&amp;" "&amp;LeaveTracker[[#This Row],[Type of Leave]]</f>
        <v xml:space="preserve">0 </v>
      </c>
      <c r="L6358" s="91">
        <f ca="1">NETWORKDAYS(LeaveTracker[[#This Row],[Start Date]],LeaveTracker[[#This Row],[End Date]],lstHolidays)</f>
        <v>0</v>
      </c>
      <c r="M6358" s="27"/>
    </row>
    <row r="6359" spans="1:13" ht="30" customHeight="1" x14ac:dyDescent="0.3">
      <c r="A6359" s="27">
        <f t="shared" si="74"/>
        <v>2546</v>
      </c>
      <c r="B6359" s="87"/>
      <c r="D6359" s="88"/>
      <c r="E6359" s="89" t="str">
        <f>IF(ISBLANK(LeaveTracker[[#This Row],[Employee Name]]),"-----",VLOOKUP(LeaveTracker[[#This Row],[Employee Name]],Employees[[Employee Name]:[Office]],7))</f>
        <v>-----</v>
      </c>
      <c r="F6359" s="89" t="str">
        <f>IF(ISBLANK(LeaveTracker[[#This Row],[Employee Name]]),"-----",VLOOKUP(LeaveTracker[[#This Row],[Employee Name]],Employees[[Employee Name]:[Office]],6))</f>
        <v>-----</v>
      </c>
      <c r="G6359" s="90"/>
      <c r="H6359" s="90"/>
      <c r="I6359" s="88"/>
      <c r="K6359" s="61" t="str">
        <f ca="1">LeaveTracker[[#This Row],[Days]]&amp;" "&amp;LeaveTracker[[#This Row],[Type of Leave]]</f>
        <v xml:space="preserve">0 </v>
      </c>
      <c r="L6359" s="91">
        <f ca="1">NETWORKDAYS(LeaveTracker[[#This Row],[Start Date]],LeaveTracker[[#This Row],[End Date]],lstHolidays)</f>
        <v>0</v>
      </c>
      <c r="M6359" s="27"/>
    </row>
    <row r="6360" spans="1:13" ht="30" customHeight="1" x14ac:dyDescent="0.3">
      <c r="A6360" s="27">
        <f t="shared" si="74"/>
        <v>2547</v>
      </c>
      <c r="B6360" s="87"/>
      <c r="D6360" s="88"/>
      <c r="E6360" s="89" t="str">
        <f>IF(ISBLANK(LeaveTracker[[#This Row],[Employee Name]]),"-----",VLOOKUP(LeaveTracker[[#This Row],[Employee Name]],Employees[[Employee Name]:[Office]],7))</f>
        <v>-----</v>
      </c>
      <c r="F6360" s="89" t="str">
        <f>IF(ISBLANK(LeaveTracker[[#This Row],[Employee Name]]),"-----",VLOOKUP(LeaveTracker[[#This Row],[Employee Name]],Employees[[Employee Name]:[Office]],6))</f>
        <v>-----</v>
      </c>
      <c r="G6360" s="90"/>
      <c r="H6360" s="90"/>
      <c r="I6360" s="88"/>
      <c r="K6360" s="61" t="str">
        <f ca="1">LeaveTracker[[#This Row],[Days]]&amp;" "&amp;LeaveTracker[[#This Row],[Type of Leave]]</f>
        <v xml:space="preserve">0 </v>
      </c>
      <c r="L6360" s="91">
        <f ca="1">NETWORKDAYS(LeaveTracker[[#This Row],[Start Date]],LeaveTracker[[#This Row],[End Date]],lstHolidays)</f>
        <v>0</v>
      </c>
      <c r="M6360" s="27"/>
    </row>
    <row r="6361" spans="1:13" ht="30" customHeight="1" x14ac:dyDescent="0.3">
      <c r="A6361" s="27">
        <f t="shared" si="74"/>
        <v>2548</v>
      </c>
      <c r="B6361" s="87"/>
      <c r="D6361" s="88"/>
      <c r="E6361" s="89" t="str">
        <f>IF(ISBLANK(LeaveTracker[[#This Row],[Employee Name]]),"-----",VLOOKUP(LeaveTracker[[#This Row],[Employee Name]],Employees[[Employee Name]:[Office]],7))</f>
        <v>-----</v>
      </c>
      <c r="F6361" s="89" t="str">
        <f>IF(ISBLANK(LeaveTracker[[#This Row],[Employee Name]]),"-----",VLOOKUP(LeaveTracker[[#This Row],[Employee Name]],Employees[[Employee Name]:[Office]],6))</f>
        <v>-----</v>
      </c>
      <c r="G6361" s="90"/>
      <c r="H6361" s="90"/>
      <c r="I6361" s="88"/>
      <c r="K6361" s="61" t="str">
        <f ca="1">LeaveTracker[[#This Row],[Days]]&amp;" "&amp;LeaveTracker[[#This Row],[Type of Leave]]</f>
        <v xml:space="preserve">0 </v>
      </c>
      <c r="L6361" s="91">
        <f ca="1">NETWORKDAYS(LeaveTracker[[#This Row],[Start Date]],LeaveTracker[[#This Row],[End Date]],lstHolidays)</f>
        <v>0</v>
      </c>
      <c r="M6361" s="27"/>
    </row>
    <row r="6362" spans="1:13" ht="30" customHeight="1" x14ac:dyDescent="0.3">
      <c r="A6362" s="27">
        <f t="shared" si="74"/>
        <v>2549</v>
      </c>
      <c r="B6362" s="87"/>
      <c r="D6362" s="88"/>
      <c r="E6362" s="89" t="str">
        <f>IF(ISBLANK(LeaveTracker[[#This Row],[Employee Name]]),"-----",VLOOKUP(LeaveTracker[[#This Row],[Employee Name]],Employees[[Employee Name]:[Office]],7))</f>
        <v>-----</v>
      </c>
      <c r="F6362" s="89" t="str">
        <f>IF(ISBLANK(LeaveTracker[[#This Row],[Employee Name]]),"-----",VLOOKUP(LeaveTracker[[#This Row],[Employee Name]],Employees[[Employee Name]:[Office]],6))</f>
        <v>-----</v>
      </c>
      <c r="G6362" s="90"/>
      <c r="H6362" s="90"/>
      <c r="I6362" s="88"/>
      <c r="K6362" s="61" t="str">
        <f ca="1">LeaveTracker[[#This Row],[Days]]&amp;" "&amp;LeaveTracker[[#This Row],[Type of Leave]]</f>
        <v xml:space="preserve">0 </v>
      </c>
      <c r="L6362" s="91">
        <f ca="1">NETWORKDAYS(LeaveTracker[[#This Row],[Start Date]],LeaveTracker[[#This Row],[End Date]],lstHolidays)</f>
        <v>0</v>
      </c>
      <c r="M6362" s="27"/>
    </row>
    <row r="6363" spans="1:13" ht="30" customHeight="1" x14ac:dyDescent="0.3">
      <c r="A6363" s="27">
        <f t="shared" si="74"/>
        <v>2550</v>
      </c>
      <c r="B6363" s="87"/>
      <c r="D6363" s="88"/>
      <c r="E6363" s="89" t="str">
        <f>IF(ISBLANK(LeaveTracker[[#This Row],[Employee Name]]),"-----",VLOOKUP(LeaveTracker[[#This Row],[Employee Name]],Employees[[Employee Name]:[Office]],7))</f>
        <v>-----</v>
      </c>
      <c r="F6363" s="89" t="str">
        <f>IF(ISBLANK(LeaveTracker[[#This Row],[Employee Name]]),"-----",VLOOKUP(LeaveTracker[[#This Row],[Employee Name]],Employees[[Employee Name]:[Office]],6))</f>
        <v>-----</v>
      </c>
      <c r="G6363" s="90"/>
      <c r="H6363" s="90"/>
      <c r="I6363" s="88"/>
      <c r="K6363" s="61" t="str">
        <f ca="1">LeaveTracker[[#This Row],[Days]]&amp;" "&amp;LeaveTracker[[#This Row],[Type of Leave]]</f>
        <v xml:space="preserve">0 </v>
      </c>
      <c r="L6363" s="91">
        <f ca="1">NETWORKDAYS(LeaveTracker[[#This Row],[Start Date]],LeaveTracker[[#This Row],[End Date]],lstHolidays)</f>
        <v>0</v>
      </c>
      <c r="M6363" s="27"/>
    </row>
    <row r="6364" spans="1:13" ht="30" customHeight="1" x14ac:dyDescent="0.3">
      <c r="A6364" s="27">
        <f t="shared" si="74"/>
        <v>2551</v>
      </c>
      <c r="B6364" s="87"/>
      <c r="D6364" s="88"/>
      <c r="E6364" s="89" t="str">
        <f>IF(ISBLANK(LeaveTracker[[#This Row],[Employee Name]]),"-----",VLOOKUP(LeaveTracker[[#This Row],[Employee Name]],Employees[[Employee Name]:[Office]],7))</f>
        <v>-----</v>
      </c>
      <c r="F6364" s="89" t="str">
        <f>IF(ISBLANK(LeaveTracker[[#This Row],[Employee Name]]),"-----",VLOOKUP(LeaveTracker[[#This Row],[Employee Name]],Employees[[Employee Name]:[Office]],6))</f>
        <v>-----</v>
      </c>
      <c r="G6364" s="90"/>
      <c r="H6364" s="90"/>
      <c r="I6364" s="88"/>
      <c r="K6364" s="61" t="str">
        <f ca="1">LeaveTracker[[#This Row],[Days]]&amp;" "&amp;LeaveTracker[[#This Row],[Type of Leave]]</f>
        <v xml:space="preserve">0 </v>
      </c>
      <c r="L6364" s="91">
        <f ca="1">NETWORKDAYS(LeaveTracker[[#This Row],[Start Date]],LeaveTracker[[#This Row],[End Date]],lstHolidays)</f>
        <v>0</v>
      </c>
      <c r="M6364" s="27"/>
    </row>
    <row r="6365" spans="1:13" ht="30" customHeight="1" x14ac:dyDescent="0.3">
      <c r="A6365" s="27">
        <f t="shared" si="74"/>
        <v>2552</v>
      </c>
      <c r="B6365" s="87"/>
      <c r="D6365" s="88"/>
      <c r="E6365" s="89" t="str">
        <f>IF(ISBLANK(LeaveTracker[[#This Row],[Employee Name]]),"-----",VLOOKUP(LeaveTracker[[#This Row],[Employee Name]],Employees[[Employee Name]:[Office]],7))</f>
        <v>-----</v>
      </c>
      <c r="F6365" s="89" t="str">
        <f>IF(ISBLANK(LeaveTracker[[#This Row],[Employee Name]]),"-----",VLOOKUP(LeaveTracker[[#This Row],[Employee Name]],Employees[[Employee Name]:[Office]],6))</f>
        <v>-----</v>
      </c>
      <c r="G6365" s="90"/>
      <c r="H6365" s="90"/>
      <c r="I6365" s="88"/>
      <c r="K6365" s="61" t="str">
        <f ca="1">LeaveTracker[[#This Row],[Days]]&amp;" "&amp;LeaveTracker[[#This Row],[Type of Leave]]</f>
        <v xml:space="preserve">0 </v>
      </c>
      <c r="L6365" s="91">
        <f ca="1">NETWORKDAYS(LeaveTracker[[#This Row],[Start Date]],LeaveTracker[[#This Row],[End Date]],lstHolidays)</f>
        <v>0</v>
      </c>
      <c r="M6365" s="27"/>
    </row>
    <row r="6366" spans="1:13" ht="30" customHeight="1" x14ac:dyDescent="0.3">
      <c r="A6366" s="27">
        <f t="shared" si="74"/>
        <v>2553</v>
      </c>
      <c r="B6366" s="87"/>
      <c r="D6366" s="88"/>
      <c r="E6366" s="89" t="str">
        <f>IF(ISBLANK(LeaveTracker[[#This Row],[Employee Name]]),"-----",VLOOKUP(LeaveTracker[[#This Row],[Employee Name]],Employees[[Employee Name]:[Office]],7))</f>
        <v>-----</v>
      </c>
      <c r="F6366" s="89" t="str">
        <f>IF(ISBLANK(LeaveTracker[[#This Row],[Employee Name]]),"-----",VLOOKUP(LeaveTracker[[#This Row],[Employee Name]],Employees[[Employee Name]:[Office]],6))</f>
        <v>-----</v>
      </c>
      <c r="G6366" s="90"/>
      <c r="H6366" s="90"/>
      <c r="I6366" s="88"/>
      <c r="K6366" s="61" t="str">
        <f ca="1">LeaveTracker[[#This Row],[Days]]&amp;" "&amp;LeaveTracker[[#This Row],[Type of Leave]]</f>
        <v xml:space="preserve">0 </v>
      </c>
      <c r="L6366" s="91">
        <f ca="1">NETWORKDAYS(LeaveTracker[[#This Row],[Start Date]],LeaveTracker[[#This Row],[End Date]],lstHolidays)</f>
        <v>0</v>
      </c>
      <c r="M6366" s="27"/>
    </row>
    <row r="6367" spans="1:13" ht="30" customHeight="1" x14ac:dyDescent="0.3">
      <c r="A6367" s="27">
        <f t="shared" si="74"/>
        <v>2554</v>
      </c>
      <c r="B6367" s="87"/>
      <c r="D6367" s="88"/>
      <c r="E6367" s="89" t="str">
        <f>IF(ISBLANK(LeaveTracker[[#This Row],[Employee Name]]),"-----",VLOOKUP(LeaveTracker[[#This Row],[Employee Name]],Employees[[Employee Name]:[Office]],7))</f>
        <v>-----</v>
      </c>
      <c r="F6367" s="89" t="str">
        <f>IF(ISBLANK(LeaveTracker[[#This Row],[Employee Name]]),"-----",VLOOKUP(LeaveTracker[[#This Row],[Employee Name]],Employees[[Employee Name]:[Office]],6))</f>
        <v>-----</v>
      </c>
      <c r="G6367" s="90"/>
      <c r="H6367" s="90"/>
      <c r="I6367" s="88"/>
      <c r="K6367" s="61" t="str">
        <f ca="1">LeaveTracker[[#This Row],[Days]]&amp;" "&amp;LeaveTracker[[#This Row],[Type of Leave]]</f>
        <v xml:space="preserve">0 </v>
      </c>
      <c r="L6367" s="91">
        <f ca="1">NETWORKDAYS(LeaveTracker[[#This Row],[Start Date]],LeaveTracker[[#This Row],[End Date]],lstHolidays)</f>
        <v>0</v>
      </c>
      <c r="M6367" s="27"/>
    </row>
    <row r="6368" spans="1:13" ht="30" customHeight="1" x14ac:dyDescent="0.3">
      <c r="A6368" s="27">
        <f t="shared" si="74"/>
        <v>2555</v>
      </c>
      <c r="B6368" s="87"/>
      <c r="D6368" s="88"/>
      <c r="E6368" s="89" t="str">
        <f>IF(ISBLANK(LeaveTracker[[#This Row],[Employee Name]]),"-----",VLOOKUP(LeaveTracker[[#This Row],[Employee Name]],Employees[[Employee Name]:[Office]],7))</f>
        <v>-----</v>
      </c>
      <c r="F6368" s="89" t="str">
        <f>IF(ISBLANK(LeaveTracker[[#This Row],[Employee Name]]),"-----",VLOOKUP(LeaveTracker[[#This Row],[Employee Name]],Employees[[Employee Name]:[Office]],6))</f>
        <v>-----</v>
      </c>
      <c r="G6368" s="90"/>
      <c r="H6368" s="90"/>
      <c r="I6368" s="88"/>
      <c r="K6368" s="61" t="str">
        <f ca="1">LeaveTracker[[#This Row],[Days]]&amp;" "&amp;LeaveTracker[[#This Row],[Type of Leave]]</f>
        <v xml:space="preserve">0 </v>
      </c>
      <c r="L6368" s="91">
        <f ca="1">NETWORKDAYS(LeaveTracker[[#This Row],[Start Date]],LeaveTracker[[#This Row],[End Date]],lstHolidays)</f>
        <v>0</v>
      </c>
      <c r="M6368" s="27"/>
    </row>
    <row r="6369" spans="1:13" ht="30" customHeight="1" x14ac:dyDescent="0.3">
      <c r="A6369" s="27">
        <f t="shared" si="74"/>
        <v>2556</v>
      </c>
      <c r="B6369" s="87"/>
      <c r="D6369" s="88"/>
      <c r="E6369" s="89" t="str">
        <f>IF(ISBLANK(LeaveTracker[[#This Row],[Employee Name]]),"-----",VLOOKUP(LeaveTracker[[#This Row],[Employee Name]],Employees[[Employee Name]:[Office]],7))</f>
        <v>-----</v>
      </c>
      <c r="F6369" s="89" t="str">
        <f>IF(ISBLANK(LeaveTracker[[#This Row],[Employee Name]]),"-----",VLOOKUP(LeaveTracker[[#This Row],[Employee Name]],Employees[[Employee Name]:[Office]],6))</f>
        <v>-----</v>
      </c>
      <c r="G6369" s="90"/>
      <c r="H6369" s="90"/>
      <c r="I6369" s="88"/>
      <c r="K6369" s="61" t="str">
        <f ca="1">LeaveTracker[[#This Row],[Days]]&amp;" "&amp;LeaveTracker[[#This Row],[Type of Leave]]</f>
        <v xml:space="preserve">0 </v>
      </c>
      <c r="L6369" s="91">
        <f ca="1">NETWORKDAYS(LeaveTracker[[#This Row],[Start Date]],LeaveTracker[[#This Row],[End Date]],lstHolidays)</f>
        <v>0</v>
      </c>
      <c r="M6369" s="27"/>
    </row>
    <row r="6370" spans="1:13" ht="30" customHeight="1" x14ac:dyDescent="0.3">
      <c r="A6370" s="27">
        <f t="shared" si="74"/>
        <v>2557</v>
      </c>
      <c r="B6370" s="87"/>
      <c r="D6370" s="88"/>
      <c r="E6370" s="89" t="str">
        <f>IF(ISBLANK(LeaveTracker[[#This Row],[Employee Name]]),"-----",VLOOKUP(LeaveTracker[[#This Row],[Employee Name]],Employees[[Employee Name]:[Office]],7))</f>
        <v>-----</v>
      </c>
      <c r="F6370" s="89" t="str">
        <f>IF(ISBLANK(LeaveTracker[[#This Row],[Employee Name]]),"-----",VLOOKUP(LeaveTracker[[#This Row],[Employee Name]],Employees[[Employee Name]:[Office]],6))</f>
        <v>-----</v>
      </c>
      <c r="G6370" s="90"/>
      <c r="H6370" s="90"/>
      <c r="I6370" s="88"/>
      <c r="K6370" s="61" t="str">
        <f ca="1">LeaveTracker[[#This Row],[Days]]&amp;" "&amp;LeaveTracker[[#This Row],[Type of Leave]]</f>
        <v xml:space="preserve">0 </v>
      </c>
      <c r="L6370" s="91">
        <f ca="1">NETWORKDAYS(LeaveTracker[[#This Row],[Start Date]],LeaveTracker[[#This Row],[End Date]],lstHolidays)</f>
        <v>0</v>
      </c>
      <c r="M6370" s="27"/>
    </row>
    <row r="6371" spans="1:13" ht="30" customHeight="1" x14ac:dyDescent="0.3">
      <c r="A6371" s="27">
        <f t="shared" si="74"/>
        <v>2558</v>
      </c>
      <c r="B6371" s="87"/>
      <c r="D6371" s="88"/>
      <c r="E6371" s="89" t="str">
        <f>IF(ISBLANK(LeaveTracker[[#This Row],[Employee Name]]),"-----",VLOOKUP(LeaveTracker[[#This Row],[Employee Name]],Employees[[Employee Name]:[Office]],7))</f>
        <v>-----</v>
      </c>
      <c r="F6371" s="89" t="str">
        <f>IF(ISBLANK(LeaveTracker[[#This Row],[Employee Name]]),"-----",VLOOKUP(LeaveTracker[[#This Row],[Employee Name]],Employees[[Employee Name]:[Office]],6))</f>
        <v>-----</v>
      </c>
      <c r="G6371" s="90"/>
      <c r="H6371" s="90"/>
      <c r="I6371" s="88"/>
      <c r="K6371" s="61" t="str">
        <f ca="1">LeaveTracker[[#This Row],[Days]]&amp;" "&amp;LeaveTracker[[#This Row],[Type of Leave]]</f>
        <v xml:space="preserve">0 </v>
      </c>
      <c r="L6371" s="91">
        <f ca="1">NETWORKDAYS(LeaveTracker[[#This Row],[Start Date]],LeaveTracker[[#This Row],[End Date]],lstHolidays)</f>
        <v>0</v>
      </c>
      <c r="M6371" s="27"/>
    </row>
    <row r="6372" spans="1:13" ht="30" customHeight="1" x14ac:dyDescent="0.3">
      <c r="A6372" s="27">
        <f t="shared" si="74"/>
        <v>2559</v>
      </c>
      <c r="B6372" s="87"/>
      <c r="D6372" s="88"/>
      <c r="E6372" s="89" t="str">
        <f>IF(ISBLANK(LeaveTracker[[#This Row],[Employee Name]]),"-----",VLOOKUP(LeaveTracker[[#This Row],[Employee Name]],Employees[[Employee Name]:[Office]],7))</f>
        <v>-----</v>
      </c>
      <c r="F6372" s="89" t="str">
        <f>IF(ISBLANK(LeaveTracker[[#This Row],[Employee Name]]),"-----",VLOOKUP(LeaveTracker[[#This Row],[Employee Name]],Employees[[Employee Name]:[Office]],6))</f>
        <v>-----</v>
      </c>
      <c r="G6372" s="90"/>
      <c r="H6372" s="90"/>
      <c r="I6372" s="88"/>
      <c r="K6372" s="61" t="str">
        <f ca="1">LeaveTracker[[#This Row],[Days]]&amp;" "&amp;LeaveTracker[[#This Row],[Type of Leave]]</f>
        <v xml:space="preserve">0 </v>
      </c>
      <c r="L6372" s="91">
        <f ca="1">NETWORKDAYS(LeaveTracker[[#This Row],[Start Date]],LeaveTracker[[#This Row],[End Date]],lstHolidays)</f>
        <v>0</v>
      </c>
      <c r="M6372" s="27"/>
    </row>
    <row r="6373" spans="1:13" ht="30" customHeight="1" x14ac:dyDescent="0.3">
      <c r="A6373" s="27">
        <f t="shared" ref="A6373:A6381" si="75">A6372+1</f>
        <v>2560</v>
      </c>
      <c r="B6373" s="87"/>
      <c r="D6373" s="88"/>
      <c r="E6373" s="89" t="str">
        <f>IF(ISBLANK(LeaveTracker[[#This Row],[Employee Name]]),"-----",VLOOKUP(LeaveTracker[[#This Row],[Employee Name]],Employees[[Employee Name]:[Office]],7))</f>
        <v>-----</v>
      </c>
      <c r="F6373" s="89" t="str">
        <f>IF(ISBLANK(LeaveTracker[[#This Row],[Employee Name]]),"-----",VLOOKUP(LeaveTracker[[#This Row],[Employee Name]],Employees[[Employee Name]:[Office]],6))</f>
        <v>-----</v>
      </c>
      <c r="G6373" s="90"/>
      <c r="H6373" s="90"/>
      <c r="I6373" s="88"/>
      <c r="K6373" s="61" t="str">
        <f ca="1">LeaveTracker[[#This Row],[Days]]&amp;" "&amp;LeaveTracker[[#This Row],[Type of Leave]]</f>
        <v xml:space="preserve">0 </v>
      </c>
      <c r="L6373" s="91">
        <f ca="1">NETWORKDAYS(LeaveTracker[[#This Row],[Start Date]],LeaveTracker[[#This Row],[End Date]],lstHolidays)</f>
        <v>0</v>
      </c>
      <c r="M6373" s="27"/>
    </row>
    <row r="6374" spans="1:13" ht="30" customHeight="1" x14ac:dyDescent="0.3">
      <c r="A6374" s="27">
        <f t="shared" si="75"/>
        <v>2561</v>
      </c>
      <c r="B6374" s="87"/>
      <c r="D6374" s="88"/>
      <c r="E6374" s="89" t="str">
        <f>IF(ISBLANK(LeaveTracker[[#This Row],[Employee Name]]),"-----",VLOOKUP(LeaveTracker[[#This Row],[Employee Name]],Employees[[Employee Name]:[Office]],7))</f>
        <v>-----</v>
      </c>
      <c r="F6374" s="89" t="str">
        <f>IF(ISBLANK(LeaveTracker[[#This Row],[Employee Name]]),"-----",VLOOKUP(LeaveTracker[[#This Row],[Employee Name]],Employees[[Employee Name]:[Office]],6))</f>
        <v>-----</v>
      </c>
      <c r="G6374" s="90"/>
      <c r="H6374" s="90"/>
      <c r="I6374" s="88"/>
      <c r="K6374" s="61" t="str">
        <f ca="1">LeaveTracker[[#This Row],[Days]]&amp;" "&amp;LeaveTracker[[#This Row],[Type of Leave]]</f>
        <v xml:space="preserve">0 </v>
      </c>
      <c r="L6374" s="91">
        <f ca="1">NETWORKDAYS(LeaveTracker[[#This Row],[Start Date]],LeaveTracker[[#This Row],[End Date]],lstHolidays)</f>
        <v>0</v>
      </c>
      <c r="M6374" s="27"/>
    </row>
    <row r="6375" spans="1:13" ht="30" customHeight="1" x14ac:dyDescent="0.3">
      <c r="A6375" s="27">
        <f t="shared" si="75"/>
        <v>2562</v>
      </c>
      <c r="B6375" s="87"/>
      <c r="D6375" s="88"/>
      <c r="E6375" s="89" t="str">
        <f>IF(ISBLANK(LeaveTracker[[#This Row],[Employee Name]]),"-----",VLOOKUP(LeaveTracker[[#This Row],[Employee Name]],Employees[[Employee Name]:[Office]],7))</f>
        <v>-----</v>
      </c>
      <c r="F6375" s="89" t="str">
        <f>IF(ISBLANK(LeaveTracker[[#This Row],[Employee Name]]),"-----",VLOOKUP(LeaveTracker[[#This Row],[Employee Name]],Employees[[Employee Name]:[Office]],6))</f>
        <v>-----</v>
      </c>
      <c r="G6375" s="90"/>
      <c r="H6375" s="90"/>
      <c r="I6375" s="88"/>
      <c r="K6375" s="61" t="str">
        <f ca="1">LeaveTracker[[#This Row],[Days]]&amp;" "&amp;LeaveTracker[[#This Row],[Type of Leave]]</f>
        <v xml:space="preserve">0 </v>
      </c>
      <c r="L6375" s="91">
        <f ca="1">NETWORKDAYS(LeaveTracker[[#This Row],[Start Date]],LeaveTracker[[#This Row],[End Date]],lstHolidays)</f>
        <v>0</v>
      </c>
      <c r="M6375" s="27"/>
    </row>
    <row r="6376" spans="1:13" ht="30" customHeight="1" x14ac:dyDescent="0.3">
      <c r="A6376" s="27">
        <f t="shared" si="75"/>
        <v>2563</v>
      </c>
      <c r="B6376" s="87"/>
      <c r="D6376" s="88"/>
      <c r="E6376" s="89" t="str">
        <f>IF(ISBLANK(LeaveTracker[[#This Row],[Employee Name]]),"-----",VLOOKUP(LeaveTracker[[#This Row],[Employee Name]],Employees[[Employee Name]:[Office]],7))</f>
        <v>-----</v>
      </c>
      <c r="F6376" s="89" t="str">
        <f>IF(ISBLANK(LeaveTracker[[#This Row],[Employee Name]]),"-----",VLOOKUP(LeaveTracker[[#This Row],[Employee Name]],Employees[[Employee Name]:[Office]],6))</f>
        <v>-----</v>
      </c>
      <c r="G6376" s="90"/>
      <c r="H6376" s="90"/>
      <c r="I6376" s="88"/>
      <c r="K6376" s="61" t="str">
        <f ca="1">LeaveTracker[[#This Row],[Days]]&amp;" "&amp;LeaveTracker[[#This Row],[Type of Leave]]</f>
        <v xml:space="preserve">0 </v>
      </c>
      <c r="L6376" s="91">
        <f ca="1">NETWORKDAYS(LeaveTracker[[#This Row],[Start Date]],LeaveTracker[[#This Row],[End Date]],lstHolidays)</f>
        <v>0</v>
      </c>
      <c r="M6376" s="27"/>
    </row>
    <row r="6377" spans="1:13" ht="30" customHeight="1" x14ac:dyDescent="0.3">
      <c r="A6377" s="27">
        <f t="shared" si="75"/>
        <v>2564</v>
      </c>
      <c r="B6377" s="87"/>
      <c r="D6377" s="88"/>
      <c r="E6377" s="89" t="str">
        <f>IF(ISBLANK(LeaveTracker[[#This Row],[Employee Name]]),"-----",VLOOKUP(LeaveTracker[[#This Row],[Employee Name]],Employees[[Employee Name]:[Office]],7))</f>
        <v>-----</v>
      </c>
      <c r="F6377" s="89" t="str">
        <f>IF(ISBLANK(LeaveTracker[[#This Row],[Employee Name]]),"-----",VLOOKUP(LeaveTracker[[#This Row],[Employee Name]],Employees[[Employee Name]:[Office]],6))</f>
        <v>-----</v>
      </c>
      <c r="G6377" s="90"/>
      <c r="H6377" s="90"/>
      <c r="I6377" s="88"/>
      <c r="K6377" s="61" t="str">
        <f ca="1">LeaveTracker[[#This Row],[Days]]&amp;" "&amp;LeaveTracker[[#This Row],[Type of Leave]]</f>
        <v xml:space="preserve">0 </v>
      </c>
      <c r="L6377" s="91">
        <f ca="1">NETWORKDAYS(LeaveTracker[[#This Row],[Start Date]],LeaveTracker[[#This Row],[End Date]],lstHolidays)</f>
        <v>0</v>
      </c>
      <c r="M6377" s="27"/>
    </row>
    <row r="6378" spans="1:13" ht="30" customHeight="1" x14ac:dyDescent="0.3">
      <c r="A6378" s="27">
        <f t="shared" si="75"/>
        <v>2565</v>
      </c>
      <c r="B6378" s="87"/>
      <c r="D6378" s="88"/>
      <c r="E6378" s="89" t="str">
        <f>IF(ISBLANK(LeaveTracker[[#This Row],[Employee Name]]),"-----",VLOOKUP(LeaveTracker[[#This Row],[Employee Name]],Employees[[Employee Name]:[Office]],7))</f>
        <v>-----</v>
      </c>
      <c r="F6378" s="89" t="str">
        <f>IF(ISBLANK(LeaveTracker[[#This Row],[Employee Name]]),"-----",VLOOKUP(LeaveTracker[[#This Row],[Employee Name]],Employees[[Employee Name]:[Office]],6))</f>
        <v>-----</v>
      </c>
      <c r="G6378" s="90"/>
      <c r="H6378" s="90"/>
      <c r="I6378" s="88"/>
      <c r="K6378" s="61" t="str">
        <f ca="1">LeaveTracker[[#This Row],[Days]]&amp;" "&amp;LeaveTracker[[#This Row],[Type of Leave]]</f>
        <v xml:space="preserve">0 </v>
      </c>
      <c r="L6378" s="91">
        <f ca="1">NETWORKDAYS(LeaveTracker[[#This Row],[Start Date]],LeaveTracker[[#This Row],[End Date]],lstHolidays)</f>
        <v>0</v>
      </c>
      <c r="M6378" s="27"/>
    </row>
    <row r="6379" spans="1:13" ht="30" customHeight="1" x14ac:dyDescent="0.3">
      <c r="A6379" s="27">
        <f t="shared" si="75"/>
        <v>2566</v>
      </c>
      <c r="B6379" s="87"/>
      <c r="D6379" s="88"/>
      <c r="E6379" s="89" t="str">
        <f>IF(ISBLANK(LeaveTracker[[#This Row],[Employee Name]]),"-----",VLOOKUP(LeaveTracker[[#This Row],[Employee Name]],Employees[[Employee Name]:[Office]],7))</f>
        <v>-----</v>
      </c>
      <c r="F6379" s="89" t="str">
        <f>IF(ISBLANK(LeaveTracker[[#This Row],[Employee Name]]),"-----",VLOOKUP(LeaveTracker[[#This Row],[Employee Name]],Employees[[Employee Name]:[Office]],6))</f>
        <v>-----</v>
      </c>
      <c r="G6379" s="90"/>
      <c r="H6379" s="90"/>
      <c r="I6379" s="88"/>
      <c r="K6379" s="61" t="str">
        <f ca="1">LeaveTracker[[#This Row],[Days]]&amp;" "&amp;LeaveTracker[[#This Row],[Type of Leave]]</f>
        <v xml:space="preserve">0 </v>
      </c>
      <c r="L6379" s="91">
        <f ca="1">NETWORKDAYS(LeaveTracker[[#This Row],[Start Date]],LeaveTracker[[#This Row],[End Date]],lstHolidays)</f>
        <v>0</v>
      </c>
      <c r="M6379" s="27"/>
    </row>
    <row r="6380" spans="1:13" ht="30" customHeight="1" x14ac:dyDescent="0.3">
      <c r="A6380" s="27">
        <f t="shared" si="75"/>
        <v>2567</v>
      </c>
      <c r="B6380" s="87"/>
      <c r="D6380" s="88"/>
      <c r="E6380" s="89" t="str">
        <f>IF(ISBLANK(LeaveTracker[[#This Row],[Employee Name]]),"-----",VLOOKUP(LeaveTracker[[#This Row],[Employee Name]],Employees[[Employee Name]:[Office]],7))</f>
        <v>-----</v>
      </c>
      <c r="F6380" s="89" t="str">
        <f>IF(ISBLANK(LeaveTracker[[#This Row],[Employee Name]]),"-----",VLOOKUP(LeaveTracker[[#This Row],[Employee Name]],Employees[[Employee Name]:[Office]],6))</f>
        <v>-----</v>
      </c>
      <c r="G6380" s="90"/>
      <c r="H6380" s="90"/>
      <c r="I6380" s="88"/>
      <c r="K6380" s="61" t="str">
        <f ca="1">LeaveTracker[[#This Row],[Days]]&amp;" "&amp;LeaveTracker[[#This Row],[Type of Leave]]</f>
        <v xml:space="preserve">0 </v>
      </c>
      <c r="L6380" s="91">
        <f ca="1">NETWORKDAYS(LeaveTracker[[#This Row],[Start Date]],LeaveTracker[[#This Row],[End Date]],lstHolidays)</f>
        <v>0</v>
      </c>
      <c r="M6380" s="27"/>
    </row>
    <row r="6381" spans="1:13" ht="30" customHeight="1" x14ac:dyDescent="0.3">
      <c r="A6381" s="27">
        <f t="shared" si="75"/>
        <v>2568</v>
      </c>
      <c r="B6381" s="87"/>
      <c r="D6381" s="88"/>
      <c r="E6381" s="89" t="str">
        <f>IF(ISBLANK(LeaveTracker[[#This Row],[Employee Name]]),"-----",VLOOKUP(LeaveTracker[[#This Row],[Employee Name]],Employees[[Employee Name]:[Office]],7))</f>
        <v>-----</v>
      </c>
      <c r="F6381" s="89" t="str">
        <f>IF(ISBLANK(LeaveTracker[[#This Row],[Employee Name]]),"-----",VLOOKUP(LeaveTracker[[#This Row],[Employee Name]],Employees[[Employee Name]:[Office]],6))</f>
        <v>-----</v>
      </c>
      <c r="G6381" s="90"/>
      <c r="H6381" s="90"/>
      <c r="I6381" s="88"/>
      <c r="K6381" s="61" t="str">
        <f ca="1">LeaveTracker[[#This Row],[Days]]&amp;" "&amp;LeaveTracker[[#This Row],[Type of Leave]]</f>
        <v xml:space="preserve">0 </v>
      </c>
      <c r="L6381" s="91">
        <f ca="1">NETWORKDAYS(LeaveTracker[[#This Row],[Start Date]],LeaveTracker[[#This Row],[End Date]],lstHolidays)</f>
        <v>0</v>
      </c>
      <c r="M6381" s="27"/>
    </row>
  </sheetData>
  <protectedRanges>
    <protectedRange sqref="G2434:H2434 A3408:C3409 A1:D875 A877:D898 A876:B876 D876 A900:D908 A899:B899 D899 A910:D1042 A909:B909 D909 A1043:B1044 D1043:D1044 A1065:D1224 A1062:B1064 D1062:D1064 A1226:D1301 A1225:B1225 D1225 A1304:D1394 A1302:B1303 D1302:D1303 A1396:D1505 A1395:B1395 D1395 A1507:D1511 A1506:B1506 D1506 A1515:D1553 A1512:B1514 D1512:D1514 A1556:D1665 A1554:B1555 D1554:D1555 A1666:B1666 D1666 A3128:D3158 A3127:B3127 D3127 A2365:D2369 A2364:B2364 D2364 A2371:D3126 A2370:B2370 D2370 A1045:D1061 A1667:D2072 B3407:C3407 C3410:C3450 B3566:B3592 A3410:B3565 C3451:D3592 B3593:D3609 B3610:B3740 B3742 B3744 B3746 B3748 B3750 B3752 B3754 B3756 B3758:B3759 B3761:B3762 B3764:B3765 B3767:B3768 B3770:B3771 B3773:B3774 B3776:B3777 B3779:B3780 B3782:B3783 B3785:B3786 B3788:B3789 B3791:B3792 B3794:B3795 B3797:B3798 B3800:B3801 B3803:B3804 B3806:B3807 B3809:B3810 B3812:B3813 B3815:B3816 B3818:B3819 B3821 B3823:B3824 B3826 B3829:B3830 B3832 B3834 B3836:B3837 B3839 B3842 B3844 B3846 B3848 B3850 B3858 B3852 B3860 B3854 B3856 B3862 B3864 B3867 B3869 B3872 B3874 B3876 B3879 B3881 B3883 B3885 B3887 B3889 B3892 B3894 B3896 B3898 B3900 B3902 B3904 B3906 B3908 B3910 B3912 B3914 B3916 B3918 B3920 B3922 B3925 B3930 B3927 B3932 B3934 B3937 B3939 B3943 B3945 B3947 B3949 B3951 B3953 B3955 B3957 B3959 B3961 B3963 B3966 B3968 G4135:H4135 G4200:H4200 C3610:C4380 G4391:H4391 G4392 G4416:H4416 C4382:C4424 G4425:H4425 C4426:C4442 G4443:H4443 G4464:H4464 C4444:C4464 C4466:C4732 G4880:H4880 C4734:C4757 C4999:C5004 G5100:H5100 G5115:H5115 G5144:H5144 C5005:D5087 C4759:C4780 C4783:C4793 C4796:C4802 C4804:C4806 C4808:C4826 C4828:C4855 C4858:C4890 C4892:C4939 C4944:C4997 C5089:D5092 D5088 C5094:D5119 D5093 C5122:D5153 D5120:D5121 D5154 A2074:D2090 A2073:B2073 D2073 A2093:D2094 A2091:B2092 D2091:D2092 A2096:D2124 A2095:B2095 D2095 A2130:D2146 A2125:B2129 D2125:D2129 A2148:D2151 A2147:B2147 D2147 A2153:D2363 A2152:B2152 D2152 D3610:D5004 C5155:D5168 D5169 B3970:B5511 A3566:A5511 C5170:D5511 G5709:H5709 A5512:D5738 A5739:B5739 B5740:C5978 G5990:H5990 G6000:H6091 G6092:I6092 G6093:H6098 G6111:H6112 G6115:H6115 H6120 G6121:H6126 G6129:H6142 G6147:H6148 G6151:H6152 G6154:H6160 G6162:H6163 G6170:H6170 C6173:C6180 B5980:C6172 A5740:A6172 D5739:D6252 C6182:C6252 C6253:D1048576 A6173:B1048576" name="Range1"/>
    <protectedRange sqref="I2434:J2434 G1:L5 K6:L4025 C876 C899 C909 C1043:C1044 C1062:C1064 C1225 C1302:C1303 C1395 C1506 C1512:C1514 C1554:C1555 C1666 C3127 C2364 C2370 G3407:H3844 J3898 J3900:J3987 L4026:L4743 G3846:H4032 J3989:J4040 J4042:J4054 J4056 J4058:J4064 J4066:J4067 J4069:J4078 J4080:J4081 J4083:J4088 J4090:J4114 J4116:J4117 J4119:J4121 G4034:H4134 J4123:J4184 G4136:H4199 J4186:J4199 J4201:J4219 J4221:J4232 J4234:J4236 J4238:J4241 J4243:J4247 J4249 J4251:J4286 J4288:J4289 J4291:J4292 J4294:J4296 J4298:J4300 G4201:G4353 H4201:H4356 G4355:G4356 G4357:H4390 H4392 G4393:H4415 K4026:K4646 G4417:H4424 G4426:H4442 G4444:H4463 I3407:I4646 I4647:K4743 C4733 G4465:H4732 G4734:G4868 G4870:G4877 H4734:H4877 G4878:H4879 C4998 G4881:H5099 G5101:H5114 G5116:H5143 C4758 C4781:C4782 C4794:C4795 C4803 C4807 C4827 C4856:C4857 C4891 C5088 C5093 C5120:C5121 C5154 C2073 C2091:C2092 C2095 C2125:C2129 C2147 C2152 C4940:C4943 C5169 J4744:J5205 J5207:J5210 J5212:J5231 I4744:I5362 J5233:J5362 I5363:J5510 G5145:H5510 J3407:J3896 J4302:J4646 G2435:J3158 G6:J2433 G5511:J5708 I5709:J5709 C5739 G5710:J5738 K4744:L5738 I5815:I5880 G5739:L5814 I5882:I6091 G5815:H5989 G5991:H5999 G6099:H6110 G6113:H6114 G6116:H6119 G6120 G6127:H6128 G6143:H6146 G6149:H6150 G6153:H6153 G6161:H6161 G6164:H6169 C6181 G6173:G6180 G6171:H6172 J5815:L1048576 G6182:G1048576 I6093:I1048576 H6173:H1048576" name="Range2"/>
    <protectedRange sqref="A3159:D3406 A3407 D3407:D3450" name="Range1_3"/>
    <protectedRange sqref="G3159:J3406" name="Range2_3"/>
  </protectedRanges>
  <mergeCells count="3">
    <mergeCell ref="A1:M1"/>
    <mergeCell ref="A2:M2"/>
    <mergeCell ref="J3:M3"/>
  </mergeCells>
  <phoneticPr fontId="29" type="noConversion"/>
  <conditionalFormatting sqref="D5094">
    <cfRule type="expression" dxfId="9" priority="3">
      <formula>$I5094=TRUE</formula>
    </cfRule>
  </conditionalFormatting>
  <conditionalFormatting sqref="D5149:D5150">
    <cfRule type="expression" dxfId="8" priority="1">
      <formula>$I5149=TRUE</formula>
    </cfRule>
  </conditionalFormatting>
  <dataValidations count="6">
    <dataValidation allowBlank="1" showInputMessage="1" showErrorMessage="1" prompt="The below table is used in Calendar View to automatically update an employee’s annual attendance record. Use table filters to get entries for specific employee or type of leave" sqref="D3"/>
    <dataValidation allowBlank="1" showInputMessage="1" showErrorMessage="1" prompt="Select an employee name in this column. Press ALT+DOWN ARROW to open the drop-down list, and ENTER to select the employee name" sqref="G2089:H2089 G2094 G2120:H2120 G2132 D4 A4:C875 G6112:H6112 C6161"/>
    <dataValidation allowBlank="1" showInputMessage="1" showErrorMessage="1" prompt="Enter leave start date in this column_x000a_" sqref="G4:G875 G6110:H6110 G6161:H6161"/>
    <dataValidation allowBlank="1" showInputMessage="1" showErrorMessage="1" prompt="Enter leave end date in this column" sqref="H4:H875"/>
    <dataValidation allowBlank="1" showInputMessage="1" showErrorMessage="1" prompt="Total number of days is automatically calculated in this column" sqref="L4:L875"/>
    <dataValidation allowBlank="1" showInputMessage="1" showErrorMessage="1" prompt="Select type of leave in this column. Press ALT+DOWN ARROW to open the drop-down list, and press ENTER to select the type of leave" sqref="I4 J4:J430 J482:J875 J436:J480 J432:J434 J3152 J4550 J2331 J3127 K4:K6381"/>
  </dataValidations>
  <pageMargins left="0.25" right="0.25" top="0.25" bottom="0.75" header="0.3" footer="0.3"/>
  <pageSetup scale="66" fitToHeight="0" orientation="portrait" horizontalDpi="4294967293" verticalDpi="360" r:id="rId1"/>
  <headerFooter>
    <oddFooter>&amp;L
PREPARED BY: &amp;UJUEL D. COPER&amp;U
DATE: &amp;D, &amp;T&amp;C
RECEIVED BY: __________________
DATE: _________________________&amp;RPage &amp;P of &amp;N</oddFooter>
  </headerFooter>
  <ignoredErrors>
    <ignoredError sqref="K5803:L5803 L5800:L5801 L5841 L5856 L5863 L5865 L5870:L5871 L5890 L5908 L5913 L5938 L5934:L5935 L5942 L5952 L5956 L5980" calculatedColumn="1"/>
    <ignoredError sqref="D5811" listDataValidation="1"/>
  </ignoredErrors>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'Leave Types'!$B$4:$B$9</xm:f>
          </x14:formula1>
          <xm:sqref>I5:I6256 I6260:I6300</xm:sqref>
        </x14:dataValidation>
        <x14:dataValidation type="list" allowBlank="1" showInputMessage="1" showErrorMessage="1">
          <x14:formula1>
            <xm:f>'List of Employees'!$B$4:$B$696</xm:f>
          </x14:formula1>
          <xm:sqref>D5:D6381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0.499984740745262"/>
    <pageSetUpPr fitToPage="1"/>
  </sheetPr>
  <dimension ref="A1:I698"/>
  <sheetViews>
    <sheetView zoomScaleNormal="100" workbookViewId="0">
      <pane ySplit="1530" activePane="bottomLeft"/>
      <selection activeCell="B183" sqref="B183"/>
      <selection pane="bottomLeft" activeCell="B427" sqref="B427"/>
    </sheetView>
  </sheetViews>
  <sheetFormatPr defaultRowHeight="30" customHeight="1" x14ac:dyDescent="0.3"/>
  <cols>
    <col min="1" max="1" width="6.625" customWidth="1"/>
    <col min="2" max="6" width="26.625" customWidth="1"/>
    <col min="7" max="7" width="22.75" customWidth="1"/>
    <col min="8" max="8" width="27.5" customWidth="1"/>
    <col min="9" max="9" width="16.25" customWidth="1"/>
  </cols>
  <sheetData>
    <row r="1" spans="1:9" ht="39.950000000000003" customHeight="1" x14ac:dyDescent="0.3">
      <c r="B1" s="49"/>
      <c r="C1" s="49"/>
      <c r="D1" s="49"/>
      <c r="E1" s="49"/>
      <c r="F1" s="49"/>
    </row>
    <row r="2" spans="1:9" ht="15" customHeight="1" x14ac:dyDescent="0.3"/>
    <row r="3" spans="1:9" ht="30" customHeight="1" x14ac:dyDescent="0.3">
      <c r="A3" s="9" t="s">
        <v>943</v>
      </c>
      <c r="B3" s="9" t="s">
        <v>0</v>
      </c>
      <c r="C3" s="9" t="s">
        <v>1314</v>
      </c>
      <c r="D3" s="9" t="s">
        <v>1315</v>
      </c>
      <c r="E3" s="9" t="s">
        <v>1316</v>
      </c>
      <c r="F3" s="9" t="s">
        <v>1317</v>
      </c>
      <c r="G3" s="9" t="s">
        <v>1996</v>
      </c>
      <c r="H3" s="9" t="s">
        <v>1064</v>
      </c>
      <c r="I3" s="9" t="s">
        <v>2328</v>
      </c>
    </row>
    <row r="4" spans="1:9" ht="30" hidden="1" customHeight="1" x14ac:dyDescent="0.3">
      <c r="A4" s="44">
        <v>1</v>
      </c>
      <c r="B4" s="8" t="str">
        <f>CONCATENATE(Employees[[#This Row],[Lastname]]," ",Employees[[#This Row],[Firstname]], " ",LEFT(Employees[[#This Row],[Middlename]],1),IF(ISBLANK(Employees[[#This Row],[Middlename]])," ","."))</f>
        <v>AALA MELODY M.</v>
      </c>
      <c r="C4" s="8" t="s">
        <v>1351</v>
      </c>
      <c r="D4" s="8" t="s">
        <v>1352</v>
      </c>
      <c r="E4" s="8" t="s">
        <v>554</v>
      </c>
      <c r="F4" s="8" t="s">
        <v>1290</v>
      </c>
      <c r="G4" s="18" t="s">
        <v>1290</v>
      </c>
      <c r="H4" s="8" t="s">
        <v>209</v>
      </c>
      <c r="I4" s="8" t="b">
        <f>COUNTIF(Employees[Employee Name],Employees[[#This Row],[Employee Name]])&gt;1</f>
        <v>0</v>
      </c>
    </row>
    <row r="5" spans="1:9" ht="30" hidden="1" customHeight="1" x14ac:dyDescent="0.3">
      <c r="A5" s="44">
        <f>IF(ISBLANK(Employees[[#This Row],[Employee Name]]),"",A4+1)</f>
        <v>2</v>
      </c>
      <c r="B5" s="8" t="str">
        <f>CONCATENATE(Employees[[#This Row],[Lastname]]," ",Employees[[#This Row],[Firstname]], " ",LEFT(Employees[[#This Row],[Middlename]],1),IF(ISBLANK(Employees[[#This Row],[Middlename]])," ","."))</f>
        <v>ABALLA JAMAICA C.</v>
      </c>
      <c r="C5" s="8" t="s">
        <v>1353</v>
      </c>
      <c r="D5" s="8" t="s">
        <v>1354</v>
      </c>
      <c r="E5" s="8" t="s">
        <v>239</v>
      </c>
      <c r="F5" s="8" t="s">
        <v>1290</v>
      </c>
      <c r="G5" s="18" t="s">
        <v>1290</v>
      </c>
      <c r="H5" s="8" t="s">
        <v>1703</v>
      </c>
      <c r="I5" s="8" t="b">
        <f>COUNTIF(Employees[Employee Name],Employees[[#This Row],[Employee Name]])&gt;1</f>
        <v>0</v>
      </c>
    </row>
    <row r="6" spans="1:9" ht="30" hidden="1" customHeight="1" x14ac:dyDescent="0.3">
      <c r="A6" s="44">
        <f>IF(ISBLANK(Employees[[#This Row],[Employee Name]]),"",A5+1)</f>
        <v>3</v>
      </c>
      <c r="B6" s="8" t="str">
        <f>CONCATENATE(Employees[[#This Row],[Lastname]]," ",Employees[[#This Row],[Firstname]], " ",LEFT(Employees[[#This Row],[Middlename]],1),IF(ISBLANK(Employees[[#This Row],[Middlename]])," ","."))</f>
        <v>ABELA IMELDA C.</v>
      </c>
      <c r="C6" s="8" t="s">
        <v>1355</v>
      </c>
      <c r="D6" s="8" t="s">
        <v>1356</v>
      </c>
      <c r="E6" s="8" t="s">
        <v>134</v>
      </c>
      <c r="F6" s="8" t="s">
        <v>1290</v>
      </c>
      <c r="G6" s="18" t="s">
        <v>1290</v>
      </c>
      <c r="H6" s="8" t="s">
        <v>439</v>
      </c>
      <c r="I6" s="8" t="b">
        <f>COUNTIF(Employees[Employee Name],Employees[[#This Row],[Employee Name]])&gt;1</f>
        <v>0</v>
      </c>
    </row>
    <row r="7" spans="1:9" ht="30" hidden="1" customHeight="1" x14ac:dyDescent="0.3">
      <c r="A7" s="44">
        <f>IF(ISBLANK(Employees[[#This Row],[Employee Name]]),"",A6+1)</f>
        <v>4</v>
      </c>
      <c r="B7" s="8" t="str">
        <f>CONCATENATE(Employees[[#This Row],[Lastname]]," ",Employees[[#This Row],[Firstname]], " ",LEFT(Employees[[#This Row],[Middlename]],1),IF(ISBLANK(Employees[[#This Row],[Middlename]])," ","."))</f>
        <v>ABENA WINNIE ROSE M.</v>
      </c>
      <c r="C7" s="8" t="s">
        <v>742</v>
      </c>
      <c r="D7" s="8" t="s">
        <v>743</v>
      </c>
      <c r="E7" s="8" t="s">
        <v>84</v>
      </c>
      <c r="F7" s="8" t="s">
        <v>212</v>
      </c>
      <c r="G7" s="18" t="s">
        <v>1997</v>
      </c>
      <c r="H7" s="8" t="s">
        <v>213</v>
      </c>
      <c r="I7" s="8" t="b">
        <f>COUNTIF(Employees[Employee Name],Employees[[#This Row],[Employee Name]])&gt;1</f>
        <v>0</v>
      </c>
    </row>
    <row r="8" spans="1:9" ht="30" hidden="1" customHeight="1" x14ac:dyDescent="0.3">
      <c r="A8" s="44">
        <f>IF(ISBLANK(Employees[[#This Row],[Employee Name]]),"",A7+1)</f>
        <v>5</v>
      </c>
      <c r="B8" s="8" t="str">
        <f>CONCATENATE(Employees[[#This Row],[Lastname]]," ",Employees[[#This Row],[Firstname]], " ",LEFT(Employees[[#This Row],[Middlename]],1),IF(ISBLANK(Employees[[#This Row],[Middlename]])," ","."))</f>
        <v xml:space="preserve">ABLANEDA ARMANDO  </v>
      </c>
      <c r="C8" s="8" t="s">
        <v>1357</v>
      </c>
      <c r="D8" s="8" t="s">
        <v>1358</v>
      </c>
      <c r="E8" s="8"/>
      <c r="F8" s="8" t="s">
        <v>1290</v>
      </c>
      <c r="G8" s="18" t="s">
        <v>1290</v>
      </c>
      <c r="H8" s="8" t="s">
        <v>289</v>
      </c>
      <c r="I8" s="8" t="b">
        <f>COUNTIF(Employees[Employee Name],Employees[[#This Row],[Employee Name]])&gt;1</f>
        <v>0</v>
      </c>
    </row>
    <row r="9" spans="1:9" ht="30" hidden="1" customHeight="1" x14ac:dyDescent="0.3">
      <c r="A9" s="44">
        <f>IF(ISBLANK(Employees[[#This Row],[Employee Name]]),"",A8+1)</f>
        <v>6</v>
      </c>
      <c r="B9" s="8" t="str">
        <f>CONCATENATE(Employees[[#This Row],[Lastname]]," ",Employees[[#This Row],[Firstname]], " ",LEFT(Employees[[#This Row],[Middlename]],1),IF(ISBLANK(Employees[[#This Row],[Middlename]])," ","."))</f>
        <v>ACERON ANGELU V.</v>
      </c>
      <c r="C9" s="8" t="s">
        <v>1303</v>
      </c>
      <c r="D9" s="8" t="s">
        <v>1304</v>
      </c>
      <c r="E9" s="8" t="s">
        <v>1305</v>
      </c>
      <c r="F9" s="8" t="s">
        <v>1041</v>
      </c>
      <c r="G9" s="8" t="s">
        <v>1997</v>
      </c>
      <c r="H9" s="8" t="s">
        <v>97</v>
      </c>
      <c r="I9" s="8" t="b">
        <f>COUNTIF(Employees[Employee Name],Employees[[#This Row],[Employee Name]])&gt;1</f>
        <v>0</v>
      </c>
    </row>
    <row r="10" spans="1:9" ht="30" hidden="1" customHeight="1" x14ac:dyDescent="0.3">
      <c r="A10" s="44">
        <f>IF(ISBLANK(Employees[[#This Row],[Employee Name]]),"",A9+1)</f>
        <v>7</v>
      </c>
      <c r="B10" s="8" t="str">
        <f>CONCATENATE(Employees[[#This Row],[Lastname]]," ",Employees[[#This Row],[Firstname]], " ",LEFT(Employees[[#This Row],[Middlename]],1),IF(ISBLANK(Employees[[#This Row],[Middlename]])," ","."))</f>
        <v>ACUB MA. MARILYN L.</v>
      </c>
      <c r="C10" s="8" t="s">
        <v>1359</v>
      </c>
      <c r="D10" s="8" t="s">
        <v>1360</v>
      </c>
      <c r="E10" s="8" t="s">
        <v>117</v>
      </c>
      <c r="F10" s="8" t="s">
        <v>1290</v>
      </c>
      <c r="G10" s="18" t="s">
        <v>1290</v>
      </c>
      <c r="H10" s="8" t="s">
        <v>199</v>
      </c>
      <c r="I10" s="8" t="b">
        <f>COUNTIF(Employees[Employee Name],Employees[[#This Row],[Employee Name]])&gt;1</f>
        <v>0</v>
      </c>
    </row>
    <row r="11" spans="1:9" ht="30" hidden="1" customHeight="1" x14ac:dyDescent="0.3">
      <c r="A11" s="44">
        <f>IF(ISBLANK(Employees[[#This Row],[Employee Name]]),"",A10+1)</f>
        <v>8</v>
      </c>
      <c r="B11" s="8" t="str">
        <f>CONCATENATE(Employees[[#This Row],[Lastname]]," ",Employees[[#This Row],[Firstname]], " ",LEFT(Employees[[#This Row],[Middlename]],1),IF(ISBLANK(Employees[[#This Row],[Middlename]])," ","."))</f>
        <v>AGUIDO RAFAEL V.</v>
      </c>
      <c r="C11" s="8" t="s">
        <v>967</v>
      </c>
      <c r="D11" s="8" t="s">
        <v>968</v>
      </c>
      <c r="E11" s="8" t="s">
        <v>150</v>
      </c>
      <c r="F11" s="8" t="s">
        <v>969</v>
      </c>
      <c r="G11" s="8" t="s">
        <v>1997</v>
      </c>
      <c r="H11" s="8" t="s">
        <v>296</v>
      </c>
      <c r="I11" s="8" t="b">
        <f>COUNTIF(Employees[Employee Name],Employees[[#This Row],[Employee Name]])&gt;1</f>
        <v>0</v>
      </c>
    </row>
    <row r="12" spans="1:9" ht="30" hidden="1" customHeight="1" x14ac:dyDescent="0.3">
      <c r="A12" s="44">
        <f>IF(ISBLANK(Employees[[#This Row],[Employee Name]]),"",A11+1)</f>
        <v>9</v>
      </c>
      <c r="B12" s="8" t="str">
        <f>CONCATENATE(Employees[[#This Row],[Lastname]]," ",Employees[[#This Row],[Firstname]], " ",LEFT(Employees[[#This Row],[Middlename]],1),IF(ISBLANK(Employees[[#This Row],[Middlename]])," ","."))</f>
        <v>AGUILA JENNIFER A.</v>
      </c>
      <c r="C12" s="18" t="s">
        <v>1592</v>
      </c>
      <c r="D12" s="18" t="s">
        <v>2222</v>
      </c>
      <c r="E12" s="18" t="s">
        <v>88</v>
      </c>
      <c r="F12" s="18" t="s">
        <v>1290</v>
      </c>
      <c r="G12" s="8"/>
      <c r="H12" s="18" t="s">
        <v>2054</v>
      </c>
      <c r="I12" s="8" t="b">
        <f>COUNTIF(Employees[Employee Name],Employees[[#This Row],[Employee Name]])&gt;1</f>
        <v>0</v>
      </c>
    </row>
    <row r="13" spans="1:9" ht="30" hidden="1" customHeight="1" x14ac:dyDescent="0.3">
      <c r="A13" s="44">
        <f>IF(ISBLANK(Employees[[#This Row],[Employee Name]]),"",A12+1)</f>
        <v>10</v>
      </c>
      <c r="B13" s="8" t="str">
        <f>CONCATENATE(Employees[[#This Row],[Lastname]]," ",Employees[[#This Row],[Firstname]], " ",LEFT(Employees[[#This Row],[Middlename]],1),IF(ISBLANK(Employees[[#This Row],[Middlename]])," ","."))</f>
        <v>AGUSTIN MARIA LUISA F.</v>
      </c>
      <c r="C13" s="8" t="s">
        <v>1280</v>
      </c>
      <c r="D13" s="8" t="s">
        <v>1281</v>
      </c>
      <c r="E13" s="8" t="s">
        <v>1129</v>
      </c>
      <c r="F13" s="8" t="s">
        <v>125</v>
      </c>
      <c r="G13" s="18" t="s">
        <v>1997</v>
      </c>
      <c r="H13" s="8" t="s">
        <v>89</v>
      </c>
      <c r="I13" s="8" t="b">
        <f>COUNTIF(Employees[Employee Name],Employees[[#This Row],[Employee Name]])&gt;1</f>
        <v>0</v>
      </c>
    </row>
    <row r="14" spans="1:9" ht="30" hidden="1" customHeight="1" x14ac:dyDescent="0.3">
      <c r="A14" s="44">
        <f>IF(ISBLANK(Employees[[#This Row],[Employee Name]]),"",A13+1)</f>
        <v>11</v>
      </c>
      <c r="B14" s="8" t="str">
        <f>CONCATENATE(Employees[[#This Row],[Lastname]]," ",Employees[[#This Row],[Firstname]], " ",LEFT(Employees[[#This Row],[Middlename]],1),IF(ISBLANK(Employees[[#This Row],[Middlename]])," ","."))</f>
        <v xml:space="preserve">ALBARRACIN ROLAND  </v>
      </c>
      <c r="C14" s="8" t="s">
        <v>1361</v>
      </c>
      <c r="D14" s="8" t="s">
        <v>1362</v>
      </c>
      <c r="E14" s="8"/>
      <c r="F14" s="8" t="s">
        <v>1290</v>
      </c>
      <c r="G14" s="18" t="s">
        <v>1290</v>
      </c>
      <c r="H14" s="8" t="s">
        <v>289</v>
      </c>
      <c r="I14" s="8" t="b">
        <f>COUNTIF(Employees[Employee Name],Employees[[#This Row],[Employee Name]])&gt;1</f>
        <v>0</v>
      </c>
    </row>
    <row r="15" spans="1:9" ht="30" hidden="1" customHeight="1" x14ac:dyDescent="0.3">
      <c r="A15" s="44">
        <f>IF(ISBLANK(Employees[[#This Row],[Employee Name]]),"",A14+1)</f>
        <v>12</v>
      </c>
      <c r="B15" s="8" t="str">
        <f>CONCATENATE(Employees[[#This Row],[Lastname]]," ",Employees[[#This Row],[Firstname]], " ",LEFT(Employees[[#This Row],[Middlename]],1),IF(ISBLANK(Employees[[#This Row],[Middlename]])," ","."))</f>
        <v>ALCALA DANIEL P.</v>
      </c>
      <c r="C15" s="8" t="s">
        <v>1335</v>
      </c>
      <c r="D15" s="8" t="s">
        <v>555</v>
      </c>
      <c r="E15" s="8" t="s">
        <v>124</v>
      </c>
      <c r="F15" s="18" t="s">
        <v>312</v>
      </c>
      <c r="G15" s="8" t="s">
        <v>1997</v>
      </c>
      <c r="H15" s="8" t="s">
        <v>152</v>
      </c>
      <c r="I15" s="8" t="b">
        <f>COUNTIF(Employees[Employee Name],Employees[[#This Row],[Employee Name]])&gt;1</f>
        <v>0</v>
      </c>
    </row>
    <row r="16" spans="1:9" ht="30" hidden="1" customHeight="1" x14ac:dyDescent="0.3">
      <c r="A16" s="44">
        <f>IF(ISBLANK(Employees[[#This Row],[Employee Name]]),"",A15+1)</f>
        <v>13</v>
      </c>
      <c r="B16" s="8" t="str">
        <f>CONCATENATE(Employees[[#This Row],[Lastname]]," ",Employees[[#This Row],[Firstname]], " ",LEFT(Employees[[#This Row],[Middlename]],1),IF(ISBLANK(Employees[[#This Row],[Middlename]])," ","."))</f>
        <v>ALCANTARA RIZALINA B.</v>
      </c>
      <c r="C16" s="8" t="s">
        <v>645</v>
      </c>
      <c r="D16" s="8" t="s">
        <v>646</v>
      </c>
      <c r="E16" s="8" t="s">
        <v>145</v>
      </c>
      <c r="F16" s="8" t="s">
        <v>125</v>
      </c>
      <c r="G16" s="18" t="s">
        <v>1997</v>
      </c>
      <c r="H16" s="8" t="s">
        <v>647</v>
      </c>
      <c r="I16" s="8" t="b">
        <f>COUNTIF(Employees[Employee Name],Employees[[#This Row],[Employee Name]])&gt;1</f>
        <v>0</v>
      </c>
    </row>
    <row r="17" spans="1:9" ht="30" hidden="1" customHeight="1" x14ac:dyDescent="0.3">
      <c r="A17" s="44">
        <f>IF(ISBLANK(Employees[[#This Row],[Employee Name]]),"",A16+1)</f>
        <v>14</v>
      </c>
      <c r="B17" s="8" t="str">
        <f>CONCATENATE(Employees[[#This Row],[Lastname]]," ",Employees[[#This Row],[Firstname]], " ",LEFT(Employees[[#This Row],[Middlename]],1),IF(ISBLANK(Employees[[#This Row],[Middlename]])," ","."))</f>
        <v>ALCAZAR AINEE JOY C.</v>
      </c>
      <c r="C17" s="8" t="s">
        <v>159</v>
      </c>
      <c r="D17" s="8" t="s">
        <v>201</v>
      </c>
      <c r="E17" s="8" t="s">
        <v>134</v>
      </c>
      <c r="F17" s="8" t="s">
        <v>202</v>
      </c>
      <c r="G17" s="8" t="s">
        <v>1997</v>
      </c>
      <c r="H17" s="8" t="s">
        <v>97</v>
      </c>
      <c r="I17" s="8" t="b">
        <f>COUNTIF(Employees[Employee Name],Employees[[#This Row],[Employee Name]])&gt;1</f>
        <v>0</v>
      </c>
    </row>
    <row r="18" spans="1:9" ht="30" hidden="1" customHeight="1" x14ac:dyDescent="0.3">
      <c r="A18" s="44">
        <f>IF(ISBLANK(Employees[[#This Row],[Employee Name]]),"",A17+1)</f>
        <v>15</v>
      </c>
      <c r="B18" s="8" t="str">
        <f>CONCATENATE(Employees[[#This Row],[Lastname]]," ",Employees[[#This Row],[Firstname]], " ",LEFT(Employees[[#This Row],[Middlename]],1),IF(ISBLANK(Employees[[#This Row],[Middlename]])," ","."))</f>
        <v>ALCAZAR AIREEN B.</v>
      </c>
      <c r="C18" s="8" t="s">
        <v>159</v>
      </c>
      <c r="D18" s="8" t="s">
        <v>1482</v>
      </c>
      <c r="E18" s="8" t="s">
        <v>2149</v>
      </c>
      <c r="F18" s="8" t="s">
        <v>1705</v>
      </c>
      <c r="G18" s="8"/>
      <c r="H18" s="8"/>
      <c r="I18" s="8" t="b">
        <f>COUNTIF(Employees[Employee Name],Employees[[#This Row],[Employee Name]])&gt;1</f>
        <v>0</v>
      </c>
    </row>
    <row r="19" spans="1:9" ht="30" hidden="1" customHeight="1" x14ac:dyDescent="0.3">
      <c r="A19" s="44">
        <f>IF(ISBLANK(Employees[[#This Row],[Employee Name]]),"",A18+1)</f>
        <v>16</v>
      </c>
      <c r="B19" s="8" t="str">
        <f>CONCATENATE(Employees[[#This Row],[Lastname]]," ",Employees[[#This Row],[Firstname]], " ",LEFT(Employees[[#This Row],[Middlename]],1),IF(ISBLANK(Employees[[#This Row],[Middlename]])," ","."))</f>
        <v>ALCAZAR ZENAIDA S.</v>
      </c>
      <c r="C19" s="8" t="s">
        <v>159</v>
      </c>
      <c r="D19" s="8" t="s">
        <v>160</v>
      </c>
      <c r="E19" s="8" t="s">
        <v>951</v>
      </c>
      <c r="F19" s="8" t="s">
        <v>162</v>
      </c>
      <c r="G19" s="8" t="s">
        <v>1997</v>
      </c>
      <c r="H19" s="8" t="s">
        <v>135</v>
      </c>
      <c r="I19" s="8" t="b">
        <f>COUNTIF(Employees[Employee Name],Employees[[#This Row],[Employee Name]])&gt;1</f>
        <v>0</v>
      </c>
    </row>
    <row r="20" spans="1:9" ht="30" hidden="1" customHeight="1" x14ac:dyDescent="0.3">
      <c r="A20" s="44">
        <f>IF(ISBLANK(Employees[[#This Row],[Employee Name]]),"",A19+1)</f>
        <v>17</v>
      </c>
      <c r="B20" s="8" t="str">
        <f>CONCATENATE(Employees[[#This Row],[Lastname]]," ",Employees[[#This Row],[Firstname]], " ",LEFT(Employees[[#This Row],[Middlename]],1),IF(ISBLANK(Employees[[#This Row],[Middlename]])," ","."))</f>
        <v>ALEGA ESTELITA M.</v>
      </c>
      <c r="C20" s="8" t="s">
        <v>420</v>
      </c>
      <c r="D20" s="8" t="s">
        <v>421</v>
      </c>
      <c r="E20" s="8" t="s">
        <v>84</v>
      </c>
      <c r="F20" s="8" t="s">
        <v>390</v>
      </c>
      <c r="G20" s="8" t="s">
        <v>1997</v>
      </c>
      <c r="H20" s="8" t="s">
        <v>103</v>
      </c>
      <c r="I20" s="8" t="b">
        <f>COUNTIF(Employees[Employee Name],Employees[[#This Row],[Employee Name]])&gt;1</f>
        <v>0</v>
      </c>
    </row>
    <row r="21" spans="1:9" ht="30" hidden="1" customHeight="1" x14ac:dyDescent="0.3">
      <c r="A21" s="44">
        <f>IF(ISBLANK(Employees[[#This Row],[Employee Name]]),"",A20+1)</f>
        <v>18</v>
      </c>
      <c r="B21" s="8" t="str">
        <f>CONCATENATE(Employees[[#This Row],[Lastname]]," ",Employees[[#This Row],[Firstname]], " ",LEFT(Employees[[#This Row],[Middlename]],1),IF(ISBLANK(Employees[[#This Row],[Middlename]])," ","."))</f>
        <v>ALEGRE VIVENCIO A.</v>
      </c>
      <c r="C21" s="8" t="s">
        <v>663</v>
      </c>
      <c r="D21" s="8" t="s">
        <v>664</v>
      </c>
      <c r="E21" s="8" t="s">
        <v>88</v>
      </c>
      <c r="F21" s="8" t="s">
        <v>665</v>
      </c>
      <c r="G21" s="18" t="s">
        <v>1997</v>
      </c>
      <c r="H21" s="8" t="s">
        <v>642</v>
      </c>
      <c r="I21" s="8" t="b">
        <f>COUNTIF(Employees[Employee Name],Employees[[#This Row],[Employee Name]])&gt;1</f>
        <v>0</v>
      </c>
    </row>
    <row r="22" spans="1:9" ht="30" hidden="1" customHeight="1" x14ac:dyDescent="0.3">
      <c r="A22" s="44">
        <f>IF(ISBLANK(Employees[[#This Row],[Employee Name]]),"",A21+1)</f>
        <v>19</v>
      </c>
      <c r="B22" s="8" t="str">
        <f>CONCATENATE(Employees[[#This Row],[Lastname]]," ",Employees[[#This Row],[Firstname]], " ",LEFT(Employees[[#This Row],[Middlename]],1),IF(ISBLANK(Employees[[#This Row],[Middlename]])," ","."))</f>
        <v>ALERA JEFFREY B.</v>
      </c>
      <c r="C22" s="8" t="s">
        <v>1363</v>
      </c>
      <c r="D22" s="8" t="s">
        <v>1364</v>
      </c>
      <c r="E22" s="8" t="s">
        <v>1365</v>
      </c>
      <c r="F22" s="8" t="s">
        <v>1705</v>
      </c>
      <c r="G22" s="18" t="s">
        <v>1705</v>
      </c>
      <c r="H22" s="8" t="s">
        <v>1706</v>
      </c>
      <c r="I22" s="8" t="b">
        <f>COUNTIF(Employees[Employee Name],Employees[[#This Row],[Employee Name]])&gt;1</f>
        <v>0</v>
      </c>
    </row>
    <row r="23" spans="1:9" ht="30" hidden="1" customHeight="1" x14ac:dyDescent="0.3">
      <c r="A23" s="44">
        <f>IF(ISBLANK(Employees[[#This Row],[Employee Name]]),"",A22+1)</f>
        <v>20</v>
      </c>
      <c r="B23" s="8" t="str">
        <f>CONCATENATE(Employees[[#This Row],[Lastname]]," ",Employees[[#This Row],[Firstname]], " ",LEFT(Employees[[#This Row],[Middlename]],1),IF(ISBLANK(Employees[[#This Row],[Middlename]])," ","."))</f>
        <v>ALFEREZ JOSEPHINE R.</v>
      </c>
      <c r="C23" s="8" t="s">
        <v>816</v>
      </c>
      <c r="D23" s="8" t="s">
        <v>406</v>
      </c>
      <c r="E23" s="8" t="s">
        <v>817</v>
      </c>
      <c r="F23" s="8" t="s">
        <v>818</v>
      </c>
      <c r="G23" s="8" t="s">
        <v>1997</v>
      </c>
      <c r="H23" s="8" t="s">
        <v>135</v>
      </c>
      <c r="I23" s="8" t="b">
        <f>COUNTIF(Employees[Employee Name],Employees[[#This Row],[Employee Name]])&gt;1</f>
        <v>0</v>
      </c>
    </row>
    <row r="24" spans="1:9" ht="30" hidden="1" customHeight="1" x14ac:dyDescent="0.3">
      <c r="A24" s="44">
        <f>IF(ISBLANK(Employees[[#This Row],[Employee Name]]),"",A23+1)</f>
        <v>21</v>
      </c>
      <c r="B24" s="8" t="str">
        <f>CONCATENATE(Employees[[#This Row],[Lastname]]," ",Employees[[#This Row],[Firstname]], " ",LEFT(Employees[[#This Row],[Middlename]],1),IF(ISBLANK(Employees[[#This Row],[Middlename]])," ","."))</f>
        <v>ALMAREZ MELENCIO M.</v>
      </c>
      <c r="C24" s="8" t="s">
        <v>1366</v>
      </c>
      <c r="D24" s="8" t="s">
        <v>1367</v>
      </c>
      <c r="E24" s="8" t="s">
        <v>554</v>
      </c>
      <c r="F24" s="8" t="s">
        <v>1290</v>
      </c>
      <c r="G24" s="18" t="s">
        <v>1290</v>
      </c>
      <c r="H24" s="8" t="s">
        <v>361</v>
      </c>
      <c r="I24" s="8" t="b">
        <f>COUNTIF(Employees[Employee Name],Employees[[#This Row],[Employee Name]])&gt;1</f>
        <v>0</v>
      </c>
    </row>
    <row r="25" spans="1:9" ht="30" hidden="1" customHeight="1" x14ac:dyDescent="0.3">
      <c r="A25" s="44">
        <f>IF(ISBLANK(Employees[[#This Row],[Employee Name]]),"",A24+1)</f>
        <v>22</v>
      </c>
      <c r="B25" s="8" t="str">
        <f>CONCATENATE(Employees[[#This Row],[Lastname]]," ",Employees[[#This Row],[Firstname]], " ",LEFT(Employees[[#This Row],[Middlename]],1),IF(ISBLANK(Employees[[#This Row],[Middlename]])," ","."))</f>
        <v>ALVAREZ GRACITA S.</v>
      </c>
      <c r="C25" s="8" t="s">
        <v>810</v>
      </c>
      <c r="D25" s="8" t="s">
        <v>811</v>
      </c>
      <c r="E25" s="8" t="s">
        <v>812</v>
      </c>
      <c r="F25" s="8" t="s">
        <v>813</v>
      </c>
      <c r="G25" s="8" t="s">
        <v>1997</v>
      </c>
      <c r="H25" s="8" t="s">
        <v>135</v>
      </c>
      <c r="I25" s="8" t="b">
        <f>COUNTIF(Employees[Employee Name],Employees[[#This Row],[Employee Name]])&gt;1</f>
        <v>0</v>
      </c>
    </row>
    <row r="26" spans="1:9" ht="30" hidden="1" customHeight="1" x14ac:dyDescent="0.3">
      <c r="A26" s="44">
        <f>IF(ISBLANK(Employees[[#This Row],[Employee Name]]),"",A25+1)</f>
        <v>23</v>
      </c>
      <c r="B26" s="8" t="str">
        <f>CONCATENATE(Employees[[#This Row],[Lastname]]," ",Employees[[#This Row],[Firstname]], " ",LEFT(Employees[[#This Row],[Middlename]],1),IF(ISBLANK(Employees[[#This Row],[Middlename]])," ","."))</f>
        <v>AMBAT JAIME L.</v>
      </c>
      <c r="C26" s="8" t="s">
        <v>616</v>
      </c>
      <c r="D26" s="8" t="s">
        <v>1368</v>
      </c>
      <c r="E26" s="8" t="s">
        <v>1369</v>
      </c>
      <c r="F26" s="8" t="s">
        <v>1290</v>
      </c>
      <c r="G26" s="18" t="s">
        <v>1290</v>
      </c>
      <c r="H26" s="8" t="s">
        <v>1707</v>
      </c>
      <c r="I26" s="8" t="b">
        <f>COUNTIF(Employees[Employee Name],Employees[[#This Row],[Employee Name]])&gt;1</f>
        <v>0</v>
      </c>
    </row>
    <row r="27" spans="1:9" ht="30" hidden="1" customHeight="1" x14ac:dyDescent="0.3">
      <c r="A27" s="44">
        <f>IF(ISBLANK(Employees[[#This Row],[Employee Name]]),"",A26+1)</f>
        <v>24</v>
      </c>
      <c r="B27" s="8" t="str">
        <f>CONCATENATE(Employees[[#This Row],[Lastname]]," ",Employees[[#This Row],[Firstname]], " ",LEFT(Employees[[#This Row],[Middlename]],1),IF(ISBLANK(Employees[[#This Row],[Middlename]])," ","."))</f>
        <v>AMBAT MARILOU M.</v>
      </c>
      <c r="C27" s="8" t="s">
        <v>616</v>
      </c>
      <c r="D27" s="8" t="s">
        <v>617</v>
      </c>
      <c r="E27" s="8" t="s">
        <v>84</v>
      </c>
      <c r="F27" s="8" t="s">
        <v>125</v>
      </c>
      <c r="G27" s="18" t="s">
        <v>1997</v>
      </c>
      <c r="H27" s="8" t="s">
        <v>286</v>
      </c>
      <c r="I27" s="8" t="b">
        <f>COUNTIF(Employees[Employee Name],Employees[[#This Row],[Employee Name]])&gt;1</f>
        <v>0</v>
      </c>
    </row>
    <row r="28" spans="1:9" ht="30" hidden="1" customHeight="1" x14ac:dyDescent="0.3">
      <c r="A28" s="44">
        <f>IF(ISBLANK(Employees[[#This Row],[Employee Name]]),"",A27+1)</f>
        <v>25</v>
      </c>
      <c r="B28" s="8" t="str">
        <f>CONCATENATE(Employees[[#This Row],[Lastname]]," ",Employees[[#This Row],[Firstname]], " ",LEFT(Employees[[#This Row],[Middlename]],1),IF(ISBLANK(Employees[[#This Row],[Middlename]])," ","."))</f>
        <v>AMBION DORINDA A.</v>
      </c>
      <c r="C28" s="8" t="s">
        <v>221</v>
      </c>
      <c r="D28" s="8" t="s">
        <v>222</v>
      </c>
      <c r="E28" s="8" t="s">
        <v>88</v>
      </c>
      <c r="F28" s="8" t="s">
        <v>223</v>
      </c>
      <c r="G28" s="8" t="s">
        <v>1997</v>
      </c>
      <c r="H28" s="8" t="s">
        <v>213</v>
      </c>
      <c r="I28" s="8" t="b">
        <f>COUNTIF(Employees[Employee Name],Employees[[#This Row],[Employee Name]])&gt;1</f>
        <v>0</v>
      </c>
    </row>
    <row r="29" spans="1:9" ht="30" hidden="1" customHeight="1" x14ac:dyDescent="0.3">
      <c r="A29" s="44">
        <f>IF(ISBLANK(Employees[[#This Row],[Employee Name]]),"",A28+1)</f>
        <v>26</v>
      </c>
      <c r="B29" s="8" t="str">
        <f>CONCATENATE(Employees[[#This Row],[Lastname]]," ",Employees[[#This Row],[Firstname]], " ",LEFT(Employees[[#This Row],[Middlename]],1),IF(ISBLANK(Employees[[#This Row],[Middlename]])," ","."))</f>
        <v>AMBION HERSHEY D.</v>
      </c>
      <c r="C29" s="8" t="s">
        <v>221</v>
      </c>
      <c r="D29" s="8" t="s">
        <v>1370</v>
      </c>
      <c r="E29" s="8" t="s">
        <v>119</v>
      </c>
      <c r="F29" s="8" t="s">
        <v>1290</v>
      </c>
      <c r="G29" s="18" t="s">
        <v>1290</v>
      </c>
      <c r="H29" s="8" t="s">
        <v>135</v>
      </c>
      <c r="I29" s="8" t="b">
        <f>COUNTIF(Employees[Employee Name],Employees[[#This Row],[Employee Name]])&gt;1</f>
        <v>0</v>
      </c>
    </row>
    <row r="30" spans="1:9" ht="30" hidden="1" customHeight="1" x14ac:dyDescent="0.3">
      <c r="A30" s="44">
        <f>IF(ISBLANK(Employees[[#This Row],[Employee Name]]),"",A29+1)</f>
        <v>27</v>
      </c>
      <c r="B30" s="8" t="str">
        <f>CONCATENATE(Employees[[#This Row],[Lastname]]," ",Employees[[#This Row],[Firstname]], " ",LEFT(Employees[[#This Row],[Middlename]],1),IF(ISBLANK(Employees[[#This Row],[Middlename]])," ","."))</f>
        <v>AMBION LAMBERTO A.</v>
      </c>
      <c r="C30" s="8" t="s">
        <v>221</v>
      </c>
      <c r="D30" s="8" t="s">
        <v>731</v>
      </c>
      <c r="E30" s="8" t="s">
        <v>88</v>
      </c>
      <c r="F30" s="8" t="s">
        <v>125</v>
      </c>
      <c r="G30" s="18" t="s">
        <v>1997</v>
      </c>
      <c r="H30" s="8" t="s">
        <v>357</v>
      </c>
      <c r="I30" s="8" t="b">
        <f>COUNTIF(Employees[Employee Name],Employees[[#This Row],[Employee Name]])&gt;1</f>
        <v>0</v>
      </c>
    </row>
    <row r="31" spans="1:9" ht="30" hidden="1" customHeight="1" x14ac:dyDescent="0.3">
      <c r="A31" s="44">
        <f>IF(ISBLANK(Employees[[#This Row],[Employee Name]]),"",A30+1)</f>
        <v>28</v>
      </c>
      <c r="B31" s="8" t="str">
        <f>CONCATENATE(Employees[[#This Row],[Lastname]]," ",Employees[[#This Row],[Firstname]], " ",LEFT(Employees[[#This Row],[Middlename]],1),IF(ISBLANK(Employees[[#This Row],[Middlename]])," ","."))</f>
        <v>AMBION MARIETA B.</v>
      </c>
      <c r="C31" s="8" t="s">
        <v>221</v>
      </c>
      <c r="D31" s="8" t="s">
        <v>1371</v>
      </c>
      <c r="E31" s="8" t="s">
        <v>145</v>
      </c>
      <c r="F31" s="8" t="s">
        <v>1290</v>
      </c>
      <c r="G31" s="18" t="s">
        <v>1290</v>
      </c>
      <c r="H31" s="8" t="s">
        <v>289</v>
      </c>
      <c r="I31" s="8" t="b">
        <f>COUNTIF(Employees[Employee Name],Employees[[#This Row],[Employee Name]])&gt;1</f>
        <v>0</v>
      </c>
    </row>
    <row r="32" spans="1:9" ht="30" hidden="1" customHeight="1" x14ac:dyDescent="0.3">
      <c r="A32" s="44">
        <f>IF(ISBLANK(Employees[[#This Row],[Employee Name]]),"",A31+1)</f>
        <v>29</v>
      </c>
      <c r="B32" s="8" t="str">
        <f>CONCATENATE(Employees[[#This Row],[Lastname]]," ",Employees[[#This Row],[Firstname]], " ",LEFT(Employees[[#This Row],[Middlename]],1),IF(ISBLANK(Employees[[#This Row],[Middlename]])," ","."))</f>
        <v>AMBION PRISCO G.</v>
      </c>
      <c r="C32" s="8" t="s">
        <v>221</v>
      </c>
      <c r="D32" s="8" t="s">
        <v>270</v>
      </c>
      <c r="E32" s="8" t="s">
        <v>166</v>
      </c>
      <c r="F32" s="8" t="s">
        <v>272</v>
      </c>
      <c r="G32" s="18" t="s">
        <v>1997</v>
      </c>
      <c r="H32" s="8" t="s">
        <v>271</v>
      </c>
      <c r="I32" s="8" t="b">
        <f>COUNTIF(Employees[Employee Name],Employees[[#This Row],[Employee Name]])&gt;1</f>
        <v>0</v>
      </c>
    </row>
    <row r="33" spans="1:9" ht="30" hidden="1" customHeight="1" x14ac:dyDescent="0.3">
      <c r="A33" s="44">
        <f>IF(ISBLANK(Employees[[#This Row],[Employee Name]]),"",A32+1)</f>
        <v>30</v>
      </c>
      <c r="B33" s="8" t="str">
        <f>CONCATENATE(Employees[[#This Row],[Lastname]]," ",Employees[[#This Row],[Firstname]], " ",LEFT(Employees[[#This Row],[Middlename]],1),IF(ISBLANK(Employees[[#This Row],[Middlename]])," ","."))</f>
        <v>AMBION REYMOND A.</v>
      </c>
      <c r="C33" s="8" t="s">
        <v>221</v>
      </c>
      <c r="D33" s="8" t="s">
        <v>1273</v>
      </c>
      <c r="E33" s="8" t="s">
        <v>1274</v>
      </c>
      <c r="F33" s="8" t="s">
        <v>156</v>
      </c>
      <c r="G33" s="8" t="s">
        <v>1997</v>
      </c>
      <c r="H33" s="8" t="s">
        <v>357</v>
      </c>
      <c r="I33" s="8" t="b">
        <f>COUNTIF(Employees[Employee Name],Employees[[#This Row],[Employee Name]])&gt;1</f>
        <v>0</v>
      </c>
    </row>
    <row r="34" spans="1:9" ht="30" hidden="1" customHeight="1" x14ac:dyDescent="0.3">
      <c r="A34" s="44">
        <f>IF(ISBLANK(Employees[[#This Row],[Employee Name]]),"",A33+1)</f>
        <v>31</v>
      </c>
      <c r="B34" s="8" t="str">
        <f>CONCATENATE(Employees[[#This Row],[Lastname]]," ",Employees[[#This Row],[Firstname]], " ",LEFT(Employees[[#This Row],[Middlename]],1),IF(ISBLANK(Employees[[#This Row],[Middlename]])," ","."))</f>
        <v>AMBONAN AVELINA A.</v>
      </c>
      <c r="C34" s="8" t="s">
        <v>256</v>
      </c>
      <c r="D34" s="8" t="s">
        <v>257</v>
      </c>
      <c r="E34" s="8" t="s">
        <v>88</v>
      </c>
      <c r="F34" s="8" t="s">
        <v>198</v>
      </c>
      <c r="G34" s="18" t="s">
        <v>1997</v>
      </c>
      <c r="H34" s="8" t="s">
        <v>260</v>
      </c>
      <c r="I34" s="8" t="b">
        <f>COUNTIF(Employees[Employee Name],Employees[[#This Row],[Employee Name]])&gt;1</f>
        <v>0</v>
      </c>
    </row>
    <row r="35" spans="1:9" ht="30" hidden="1" customHeight="1" x14ac:dyDescent="0.3">
      <c r="A35" s="44">
        <f>IF(ISBLANK(Employees[[#This Row],[Employee Name]]),"",A34+1)</f>
        <v>32</v>
      </c>
      <c r="B35" s="8" t="str">
        <f>CONCATENATE(Employees[[#This Row],[Lastname]]," ",Employees[[#This Row],[Firstname]], " ",LEFT(Employees[[#This Row],[Middlename]],1),IF(ISBLANK(Employees[[#This Row],[Middlename]])," ","."))</f>
        <v>PELLO BIANCA CAMILLE U.</v>
      </c>
      <c r="C35" s="8" t="s">
        <v>2363</v>
      </c>
      <c r="D35" s="8" t="s">
        <v>2368</v>
      </c>
      <c r="E35" s="8" t="s">
        <v>2365</v>
      </c>
      <c r="F35" s="8" t="s">
        <v>2369</v>
      </c>
      <c r="G35" s="8" t="s">
        <v>2370</v>
      </c>
      <c r="H35" s="8" t="s">
        <v>361</v>
      </c>
      <c r="I35" s="8" t="b">
        <f>COUNTIF(Employees[Employee Name],Employees[[#This Row],[Employee Name]])&gt;1</f>
        <v>0</v>
      </c>
    </row>
    <row r="36" spans="1:9" ht="30" hidden="1" customHeight="1" x14ac:dyDescent="0.3">
      <c r="A36" s="44">
        <f>IF(ISBLANK(Employees[[#This Row],[Employee Name]]),"",A35+1)</f>
        <v>33</v>
      </c>
      <c r="B36" s="8" t="str">
        <f>CONCATENATE(Employees[[#This Row],[Lastname]]," ",Employees[[#This Row],[Firstname]], " ",LEFT(Employees[[#This Row],[Middlename]],1),IF(ISBLANK(Employees[[#This Row],[Middlename]])," ","."))</f>
        <v>PELLO EMILMA U.</v>
      </c>
      <c r="C36" s="18" t="s">
        <v>2363</v>
      </c>
      <c r="D36" s="18" t="s">
        <v>2364</v>
      </c>
      <c r="E36" s="18" t="s">
        <v>2365</v>
      </c>
      <c r="F36" s="18" t="s">
        <v>2366</v>
      </c>
      <c r="G36" s="18" t="s">
        <v>1997</v>
      </c>
      <c r="H36" s="18" t="s">
        <v>141</v>
      </c>
      <c r="I36" s="8" t="b">
        <f>COUNTIF(Employees[Employee Name],Employees[[#This Row],[Employee Name]])&gt;1</f>
        <v>0</v>
      </c>
    </row>
    <row r="37" spans="1:9" ht="30" customHeight="1" x14ac:dyDescent="0.3">
      <c r="A37" s="44">
        <f>IF(ISBLANK(Employees[[#This Row],[Employee Name]]),"",A36+1)</f>
        <v>34</v>
      </c>
      <c r="B37" s="8" t="str">
        <f>CONCATENATE(Employees[[#This Row],[Lastname]]," ",Employees[[#This Row],[Firstname]], " ",LEFT(Employees[[#This Row],[Middlename]],1),IF(ISBLANK(Employees[[#This Row],[Middlename]])," ","."))</f>
        <v>MARASIGAN AGUINO D.</v>
      </c>
      <c r="C37" s="8" t="s">
        <v>554</v>
      </c>
      <c r="D37" s="8" t="s">
        <v>1561</v>
      </c>
      <c r="E37" s="8" t="s">
        <v>119</v>
      </c>
      <c r="F37" s="8" t="s">
        <v>1290</v>
      </c>
      <c r="G37" s="18" t="s">
        <v>1290</v>
      </c>
      <c r="H37" s="8" t="s">
        <v>1717</v>
      </c>
      <c r="I37" s="8" t="b">
        <f>COUNTIF(Employees[Employee Name],Employees[[#This Row],[Employee Name]])&gt;1</f>
        <v>0</v>
      </c>
    </row>
    <row r="38" spans="1:9" ht="30" hidden="1" customHeight="1" x14ac:dyDescent="0.3">
      <c r="A38" s="44">
        <f>IF(ISBLANK(Employees[[#This Row],[Employee Name]]),"",A37+1)</f>
        <v>35</v>
      </c>
      <c r="B38" s="8" t="str">
        <f>CONCATENATE(Employees[[#This Row],[Lastname]]," ",Employees[[#This Row],[Firstname]], " ",LEFT(Employees[[#This Row],[Middlename]],1),IF(ISBLANK(Employees[[#This Row],[Middlename]])," ","."))</f>
        <v>AMBROCIO MELODY B.</v>
      </c>
      <c r="C38" s="8" t="s">
        <v>1372</v>
      </c>
      <c r="D38" s="8" t="s">
        <v>1352</v>
      </c>
      <c r="E38" s="8" t="s">
        <v>145</v>
      </c>
      <c r="F38" s="8" t="s">
        <v>1290</v>
      </c>
      <c r="G38" s="18" t="s">
        <v>1290</v>
      </c>
      <c r="H38" s="8" t="s">
        <v>213</v>
      </c>
      <c r="I38" s="8" t="b">
        <f>COUNTIF(Employees[Employee Name],Employees[[#This Row],[Employee Name]])&gt;1</f>
        <v>0</v>
      </c>
    </row>
    <row r="39" spans="1:9" ht="30" hidden="1" customHeight="1" x14ac:dyDescent="0.3">
      <c r="A39" s="44">
        <f>IF(ISBLANK(Employees[[#This Row],[Employee Name]]),"",A38+1)</f>
        <v>36</v>
      </c>
      <c r="B39" s="8" t="str">
        <f>CONCATENATE(Employees[[#This Row],[Lastname]]," ",Employees[[#This Row],[Firstname]], " ",LEFT(Employees[[#This Row],[Middlename]],1),IF(ISBLANK(Employees[[#This Row],[Middlename]])," ","."))</f>
        <v>AMON CLARISSA MAY M.</v>
      </c>
      <c r="C39" s="18" t="s">
        <v>1009</v>
      </c>
      <c r="D39" s="18" t="s">
        <v>2011</v>
      </c>
      <c r="E39" s="18" t="s">
        <v>2012</v>
      </c>
      <c r="F39" s="18" t="s">
        <v>2013</v>
      </c>
      <c r="G39" s="18" t="s">
        <v>1997</v>
      </c>
      <c r="H39" s="18" t="s">
        <v>357</v>
      </c>
      <c r="I39" s="8" t="b">
        <f>COUNTIF(Employees[Employee Name],Employees[[#This Row],[Employee Name]])&gt;1</f>
        <v>0</v>
      </c>
    </row>
    <row r="40" spans="1:9" ht="30" hidden="1" customHeight="1" x14ac:dyDescent="0.3">
      <c r="A40" s="44">
        <f>IF(ISBLANK(Employees[[#This Row],[Employee Name]]),"",A39+1)</f>
        <v>37</v>
      </c>
      <c r="B40" s="8" t="str">
        <f>CONCATENATE(Employees[[#This Row],[Lastname]]," ",Employees[[#This Row],[Firstname]], " ",LEFT(Employees[[#This Row],[Middlename]],1),IF(ISBLANK(Employees[[#This Row],[Middlename]])," ","."))</f>
        <v>AMON ESTELITA S.</v>
      </c>
      <c r="C40" s="8" t="s">
        <v>1009</v>
      </c>
      <c r="D40" s="8" t="s">
        <v>421</v>
      </c>
      <c r="E40" s="8" t="s">
        <v>161</v>
      </c>
      <c r="F40" s="8" t="s">
        <v>1290</v>
      </c>
      <c r="G40" s="18" t="s">
        <v>1290</v>
      </c>
      <c r="H40" s="8" t="s">
        <v>199</v>
      </c>
      <c r="I40" s="8" t="b">
        <f>COUNTIF(Employees[Employee Name],Employees[[#This Row],[Employee Name]])&gt;1</f>
        <v>0</v>
      </c>
    </row>
    <row r="41" spans="1:9" ht="30" hidden="1" customHeight="1" x14ac:dyDescent="0.3">
      <c r="A41" s="44">
        <f>IF(ISBLANK(Employees[[#This Row],[Employee Name]]),"",A40+1)</f>
        <v>38</v>
      </c>
      <c r="B41" s="8" t="str">
        <f>CONCATENATE(Employees[[#This Row],[Lastname]]," ",Employees[[#This Row],[Firstname]], " ",LEFT(Employees[[#This Row],[Middlename]],1),IF(ISBLANK(Employees[[#This Row],[Middlename]])," ","."))</f>
        <v>AMON RHEALYN O.</v>
      </c>
      <c r="C41" s="8" t="s">
        <v>1009</v>
      </c>
      <c r="D41" s="8" t="s">
        <v>946</v>
      </c>
      <c r="E41" s="8" t="s">
        <v>838</v>
      </c>
      <c r="F41" s="8" t="s">
        <v>947</v>
      </c>
      <c r="G41" s="18" t="s">
        <v>1997</v>
      </c>
      <c r="H41" s="8" t="s">
        <v>439</v>
      </c>
      <c r="I41" s="8" t="b">
        <f>COUNTIF(Employees[Employee Name],Employees[[#This Row],[Employee Name]])&gt;1</f>
        <v>0</v>
      </c>
    </row>
    <row r="42" spans="1:9" ht="30" hidden="1" customHeight="1" x14ac:dyDescent="0.3">
      <c r="A42" s="44">
        <f>IF(ISBLANK(Employees[[#This Row],[Employee Name]]),"",A41+1)</f>
        <v>39</v>
      </c>
      <c r="B42" s="8" t="str">
        <f>CONCATENATE(Employees[[#This Row],[Lastname]]," ",Employees[[#This Row],[Firstname]], " ",LEFT(Employees[[#This Row],[Middlename]],1),IF(ISBLANK(Employees[[#This Row],[Middlename]])," ","."))</f>
        <v>AMORA ELISA S.</v>
      </c>
      <c r="C42" s="8" t="s">
        <v>397</v>
      </c>
      <c r="D42" s="8" t="s">
        <v>373</v>
      </c>
      <c r="E42" s="8" t="s">
        <v>161</v>
      </c>
      <c r="F42" s="8" t="s">
        <v>390</v>
      </c>
      <c r="G42" s="8" t="s">
        <v>1997</v>
      </c>
      <c r="H42" s="8" t="s">
        <v>103</v>
      </c>
      <c r="I42" s="8" t="b">
        <f>COUNTIF(Employees[Employee Name],Employees[[#This Row],[Employee Name]])&gt;1</f>
        <v>0</v>
      </c>
    </row>
    <row r="43" spans="1:9" ht="30" hidden="1" customHeight="1" x14ac:dyDescent="0.3">
      <c r="A43" s="44">
        <f>IF(ISBLANK(Employees[[#This Row],[Employee Name]]),"",A42+1)</f>
        <v>40</v>
      </c>
      <c r="B43" s="8" t="str">
        <f>CONCATENATE(Employees[[#This Row],[Lastname]]," ",Employees[[#This Row],[Firstname]], " ",LEFT(Employees[[#This Row],[Middlename]],1),IF(ISBLANK(Employees[[#This Row],[Middlename]])," ","."))</f>
        <v>AMPARO JOY J.</v>
      </c>
      <c r="C43" s="8" t="s">
        <v>894</v>
      </c>
      <c r="D43" s="8" t="s">
        <v>895</v>
      </c>
      <c r="E43" s="8" t="s">
        <v>1989</v>
      </c>
      <c r="F43" s="8" t="s">
        <v>96</v>
      </c>
      <c r="G43" s="8" t="s">
        <v>1997</v>
      </c>
      <c r="H43" s="8" t="s">
        <v>97</v>
      </c>
      <c r="I43" s="8" t="b">
        <f>COUNTIF(Employees[Employee Name],Employees[[#This Row],[Employee Name]])&gt;1</f>
        <v>0</v>
      </c>
    </row>
    <row r="44" spans="1:9" ht="30" hidden="1" customHeight="1" x14ac:dyDescent="0.3">
      <c r="A44" s="44">
        <f>IF(ISBLANK(Employees[[#This Row],[Employee Name]]),"",A43+1)</f>
        <v>41</v>
      </c>
      <c r="B44" s="8" t="str">
        <f>CONCATENATE(Employees[[#This Row],[Lastname]]," ",Employees[[#This Row],[Firstname]], " ",LEFT(Employees[[#This Row],[Middlename]],1),IF(ISBLANK(Employees[[#This Row],[Middlename]])," ","."))</f>
        <v>AMULONG GERONIMO M.</v>
      </c>
      <c r="C44" s="8" t="s">
        <v>1373</v>
      </c>
      <c r="D44" s="8" t="s">
        <v>1374</v>
      </c>
      <c r="E44" s="8" t="s">
        <v>1375</v>
      </c>
      <c r="F44" s="8" t="s">
        <v>1290</v>
      </c>
      <c r="G44" s="18" t="s">
        <v>1290</v>
      </c>
      <c r="H44" s="8" t="s">
        <v>1708</v>
      </c>
      <c r="I44" s="8" t="b">
        <f>COUNTIF(Employees[Employee Name],Employees[[#This Row],[Employee Name]])&gt;1</f>
        <v>0</v>
      </c>
    </row>
    <row r="45" spans="1:9" ht="30" hidden="1" customHeight="1" x14ac:dyDescent="0.3">
      <c r="A45" s="44">
        <f>IF(ISBLANK(Employees[[#This Row],[Employee Name]]),"",A44+1)</f>
        <v>42</v>
      </c>
      <c r="B45" s="8" t="str">
        <f>CONCATENATE(Employees[[#This Row],[Lastname]]," ",Employees[[#This Row],[Firstname]], " ",LEFT(Employees[[#This Row],[Middlename]],1),IF(ISBLANK(Employees[[#This Row],[Middlename]])," ","."))</f>
        <v xml:space="preserve">AMULONG JAY R  </v>
      </c>
      <c r="C45" s="18" t="s">
        <v>1373</v>
      </c>
      <c r="D45" s="18" t="s">
        <v>2084</v>
      </c>
      <c r="E45" s="8"/>
      <c r="F45" s="18" t="s">
        <v>1705</v>
      </c>
      <c r="G45" s="8"/>
      <c r="H45" s="18" t="s">
        <v>2054</v>
      </c>
      <c r="I45" s="8" t="b">
        <f>COUNTIF(Employees[Employee Name],Employees[[#This Row],[Employee Name]])&gt;1</f>
        <v>0</v>
      </c>
    </row>
    <row r="46" spans="1:9" ht="30" hidden="1" customHeight="1" x14ac:dyDescent="0.3">
      <c r="A46" s="44">
        <f>IF(ISBLANK(Employees[[#This Row],[Employee Name]]),"",A45+1)</f>
        <v>43</v>
      </c>
      <c r="B46" s="8" t="str">
        <f>CONCATENATE(Employees[[#This Row],[Lastname]]," ",Employees[[#This Row],[Firstname]], " ",LEFT(Employees[[#This Row],[Middlename]],1),IF(ISBLANK(Employees[[#This Row],[Middlename]])," ","."))</f>
        <v>ANACAY ABNER M.</v>
      </c>
      <c r="C46" s="8" t="s">
        <v>510</v>
      </c>
      <c r="D46" s="8" t="s">
        <v>961</v>
      </c>
      <c r="E46" s="8" t="s">
        <v>962</v>
      </c>
      <c r="F46" s="8" t="s">
        <v>455</v>
      </c>
      <c r="G46" s="18" t="s">
        <v>1997</v>
      </c>
      <c r="H46" s="8" t="s">
        <v>463</v>
      </c>
      <c r="I46" s="8" t="b">
        <f>COUNTIF(Employees[Employee Name],Employees[[#This Row],[Employee Name]])&gt;1</f>
        <v>0</v>
      </c>
    </row>
    <row r="47" spans="1:9" ht="30" hidden="1" customHeight="1" x14ac:dyDescent="0.3">
      <c r="A47" s="44">
        <f>IF(ISBLANK(Employees[[#This Row],[Employee Name]]),"",A46+1)</f>
        <v>44</v>
      </c>
      <c r="B47" s="8" t="str">
        <f>CONCATENATE(Employees[[#This Row],[Lastname]]," ",Employees[[#This Row],[Firstname]], " ",LEFT(Employees[[#This Row],[Middlename]],1),IF(ISBLANK(Employees[[#This Row],[Middlename]])," ","."))</f>
        <v>ANACAY ANICETA P.</v>
      </c>
      <c r="C47" s="8" t="s">
        <v>510</v>
      </c>
      <c r="D47" s="8" t="s">
        <v>546</v>
      </c>
      <c r="E47" s="8" t="s">
        <v>124</v>
      </c>
      <c r="F47" s="18" t="s">
        <v>2001</v>
      </c>
      <c r="G47" s="8" t="s">
        <v>1997</v>
      </c>
      <c r="H47" s="8" t="s">
        <v>199</v>
      </c>
      <c r="I47" s="8" t="b">
        <f>COUNTIF(Employees[Employee Name],Employees[[#This Row],[Employee Name]])&gt;1</f>
        <v>0</v>
      </c>
    </row>
    <row r="48" spans="1:9" ht="30" hidden="1" customHeight="1" x14ac:dyDescent="0.3">
      <c r="A48" s="44">
        <f>IF(ISBLANK(Employees[[#This Row],[Employee Name]]),"",A47+1)</f>
        <v>45</v>
      </c>
      <c r="B48" s="8" t="str">
        <f>CONCATENATE(Employees[[#This Row],[Lastname]]," ",Employees[[#This Row],[Firstname]], " ",LEFT(Employees[[#This Row],[Middlename]],1),IF(ISBLANK(Employees[[#This Row],[Middlename]])," ","."))</f>
        <v>ANACAY LEVIE B.</v>
      </c>
      <c r="C48" s="8" t="s">
        <v>510</v>
      </c>
      <c r="D48" s="8" t="s">
        <v>511</v>
      </c>
      <c r="E48" s="8" t="s">
        <v>342</v>
      </c>
      <c r="F48" s="8" t="s">
        <v>512</v>
      </c>
      <c r="G48" s="18" t="s">
        <v>1997</v>
      </c>
      <c r="H48" s="8" t="s">
        <v>439</v>
      </c>
      <c r="I48" s="8" t="b">
        <f>COUNTIF(Employees[Employee Name],Employees[[#This Row],[Employee Name]])&gt;1</f>
        <v>0</v>
      </c>
    </row>
    <row r="49" spans="1:9" ht="30" hidden="1" customHeight="1" x14ac:dyDescent="0.3">
      <c r="A49" s="44">
        <f>IF(ISBLANK(Employees[[#This Row],[Employee Name]]),"",A48+1)</f>
        <v>46</v>
      </c>
      <c r="B49" s="8" t="str">
        <f>CONCATENATE(Employees[[#This Row],[Lastname]]," ",Employees[[#This Row],[Firstname]], " ",LEFT(Employees[[#This Row],[Middlename]],1),IF(ISBLANK(Employees[[#This Row],[Middlename]])," ","."))</f>
        <v>ANACAY RICHARD B.</v>
      </c>
      <c r="C49" s="8" t="s">
        <v>510</v>
      </c>
      <c r="D49" s="8" t="s">
        <v>1376</v>
      </c>
      <c r="E49" s="8" t="s">
        <v>1377</v>
      </c>
      <c r="F49" s="8" t="s">
        <v>1290</v>
      </c>
      <c r="G49" s="18" t="s">
        <v>1290</v>
      </c>
      <c r="H49" s="8" t="s">
        <v>97</v>
      </c>
      <c r="I49" s="8" t="b">
        <f>COUNTIF(Employees[Employee Name],Employees[[#This Row],[Employee Name]])&gt;1</f>
        <v>0</v>
      </c>
    </row>
    <row r="50" spans="1:9" ht="30" hidden="1" customHeight="1" x14ac:dyDescent="0.3">
      <c r="A50" s="44">
        <f>IF(ISBLANK(Employees[[#This Row],[Employee Name]]),"",A49+1)</f>
        <v>47</v>
      </c>
      <c r="B50" s="8" t="str">
        <f>CONCATENATE(Employees[[#This Row],[Lastname]]," ",Employees[[#This Row],[Firstname]], " ",LEFT(Employees[[#This Row],[Middlename]],1),IF(ISBLANK(Employees[[#This Row],[Middlename]])," ","."))</f>
        <v>ANARNA CRISTINA F.</v>
      </c>
      <c r="C50" s="8" t="s">
        <v>675</v>
      </c>
      <c r="D50" s="8" t="s">
        <v>429</v>
      </c>
      <c r="E50" s="8" t="s">
        <v>237</v>
      </c>
      <c r="F50" s="8" t="s">
        <v>198</v>
      </c>
      <c r="G50" s="18" t="s">
        <v>1997</v>
      </c>
      <c r="H50" s="8" t="s">
        <v>199</v>
      </c>
      <c r="I50" s="8" t="b">
        <f>COUNTIF(Employees[Employee Name],Employees[[#This Row],[Employee Name]])&gt;1</f>
        <v>0</v>
      </c>
    </row>
    <row r="51" spans="1:9" ht="30" hidden="1" customHeight="1" x14ac:dyDescent="0.3">
      <c r="A51" s="44">
        <f>IF(ISBLANK(Employees[[#This Row],[Employee Name]]),"",A50+1)</f>
        <v>48</v>
      </c>
      <c r="B51" s="8" t="str">
        <f>CONCATENATE(Employees[[#This Row],[Lastname]]," ",Employees[[#This Row],[Firstname]], " ",LEFT(Employees[[#This Row],[Middlename]],1),IF(ISBLANK(Employees[[#This Row],[Middlename]])," ","."))</f>
        <v>ANDAG ALEX C.</v>
      </c>
      <c r="C51" s="18" t="s">
        <v>2214</v>
      </c>
      <c r="D51" s="8" t="s">
        <v>1378</v>
      </c>
      <c r="E51" s="8" t="s">
        <v>134</v>
      </c>
      <c r="F51" s="8" t="s">
        <v>1290</v>
      </c>
      <c r="G51" s="18" t="s">
        <v>1290</v>
      </c>
      <c r="H51" s="8" t="s">
        <v>289</v>
      </c>
      <c r="I51" s="8" t="b">
        <f>COUNTIF(Employees[Employee Name],Employees[[#This Row],[Employee Name]])&gt;1</f>
        <v>0</v>
      </c>
    </row>
    <row r="52" spans="1:9" ht="30" hidden="1" customHeight="1" x14ac:dyDescent="0.3">
      <c r="A52" s="44">
        <f>IF(ISBLANK(Employees[[#This Row],[Employee Name]]),"",A51+1)</f>
        <v>49</v>
      </c>
      <c r="B52" s="8" t="str">
        <f>CONCATENATE(Employees[[#This Row],[Lastname]]," ",Employees[[#This Row],[Firstname]], " ",LEFT(Employees[[#This Row],[Middlename]],1),IF(ISBLANK(Employees[[#This Row],[Middlename]])," ","."))</f>
        <v>ANGCAYA ANA B.</v>
      </c>
      <c r="C52" s="8" t="s">
        <v>284</v>
      </c>
      <c r="D52" s="8" t="s">
        <v>876</v>
      </c>
      <c r="E52" s="8" t="s">
        <v>877</v>
      </c>
      <c r="F52" s="8" t="s">
        <v>198</v>
      </c>
      <c r="G52" s="18" t="s">
        <v>1997</v>
      </c>
      <c r="H52" s="8" t="s">
        <v>209</v>
      </c>
      <c r="I52" s="8" t="b">
        <f>COUNTIF(Employees[Employee Name],Employees[[#This Row],[Employee Name]])&gt;1</f>
        <v>0</v>
      </c>
    </row>
    <row r="53" spans="1:9" ht="30" hidden="1" customHeight="1" x14ac:dyDescent="0.3">
      <c r="A53" s="44">
        <f>IF(ISBLANK(Employees[[#This Row],[Employee Name]]),"",A52+1)</f>
        <v>50</v>
      </c>
      <c r="B53" s="8" t="str">
        <f>CONCATENATE(Employees[[#This Row],[Lastname]]," ",Employees[[#This Row],[Firstname]], " ",LEFT(Employees[[#This Row],[Middlename]],1),IF(ISBLANK(Employees[[#This Row],[Middlename]])," ","."))</f>
        <v>ANGCAYA FRANCIS A.</v>
      </c>
      <c r="C53" s="8" t="s">
        <v>284</v>
      </c>
      <c r="D53" s="8" t="s">
        <v>600</v>
      </c>
      <c r="E53" s="8" t="s">
        <v>88</v>
      </c>
      <c r="F53" s="8" t="s">
        <v>198</v>
      </c>
      <c r="G53" s="18" t="s">
        <v>1997</v>
      </c>
      <c r="H53" s="8" t="s">
        <v>590</v>
      </c>
      <c r="I53" s="8" t="b">
        <f>COUNTIF(Employees[Employee Name],Employees[[#This Row],[Employee Name]])&gt;1</f>
        <v>0</v>
      </c>
    </row>
    <row r="54" spans="1:9" ht="30" hidden="1" customHeight="1" x14ac:dyDescent="0.3">
      <c r="A54" s="44">
        <f>IF(ISBLANK(Employees[[#This Row],[Employee Name]]),"",A53+1)</f>
        <v>51</v>
      </c>
      <c r="B54" s="8" t="str">
        <f>CONCATENATE(Employees[[#This Row],[Lastname]]," ",Employees[[#This Row],[Firstname]], " ",LEFT(Employees[[#This Row],[Middlename]],1),IF(ISBLANK(Employees[[#This Row],[Middlename]])," ","."))</f>
        <v>ANGCAYA INOCENCIO M.</v>
      </c>
      <c r="C54" s="8" t="s">
        <v>284</v>
      </c>
      <c r="D54" s="8" t="s">
        <v>1981</v>
      </c>
      <c r="E54" s="8" t="s">
        <v>86</v>
      </c>
      <c r="F54" s="8" t="s">
        <v>1290</v>
      </c>
      <c r="G54" s="18" t="s">
        <v>1290</v>
      </c>
      <c r="H54" s="8" t="s">
        <v>974</v>
      </c>
      <c r="I54" s="8" t="b">
        <f>COUNTIF(Employees[Employee Name],Employees[[#This Row],[Employee Name]])&gt;1</f>
        <v>0</v>
      </c>
    </row>
    <row r="55" spans="1:9" ht="30" hidden="1" customHeight="1" x14ac:dyDescent="0.3">
      <c r="A55" s="44">
        <f>IF(ISBLANK(Employees[[#This Row],[Employee Name]]),"",A54+1)</f>
        <v>52</v>
      </c>
      <c r="B55" s="8" t="str">
        <f>CONCATENATE(Employees[[#This Row],[Lastname]]," ",Employees[[#This Row],[Firstname]], " ",LEFT(Employees[[#This Row],[Middlename]],1),IF(ISBLANK(Employees[[#This Row],[Middlename]])," ","."))</f>
        <v>ANGCAYA IRENE V.</v>
      </c>
      <c r="C55" s="8" t="s">
        <v>284</v>
      </c>
      <c r="D55" s="8" t="s">
        <v>1379</v>
      </c>
      <c r="E55" s="8" t="s">
        <v>345</v>
      </c>
      <c r="F55" s="8" t="s">
        <v>1290</v>
      </c>
      <c r="G55" s="18" t="s">
        <v>1290</v>
      </c>
      <c r="H55" s="8" t="s">
        <v>1706</v>
      </c>
      <c r="I55" s="8" t="b">
        <f>COUNTIF(Employees[Employee Name],Employees[[#This Row],[Employee Name]])&gt;1</f>
        <v>0</v>
      </c>
    </row>
    <row r="56" spans="1:9" ht="30" hidden="1" customHeight="1" x14ac:dyDescent="0.3">
      <c r="A56" s="44">
        <f>IF(ISBLANK(Employees[[#This Row],[Employee Name]]),"",A55+1)</f>
        <v>53</v>
      </c>
      <c r="B56" s="8" t="str">
        <f>CONCATENATE(Employees[[#This Row],[Lastname]]," ",Employees[[#This Row],[Firstname]], " ",LEFT(Employees[[#This Row],[Middlename]],1),IF(ISBLANK(Employees[[#This Row],[Middlename]])," ","."))</f>
        <v>ANGCAYA IRENEO A.</v>
      </c>
      <c r="C56" s="8" t="s">
        <v>284</v>
      </c>
      <c r="D56" s="8" t="s">
        <v>285</v>
      </c>
      <c r="E56" s="8" t="s">
        <v>510</v>
      </c>
      <c r="F56" s="8" t="s">
        <v>198</v>
      </c>
      <c r="G56" s="18" t="s">
        <v>1997</v>
      </c>
      <c r="H56" s="8" t="s">
        <v>286</v>
      </c>
      <c r="I56" s="8" t="b">
        <f>COUNTIF(Employees[Employee Name],Employees[[#This Row],[Employee Name]])&gt;1</f>
        <v>0</v>
      </c>
    </row>
    <row r="57" spans="1:9" ht="30" hidden="1" customHeight="1" x14ac:dyDescent="0.3">
      <c r="A57" s="44">
        <f>IF(ISBLANK(Employees[[#This Row],[Employee Name]]),"",A56+1)</f>
        <v>54</v>
      </c>
      <c r="B57" s="8" t="str">
        <f>CONCATENATE(Employees[[#This Row],[Lastname]]," ",Employees[[#This Row],[Firstname]], " ",LEFT(Employees[[#This Row],[Middlename]],1),IF(ISBLANK(Employees[[#This Row],[Middlename]])," ","."))</f>
        <v>ANGCAYA JENIFFER L.</v>
      </c>
      <c r="C57" s="18" t="s">
        <v>284</v>
      </c>
      <c r="D57" s="18" t="s">
        <v>2087</v>
      </c>
      <c r="E57" s="18" t="s">
        <v>227</v>
      </c>
      <c r="F57" s="18" t="s">
        <v>1290</v>
      </c>
      <c r="G57" s="18"/>
      <c r="H57" s="18" t="s">
        <v>141</v>
      </c>
      <c r="I57" s="8" t="b">
        <f>COUNTIF(Employees[Employee Name],Employees[[#This Row],[Employee Name]])&gt;1</f>
        <v>0</v>
      </c>
    </row>
    <row r="58" spans="1:9" ht="30" hidden="1" customHeight="1" x14ac:dyDescent="0.3">
      <c r="A58" s="44">
        <f>IF(ISBLANK(Employees[[#This Row],[Employee Name]]),"",A57+1)</f>
        <v>55</v>
      </c>
      <c r="B58" s="8" t="str">
        <f>CONCATENATE(Employees[[#This Row],[Lastname]]," ",Employees[[#This Row],[Firstname]], " ",LEFT(Employees[[#This Row],[Middlename]],1),IF(ISBLANK(Employees[[#This Row],[Middlename]])," ","."))</f>
        <v>ANGCAYA JENNY ROSE S.</v>
      </c>
      <c r="C58" s="8" t="s">
        <v>284</v>
      </c>
      <c r="D58" s="8" t="s">
        <v>1380</v>
      </c>
      <c r="E58" s="8" t="s">
        <v>161</v>
      </c>
      <c r="F58" s="8" t="s">
        <v>1290</v>
      </c>
      <c r="G58" s="18" t="s">
        <v>1290</v>
      </c>
      <c r="H58" s="8" t="s">
        <v>1709</v>
      </c>
      <c r="I58" s="8" t="b">
        <f>COUNTIF(Employees[Employee Name],Employees[[#This Row],[Employee Name]])&gt;1</f>
        <v>0</v>
      </c>
    </row>
    <row r="59" spans="1:9" ht="30" hidden="1" customHeight="1" x14ac:dyDescent="0.3">
      <c r="A59" s="44">
        <f>IF(ISBLANK(Employees[[#This Row],[Employee Name]]),"",A58+1)</f>
        <v>56</v>
      </c>
      <c r="B59" s="8" t="str">
        <f>CONCATENATE(Employees[[#This Row],[Lastname]]," ",Employees[[#This Row],[Firstname]], " ",LEFT(Employees[[#This Row],[Middlename]],1),IF(ISBLANK(Employees[[#This Row],[Middlename]])," ","."))</f>
        <v>ANGCAYA JOHN V.</v>
      </c>
      <c r="C59" s="8" t="s">
        <v>284</v>
      </c>
      <c r="D59" s="8" t="s">
        <v>858</v>
      </c>
      <c r="E59" s="8" t="s">
        <v>859</v>
      </c>
      <c r="F59" s="8" t="s">
        <v>198</v>
      </c>
      <c r="G59" s="18" t="s">
        <v>1997</v>
      </c>
      <c r="H59" s="8" t="s">
        <v>439</v>
      </c>
      <c r="I59" s="8" t="b">
        <f>COUNTIF(Employees[Employee Name],Employees[[#This Row],[Employee Name]])&gt;1</f>
        <v>0</v>
      </c>
    </row>
    <row r="60" spans="1:9" ht="30" hidden="1" customHeight="1" x14ac:dyDescent="0.3">
      <c r="A60" s="44">
        <f>IF(ISBLANK(Employees[[#This Row],[Employee Name]]),"",A59+1)</f>
        <v>57</v>
      </c>
      <c r="B60" s="8" t="str">
        <f>CONCATENATE(Employees[[#This Row],[Lastname]]," ",Employees[[#This Row],[Firstname]], " ",LEFT(Employees[[#This Row],[Middlename]],1),IF(ISBLANK(Employees[[#This Row],[Middlename]])," ","."))</f>
        <v>ANGCAYA JUANITO A.</v>
      </c>
      <c r="C60" s="8" t="s">
        <v>284</v>
      </c>
      <c r="D60" s="8" t="s">
        <v>548</v>
      </c>
      <c r="E60" s="8" t="s">
        <v>88</v>
      </c>
      <c r="F60" s="8" t="s">
        <v>694</v>
      </c>
      <c r="G60" s="8" t="s">
        <v>1997</v>
      </c>
      <c r="H60" s="8" t="s">
        <v>199</v>
      </c>
      <c r="I60" s="8" t="b">
        <f>COUNTIF(Employees[Employee Name],Employees[[#This Row],[Employee Name]])&gt;1</f>
        <v>0</v>
      </c>
    </row>
    <row r="61" spans="1:9" ht="30" hidden="1" customHeight="1" x14ac:dyDescent="0.3">
      <c r="A61" s="44">
        <f>IF(ISBLANK(Employees[[#This Row],[Employee Name]]),"",A60+1)</f>
        <v>58</v>
      </c>
      <c r="B61" s="8" t="str">
        <f>CONCATENATE(Employees[[#This Row],[Lastname]]," ",Employees[[#This Row],[Firstname]], " ",LEFT(Employees[[#This Row],[Middlename]],1),IF(ISBLANK(Employees[[#This Row],[Middlename]])," ","."))</f>
        <v>ANGCAYA MARK ZYRONE M.</v>
      </c>
      <c r="C61" s="18" t="s">
        <v>284</v>
      </c>
      <c r="D61" s="18" t="s">
        <v>2068</v>
      </c>
      <c r="E61" s="18" t="s">
        <v>84</v>
      </c>
      <c r="F61" s="18" t="s">
        <v>1705</v>
      </c>
      <c r="G61" s="18"/>
      <c r="H61" s="18" t="s">
        <v>1708</v>
      </c>
      <c r="I61" s="8" t="b">
        <f>COUNTIF(Employees[Employee Name],Employees[[#This Row],[Employee Name]])&gt;1</f>
        <v>0</v>
      </c>
    </row>
    <row r="62" spans="1:9" ht="30" hidden="1" customHeight="1" x14ac:dyDescent="0.3">
      <c r="A62" s="44">
        <f>IF(ISBLANK(Employees[[#This Row],[Employee Name]]),"",A61+1)</f>
        <v>59</v>
      </c>
      <c r="B62" s="8" t="str">
        <f>CONCATENATE(Employees[[#This Row],[Lastname]]," ",Employees[[#This Row],[Firstname]], " ",LEFT(Employees[[#This Row],[Middlename]],1),IF(ISBLANK(Employees[[#This Row],[Middlename]])," ","."))</f>
        <v>ANGCAYA MARLON J.</v>
      </c>
      <c r="C62" s="8" t="s">
        <v>284</v>
      </c>
      <c r="D62" s="8" t="s">
        <v>549</v>
      </c>
      <c r="E62" s="8" t="s">
        <v>193</v>
      </c>
      <c r="F62" s="8" t="s">
        <v>198</v>
      </c>
      <c r="G62" s="18" t="s">
        <v>1997</v>
      </c>
      <c r="H62" s="8" t="s">
        <v>286</v>
      </c>
      <c r="I62" s="8" t="b">
        <f>COUNTIF(Employees[Employee Name],Employees[[#This Row],[Employee Name]])&gt;1</f>
        <v>0</v>
      </c>
    </row>
    <row r="63" spans="1:9" ht="30" hidden="1" customHeight="1" x14ac:dyDescent="0.3">
      <c r="A63" s="44">
        <f>IF(ISBLANK(Employees[[#This Row],[Employee Name]]),"",A62+1)</f>
        <v>60</v>
      </c>
      <c r="B63" s="8" t="str">
        <f>CONCATENATE(Employees[[#This Row],[Lastname]]," ",Employees[[#This Row],[Firstname]], " ",LEFT(Employees[[#This Row],[Middlename]],1),IF(ISBLANK(Employees[[#This Row],[Middlename]])," ","."))</f>
        <v>ANGCAYA OFELIA G.</v>
      </c>
      <c r="C63" s="8" t="s">
        <v>284</v>
      </c>
      <c r="D63" s="8" t="s">
        <v>197</v>
      </c>
      <c r="E63" s="8" t="s">
        <v>166</v>
      </c>
      <c r="F63" s="8" t="s">
        <v>656</v>
      </c>
      <c r="G63" s="18" t="s">
        <v>1997</v>
      </c>
      <c r="H63" s="8" t="s">
        <v>463</v>
      </c>
      <c r="I63" s="8" t="b">
        <f>COUNTIF(Employees[Employee Name],Employees[[#This Row],[Employee Name]])&gt;1</f>
        <v>0</v>
      </c>
    </row>
    <row r="64" spans="1:9" ht="30" hidden="1" customHeight="1" x14ac:dyDescent="0.3">
      <c r="A64" s="44">
        <f>IF(ISBLANK(Employees[[#This Row],[Employee Name]]),"",A63+1)</f>
        <v>61</v>
      </c>
      <c r="B64" s="8" t="str">
        <f>CONCATENATE(Employees[[#This Row],[Lastname]]," ",Employees[[#This Row],[Firstname]], " ",LEFT(Employees[[#This Row],[Middlename]],1),IF(ISBLANK(Employees[[#This Row],[Middlename]])," ","."))</f>
        <v>ANGCAYA RUFINA P.</v>
      </c>
      <c r="C64" s="8" t="s">
        <v>284</v>
      </c>
      <c r="D64" s="8" t="s">
        <v>540</v>
      </c>
      <c r="E64" s="8" t="s">
        <v>124</v>
      </c>
      <c r="F64" s="8" t="s">
        <v>198</v>
      </c>
      <c r="G64" s="18" t="s">
        <v>1997</v>
      </c>
      <c r="H64" s="8" t="s">
        <v>537</v>
      </c>
      <c r="I64" s="8" t="b">
        <f>COUNTIF(Employees[Employee Name],Employees[[#This Row],[Employee Name]])&gt;1</f>
        <v>0</v>
      </c>
    </row>
    <row r="65" spans="1:9" ht="30" hidden="1" customHeight="1" x14ac:dyDescent="0.3">
      <c r="A65" s="44">
        <f>IF(ISBLANK(Employees[[#This Row],[Employee Name]]),"",A64+1)</f>
        <v>62</v>
      </c>
      <c r="B65" s="8" t="str">
        <f>CONCATENATE(Employees[[#This Row],[Lastname]]," ",Employees[[#This Row],[Firstname]], " ",LEFT(Employees[[#This Row],[Middlename]],1),IF(ISBLANK(Employees[[#This Row],[Middlename]])," ","."))</f>
        <v>ANGELES ANNABEL D.</v>
      </c>
      <c r="C65" s="8" t="s">
        <v>1381</v>
      </c>
      <c r="D65" s="8" t="s">
        <v>1382</v>
      </c>
      <c r="E65" s="8" t="s">
        <v>168</v>
      </c>
      <c r="F65" s="8" t="s">
        <v>1290</v>
      </c>
      <c r="G65" s="18" t="s">
        <v>1290</v>
      </c>
      <c r="H65" s="8"/>
      <c r="I65" s="8" t="b">
        <f>COUNTIF(Employees[Employee Name],Employees[[#This Row],[Employee Name]])&gt;1</f>
        <v>0</v>
      </c>
    </row>
    <row r="66" spans="1:9" ht="30" hidden="1" customHeight="1" x14ac:dyDescent="0.3">
      <c r="A66" s="44">
        <f>IF(ISBLANK(Employees[[#This Row],[Employee Name]]),"",A65+1)</f>
        <v>63</v>
      </c>
      <c r="B66" s="8" t="str">
        <f>CONCATENATE(Employees[[#This Row],[Lastname]]," ",Employees[[#This Row],[Firstname]], " ",LEFT(Employees[[#This Row],[Middlename]],1),IF(ISBLANK(Employees[[#This Row],[Middlename]])," ","."))</f>
        <v>ANTIENZA VENUS R.</v>
      </c>
      <c r="C66" s="8" t="s">
        <v>1383</v>
      </c>
      <c r="D66" s="8" t="s">
        <v>1384</v>
      </c>
      <c r="E66" s="8" t="s">
        <v>330</v>
      </c>
      <c r="F66" s="8" t="s">
        <v>1290</v>
      </c>
      <c r="G66" s="18" t="s">
        <v>1290</v>
      </c>
      <c r="H66" s="8" t="s">
        <v>289</v>
      </c>
      <c r="I66" s="8" t="b">
        <f>COUNTIF(Employees[Employee Name],Employees[[#This Row],[Employee Name]])&gt;1</f>
        <v>0</v>
      </c>
    </row>
    <row r="67" spans="1:9" ht="30" hidden="1" customHeight="1" x14ac:dyDescent="0.3">
      <c r="A67" s="44">
        <f>IF(ISBLANK(Employees[[#This Row],[Employee Name]]),"",A66+1)</f>
        <v>64</v>
      </c>
      <c r="B67" s="8" t="str">
        <f>CONCATENATE(Employees[[#This Row],[Lastname]]," ",Employees[[#This Row],[Firstname]], " ",LEFT(Employees[[#This Row],[Middlename]],1),IF(ISBLANK(Employees[[#This Row],[Middlename]])," ","."))</f>
        <v>AQUINO PACITA ROSARIO Z.</v>
      </c>
      <c r="C67" s="8" t="s">
        <v>883</v>
      </c>
      <c r="D67" s="8" t="s">
        <v>884</v>
      </c>
      <c r="E67" s="8" t="s">
        <v>885</v>
      </c>
      <c r="F67" s="8" t="s">
        <v>886</v>
      </c>
      <c r="G67" s="8" t="s">
        <v>1997</v>
      </c>
      <c r="H67" s="8" t="s">
        <v>209</v>
      </c>
      <c r="I67" s="8" t="b">
        <f>COUNTIF(Employees[Employee Name],Employees[[#This Row],[Employee Name]])&gt;1</f>
        <v>0</v>
      </c>
    </row>
    <row r="68" spans="1:9" ht="30" hidden="1" customHeight="1" x14ac:dyDescent="0.3">
      <c r="A68" s="44">
        <f>IF(ISBLANK(Employees[[#This Row],[Employee Name]]),"",A67+1)</f>
        <v>65</v>
      </c>
      <c r="B68" s="8" t="str">
        <f>CONCATENATE(Employees[[#This Row],[Lastname]]," ",Employees[[#This Row],[Firstname]], " ",LEFT(Employees[[#This Row],[Middlename]],1),IF(ISBLANK(Employees[[#This Row],[Middlename]])," ","."))</f>
        <v>ARCILLA MAYETTE A.</v>
      </c>
      <c r="C68" s="18" t="s">
        <v>2040</v>
      </c>
      <c r="D68" s="18" t="s">
        <v>2041</v>
      </c>
      <c r="E68" s="18" t="s">
        <v>88</v>
      </c>
      <c r="F68" s="18" t="s">
        <v>212</v>
      </c>
      <c r="G68" s="8"/>
      <c r="H68" s="18" t="s">
        <v>213</v>
      </c>
      <c r="I68" s="8" t="b">
        <f>COUNTIF(Employees[Employee Name],Employees[[#This Row],[Employee Name]])&gt;1</f>
        <v>0</v>
      </c>
    </row>
    <row r="69" spans="1:9" ht="30" hidden="1" customHeight="1" x14ac:dyDescent="0.3">
      <c r="A69" s="44">
        <f>IF(ISBLANK(Employees[[#This Row],[Employee Name]]),"",A68+1)</f>
        <v>66</v>
      </c>
      <c r="B69" s="8" t="str">
        <f>CONCATENATE(Employees[[#This Row],[Lastname]]," ",Employees[[#This Row],[Firstname]], " ",LEFT(Employees[[#This Row],[Middlename]],1),IF(ISBLANK(Employees[[#This Row],[Middlename]])," ","."))</f>
        <v>ARCULLO MELISSA A.</v>
      </c>
      <c r="C69" s="8" t="s">
        <v>903</v>
      </c>
      <c r="D69" s="8" t="s">
        <v>614</v>
      </c>
      <c r="E69" s="8" t="s">
        <v>88</v>
      </c>
      <c r="F69" s="8" t="s">
        <v>120</v>
      </c>
      <c r="G69" s="18" t="s">
        <v>1997</v>
      </c>
      <c r="H69" s="8" t="s">
        <v>271</v>
      </c>
      <c r="I69" s="8" t="b">
        <f>COUNTIF(Employees[Employee Name],Employees[[#This Row],[Employee Name]])&gt;1</f>
        <v>0</v>
      </c>
    </row>
    <row r="70" spans="1:9" ht="30" hidden="1" customHeight="1" x14ac:dyDescent="0.3">
      <c r="A70" s="44">
        <f>IF(ISBLANK(Employees[[#This Row],[Employee Name]]),"",A69+1)</f>
        <v>67</v>
      </c>
      <c r="B70" s="8" t="str">
        <f>CONCATENATE(Employees[[#This Row],[Lastname]]," ",Employees[[#This Row],[Firstname]], " ",LEFT(Employees[[#This Row],[Middlename]],1),IF(ISBLANK(Employees[[#This Row],[Middlename]])," ","."))</f>
        <v>ARELLANO CARMELA D.</v>
      </c>
      <c r="C70" s="8" t="s">
        <v>2326</v>
      </c>
      <c r="D70" s="8" t="s">
        <v>2327</v>
      </c>
      <c r="E70" s="8" t="s">
        <v>119</v>
      </c>
      <c r="F70" s="8" t="s">
        <v>1711</v>
      </c>
      <c r="G70" s="8" t="s">
        <v>1290</v>
      </c>
      <c r="H70" s="8" t="s">
        <v>97</v>
      </c>
      <c r="I70" s="8" t="b">
        <f>COUNTIF(Employees[Employee Name],Employees[[#This Row],[Employee Name]])&gt;1</f>
        <v>0</v>
      </c>
    </row>
    <row r="71" spans="1:9" ht="30" hidden="1" customHeight="1" x14ac:dyDescent="0.3">
      <c r="A71" s="44">
        <f>IF(ISBLANK(Employees[[#This Row],[Employee Name]]),"",A70+1)</f>
        <v>68</v>
      </c>
      <c r="B71" s="8" t="str">
        <f>CONCATENATE(Employees[[#This Row],[Lastname]]," ",Employees[[#This Row],[Firstname]], " ",LEFT(Employees[[#This Row],[Middlename]],1),IF(ISBLANK(Employees[[#This Row],[Middlename]])," ","."))</f>
        <v>ASIDO LEONILA R.</v>
      </c>
      <c r="C71" s="8" t="s">
        <v>1385</v>
      </c>
      <c r="D71" s="8" t="s">
        <v>1386</v>
      </c>
      <c r="E71" s="8" t="s">
        <v>330</v>
      </c>
      <c r="F71" s="8" t="s">
        <v>1290</v>
      </c>
      <c r="G71" s="18" t="s">
        <v>1290</v>
      </c>
      <c r="H71" s="8" t="s">
        <v>199</v>
      </c>
      <c r="I71" s="8" t="b">
        <f>COUNTIF(Employees[Employee Name],Employees[[#This Row],[Employee Name]])&gt;1</f>
        <v>0</v>
      </c>
    </row>
    <row r="72" spans="1:9" ht="30" hidden="1" customHeight="1" x14ac:dyDescent="0.3">
      <c r="A72" s="44">
        <f>IF(ISBLANK(Employees[[#This Row],[Employee Name]]),"",A71+1)</f>
        <v>69</v>
      </c>
      <c r="B72" s="8" t="str">
        <f>CONCATENATE(Employees[[#This Row],[Lastname]]," ",Employees[[#This Row],[Firstname]], " ",LEFT(Employees[[#This Row],[Middlename]],1),IF(ISBLANK(Employees[[#This Row],[Middlename]])," ","."))</f>
        <v>ATANGAN JUDITH A.</v>
      </c>
      <c r="C72" s="8" t="s">
        <v>1387</v>
      </c>
      <c r="D72" s="8" t="s">
        <v>1388</v>
      </c>
      <c r="E72" s="8" t="s">
        <v>912</v>
      </c>
      <c r="F72" s="8" t="s">
        <v>1290</v>
      </c>
      <c r="G72" s="18" t="s">
        <v>1290</v>
      </c>
      <c r="H72" s="8" t="s">
        <v>97</v>
      </c>
      <c r="I72" s="8" t="b">
        <f>COUNTIF(Employees[Employee Name],Employees[[#This Row],[Employee Name]])&gt;1</f>
        <v>0</v>
      </c>
    </row>
    <row r="73" spans="1:9" ht="30" hidden="1" customHeight="1" x14ac:dyDescent="0.3">
      <c r="A73" s="44">
        <f>IF(ISBLANK(Employees[[#This Row],[Employee Name]]),"",A72+1)</f>
        <v>70</v>
      </c>
      <c r="B73" s="8" t="str">
        <f>CONCATENATE(Employees[[#This Row],[Lastname]]," ",Employees[[#This Row],[Firstname]], " ",LEFT(Employees[[#This Row],[Middlename]],1),IF(ISBLANK(Employees[[#This Row],[Middlename]])," ","."))</f>
        <v>ATIENZA JAYSON E.</v>
      </c>
      <c r="C73" s="18" t="s">
        <v>1053</v>
      </c>
      <c r="D73" s="18" t="s">
        <v>1690</v>
      </c>
      <c r="E73" s="18" t="s">
        <v>378</v>
      </c>
      <c r="F73" s="18" t="s">
        <v>1290</v>
      </c>
      <c r="G73" s="8"/>
      <c r="H73" s="18" t="s">
        <v>1066</v>
      </c>
      <c r="I73" s="8" t="b">
        <f>COUNTIF(Employees[Employee Name],Employees[[#This Row],[Employee Name]])&gt;1</f>
        <v>0</v>
      </c>
    </row>
    <row r="74" spans="1:9" ht="30" hidden="1" customHeight="1" x14ac:dyDescent="0.3">
      <c r="A74" s="44">
        <f>IF(ISBLANK(Employees[[#This Row],[Employee Name]]),"",A73+1)</f>
        <v>71</v>
      </c>
      <c r="B74" s="8" t="str">
        <f>CONCATENATE(Employees[[#This Row],[Lastname]]," ",Employees[[#This Row],[Firstname]], " ",LEFT(Employees[[#This Row],[Middlename]],1),IF(ISBLANK(Employees[[#This Row],[Middlename]])," ","."))</f>
        <v>ATIENZA JULIE ANN A.</v>
      </c>
      <c r="C74" s="8" t="s">
        <v>1053</v>
      </c>
      <c r="D74" s="8" t="s">
        <v>1054</v>
      </c>
      <c r="E74" s="8" t="s">
        <v>1055</v>
      </c>
      <c r="F74" s="8" t="s">
        <v>125</v>
      </c>
      <c r="G74" s="18" t="s">
        <v>1997</v>
      </c>
      <c r="H74" s="8" t="s">
        <v>103</v>
      </c>
      <c r="I74" s="8" t="b">
        <f>COUNTIF(Employees[Employee Name],Employees[[#This Row],[Employee Name]])&gt;1</f>
        <v>0</v>
      </c>
    </row>
    <row r="75" spans="1:9" ht="30" hidden="1" customHeight="1" x14ac:dyDescent="0.3">
      <c r="A75" s="44">
        <f>IF(ISBLANK(Employees[[#This Row],[Employee Name]]),"",A74+1)</f>
        <v>72</v>
      </c>
      <c r="B75" s="8" t="str">
        <f>CONCATENATE(Employees[[#This Row],[Lastname]]," ",Employees[[#This Row],[Firstname]], " ",LEFT(Employees[[#This Row],[Middlename]],1),IF(ISBLANK(Employees[[#This Row],[Middlename]])," ","."))</f>
        <v>ATIENZA MARVIN G.</v>
      </c>
      <c r="C75" s="18" t="s">
        <v>1053</v>
      </c>
      <c r="D75" s="18" t="s">
        <v>2234</v>
      </c>
      <c r="E75" s="18" t="s">
        <v>2235</v>
      </c>
      <c r="F75" s="18" t="s">
        <v>2236</v>
      </c>
      <c r="G75" s="8"/>
      <c r="H75" s="18" t="s">
        <v>289</v>
      </c>
      <c r="I75" s="8" t="b">
        <f>COUNTIF(Employees[Employee Name],Employees[[#This Row],[Employee Name]])&gt;1</f>
        <v>0</v>
      </c>
    </row>
    <row r="76" spans="1:9" ht="30" hidden="1" customHeight="1" x14ac:dyDescent="0.3">
      <c r="A76" s="44">
        <f>IF(ISBLANK(Employees[[#This Row],[Employee Name]]),"",A75+1)</f>
        <v>73</v>
      </c>
      <c r="B76" s="8" t="str">
        <f>CONCATENATE(Employees[[#This Row],[Lastname]]," ",Employees[[#This Row],[Firstname]], " ",LEFT(Employees[[#This Row],[Middlename]],1),IF(ISBLANK(Employees[[#This Row],[Middlename]])," ","."))</f>
        <v xml:space="preserve">ATIENZA VENUS  </v>
      </c>
      <c r="C76" s="18" t="s">
        <v>1053</v>
      </c>
      <c r="D76" s="18" t="s">
        <v>1384</v>
      </c>
      <c r="E76" s="8"/>
      <c r="F76" s="18" t="s">
        <v>1290</v>
      </c>
      <c r="G76" s="8"/>
      <c r="H76" s="18" t="s">
        <v>289</v>
      </c>
      <c r="I76" s="8" t="b">
        <f>COUNTIF(Employees[Employee Name],Employees[[#This Row],[Employee Name]])&gt;1</f>
        <v>0</v>
      </c>
    </row>
    <row r="77" spans="1:9" ht="30" hidden="1" customHeight="1" x14ac:dyDescent="0.3">
      <c r="A77" s="44">
        <f>IF(ISBLANK(Employees[[#This Row],[Employee Name]]),"",A76+1)</f>
        <v>74</v>
      </c>
      <c r="B77" s="8" t="str">
        <f>CONCATENATE(Employees[[#This Row],[Lastname]]," ",Employees[[#This Row],[Firstname]], " ",LEFT(Employees[[#This Row],[Middlename]],1),IF(ISBLANK(Employees[[#This Row],[Middlename]])," ","."))</f>
        <v>AUDITOR AILEEN D.</v>
      </c>
      <c r="C77" s="8" t="s">
        <v>472</v>
      </c>
      <c r="D77" s="8" t="s">
        <v>118</v>
      </c>
      <c r="E77" s="8" t="s">
        <v>247</v>
      </c>
      <c r="F77" s="8" t="s">
        <v>125</v>
      </c>
      <c r="G77" s="18" t="s">
        <v>1997</v>
      </c>
      <c r="H77" s="8" t="s">
        <v>156</v>
      </c>
      <c r="I77" s="8" t="b">
        <f>COUNTIF(Employees[Employee Name],Employees[[#This Row],[Employee Name]])&gt;1</f>
        <v>0</v>
      </c>
    </row>
    <row r="78" spans="1:9" ht="30" hidden="1" customHeight="1" x14ac:dyDescent="0.3">
      <c r="A78" s="44">
        <f>IF(ISBLANK(Employees[[#This Row],[Employee Name]]),"",A77+1)</f>
        <v>75</v>
      </c>
      <c r="B78" s="8" t="str">
        <f>CONCATENATE(Employees[[#This Row],[Lastname]]," ",Employees[[#This Row],[Firstname]], " ",LEFT(Employees[[#This Row],[Middlename]],1),IF(ISBLANK(Employees[[#This Row],[Middlename]])," ","."))</f>
        <v>AUSTRIA KIM E.</v>
      </c>
      <c r="C78" s="8" t="s">
        <v>1040</v>
      </c>
      <c r="D78" s="8" t="s">
        <v>1042</v>
      </c>
      <c r="E78" s="8" t="s">
        <v>926</v>
      </c>
      <c r="F78" s="8" t="s">
        <v>1041</v>
      </c>
      <c r="G78" s="8" t="s">
        <v>1997</v>
      </c>
      <c r="H78" s="8" t="s">
        <v>97</v>
      </c>
      <c r="I78" s="8" t="b">
        <f>COUNTIF(Employees[Employee Name],Employees[[#This Row],[Employee Name]])&gt;1</f>
        <v>0</v>
      </c>
    </row>
    <row r="79" spans="1:9" ht="30" hidden="1" customHeight="1" x14ac:dyDescent="0.3">
      <c r="A79" s="44">
        <f>IF(ISBLANK(Employees[[#This Row],[Employee Name]]),"",A78+1)</f>
        <v>76</v>
      </c>
      <c r="B79" s="8" t="str">
        <f>CONCATENATE(Employees[[#This Row],[Lastname]]," ",Employees[[#This Row],[Firstname]], " ",LEFT(Employees[[#This Row],[Middlename]],1),IF(ISBLANK(Employees[[#This Row],[Middlename]])," ","."))</f>
        <v>AYCARDO JOEL M.</v>
      </c>
      <c r="C79" s="8" t="s">
        <v>973</v>
      </c>
      <c r="D79" s="8" t="s">
        <v>790</v>
      </c>
      <c r="E79" s="8" t="s">
        <v>962</v>
      </c>
      <c r="F79" s="8" t="s">
        <v>969</v>
      </c>
      <c r="G79" s="8" t="s">
        <v>1997</v>
      </c>
      <c r="H79" s="8" t="s">
        <v>974</v>
      </c>
      <c r="I79" s="8" t="b">
        <f>COUNTIF(Employees[Employee Name],Employees[[#This Row],[Employee Name]])&gt;1</f>
        <v>0</v>
      </c>
    </row>
    <row r="80" spans="1:9" ht="30" hidden="1" customHeight="1" x14ac:dyDescent="0.3">
      <c r="A80" s="44">
        <f>IF(ISBLANK(Employees[[#This Row],[Employee Name]]),"",A79+1)</f>
        <v>77</v>
      </c>
      <c r="B80" s="8" t="str">
        <f>CONCATENATE(Employees[[#This Row],[Lastname]]," ",Employees[[#This Row],[Firstname]], " ",LEFT(Employees[[#This Row],[Middlename]],1),IF(ISBLANK(Employees[[#This Row],[Middlename]])," ","."))</f>
        <v>AYCARDO PILILLA V.</v>
      </c>
      <c r="C80" s="8" t="s">
        <v>973</v>
      </c>
      <c r="D80" s="8" t="s">
        <v>1061</v>
      </c>
      <c r="E80" s="8" t="s">
        <v>345</v>
      </c>
      <c r="F80" s="8" t="s">
        <v>694</v>
      </c>
      <c r="G80" s="8" t="s">
        <v>1997</v>
      </c>
      <c r="H80" s="8" t="s">
        <v>1062</v>
      </c>
      <c r="I80" s="8" t="b">
        <f>COUNTIF(Employees[Employee Name],Employees[[#This Row],[Employee Name]])&gt;1</f>
        <v>0</v>
      </c>
    </row>
    <row r="81" spans="1:9" ht="30" hidden="1" customHeight="1" x14ac:dyDescent="0.3">
      <c r="A81" s="44">
        <f>IF(ISBLANK(Employees[[#This Row],[Employee Name]]),"",A80+1)</f>
        <v>78</v>
      </c>
      <c r="B81" s="8" t="str">
        <f>CONCATENATE(Employees[[#This Row],[Lastname]]," ",Employees[[#This Row],[Firstname]], " ",LEFT(Employees[[#This Row],[Middlename]],1),IF(ISBLANK(Employees[[#This Row],[Middlename]])," ","."))</f>
        <v>BAAS TERESITA C.</v>
      </c>
      <c r="C81" s="8" t="s">
        <v>424</v>
      </c>
      <c r="D81" s="8" t="s">
        <v>425</v>
      </c>
      <c r="E81" s="8" t="s">
        <v>134</v>
      </c>
      <c r="F81" s="8" t="s">
        <v>426</v>
      </c>
      <c r="G81" s="18" t="s">
        <v>1997</v>
      </c>
      <c r="H81" s="8" t="s">
        <v>103</v>
      </c>
      <c r="I81" s="8" t="b">
        <f>COUNTIF(Employees[Employee Name],Employees[[#This Row],[Employee Name]])&gt;1</f>
        <v>0</v>
      </c>
    </row>
    <row r="82" spans="1:9" ht="30" hidden="1" customHeight="1" x14ac:dyDescent="0.3">
      <c r="A82" s="44">
        <f>IF(ISBLANK(Employees[[#This Row],[Employee Name]]),"",A81+1)</f>
        <v>79</v>
      </c>
      <c r="B82" s="8" t="str">
        <f>CONCATENATE(Employees[[#This Row],[Lastname]]," ",Employees[[#This Row],[Firstname]], " ",LEFT(Employees[[#This Row],[Middlename]],1),IF(ISBLANK(Employees[[#This Row],[Middlename]])," ","."))</f>
        <v>BAES ELMER P.</v>
      </c>
      <c r="C82" s="18" t="s">
        <v>2016</v>
      </c>
      <c r="D82" s="18" t="s">
        <v>2026</v>
      </c>
      <c r="E82" s="18" t="s">
        <v>2027</v>
      </c>
      <c r="F82" s="18" t="s">
        <v>2028</v>
      </c>
      <c r="G82" s="18" t="s">
        <v>1290</v>
      </c>
      <c r="H82" s="18" t="s">
        <v>2029</v>
      </c>
      <c r="I82" s="8" t="b">
        <f>COUNTIF(Employees[Employee Name],Employees[[#This Row],[Employee Name]])&gt;1</f>
        <v>0</v>
      </c>
    </row>
    <row r="83" spans="1:9" ht="30" hidden="1" customHeight="1" x14ac:dyDescent="0.3">
      <c r="A83" s="44">
        <f>IF(ISBLANK(Employees[[#This Row],[Employee Name]]),"",A82+1)</f>
        <v>80</v>
      </c>
      <c r="B83" s="8" t="str">
        <f>CONCATENATE(Employees[[#This Row],[Lastname]]," ",Employees[[#This Row],[Firstname]], " ",LEFT(Employees[[#This Row],[Middlename]],1),IF(ISBLANK(Employees[[#This Row],[Middlename]])," ","."))</f>
        <v>BALANI FREDIRICK R.</v>
      </c>
      <c r="C83" s="18" t="s">
        <v>2071</v>
      </c>
      <c r="D83" s="18" t="s">
        <v>2072</v>
      </c>
      <c r="E83" s="18" t="s">
        <v>330</v>
      </c>
      <c r="F83" s="18" t="s">
        <v>1705</v>
      </c>
      <c r="G83" s="8"/>
      <c r="H83" s="18" t="s">
        <v>209</v>
      </c>
      <c r="I83" s="8" t="b">
        <f>COUNTIF(Employees[Employee Name],Employees[[#This Row],[Employee Name]])&gt;1</f>
        <v>0</v>
      </c>
    </row>
    <row r="84" spans="1:9" ht="30" hidden="1" customHeight="1" x14ac:dyDescent="0.3">
      <c r="A84" s="44">
        <f>IF(ISBLANK(Employees[[#This Row],[Employee Name]]),"",A83+1)</f>
        <v>81</v>
      </c>
      <c r="B84" s="8" t="str">
        <f>CONCATENATE(Employees[[#This Row],[Lastname]]," ",Employees[[#This Row],[Firstname]], " ",LEFT(Employees[[#This Row],[Middlename]],1),IF(ISBLANK(Employees[[#This Row],[Middlename]])," ","."))</f>
        <v>BALANI MICHAEL D.</v>
      </c>
      <c r="C84" s="18" t="s">
        <v>2071</v>
      </c>
      <c r="D84" s="18" t="s">
        <v>1522</v>
      </c>
      <c r="E84" s="18" t="s">
        <v>119</v>
      </c>
      <c r="F84" s="18" t="s">
        <v>2220</v>
      </c>
      <c r="G84" s="8"/>
      <c r="H84" s="18" t="s">
        <v>2075</v>
      </c>
      <c r="I84" s="8" t="b">
        <f>COUNTIF(Employees[Employee Name],Employees[[#This Row],[Employee Name]])&gt;1</f>
        <v>0</v>
      </c>
    </row>
    <row r="85" spans="1:9" ht="30" hidden="1" customHeight="1" x14ac:dyDescent="0.3">
      <c r="A85" s="44">
        <f>IF(ISBLANK(Employees[[#This Row],[Employee Name]]),"",A84+1)</f>
        <v>82</v>
      </c>
      <c r="B85" s="8" t="str">
        <f>CONCATENATE(Employees[[#This Row],[Lastname]]," ",Employees[[#This Row],[Firstname]], " ",LEFT(Employees[[#This Row],[Middlename]],1),IF(ISBLANK(Employees[[#This Row],[Middlename]])," ","."))</f>
        <v>BALBUENA KRISNA MIGUELA S.</v>
      </c>
      <c r="C85" s="8" t="s">
        <v>1389</v>
      </c>
      <c r="D85" s="8" t="s">
        <v>1390</v>
      </c>
      <c r="E85" s="8" t="s">
        <v>161</v>
      </c>
      <c r="F85" s="8" t="s">
        <v>1290</v>
      </c>
      <c r="G85" s="18" t="s">
        <v>1290</v>
      </c>
      <c r="H85" s="8" t="s">
        <v>1710</v>
      </c>
      <c r="I85" s="8" t="b">
        <f>COUNTIF(Employees[Employee Name],Employees[[#This Row],[Employee Name]])&gt;1</f>
        <v>0</v>
      </c>
    </row>
    <row r="86" spans="1:9" ht="30" hidden="1" customHeight="1" x14ac:dyDescent="0.3">
      <c r="A86" s="44">
        <f>IF(ISBLANK(Employees[[#This Row],[Employee Name]]),"",A85+1)</f>
        <v>83</v>
      </c>
      <c r="B86" s="8" t="str">
        <f>CONCATENATE(Employees[[#This Row],[Lastname]]," ",Employees[[#This Row],[Firstname]], " ",LEFT(Employees[[#This Row],[Middlename]],1),IF(ISBLANK(Employees[[#This Row],[Middlename]])," ","."))</f>
        <v>BANICO PILAR B.</v>
      </c>
      <c r="C86" s="8" t="s">
        <v>570</v>
      </c>
      <c r="D86" s="8" t="s">
        <v>571</v>
      </c>
      <c r="E86" s="8" t="s">
        <v>800</v>
      </c>
      <c r="F86" s="8" t="s">
        <v>198</v>
      </c>
      <c r="G86" s="18" t="s">
        <v>1997</v>
      </c>
      <c r="H86" s="8" t="s">
        <v>366</v>
      </c>
      <c r="I86" s="8" t="b">
        <f>COUNTIF(Employees[Employee Name],Employees[[#This Row],[Employee Name]])&gt;1</f>
        <v>0</v>
      </c>
    </row>
    <row r="87" spans="1:9" ht="30" hidden="1" customHeight="1" x14ac:dyDescent="0.3">
      <c r="A87" s="44">
        <f>IF(ISBLANK(Employees[[#This Row],[Employee Name]]),"",A86+1)</f>
        <v>84</v>
      </c>
      <c r="B87" s="8" t="str">
        <f>CONCATENATE(Employees[[#This Row],[Lastname]]," ",Employees[[#This Row],[Firstname]], " ",LEFT(Employees[[#This Row],[Middlename]],1),IF(ISBLANK(Employees[[#This Row],[Middlename]])," ","."))</f>
        <v>BAROA JONA A.</v>
      </c>
      <c r="C87" s="8" t="s">
        <v>1391</v>
      </c>
      <c r="D87" s="8" t="s">
        <v>1392</v>
      </c>
      <c r="E87" s="8" t="s">
        <v>284</v>
      </c>
      <c r="F87" s="8" t="s">
        <v>1290</v>
      </c>
      <c r="G87" s="18" t="s">
        <v>1290</v>
      </c>
      <c r="H87" s="8" t="s">
        <v>974</v>
      </c>
      <c r="I87" s="8" t="b">
        <f>COUNTIF(Employees[Employee Name],Employees[[#This Row],[Employee Name]])&gt;1</f>
        <v>0</v>
      </c>
    </row>
    <row r="88" spans="1:9" ht="30" hidden="1" customHeight="1" x14ac:dyDescent="0.3">
      <c r="A88" s="44">
        <f>IF(ISBLANK(Employees[[#This Row],[Employee Name]]),"",A87+1)</f>
        <v>85</v>
      </c>
      <c r="B88" s="8" t="str">
        <f>CONCATENATE(Employees[[#This Row],[Lastname]]," ",Employees[[#This Row],[Firstname]], " ",LEFT(Employees[[#This Row],[Middlename]],1),IF(ISBLANK(Employees[[#This Row],[Middlename]])," ","."))</f>
        <v>BATHAN ELVIRA R.</v>
      </c>
      <c r="C88" s="8" t="s">
        <v>1393</v>
      </c>
      <c r="D88" s="8" t="s">
        <v>499</v>
      </c>
      <c r="E88" s="8" t="s">
        <v>557</v>
      </c>
      <c r="F88" s="8" t="s">
        <v>1290</v>
      </c>
      <c r="G88" s="18" t="s">
        <v>1290</v>
      </c>
      <c r="H88" s="8" t="s">
        <v>1706</v>
      </c>
      <c r="I88" s="8" t="b">
        <f>COUNTIF(Employees[Employee Name],Employees[[#This Row],[Employee Name]])&gt;1</f>
        <v>0</v>
      </c>
    </row>
    <row r="89" spans="1:9" ht="30" hidden="1" customHeight="1" x14ac:dyDescent="0.3">
      <c r="A89" s="44">
        <f>IF(ISBLANK(Employees[[#This Row],[Employee Name]]),"",A88+1)</f>
        <v>86</v>
      </c>
      <c r="B89" s="8" t="str">
        <f>CONCATENATE(Employees[[#This Row],[Lastname]]," ",Employees[[#This Row],[Firstname]], " ",LEFT(Employees[[#This Row],[Middlename]],1),IF(ISBLANK(Employees[[#This Row],[Middlename]])," ","."))</f>
        <v>BATHAN FRANNIE P.</v>
      </c>
      <c r="C89" s="18" t="s">
        <v>1393</v>
      </c>
      <c r="D89" s="18" t="s">
        <v>2286</v>
      </c>
      <c r="E89" s="18" t="s">
        <v>124</v>
      </c>
      <c r="F89" s="18" t="s">
        <v>1332</v>
      </c>
      <c r="G89" s="8"/>
      <c r="H89" s="18" t="s">
        <v>135</v>
      </c>
      <c r="I89" s="8" t="b">
        <f>COUNTIF(Employees[Employee Name],Employees[[#This Row],[Employee Name]])&gt;1</f>
        <v>0</v>
      </c>
    </row>
    <row r="90" spans="1:9" ht="30" hidden="1" customHeight="1" x14ac:dyDescent="0.3">
      <c r="A90" s="44">
        <f>IF(ISBLANK(Employees[[#This Row],[Employee Name]]),"",A89+1)</f>
        <v>87</v>
      </c>
      <c r="B90" s="8" t="str">
        <f>CONCATENATE(Employees[[#This Row],[Lastname]]," ",Employees[[#This Row],[Firstname]], " ",LEFT(Employees[[#This Row],[Middlename]],1),IF(ISBLANK(Employees[[#This Row],[Middlename]])," ","."))</f>
        <v>BATINO CLARO C.</v>
      </c>
      <c r="C90" s="8" t="s">
        <v>982</v>
      </c>
      <c r="D90" s="8" t="s">
        <v>1394</v>
      </c>
      <c r="E90" s="8" t="s">
        <v>1395</v>
      </c>
      <c r="F90" s="8" t="s">
        <v>1290</v>
      </c>
      <c r="G90" s="18" t="s">
        <v>1290</v>
      </c>
      <c r="H90" s="8" t="s">
        <v>1289</v>
      </c>
      <c r="I90" s="8" t="b">
        <f>COUNTIF(Employees[Employee Name],Employees[[#This Row],[Employee Name]])&gt;1</f>
        <v>0</v>
      </c>
    </row>
    <row r="91" spans="1:9" ht="30" hidden="1" customHeight="1" x14ac:dyDescent="0.3">
      <c r="A91" s="44">
        <f>IF(ISBLANK(Employees[[#This Row],[Employee Name]]),"",A90+1)</f>
        <v>88</v>
      </c>
      <c r="B91" s="8" t="str">
        <f>CONCATENATE(Employees[[#This Row],[Lastname]]," ",Employees[[#This Row],[Firstname]], " ",LEFT(Employees[[#This Row],[Middlename]],1),IF(ISBLANK(Employees[[#This Row],[Middlename]])," ","."))</f>
        <v>BATINO FELISA C.</v>
      </c>
      <c r="C91" s="8" t="s">
        <v>982</v>
      </c>
      <c r="D91" s="8" t="s">
        <v>983</v>
      </c>
      <c r="E91" s="8" t="s">
        <v>134</v>
      </c>
      <c r="F91" s="8" t="s">
        <v>984</v>
      </c>
      <c r="G91" s="8" t="s">
        <v>1997</v>
      </c>
      <c r="H91" s="8" t="s">
        <v>135</v>
      </c>
      <c r="I91" s="8" t="b">
        <f>COUNTIF(Employees[Employee Name],Employees[[#This Row],[Employee Name]])&gt;1</f>
        <v>0</v>
      </c>
    </row>
    <row r="92" spans="1:9" ht="30" hidden="1" customHeight="1" x14ac:dyDescent="0.3">
      <c r="A92" s="44">
        <f>IF(ISBLANK(Employees[[#This Row],[Employee Name]]),"",A91+1)</f>
        <v>89</v>
      </c>
      <c r="B92" s="8" t="str">
        <f>CONCATENATE(Employees[[#This Row],[Lastname]]," ",Employees[[#This Row],[Firstname]], " ",LEFT(Employees[[#This Row],[Middlename]],1),IF(ISBLANK(Employees[[#This Row],[Middlename]])," ","."))</f>
        <v>BAURILE LOURDES Q.</v>
      </c>
      <c r="C92" s="8" t="s">
        <v>275</v>
      </c>
      <c r="D92" s="8" t="s">
        <v>276</v>
      </c>
      <c r="E92" s="8" t="s">
        <v>277</v>
      </c>
      <c r="F92" s="8" t="s">
        <v>125</v>
      </c>
      <c r="G92" s="18" t="s">
        <v>1997</v>
      </c>
      <c r="H92" s="8" t="s">
        <v>199</v>
      </c>
      <c r="I92" s="8" t="b">
        <f>COUNTIF(Employees[Employee Name],Employees[[#This Row],[Employee Name]])&gt;1</f>
        <v>0</v>
      </c>
    </row>
    <row r="93" spans="1:9" ht="30" hidden="1" customHeight="1" x14ac:dyDescent="0.3">
      <c r="A93" s="44">
        <f>IF(ISBLANK(Employees[[#This Row],[Employee Name]]),"",A92+1)</f>
        <v>90</v>
      </c>
      <c r="B93" s="8" t="str">
        <f>CONCATENATE(Employees[[#This Row],[Lastname]]," ",Employees[[#This Row],[Firstname]], " ",LEFT(Employees[[#This Row],[Middlename]],1),IF(ISBLANK(Employees[[#This Row],[Middlename]])," ","."))</f>
        <v>BAUTISTA JANICE M.</v>
      </c>
      <c r="C93" s="8" t="s">
        <v>800</v>
      </c>
      <c r="D93" s="8" t="s">
        <v>1285</v>
      </c>
      <c r="E93" s="8" t="s">
        <v>143</v>
      </c>
      <c r="F93" s="8" t="s">
        <v>198</v>
      </c>
      <c r="G93" s="18" t="s">
        <v>1997</v>
      </c>
      <c r="H93" s="8" t="s">
        <v>103</v>
      </c>
      <c r="I93" s="8" t="b">
        <f>COUNTIF(Employees[Employee Name],Employees[[#This Row],[Employee Name]])&gt;1</f>
        <v>0</v>
      </c>
    </row>
    <row r="94" spans="1:9" ht="30" hidden="1" customHeight="1" x14ac:dyDescent="0.3">
      <c r="A94" s="44">
        <f>IF(ISBLANK(Employees[[#This Row],[Employee Name]]),"",A93+1)</f>
        <v>91</v>
      </c>
      <c r="B94" s="8" t="str">
        <f>CONCATENATE(Employees[[#This Row],[Lastname]]," ",Employees[[#This Row],[Firstname]], " ",LEFT(Employees[[#This Row],[Middlename]],1),IF(ISBLANK(Employees[[#This Row],[Middlename]])," ","."))</f>
        <v xml:space="preserve">BAY AMIE  </v>
      </c>
      <c r="C94" s="8" t="s">
        <v>877</v>
      </c>
      <c r="D94" s="8" t="s">
        <v>1396</v>
      </c>
      <c r="E94" s="8"/>
      <c r="F94" s="8" t="s">
        <v>1290</v>
      </c>
      <c r="G94" s="18" t="s">
        <v>1290</v>
      </c>
      <c r="H94" s="8" t="s">
        <v>289</v>
      </c>
      <c r="I94" s="8" t="b">
        <f>COUNTIF(Employees[Employee Name],Employees[[#This Row],[Employee Name]])&gt;1</f>
        <v>0</v>
      </c>
    </row>
    <row r="95" spans="1:9" ht="30" hidden="1" customHeight="1" x14ac:dyDescent="0.3">
      <c r="A95" s="44">
        <f>IF(ISBLANK(Employees[[#This Row],[Employee Name]]),"",A94+1)</f>
        <v>92</v>
      </c>
      <c r="B95" s="8" t="str">
        <f>CONCATENATE(Employees[[#This Row],[Lastname]]," ",Employees[[#This Row],[Firstname]], " ",LEFT(Employees[[#This Row],[Middlename]],1),IF(ISBLANK(Employees[[#This Row],[Middlename]])," ","."))</f>
        <v>BAYANI MACY A.</v>
      </c>
      <c r="C95" s="8" t="s">
        <v>1127</v>
      </c>
      <c r="D95" s="8" t="s">
        <v>1128</v>
      </c>
      <c r="E95" s="8" t="s">
        <v>88</v>
      </c>
      <c r="F95" s="18" t="s">
        <v>1712</v>
      </c>
      <c r="G95" s="18" t="s">
        <v>1290</v>
      </c>
      <c r="H95" s="8"/>
      <c r="I95" s="8" t="b">
        <f>COUNTIF(Employees[Employee Name],Employees[[#This Row],[Employee Name]])&gt;1</f>
        <v>0</v>
      </c>
    </row>
    <row r="96" spans="1:9" ht="30" hidden="1" customHeight="1" x14ac:dyDescent="0.3">
      <c r="A96" s="44">
        <f>IF(ISBLANK(Employees[[#This Row],[Employee Name]]),"",A95+1)</f>
        <v>93</v>
      </c>
      <c r="B96" s="8" t="str">
        <f>CONCATENATE(Employees[[#This Row],[Lastname]]," ",Employees[[#This Row],[Firstname]], " ",LEFT(Employees[[#This Row],[Middlename]],1),IF(ISBLANK(Employees[[#This Row],[Middlename]])," ","."))</f>
        <v>BAYBAY ARNOLD C.</v>
      </c>
      <c r="C96" s="8" t="s">
        <v>187</v>
      </c>
      <c r="D96" s="8" t="s">
        <v>1397</v>
      </c>
      <c r="E96" s="8" t="s">
        <v>239</v>
      </c>
      <c r="F96" s="8" t="s">
        <v>1290</v>
      </c>
      <c r="G96" s="18" t="s">
        <v>1290</v>
      </c>
      <c r="H96" s="8" t="s">
        <v>289</v>
      </c>
      <c r="I96" s="8" t="b">
        <f>COUNTIF(Employees[Employee Name],Employees[[#This Row],[Employee Name]])&gt;1</f>
        <v>0</v>
      </c>
    </row>
    <row r="97" spans="1:9" ht="30" hidden="1" customHeight="1" x14ac:dyDescent="0.3">
      <c r="A97" s="44">
        <f>IF(ISBLANK(Employees[[#This Row],[Employee Name]]),"",A96+1)</f>
        <v>94</v>
      </c>
      <c r="B97" s="8" t="str">
        <f>CONCATENATE(Employees[[#This Row],[Lastname]]," ",Employees[[#This Row],[Firstname]], " ",LEFT(Employees[[#This Row],[Middlename]],1),IF(ISBLANK(Employees[[#This Row],[Middlename]])," ","."))</f>
        <v>BAYBAY EDLYN L.</v>
      </c>
      <c r="C97" s="18" t="s">
        <v>187</v>
      </c>
      <c r="D97" s="18" t="s">
        <v>2297</v>
      </c>
      <c r="E97" s="18" t="s">
        <v>227</v>
      </c>
      <c r="F97" s="18" t="s">
        <v>1290</v>
      </c>
      <c r="G97" s="8"/>
      <c r="H97" s="18" t="s">
        <v>199</v>
      </c>
      <c r="I97" s="8" t="b">
        <f>COUNTIF(Employees[Employee Name],Employees[[#This Row],[Employee Name]])&gt;1</f>
        <v>0</v>
      </c>
    </row>
    <row r="98" spans="1:9" ht="30" hidden="1" customHeight="1" x14ac:dyDescent="0.3">
      <c r="A98" s="44">
        <f>IF(ISBLANK(Employees[[#This Row],[Employee Name]]),"",A97+1)</f>
        <v>95</v>
      </c>
      <c r="B98" s="8" t="str">
        <f>CONCATENATE(Employees[[#This Row],[Lastname]]," ",Employees[[#This Row],[Firstname]], " ",LEFT(Employees[[#This Row],[Middlename]],1),IF(ISBLANK(Employees[[#This Row],[Middlename]])," ","."))</f>
        <v>BAYBAY JOLINA S.</v>
      </c>
      <c r="C98" s="8" t="s">
        <v>187</v>
      </c>
      <c r="D98" s="8" t="s">
        <v>1227</v>
      </c>
      <c r="E98" s="8" t="s">
        <v>161</v>
      </c>
      <c r="F98" s="8" t="s">
        <v>125</v>
      </c>
      <c r="G98" s="18" t="s">
        <v>1997</v>
      </c>
      <c r="H98" s="18" t="s">
        <v>141</v>
      </c>
      <c r="I98" s="8" t="b">
        <f>COUNTIF(Employees[Employee Name],Employees[[#This Row],[Employee Name]])&gt;1</f>
        <v>0</v>
      </c>
    </row>
    <row r="99" spans="1:9" ht="30" hidden="1" customHeight="1" x14ac:dyDescent="0.3">
      <c r="A99" s="44">
        <f>IF(ISBLANK(Employees[[#This Row],[Employee Name]]),"",A98+1)</f>
        <v>96</v>
      </c>
      <c r="B99" s="8" t="str">
        <f>CONCATENATE(Employees[[#This Row],[Lastname]]," ",Employees[[#This Row],[Firstname]], " ",LEFT(Employees[[#This Row],[Middlename]],1),IF(ISBLANK(Employees[[#This Row],[Middlename]])," ","."))</f>
        <v>BAYBAY LINDA G.</v>
      </c>
      <c r="C99" s="8" t="s">
        <v>187</v>
      </c>
      <c r="D99" s="8" t="s">
        <v>348</v>
      </c>
      <c r="E99" s="8" t="s">
        <v>856</v>
      </c>
      <c r="F99" s="8" t="s">
        <v>349</v>
      </c>
      <c r="G99" s="8" t="s">
        <v>1997</v>
      </c>
      <c r="H99" s="8" t="s">
        <v>537</v>
      </c>
      <c r="I99" s="8" t="b">
        <f>COUNTIF(Employees[Employee Name],Employees[[#This Row],[Employee Name]])&gt;1</f>
        <v>0</v>
      </c>
    </row>
    <row r="100" spans="1:9" ht="30" hidden="1" customHeight="1" x14ac:dyDescent="0.3">
      <c r="A100" s="44">
        <f>IF(ISBLANK(Employees[[#This Row],[Employee Name]]),"",A99+1)</f>
        <v>97</v>
      </c>
      <c r="B100" s="8" t="str">
        <f>CONCATENATE(Employees[[#This Row],[Lastname]]," ",Employees[[#This Row],[Firstname]], " ",LEFT(Employees[[#This Row],[Middlename]],1),IF(ISBLANK(Employees[[#This Row],[Middlename]])," ","."))</f>
        <v>BAYBAY LOLITA B.</v>
      </c>
      <c r="C100" s="8" t="s">
        <v>187</v>
      </c>
      <c r="D100" s="8" t="s">
        <v>329</v>
      </c>
      <c r="E100" s="8" t="s">
        <v>251</v>
      </c>
      <c r="F100" s="8" t="s">
        <v>120</v>
      </c>
      <c r="G100" s="18" t="s">
        <v>1997</v>
      </c>
      <c r="H100" s="8" t="s">
        <v>439</v>
      </c>
      <c r="I100" s="8" t="b">
        <f>COUNTIF(Employees[Employee Name],Employees[[#This Row],[Employee Name]])&gt;1</f>
        <v>0</v>
      </c>
    </row>
    <row r="101" spans="1:9" ht="30" hidden="1" customHeight="1" x14ac:dyDescent="0.3">
      <c r="A101" s="44">
        <f>IF(ISBLANK(Employees[[#This Row],[Employee Name]]),"",A100+1)</f>
        <v>98</v>
      </c>
      <c r="B101" s="8" t="str">
        <f>CONCATENATE(Employees[[#This Row],[Lastname]]," ",Employees[[#This Row],[Firstname]], " ",LEFT(Employees[[#This Row],[Middlename]],1),IF(ISBLANK(Employees[[#This Row],[Middlename]])," ","."))</f>
        <v>BAYBAY MA. PAZ R.</v>
      </c>
      <c r="C101" s="8" t="s">
        <v>187</v>
      </c>
      <c r="D101" s="8" t="s">
        <v>339</v>
      </c>
      <c r="E101" s="8" t="s">
        <v>330</v>
      </c>
      <c r="F101" s="8" t="s">
        <v>340</v>
      </c>
      <c r="G101" s="18" t="s">
        <v>1997</v>
      </c>
      <c r="H101" s="8" t="s">
        <v>126</v>
      </c>
      <c r="I101" s="8" t="b">
        <f>COUNTIF(Employees[Employee Name],Employees[[#This Row],[Employee Name]])&gt;1</f>
        <v>0</v>
      </c>
    </row>
    <row r="102" spans="1:9" ht="30" hidden="1" customHeight="1" x14ac:dyDescent="0.3">
      <c r="A102" s="44">
        <f>IF(ISBLANK(Employees[[#This Row],[Employee Name]]),"",A101+1)</f>
        <v>99</v>
      </c>
      <c r="B102" s="8" t="str">
        <f>CONCATENATE(Employees[[#This Row],[Lastname]]," ",Employees[[#This Row],[Firstname]], " ",LEFT(Employees[[#This Row],[Middlename]],1),IF(ISBLANK(Employees[[#This Row],[Middlename]])," ","."))</f>
        <v>BAYBAY MA. ROSA A.</v>
      </c>
      <c r="C102" s="8" t="s">
        <v>187</v>
      </c>
      <c r="D102" s="8" t="s">
        <v>188</v>
      </c>
      <c r="E102" s="8" t="s">
        <v>88</v>
      </c>
      <c r="F102" s="8" t="s">
        <v>125</v>
      </c>
      <c r="G102" s="18" t="s">
        <v>1997</v>
      </c>
      <c r="H102" s="8" t="s">
        <v>97</v>
      </c>
      <c r="I102" s="8" t="b">
        <f>COUNTIF(Employees[Employee Name],Employees[[#This Row],[Employee Name]])&gt;1</f>
        <v>0</v>
      </c>
    </row>
    <row r="103" spans="1:9" ht="30" hidden="1" customHeight="1" x14ac:dyDescent="0.3">
      <c r="A103" s="44">
        <f>IF(ISBLANK(Employees[[#This Row],[Employee Name]]),"",A102+1)</f>
        <v>100</v>
      </c>
      <c r="B103" s="8" t="str">
        <f>CONCATENATE(Employees[[#This Row],[Lastname]]," ",Employees[[#This Row],[Firstname]], " ",LEFT(Employees[[#This Row],[Middlename]],1),IF(ISBLANK(Employees[[#This Row],[Middlename]])," ","."))</f>
        <v xml:space="preserve">BAYBAY MARCELO  </v>
      </c>
      <c r="C103" s="8" t="s">
        <v>187</v>
      </c>
      <c r="D103" s="8" t="s">
        <v>971</v>
      </c>
      <c r="E103" s="8"/>
      <c r="F103" s="8" t="s">
        <v>198</v>
      </c>
      <c r="G103" s="18" t="s">
        <v>1997</v>
      </c>
      <c r="H103" s="8" t="s">
        <v>126</v>
      </c>
      <c r="I103" s="8" t="b">
        <f>COUNTIF(Employees[Employee Name],Employees[[#This Row],[Employee Name]])&gt;1</f>
        <v>0</v>
      </c>
    </row>
    <row r="104" spans="1:9" ht="30" hidden="1" customHeight="1" x14ac:dyDescent="0.3">
      <c r="A104" s="44">
        <f>IF(ISBLANK(Employees[[#This Row],[Employee Name]]),"",A103+1)</f>
        <v>101</v>
      </c>
      <c r="B104" s="8" t="str">
        <f>CONCATENATE(Employees[[#This Row],[Lastname]]," ",Employees[[#This Row],[Firstname]], " ",LEFT(Employees[[#This Row],[Middlename]],1),IF(ISBLANK(Employees[[#This Row],[Middlename]])," ","."))</f>
        <v>BAYBAY NOEL C.</v>
      </c>
      <c r="C104" s="8" t="s">
        <v>187</v>
      </c>
      <c r="D104" s="8" t="s">
        <v>2151</v>
      </c>
      <c r="E104" s="8" t="s">
        <v>134</v>
      </c>
      <c r="F104" s="8" t="s">
        <v>2152</v>
      </c>
      <c r="G104" s="8"/>
      <c r="H104" s="8" t="s">
        <v>2153</v>
      </c>
      <c r="I104" s="8" t="b">
        <f>COUNTIF(Employees[Employee Name],Employees[[#This Row],[Employee Name]])&gt;1</f>
        <v>0</v>
      </c>
    </row>
    <row r="105" spans="1:9" ht="30" hidden="1" customHeight="1" x14ac:dyDescent="0.3">
      <c r="A105" s="44">
        <f>IF(ISBLANK(Employees[[#This Row],[Employee Name]]),"",A104+1)</f>
        <v>102</v>
      </c>
      <c r="B105" s="8" t="str">
        <f>CONCATENATE(Employees[[#This Row],[Lastname]]," ",Employees[[#This Row],[Firstname]], " ",LEFT(Employees[[#This Row],[Middlename]],1),IF(ISBLANK(Employees[[#This Row],[Middlename]])," ","."))</f>
        <v>BAYHON GEORGE G.</v>
      </c>
      <c r="C105" s="8" t="s">
        <v>98</v>
      </c>
      <c r="D105" s="8" t="s">
        <v>467</v>
      </c>
      <c r="E105" s="8" t="s">
        <v>166</v>
      </c>
      <c r="F105" s="8" t="s">
        <v>198</v>
      </c>
      <c r="G105" s="18" t="s">
        <v>1997</v>
      </c>
      <c r="H105" s="8" t="s">
        <v>463</v>
      </c>
      <c r="I105" s="8" t="b">
        <f>COUNTIF(Employees[Employee Name],Employees[[#This Row],[Employee Name]])&gt;1</f>
        <v>0</v>
      </c>
    </row>
    <row r="106" spans="1:9" ht="30" hidden="1" customHeight="1" x14ac:dyDescent="0.3">
      <c r="A106" s="44">
        <f>IF(ISBLANK(Employees[[#This Row],[Employee Name]]),"",A105+1)</f>
        <v>103</v>
      </c>
      <c r="B106" s="8" t="str">
        <f>CONCATENATE(Employees[[#This Row],[Lastname]]," ",Employees[[#This Row],[Firstname]], " ",LEFT(Employees[[#This Row],[Middlename]],1),IF(ISBLANK(Employees[[#This Row],[Middlename]])," ","."))</f>
        <v>BAYHON LUISITO G.</v>
      </c>
      <c r="C106" s="8" t="s">
        <v>98</v>
      </c>
      <c r="D106" s="8" t="s">
        <v>996</v>
      </c>
      <c r="E106" s="8" t="s">
        <v>166</v>
      </c>
      <c r="F106" s="18" t="s">
        <v>880</v>
      </c>
      <c r="G106" s="18" t="s">
        <v>1997</v>
      </c>
      <c r="H106" s="18" t="s">
        <v>974</v>
      </c>
      <c r="I106" s="8" t="b">
        <f>COUNTIF(Employees[Employee Name],Employees[[#This Row],[Employee Name]])&gt;1</f>
        <v>0</v>
      </c>
    </row>
    <row r="107" spans="1:9" ht="30" hidden="1" customHeight="1" x14ac:dyDescent="0.3">
      <c r="A107" s="44">
        <f>IF(ISBLANK(Employees[[#This Row],[Employee Name]]),"",A106+1)</f>
        <v>104</v>
      </c>
      <c r="B107" s="8" t="str">
        <f>CONCATENATE(Employees[[#This Row],[Lastname]]," ",Employees[[#This Row],[Firstname]], " ",LEFT(Employees[[#This Row],[Middlename]],1),IF(ISBLANK(Employees[[#This Row],[Middlename]])," ","."))</f>
        <v xml:space="preserve">BAYHON VIOLETA  </v>
      </c>
      <c r="C107" s="8" t="s">
        <v>98</v>
      </c>
      <c r="D107" s="8" t="s">
        <v>99</v>
      </c>
      <c r="E107" s="8"/>
      <c r="F107" s="8" t="s">
        <v>198</v>
      </c>
      <c r="G107" s="18" t="s">
        <v>1997</v>
      </c>
      <c r="H107" s="8" t="s">
        <v>97</v>
      </c>
      <c r="I107" s="8" t="b">
        <f>COUNTIF(Employees[Employee Name],Employees[[#This Row],[Employee Name]])&gt;1</f>
        <v>0</v>
      </c>
    </row>
    <row r="108" spans="1:9" ht="30" hidden="1" customHeight="1" x14ac:dyDescent="0.3">
      <c r="A108" s="44">
        <f>IF(ISBLANK(Employees[[#This Row],[Employee Name]]),"",A107+1)</f>
        <v>105</v>
      </c>
      <c r="B108" s="8" t="str">
        <f>CONCATENATE(Employees[[#This Row],[Lastname]]," ",Employees[[#This Row],[Firstname]], " ",LEFT(Employees[[#This Row],[Middlename]],1),IF(ISBLANK(Employees[[#This Row],[Middlename]])," ","."))</f>
        <v>BAYLA EVANGELINE C.</v>
      </c>
      <c r="C108" s="8" t="s">
        <v>207</v>
      </c>
      <c r="D108" s="8" t="s">
        <v>208</v>
      </c>
      <c r="E108" s="8" t="s">
        <v>134</v>
      </c>
      <c r="F108" s="8" t="s">
        <v>198</v>
      </c>
      <c r="G108" s="18" t="s">
        <v>1997</v>
      </c>
      <c r="H108" s="8" t="s">
        <v>741</v>
      </c>
      <c r="I108" s="8" t="b">
        <f>COUNTIF(Employees[Employee Name],Employees[[#This Row],[Employee Name]])&gt;1</f>
        <v>0</v>
      </c>
    </row>
    <row r="109" spans="1:9" ht="30" hidden="1" customHeight="1" x14ac:dyDescent="0.3">
      <c r="A109" s="44">
        <f>IF(ISBLANK(Employees[[#This Row],[Employee Name]]),"",A108+1)</f>
        <v>106</v>
      </c>
      <c r="B109" s="8" t="str">
        <f>CONCATENATE(Employees[[#This Row],[Lastname]]," ",Employees[[#This Row],[Firstname]], " ",LEFT(Employees[[#This Row],[Middlename]],1),IF(ISBLANK(Employees[[#This Row],[Middlename]])," ","."))</f>
        <v>BAYOT ANABEL D.</v>
      </c>
      <c r="C109" s="8" t="s">
        <v>342</v>
      </c>
      <c r="D109" s="8" t="s">
        <v>389</v>
      </c>
      <c r="E109" s="8" t="s">
        <v>119</v>
      </c>
      <c r="F109" s="8" t="s">
        <v>390</v>
      </c>
      <c r="G109" s="8" t="s">
        <v>1997</v>
      </c>
      <c r="H109" s="8" t="s">
        <v>103</v>
      </c>
      <c r="I109" s="8" t="b">
        <f>COUNTIF(Employees[Employee Name],Employees[[#This Row],[Employee Name]])&gt;1</f>
        <v>0</v>
      </c>
    </row>
    <row r="110" spans="1:9" ht="30" hidden="1" customHeight="1" x14ac:dyDescent="0.3">
      <c r="A110" s="44">
        <f>IF(ISBLANK(Employees[[#This Row],[Employee Name]]),"",A109+1)</f>
        <v>107</v>
      </c>
      <c r="B110" s="8" t="str">
        <f>CONCATENATE(Employees[[#This Row],[Lastname]]," ",Employees[[#This Row],[Firstname]], " ",LEFT(Employees[[#This Row],[Middlename]],1),IF(ISBLANK(Employees[[#This Row],[Middlename]])," ","."))</f>
        <v>BAYOT ANISIA P.</v>
      </c>
      <c r="C110" s="8" t="s">
        <v>342</v>
      </c>
      <c r="D110" s="8" t="s">
        <v>395</v>
      </c>
      <c r="E110" s="8" t="s">
        <v>124</v>
      </c>
      <c r="F110" s="8" t="s">
        <v>198</v>
      </c>
      <c r="G110" s="18" t="s">
        <v>1997</v>
      </c>
      <c r="H110" s="8" t="s">
        <v>103</v>
      </c>
      <c r="I110" s="8" t="b">
        <f>COUNTIF(Employees[Employee Name],Employees[[#This Row],[Employee Name]])&gt;1</f>
        <v>0</v>
      </c>
    </row>
    <row r="111" spans="1:9" ht="30" hidden="1" customHeight="1" x14ac:dyDescent="0.3">
      <c r="A111" s="44">
        <f>IF(ISBLANK(Employees[[#This Row],[Employee Name]]),"",A110+1)</f>
        <v>108</v>
      </c>
      <c r="B111" s="8" t="str">
        <f>CONCATENATE(Employees[[#This Row],[Lastname]]," ",Employees[[#This Row],[Firstname]], " ",LEFT(Employees[[#This Row],[Middlename]],1),IF(ISBLANK(Employees[[#This Row],[Middlename]])," ","."))</f>
        <v>BAYOT ELAINE B.</v>
      </c>
      <c r="C111" s="8" t="s">
        <v>342</v>
      </c>
      <c r="D111" s="8" t="s">
        <v>343</v>
      </c>
      <c r="E111" s="8" t="s">
        <v>1398</v>
      </c>
      <c r="F111" s="8" t="s">
        <v>96</v>
      </c>
      <c r="G111" s="8" t="s">
        <v>1997</v>
      </c>
      <c r="H111" s="8" t="s">
        <v>97</v>
      </c>
      <c r="I111" s="8" t="b">
        <f>COUNTIF(Employees[Employee Name],Employees[[#This Row],[Employee Name]])&gt;1</f>
        <v>0</v>
      </c>
    </row>
    <row r="112" spans="1:9" ht="30" hidden="1" customHeight="1" x14ac:dyDescent="0.3">
      <c r="A112" s="44">
        <f>IF(ISBLANK(Employees[[#This Row],[Employee Name]]),"",A111+1)</f>
        <v>109</v>
      </c>
      <c r="B112" s="8" t="str">
        <f>CONCATENATE(Employees[[#This Row],[Lastname]]," ",Employees[[#This Row],[Firstname]], " ",LEFT(Employees[[#This Row],[Middlename]],1),IF(ISBLANK(Employees[[#This Row],[Middlename]])," ","."))</f>
        <v>BAYOT EMILIANA C.</v>
      </c>
      <c r="C112" s="18" t="s">
        <v>342</v>
      </c>
      <c r="D112" s="18" t="s">
        <v>2135</v>
      </c>
      <c r="E112" s="18" t="s">
        <v>134</v>
      </c>
      <c r="F112" s="18" t="s">
        <v>455</v>
      </c>
      <c r="G112" s="8"/>
      <c r="H112" s="18" t="s">
        <v>141</v>
      </c>
      <c r="I112" s="8" t="b">
        <f>COUNTIF(Employees[Employee Name],Employees[[#This Row],[Employee Name]])&gt;1</f>
        <v>0</v>
      </c>
    </row>
    <row r="113" spans="1:9" ht="30" hidden="1" customHeight="1" x14ac:dyDescent="0.3">
      <c r="A113" s="44">
        <f>IF(ISBLANK(Employees[[#This Row],[Employee Name]]),"",A112+1)</f>
        <v>110</v>
      </c>
      <c r="B113" s="8" t="str">
        <f>CONCATENATE(Employees[[#This Row],[Lastname]]," ",Employees[[#This Row],[Firstname]], " ",LEFT(Employees[[#This Row],[Middlename]],1),IF(ISBLANK(Employees[[#This Row],[Middlename]])," ","."))</f>
        <v>BAYOT MERCED M.</v>
      </c>
      <c r="C113" s="8" t="s">
        <v>342</v>
      </c>
      <c r="D113" s="8" t="s">
        <v>750</v>
      </c>
      <c r="E113" s="8" t="s">
        <v>84</v>
      </c>
      <c r="F113" s="8" t="s">
        <v>198</v>
      </c>
      <c r="G113" s="18" t="s">
        <v>1997</v>
      </c>
      <c r="H113" s="8" t="s">
        <v>260</v>
      </c>
      <c r="I113" s="8" t="b">
        <f>COUNTIF(Employees[Employee Name],Employees[[#This Row],[Employee Name]])&gt;1</f>
        <v>0</v>
      </c>
    </row>
    <row r="114" spans="1:9" ht="30" hidden="1" customHeight="1" x14ac:dyDescent="0.3">
      <c r="A114" s="44">
        <f>IF(ISBLANK(Employees[[#This Row],[Employee Name]]),"",A113+1)</f>
        <v>111</v>
      </c>
      <c r="B114" s="8" t="str">
        <f>CONCATENATE(Employees[[#This Row],[Lastname]]," ",Employees[[#This Row],[Firstname]], " ",LEFT(Employees[[#This Row],[Middlename]],1),IF(ISBLANK(Employees[[#This Row],[Middlename]])," ","."))</f>
        <v>BAYOT GARRY L.</v>
      </c>
      <c r="C114" s="18" t="s">
        <v>342</v>
      </c>
      <c r="D114" s="18" t="s">
        <v>2383</v>
      </c>
      <c r="E114" s="18" t="s">
        <v>808</v>
      </c>
      <c r="F114" s="18" t="s">
        <v>2033</v>
      </c>
      <c r="G114" s="18" t="s">
        <v>1290</v>
      </c>
      <c r="H114" s="18" t="s">
        <v>357</v>
      </c>
      <c r="I114" s="8" t="b">
        <f>COUNTIF(Employees[Employee Name],Employees[[#This Row],[Employee Name]])&gt;1</f>
        <v>0</v>
      </c>
    </row>
    <row r="115" spans="1:9" ht="30" hidden="1" customHeight="1" x14ac:dyDescent="0.3">
      <c r="A115" s="44">
        <f>IF(ISBLANK(Employees[[#This Row],[Employee Name]]),"",A114+1)</f>
        <v>112</v>
      </c>
      <c r="B115" s="8" t="str">
        <f>CONCATENATE(Employees[[#This Row],[Lastname]]," ",Employees[[#This Row],[Firstname]], " ",LEFT(Employees[[#This Row],[Middlename]],1),IF(ISBLANK(Employees[[#This Row],[Middlename]])," ","."))</f>
        <v>BAYOT RUMER M.</v>
      </c>
      <c r="C115" s="8" t="s">
        <v>342</v>
      </c>
      <c r="D115" s="8" t="s">
        <v>469</v>
      </c>
      <c r="E115" s="8" t="s">
        <v>84</v>
      </c>
      <c r="F115" s="8" t="s">
        <v>125</v>
      </c>
      <c r="G115" s="18" t="s">
        <v>1997</v>
      </c>
      <c r="H115" s="8" t="s">
        <v>463</v>
      </c>
      <c r="I115" s="8" t="b">
        <f>COUNTIF(Employees[Employee Name],Employees[[#This Row],[Employee Name]])&gt;1</f>
        <v>0</v>
      </c>
    </row>
    <row r="116" spans="1:9" ht="30" hidden="1" customHeight="1" x14ac:dyDescent="0.3">
      <c r="A116" s="44">
        <f>IF(ISBLANK(Employees[[#This Row],[Employee Name]]),"",A115+1)</f>
        <v>113</v>
      </c>
      <c r="B116" s="8" t="str">
        <f>CONCATENATE(Employees[[#This Row],[Lastname]]," ",Employees[[#This Row],[Firstname]], " ",LEFT(Employees[[#This Row],[Middlename]],1),IF(ISBLANK(Employees[[#This Row],[Middlename]])," ","."))</f>
        <v>BELOSTRINO JULIETA P.</v>
      </c>
      <c r="C116" s="8" t="s">
        <v>1399</v>
      </c>
      <c r="D116" s="8" t="s">
        <v>445</v>
      </c>
      <c r="E116" s="8" t="s">
        <v>124</v>
      </c>
      <c r="F116" s="8" t="s">
        <v>1290</v>
      </c>
      <c r="G116" s="18" t="s">
        <v>1290</v>
      </c>
      <c r="H116" s="8" t="s">
        <v>537</v>
      </c>
      <c r="I116" s="8" t="b">
        <f>COUNTIF(Employees[Employee Name],Employees[[#This Row],[Employee Name]])&gt;1</f>
        <v>0</v>
      </c>
    </row>
    <row r="117" spans="1:9" ht="30" hidden="1" customHeight="1" x14ac:dyDescent="0.3">
      <c r="A117" s="44">
        <f>IF(ISBLANK(Employees[[#This Row],[Employee Name]]),"",A116+1)</f>
        <v>114</v>
      </c>
      <c r="B117" s="8" t="str">
        <f>CONCATENATE(Employees[[#This Row],[Lastname]]," ",Employees[[#This Row],[Firstname]], " ",LEFT(Employees[[#This Row],[Middlename]],1),IF(ISBLANK(Employees[[#This Row],[Middlename]])," ","."))</f>
        <v>BERGADO MARILOU B.</v>
      </c>
      <c r="C117" s="8" t="s">
        <v>1400</v>
      </c>
      <c r="D117" s="8" t="s">
        <v>617</v>
      </c>
      <c r="E117" s="8" t="s">
        <v>342</v>
      </c>
      <c r="F117" s="8" t="s">
        <v>1290</v>
      </c>
      <c r="G117" s="18" t="s">
        <v>1290</v>
      </c>
      <c r="H117" s="8" t="s">
        <v>97</v>
      </c>
      <c r="I117" s="8" t="b">
        <f>COUNTIF(Employees[Employee Name],Employees[[#This Row],[Employee Name]])&gt;1</f>
        <v>0</v>
      </c>
    </row>
    <row r="118" spans="1:9" ht="30" hidden="1" customHeight="1" x14ac:dyDescent="0.3">
      <c r="A118" s="44">
        <f>IF(ISBLANK(Employees[[#This Row],[Employee Name]]),"",A117+1)</f>
        <v>115</v>
      </c>
      <c r="B118" s="8" t="str">
        <f>CONCATENATE(Employees[[#This Row],[Lastname]]," ",Employees[[#This Row],[Firstname]], " ",LEFT(Employees[[#This Row],[Middlename]],1),IF(ISBLANK(Employees[[#This Row],[Middlename]])," ","."))</f>
        <v>BERNALDEZ MARLONE P.</v>
      </c>
      <c r="C118" s="8" t="s">
        <v>923</v>
      </c>
      <c r="D118" s="8" t="s">
        <v>924</v>
      </c>
      <c r="E118" s="8" t="s">
        <v>124</v>
      </c>
      <c r="F118" s="8" t="s">
        <v>162</v>
      </c>
      <c r="G118" s="8" t="s">
        <v>1997</v>
      </c>
      <c r="H118" s="8" t="s">
        <v>1302</v>
      </c>
      <c r="I118" s="8" t="b">
        <f>COUNTIF(Employees[Employee Name],Employees[[#This Row],[Employee Name]])&gt;1</f>
        <v>0</v>
      </c>
    </row>
    <row r="119" spans="1:9" ht="30" hidden="1" customHeight="1" x14ac:dyDescent="0.3">
      <c r="A119" s="44">
        <f>IF(ISBLANK(Employees[[#This Row],[Employee Name]]),"",A118+1)</f>
        <v>116</v>
      </c>
      <c r="B119" s="8" t="str">
        <f>CONCATENATE(Employees[[#This Row],[Lastname]]," ",Employees[[#This Row],[Firstname]], " ",LEFT(Employees[[#This Row],[Middlename]],1),IF(ISBLANK(Employees[[#This Row],[Middlename]])," ","."))</f>
        <v>BISCOCHO JULIETA G.</v>
      </c>
      <c r="C119" s="8" t="s">
        <v>444</v>
      </c>
      <c r="D119" s="8" t="s">
        <v>445</v>
      </c>
      <c r="E119" s="8" t="s">
        <v>681</v>
      </c>
      <c r="F119" s="8" t="s">
        <v>349</v>
      </c>
      <c r="G119" s="8" t="s">
        <v>1997</v>
      </c>
      <c r="H119" s="8" t="s">
        <v>103</v>
      </c>
      <c r="I119" s="8" t="b">
        <f>COUNTIF(Employees[Employee Name],Employees[[#This Row],[Employee Name]])&gt;1</f>
        <v>0</v>
      </c>
    </row>
    <row r="120" spans="1:9" ht="30" hidden="1" customHeight="1" x14ac:dyDescent="0.3">
      <c r="A120" s="44">
        <f>IF(ISBLANK(Employees[[#This Row],[Employee Name]]),"",A119+1)</f>
        <v>117</v>
      </c>
      <c r="B120" s="8" t="str">
        <f>CONCATENATE(Employees[[#This Row],[Lastname]]," ",Employees[[#This Row],[Firstname]], " ",LEFT(Employees[[#This Row],[Middlename]],1),IF(ISBLANK(Employees[[#This Row],[Middlename]])," ","."))</f>
        <v>BITUIN LUCKY NIKKO G.</v>
      </c>
      <c r="C120" s="8" t="s">
        <v>1401</v>
      </c>
      <c r="D120" s="8" t="s">
        <v>1402</v>
      </c>
      <c r="E120" s="8" t="s">
        <v>166</v>
      </c>
      <c r="F120" s="8" t="s">
        <v>1711</v>
      </c>
      <c r="G120" s="18" t="s">
        <v>1290</v>
      </c>
      <c r="H120" s="8" t="s">
        <v>135</v>
      </c>
      <c r="I120" s="8" t="b">
        <f>COUNTIF(Employees[Employee Name],Employees[[#This Row],[Employee Name]])&gt;1</f>
        <v>0</v>
      </c>
    </row>
    <row r="121" spans="1:9" ht="30" hidden="1" customHeight="1" x14ac:dyDescent="0.3">
      <c r="A121" s="44">
        <f>IF(ISBLANK(Employees[[#This Row],[Employee Name]]),"",A120+1)</f>
        <v>118</v>
      </c>
      <c r="B121" s="8" t="str">
        <f>CONCATENATE(Employees[[#This Row],[Lastname]]," ",Employees[[#This Row],[Firstname]], " ",LEFT(Employees[[#This Row],[Middlename]],1),IF(ISBLANK(Employees[[#This Row],[Middlename]])," ","."))</f>
        <v>BOFILL ERNA P.</v>
      </c>
      <c r="C121" s="8" t="s">
        <v>854</v>
      </c>
      <c r="D121" s="8" t="s">
        <v>853</v>
      </c>
      <c r="E121" s="8" t="s">
        <v>176</v>
      </c>
      <c r="F121" s="8" t="s">
        <v>125</v>
      </c>
      <c r="G121" s="18" t="s">
        <v>1997</v>
      </c>
      <c r="H121" s="8" t="s">
        <v>537</v>
      </c>
      <c r="I121" s="8" t="b">
        <f>COUNTIF(Employees[Employee Name],Employees[[#This Row],[Employee Name]])&gt;1</f>
        <v>0</v>
      </c>
    </row>
    <row r="122" spans="1:9" ht="30" hidden="1" customHeight="1" x14ac:dyDescent="0.3">
      <c r="A122" s="44">
        <f>IF(ISBLANK(Employees[[#This Row],[Employee Name]]),"",A121+1)</f>
        <v>119</v>
      </c>
      <c r="B122" s="8" t="str">
        <f>CONCATENATE(Employees[[#This Row],[Lastname]]," ",Employees[[#This Row],[Firstname]], " ",LEFT(Employees[[#This Row],[Middlename]],1),IF(ISBLANK(Employees[[#This Row],[Middlename]])," ","."))</f>
        <v>BORJA EDWIN G.</v>
      </c>
      <c r="C122" s="8" t="s">
        <v>251</v>
      </c>
      <c r="D122" s="8" t="s">
        <v>250</v>
      </c>
      <c r="E122" s="8" t="s">
        <v>166</v>
      </c>
      <c r="F122" s="8" t="s">
        <v>198</v>
      </c>
      <c r="G122" s="18" t="s">
        <v>1997</v>
      </c>
      <c r="H122" s="8" t="s">
        <v>241</v>
      </c>
      <c r="I122" s="8" t="b">
        <f>COUNTIF(Employees[Employee Name],Employees[[#This Row],[Employee Name]])&gt;1</f>
        <v>0</v>
      </c>
    </row>
    <row r="123" spans="1:9" ht="30" hidden="1" customHeight="1" x14ac:dyDescent="0.3">
      <c r="A123" s="44">
        <f>IF(ISBLANK(Employees[[#This Row],[Employee Name]]),"",A122+1)</f>
        <v>120</v>
      </c>
      <c r="B123" s="8" t="str">
        <f>CONCATENATE(Employees[[#This Row],[Lastname]]," ",Employees[[#This Row],[Firstname]], " ",LEFT(Employees[[#This Row],[Middlename]],1),IF(ISBLANK(Employees[[#This Row],[Middlename]])," ","."))</f>
        <v>BORJA NECY M.</v>
      </c>
      <c r="C123" s="8" t="s">
        <v>251</v>
      </c>
      <c r="D123" s="8" t="s">
        <v>608</v>
      </c>
      <c r="E123" s="8" t="s">
        <v>84</v>
      </c>
      <c r="F123" s="8" t="s">
        <v>170</v>
      </c>
      <c r="G123" s="18" t="s">
        <v>1997</v>
      </c>
      <c r="H123" s="8" t="s">
        <v>182</v>
      </c>
      <c r="I123" s="8" t="b">
        <f>COUNTIF(Employees[Employee Name],Employees[[#This Row],[Employee Name]])&gt;1</f>
        <v>0</v>
      </c>
    </row>
    <row r="124" spans="1:9" ht="30" hidden="1" customHeight="1" x14ac:dyDescent="0.3">
      <c r="A124" s="44">
        <f>IF(ISBLANK(Employees[[#This Row],[Employee Name]]),"",A123+1)</f>
        <v>121</v>
      </c>
      <c r="B124" s="8" t="str">
        <f>CONCATENATE(Employees[[#This Row],[Lastname]]," ",Employees[[#This Row],[Firstname]], " ",LEFT(Employees[[#This Row],[Middlename]],1),IF(ISBLANK(Employees[[#This Row],[Middlename]])," ","."))</f>
        <v>BRIZUELA LENIE E.</v>
      </c>
      <c r="C124" s="8" t="s">
        <v>1403</v>
      </c>
      <c r="D124" s="8" t="s">
        <v>1404</v>
      </c>
      <c r="E124" s="8" t="s">
        <v>1405</v>
      </c>
      <c r="F124" s="8" t="s">
        <v>1290</v>
      </c>
      <c r="G124" s="18" t="s">
        <v>1290</v>
      </c>
      <c r="H124" s="8" t="s">
        <v>1709</v>
      </c>
      <c r="I124" s="8" t="b">
        <f>COUNTIF(Employees[Employee Name],Employees[[#This Row],[Employee Name]])&gt;1</f>
        <v>0</v>
      </c>
    </row>
    <row r="125" spans="1:9" ht="30" hidden="1" customHeight="1" x14ac:dyDescent="0.3">
      <c r="A125" s="44">
        <f>IF(ISBLANK(Employees[[#This Row],[Employee Name]]),"",A124+1)</f>
        <v>122</v>
      </c>
      <c r="B125" s="8" t="str">
        <f>CONCATENATE(Employees[[#This Row],[Lastname]]," ",Employees[[#This Row],[Firstname]], " ",LEFT(Employees[[#This Row],[Middlename]],1),IF(ISBLANK(Employees[[#This Row],[Middlename]])," ","."))</f>
        <v>BRON FLORENCIO L.</v>
      </c>
      <c r="C125" s="8" t="s">
        <v>1406</v>
      </c>
      <c r="D125" s="8" t="s">
        <v>1407</v>
      </c>
      <c r="E125" s="8" t="s">
        <v>227</v>
      </c>
      <c r="F125" s="8" t="s">
        <v>1290</v>
      </c>
      <c r="G125" s="18" t="s">
        <v>1290</v>
      </c>
      <c r="H125" s="8" t="s">
        <v>1708</v>
      </c>
      <c r="I125" s="8" t="b">
        <f>COUNTIF(Employees[Employee Name],Employees[[#This Row],[Employee Name]])&gt;1</f>
        <v>0</v>
      </c>
    </row>
    <row r="126" spans="1:9" ht="30" hidden="1" customHeight="1" x14ac:dyDescent="0.3">
      <c r="A126" s="44">
        <f>IF(ISBLANK(Employees[[#This Row],[Employee Name]]),"",A125+1)</f>
        <v>123</v>
      </c>
      <c r="B126" s="8" t="str">
        <f>CONCATENATE(Employees[[#This Row],[Lastname]]," ",Employees[[#This Row],[Firstname]], " ",LEFT(Employees[[#This Row],[Middlename]],1),IF(ISBLANK(Employees[[#This Row],[Middlename]])," ","."))</f>
        <v>BUGARIN MA. ANA M.</v>
      </c>
      <c r="C126" s="8" t="s">
        <v>534</v>
      </c>
      <c r="D126" s="8" t="s">
        <v>535</v>
      </c>
      <c r="E126" s="8" t="s">
        <v>1330</v>
      </c>
      <c r="F126" s="8" t="s">
        <v>536</v>
      </c>
      <c r="G126" s="18" t="s">
        <v>1997</v>
      </c>
      <c r="H126" s="8" t="s">
        <v>537</v>
      </c>
      <c r="I126" s="8" t="b">
        <f>COUNTIF(Employees[Employee Name],Employees[[#This Row],[Employee Name]])&gt;1</f>
        <v>0</v>
      </c>
    </row>
    <row r="127" spans="1:9" ht="30" hidden="1" customHeight="1" x14ac:dyDescent="0.3">
      <c r="A127" s="44">
        <f>IF(ISBLANK(Employees[[#This Row],[Employee Name]]),"",A126+1)</f>
        <v>124</v>
      </c>
      <c r="B127" s="8" t="str">
        <f>CONCATENATE(Employees[[#This Row],[Lastname]]," ",Employees[[#This Row],[Firstname]], " ",LEFT(Employees[[#This Row],[Middlename]],1),IF(ISBLANK(Employees[[#This Row],[Middlename]])," ","."))</f>
        <v>BUNGCASAN REGINALDO JR. B.</v>
      </c>
      <c r="C127" s="8" t="s">
        <v>636</v>
      </c>
      <c r="D127" s="8" t="s">
        <v>637</v>
      </c>
      <c r="E127" s="8" t="s">
        <v>145</v>
      </c>
      <c r="F127" s="8" t="s">
        <v>125</v>
      </c>
      <c r="G127" s="18" t="s">
        <v>1997</v>
      </c>
      <c r="H127" s="8" t="s">
        <v>141</v>
      </c>
      <c r="I127" s="8" t="b">
        <f>COUNTIF(Employees[Employee Name],Employees[[#This Row],[Employee Name]])&gt;1</f>
        <v>0</v>
      </c>
    </row>
    <row r="128" spans="1:9" ht="30" hidden="1" customHeight="1" x14ac:dyDescent="0.3">
      <c r="A128" s="44">
        <f>IF(ISBLANK(Employees[[#This Row],[Employee Name]]),"",A127+1)</f>
        <v>125</v>
      </c>
      <c r="B128" s="8" t="str">
        <f>CONCATENATE(Employees[[#This Row],[Lastname]]," ",Employees[[#This Row],[Firstname]], " ",LEFT(Employees[[#This Row],[Middlename]],1),IF(ISBLANK(Employees[[#This Row],[Middlename]])," ","."))</f>
        <v>BURAZON CARIDAD A.</v>
      </c>
      <c r="C128" s="8" t="s">
        <v>830</v>
      </c>
      <c r="D128" s="8" t="s">
        <v>831</v>
      </c>
      <c r="E128" s="8" t="s">
        <v>284</v>
      </c>
      <c r="F128" s="8" t="s">
        <v>832</v>
      </c>
      <c r="G128" s="8" t="s">
        <v>1997</v>
      </c>
      <c r="H128" s="8" t="s">
        <v>103</v>
      </c>
      <c r="I128" s="8" t="b">
        <f>COUNTIF(Employees[Employee Name],Employees[[#This Row],[Employee Name]])&gt;1</f>
        <v>0</v>
      </c>
    </row>
    <row r="129" spans="1:9" ht="30" hidden="1" customHeight="1" x14ac:dyDescent="0.3">
      <c r="A129" s="44">
        <f>IF(ISBLANK(Employees[[#This Row],[Employee Name]]),"",A128+1)</f>
        <v>126</v>
      </c>
      <c r="B129" s="8" t="str">
        <f>CONCATENATE(Employees[[#This Row],[Lastname]]," ",Employees[[#This Row],[Firstname]], " ",LEFT(Employees[[#This Row],[Middlename]],1),IF(ISBLANK(Employees[[#This Row],[Middlename]])," ","."))</f>
        <v>BUTALON DIANNE H.</v>
      </c>
      <c r="C129" s="8" t="s">
        <v>1408</v>
      </c>
      <c r="D129" s="8" t="s">
        <v>1409</v>
      </c>
      <c r="E129" s="8" t="s">
        <v>619</v>
      </c>
      <c r="F129" s="8" t="s">
        <v>1711</v>
      </c>
      <c r="G129" s="18" t="s">
        <v>1290</v>
      </c>
      <c r="H129" s="8" t="s">
        <v>97</v>
      </c>
      <c r="I129" s="8" t="b">
        <f>COUNTIF(Employees[Employee Name],Employees[[#This Row],[Employee Name]])&gt;1</f>
        <v>0</v>
      </c>
    </row>
    <row r="130" spans="1:9" ht="30" hidden="1" customHeight="1" x14ac:dyDescent="0.3">
      <c r="A130" s="44">
        <f>IF(ISBLANK(Employees[[#This Row],[Employee Name]]),"",A129+1)</f>
        <v>127</v>
      </c>
      <c r="B130" s="8" t="str">
        <f>CONCATENATE(Employees[[#This Row],[Lastname]]," ",Employees[[#This Row],[Firstname]], " ",LEFT(Employees[[#This Row],[Middlename]],1),IF(ISBLANK(Employees[[#This Row],[Middlename]])," ","."))</f>
        <v>CABANLIT ZOSIMA M.</v>
      </c>
      <c r="C130" s="8" t="s">
        <v>1410</v>
      </c>
      <c r="D130" s="8" t="s">
        <v>1411</v>
      </c>
      <c r="E130" s="8" t="s">
        <v>84</v>
      </c>
      <c r="F130" s="8" t="s">
        <v>1290</v>
      </c>
      <c r="G130" s="18" t="s">
        <v>1290</v>
      </c>
      <c r="H130" s="8" t="s">
        <v>590</v>
      </c>
      <c r="I130" s="8" t="b">
        <f>COUNTIF(Employees[Employee Name],Employees[[#This Row],[Employee Name]])&gt;1</f>
        <v>0</v>
      </c>
    </row>
    <row r="131" spans="1:9" ht="30" hidden="1" customHeight="1" x14ac:dyDescent="0.3">
      <c r="A131" s="44">
        <f>A129+1</f>
        <v>127</v>
      </c>
      <c r="B131" s="8" t="str">
        <f>CONCATENATE(Employees[[#This Row],[Lastname]]," ",Employees[[#This Row],[Firstname]], " ",LEFT(Employees[[#This Row],[Middlename]],1),IF(ISBLANK(Employees[[#This Row],[Middlename]])," ","."))</f>
        <v>TEAÑO ALEX V.</v>
      </c>
      <c r="C131" s="18" t="s">
        <v>2407</v>
      </c>
      <c r="D131" s="18" t="s">
        <v>1378</v>
      </c>
      <c r="E131" s="18" t="s">
        <v>2408</v>
      </c>
      <c r="F131" s="18" t="s">
        <v>1705</v>
      </c>
      <c r="G131" s="18" t="s">
        <v>1705</v>
      </c>
      <c r="H131" s="18" t="s">
        <v>135</v>
      </c>
      <c r="I131" s="8" t="b">
        <f>COUNTIF(Employees[Employee Name],Employees[[#This Row],[Employee Name]])&gt;1</f>
        <v>0</v>
      </c>
    </row>
    <row r="132" spans="1:9" ht="30" hidden="1" customHeight="1" x14ac:dyDescent="0.3">
      <c r="A132" s="44">
        <f>A129+1</f>
        <v>127</v>
      </c>
      <c r="B132" s="8" t="str">
        <f>CONCATENATE(Employees[[#This Row],[Lastname]]," ",Employees[[#This Row],[Firstname]], " ",LEFT(Employees[[#This Row],[Middlename]],1),IF(ISBLANK(Employees[[#This Row],[Middlename]])," ","."))</f>
        <v>CABASI JANN PAUL S.</v>
      </c>
      <c r="C132" s="18" t="s">
        <v>1516</v>
      </c>
      <c r="D132" s="18" t="s">
        <v>2404</v>
      </c>
      <c r="E132" s="18" t="s">
        <v>2405</v>
      </c>
      <c r="F132" s="18" t="s">
        <v>1705</v>
      </c>
      <c r="G132" s="18" t="s">
        <v>1705</v>
      </c>
      <c r="H132" s="18" t="s">
        <v>135</v>
      </c>
      <c r="I132" s="8" t="b">
        <f>COUNTIF(Employees[Employee Name],Employees[[#This Row],[Employee Name]])&gt;1</f>
        <v>0</v>
      </c>
    </row>
    <row r="133" spans="1:9" ht="30" hidden="1" customHeight="1" x14ac:dyDescent="0.3">
      <c r="A133" s="44">
        <f>IF(ISBLANK(Employees[[#This Row],[Employee Name]]),"",A130+1)</f>
        <v>128</v>
      </c>
      <c r="B133" s="8" t="str">
        <f>CONCATENATE(Employees[[#This Row],[Lastname]]," ",Employees[[#This Row],[Firstname]], " ",LEFT(Employees[[#This Row],[Middlename]],1),IF(ISBLANK(Employees[[#This Row],[Middlename]])," ","."))</f>
        <v>CABANTING AIRA P.</v>
      </c>
      <c r="C133" s="8" t="s">
        <v>1412</v>
      </c>
      <c r="D133" s="8" t="s">
        <v>1413</v>
      </c>
      <c r="E133" s="18" t="s">
        <v>579</v>
      </c>
      <c r="F133" s="8" t="s">
        <v>1704</v>
      </c>
      <c r="G133" s="18" t="s">
        <v>1290</v>
      </c>
      <c r="H133" s="8" t="s">
        <v>97</v>
      </c>
      <c r="I133" s="8" t="b">
        <f>COUNTIF(Employees[Employee Name],Employees[[#This Row],[Employee Name]])&gt;1</f>
        <v>0</v>
      </c>
    </row>
    <row r="134" spans="1:9" ht="30" hidden="1" customHeight="1" x14ac:dyDescent="0.3">
      <c r="A134" s="44">
        <f>IF(ISBLANK(Employees[[#This Row],[Employee Name]]),"",A133+1)</f>
        <v>129</v>
      </c>
      <c r="B134" s="8" t="str">
        <f>CONCATENATE(Employees[[#This Row],[Lastname]]," ",Employees[[#This Row],[Firstname]], " ",LEFT(Employees[[#This Row],[Middlename]],1),IF(ISBLANK(Employees[[#This Row],[Middlename]])," ","."))</f>
        <v>CACAO ANDREA F.</v>
      </c>
      <c r="C134" s="8" t="s">
        <v>235</v>
      </c>
      <c r="D134" s="8" t="s">
        <v>236</v>
      </c>
      <c r="E134" s="8" t="s">
        <v>237</v>
      </c>
      <c r="F134" s="8" t="s">
        <v>212</v>
      </c>
      <c r="G134" s="18" t="s">
        <v>1997</v>
      </c>
      <c r="H134" s="8" t="s">
        <v>213</v>
      </c>
      <c r="I134" s="8" t="b">
        <f>COUNTIF(Employees[Employee Name],Employees[[#This Row],[Employee Name]])&gt;1</f>
        <v>0</v>
      </c>
    </row>
    <row r="135" spans="1:9" ht="30" hidden="1" customHeight="1" x14ac:dyDescent="0.3">
      <c r="A135" s="44">
        <f>IF(ISBLANK(Employees[[#This Row],[Employee Name]]),"",A134+1)</f>
        <v>130</v>
      </c>
      <c r="B135" s="8" t="str">
        <f>CONCATENATE(Employees[[#This Row],[Lastname]]," ",Employees[[#This Row],[Firstname]], " ",LEFT(Employees[[#This Row],[Middlename]],1),IF(ISBLANK(Employees[[#This Row],[Middlename]])," ","."))</f>
        <v>CAGUICLA JO HAENA D.</v>
      </c>
      <c r="C135" s="8" t="s">
        <v>1414</v>
      </c>
      <c r="D135" s="8" t="s">
        <v>1415</v>
      </c>
      <c r="E135" s="8" t="s">
        <v>119</v>
      </c>
      <c r="F135" s="8" t="s">
        <v>1712</v>
      </c>
      <c r="G135" s="8" t="s">
        <v>1705</v>
      </c>
      <c r="H135" s="8"/>
      <c r="I135" s="8" t="b">
        <f>COUNTIF(Employees[Employee Name],Employees[[#This Row],[Employee Name]])&gt;1</f>
        <v>0</v>
      </c>
    </row>
    <row r="136" spans="1:9" ht="30" hidden="1" customHeight="1" x14ac:dyDescent="0.3">
      <c r="A136" s="44">
        <f>IF(ISBLANK(Employees[[#This Row],[Employee Name]]),"",A135+1)</f>
        <v>131</v>
      </c>
      <c r="B136" s="8" t="str">
        <f>CONCATENATE(Employees[[#This Row],[Lastname]]," ",Employees[[#This Row],[Firstname]], " ",LEFT(Employees[[#This Row],[Middlename]],1),IF(ISBLANK(Employees[[#This Row],[Middlename]])," ","."))</f>
        <v>CAGUITLA ELSA A.</v>
      </c>
      <c r="C136" s="8" t="s">
        <v>1416</v>
      </c>
      <c r="D136" s="8" t="s">
        <v>673</v>
      </c>
      <c r="E136" s="8" t="s">
        <v>284</v>
      </c>
      <c r="F136" s="8" t="s">
        <v>1290</v>
      </c>
      <c r="G136" s="18" t="s">
        <v>1290</v>
      </c>
      <c r="H136" s="8" t="s">
        <v>199</v>
      </c>
      <c r="I136" s="8" t="b">
        <f>COUNTIF(Employees[Employee Name],Employees[[#This Row],[Employee Name]])&gt;1</f>
        <v>0</v>
      </c>
    </row>
    <row r="137" spans="1:9" ht="30" hidden="1" customHeight="1" x14ac:dyDescent="0.3">
      <c r="A137" s="44">
        <f>IF(ISBLANK(Employees[[#This Row],[Employee Name]]),"",A136+1)</f>
        <v>132</v>
      </c>
      <c r="B137" s="8" t="str">
        <f>CONCATENATE(Employees[[#This Row],[Lastname]]," ",Employees[[#This Row],[Firstname]], " ",LEFT(Employees[[#This Row],[Middlename]],1),IF(ISBLANK(Employees[[#This Row],[Middlename]])," ","."))</f>
        <v>CAGUITLA GEMINIANO M.</v>
      </c>
      <c r="C137" s="8" t="s">
        <v>1416</v>
      </c>
      <c r="D137" s="8" t="s">
        <v>1417</v>
      </c>
      <c r="E137" s="8" t="s">
        <v>320</v>
      </c>
      <c r="F137" s="8" t="s">
        <v>1290</v>
      </c>
      <c r="G137" s="18" t="s">
        <v>1290</v>
      </c>
      <c r="H137" s="8" t="s">
        <v>289</v>
      </c>
      <c r="I137" s="8" t="b">
        <f>COUNTIF(Employees[Employee Name],Employees[[#This Row],[Employee Name]])&gt;1</f>
        <v>0</v>
      </c>
    </row>
    <row r="138" spans="1:9" ht="30" hidden="1" customHeight="1" x14ac:dyDescent="0.3">
      <c r="A138" s="44">
        <f>IF(ISBLANK(Employees[[#This Row],[Employee Name]]),"",A137+1)</f>
        <v>133</v>
      </c>
      <c r="B138" s="8" t="str">
        <f>CONCATENATE(Employees[[#This Row],[Lastname]]," ",Employees[[#This Row],[Firstname]], " ",LEFT(Employees[[#This Row],[Middlename]],1),IF(ISBLANK(Employees[[#This Row],[Middlename]])," ","."))</f>
        <v>CAJAS MINA H.</v>
      </c>
      <c r="C138" s="8" t="s">
        <v>1418</v>
      </c>
      <c r="D138" s="8" t="s">
        <v>1419</v>
      </c>
      <c r="E138" s="8" t="s">
        <v>1420</v>
      </c>
      <c r="F138" s="8" t="s">
        <v>1290</v>
      </c>
      <c r="G138" s="18" t="s">
        <v>1290</v>
      </c>
      <c r="H138" s="8" t="s">
        <v>199</v>
      </c>
      <c r="I138" s="8" t="b">
        <f>COUNTIF(Employees[Employee Name],Employees[[#This Row],[Employee Name]])&gt;1</f>
        <v>0</v>
      </c>
    </row>
    <row r="139" spans="1:9" ht="30" hidden="1" customHeight="1" x14ac:dyDescent="0.3">
      <c r="A139" s="44">
        <f>IF(ISBLANK(Employees[[#This Row],[Employee Name]]),"",A138+1)</f>
        <v>134</v>
      </c>
      <c r="B139" s="8" t="str">
        <f>CONCATENATE(Employees[[#This Row],[Lastname]]," ",Employees[[#This Row],[Firstname]], " ",LEFT(Employees[[#This Row],[Middlename]],1),IF(ISBLANK(Employees[[#This Row],[Middlename]])," ","."))</f>
        <v>CALANOG ALMA P.</v>
      </c>
      <c r="C139" s="8" t="s">
        <v>692</v>
      </c>
      <c r="D139" s="8" t="s">
        <v>87</v>
      </c>
      <c r="E139" s="8" t="s">
        <v>124</v>
      </c>
      <c r="F139" s="8" t="s">
        <v>125</v>
      </c>
      <c r="G139" s="18" t="s">
        <v>1997</v>
      </c>
      <c r="H139" s="8" t="s">
        <v>357</v>
      </c>
      <c r="I139" s="8" t="b">
        <f>COUNTIF(Employees[Employee Name],Employees[[#This Row],[Employee Name]])&gt;1</f>
        <v>0</v>
      </c>
    </row>
    <row r="140" spans="1:9" ht="30" hidden="1" customHeight="1" x14ac:dyDescent="0.3">
      <c r="A140" s="44">
        <f>IF(ISBLANK(Employees[[#This Row],[Employee Name]]),"",A139+1)</f>
        <v>135</v>
      </c>
      <c r="B140" s="8" t="str">
        <f>CONCATENATE(Employees[[#This Row],[Lastname]]," ",Employees[[#This Row],[Firstname]], " ",LEFT(Employees[[#This Row],[Middlename]],1),IF(ISBLANK(Employees[[#This Row],[Middlename]])," ","."))</f>
        <v>CALANOG EUGENE V.</v>
      </c>
      <c r="C140" s="8" t="s">
        <v>692</v>
      </c>
      <c r="D140" s="8" t="s">
        <v>1986</v>
      </c>
      <c r="E140" s="8" t="s">
        <v>345</v>
      </c>
      <c r="F140" s="8" t="s">
        <v>1987</v>
      </c>
      <c r="G140" s="18" t="s">
        <v>1997</v>
      </c>
      <c r="H140" s="8" t="s">
        <v>135</v>
      </c>
      <c r="I140" s="8" t="b">
        <f>COUNTIF(Employees[Employee Name],Employees[[#This Row],[Employee Name]])&gt;1</f>
        <v>0</v>
      </c>
    </row>
    <row r="141" spans="1:9" ht="30" hidden="1" customHeight="1" x14ac:dyDescent="0.3">
      <c r="A141" s="44">
        <f>IF(ISBLANK(Employees[[#This Row],[Employee Name]]),"",A140+1)</f>
        <v>136</v>
      </c>
      <c r="B141" s="8" t="str">
        <f>CONCATENATE(Employees[[#This Row],[Lastname]]," ",Employees[[#This Row],[Firstname]], " ",LEFT(Employees[[#This Row],[Middlename]],1),IF(ISBLANK(Employees[[#This Row],[Middlename]])," ","."))</f>
        <v>CAMERO PEDRITO C.</v>
      </c>
      <c r="C141" s="8" t="s">
        <v>2031</v>
      </c>
      <c r="D141" s="8" t="s">
        <v>2032</v>
      </c>
      <c r="E141" s="8" t="s">
        <v>134</v>
      </c>
      <c r="F141" s="8" t="s">
        <v>2033</v>
      </c>
      <c r="G141" s="8" t="s">
        <v>1290</v>
      </c>
      <c r="H141" s="8" t="s">
        <v>2034</v>
      </c>
      <c r="I141" s="8" t="b">
        <f>COUNTIF(Employees[Employee Name],Employees[[#This Row],[Employee Name]])&gt;1</f>
        <v>0</v>
      </c>
    </row>
    <row r="142" spans="1:9" ht="30" hidden="1" customHeight="1" x14ac:dyDescent="0.3">
      <c r="A142" s="44">
        <f>IF(ISBLANK(Employees[[#This Row],[Employee Name]]),"",A141+1)</f>
        <v>137</v>
      </c>
      <c r="B142" s="8" t="str">
        <f>CONCATENATE(Employees[[#This Row],[Lastname]]," ",Employees[[#This Row],[Firstname]], " ",LEFT(Employees[[#This Row],[Middlename]],1),IF(ISBLANK(Employees[[#This Row],[Middlename]])," ","."))</f>
        <v>CANDELARIA DANILO M.</v>
      </c>
      <c r="C142" s="8" t="s">
        <v>1293</v>
      </c>
      <c r="D142" s="8" t="s">
        <v>306</v>
      </c>
      <c r="E142" s="8" t="s">
        <v>84</v>
      </c>
      <c r="F142" s="8" t="s">
        <v>1294</v>
      </c>
      <c r="G142" s="8" t="s">
        <v>1997</v>
      </c>
      <c r="H142" s="8" t="s">
        <v>286</v>
      </c>
      <c r="I142" s="8" t="b">
        <f>COUNTIF(Employees[Employee Name],Employees[[#This Row],[Employee Name]])&gt;1</f>
        <v>0</v>
      </c>
    </row>
    <row r="143" spans="1:9" ht="30" hidden="1" customHeight="1" x14ac:dyDescent="0.3">
      <c r="A143" s="44">
        <f>IF(ISBLANK(Employees[[#This Row],[Employee Name]]),"",A142+1)</f>
        <v>138</v>
      </c>
      <c r="B143" s="8" t="str">
        <f>CONCATENATE(Employees[[#This Row],[Lastname]]," ",Employees[[#This Row],[Firstname]], " ",LEFT(Employees[[#This Row],[Middlename]],1),IF(ISBLANK(Employees[[#This Row],[Middlename]])," ","."))</f>
        <v>CAPUNO OLIVER M.</v>
      </c>
      <c r="C143" s="8" t="s">
        <v>847</v>
      </c>
      <c r="D143" s="8" t="s">
        <v>1421</v>
      </c>
      <c r="E143" s="8" t="s">
        <v>84</v>
      </c>
      <c r="F143" s="8" t="s">
        <v>1290</v>
      </c>
      <c r="G143" s="18" t="s">
        <v>1290</v>
      </c>
      <c r="H143" s="8" t="s">
        <v>1713</v>
      </c>
      <c r="I143" s="8" t="b">
        <f>COUNTIF(Employees[Employee Name],Employees[[#This Row],[Employee Name]])&gt;1</f>
        <v>0</v>
      </c>
    </row>
    <row r="144" spans="1:9" ht="30" hidden="1" customHeight="1" x14ac:dyDescent="0.3">
      <c r="A144" s="44">
        <f>IF(ISBLANK(Employees[[#This Row],[Employee Name]]),"",A143+1)</f>
        <v>139</v>
      </c>
      <c r="B144" s="8" t="str">
        <f>CONCATENATE(Employees[[#This Row],[Lastname]]," ",Employees[[#This Row],[Firstname]], " ",LEFT(Employees[[#This Row],[Middlename]],1),IF(ISBLANK(Employees[[#This Row],[Middlename]])," ","."))</f>
        <v>CAPUPUS LIZA FE F.</v>
      </c>
      <c r="C144" s="8" t="s">
        <v>1322</v>
      </c>
      <c r="D144" s="8" t="s">
        <v>1323</v>
      </c>
      <c r="E144" s="8" t="s">
        <v>1324</v>
      </c>
      <c r="F144" s="8" t="s">
        <v>1325</v>
      </c>
      <c r="G144" s="18" t="s">
        <v>1997</v>
      </c>
      <c r="H144" s="8" t="s">
        <v>135</v>
      </c>
      <c r="I144" s="8" t="b">
        <f>COUNTIF(Employees[Employee Name],Employees[[#This Row],[Employee Name]])&gt;1</f>
        <v>0</v>
      </c>
    </row>
    <row r="145" spans="1:9" ht="30" hidden="1" customHeight="1" x14ac:dyDescent="0.3">
      <c r="A145" s="44">
        <f>IF(ISBLANK(Employees[[#This Row],[Employee Name]]),"",A144+1)</f>
        <v>140</v>
      </c>
      <c r="B145" s="8" t="str">
        <f>CONCATENATE(Employees[[#This Row],[Lastname]]," ",Employees[[#This Row],[Firstname]], " ",LEFT(Employees[[#This Row],[Middlename]],1),IF(ISBLANK(Employees[[#This Row],[Middlename]])," ","."))</f>
        <v>CARAAN ANNABELLE F.</v>
      </c>
      <c r="C145" s="8" t="s">
        <v>652</v>
      </c>
      <c r="D145" s="8" t="s">
        <v>653</v>
      </c>
      <c r="E145" s="8" t="s">
        <v>237</v>
      </c>
      <c r="F145" s="8" t="s">
        <v>654</v>
      </c>
      <c r="G145" s="8" t="s">
        <v>1997</v>
      </c>
      <c r="H145" s="8" t="s">
        <v>463</v>
      </c>
      <c r="I145" s="8" t="b">
        <f>COUNTIF(Employees[Employee Name],Employees[[#This Row],[Employee Name]])&gt;1</f>
        <v>0</v>
      </c>
    </row>
    <row r="146" spans="1:9" ht="30" hidden="1" customHeight="1" x14ac:dyDescent="0.3">
      <c r="A146" s="44">
        <f>IF(ISBLANK(Employees[[#This Row],[Employee Name]]),"",A145+1)</f>
        <v>141</v>
      </c>
      <c r="B146" s="8" t="str">
        <f>CONCATENATE(Employees[[#This Row],[Lastname]]," ",Employees[[#This Row],[Firstname]], " ",LEFT(Employees[[#This Row],[Middlename]],1),IF(ISBLANK(Employees[[#This Row],[Middlename]])," ","."))</f>
        <v>CARAAN FELIX M.</v>
      </c>
      <c r="C146" s="8" t="s">
        <v>652</v>
      </c>
      <c r="D146" s="8" t="s">
        <v>568</v>
      </c>
      <c r="E146" s="8" t="s">
        <v>84</v>
      </c>
      <c r="F146" s="8" t="s">
        <v>198</v>
      </c>
      <c r="G146" s="18" t="s">
        <v>1997</v>
      </c>
      <c r="H146" s="8" t="s">
        <v>590</v>
      </c>
      <c r="I146" s="8" t="b">
        <f>COUNTIF(Employees[Employee Name],Employees[[#This Row],[Employee Name]])&gt;1</f>
        <v>0</v>
      </c>
    </row>
    <row r="147" spans="1:9" ht="30" hidden="1" customHeight="1" x14ac:dyDescent="0.3">
      <c r="A147" s="44">
        <f>IF(ISBLANK(Employees[[#This Row],[Employee Name]]),"",A146+1)</f>
        <v>142</v>
      </c>
      <c r="B147" s="8" t="str">
        <f>CONCATENATE(Employees[[#This Row],[Lastname]]," ",Employees[[#This Row],[Firstname]], " ",LEFT(Employees[[#This Row],[Middlename]],1),IF(ISBLANK(Employees[[#This Row],[Middlename]])," ","."))</f>
        <v>CARAAN JOSEPHINE M.</v>
      </c>
      <c r="C147" s="18" t="s">
        <v>652</v>
      </c>
      <c r="D147" s="18" t="s">
        <v>406</v>
      </c>
      <c r="E147" s="18" t="s">
        <v>84</v>
      </c>
      <c r="F147" s="18" t="s">
        <v>832</v>
      </c>
      <c r="G147" s="8"/>
      <c r="H147" s="18" t="s">
        <v>103</v>
      </c>
      <c r="I147" s="8" t="b">
        <f>COUNTIF(Employees[Employee Name],Employees[[#This Row],[Employee Name]])&gt;1</f>
        <v>0</v>
      </c>
    </row>
    <row r="148" spans="1:9" ht="30" hidden="1" customHeight="1" x14ac:dyDescent="0.3">
      <c r="A148" s="44">
        <f>IF(ISBLANK(Employees[[#This Row],[Employee Name]]),"",A147+1)</f>
        <v>143</v>
      </c>
      <c r="B148" s="8" t="str">
        <f>CONCATENATE(Employees[[#This Row],[Lastname]]," ",Employees[[#This Row],[Firstname]], " ",LEFT(Employees[[#This Row],[Middlename]],1),IF(ISBLANK(Employees[[#This Row],[Middlename]])," ","."))</f>
        <v>CARLITO ELENA M.</v>
      </c>
      <c r="C148" s="8" t="s">
        <v>1422</v>
      </c>
      <c r="D148" s="8" t="s">
        <v>1423</v>
      </c>
      <c r="E148" s="8" t="s">
        <v>560</v>
      </c>
      <c r="F148" s="8" t="s">
        <v>1290</v>
      </c>
      <c r="G148" s="18" t="s">
        <v>1290</v>
      </c>
      <c r="H148" s="8" t="s">
        <v>97</v>
      </c>
      <c r="I148" s="8" t="b">
        <f>COUNTIF(Employees[Employee Name],Employees[[#This Row],[Employee Name]])&gt;1</f>
        <v>0</v>
      </c>
    </row>
    <row r="149" spans="1:9" ht="30" hidden="1" customHeight="1" x14ac:dyDescent="0.3">
      <c r="A149" s="44">
        <f>IF(ISBLANK(Employees[[#This Row],[Employee Name]]),"",A148+1)</f>
        <v>144</v>
      </c>
      <c r="B149" s="8" t="str">
        <f>CONCATENATE(Employees[[#This Row],[Lastname]]," ",Employees[[#This Row],[Firstname]], " ",LEFT(Employees[[#This Row],[Middlename]],1),IF(ISBLANK(Employees[[#This Row],[Middlename]])," ","."))</f>
        <v>CARMONA REMY M.</v>
      </c>
      <c r="C149" s="8" t="s">
        <v>1346</v>
      </c>
      <c r="D149" s="8" t="s">
        <v>1347</v>
      </c>
      <c r="E149" s="8" t="s">
        <v>84</v>
      </c>
      <c r="F149" s="8" t="s">
        <v>125</v>
      </c>
      <c r="G149" s="18" t="s">
        <v>1997</v>
      </c>
      <c r="H149" s="8" t="s">
        <v>361</v>
      </c>
      <c r="I149" s="8" t="b">
        <f>COUNTIF(Employees[Employee Name],Employees[[#This Row],[Employee Name]])&gt;1</f>
        <v>0</v>
      </c>
    </row>
    <row r="150" spans="1:9" ht="30" hidden="1" customHeight="1" x14ac:dyDescent="0.3">
      <c r="A150" s="44">
        <f>IF(ISBLANK(Employees[[#This Row],[Employee Name]]),"",A149+1)</f>
        <v>145</v>
      </c>
      <c r="B150" s="8" t="str">
        <f>CONCATENATE(Employees[[#This Row],[Lastname]]," ",Employees[[#This Row],[Firstname]], " ",LEFT(Employees[[#This Row],[Middlename]],1),IF(ISBLANK(Employees[[#This Row],[Middlename]])," ","."))</f>
        <v>CASTILLO FLORDELIZA T.</v>
      </c>
      <c r="C150" s="8" t="s">
        <v>584</v>
      </c>
      <c r="D150" s="8" t="s">
        <v>353</v>
      </c>
      <c r="E150" s="8" t="s">
        <v>802</v>
      </c>
      <c r="F150" s="8" t="s">
        <v>585</v>
      </c>
      <c r="G150" s="18" t="s">
        <v>1997</v>
      </c>
      <c r="H150" s="8" t="s">
        <v>366</v>
      </c>
      <c r="I150" s="8" t="b">
        <f>COUNTIF(Employees[Employee Name],Employees[[#This Row],[Employee Name]])&gt;1</f>
        <v>0</v>
      </c>
    </row>
    <row r="151" spans="1:9" ht="30" hidden="1" customHeight="1" x14ac:dyDescent="0.3">
      <c r="A151" s="44">
        <f>IF(ISBLANK(Employees[[#This Row],[Employee Name]]),"",A150+1)</f>
        <v>146</v>
      </c>
      <c r="B151" s="8" t="str">
        <f>CONCATENATE(Employees[[#This Row],[Lastname]]," ",Employees[[#This Row],[Firstname]], " ",LEFT(Employees[[#This Row],[Middlename]],1),IF(ISBLANK(Employees[[#This Row],[Middlename]])," ","."))</f>
        <v xml:space="preserve">CASTILLO ROBENSON  </v>
      </c>
      <c r="C151" s="8" t="s">
        <v>584</v>
      </c>
      <c r="D151" s="8" t="s">
        <v>1424</v>
      </c>
      <c r="E151" s="8"/>
      <c r="F151" s="8" t="s">
        <v>1290</v>
      </c>
      <c r="G151" s="18" t="s">
        <v>1290</v>
      </c>
      <c r="H151" s="8" t="s">
        <v>289</v>
      </c>
      <c r="I151" s="8" t="b">
        <f>COUNTIF(Employees[Employee Name],Employees[[#This Row],[Employee Name]])&gt;1</f>
        <v>0</v>
      </c>
    </row>
    <row r="152" spans="1:9" ht="30" hidden="1" customHeight="1" x14ac:dyDescent="0.3">
      <c r="A152" s="44">
        <f>IF(ISBLANK(Employees[[#This Row],[Employee Name]]),"",A151+1)</f>
        <v>147</v>
      </c>
      <c r="B152" s="8" t="str">
        <f>CONCATENATE(Employees[[#This Row],[Lastname]]," ",Employees[[#This Row],[Firstname]], " ",LEFT(Employees[[#This Row],[Middlename]],1),IF(ISBLANK(Employees[[#This Row],[Middlename]])," ","."))</f>
        <v>CASTRO VIVIAN A.</v>
      </c>
      <c r="C152" s="8" t="s">
        <v>1983</v>
      </c>
      <c r="D152" s="8" t="s">
        <v>1984</v>
      </c>
      <c r="E152" s="8" t="s">
        <v>1280</v>
      </c>
      <c r="F152" s="8" t="s">
        <v>96</v>
      </c>
      <c r="G152" s="8" t="s">
        <v>1997</v>
      </c>
      <c r="H152" s="8" t="s">
        <v>97</v>
      </c>
      <c r="I152" s="8" t="b">
        <f>COUNTIF(Employees[Employee Name],Employees[[#This Row],[Employee Name]])&gt;1</f>
        <v>0</v>
      </c>
    </row>
    <row r="153" spans="1:9" ht="30" hidden="1" customHeight="1" x14ac:dyDescent="0.3">
      <c r="A153" s="44">
        <f>A151+1</f>
        <v>147</v>
      </c>
      <c r="B153" s="8" t="str">
        <f>CONCATENATE(Employees[[#This Row],[Lastname]]," ",Employees[[#This Row],[Firstname]], " ",LEFT(Employees[[#This Row],[Middlename]],1),IF(ISBLANK(Employees[[#This Row],[Middlename]])," ","."))</f>
        <v xml:space="preserve">BESAS TRECIA JOY  </v>
      </c>
      <c r="C153" s="18" t="s">
        <v>2410</v>
      </c>
      <c r="D153" s="18" t="s">
        <v>2411</v>
      </c>
      <c r="E153" s="8"/>
      <c r="F153" s="18" t="s">
        <v>2412</v>
      </c>
      <c r="G153" s="8"/>
      <c r="H153" s="8"/>
      <c r="I153" s="8" t="b">
        <f>COUNTIF(Employees[Employee Name],Employees[[#This Row],[Employee Name]])&gt;1</f>
        <v>0</v>
      </c>
    </row>
    <row r="154" spans="1:9" ht="30" hidden="1" customHeight="1" x14ac:dyDescent="0.3">
      <c r="A154" s="44">
        <f>IF(ISBLANK(Employees[[#This Row],[Employee Name]]),"",A152+1)</f>
        <v>148</v>
      </c>
      <c r="B154" s="8" t="str">
        <f>CONCATENATE(Employees[[#This Row],[Lastname]]," ",Employees[[#This Row],[Firstname]], " ",LEFT(Employees[[#This Row],[Middlename]],1),IF(ISBLANK(Employees[[#This Row],[Middlename]])," ","."))</f>
        <v>CAUSAREN JOHN ROBERT C.</v>
      </c>
      <c r="C154" s="18" t="s">
        <v>2249</v>
      </c>
      <c r="D154" s="18" t="s">
        <v>2250</v>
      </c>
      <c r="E154" s="18" t="s">
        <v>134</v>
      </c>
      <c r="F154" s="18" t="s">
        <v>685</v>
      </c>
      <c r="G154" s="8"/>
      <c r="H154" s="18" t="s">
        <v>135</v>
      </c>
      <c r="I154" s="8" t="b">
        <f>COUNTIF(Employees[Employee Name],Employees[[#This Row],[Employee Name]])&gt;1</f>
        <v>0</v>
      </c>
    </row>
    <row r="155" spans="1:9" ht="30" hidden="1" customHeight="1" x14ac:dyDescent="0.3">
      <c r="A155" s="44">
        <f>IF(ISBLANK(Employees[[#This Row],[Employee Name]]),"",A154+1)</f>
        <v>149</v>
      </c>
      <c r="B155" s="8" t="str">
        <f>CONCATENATE(Employees[[#This Row],[Lastname]]," ",Employees[[#This Row],[Firstname]], " ",LEFT(Employees[[#This Row],[Middlename]],1),IF(ISBLANK(Employees[[#This Row],[Middlename]])," ","."))</f>
        <v>CESICAR JOCHELLE JOAN S.</v>
      </c>
      <c r="C155" s="8" t="s">
        <v>1425</v>
      </c>
      <c r="D155" s="8" t="s">
        <v>1426</v>
      </c>
      <c r="E155" s="8" t="s">
        <v>1427</v>
      </c>
      <c r="F155" s="8" t="s">
        <v>1290</v>
      </c>
      <c r="G155" s="18" t="s">
        <v>1290</v>
      </c>
      <c r="H155" s="8" t="s">
        <v>1714</v>
      </c>
      <c r="I155" s="8" t="b">
        <f>COUNTIF(Employees[Employee Name],Employees[[#This Row],[Employee Name]])&gt;1</f>
        <v>0</v>
      </c>
    </row>
    <row r="156" spans="1:9" ht="30" hidden="1" customHeight="1" x14ac:dyDescent="0.3">
      <c r="A156" s="44">
        <f>IF(ISBLANK(Employees[[#This Row],[Employee Name]]),"",A155+1)</f>
        <v>150</v>
      </c>
      <c r="B156" s="8" t="str">
        <f>CONCATENATE(Employees[[#This Row],[Lastname]]," ",Employees[[#This Row],[Firstname]], " ",LEFT(Employees[[#This Row],[Middlename]],1),IF(ISBLANK(Employees[[#This Row],[Middlename]])," ","."))</f>
        <v>CHACON ELISA G.</v>
      </c>
      <c r="C156" s="8" t="s">
        <v>372</v>
      </c>
      <c r="D156" s="8" t="s">
        <v>373</v>
      </c>
      <c r="E156" s="8" t="s">
        <v>218</v>
      </c>
      <c r="F156" s="8" t="s">
        <v>374</v>
      </c>
      <c r="G156" s="18" t="s">
        <v>1997</v>
      </c>
      <c r="H156" s="8" t="s">
        <v>366</v>
      </c>
      <c r="I156" s="8" t="b">
        <f>COUNTIF(Employees[Employee Name],Employees[[#This Row],[Employee Name]])&gt;1</f>
        <v>0</v>
      </c>
    </row>
    <row r="157" spans="1:9" ht="30" hidden="1" customHeight="1" x14ac:dyDescent="0.3">
      <c r="A157" s="44">
        <f>IF(ISBLANK(Employees[[#This Row],[Employee Name]]),"",A156+1)</f>
        <v>151</v>
      </c>
      <c r="B157" s="8" t="str">
        <f>CONCATENATE(Employees[[#This Row],[Lastname]]," ",Employees[[#This Row],[Firstname]], " ",LEFT(Employees[[#This Row],[Middlename]],1),IF(ISBLANK(Employees[[#This Row],[Middlename]])," ","."))</f>
        <v>CHANGCO KATHLEEN CARLA F.</v>
      </c>
      <c r="C157" s="8" t="s">
        <v>1428</v>
      </c>
      <c r="D157" s="8" t="s">
        <v>1429</v>
      </c>
      <c r="E157" s="8" t="s">
        <v>1430</v>
      </c>
      <c r="F157" s="8" t="s">
        <v>1711</v>
      </c>
      <c r="G157" s="18" t="s">
        <v>1290</v>
      </c>
      <c r="H157" s="8" t="s">
        <v>135</v>
      </c>
      <c r="I157" s="8" t="b">
        <f>COUNTIF(Employees[Employee Name],Employees[[#This Row],[Employee Name]])&gt;1</f>
        <v>0</v>
      </c>
    </row>
    <row r="158" spans="1:9" ht="30" hidden="1" customHeight="1" x14ac:dyDescent="0.3">
      <c r="A158" s="44">
        <f>IF(ISBLANK(Employees[[#This Row],[Employee Name]]),"",A157+1)</f>
        <v>152</v>
      </c>
      <c r="B158" s="8" t="str">
        <f>CONCATENATE(Employees[[#This Row],[Lastname]]," ",Employees[[#This Row],[Firstname]], " ",LEFT(Employees[[#This Row],[Middlename]],1),IF(ISBLANK(Employees[[#This Row],[Middlename]])," ","."))</f>
        <v>COLETO ASHLEY M.</v>
      </c>
      <c r="C158" s="8" t="s">
        <v>888</v>
      </c>
      <c r="D158" s="8" t="s">
        <v>1431</v>
      </c>
      <c r="E158" s="8" t="s">
        <v>84</v>
      </c>
      <c r="F158" s="8" t="s">
        <v>1290</v>
      </c>
      <c r="G158" s="18" t="s">
        <v>1290</v>
      </c>
      <c r="H158" s="8" t="s">
        <v>1715</v>
      </c>
      <c r="I158" s="8" t="b">
        <f>COUNTIF(Employees[Employee Name],Employees[[#This Row],[Employee Name]])&gt;1</f>
        <v>0</v>
      </c>
    </row>
    <row r="159" spans="1:9" ht="30" hidden="1" customHeight="1" x14ac:dyDescent="0.3">
      <c r="A159" s="44">
        <f>IF(ISBLANK(Employees[[#This Row],[Employee Name]]),"",A158+1)</f>
        <v>153</v>
      </c>
      <c r="B159" s="8" t="str">
        <f>CONCATENATE(Employees[[#This Row],[Lastname]]," ",Employees[[#This Row],[Firstname]], " ",LEFT(Employees[[#This Row],[Middlename]],1),IF(ISBLANK(Employees[[#This Row],[Middlename]])," ","."))</f>
        <v>COLETO HANY ROY D.</v>
      </c>
      <c r="C159" s="8" t="s">
        <v>888</v>
      </c>
      <c r="D159" s="8" t="s">
        <v>889</v>
      </c>
      <c r="E159" s="8" t="s">
        <v>1328</v>
      </c>
      <c r="F159" s="8" t="s">
        <v>890</v>
      </c>
      <c r="G159" s="8" t="s">
        <v>1997</v>
      </c>
      <c r="H159" s="8" t="s">
        <v>97</v>
      </c>
      <c r="I159" s="8" t="b">
        <f>COUNTIF(Employees[Employee Name],Employees[[#This Row],[Employee Name]])&gt;1</f>
        <v>0</v>
      </c>
    </row>
    <row r="160" spans="1:9" ht="30" hidden="1" customHeight="1" x14ac:dyDescent="0.3">
      <c r="A160" s="44">
        <f>IF(ISBLANK(Employees[[#This Row],[Employee Name]]),"",A159+1)</f>
        <v>154</v>
      </c>
      <c r="B160" s="8" t="str">
        <f>CONCATENATE(Employees[[#This Row],[Lastname]]," ",Employees[[#This Row],[Firstname]], " ",LEFT(Employees[[#This Row],[Middlename]],1),IF(ISBLANK(Employees[[#This Row],[Middlename]])," ","."))</f>
        <v>CASI BRYAN C.</v>
      </c>
      <c r="C160" s="18" t="s">
        <v>2343</v>
      </c>
      <c r="D160" s="18" t="s">
        <v>2344</v>
      </c>
      <c r="E160" s="18" t="s">
        <v>2345</v>
      </c>
      <c r="F160" s="18" t="s">
        <v>1705</v>
      </c>
      <c r="G160" s="18" t="s">
        <v>1705</v>
      </c>
      <c r="H160" s="18" t="s">
        <v>152</v>
      </c>
      <c r="I160" s="8" t="b">
        <f>COUNTIF(Employees[Employee Name],Employees[[#This Row],[Employee Name]])&gt;1</f>
        <v>0</v>
      </c>
    </row>
    <row r="161" spans="1:9" ht="30" hidden="1" customHeight="1" x14ac:dyDescent="0.3">
      <c r="A161" s="44">
        <f>IF(ISBLANK(Employees[[#This Row],[Employee Name]]),"",A160+1)</f>
        <v>155</v>
      </c>
      <c r="B161" s="8" t="str">
        <f>CONCATENATE(Employees[[#This Row],[Lastname]]," ",Employees[[#This Row],[Firstname]], " ",LEFT(Employees[[#This Row],[Middlename]],1),IF(ISBLANK(Employees[[#This Row],[Middlename]])," ","."))</f>
        <v>CONSTANTE FLORAVILLA R.</v>
      </c>
      <c r="C161" s="8" t="s">
        <v>1073</v>
      </c>
      <c r="D161" s="8" t="s">
        <v>1074</v>
      </c>
      <c r="E161" s="8" t="s">
        <v>1075</v>
      </c>
      <c r="F161" s="8" t="s">
        <v>212</v>
      </c>
      <c r="G161" s="18" t="s">
        <v>1997</v>
      </c>
      <c r="H161" s="8" t="s">
        <v>213</v>
      </c>
      <c r="I161" s="8" t="b">
        <f>COUNTIF(Employees[Employee Name],Employees[[#This Row],[Employee Name]])&gt;1</f>
        <v>0</v>
      </c>
    </row>
    <row r="162" spans="1:9" ht="30" hidden="1" customHeight="1" x14ac:dyDescent="0.3">
      <c r="A162" s="44">
        <f>IF(ISBLANK(Employees[[#This Row],[Employee Name]]),"",A161+1)</f>
        <v>156</v>
      </c>
      <c r="B162" s="8" t="str">
        <f>CONCATENATE(Employees[[#This Row],[Lastname]]," ",Employees[[#This Row],[Firstname]], " ",LEFT(Employees[[#This Row],[Middlename]],1),IF(ISBLANK(Employees[[#This Row],[Middlename]])," ","."))</f>
        <v>CONSTANTE HERBERT F.</v>
      </c>
      <c r="C162" s="18" t="s">
        <v>1073</v>
      </c>
      <c r="D162" s="18" t="s">
        <v>1442</v>
      </c>
      <c r="E162" s="18" t="s">
        <v>237</v>
      </c>
      <c r="F162" s="18" t="s">
        <v>1705</v>
      </c>
      <c r="G162" s="8"/>
      <c r="H162" s="18" t="s">
        <v>152</v>
      </c>
      <c r="I162" s="8" t="b">
        <f>COUNTIF(Employees[Employee Name],Employees[[#This Row],[Employee Name]])&gt;1</f>
        <v>0</v>
      </c>
    </row>
    <row r="163" spans="1:9" ht="30" hidden="1" customHeight="1" x14ac:dyDescent="0.3">
      <c r="A163" s="44">
        <f>IF(ISBLANK(Employees[[#This Row],[Employee Name]]),"",A162+1)</f>
        <v>157</v>
      </c>
      <c r="B163" s="8" t="str">
        <f>CONCATENATE(Employees[[#This Row],[Lastname]]," ",Employees[[#This Row],[Firstname]], " ",LEFT(Employees[[#This Row],[Middlename]],1),IF(ISBLANK(Employees[[#This Row],[Middlename]])," ","."))</f>
        <v>CONTEMPRATO JOHANES D.</v>
      </c>
      <c r="C163" s="18" t="s">
        <v>2228</v>
      </c>
      <c r="D163" s="18" t="s">
        <v>2229</v>
      </c>
      <c r="E163" s="18" t="s">
        <v>119</v>
      </c>
      <c r="F163" s="18" t="s">
        <v>2230</v>
      </c>
      <c r="G163" s="8"/>
      <c r="H163" s="18" t="s">
        <v>2054</v>
      </c>
      <c r="I163" s="8" t="b">
        <f>COUNTIF(Employees[Employee Name],Employees[[#This Row],[Employee Name]])&gt;1</f>
        <v>0</v>
      </c>
    </row>
    <row r="164" spans="1:9" ht="30" hidden="1" customHeight="1" x14ac:dyDescent="0.3">
      <c r="A164" s="44">
        <f>IF(ISBLANK(Employees[[#This Row],[Employee Name]]),"",A163+1)</f>
        <v>158</v>
      </c>
      <c r="B164" s="8" t="str">
        <f>CONCATENATE(Employees[[#This Row],[Lastname]]," ",Employees[[#This Row],[Firstname]], " ",LEFT(Employees[[#This Row],[Middlename]],1),IF(ISBLANK(Employees[[#This Row],[Middlename]])," ","."))</f>
        <v>CONTRERAS ALEJANDRO M.</v>
      </c>
      <c r="C164" s="8" t="s">
        <v>1327</v>
      </c>
      <c r="D164" s="8" t="s">
        <v>1432</v>
      </c>
      <c r="E164" s="8" t="s">
        <v>84</v>
      </c>
      <c r="F164" s="8" t="s">
        <v>1290</v>
      </c>
      <c r="G164" s="18" t="s">
        <v>1290</v>
      </c>
      <c r="H164" s="8" t="s">
        <v>199</v>
      </c>
      <c r="I164" s="8" t="b">
        <f>COUNTIF(Employees[Employee Name],Employees[[#This Row],[Employee Name]])&gt;1</f>
        <v>0</v>
      </c>
    </row>
    <row r="165" spans="1:9" ht="30" hidden="1" customHeight="1" x14ac:dyDescent="0.3">
      <c r="A165" s="44">
        <f>IF(ISBLANK(Employees[[#This Row],[Employee Name]]),"",A164+1)</f>
        <v>159</v>
      </c>
      <c r="B165" s="8" t="str">
        <f>CONCATENATE(Employees[[#This Row],[Lastname]]," ",Employees[[#This Row],[Firstname]], " ",LEFT(Employees[[#This Row],[Middlename]],1),IF(ISBLANK(Employees[[#This Row],[Middlename]])," ","."))</f>
        <v>CONTRERAS ALLAN B.</v>
      </c>
      <c r="C165" s="8" t="s">
        <v>1327</v>
      </c>
      <c r="D165" s="8" t="s">
        <v>1433</v>
      </c>
      <c r="E165" s="8" t="s">
        <v>145</v>
      </c>
      <c r="F165" s="8" t="s">
        <v>1290</v>
      </c>
      <c r="G165" s="18" t="s">
        <v>1290</v>
      </c>
      <c r="H165" s="8" t="s">
        <v>199</v>
      </c>
      <c r="I165" s="8" t="b">
        <f>COUNTIF(Employees[Employee Name],Employees[[#This Row],[Employee Name]])&gt;1</f>
        <v>0</v>
      </c>
    </row>
    <row r="166" spans="1:9" ht="30" hidden="1" customHeight="1" x14ac:dyDescent="0.3">
      <c r="A166" s="44">
        <f>IF(ISBLANK(Employees[[#This Row],[Employee Name]]),"",A165+1)</f>
        <v>160</v>
      </c>
      <c r="B166" s="8" t="str">
        <f>CONCATENATE(Employees[[#This Row],[Lastname]]," ",Employees[[#This Row],[Firstname]], " ",LEFT(Employees[[#This Row],[Middlename]],1),IF(ISBLANK(Employees[[#This Row],[Middlename]])," ","."))</f>
        <v>CONTRERAS SARAH JANE P.</v>
      </c>
      <c r="C166" s="8" t="s">
        <v>1327</v>
      </c>
      <c r="D166" s="8" t="s">
        <v>1434</v>
      </c>
      <c r="E166" s="8" t="s">
        <v>124</v>
      </c>
      <c r="F166" s="8" t="s">
        <v>1290</v>
      </c>
      <c r="G166" s="18" t="s">
        <v>1290</v>
      </c>
      <c r="H166" s="8" t="s">
        <v>1703</v>
      </c>
      <c r="I166" s="8" t="b">
        <f>COUNTIF(Employees[Employee Name],Employees[[#This Row],[Employee Name]])&gt;1</f>
        <v>0</v>
      </c>
    </row>
    <row r="167" spans="1:9" ht="30" hidden="1" customHeight="1" x14ac:dyDescent="0.3">
      <c r="A167" s="44">
        <f>IF(ISBLANK(Employees[[#This Row],[Employee Name]]),"",A166+1)</f>
        <v>161</v>
      </c>
      <c r="B167" s="8" t="str">
        <f>CONCATENATE(Employees[[#This Row],[Lastname]]," ",Employees[[#This Row],[Firstname]], " ",LEFT(Employees[[#This Row],[Middlename]],1),IF(ISBLANK(Employees[[#This Row],[Middlename]])," ","."))</f>
        <v>CORTADO JOEL B.</v>
      </c>
      <c r="C167" s="8" t="s">
        <v>1435</v>
      </c>
      <c r="D167" s="8" t="s">
        <v>790</v>
      </c>
      <c r="E167" s="8" t="s">
        <v>145</v>
      </c>
      <c r="F167" s="8" t="s">
        <v>1290</v>
      </c>
      <c r="G167" s="18" t="s">
        <v>1290</v>
      </c>
      <c r="H167" s="8" t="s">
        <v>199</v>
      </c>
      <c r="I167" s="8" t="b">
        <f>COUNTIF(Employees[Employee Name],Employees[[#This Row],[Employee Name]])&gt;1</f>
        <v>0</v>
      </c>
    </row>
    <row r="168" spans="1:9" ht="30" hidden="1" customHeight="1" x14ac:dyDescent="0.3">
      <c r="A168" s="44">
        <f>IF(ISBLANK(Employees[[#This Row],[Employee Name]]),"",A167+1)</f>
        <v>162</v>
      </c>
      <c r="B168" s="8" t="str">
        <f>CONCATENATE(Employees[[#This Row],[Lastname]]," ",Employees[[#This Row],[Firstname]], " ",LEFT(Employees[[#This Row],[Middlename]],1),IF(ISBLANK(Employees[[#This Row],[Middlename]])," ","."))</f>
        <v>CORTEZ CHERIELYN B.</v>
      </c>
      <c r="C168" s="18" t="s">
        <v>239</v>
      </c>
      <c r="D168" s="18" t="s">
        <v>2184</v>
      </c>
      <c r="E168" s="18" t="s">
        <v>145</v>
      </c>
      <c r="F168" s="18" t="s">
        <v>2185</v>
      </c>
      <c r="G168" s="8"/>
      <c r="H168" s="18" t="s">
        <v>2186</v>
      </c>
      <c r="I168" s="8" t="b">
        <f>COUNTIF(Employees[Employee Name],Employees[[#This Row],[Employee Name]])&gt;1</f>
        <v>0</v>
      </c>
    </row>
    <row r="169" spans="1:9" ht="30" hidden="1" customHeight="1" x14ac:dyDescent="0.3">
      <c r="A169" s="44">
        <f>IF(ISBLANK(Employees[[#This Row],[Employee Name]]),"",A168+1)</f>
        <v>163</v>
      </c>
      <c r="B169" s="8" t="str">
        <f>CONCATENATE(Employees[[#This Row],[Lastname]]," ",Employees[[#This Row],[Firstname]], " ",LEFT(Employees[[#This Row],[Middlename]],1),IF(ISBLANK(Employees[[#This Row],[Middlename]])," ","."))</f>
        <v>CORTEZ FIDELA B.</v>
      </c>
      <c r="C169" s="8" t="s">
        <v>239</v>
      </c>
      <c r="D169" s="8" t="s">
        <v>240</v>
      </c>
      <c r="E169" s="8" t="s">
        <v>145</v>
      </c>
      <c r="F169" s="18" t="s">
        <v>198</v>
      </c>
      <c r="G169" s="18" t="s">
        <v>1997</v>
      </c>
      <c r="H169" s="8" t="s">
        <v>241</v>
      </c>
      <c r="I169" s="8" t="b">
        <f>COUNTIF(Employees[Employee Name],Employees[[#This Row],[Employee Name]])&gt;1</f>
        <v>0</v>
      </c>
    </row>
    <row r="170" spans="1:9" ht="30" hidden="1" customHeight="1" x14ac:dyDescent="0.3">
      <c r="A170" s="44">
        <f>IF(ISBLANK(Employees[[#This Row],[Employee Name]]),"",A169+1)</f>
        <v>164</v>
      </c>
      <c r="B170" s="8" t="str">
        <f>CONCATENATE(Employees[[#This Row],[Lastname]]," ",Employees[[#This Row],[Firstname]], " ",LEFT(Employees[[#This Row],[Middlename]],1),IF(ISBLANK(Employees[[#This Row],[Middlename]])," ","."))</f>
        <v>CORTEZ MARCOS NOEL A.</v>
      </c>
      <c r="C170" s="8" t="s">
        <v>239</v>
      </c>
      <c r="D170" s="8" t="s">
        <v>649</v>
      </c>
      <c r="E170" s="8" t="s">
        <v>88</v>
      </c>
      <c r="F170" s="8" t="s">
        <v>650</v>
      </c>
      <c r="G170" s="8" t="s">
        <v>1997</v>
      </c>
      <c r="H170" s="18" t="s">
        <v>463</v>
      </c>
      <c r="I170" s="8" t="b">
        <f>COUNTIF(Employees[Employee Name],Employees[[#This Row],[Employee Name]])&gt;1</f>
        <v>0</v>
      </c>
    </row>
    <row r="171" spans="1:9" ht="30" hidden="1" customHeight="1" x14ac:dyDescent="0.3">
      <c r="A171" s="44">
        <f>IF(ISBLANK(Employees[[#This Row],[Employee Name]]),"",A170+1)</f>
        <v>165</v>
      </c>
      <c r="B171" s="8" t="str">
        <f>CONCATENATE(Employees[[#This Row],[Lastname]]," ",Employees[[#This Row],[Firstname]], " ",LEFT(Employees[[#This Row],[Middlename]],1),IF(ISBLANK(Employees[[#This Row],[Middlename]])," ","."))</f>
        <v>CORTEZ NERIFE H.</v>
      </c>
      <c r="C171" s="8" t="s">
        <v>239</v>
      </c>
      <c r="D171" s="8" t="s">
        <v>787</v>
      </c>
      <c r="E171" s="8" t="s">
        <v>788</v>
      </c>
      <c r="F171" s="8" t="s">
        <v>198</v>
      </c>
      <c r="G171" s="18" t="s">
        <v>1997</v>
      </c>
      <c r="H171" s="8" t="s">
        <v>1066</v>
      </c>
      <c r="I171" s="8" t="b">
        <f>COUNTIF(Employees[Employee Name],Employees[[#This Row],[Employee Name]])&gt;1</f>
        <v>0</v>
      </c>
    </row>
    <row r="172" spans="1:9" ht="30" hidden="1" customHeight="1" x14ac:dyDescent="0.3">
      <c r="A172" s="44">
        <f>IF(ISBLANK(Employees[[#This Row],[Employee Name]]),"",A171+1)</f>
        <v>166</v>
      </c>
      <c r="B172" s="8" t="str">
        <f>CONCATENATE(Employees[[#This Row],[Lastname]]," ",Employees[[#This Row],[Firstname]], " ",LEFT(Employees[[#This Row],[Middlename]],1),IF(ISBLANK(Employees[[#This Row],[Middlename]])," ","."))</f>
        <v>COSA PAOLA GRACE P.</v>
      </c>
      <c r="C172" s="8" t="s">
        <v>1436</v>
      </c>
      <c r="D172" s="8" t="s">
        <v>1437</v>
      </c>
      <c r="E172" s="8" t="s">
        <v>124</v>
      </c>
      <c r="F172" s="8" t="s">
        <v>1290</v>
      </c>
      <c r="G172" s="18" t="s">
        <v>1290</v>
      </c>
      <c r="H172" s="8" t="s">
        <v>1715</v>
      </c>
      <c r="I172" s="8" t="b">
        <f>COUNTIF(Employees[Employee Name],Employees[[#This Row],[Employee Name]])&gt;1</f>
        <v>0</v>
      </c>
    </row>
    <row r="173" spans="1:9" ht="30" hidden="1" customHeight="1" x14ac:dyDescent="0.3">
      <c r="A173" s="44">
        <f>IF(ISBLANK(Employees[[#This Row],[Employee Name]]),"",A172+1)</f>
        <v>167</v>
      </c>
      <c r="B173" s="8" t="str">
        <f>CONCATENATE(Employees[[#This Row],[Lastname]]," ",Employees[[#This Row],[Firstname]], " ",LEFT(Employees[[#This Row],[Middlename]],1),IF(ISBLANK(Employees[[#This Row],[Middlename]])," ","."))</f>
        <v xml:space="preserve">COSINO RIMWELL  </v>
      </c>
      <c r="C173" s="8" t="s">
        <v>1438</v>
      </c>
      <c r="D173" s="8" t="s">
        <v>1439</v>
      </c>
      <c r="E173" s="8"/>
      <c r="F173" s="8" t="s">
        <v>1711</v>
      </c>
      <c r="G173" s="18" t="s">
        <v>1290</v>
      </c>
      <c r="H173" s="8" t="s">
        <v>135</v>
      </c>
      <c r="I173" s="8" t="b">
        <f>COUNTIF(Employees[Employee Name],Employees[[#This Row],[Employee Name]])&gt;1</f>
        <v>0</v>
      </c>
    </row>
    <row r="174" spans="1:9" ht="30" hidden="1" customHeight="1" x14ac:dyDescent="0.3">
      <c r="A174" s="44">
        <f>IF(ISBLANK(Employees[[#This Row],[Employee Name]]),"",A173+1)</f>
        <v>168</v>
      </c>
      <c r="B174" s="8" t="str">
        <f>CONCATENATE(Employees[[#This Row],[Lastname]]," ",Employees[[#This Row],[Firstname]], " ",LEFT(Employees[[#This Row],[Middlename]],1),IF(ISBLANK(Employees[[#This Row],[Middlename]])," ","."))</f>
        <v>COSME CORAZON O.</v>
      </c>
      <c r="C174" s="8" t="s">
        <v>266</v>
      </c>
      <c r="D174" s="8" t="s">
        <v>1440</v>
      </c>
      <c r="E174" s="8" t="s">
        <v>581</v>
      </c>
      <c r="F174" s="8" t="s">
        <v>1290</v>
      </c>
      <c r="G174" s="18" t="s">
        <v>1290</v>
      </c>
      <c r="H174" s="8" t="s">
        <v>1710</v>
      </c>
      <c r="I174" s="8" t="b">
        <f>COUNTIF(Employees[Employee Name],Employees[[#This Row],[Employee Name]])&gt;1</f>
        <v>0</v>
      </c>
    </row>
    <row r="175" spans="1:9" ht="30" hidden="1" customHeight="1" x14ac:dyDescent="0.3">
      <c r="A175" s="44">
        <f>IF(ISBLANK(Employees[[#This Row],[Employee Name]]),"",A174+1)</f>
        <v>169</v>
      </c>
      <c r="B175" s="8" t="str">
        <f>CONCATENATE(Employees[[#This Row],[Lastname]]," ",Employees[[#This Row],[Firstname]], " ",LEFT(Employees[[#This Row],[Middlename]],1),IF(ISBLANK(Employees[[#This Row],[Middlename]])," ","."))</f>
        <v>COSME MA VICTORIA M.</v>
      </c>
      <c r="C175" s="8" t="s">
        <v>266</v>
      </c>
      <c r="D175" s="8" t="s">
        <v>267</v>
      </c>
      <c r="E175" s="8" t="s">
        <v>84</v>
      </c>
      <c r="F175" s="8" t="s">
        <v>125</v>
      </c>
      <c r="G175" s="18" t="s">
        <v>1997</v>
      </c>
      <c r="H175" s="8" t="s">
        <v>199</v>
      </c>
      <c r="I175" s="8" t="b">
        <f>COUNTIF(Employees[Employee Name],Employees[[#This Row],[Employee Name]])&gt;1</f>
        <v>0</v>
      </c>
    </row>
    <row r="176" spans="1:9" ht="30" hidden="1" customHeight="1" x14ac:dyDescent="0.3">
      <c r="A176" s="44">
        <f>IF(ISBLANK(Employees[[#This Row],[Employee Name]]),"",A175+1)</f>
        <v>170</v>
      </c>
      <c r="B176" s="8" t="str">
        <f>CONCATENATE(Employees[[#This Row],[Lastname]]," ",Employees[[#This Row],[Firstname]], " ",LEFT(Employees[[#This Row],[Middlename]],1),IF(ISBLANK(Employees[[#This Row],[Middlename]])," ","."))</f>
        <v>COSTANTE  SYLVIA C.</v>
      </c>
      <c r="C176" s="8" t="s">
        <v>986</v>
      </c>
      <c r="D176" s="8" t="s">
        <v>987</v>
      </c>
      <c r="E176" s="8" t="s">
        <v>134</v>
      </c>
      <c r="F176" s="8" t="s">
        <v>174</v>
      </c>
      <c r="G176" s="18" t="s">
        <v>1997</v>
      </c>
      <c r="H176" s="8" t="s">
        <v>331</v>
      </c>
      <c r="I176" s="8" t="b">
        <f>COUNTIF(Employees[Employee Name],Employees[[#This Row],[Employee Name]])&gt;1</f>
        <v>0</v>
      </c>
    </row>
    <row r="177" spans="1:9" ht="30" hidden="1" customHeight="1" x14ac:dyDescent="0.3">
      <c r="A177" s="44">
        <f>IF(ISBLANK(Employees[[#This Row],[Employee Name]]),"",A176+1)</f>
        <v>171</v>
      </c>
      <c r="B177" s="8" t="str">
        <f>CONCATENATE(Employees[[#This Row],[Lastname]]," ",Employees[[#This Row],[Firstname]], " ",LEFT(Employees[[#This Row],[Middlename]],1),IF(ISBLANK(Employees[[#This Row],[Middlename]])," ","."))</f>
        <v>COSTANTE HERBERT F.</v>
      </c>
      <c r="C177" s="8" t="s">
        <v>1441</v>
      </c>
      <c r="D177" s="8" t="s">
        <v>1442</v>
      </c>
      <c r="E177" s="8" t="s">
        <v>1430</v>
      </c>
      <c r="F177" s="8" t="s">
        <v>1705</v>
      </c>
      <c r="G177" s="18" t="s">
        <v>1705</v>
      </c>
      <c r="H177" s="8" t="s">
        <v>152</v>
      </c>
      <c r="I177" s="8" t="b">
        <f>COUNTIF(Employees[Employee Name],Employees[[#This Row],[Employee Name]])&gt;1</f>
        <v>0</v>
      </c>
    </row>
    <row r="178" spans="1:9" ht="30" hidden="1" customHeight="1" x14ac:dyDescent="0.3">
      <c r="A178" s="44">
        <f>IF(ISBLANK(Employees[[#This Row],[Employee Name]]),"",A177+1)</f>
        <v>172</v>
      </c>
      <c r="B178" s="8" t="str">
        <f>CONCATENATE(Employees[[#This Row],[Lastname]]," ",Employees[[#This Row],[Firstname]], " ",LEFT(Employees[[#This Row],[Middlename]],1),IF(ISBLANK(Employees[[#This Row],[Middlename]])," ","."))</f>
        <v>COTONER NELIA C.</v>
      </c>
      <c r="C178" s="8" t="s">
        <v>478</v>
      </c>
      <c r="D178" s="8" t="s">
        <v>479</v>
      </c>
      <c r="E178" s="8" t="s">
        <v>134</v>
      </c>
      <c r="F178" s="8" t="s">
        <v>480</v>
      </c>
      <c r="G178" s="18" t="s">
        <v>1997</v>
      </c>
      <c r="H178" s="8" t="s">
        <v>481</v>
      </c>
      <c r="I178" s="8" t="b">
        <f>COUNTIF(Employees[Employee Name],Employees[[#This Row],[Employee Name]])&gt;1</f>
        <v>0</v>
      </c>
    </row>
    <row r="179" spans="1:9" ht="30" hidden="1" customHeight="1" x14ac:dyDescent="0.3">
      <c r="A179" s="44">
        <f>IF(ISBLANK(Employees[[#This Row],[Employee Name]]),"",A178+1)</f>
        <v>173</v>
      </c>
      <c r="B179" s="8" t="str">
        <f>CONCATENATE(Employees[[#This Row],[Lastname]]," ",Employees[[#This Row],[Firstname]], " ",LEFT(Employees[[#This Row],[Middlename]],1),IF(ISBLANK(Employees[[#This Row],[Middlename]])," ","."))</f>
        <v>CREUS SAMUEL A.</v>
      </c>
      <c r="C179" s="18" t="s">
        <v>785</v>
      </c>
      <c r="D179" s="18" t="s">
        <v>2077</v>
      </c>
      <c r="E179" s="18" t="s">
        <v>88</v>
      </c>
      <c r="F179" s="18" t="s">
        <v>2078</v>
      </c>
      <c r="G179" s="8"/>
      <c r="H179" s="18" t="s">
        <v>2069</v>
      </c>
      <c r="I179" s="8" t="b">
        <f>COUNTIF(Employees[Employee Name],Employees[[#This Row],[Employee Name]])&gt;1</f>
        <v>0</v>
      </c>
    </row>
    <row r="180" spans="1:9" ht="30" hidden="1" customHeight="1" x14ac:dyDescent="0.3">
      <c r="A180" s="44">
        <f>IF(ISBLANK(Employees[[#This Row],[Employee Name]]),"",A179+1)</f>
        <v>174</v>
      </c>
      <c r="B180" s="8" t="str">
        <f>CONCATENATE(Employees[[#This Row],[Lastname]]," ",Employees[[#This Row],[Firstname]], " ",LEFT(Employees[[#This Row],[Middlename]],1),IF(ISBLANK(Employees[[#This Row],[Middlename]])," ","."))</f>
        <v>CRIZALDO THELMA U.</v>
      </c>
      <c r="C180" s="8" t="s">
        <v>827</v>
      </c>
      <c r="D180" s="8" t="s">
        <v>828</v>
      </c>
      <c r="E180" s="8" t="s">
        <v>594</v>
      </c>
      <c r="F180" s="8" t="s">
        <v>162</v>
      </c>
      <c r="G180" s="8" t="s">
        <v>1997</v>
      </c>
      <c r="H180" s="8" t="s">
        <v>135</v>
      </c>
      <c r="I180" s="8" t="b">
        <f>COUNTIF(Employees[Employee Name],Employees[[#This Row],[Employee Name]])&gt;1</f>
        <v>0</v>
      </c>
    </row>
    <row r="181" spans="1:9" ht="30" hidden="1" customHeight="1" x14ac:dyDescent="0.3">
      <c r="A181" s="44">
        <f>IF(ISBLANK(Employees[[#This Row],[Employee Name]]),"",A180+1)</f>
        <v>175</v>
      </c>
      <c r="B181" s="8" t="str">
        <f>CONCATENATE(Employees[[#This Row],[Lastname]]," ",Employees[[#This Row],[Firstname]], " ",LEFT(Employees[[#This Row],[Middlename]],1),IF(ISBLANK(Employees[[#This Row],[Middlename]])," ","."))</f>
        <v>CROOX VALERIE R.</v>
      </c>
      <c r="C181" s="8" t="s">
        <v>1443</v>
      </c>
      <c r="D181" s="8" t="s">
        <v>1444</v>
      </c>
      <c r="E181" s="8" t="s">
        <v>1445</v>
      </c>
      <c r="F181" s="8" t="s">
        <v>1290</v>
      </c>
      <c r="G181" s="18" t="s">
        <v>1290</v>
      </c>
      <c r="H181" s="8" t="s">
        <v>97</v>
      </c>
      <c r="I181" s="8" t="b">
        <f>COUNTIF(Employees[Employee Name],Employees[[#This Row],[Employee Name]])&gt;1</f>
        <v>0</v>
      </c>
    </row>
    <row r="182" spans="1:9" ht="30" hidden="1" customHeight="1" x14ac:dyDescent="0.3">
      <c r="A182" s="44">
        <f>IF(ISBLANK(Employees[[#This Row],[Employee Name]]),"",A181+1)</f>
        <v>176</v>
      </c>
      <c r="B182" s="8" t="str">
        <f>CONCATENATE(Employees[[#This Row],[Lastname]]," ",Employees[[#This Row],[Firstname]], " ",LEFT(Employees[[#This Row],[Middlename]],1),IF(ISBLANK(Employees[[#This Row],[Middlename]])," ","."))</f>
        <v>CRUZADA MAGDALENA A.</v>
      </c>
      <c r="C182" s="8" t="s">
        <v>495</v>
      </c>
      <c r="D182" s="8" t="s">
        <v>496</v>
      </c>
      <c r="E182" s="8" t="s">
        <v>510</v>
      </c>
      <c r="F182" s="8" t="s">
        <v>170</v>
      </c>
      <c r="G182" s="18" t="s">
        <v>1997</v>
      </c>
      <c r="H182" s="8" t="s">
        <v>481</v>
      </c>
      <c r="I182" s="8" t="b">
        <f>COUNTIF(Employees[Employee Name],Employees[[#This Row],[Employee Name]])&gt;1</f>
        <v>0</v>
      </c>
    </row>
    <row r="183" spans="1:9" ht="30" hidden="1" customHeight="1" x14ac:dyDescent="0.3">
      <c r="A183" s="44">
        <f>IF(ISBLANK(Employees[[#This Row],[Employee Name]]),"",A182+1)</f>
        <v>177</v>
      </c>
      <c r="B183" s="8" t="str">
        <f>CONCATENATE(Employees[[#This Row],[Lastname]]," ",Employees[[#This Row],[Firstname]], " ",LEFT(Employees[[#This Row],[Middlename]],1),IF(ISBLANK(Employees[[#This Row],[Middlename]])," ","."))</f>
        <v>CUENO FLOR M.</v>
      </c>
      <c r="C183" s="8" t="s">
        <v>1446</v>
      </c>
      <c r="D183" s="8" t="s">
        <v>1447</v>
      </c>
      <c r="E183" s="8" t="s">
        <v>554</v>
      </c>
      <c r="F183" s="8" t="s">
        <v>1290</v>
      </c>
      <c r="G183" s="18" t="s">
        <v>1290</v>
      </c>
      <c r="H183" s="8" t="s">
        <v>199</v>
      </c>
      <c r="I183" s="8" t="b">
        <f>COUNTIF(Employees[Employee Name],Employees[[#This Row],[Employee Name]])&gt;1</f>
        <v>0</v>
      </c>
    </row>
    <row r="184" spans="1:9" ht="30" hidden="1" customHeight="1" x14ac:dyDescent="0.3">
      <c r="A184" s="44">
        <f>IF(ISBLANK(Employees[[#This Row],[Employee Name]]),"",A183+1)</f>
        <v>178</v>
      </c>
      <c r="B184" s="8" t="str">
        <f>CONCATENATE(Employees[[#This Row],[Lastname]]," ",Employees[[#This Row],[Firstname]], " ",LEFT(Employees[[#This Row],[Middlename]],1),IF(ISBLANK(Employees[[#This Row],[Middlename]])," ","."))</f>
        <v>CUIZON DAYLIN M.</v>
      </c>
      <c r="C184" s="18" t="s">
        <v>2060</v>
      </c>
      <c r="D184" s="18" t="s">
        <v>2061</v>
      </c>
      <c r="E184" s="18" t="s">
        <v>2064</v>
      </c>
      <c r="F184" s="18" t="s">
        <v>2062</v>
      </c>
      <c r="G184" s="18" t="s">
        <v>1290</v>
      </c>
      <c r="H184" s="18" t="s">
        <v>1066</v>
      </c>
      <c r="I184" s="8" t="b">
        <f>COUNTIF(Employees[Employee Name],Employees[[#This Row],[Employee Name]])&gt;1</f>
        <v>0</v>
      </c>
    </row>
    <row r="185" spans="1:9" ht="30" hidden="1" customHeight="1" x14ac:dyDescent="0.3">
      <c r="A185" s="44">
        <f>IF(ISBLANK(Employees[[#This Row],[Employee Name]]),"",A184+1)</f>
        <v>179</v>
      </c>
      <c r="B185" s="8" t="str">
        <f>CONCATENATE(Employees[[#This Row],[Lastname]]," ",Employees[[#This Row],[Firstname]], " ",LEFT(Employees[[#This Row],[Middlename]],1),IF(ISBLANK(Employees[[#This Row],[Middlename]])," ","."))</f>
        <v xml:space="preserve">DAIZ PAUL MICHAEL  </v>
      </c>
      <c r="C185" s="18" t="s">
        <v>2393</v>
      </c>
      <c r="D185" s="18" t="s">
        <v>2394</v>
      </c>
      <c r="E185" s="18"/>
      <c r="F185" s="18" t="s">
        <v>2279</v>
      </c>
      <c r="G185" s="18"/>
      <c r="H185" s="18" t="s">
        <v>2395</v>
      </c>
      <c r="I185" s="8" t="b">
        <f>COUNTIF(Employees[Employee Name],Employees[[#This Row],[Employee Name]])&gt;1</f>
        <v>0</v>
      </c>
    </row>
    <row r="186" spans="1:9" ht="30" hidden="1" customHeight="1" x14ac:dyDescent="0.3">
      <c r="A186" s="44">
        <f>IF(ISBLANK(Employees[[#This Row],[Employee Name]]),"",A185+1)</f>
        <v>180</v>
      </c>
      <c r="B186" s="8" t="str">
        <f>CONCATENATE(Employees[[#This Row],[Lastname]]," ",Employees[[#This Row],[Firstname]], " ",LEFT(Employees[[#This Row],[Middlename]],1),IF(ISBLANK(Employees[[#This Row],[Middlename]])," ","."))</f>
        <v>DAÑO ALMA R.</v>
      </c>
      <c r="C186" s="8" t="s">
        <v>1312</v>
      </c>
      <c r="D186" s="8" t="s">
        <v>87</v>
      </c>
      <c r="E186" s="8" t="s">
        <v>154</v>
      </c>
      <c r="F186" s="8" t="s">
        <v>198</v>
      </c>
      <c r="G186" s="18" t="s">
        <v>1997</v>
      </c>
      <c r="H186" s="8" t="s">
        <v>439</v>
      </c>
      <c r="I186" s="8" t="b">
        <f>COUNTIF(Employees[Employee Name],Employees[[#This Row],[Employee Name]])&gt;1</f>
        <v>0</v>
      </c>
    </row>
    <row r="187" spans="1:9" ht="30" hidden="1" customHeight="1" x14ac:dyDescent="0.3">
      <c r="A187" s="44">
        <f>IF(ISBLANK(Employees[[#This Row],[Employee Name]]),"",A186+1)</f>
        <v>181</v>
      </c>
      <c r="B187" s="8" t="str">
        <f>CONCATENATE(Employees[[#This Row],[Lastname]]," ",Employees[[#This Row],[Firstname]], " ",LEFT(Employees[[#This Row],[Middlename]],1),IF(ISBLANK(Employees[[#This Row],[Middlename]])," ","."))</f>
        <v>DATU SHIRLEY G.</v>
      </c>
      <c r="C187" s="8" t="s">
        <v>1448</v>
      </c>
      <c r="D187" s="8" t="s">
        <v>1449</v>
      </c>
      <c r="E187" s="8" t="s">
        <v>1450</v>
      </c>
      <c r="F187" s="8" t="s">
        <v>1716</v>
      </c>
      <c r="G187" s="18" t="s">
        <v>1290</v>
      </c>
      <c r="H187" s="8" t="s">
        <v>97</v>
      </c>
      <c r="I187" s="8" t="b">
        <f>COUNTIF(Employees[Employee Name],Employees[[#This Row],[Employee Name]])&gt;1</f>
        <v>0</v>
      </c>
    </row>
    <row r="188" spans="1:9" ht="30" hidden="1" customHeight="1" x14ac:dyDescent="0.3">
      <c r="A188" s="44">
        <f>IF(ISBLANK(Employees[[#This Row],[Employee Name]]),"",A187+1)</f>
        <v>182</v>
      </c>
      <c r="B188" s="8" t="str">
        <f>CONCATENATE(Employees[[#This Row],[Lastname]]," ",Employees[[#This Row],[Firstname]], " ",LEFT(Employees[[#This Row],[Middlename]],1),IF(ISBLANK(Employees[[#This Row],[Middlename]])," ","."))</f>
        <v>DAVID MELANIE D.</v>
      </c>
      <c r="C188" s="8" t="s">
        <v>1451</v>
      </c>
      <c r="D188" s="8" t="s">
        <v>705</v>
      </c>
      <c r="E188" s="8" t="s">
        <v>100</v>
      </c>
      <c r="F188" s="8" t="s">
        <v>1290</v>
      </c>
      <c r="G188" s="18" t="s">
        <v>1290</v>
      </c>
      <c r="H188" s="8" t="s">
        <v>1710</v>
      </c>
      <c r="I188" s="8" t="b">
        <f>COUNTIF(Employees[Employee Name],Employees[[#This Row],[Employee Name]])&gt;1</f>
        <v>0</v>
      </c>
    </row>
    <row r="189" spans="1:9" ht="30" hidden="1" customHeight="1" x14ac:dyDescent="0.3">
      <c r="A189" s="44">
        <f>IF(ISBLANK(Employees[[#This Row],[Employee Name]]),"",A188+1)</f>
        <v>183</v>
      </c>
      <c r="B189" s="8" t="str">
        <f>CONCATENATE(Employees[[#This Row],[Lastname]]," ",Employees[[#This Row],[Firstname]], " ",LEFT(Employees[[#This Row],[Middlename]],1),IF(ISBLANK(Employees[[#This Row],[Middlename]])," ","."))</f>
        <v>DE ASIS JANETTE D.</v>
      </c>
      <c r="C189" s="8" t="s">
        <v>1452</v>
      </c>
      <c r="D189" s="8" t="s">
        <v>1453</v>
      </c>
      <c r="E189" s="8" t="s">
        <v>119</v>
      </c>
      <c r="F189" s="8" t="s">
        <v>1290</v>
      </c>
      <c r="G189" s="18" t="s">
        <v>1290</v>
      </c>
      <c r="H189" s="8" t="s">
        <v>152</v>
      </c>
      <c r="I189" s="8" t="b">
        <f>COUNTIF(Employees[Employee Name],Employees[[#This Row],[Employee Name]])&gt;1</f>
        <v>0</v>
      </c>
    </row>
    <row r="190" spans="1:9" ht="30" hidden="1" customHeight="1" x14ac:dyDescent="0.3">
      <c r="A190" s="44">
        <f>IF(ISBLANK(Employees[[#This Row],[Employee Name]]),"",A189+1)</f>
        <v>184</v>
      </c>
      <c r="B190" s="8" t="str">
        <f>CONCATENATE(Employees[[#This Row],[Lastname]]," ",Employees[[#This Row],[Firstname]], " ",LEFT(Employees[[#This Row],[Middlename]],1),IF(ISBLANK(Employees[[#This Row],[Middlename]])," ","."))</f>
        <v>DE CASTRO ROSS EIZALHYNNE A.</v>
      </c>
      <c r="C190" s="8" t="s">
        <v>453</v>
      </c>
      <c r="D190" s="18" t="s">
        <v>2355</v>
      </c>
      <c r="E190" s="18" t="s">
        <v>284</v>
      </c>
      <c r="F190" s="18" t="s">
        <v>1288</v>
      </c>
      <c r="G190" s="18" t="s">
        <v>1290</v>
      </c>
      <c r="H190" s="18" t="s">
        <v>361</v>
      </c>
      <c r="I190" s="8" t="b">
        <f>COUNTIF(Employees[Employee Name],Employees[[#This Row],[Employee Name]])&gt;1</f>
        <v>0</v>
      </c>
    </row>
    <row r="191" spans="1:9" ht="30" hidden="1" customHeight="1" x14ac:dyDescent="0.3">
      <c r="A191" s="44">
        <f>IF(ISBLANK(Employees[[#This Row],[Employee Name]]),"",A190+1)</f>
        <v>185</v>
      </c>
      <c r="B191" s="8" t="str">
        <f>CONCATENATE(Employees[[#This Row],[Lastname]]," ",Employees[[#This Row],[Firstname]], " ",LEFT(Employees[[#This Row],[Middlename]],1),IF(ISBLANK(Employees[[#This Row],[Middlename]])," ","."))</f>
        <v>DE CASTRO  CHRISTINE JEAN D.</v>
      </c>
      <c r="C191" s="8" t="s">
        <v>453</v>
      </c>
      <c r="D191" s="8" t="s">
        <v>1454</v>
      </c>
      <c r="E191" s="8" t="s">
        <v>119</v>
      </c>
      <c r="F191" s="8" t="s">
        <v>1290</v>
      </c>
      <c r="G191" s="18" t="s">
        <v>1290</v>
      </c>
      <c r="H191" s="8" t="s">
        <v>213</v>
      </c>
      <c r="I191" s="8" t="b">
        <f>COUNTIF(Employees[Employee Name],Employees[[#This Row],[Employee Name]])&gt;1</f>
        <v>0</v>
      </c>
    </row>
    <row r="192" spans="1:9" ht="30" hidden="1" customHeight="1" x14ac:dyDescent="0.3">
      <c r="A192" s="44">
        <f>IF(ISBLANK(Employees[[#This Row],[Employee Name]]),"",A191+1)</f>
        <v>186</v>
      </c>
      <c r="B192" s="8" t="str">
        <f>CONCATENATE(Employees[[#This Row],[Lastname]]," ",Employees[[#This Row],[Firstname]], " ",LEFT(Employees[[#This Row],[Middlename]],1),IF(ISBLANK(Employees[[#This Row],[Middlename]])," ","."))</f>
        <v>DE CASTRO JENELYN I.</v>
      </c>
      <c r="C192" s="8" t="s">
        <v>453</v>
      </c>
      <c r="D192" s="8" t="s">
        <v>2330</v>
      </c>
      <c r="E192" s="8" t="s">
        <v>2331</v>
      </c>
      <c r="F192" s="8" t="s">
        <v>125</v>
      </c>
      <c r="G192" s="8" t="s">
        <v>1997</v>
      </c>
      <c r="H192" s="8" t="s">
        <v>1706</v>
      </c>
      <c r="I192" s="8" t="b">
        <f>COUNTIF(Employees[Employee Name],Employees[[#This Row],[Employee Name]])&gt;1</f>
        <v>0</v>
      </c>
    </row>
    <row r="193" spans="1:9" ht="30" hidden="1" customHeight="1" x14ac:dyDescent="0.3">
      <c r="A193" s="44">
        <f>IF(ISBLANK(Employees[[#This Row],[Employee Name]]),"",A192+1)</f>
        <v>187</v>
      </c>
      <c r="B193" s="8" t="str">
        <f>CONCATENATE(Employees[[#This Row],[Lastname]]," ",Employees[[#This Row],[Firstname]], " ",LEFT(Employees[[#This Row],[Middlename]],1),IF(ISBLANK(Employees[[#This Row],[Middlename]])," ","."))</f>
        <v>DE CASTRO JOSEPH NHOEL T.</v>
      </c>
      <c r="C193" s="8" t="s">
        <v>453</v>
      </c>
      <c r="D193" s="8" t="s">
        <v>954</v>
      </c>
      <c r="E193" s="8" t="s">
        <v>952</v>
      </c>
      <c r="F193" s="8" t="s">
        <v>953</v>
      </c>
      <c r="G193" s="8" t="s">
        <v>1997</v>
      </c>
      <c r="H193" s="8" t="s">
        <v>537</v>
      </c>
      <c r="I193" s="8" t="b">
        <f>COUNTIF(Employees[Employee Name],Employees[[#This Row],[Employee Name]])&gt;1</f>
        <v>0</v>
      </c>
    </row>
    <row r="194" spans="1:9" ht="30" hidden="1" customHeight="1" x14ac:dyDescent="0.3">
      <c r="A194" s="44">
        <f>IF(ISBLANK(Employees[[#This Row],[Employee Name]]),"",A193+1)</f>
        <v>188</v>
      </c>
      <c r="B194" s="8" t="str">
        <f>CONCATENATE(Employees[[#This Row],[Lastname]]," ",Employees[[#This Row],[Firstname]], " ",LEFT(Employees[[#This Row],[Middlename]],1),IF(ISBLANK(Employees[[#This Row],[Middlename]])," ","."))</f>
        <v>DE CASTRO JUANITA M.</v>
      </c>
      <c r="C194" s="8" t="s">
        <v>453</v>
      </c>
      <c r="D194" s="8" t="s">
        <v>454</v>
      </c>
      <c r="E194" s="8" t="s">
        <v>84</v>
      </c>
      <c r="F194" s="8" t="s">
        <v>455</v>
      </c>
      <c r="G194" s="18" t="s">
        <v>1997</v>
      </c>
      <c r="H194" s="8" t="s">
        <v>271</v>
      </c>
      <c r="I194" s="8" t="b">
        <f>COUNTIF(Employees[Employee Name],Employees[[#This Row],[Employee Name]])&gt;1</f>
        <v>0</v>
      </c>
    </row>
    <row r="195" spans="1:9" ht="30" hidden="1" customHeight="1" x14ac:dyDescent="0.3">
      <c r="A195" s="44">
        <f>IF(ISBLANK(Employees[[#This Row],[Employee Name]]),"",A194+1)</f>
        <v>189</v>
      </c>
      <c r="B195" s="8" t="str">
        <f>CONCATENATE(Employees[[#This Row],[Lastname]]," ",Employees[[#This Row],[Firstname]], " ",LEFT(Employees[[#This Row],[Middlename]],1),IF(ISBLANK(Employees[[#This Row],[Middlename]])," ","."))</f>
        <v>DE CASTRO MARYLEN A.</v>
      </c>
      <c r="C195" s="18" t="s">
        <v>453</v>
      </c>
      <c r="D195" s="18" t="s">
        <v>2117</v>
      </c>
      <c r="E195" s="18" t="s">
        <v>88</v>
      </c>
      <c r="F195" s="18" t="s">
        <v>2118</v>
      </c>
      <c r="G195" s="8"/>
      <c r="H195" s="18" t="s">
        <v>141</v>
      </c>
      <c r="I195" s="8" t="b">
        <f>COUNTIF(Employees[Employee Name],Employees[[#This Row],[Employee Name]])&gt;1</f>
        <v>0</v>
      </c>
    </row>
    <row r="196" spans="1:9" ht="30" hidden="1" customHeight="1" x14ac:dyDescent="0.3">
      <c r="A196" s="44">
        <f>IF(ISBLANK(Employees[[#This Row],[Employee Name]]),"",A195+1)</f>
        <v>190</v>
      </c>
      <c r="B196" s="8" t="str">
        <f>CONCATENATE(Employees[[#This Row],[Lastname]]," ",Employees[[#This Row],[Firstname]], " ",LEFT(Employees[[#This Row],[Middlename]],1),IF(ISBLANK(Employees[[#This Row],[Middlename]])," ","."))</f>
        <v>DE GRANO  RONALEI P.</v>
      </c>
      <c r="C196" s="18" t="s">
        <v>2203</v>
      </c>
      <c r="D196" s="18" t="s">
        <v>2204</v>
      </c>
      <c r="E196" s="18" t="s">
        <v>124</v>
      </c>
      <c r="F196" s="18" t="s">
        <v>1290</v>
      </c>
      <c r="G196" s="8"/>
      <c r="H196" s="18" t="s">
        <v>2054</v>
      </c>
      <c r="I196" s="8" t="b">
        <f>COUNTIF(Employees[Employee Name],Employees[[#This Row],[Employee Name]])&gt;1</f>
        <v>0</v>
      </c>
    </row>
    <row r="197" spans="1:9" ht="30" hidden="1" customHeight="1" x14ac:dyDescent="0.3">
      <c r="A197" s="44">
        <f>IF(ISBLANK(Employees[[#This Row],[Employee Name]]),"",A196+1)</f>
        <v>191</v>
      </c>
      <c r="B197" s="8" t="str">
        <f>CONCATENATE(Employees[[#This Row],[Lastname]]," ",Employees[[#This Row],[Firstname]], " ",LEFT(Employees[[#This Row],[Middlename]],1),IF(ISBLANK(Employees[[#This Row],[Middlename]])," ","."))</f>
        <v>DE GRANO LIUSA R.</v>
      </c>
      <c r="C197" s="8" t="s">
        <v>416</v>
      </c>
      <c r="D197" s="8" t="s">
        <v>768</v>
      </c>
      <c r="E197" s="8" t="s">
        <v>330</v>
      </c>
      <c r="F197" s="8" t="s">
        <v>125</v>
      </c>
      <c r="G197" s="18" t="s">
        <v>1997</v>
      </c>
      <c r="H197" s="8" t="s">
        <v>103</v>
      </c>
      <c r="I197" s="8" t="b">
        <f>COUNTIF(Employees[Employee Name],Employees[[#This Row],[Employee Name]])&gt;1</f>
        <v>0</v>
      </c>
    </row>
    <row r="198" spans="1:9" ht="30" hidden="1" customHeight="1" x14ac:dyDescent="0.3">
      <c r="A198" s="44">
        <f>IF(ISBLANK(Employees[[#This Row],[Employee Name]]),"",A197+1)</f>
        <v>192</v>
      </c>
      <c r="B198" s="8" t="str">
        <f>CONCATENATE(Employees[[#This Row],[Lastname]]," ",Employees[[#This Row],[Firstname]], " ",LEFT(Employees[[#This Row],[Middlename]],1),IF(ISBLANK(Employees[[#This Row],[Middlename]])," ","."))</f>
        <v>DE GRANO MA. ERLINDA F.</v>
      </c>
      <c r="C198" s="8" t="s">
        <v>416</v>
      </c>
      <c r="D198" s="8" t="s">
        <v>417</v>
      </c>
      <c r="E198" s="8" t="s">
        <v>237</v>
      </c>
      <c r="F198" s="8" t="s">
        <v>125</v>
      </c>
      <c r="G198" s="18" t="s">
        <v>1997</v>
      </c>
      <c r="H198" s="8" t="s">
        <v>103</v>
      </c>
      <c r="I198" s="8" t="b">
        <f>COUNTIF(Employees[Employee Name],Employees[[#This Row],[Employee Name]])&gt;1</f>
        <v>0</v>
      </c>
    </row>
    <row r="199" spans="1:9" ht="30" hidden="1" customHeight="1" x14ac:dyDescent="0.3">
      <c r="A199" s="44">
        <f>IF(ISBLANK(Employees[[#This Row],[Employee Name]]),"",A198+1)</f>
        <v>193</v>
      </c>
      <c r="B199" s="8" t="str">
        <f>CONCATENATE(Employees[[#This Row],[Lastname]]," ",Employees[[#This Row],[Firstname]], " ",LEFT(Employees[[#This Row],[Middlename]],1),IF(ISBLANK(Employees[[#This Row],[Middlename]])," ","."))</f>
        <v>DE GUIA MARIVIC B.</v>
      </c>
      <c r="C199" s="8" t="s">
        <v>1455</v>
      </c>
      <c r="D199" s="8" t="s">
        <v>1456</v>
      </c>
      <c r="E199" s="8" t="s">
        <v>1457</v>
      </c>
      <c r="F199" s="8" t="s">
        <v>1705</v>
      </c>
      <c r="G199" s="18" t="s">
        <v>1705</v>
      </c>
      <c r="H199" s="8" t="s">
        <v>1706</v>
      </c>
      <c r="I199" s="8" t="b">
        <f>COUNTIF(Employees[Employee Name],Employees[[#This Row],[Employee Name]])&gt;1</f>
        <v>0</v>
      </c>
    </row>
    <row r="200" spans="1:9" ht="30" hidden="1" customHeight="1" x14ac:dyDescent="0.3">
      <c r="A200" s="44">
        <f>IF(ISBLANK(Employees[[#This Row],[Employee Name]]),"",A199+1)</f>
        <v>194</v>
      </c>
      <c r="B200" s="8" t="str">
        <f>CONCATENATE(Employees[[#This Row],[Lastname]]," ",Employees[[#This Row],[Firstname]], " ",LEFT(Employees[[#This Row],[Middlename]],1),IF(ISBLANK(Employees[[#This Row],[Middlename]])," ","."))</f>
        <v xml:space="preserve">DE GUZMAN CLEMENTE  </v>
      </c>
      <c r="C200" s="8" t="s">
        <v>164</v>
      </c>
      <c r="D200" s="8" t="s">
        <v>1458</v>
      </c>
      <c r="E200" s="8"/>
      <c r="F200" s="8" t="s">
        <v>1290</v>
      </c>
      <c r="G200" s="18" t="s">
        <v>1290</v>
      </c>
      <c r="H200" s="8" t="s">
        <v>97</v>
      </c>
      <c r="I200" s="8" t="b">
        <f>COUNTIF(Employees[Employee Name],Employees[[#This Row],[Employee Name]])&gt;1</f>
        <v>0</v>
      </c>
    </row>
    <row r="201" spans="1:9" ht="30" hidden="1" customHeight="1" x14ac:dyDescent="0.3">
      <c r="A201" s="44">
        <f>IF(ISBLANK(Employees[[#This Row],[Employee Name]]),"",A200+1)</f>
        <v>195</v>
      </c>
      <c r="B201" s="8" t="str">
        <f>CONCATENATE(Employees[[#This Row],[Lastname]]," ",Employees[[#This Row],[Firstname]], " ",LEFT(Employees[[#This Row],[Middlename]],1),IF(ISBLANK(Employees[[#This Row],[Middlename]])," ","."))</f>
        <v>DE GUZMAN RONALD ANDREW G.</v>
      </c>
      <c r="C201" s="8" t="s">
        <v>164</v>
      </c>
      <c r="D201" s="8" t="s">
        <v>165</v>
      </c>
      <c r="E201" s="8" t="s">
        <v>807</v>
      </c>
      <c r="F201" s="8" t="s">
        <v>96</v>
      </c>
      <c r="G201" s="8" t="s">
        <v>1997</v>
      </c>
      <c r="H201" s="8" t="s">
        <v>135</v>
      </c>
      <c r="I201" s="8" t="b">
        <f>COUNTIF(Employees[Employee Name],Employees[[#This Row],[Employee Name]])&gt;1</f>
        <v>0</v>
      </c>
    </row>
    <row r="202" spans="1:9" ht="30" hidden="1" customHeight="1" x14ac:dyDescent="0.3">
      <c r="A202" s="44">
        <f>IF(ISBLANK(Employees[[#This Row],[Employee Name]]),"",A201+1)</f>
        <v>196</v>
      </c>
      <c r="B202" s="8" t="str">
        <f>CONCATENATE(Employees[[#This Row],[Lastname]]," ",Employees[[#This Row],[Firstname]], " ",LEFT(Employees[[#This Row],[Middlename]],1),IF(ISBLANK(Employees[[#This Row],[Middlename]])," ","."))</f>
        <v>DE LARA GRACE L.</v>
      </c>
      <c r="C202" s="8" t="s">
        <v>1459</v>
      </c>
      <c r="D202" s="8" t="s">
        <v>1460</v>
      </c>
      <c r="E202" s="8" t="s">
        <v>1461</v>
      </c>
      <c r="F202" s="8" t="s">
        <v>1290</v>
      </c>
      <c r="G202" s="18" t="s">
        <v>1290</v>
      </c>
      <c r="H202" s="8" t="s">
        <v>97</v>
      </c>
      <c r="I202" s="8" t="b">
        <f>COUNTIF(Employees[Employee Name],Employees[[#This Row],[Employee Name]])&gt;1</f>
        <v>0</v>
      </c>
    </row>
    <row r="203" spans="1:9" ht="30" hidden="1" customHeight="1" x14ac:dyDescent="0.3">
      <c r="A203" s="44">
        <f>IF(ISBLANK(Employees[[#This Row],[Employee Name]]),"",A202+1)</f>
        <v>197</v>
      </c>
      <c r="B203" s="8" t="str">
        <f>CONCATENATE(Employees[[#This Row],[Lastname]]," ",Employees[[#This Row],[Firstname]], " ",LEFT(Employees[[#This Row],[Middlename]],1),IF(ISBLANK(Employees[[#This Row],[Middlename]])," ","."))</f>
        <v>DE LEON ANALITA B.</v>
      </c>
      <c r="C203" s="8" t="s">
        <v>1462</v>
      </c>
      <c r="D203" s="8" t="s">
        <v>1463</v>
      </c>
      <c r="E203" s="8" t="s">
        <v>342</v>
      </c>
      <c r="F203" s="8" t="s">
        <v>1290</v>
      </c>
      <c r="G203" s="18" t="s">
        <v>1290</v>
      </c>
      <c r="H203" s="8" t="s">
        <v>199</v>
      </c>
      <c r="I203" s="8" t="b">
        <f>COUNTIF(Employees[Employee Name],Employees[[#This Row],[Employee Name]])&gt;1</f>
        <v>0</v>
      </c>
    </row>
    <row r="204" spans="1:9" ht="30" hidden="1" customHeight="1" x14ac:dyDescent="0.3">
      <c r="A204" s="44">
        <f>IF(ISBLANK(Employees[[#This Row],[Employee Name]]),"",A203+1)</f>
        <v>198</v>
      </c>
      <c r="B204" s="8" t="str">
        <f>CONCATENATE(Employees[[#This Row],[Lastname]]," ",Employees[[#This Row],[Firstname]], " ",LEFT(Employees[[#This Row],[Middlename]],1),IF(ISBLANK(Employees[[#This Row],[Middlename]])," ","."))</f>
        <v xml:space="preserve">DE LUNA ERNESTO  </v>
      </c>
      <c r="C204" s="8" t="s">
        <v>989</v>
      </c>
      <c r="D204" s="8" t="s">
        <v>905</v>
      </c>
      <c r="E204" s="8"/>
      <c r="F204" s="8" t="s">
        <v>198</v>
      </c>
      <c r="G204" s="18" t="s">
        <v>1997</v>
      </c>
      <c r="H204" s="8" t="s">
        <v>590</v>
      </c>
      <c r="I204" s="8" t="b">
        <f>COUNTIF(Employees[Employee Name],Employees[[#This Row],[Employee Name]])&gt;1</f>
        <v>0</v>
      </c>
    </row>
    <row r="205" spans="1:9" ht="30" hidden="1" customHeight="1" x14ac:dyDescent="0.3">
      <c r="A205" s="44">
        <f>IF(ISBLANK(Employees[[#This Row],[Employee Name]]),"",A204+1)</f>
        <v>199</v>
      </c>
      <c r="B205" s="8" t="str">
        <f>CONCATENATE(Employees[[#This Row],[Lastname]]," ",Employees[[#This Row],[Firstname]], " ",LEFT(Employees[[#This Row],[Middlename]],1),IF(ISBLANK(Employees[[#This Row],[Middlename]])," ","."))</f>
        <v>DE OCAMPO ALMA A.</v>
      </c>
      <c r="C205" s="8" t="s">
        <v>359</v>
      </c>
      <c r="D205" s="8" t="s">
        <v>87</v>
      </c>
      <c r="E205" s="8" t="s">
        <v>1274</v>
      </c>
      <c r="F205" s="8" t="s">
        <v>125</v>
      </c>
      <c r="G205" s="18" t="s">
        <v>1997</v>
      </c>
      <c r="H205" s="8" t="s">
        <v>103</v>
      </c>
      <c r="I205" s="8" t="b">
        <f>COUNTIF(Employees[Employee Name],Employees[[#This Row],[Employee Name]])&gt;1</f>
        <v>0</v>
      </c>
    </row>
    <row r="206" spans="1:9" ht="30" hidden="1" customHeight="1" x14ac:dyDescent="0.3">
      <c r="A206" s="44">
        <f>IF(ISBLANK(Employees[[#This Row],[Employee Name]]),"",A205+1)</f>
        <v>200</v>
      </c>
      <c r="B206" s="8" t="str">
        <f>CONCATENATE(Employees[[#This Row],[Lastname]]," ",Employees[[#This Row],[Firstname]], " ",LEFT(Employees[[#This Row],[Middlename]],1),IF(ISBLANK(Employees[[#This Row],[Middlename]])," ","."))</f>
        <v>DE OCAMPO MA. ELENA D.</v>
      </c>
      <c r="C206" s="8" t="s">
        <v>359</v>
      </c>
      <c r="D206" s="8" t="s">
        <v>360</v>
      </c>
      <c r="E206" s="8" t="s">
        <v>119</v>
      </c>
      <c r="F206" s="8" t="s">
        <v>125</v>
      </c>
      <c r="G206" s="18" t="s">
        <v>1997</v>
      </c>
      <c r="H206" s="8" t="s">
        <v>361</v>
      </c>
      <c r="I206" s="8" t="b">
        <f>COUNTIF(Employees[Employee Name],Employees[[#This Row],[Employee Name]])&gt;1</f>
        <v>0</v>
      </c>
    </row>
    <row r="207" spans="1:9" ht="30" hidden="1" customHeight="1" x14ac:dyDescent="0.3">
      <c r="A207" s="44">
        <f>IF(ISBLANK(Employees[[#This Row],[Employee Name]]),"",A206+1)</f>
        <v>201</v>
      </c>
      <c r="B207" s="8" t="str">
        <f>CONCATENATE(Employees[[#This Row],[Lastname]]," ",Employees[[#This Row],[Firstname]], " ",LEFT(Employees[[#This Row],[Middlename]],1),IF(ISBLANK(Employees[[#This Row],[Middlename]])," ","."))</f>
        <v>DE OCAMPO MARISSA B.</v>
      </c>
      <c r="C207" s="8" t="s">
        <v>359</v>
      </c>
      <c r="D207" s="8" t="s">
        <v>185</v>
      </c>
      <c r="E207" s="8" t="s">
        <v>145</v>
      </c>
      <c r="F207" s="8" t="s">
        <v>486</v>
      </c>
      <c r="G207" s="8" t="s">
        <v>1997</v>
      </c>
      <c r="H207" s="8" t="s">
        <v>487</v>
      </c>
      <c r="I207" s="8" t="b">
        <f>COUNTIF(Employees[Employee Name],Employees[[#This Row],[Employee Name]])&gt;1</f>
        <v>0</v>
      </c>
    </row>
    <row r="208" spans="1:9" ht="30" hidden="1" customHeight="1" x14ac:dyDescent="0.3">
      <c r="A208" s="44">
        <f>IF(ISBLANK(Employees[[#This Row],[Employee Name]]),"",A207+1)</f>
        <v>202</v>
      </c>
      <c r="B208" s="8" t="str">
        <f>CONCATENATE(Employees[[#This Row],[Lastname]]," ",Employees[[#This Row],[Firstname]], " ",LEFT(Employees[[#This Row],[Middlename]],1),IF(ISBLANK(Employees[[#This Row],[Middlename]])," ","."))</f>
        <v>DE SAGUN NANCY D.</v>
      </c>
      <c r="C208" s="8" t="s">
        <v>247</v>
      </c>
      <c r="D208" s="8" t="s">
        <v>1464</v>
      </c>
      <c r="E208" s="8" t="s">
        <v>100</v>
      </c>
      <c r="F208" s="8" t="s">
        <v>1290</v>
      </c>
      <c r="G208" s="18" t="s">
        <v>1290</v>
      </c>
      <c r="H208" s="8" t="s">
        <v>361</v>
      </c>
      <c r="I208" s="8" t="b">
        <f>COUNTIF(Employees[Employee Name],Employees[[#This Row],[Employee Name]])&gt;1</f>
        <v>0</v>
      </c>
    </row>
    <row r="209" spans="1:9" ht="30" hidden="1" customHeight="1" x14ac:dyDescent="0.3">
      <c r="A209" s="44">
        <f>IF(ISBLANK(Employees[[#This Row],[Employee Name]]),"",A208+1)</f>
        <v>203</v>
      </c>
      <c r="B209" s="8" t="str">
        <f>CONCATENATE(Employees[[#This Row],[Lastname]]," ",Employees[[#This Row],[Firstname]], " ",LEFT(Employees[[#This Row],[Middlename]],1),IF(ISBLANK(Employees[[#This Row],[Middlename]])," ","."))</f>
        <v>DE SAGUN NOLI E.</v>
      </c>
      <c r="C209" s="18" t="s">
        <v>247</v>
      </c>
      <c r="D209" s="18" t="s">
        <v>2312</v>
      </c>
      <c r="E209" s="18" t="s">
        <v>2313</v>
      </c>
      <c r="F209" s="18" t="s">
        <v>2314</v>
      </c>
      <c r="G209" s="8"/>
      <c r="H209" s="8"/>
      <c r="I209" s="8" t="b">
        <f>COUNTIF(Employees[Employee Name],Employees[[#This Row],[Employee Name]])&gt;1</f>
        <v>0</v>
      </c>
    </row>
    <row r="210" spans="1:9" ht="30" hidden="1" customHeight="1" x14ac:dyDescent="0.3">
      <c r="A210" s="44">
        <f>IF(ISBLANK(Employees[[#This Row],[Employee Name]]),"",A209+1)</f>
        <v>204</v>
      </c>
      <c r="B210" s="8" t="str">
        <f>CONCATENATE(Employees[[#This Row],[Lastname]]," ",Employees[[#This Row],[Firstname]], " ",LEFT(Employees[[#This Row],[Middlename]],1),IF(ISBLANK(Employees[[#This Row],[Middlename]])," ","."))</f>
        <v>DE SAGUN VICTOR V.</v>
      </c>
      <c r="C210" s="8" t="s">
        <v>247</v>
      </c>
      <c r="D210" s="8" t="s">
        <v>248</v>
      </c>
      <c r="E210" s="8" t="s">
        <v>150</v>
      </c>
      <c r="F210" s="18" t="s">
        <v>2002</v>
      </c>
      <c r="G210" s="18" t="s">
        <v>1997</v>
      </c>
      <c r="H210" s="8" t="s">
        <v>241</v>
      </c>
      <c r="I210" s="8" t="b">
        <f>COUNTIF(Employees[Employee Name],Employees[[#This Row],[Employee Name]])&gt;1</f>
        <v>0</v>
      </c>
    </row>
    <row r="211" spans="1:9" ht="30" hidden="1" customHeight="1" x14ac:dyDescent="0.3">
      <c r="A211" s="44">
        <f>IF(ISBLANK(Employees[[#This Row],[Employee Name]]),"",A210+1)</f>
        <v>205</v>
      </c>
      <c r="B211" s="8" t="str">
        <f>CONCATENATE(Employees[[#This Row],[Lastname]]," ",Employees[[#This Row],[Firstname]], " ",LEFT(Employees[[#This Row],[Middlename]],1),IF(ISBLANK(Employees[[#This Row],[Middlename]])," ","."))</f>
        <v>DE VILLA JAYVEE U.</v>
      </c>
      <c r="C211" s="8" t="s">
        <v>337</v>
      </c>
      <c r="D211" s="8" t="s">
        <v>2022</v>
      </c>
      <c r="E211" s="8" t="s">
        <v>2023</v>
      </c>
      <c r="F211" s="8" t="s">
        <v>2024</v>
      </c>
      <c r="G211" s="8" t="s">
        <v>1997</v>
      </c>
      <c r="H211" s="8" t="s">
        <v>439</v>
      </c>
      <c r="I211" s="8" t="b">
        <f>COUNTIF(Employees[Employee Name],Employees[[#This Row],[Employee Name]])&gt;1</f>
        <v>0</v>
      </c>
    </row>
    <row r="212" spans="1:9" ht="30" hidden="1" customHeight="1" x14ac:dyDescent="0.3">
      <c r="A212" s="44">
        <f>IF(ISBLANK(Employees[[#This Row],[Employee Name]]),"",A211+1)</f>
        <v>206</v>
      </c>
      <c r="B212" s="8" t="str">
        <f>CONCATENATE(Employees[[#This Row],[Lastname]]," ",Employees[[#This Row],[Firstname]], " ",LEFT(Employees[[#This Row],[Middlename]],1),IF(ISBLANK(Employees[[#This Row],[Middlename]])," ","."))</f>
        <v>DE VILLA MYRNA D.</v>
      </c>
      <c r="C212" s="8" t="s">
        <v>337</v>
      </c>
      <c r="D212" s="8" t="s">
        <v>529</v>
      </c>
      <c r="E212" s="8" t="s">
        <v>782</v>
      </c>
      <c r="F212" s="8" t="s">
        <v>198</v>
      </c>
      <c r="G212" s="18" t="s">
        <v>1997</v>
      </c>
      <c r="H212" s="8" t="s">
        <v>209</v>
      </c>
      <c r="I212" s="8" t="b">
        <f>COUNTIF(Employees[Employee Name],Employees[[#This Row],[Employee Name]])&gt;1</f>
        <v>0</v>
      </c>
    </row>
    <row r="213" spans="1:9" ht="30" hidden="1" customHeight="1" x14ac:dyDescent="0.3">
      <c r="A213" s="44">
        <f>IF(ISBLANK(Employees[[#This Row],[Employee Name]]),"",A212+1)</f>
        <v>207</v>
      </c>
      <c r="B213" s="8" t="str">
        <f>CONCATENATE(Employees[[#This Row],[Lastname]]," ",Employees[[#This Row],[Firstname]], " ",LEFT(Employees[[#This Row],[Middlename]],1),IF(ISBLANK(Employees[[#This Row],[Middlename]])," ","."))</f>
        <v>DE VILLA OFELIA G.</v>
      </c>
      <c r="C213" s="8" t="s">
        <v>337</v>
      </c>
      <c r="D213" s="8" t="s">
        <v>197</v>
      </c>
      <c r="E213" s="8" t="s">
        <v>166</v>
      </c>
      <c r="F213" s="8" t="s">
        <v>198</v>
      </c>
      <c r="G213" s="18" t="s">
        <v>1997</v>
      </c>
      <c r="H213" s="8" t="s">
        <v>335</v>
      </c>
      <c r="I213" s="8" t="b">
        <f>COUNTIF(Employees[Employee Name],Employees[[#This Row],[Employee Name]])&gt;1</f>
        <v>0</v>
      </c>
    </row>
    <row r="214" spans="1:9" ht="30" hidden="1" customHeight="1" x14ac:dyDescent="0.3">
      <c r="A214" s="44">
        <f>IF(ISBLANK(Employees[[#This Row],[Employee Name]]),"",A213+1)</f>
        <v>208</v>
      </c>
      <c r="B214" s="8" t="str">
        <f>CONCATENATE(Employees[[#This Row],[Lastname]]," ",Employees[[#This Row],[Firstname]], " ",LEFT(Employees[[#This Row],[Middlename]],1),IF(ISBLANK(Employees[[#This Row],[Middlename]])," ","."))</f>
        <v>DEL MUNDO ESTER B.</v>
      </c>
      <c r="C214" s="8" t="s">
        <v>447</v>
      </c>
      <c r="D214" s="8" t="s">
        <v>448</v>
      </c>
      <c r="E214" s="8" t="s">
        <v>145</v>
      </c>
      <c r="F214" s="8" t="s">
        <v>125</v>
      </c>
      <c r="G214" s="18" t="s">
        <v>1997</v>
      </c>
      <c r="H214" s="8" t="s">
        <v>271</v>
      </c>
      <c r="I214" s="8" t="b">
        <f>COUNTIF(Employees[Employee Name],Employees[[#This Row],[Employee Name]])&gt;1</f>
        <v>0</v>
      </c>
    </row>
    <row r="215" spans="1:9" ht="30" hidden="1" customHeight="1" x14ac:dyDescent="0.3">
      <c r="A215" s="44">
        <f>IF(ISBLANK(Employees[[#This Row],[Employee Name]]),"",A214+1)</f>
        <v>209</v>
      </c>
      <c r="B215" s="8" t="str">
        <f>CONCATENATE(Employees[[#This Row],[Lastname]]," ",Employees[[#This Row],[Firstname]], " ",LEFT(Employees[[#This Row],[Middlename]],1),IF(ISBLANK(Employees[[#This Row],[Middlename]])," ","."))</f>
        <v>DEL MUNDO HERMOGENES C.</v>
      </c>
      <c r="C215" s="8" t="s">
        <v>447</v>
      </c>
      <c r="D215" s="8" t="s">
        <v>450</v>
      </c>
      <c r="E215" s="8" t="s">
        <v>134</v>
      </c>
      <c r="F215" s="8" t="s">
        <v>451</v>
      </c>
      <c r="G215" s="18" t="s">
        <v>1997</v>
      </c>
      <c r="H215" s="8" t="s">
        <v>271</v>
      </c>
      <c r="I215" s="8" t="b">
        <f>COUNTIF(Employees[Employee Name],Employees[[#This Row],[Employee Name]])&gt;1</f>
        <v>0</v>
      </c>
    </row>
    <row r="216" spans="1:9" ht="30" hidden="1" customHeight="1" x14ac:dyDescent="0.3">
      <c r="A216" s="44">
        <f>IF(ISBLANK(Employees[[#This Row],[Employee Name]]),"",A215+1)</f>
        <v>210</v>
      </c>
      <c r="B216" s="8" t="str">
        <f>CONCATENATE(Employees[[#This Row],[Lastname]]," ",Employees[[#This Row],[Firstname]], " ",LEFT(Employees[[#This Row],[Middlename]],1),IF(ISBLANK(Employees[[#This Row],[Middlename]])," ","."))</f>
        <v>DEL MUNDO JONAS B.</v>
      </c>
      <c r="C216" s="8" t="s">
        <v>447</v>
      </c>
      <c r="D216" s="8" t="s">
        <v>1992</v>
      </c>
      <c r="E216" s="8" t="s">
        <v>145</v>
      </c>
      <c r="F216" s="8" t="s">
        <v>1290</v>
      </c>
      <c r="G216" s="18" t="s">
        <v>1290</v>
      </c>
      <c r="H216" s="8" t="s">
        <v>135</v>
      </c>
      <c r="I216" s="8" t="b">
        <f>COUNTIF(Employees[Employee Name],Employees[[#This Row],[Employee Name]])&gt;1</f>
        <v>0</v>
      </c>
    </row>
    <row r="217" spans="1:9" ht="30" hidden="1" customHeight="1" x14ac:dyDescent="0.3">
      <c r="A217" s="44">
        <f>IF(ISBLANK(Employees[[#This Row],[Employee Name]]),"",A216+1)</f>
        <v>211</v>
      </c>
      <c r="B217" s="8" t="str">
        <f>CONCATENATE(Employees[[#This Row],[Lastname]]," ",Employees[[#This Row],[Firstname]], " ",LEFT(Employees[[#This Row],[Middlename]],1),IF(ISBLANK(Employees[[#This Row],[Middlename]])," ","."))</f>
        <v>DEL MUNDO ROSALLE A.</v>
      </c>
      <c r="C217" s="8" t="s">
        <v>447</v>
      </c>
      <c r="D217" s="8" t="s">
        <v>521</v>
      </c>
      <c r="E217" s="8" t="s">
        <v>88</v>
      </c>
      <c r="F217" s="8" t="s">
        <v>125</v>
      </c>
      <c r="G217" s="18" t="s">
        <v>1997</v>
      </c>
      <c r="H217" s="8" t="s">
        <v>156</v>
      </c>
      <c r="I217" s="8" t="b">
        <f>COUNTIF(Employees[Employee Name],Employees[[#This Row],[Employee Name]])&gt;1</f>
        <v>0</v>
      </c>
    </row>
    <row r="218" spans="1:9" ht="30" hidden="1" customHeight="1" x14ac:dyDescent="0.3">
      <c r="A218" s="44">
        <f>IF(ISBLANK(Employees[[#This Row],[Employee Name]]),"",A217+1)</f>
        <v>212</v>
      </c>
      <c r="B218" s="8" t="str">
        <f>CONCATENATE(Employees[[#This Row],[Lastname]]," ",Employees[[#This Row],[Firstname]], " ",LEFT(Employees[[#This Row],[Middlename]],1),IF(ISBLANK(Employees[[#This Row],[Middlename]])," ","."))</f>
        <v>DELA CRUZ CHARITO A.</v>
      </c>
      <c r="C218" s="8" t="s">
        <v>1015</v>
      </c>
      <c r="D218" s="8" t="s">
        <v>1465</v>
      </c>
      <c r="E218" s="8" t="s">
        <v>663</v>
      </c>
      <c r="F218" s="8" t="s">
        <v>1290</v>
      </c>
      <c r="G218" s="18" t="s">
        <v>1290</v>
      </c>
      <c r="H218" s="8" t="s">
        <v>642</v>
      </c>
      <c r="I218" s="8" t="b">
        <f>COUNTIF(Employees[Employee Name],Employees[[#This Row],[Employee Name]])&gt;1</f>
        <v>0</v>
      </c>
    </row>
    <row r="219" spans="1:9" ht="30" hidden="1" customHeight="1" x14ac:dyDescent="0.3">
      <c r="A219" s="44">
        <f>IF(ISBLANK(Employees[[#This Row],[Employee Name]]),"",A218+1)</f>
        <v>213</v>
      </c>
      <c r="B219" s="8" t="str">
        <f>CONCATENATE(Employees[[#This Row],[Lastname]]," ",Employees[[#This Row],[Firstname]], " ",LEFT(Employees[[#This Row],[Middlename]],1),IF(ISBLANK(Employees[[#This Row],[Middlename]])," ","."))</f>
        <v>DELA CRUZ EVANGELINE P.</v>
      </c>
      <c r="C219" s="8" t="s">
        <v>1015</v>
      </c>
      <c r="D219" s="8" t="s">
        <v>208</v>
      </c>
      <c r="E219" s="8" t="s">
        <v>124</v>
      </c>
      <c r="F219" s="8" t="s">
        <v>125</v>
      </c>
      <c r="G219" s="18" t="s">
        <v>1997</v>
      </c>
      <c r="H219" s="8" t="s">
        <v>1016</v>
      </c>
      <c r="I219" s="8" t="b">
        <f>COUNTIF(Employees[Employee Name],Employees[[#This Row],[Employee Name]])&gt;1</f>
        <v>0</v>
      </c>
    </row>
    <row r="220" spans="1:9" ht="30" hidden="1" customHeight="1" x14ac:dyDescent="0.3">
      <c r="A220" s="44">
        <f>IF(ISBLANK(Employees[[#This Row],[Employee Name]]),"",A219+1)</f>
        <v>214</v>
      </c>
      <c r="B220" s="8" t="str">
        <f>CONCATENATE(Employees[[#This Row],[Lastname]]," ",Employees[[#This Row],[Firstname]], " ",LEFT(Employees[[#This Row],[Middlename]],1),IF(ISBLANK(Employees[[#This Row],[Middlename]])," ","."))</f>
        <v>DELA CRUZ SHEILA G.</v>
      </c>
      <c r="C220" s="8" t="s">
        <v>1015</v>
      </c>
      <c r="D220" s="18" t="s">
        <v>2359</v>
      </c>
      <c r="E220" s="8" t="s">
        <v>1990</v>
      </c>
      <c r="F220" s="8" t="s">
        <v>192</v>
      </c>
      <c r="G220" s="8" t="s">
        <v>1997</v>
      </c>
      <c r="H220" s="8" t="s">
        <v>97</v>
      </c>
      <c r="I220" s="8" t="b">
        <f>COUNTIF(Employees[Employee Name],Employees[[#This Row],[Employee Name]])&gt;1</f>
        <v>0</v>
      </c>
    </row>
    <row r="221" spans="1:9" ht="30" hidden="1" customHeight="1" x14ac:dyDescent="0.3">
      <c r="A221" s="44">
        <f>IF(ISBLANK(Employees[[#This Row],[Employee Name]]),"",A220+1)</f>
        <v>215</v>
      </c>
      <c r="B221" s="8" t="str">
        <f>CONCATENATE(Employees[[#This Row],[Lastname]]," ",Employees[[#This Row],[Firstname]], " ",LEFT(Employees[[#This Row],[Middlename]],1),IF(ISBLANK(Employees[[#This Row],[Middlename]])," ","."))</f>
        <v>DELA GRACIA MA. CECILIA P.</v>
      </c>
      <c r="C221" s="8" t="s">
        <v>864</v>
      </c>
      <c r="D221" s="8" t="s">
        <v>865</v>
      </c>
      <c r="E221" s="8" t="s">
        <v>866</v>
      </c>
      <c r="F221" s="8" t="s">
        <v>867</v>
      </c>
      <c r="G221" s="18" t="s">
        <v>1997</v>
      </c>
      <c r="H221" s="8" t="s">
        <v>439</v>
      </c>
      <c r="I221" s="8" t="b">
        <f>COUNTIF(Employees[Employee Name],Employees[[#This Row],[Employee Name]])&gt;1</f>
        <v>0</v>
      </c>
    </row>
    <row r="222" spans="1:9" ht="30" hidden="1" customHeight="1" x14ac:dyDescent="0.3">
      <c r="A222" s="44">
        <f>IF(ISBLANK(Employees[[#This Row],[Employee Name]]),"",A221+1)</f>
        <v>216</v>
      </c>
      <c r="B222" s="8" t="str">
        <f>CONCATENATE(Employees[[#This Row],[Lastname]]," ",Employees[[#This Row],[Firstname]], " ",LEFT(Employees[[#This Row],[Middlename]],1),IF(ISBLANK(Employees[[#This Row],[Middlename]])," ","."))</f>
        <v>DELA PEÑA ALFREDO C.</v>
      </c>
      <c r="C222" s="8" t="s">
        <v>999</v>
      </c>
      <c r="D222" s="8" t="s">
        <v>180</v>
      </c>
      <c r="E222" s="8" t="s">
        <v>901</v>
      </c>
      <c r="F222" s="8" t="s">
        <v>900</v>
      </c>
      <c r="G222" s="18" t="s">
        <v>1997</v>
      </c>
      <c r="H222" s="8" t="s">
        <v>271</v>
      </c>
      <c r="I222" s="8" t="b">
        <f>COUNTIF(Employees[Employee Name],Employees[[#This Row],[Employee Name]])&gt;1</f>
        <v>0</v>
      </c>
    </row>
    <row r="223" spans="1:9" ht="30" hidden="1" customHeight="1" x14ac:dyDescent="0.3">
      <c r="A223" s="44">
        <f>IF(ISBLANK(Employees[[#This Row],[Employee Name]]),"",A222+1)</f>
        <v>217</v>
      </c>
      <c r="B223" s="8" t="str">
        <f>CONCATENATE(Employees[[#This Row],[Lastname]]," ",Employees[[#This Row],[Firstname]], " ",LEFT(Employees[[#This Row],[Middlename]],1),IF(ISBLANK(Employees[[#This Row],[Middlename]])," ","."))</f>
        <v>DELFINO NINA C.</v>
      </c>
      <c r="C223" s="8" t="s">
        <v>386</v>
      </c>
      <c r="D223" s="8" t="s">
        <v>387</v>
      </c>
      <c r="E223" s="8" t="s">
        <v>134</v>
      </c>
      <c r="F223" s="8" t="s">
        <v>96</v>
      </c>
      <c r="G223" s="8" t="s">
        <v>1997</v>
      </c>
      <c r="H223" s="8" t="s">
        <v>97</v>
      </c>
      <c r="I223" s="8" t="b">
        <f>COUNTIF(Employees[Employee Name],Employees[[#This Row],[Employee Name]])&gt;1</f>
        <v>0</v>
      </c>
    </row>
    <row r="224" spans="1:9" ht="30" hidden="1" customHeight="1" x14ac:dyDescent="0.3">
      <c r="A224" s="44">
        <f>IF(ISBLANK(Employees[[#This Row],[Employee Name]]),"",A223+1)</f>
        <v>218</v>
      </c>
      <c r="B224" s="8" t="str">
        <f>CONCATENATE(Employees[[#This Row],[Lastname]]," ",Employees[[#This Row],[Firstname]], " ",LEFT(Employees[[#This Row],[Middlename]],1),IF(ISBLANK(Employees[[#This Row],[Middlename]])," ","."))</f>
        <v xml:space="preserve">DELMUNDO JONAS  </v>
      </c>
      <c r="C224" s="18" t="s">
        <v>2105</v>
      </c>
      <c r="D224" s="18" t="s">
        <v>1992</v>
      </c>
      <c r="E224" s="8"/>
      <c r="F224" s="18" t="s">
        <v>2106</v>
      </c>
      <c r="G224" s="8"/>
      <c r="H224" s="18" t="s">
        <v>135</v>
      </c>
      <c r="I224" s="8" t="b">
        <f>COUNTIF(Employees[Employee Name],Employees[[#This Row],[Employee Name]])&gt;1</f>
        <v>0</v>
      </c>
    </row>
    <row r="225" spans="1:9" ht="30" hidden="1" customHeight="1" x14ac:dyDescent="0.3">
      <c r="A225" s="44">
        <f>IF(ISBLANK(Employees[[#This Row],[Employee Name]]),"",A224+1)</f>
        <v>219</v>
      </c>
      <c r="B225" s="8" t="str">
        <f>CONCATENATE(Employees[[#This Row],[Lastname]]," ",Employees[[#This Row],[Firstname]], " ",LEFT(Employees[[#This Row],[Middlename]],1),IF(ISBLANK(Employees[[#This Row],[Middlename]])," ","."))</f>
        <v>DEMATERA PEDRO B.</v>
      </c>
      <c r="C225" s="8" t="s">
        <v>1466</v>
      </c>
      <c r="D225" s="8" t="s">
        <v>1467</v>
      </c>
      <c r="E225" s="8" t="s">
        <v>800</v>
      </c>
      <c r="F225" s="8" t="s">
        <v>1290</v>
      </c>
      <c r="G225" s="18" t="s">
        <v>1290</v>
      </c>
      <c r="H225" s="8" t="s">
        <v>350</v>
      </c>
      <c r="I225" s="8" t="b">
        <f>COUNTIF(Employees[Employee Name],Employees[[#This Row],[Employee Name]])&gt;1</f>
        <v>0</v>
      </c>
    </row>
    <row r="226" spans="1:9" ht="30" hidden="1" customHeight="1" x14ac:dyDescent="0.3">
      <c r="A226" s="44">
        <f>IF(ISBLANK(Employees[[#This Row],[Employee Name]]),"",A225+1)</f>
        <v>220</v>
      </c>
      <c r="B226" s="8" t="str">
        <f>CONCATENATE(Employees[[#This Row],[Lastname]]," ",Employees[[#This Row],[Firstname]], " ",LEFT(Employees[[#This Row],[Middlename]],1),IF(ISBLANK(Employees[[#This Row],[Middlename]])," ","."))</f>
        <v>DERLA APOLONIO JR D.</v>
      </c>
      <c r="C226" s="8" t="s">
        <v>1468</v>
      </c>
      <c r="D226" s="8" t="s">
        <v>1469</v>
      </c>
      <c r="E226" s="8" t="s">
        <v>119</v>
      </c>
      <c r="F226" s="8" t="s">
        <v>1290</v>
      </c>
      <c r="G226" s="18" t="s">
        <v>1290</v>
      </c>
      <c r="H226" s="8" t="s">
        <v>289</v>
      </c>
      <c r="I226" s="8" t="b">
        <f>COUNTIF(Employees[Employee Name],Employees[[#This Row],[Employee Name]])&gt;1</f>
        <v>0</v>
      </c>
    </row>
    <row r="227" spans="1:9" ht="30" hidden="1" customHeight="1" x14ac:dyDescent="0.3">
      <c r="A227" s="44">
        <f>IF(ISBLANK(Employees[[#This Row],[Employee Name]]),"",A226+1)</f>
        <v>221</v>
      </c>
      <c r="B227" s="8" t="str">
        <f>CONCATENATE(Employees[[#This Row],[Lastname]]," ",Employees[[#This Row],[Firstname]], " ",LEFT(Employees[[#This Row],[Middlename]],1),IF(ISBLANK(Employees[[#This Row],[Middlename]])," ","."))</f>
        <v>DERLA ARTHUR D.</v>
      </c>
      <c r="C227" s="8" t="s">
        <v>1468</v>
      </c>
      <c r="D227" s="8" t="s">
        <v>1470</v>
      </c>
      <c r="E227" s="8" t="s">
        <v>1471</v>
      </c>
      <c r="F227" s="8" t="s">
        <v>1290</v>
      </c>
      <c r="G227" s="18" t="s">
        <v>1290</v>
      </c>
      <c r="H227" s="8" t="s">
        <v>289</v>
      </c>
      <c r="I227" s="8" t="b">
        <f>COUNTIF(Employees[Employee Name],Employees[[#This Row],[Employee Name]])&gt;1</f>
        <v>0</v>
      </c>
    </row>
    <row r="228" spans="1:9" ht="30" hidden="1" customHeight="1" x14ac:dyDescent="0.3">
      <c r="A228" s="44">
        <f>IF(ISBLANK(Employees[[#This Row],[Employee Name]]),"",A227+1)</f>
        <v>222</v>
      </c>
      <c r="B228" s="8" t="str">
        <f>CONCATENATE(Employees[[#This Row],[Lastname]]," ",Employees[[#This Row],[Firstname]], " ",LEFT(Employees[[#This Row],[Middlename]],1),IF(ISBLANK(Employees[[#This Row],[Middlename]])," ","."))</f>
        <v>DESEPEDA ADELAIDA R.</v>
      </c>
      <c r="C228" s="18" t="s">
        <v>2103</v>
      </c>
      <c r="D228" s="18" t="s">
        <v>263</v>
      </c>
      <c r="E228" s="18" t="s">
        <v>330</v>
      </c>
      <c r="F228" s="18" t="s">
        <v>1290</v>
      </c>
      <c r="G228" s="8"/>
      <c r="H228" s="18" t="s">
        <v>209</v>
      </c>
      <c r="I228" s="8" t="b">
        <f>COUNTIF(Employees[Employee Name],Employees[[#This Row],[Employee Name]])&gt;1</f>
        <v>0</v>
      </c>
    </row>
    <row r="229" spans="1:9" ht="30" hidden="1" customHeight="1" x14ac:dyDescent="0.3">
      <c r="A229" s="44">
        <f>IF(ISBLANK(Employees[[#This Row],[Employee Name]]),"",A228+1)</f>
        <v>223</v>
      </c>
      <c r="B229" s="8" t="str">
        <f>CONCATENATE(Employees[[#This Row],[Lastname]]," ",Employees[[#This Row],[Firstname]], " ",LEFT(Employees[[#This Row],[Middlename]],1),IF(ISBLANK(Employees[[#This Row],[Middlename]])," ","."))</f>
        <v>DESINGAŃO PURIFICACION A.</v>
      </c>
      <c r="C229" s="8" t="s">
        <v>1472</v>
      </c>
      <c r="D229" s="8" t="s">
        <v>1473</v>
      </c>
      <c r="E229" s="8" t="s">
        <v>1474</v>
      </c>
      <c r="F229" s="8" t="s">
        <v>1290</v>
      </c>
      <c r="G229" s="18" t="s">
        <v>1290</v>
      </c>
      <c r="H229" s="8" t="s">
        <v>361</v>
      </c>
      <c r="I229" s="8" t="b">
        <f>COUNTIF(Employees[Employee Name],Employees[[#This Row],[Employee Name]])&gt;1</f>
        <v>0</v>
      </c>
    </row>
    <row r="230" spans="1:9" ht="30" hidden="1" customHeight="1" x14ac:dyDescent="0.3">
      <c r="A230" s="44">
        <f>IF(ISBLANK(Employees[[#This Row],[Employee Name]]),"",A229+1)</f>
        <v>224</v>
      </c>
      <c r="B230" s="8" t="str">
        <f>CONCATENATE(Employees[[#This Row],[Lastname]]," ",Employees[[#This Row],[Firstname]], " ",LEFT(Employees[[#This Row],[Middlename]],1),IF(ISBLANK(Employees[[#This Row],[Middlename]])," ","."))</f>
        <v xml:space="preserve">DESIPEDA ALDWIN  </v>
      </c>
      <c r="C230" s="18" t="s">
        <v>1475</v>
      </c>
      <c r="D230" s="18" t="s">
        <v>2101</v>
      </c>
      <c r="E230" s="8"/>
      <c r="F230" s="18" t="s">
        <v>1290</v>
      </c>
      <c r="G230" s="18"/>
      <c r="H230" s="18" t="s">
        <v>289</v>
      </c>
      <c r="I230" s="8" t="b">
        <f>COUNTIF(Employees[Employee Name],Employees[[#This Row],[Employee Name]])&gt;1</f>
        <v>0</v>
      </c>
    </row>
    <row r="231" spans="1:9" ht="30" hidden="1" customHeight="1" x14ac:dyDescent="0.3">
      <c r="A231" s="44">
        <f>IF(ISBLANK(Employees[[#This Row],[Employee Name]]),"",A230+1)</f>
        <v>225</v>
      </c>
      <c r="B231" s="8" t="str">
        <f>CONCATENATE(Employees[[#This Row],[Lastname]]," ",Employees[[#This Row],[Firstname]], " ",LEFT(Employees[[#This Row],[Middlename]],1),IF(ISBLANK(Employees[[#This Row],[Middlename]])," ","."))</f>
        <v>DESIPEDA MACARIA P.</v>
      </c>
      <c r="C231" s="8" t="s">
        <v>1475</v>
      </c>
      <c r="D231" s="8" t="s">
        <v>1476</v>
      </c>
      <c r="E231" s="8" t="s">
        <v>1477</v>
      </c>
      <c r="F231" s="8" t="s">
        <v>1290</v>
      </c>
      <c r="G231" s="18" t="s">
        <v>1290</v>
      </c>
      <c r="H231" s="8" t="s">
        <v>1706</v>
      </c>
      <c r="I231" s="8" t="b">
        <f>COUNTIF(Employees[Employee Name],Employees[[#This Row],[Employee Name]])&gt;1</f>
        <v>0</v>
      </c>
    </row>
    <row r="232" spans="1:9" s="8" customFormat="1" ht="30" hidden="1" customHeight="1" x14ac:dyDescent="0.3">
      <c r="A232" s="44">
        <f>IF(ISBLANK(Employees[[#This Row],[Employee Name]]),"",A231+1)</f>
        <v>226</v>
      </c>
      <c r="B232" s="8" t="str">
        <f>CONCATENATE(Employees[[#This Row],[Lastname]]," ",Employees[[#This Row],[Firstname]], " ",LEFT(Employees[[#This Row],[Middlename]],1),IF(ISBLANK(Employees[[#This Row],[Middlename]])," ","."))</f>
        <v>DEVILLA ALICE P.</v>
      </c>
      <c r="C232" s="18" t="s">
        <v>2097</v>
      </c>
      <c r="D232" s="18" t="s">
        <v>2098</v>
      </c>
      <c r="E232" s="18" t="s">
        <v>124</v>
      </c>
      <c r="F232" s="18" t="s">
        <v>1290</v>
      </c>
      <c r="H232" s="18" t="s">
        <v>2054</v>
      </c>
      <c r="I232" s="8" t="b">
        <f>COUNTIF(Employees[Employee Name],Employees[[#This Row],[Employee Name]])&gt;1</f>
        <v>0</v>
      </c>
    </row>
    <row r="233" spans="1:9" s="8" customFormat="1" ht="30" hidden="1" customHeight="1" x14ac:dyDescent="0.3">
      <c r="A233" s="44">
        <f>IF(ISBLANK(Employees[[#This Row],[Employee Name]]),"",A232+1)</f>
        <v>227</v>
      </c>
      <c r="B233" s="8" t="str">
        <f>CONCATENATE(Employees[[#This Row],[Lastname]]," ",Employees[[#This Row],[Firstname]], " ",LEFT(Employees[[#This Row],[Middlename]],1),IF(ISBLANK(Employees[[#This Row],[Middlename]])," ","."))</f>
        <v>DIAZ CAROLINA P.</v>
      </c>
      <c r="C233" s="8" t="s">
        <v>1287</v>
      </c>
      <c r="D233" s="8" t="s">
        <v>542</v>
      </c>
      <c r="E233" s="8" t="s">
        <v>124</v>
      </c>
      <c r="F233" s="8" t="s">
        <v>1290</v>
      </c>
      <c r="G233" s="18" t="s">
        <v>1290</v>
      </c>
      <c r="H233" s="8" t="s">
        <v>361</v>
      </c>
      <c r="I233" s="8" t="b">
        <f>COUNTIF(Employees[Employee Name],Employees[[#This Row],[Employee Name]])&gt;1</f>
        <v>0</v>
      </c>
    </row>
    <row r="234" spans="1:9" s="8" customFormat="1" ht="30" hidden="1" customHeight="1" x14ac:dyDescent="0.3">
      <c r="A234" s="44">
        <f>IF(ISBLANK(Employees[[#This Row],[Employee Name]]),"",A233+1)</f>
        <v>228</v>
      </c>
      <c r="B234" s="8" t="str">
        <f>CONCATENATE(Employees[[#This Row],[Lastname]]," ",Employees[[#This Row],[Firstname]], " ",LEFT(Employees[[#This Row],[Middlename]],1),IF(ISBLANK(Employees[[#This Row],[Middlename]])," ","."))</f>
        <v xml:space="preserve">DIGNO DANILO  </v>
      </c>
      <c r="C234" s="8" t="s">
        <v>1478</v>
      </c>
      <c r="D234" s="8" t="s">
        <v>306</v>
      </c>
      <c r="F234" s="8" t="s">
        <v>1290</v>
      </c>
      <c r="G234" s="18" t="s">
        <v>1290</v>
      </c>
      <c r="H234" s="8" t="s">
        <v>289</v>
      </c>
      <c r="I234" s="8" t="b">
        <f>COUNTIF(Employees[Employee Name],Employees[[#This Row],[Employee Name]])&gt;1</f>
        <v>0</v>
      </c>
    </row>
    <row r="235" spans="1:9" ht="30" hidden="1" customHeight="1" x14ac:dyDescent="0.3">
      <c r="A235" s="44">
        <f>IF(ISBLANK(Employees[[#This Row],[Employee Name]]),"",A234+1)</f>
        <v>229</v>
      </c>
      <c r="B235" s="8" t="str">
        <f>CONCATENATE(Employees[[#This Row],[Lastname]]," ",Employees[[#This Row],[Firstname]], " ",LEFT(Employees[[#This Row],[Middlename]],1),IF(ISBLANK(Employees[[#This Row],[Middlename]])," ","."))</f>
        <v xml:space="preserve">DIGO MANUEL  </v>
      </c>
      <c r="C235" s="8" t="s">
        <v>291</v>
      </c>
      <c r="D235" s="8" t="s">
        <v>292</v>
      </c>
      <c r="E235" s="8"/>
      <c r="F235" s="18" t="s">
        <v>2003</v>
      </c>
      <c r="G235" s="18" t="s">
        <v>1997</v>
      </c>
      <c r="H235" s="8" t="s">
        <v>199</v>
      </c>
      <c r="I235" s="8" t="b">
        <f>COUNTIF(Employees[Employee Name],Employees[[#This Row],[Employee Name]])&gt;1</f>
        <v>0</v>
      </c>
    </row>
    <row r="236" spans="1:9" ht="30" hidden="1" customHeight="1" x14ac:dyDescent="0.3">
      <c r="A236" s="44">
        <f>IF(ISBLANK(Employees[[#This Row],[Employee Name]]),"",A235+1)</f>
        <v>230</v>
      </c>
      <c r="B236" s="8" t="str">
        <f>CONCATENATE(Employees[[#This Row],[Lastname]]," ",Employees[[#This Row],[Firstname]], " ",LEFT(Employees[[#This Row],[Middlename]],1),IF(ISBLANK(Employees[[#This Row],[Middlename]])," ","."))</f>
        <v>DIGO MARIE BERNADETTE C.</v>
      </c>
      <c r="C236" s="8" t="s">
        <v>291</v>
      </c>
      <c r="D236" s="8" t="s">
        <v>1479</v>
      </c>
      <c r="E236" s="8" t="s">
        <v>1480</v>
      </c>
      <c r="F236" s="8" t="s">
        <v>1290</v>
      </c>
      <c r="G236" s="18" t="s">
        <v>1290</v>
      </c>
      <c r="H236" s="8" t="s">
        <v>97</v>
      </c>
      <c r="I236" s="8" t="b">
        <f>COUNTIF(Employees[Employee Name],Employees[[#This Row],[Employee Name]])&gt;1</f>
        <v>0</v>
      </c>
    </row>
    <row r="237" spans="1:9" ht="30" hidden="1" customHeight="1" x14ac:dyDescent="0.3">
      <c r="A237" s="44">
        <f>IF(ISBLANK(Employees[[#This Row],[Employee Name]]),"",A236+1)</f>
        <v>231</v>
      </c>
      <c r="B237" s="8" t="str">
        <f>CONCATENATE(Employees[[#This Row],[Lastname]]," ",Employees[[#This Row],[Firstname]], " ",LEFT(Employees[[#This Row],[Middlename]],1),IF(ISBLANK(Employees[[#This Row],[Middlename]])," ","."))</f>
        <v>DIGO VIRGILIO M.</v>
      </c>
      <c r="C237" s="18" t="s">
        <v>291</v>
      </c>
      <c r="D237" s="18" t="s">
        <v>1130</v>
      </c>
      <c r="E237" s="18" t="s">
        <v>84</v>
      </c>
      <c r="F237" s="18" t="s">
        <v>198</v>
      </c>
      <c r="G237" s="8"/>
      <c r="H237" s="18" t="s">
        <v>1066</v>
      </c>
      <c r="I237" s="8" t="b">
        <f>COUNTIF(Employees[Employee Name],Employees[[#This Row],[Employee Name]])&gt;1</f>
        <v>0</v>
      </c>
    </row>
    <row r="238" spans="1:9" ht="30" hidden="1" customHeight="1" x14ac:dyDescent="0.3">
      <c r="A238" s="44">
        <f>IF(ISBLANK(Employees[[#This Row],[Employee Name]]),"",A237+1)</f>
        <v>232</v>
      </c>
      <c r="B238" s="8" t="str">
        <f>CONCATENATE(Employees[[#This Row],[Lastname]]," ",Employees[[#This Row],[Firstname]], " ",LEFT(Employees[[#This Row],[Middlename]],1),IF(ISBLANK(Employees[[#This Row],[Middlename]])," ","."))</f>
        <v>DILIDILI AIREEN M.</v>
      </c>
      <c r="C238" s="8" t="s">
        <v>1481</v>
      </c>
      <c r="D238" s="8" t="s">
        <v>1482</v>
      </c>
      <c r="E238" s="8" t="s">
        <v>806</v>
      </c>
      <c r="F238" s="8" t="s">
        <v>1290</v>
      </c>
      <c r="G238" s="18" t="s">
        <v>1290</v>
      </c>
      <c r="H238" s="8" t="s">
        <v>1706</v>
      </c>
      <c r="I238" s="8" t="b">
        <f>COUNTIF(Employees[Employee Name],Employees[[#This Row],[Employee Name]])&gt;1</f>
        <v>0</v>
      </c>
    </row>
    <row r="239" spans="1:9" ht="30" hidden="1" customHeight="1" x14ac:dyDescent="0.3">
      <c r="A239" s="44">
        <f>IF(ISBLANK(Employees[[#This Row],[Employee Name]]),"",A238+1)</f>
        <v>233</v>
      </c>
      <c r="B239" s="8" t="str">
        <f>CONCATENATE(Employees[[#This Row],[Lastname]]," ",Employees[[#This Row],[Firstname]], " ",LEFT(Employees[[#This Row],[Middlename]],1),IF(ISBLANK(Employees[[#This Row],[Middlename]])," ","."))</f>
        <v>DIMAANO LEOVIGILDA A.</v>
      </c>
      <c r="C239" s="8" t="s">
        <v>1483</v>
      </c>
      <c r="D239" s="8" t="s">
        <v>1484</v>
      </c>
      <c r="E239" s="8" t="s">
        <v>284</v>
      </c>
      <c r="F239" s="8" t="s">
        <v>1290</v>
      </c>
      <c r="G239" s="18" t="s">
        <v>1290</v>
      </c>
      <c r="H239" s="8" t="s">
        <v>1708</v>
      </c>
      <c r="I239" s="8" t="b">
        <f>COUNTIF(Employees[Employee Name],Employees[[#This Row],[Employee Name]])&gt;1</f>
        <v>0</v>
      </c>
    </row>
    <row r="240" spans="1:9" ht="30" hidden="1" customHeight="1" x14ac:dyDescent="0.3">
      <c r="A240" s="44">
        <f>IF(ISBLANK(Employees[[#This Row],[Employee Name]]),"",A239+1)</f>
        <v>234</v>
      </c>
      <c r="B240" s="8" t="str">
        <f>CONCATENATE(Employees[[#This Row],[Lastname]]," ",Employees[[#This Row],[Firstname]], " ",LEFT(Employees[[#This Row],[Middlename]],1),IF(ISBLANK(Employees[[#This Row],[Middlename]])," ","."))</f>
        <v>DIMAILIG ARLYN R.</v>
      </c>
      <c r="C240" s="8" t="s">
        <v>1485</v>
      </c>
      <c r="D240" s="8" t="s">
        <v>1486</v>
      </c>
      <c r="E240" s="8" t="s">
        <v>330</v>
      </c>
      <c r="F240" s="8" t="s">
        <v>1290</v>
      </c>
      <c r="G240" s="18" t="s">
        <v>1290</v>
      </c>
      <c r="H240" s="8" t="s">
        <v>590</v>
      </c>
      <c r="I240" s="8" t="b">
        <f>COUNTIF(Employees[Employee Name],Employees[[#This Row],[Employee Name]])&gt;1</f>
        <v>0</v>
      </c>
    </row>
    <row r="241" spans="1:9" ht="30" hidden="1" customHeight="1" x14ac:dyDescent="0.3">
      <c r="A241" s="44">
        <f>IF(ISBLANK(Employees[[#This Row],[Employee Name]]),"",A240+1)</f>
        <v>235</v>
      </c>
      <c r="B241" s="8" t="str">
        <f>CONCATENATE(Employees[[#This Row],[Lastname]]," ",Employees[[#This Row],[Firstname]], " ",LEFT(Employees[[#This Row],[Middlename]],1),IF(ISBLANK(Employees[[#This Row],[Middlename]])," ","."))</f>
        <v>DIMAPILIS ALFREDO C.</v>
      </c>
      <c r="C241" s="8" t="s">
        <v>100</v>
      </c>
      <c r="D241" s="8" t="s">
        <v>180</v>
      </c>
      <c r="E241" s="8" t="s">
        <v>134</v>
      </c>
      <c r="F241" s="8" t="s">
        <v>181</v>
      </c>
      <c r="G241" s="18" t="s">
        <v>1997</v>
      </c>
      <c r="H241" s="8" t="s">
        <v>182</v>
      </c>
      <c r="I241" s="8" t="b">
        <f>COUNTIF(Employees[Employee Name],Employees[[#This Row],[Employee Name]])&gt;1</f>
        <v>0</v>
      </c>
    </row>
    <row r="242" spans="1:9" ht="30" hidden="1" customHeight="1" x14ac:dyDescent="0.3">
      <c r="A242" s="44">
        <f>IF(ISBLANK(Employees[[#This Row],[Employee Name]]),"",A241+1)</f>
        <v>236</v>
      </c>
      <c r="B242" s="8" t="str">
        <f>CONCATENATE(Employees[[#This Row],[Lastname]]," ",Employees[[#This Row],[Firstname]], " ",LEFT(Employees[[#This Row],[Middlename]],1),IF(ISBLANK(Employees[[#This Row],[Middlename]])," ","."))</f>
        <v>DIMAPILIS ANTHONY A.</v>
      </c>
      <c r="C242" s="8" t="s">
        <v>100</v>
      </c>
      <c r="D242" s="8" t="s">
        <v>101</v>
      </c>
      <c r="E242" s="8" t="s">
        <v>88</v>
      </c>
      <c r="F242" s="8" t="s">
        <v>102</v>
      </c>
      <c r="G242" s="8" t="s">
        <v>1997</v>
      </c>
      <c r="H242" s="8" t="s">
        <v>103</v>
      </c>
      <c r="I242" s="8" t="b">
        <f>COUNTIF(Employees[Employee Name],Employees[[#This Row],[Employee Name]])&gt;1</f>
        <v>0</v>
      </c>
    </row>
    <row r="243" spans="1:9" ht="30" hidden="1" customHeight="1" x14ac:dyDescent="0.3">
      <c r="A243" s="44">
        <f>IF(ISBLANK(Employees[[#This Row],[Employee Name]]),"",A242+1)</f>
        <v>237</v>
      </c>
      <c r="B243" s="8" t="str">
        <f>CONCATENATE(Employees[[#This Row],[Lastname]]," ",Employees[[#This Row],[Firstname]], " ",LEFT(Employees[[#This Row],[Middlename]],1),IF(ISBLANK(Employees[[#This Row],[Middlename]])," ","."))</f>
        <v>DIMAPILIS ARIEL M.</v>
      </c>
      <c r="C243" s="8" t="s">
        <v>100</v>
      </c>
      <c r="D243" s="8" t="s">
        <v>400</v>
      </c>
      <c r="E243" s="8" t="s">
        <v>320</v>
      </c>
      <c r="F243" s="8" t="s">
        <v>401</v>
      </c>
      <c r="G243" s="8" t="s">
        <v>1997</v>
      </c>
      <c r="H243" s="8" t="s">
        <v>103</v>
      </c>
      <c r="I243" s="8" t="b">
        <f>COUNTIF(Employees[Employee Name],Employees[[#This Row],[Employee Name]])&gt;1</f>
        <v>0</v>
      </c>
    </row>
    <row r="244" spans="1:9" ht="30" hidden="1" customHeight="1" x14ac:dyDescent="0.3">
      <c r="A244" s="44">
        <f>IF(ISBLANK(Employees[[#This Row],[Employee Name]]),"",A243+1)</f>
        <v>238</v>
      </c>
      <c r="B244" s="8" t="str">
        <f>CONCATENATE(Employees[[#This Row],[Lastname]]," ",Employees[[#This Row],[Firstname]], " ",LEFT(Employees[[#This Row],[Middlename]],1),IF(ISBLANK(Employees[[#This Row],[Middlename]])," ","."))</f>
        <v>DIMAPILIS DENNIS C.</v>
      </c>
      <c r="C244" s="8" t="s">
        <v>100</v>
      </c>
      <c r="D244" s="8" t="s">
        <v>300</v>
      </c>
      <c r="E244" s="8" t="s">
        <v>134</v>
      </c>
      <c r="F244" s="8" t="s">
        <v>301</v>
      </c>
      <c r="G244" s="18" t="s">
        <v>1997</v>
      </c>
      <c r="H244" s="8" t="s">
        <v>296</v>
      </c>
      <c r="I244" s="8" t="b">
        <f>COUNTIF(Employees[Employee Name],Employees[[#This Row],[Employee Name]])&gt;1</f>
        <v>0</v>
      </c>
    </row>
    <row r="245" spans="1:9" ht="30" hidden="1" customHeight="1" x14ac:dyDescent="0.3">
      <c r="A245" s="44">
        <f>IF(ISBLANK(Employees[[#This Row],[Employee Name]]),"",A244+1)</f>
        <v>239</v>
      </c>
      <c r="B245" s="8" t="str">
        <f>CONCATENATE(Employees[[#This Row],[Lastname]]," ",Employees[[#This Row],[Firstname]], " ",LEFT(Employees[[#This Row],[Middlename]],1),IF(ISBLANK(Employees[[#This Row],[Middlename]])," ","."))</f>
        <v>DIMAPILIS ELIZABETH A.</v>
      </c>
      <c r="C245" s="8" t="s">
        <v>100</v>
      </c>
      <c r="D245" s="8" t="s">
        <v>211</v>
      </c>
      <c r="E245" s="8" t="s">
        <v>616</v>
      </c>
      <c r="F245" s="8" t="s">
        <v>212</v>
      </c>
      <c r="G245" s="18" t="s">
        <v>1997</v>
      </c>
      <c r="H245" s="8" t="s">
        <v>213</v>
      </c>
      <c r="I245" s="8" t="b">
        <f>COUNTIF(Employees[Employee Name],Employees[[#This Row],[Employee Name]])&gt;1</f>
        <v>0</v>
      </c>
    </row>
    <row r="246" spans="1:9" ht="30" hidden="1" customHeight="1" x14ac:dyDescent="0.3">
      <c r="A246" s="44">
        <f>IF(ISBLANK(Employees[[#This Row],[Employee Name]]),"",A245+1)</f>
        <v>240</v>
      </c>
      <c r="B246" s="8" t="str">
        <f>CONCATENATE(Employees[[#This Row],[Lastname]]," ",Employees[[#This Row],[Firstname]], " ",LEFT(Employees[[#This Row],[Middlename]],1),IF(ISBLANK(Employees[[#This Row],[Middlename]])," ","."))</f>
        <v>DIMAPILIS ELVIRA S.</v>
      </c>
      <c r="C246" s="8" t="s">
        <v>100</v>
      </c>
      <c r="D246" s="8" t="s">
        <v>499</v>
      </c>
      <c r="E246" s="8" t="s">
        <v>161</v>
      </c>
      <c r="F246" s="8" t="s">
        <v>125</v>
      </c>
      <c r="G246" s="18" t="s">
        <v>1997</v>
      </c>
      <c r="H246" s="8" t="s">
        <v>103</v>
      </c>
      <c r="I246" s="8" t="b">
        <f>COUNTIF(Employees[Employee Name],Employees[[#This Row],[Employee Name]])&gt;1</f>
        <v>0</v>
      </c>
    </row>
    <row r="247" spans="1:9" ht="30" hidden="1" customHeight="1" x14ac:dyDescent="0.3">
      <c r="A247" s="44">
        <f>IF(ISBLANK(Employees[[#This Row],[Employee Name]]),"",A246+1)</f>
        <v>241</v>
      </c>
      <c r="B247" s="8" t="str">
        <f>CONCATENATE(Employees[[#This Row],[Lastname]]," ",Employees[[#This Row],[Firstname]], " ",LEFT(Employees[[#This Row],[Middlename]],1),IF(ISBLANK(Employees[[#This Row],[Middlename]])," ","."))</f>
        <v>DIMAPILIS JONNA T.</v>
      </c>
      <c r="C247" s="8" t="s">
        <v>100</v>
      </c>
      <c r="D247" s="8" t="s">
        <v>106</v>
      </c>
      <c r="E247" s="8" t="s">
        <v>107</v>
      </c>
      <c r="F247" s="8" t="s">
        <v>108</v>
      </c>
      <c r="G247" s="18" t="s">
        <v>1997</v>
      </c>
      <c r="H247" s="8" t="s">
        <v>109</v>
      </c>
      <c r="I247" s="8" t="b">
        <f>COUNTIF(Employees[Employee Name],Employees[[#This Row],[Employee Name]])&gt;1</f>
        <v>0</v>
      </c>
    </row>
    <row r="248" spans="1:9" ht="30" hidden="1" customHeight="1" x14ac:dyDescent="0.3">
      <c r="A248" s="44">
        <f>IF(ISBLANK(Employees[[#This Row],[Employee Name]]),"",A247+1)</f>
        <v>242</v>
      </c>
      <c r="B248" s="8" t="str">
        <f>CONCATENATE(Employees[[#This Row],[Lastname]]," ",Employees[[#This Row],[Firstname]], " ",LEFT(Employees[[#This Row],[Middlename]],1),IF(ISBLANK(Employees[[#This Row],[Middlename]])," ","."))</f>
        <v>DIMAPILIS JOSEPHINE P.</v>
      </c>
      <c r="C248" s="8" t="s">
        <v>100</v>
      </c>
      <c r="D248" s="8" t="s">
        <v>406</v>
      </c>
      <c r="E248" s="8" t="s">
        <v>124</v>
      </c>
      <c r="F248" s="8" t="s">
        <v>125</v>
      </c>
      <c r="G248" s="18" t="s">
        <v>1997</v>
      </c>
      <c r="H248" s="8" t="s">
        <v>103</v>
      </c>
      <c r="I248" s="8" t="b">
        <f>COUNTIF(Employees[Employee Name],Employees[[#This Row],[Employee Name]])&gt;1</f>
        <v>0</v>
      </c>
    </row>
    <row r="249" spans="1:9" ht="30" hidden="1" customHeight="1" x14ac:dyDescent="0.3">
      <c r="A249" s="44">
        <f>IF(ISBLANK(Employees[[#This Row],[Employee Name]]),"",A248+1)</f>
        <v>243</v>
      </c>
      <c r="B249" s="8" t="str">
        <f>CONCATENATE(Employees[[#This Row],[Lastname]]," ",Employees[[#This Row],[Firstname]], " ",LEFT(Employees[[#This Row],[Middlename]],1),IF(ISBLANK(Employees[[#This Row],[Middlename]])," ","."))</f>
        <v>DIMAPILIS MA. TRINIDAD S.</v>
      </c>
      <c r="C249" s="8" t="s">
        <v>100</v>
      </c>
      <c r="D249" s="8" t="s">
        <v>259</v>
      </c>
      <c r="E249" s="8" t="s">
        <v>161</v>
      </c>
      <c r="F249" s="8" t="s">
        <v>198</v>
      </c>
      <c r="G249" s="18" t="s">
        <v>1997</v>
      </c>
      <c r="H249" s="8" t="s">
        <v>260</v>
      </c>
      <c r="I249" s="8" t="b">
        <f>COUNTIF(Employees[Employee Name],Employees[[#This Row],[Employee Name]])&gt;1</f>
        <v>0</v>
      </c>
    </row>
    <row r="250" spans="1:9" ht="30" hidden="1" customHeight="1" x14ac:dyDescent="0.3">
      <c r="A250" s="44">
        <f>IF(ISBLANK(Employees[[#This Row],[Employee Name]]),"",A249+1)</f>
        <v>244</v>
      </c>
      <c r="B250" s="8" t="str">
        <f>CONCATENATE(Employees[[#This Row],[Lastname]]," ",Employees[[#This Row],[Firstname]], " ",LEFT(Employees[[#This Row],[Middlename]],1),IF(ISBLANK(Employees[[#This Row],[Middlename]])," ","."))</f>
        <v>DIMAPILIS VILMA T.</v>
      </c>
      <c r="C250" s="8" t="s">
        <v>100</v>
      </c>
      <c r="D250" s="8" t="s">
        <v>524</v>
      </c>
      <c r="E250" s="8" t="s">
        <v>879</v>
      </c>
      <c r="F250" s="8" t="s">
        <v>198</v>
      </c>
      <c r="G250" s="18" t="s">
        <v>1997</v>
      </c>
      <c r="H250" s="8" t="s">
        <v>209</v>
      </c>
      <c r="I250" s="8" t="b">
        <f>COUNTIF(Employees[Employee Name],Employees[[#This Row],[Employee Name]])&gt;1</f>
        <v>0</v>
      </c>
    </row>
    <row r="251" spans="1:9" ht="30" hidden="1" customHeight="1" x14ac:dyDescent="0.3">
      <c r="A251" s="44">
        <f>IF(ISBLANK(Employees[[#This Row],[Employee Name]]),"",A250+1)</f>
        <v>245</v>
      </c>
      <c r="B251" s="8" t="str">
        <f>CONCATENATE(Employees[[#This Row],[Lastname]]," ",Employees[[#This Row],[Firstname]], " ",LEFT(Employees[[#This Row],[Middlename]],1),IF(ISBLANK(Employees[[#This Row],[Middlename]])," ","."))</f>
        <v>DIMAPILIS VINCE BENEDICT R.</v>
      </c>
      <c r="C251" s="8" t="s">
        <v>100</v>
      </c>
      <c r="D251" s="8" t="s">
        <v>1487</v>
      </c>
      <c r="E251" s="8" t="s">
        <v>1488</v>
      </c>
      <c r="F251" s="8" t="s">
        <v>1705</v>
      </c>
      <c r="G251" s="18" t="s">
        <v>1705</v>
      </c>
      <c r="H251" s="8" t="s">
        <v>135</v>
      </c>
      <c r="I251" s="8" t="b">
        <f>COUNTIF(Employees[Employee Name],Employees[[#This Row],[Employee Name]])&gt;1</f>
        <v>0</v>
      </c>
    </row>
    <row r="252" spans="1:9" ht="30" hidden="1" customHeight="1" x14ac:dyDescent="0.3">
      <c r="A252" s="44">
        <f>IF(ISBLANK(Employees[[#This Row],[Employee Name]]),"",A251+1)</f>
        <v>246</v>
      </c>
      <c r="B252" s="8" t="str">
        <f>CONCATENATE(Employees[[#This Row],[Lastname]]," ",Employees[[#This Row],[Firstname]], " ",LEFT(Employees[[#This Row],[Middlename]],1),IF(ISBLANK(Employees[[#This Row],[Middlename]])," ","."))</f>
        <v>DIMARANAN ANNA P.</v>
      </c>
      <c r="C252" s="8" t="s">
        <v>168</v>
      </c>
      <c r="D252" s="8" t="s">
        <v>1489</v>
      </c>
      <c r="E252" s="8" t="s">
        <v>1490</v>
      </c>
      <c r="F252" s="8" t="s">
        <v>1705</v>
      </c>
      <c r="G252" s="18" t="s">
        <v>1705</v>
      </c>
      <c r="H252" s="8" t="s">
        <v>1718</v>
      </c>
      <c r="I252" s="8" t="b">
        <f>COUNTIF(Employees[Employee Name],Employees[[#This Row],[Employee Name]])&gt;1</f>
        <v>0</v>
      </c>
    </row>
    <row r="253" spans="1:9" ht="30" hidden="1" customHeight="1" x14ac:dyDescent="0.3">
      <c r="A253" s="44">
        <f>IF(ISBLANK(Employees[[#This Row],[Employee Name]]),"",A252+1)</f>
        <v>247</v>
      </c>
      <c r="B253" s="8" t="str">
        <f>CONCATENATE(Employees[[#This Row],[Lastname]]," ",Employees[[#This Row],[Firstname]], " ",LEFT(Employees[[#This Row],[Middlename]],1),IF(ISBLANK(Employees[[#This Row],[Middlename]])," ","."))</f>
        <v>DIMARANAN GREGORIA C.</v>
      </c>
      <c r="C253" s="8" t="s">
        <v>168</v>
      </c>
      <c r="D253" s="8" t="s">
        <v>862</v>
      </c>
      <c r="E253" s="8" t="s">
        <v>652</v>
      </c>
      <c r="F253" s="8" t="s">
        <v>312</v>
      </c>
      <c r="G253" s="18" t="s">
        <v>1997</v>
      </c>
      <c r="H253" s="8" t="s">
        <v>439</v>
      </c>
      <c r="I253" s="8" t="b">
        <f>COUNTIF(Employees[Employee Name],Employees[[#This Row],[Employee Name]])&gt;1</f>
        <v>0</v>
      </c>
    </row>
    <row r="254" spans="1:9" ht="30" hidden="1" customHeight="1" x14ac:dyDescent="0.3">
      <c r="A254" s="44">
        <f>IF(ISBLANK(Employees[[#This Row],[Employee Name]]),"",A253+1)</f>
        <v>248</v>
      </c>
      <c r="B254" s="8" t="str">
        <f>CONCATENATE(Employees[[#This Row],[Lastname]]," ",Employees[[#This Row],[Firstname]], " ",LEFT(Employees[[#This Row],[Middlename]],1),IF(ISBLANK(Employees[[#This Row],[Middlename]])," ","."))</f>
        <v>DIMARANAN JENELIN B.</v>
      </c>
      <c r="C254" s="18" t="s">
        <v>168</v>
      </c>
      <c r="D254" s="18" t="s">
        <v>2038</v>
      </c>
      <c r="E254" s="18" t="s">
        <v>145</v>
      </c>
      <c r="F254" s="18" t="s">
        <v>1288</v>
      </c>
      <c r="G254" s="18" t="s">
        <v>1290</v>
      </c>
      <c r="H254" s="18" t="s">
        <v>361</v>
      </c>
      <c r="I254" s="8" t="b">
        <f>COUNTIF(Employees[Employee Name],Employees[[#This Row],[Employee Name]])&gt;1</f>
        <v>0</v>
      </c>
    </row>
    <row r="255" spans="1:9" ht="30" hidden="1" customHeight="1" x14ac:dyDescent="0.3">
      <c r="A255" s="44">
        <f>IF(ISBLANK(Employees[[#This Row],[Employee Name]]),"",A254+1)</f>
        <v>249</v>
      </c>
      <c r="B255" s="8" t="str">
        <f>CONCATENATE(Employees[[#This Row],[Lastname]]," ",Employees[[#This Row],[Firstname]], " ",LEFT(Employees[[#This Row],[Middlename]],1),IF(ISBLANK(Employees[[#This Row],[Middlename]])," ","."))</f>
        <v>DIMARANAN JOEL M.</v>
      </c>
      <c r="C255" s="8" t="s">
        <v>168</v>
      </c>
      <c r="D255" s="8" t="s">
        <v>790</v>
      </c>
      <c r="E255" s="8" t="s">
        <v>84</v>
      </c>
      <c r="F255" s="8" t="s">
        <v>1705</v>
      </c>
      <c r="G255" s="18" t="s">
        <v>1705</v>
      </c>
      <c r="H255" s="8" t="s">
        <v>1706</v>
      </c>
      <c r="I255" s="8" t="b">
        <f>COUNTIF(Employees[Employee Name],Employees[[#This Row],[Employee Name]])&gt;1</f>
        <v>0</v>
      </c>
    </row>
    <row r="256" spans="1:9" ht="30" hidden="1" customHeight="1" x14ac:dyDescent="0.3">
      <c r="A256" s="44">
        <f>IF(ISBLANK(Employees[[#This Row],[Employee Name]]),"",A255+1)</f>
        <v>250</v>
      </c>
      <c r="B256" s="8" t="str">
        <f>CONCATENATE(Employees[[#This Row],[Lastname]]," ",Employees[[#This Row],[Firstname]], " ",LEFT(Employees[[#This Row],[Middlename]],1),IF(ISBLANK(Employees[[#This Row],[Middlename]])," ","."))</f>
        <v>DIMARANAN KHRISSELLE E.</v>
      </c>
      <c r="C256" s="8" t="s">
        <v>168</v>
      </c>
      <c r="D256" s="8" t="s">
        <v>1491</v>
      </c>
      <c r="E256" s="8" t="s">
        <v>1492</v>
      </c>
      <c r="F256" s="8" t="s">
        <v>1712</v>
      </c>
      <c r="G256" s="8" t="s">
        <v>1705</v>
      </c>
      <c r="H256" s="8" t="s">
        <v>1710</v>
      </c>
      <c r="I256" s="8" t="b">
        <f>COUNTIF(Employees[Employee Name],Employees[[#This Row],[Employee Name]])&gt;1</f>
        <v>0</v>
      </c>
    </row>
    <row r="257" spans="1:9" ht="30" hidden="1" customHeight="1" x14ac:dyDescent="0.3">
      <c r="A257" s="44">
        <f>IF(ISBLANK(Employees[[#This Row],[Employee Name]]),"",A256+1)</f>
        <v>251</v>
      </c>
      <c r="B257" s="8" t="str">
        <f>CONCATENATE(Employees[[#This Row],[Lastname]]," ",Employees[[#This Row],[Firstname]], " ",LEFT(Employees[[#This Row],[Middlename]],1),IF(ISBLANK(Employees[[#This Row],[Middlename]])," ","."))</f>
        <v>DIMARANAN PERPETUA F.</v>
      </c>
      <c r="C257" s="8" t="s">
        <v>168</v>
      </c>
      <c r="D257" s="8" t="s">
        <v>526</v>
      </c>
      <c r="E257" s="8" t="s">
        <v>237</v>
      </c>
      <c r="F257" s="8" t="s">
        <v>120</v>
      </c>
      <c r="G257" s="18" t="s">
        <v>1997</v>
      </c>
      <c r="H257" s="8" t="s">
        <v>527</v>
      </c>
      <c r="I257" s="8" t="b">
        <f>COUNTIF(Employees[Employee Name],Employees[[#This Row],[Employee Name]])&gt;1</f>
        <v>0</v>
      </c>
    </row>
    <row r="258" spans="1:9" ht="30" hidden="1" customHeight="1" x14ac:dyDescent="0.3">
      <c r="A258" s="44">
        <f>IF(ISBLANK(Employees[[#This Row],[Employee Name]]),"",A257+1)</f>
        <v>252</v>
      </c>
      <c r="B258" s="8" t="str">
        <f>CONCATENATE(Employees[[#This Row],[Lastname]]," ",Employees[[#This Row],[Firstname]], " ",LEFT(Employees[[#This Row],[Middlename]],1),IF(ISBLANK(Employees[[#This Row],[Middlename]])," ","."))</f>
        <v>BATIBOT REYNALDO D.</v>
      </c>
      <c r="C258" s="8" t="s">
        <v>2338</v>
      </c>
      <c r="D258" s="8" t="s">
        <v>598</v>
      </c>
      <c r="E258" s="8" t="s">
        <v>119</v>
      </c>
      <c r="F258" s="8" t="s">
        <v>198</v>
      </c>
      <c r="G258" s="8" t="s">
        <v>1997</v>
      </c>
      <c r="H258" s="8" t="s">
        <v>2339</v>
      </c>
      <c r="I258" s="8" t="b">
        <f>COUNTIF(Employees[Employee Name],Employees[[#This Row],[Employee Name]])&gt;1</f>
        <v>0</v>
      </c>
    </row>
    <row r="259" spans="1:9" ht="30" hidden="1" customHeight="1" x14ac:dyDescent="0.3">
      <c r="A259" s="44">
        <f>IF(ISBLANK(Employees[[#This Row],[Employee Name]]),"",A258+1)</f>
        <v>253</v>
      </c>
      <c r="B259" s="8" t="str">
        <f>CONCATENATE(Employees[[#This Row],[Lastname]]," ",Employees[[#This Row],[Firstname]], " ",LEFT(Employees[[#This Row],[Middlename]],1),IF(ISBLANK(Employees[[#This Row],[Middlename]])," ","."))</f>
        <v>DIMARANAN REYNALDO R.</v>
      </c>
      <c r="C259" s="8" t="s">
        <v>168</v>
      </c>
      <c r="D259" s="8" t="s">
        <v>598</v>
      </c>
      <c r="E259" s="8" t="s">
        <v>330</v>
      </c>
      <c r="F259" s="8" t="s">
        <v>198</v>
      </c>
      <c r="G259" s="18" t="s">
        <v>1997</v>
      </c>
      <c r="H259" s="8" t="s">
        <v>286</v>
      </c>
      <c r="I259" s="8" t="b">
        <f>COUNTIF(Employees[Employee Name],Employees[[#This Row],[Employee Name]])&gt;1</f>
        <v>0</v>
      </c>
    </row>
    <row r="260" spans="1:9" ht="30" hidden="1" customHeight="1" x14ac:dyDescent="0.3">
      <c r="A260" s="44">
        <f>IF(ISBLANK(Employees[[#This Row],[Employee Name]]),"",A259+1)</f>
        <v>254</v>
      </c>
      <c r="B260" s="8" t="str">
        <f>CONCATENATE(Employees[[#This Row],[Lastname]]," ",Employees[[#This Row],[Firstname]], " ",LEFT(Employees[[#This Row],[Middlename]],1),IF(ISBLANK(Employees[[#This Row],[Middlename]])," ","."))</f>
        <v>DIMARANAN RODORA G.</v>
      </c>
      <c r="C260" s="8" t="s">
        <v>168</v>
      </c>
      <c r="D260" s="8" t="s">
        <v>169</v>
      </c>
      <c r="E260" s="8" t="s">
        <v>166</v>
      </c>
      <c r="F260" s="8" t="s">
        <v>170</v>
      </c>
      <c r="G260" s="18" t="s">
        <v>1997</v>
      </c>
      <c r="H260" s="8" t="s">
        <v>89</v>
      </c>
      <c r="I260" s="8" t="b">
        <f>COUNTIF(Employees[Employee Name],Employees[[#This Row],[Employee Name]])&gt;1</f>
        <v>0</v>
      </c>
    </row>
    <row r="261" spans="1:9" ht="30" hidden="1" customHeight="1" x14ac:dyDescent="0.3">
      <c r="A261" s="44">
        <f>IF(ISBLANK(Employees[[#This Row],[Employee Name]]),"",A260+1)</f>
        <v>255</v>
      </c>
      <c r="B261" s="8" t="str">
        <f>CONCATENATE(Employees[[#This Row],[Lastname]]," ",Employees[[#This Row],[Firstname]], " ",LEFT(Employees[[#This Row],[Middlename]],1),IF(ISBLANK(Employees[[#This Row],[Middlename]])," ","."))</f>
        <v xml:space="preserve">DISEPEDA ALDWIN  </v>
      </c>
      <c r="C261" s="18" t="s">
        <v>293</v>
      </c>
      <c r="D261" s="18" t="s">
        <v>2101</v>
      </c>
      <c r="E261" s="8"/>
      <c r="F261" s="18" t="s">
        <v>1290</v>
      </c>
      <c r="G261" s="18"/>
      <c r="H261" s="18" t="s">
        <v>289</v>
      </c>
      <c r="I261" s="8" t="b">
        <f>COUNTIF(Employees[Employee Name],Employees[[#This Row],[Employee Name]])&gt;1</f>
        <v>0</v>
      </c>
    </row>
    <row r="262" spans="1:9" ht="30" hidden="1" customHeight="1" x14ac:dyDescent="0.3">
      <c r="A262" s="44">
        <f>IF(ISBLANK(Employees[[#This Row],[Employee Name]]),"",A261+1)</f>
        <v>256</v>
      </c>
      <c r="B262" s="8" t="str">
        <f>CONCATENATE(Employees[[#This Row],[Lastname]]," ",Employees[[#This Row],[Firstname]], " ",LEFT(Employees[[#This Row],[Middlename]],1),IF(ISBLANK(Employees[[#This Row],[Middlename]])," ","."))</f>
        <v>DISEPEDA MACARIA P.</v>
      </c>
      <c r="C262" s="8" t="s">
        <v>293</v>
      </c>
      <c r="D262" s="8" t="s">
        <v>1476</v>
      </c>
      <c r="E262" s="8" t="s">
        <v>1477</v>
      </c>
      <c r="F262" s="8" t="s">
        <v>1290</v>
      </c>
      <c r="G262" s="18" t="s">
        <v>1290</v>
      </c>
      <c r="H262" s="8" t="s">
        <v>1706</v>
      </c>
      <c r="I262" s="8" t="b">
        <f>COUNTIF(Employees[Employee Name],Employees[[#This Row],[Employee Name]])&gt;1</f>
        <v>0</v>
      </c>
    </row>
    <row r="263" spans="1:9" ht="30" hidden="1" customHeight="1" x14ac:dyDescent="0.3">
      <c r="A263" s="44">
        <f>IF(ISBLANK(Employees[[#This Row],[Employee Name]]),"",A262+1)</f>
        <v>257</v>
      </c>
      <c r="B263" s="8" t="str">
        <f>CONCATENATE(Employees[[#This Row],[Lastname]]," ",Employees[[#This Row],[Firstname]], " ",LEFT(Employees[[#This Row],[Middlename]],1),IF(ISBLANK(Employees[[#This Row],[Middlename]])," ","."))</f>
        <v xml:space="preserve">DISEPEDA ROMELITO  </v>
      </c>
      <c r="C263" s="8" t="s">
        <v>293</v>
      </c>
      <c r="D263" s="8" t="s">
        <v>294</v>
      </c>
      <c r="E263" s="8"/>
      <c r="F263" s="8" t="s">
        <v>295</v>
      </c>
      <c r="G263" s="8" t="s">
        <v>1997</v>
      </c>
      <c r="H263" s="8" t="s">
        <v>296</v>
      </c>
      <c r="I263" s="8" t="b">
        <f>COUNTIF(Employees[Employee Name],Employees[[#This Row],[Employee Name]])&gt;1</f>
        <v>0</v>
      </c>
    </row>
    <row r="264" spans="1:9" ht="30" hidden="1" customHeight="1" x14ac:dyDescent="0.3">
      <c r="A264" s="44">
        <f>IF(ISBLANK(Employees[[#This Row],[Employee Name]]),"",A263+1)</f>
        <v>258</v>
      </c>
      <c r="B264" s="8" t="str">
        <f>CONCATENATE(Employees[[#This Row],[Lastname]]," ",Employees[[#This Row],[Firstname]], " ",LEFT(Employees[[#This Row],[Middlename]],1),IF(ISBLANK(Employees[[#This Row],[Middlename]])," ","."))</f>
        <v xml:space="preserve">DOCTORA ZENAIDA  </v>
      </c>
      <c r="C264" s="8" t="s">
        <v>288</v>
      </c>
      <c r="D264" s="8" t="s">
        <v>160</v>
      </c>
      <c r="E264" s="8"/>
      <c r="F264" s="18" t="s">
        <v>198</v>
      </c>
      <c r="G264" s="18" t="s">
        <v>1997</v>
      </c>
      <c r="H264" s="8" t="s">
        <v>289</v>
      </c>
      <c r="I264" s="8" t="b">
        <f>COUNTIF(Employees[Employee Name],Employees[[#This Row],[Employee Name]])&gt;1</f>
        <v>0</v>
      </c>
    </row>
    <row r="265" spans="1:9" ht="30" hidden="1" customHeight="1" x14ac:dyDescent="0.3">
      <c r="A265" s="44">
        <f>IF(ISBLANK(Employees[[#This Row],[Employee Name]]),"",A264+1)</f>
        <v>259</v>
      </c>
      <c r="B265" s="8" t="str">
        <f>CONCATENATE(Employees[[#This Row],[Lastname]]," ",Employees[[#This Row],[Firstname]], " ",LEFT(Employees[[#This Row],[Middlename]],1),IF(ISBLANK(Employees[[#This Row],[Middlename]])," ","."))</f>
        <v>DOGELIO CHRISTIAN B.</v>
      </c>
      <c r="C265" s="8" t="s">
        <v>533</v>
      </c>
      <c r="D265" s="8" t="s">
        <v>1493</v>
      </c>
      <c r="E265" s="8" t="s">
        <v>145</v>
      </c>
      <c r="F265" s="8" t="s">
        <v>1290</v>
      </c>
      <c r="G265" s="18" t="s">
        <v>1290</v>
      </c>
      <c r="H265" s="8" t="s">
        <v>326</v>
      </c>
      <c r="I265" s="8" t="b">
        <f>COUNTIF(Employees[Employee Name],Employees[[#This Row],[Employee Name]])&gt;1</f>
        <v>0</v>
      </c>
    </row>
    <row r="266" spans="1:9" ht="30" hidden="1" customHeight="1" x14ac:dyDescent="0.3">
      <c r="A266" s="44">
        <f>IF(ISBLANK(Employees[[#This Row],[Employee Name]]),"",A265+1)</f>
        <v>260</v>
      </c>
      <c r="B266" s="8" t="str">
        <f>CONCATENATE(Employees[[#This Row],[Lastname]]," ",Employees[[#This Row],[Firstname]], " ",LEFT(Employees[[#This Row],[Middlename]],1),IF(ISBLANK(Employees[[#This Row],[Middlename]])," ","."))</f>
        <v>DOGELIO DANNA MARIZ V.</v>
      </c>
      <c r="C266" s="18" t="s">
        <v>533</v>
      </c>
      <c r="D266" s="18" t="s">
        <v>2108</v>
      </c>
      <c r="E266" s="18" t="s">
        <v>150</v>
      </c>
      <c r="F266" s="18" t="s">
        <v>2109</v>
      </c>
      <c r="G266" s="18"/>
      <c r="H266" s="18" t="s">
        <v>439</v>
      </c>
      <c r="I266" s="8" t="b">
        <f>COUNTIF(Employees[Employee Name],Employees[[#This Row],[Employee Name]])&gt;1</f>
        <v>0</v>
      </c>
    </row>
    <row r="267" spans="1:9" ht="30" hidden="1" customHeight="1" x14ac:dyDescent="0.3">
      <c r="A267" s="44">
        <f>IF(ISBLANK(Employees[[#This Row],[Employee Name]]),"",A266+1)</f>
        <v>261</v>
      </c>
      <c r="B267" s="8" t="str">
        <f>CONCATENATE(Employees[[#This Row],[Lastname]]," ",Employees[[#This Row],[Firstname]], " ",LEFT(Employees[[#This Row],[Middlename]],1),IF(ISBLANK(Employees[[#This Row],[Middlename]])," ","."))</f>
        <v>DOGELIO JEAN MELODY M.</v>
      </c>
      <c r="C267" s="8" t="s">
        <v>533</v>
      </c>
      <c r="D267" s="8" t="s">
        <v>1494</v>
      </c>
      <c r="E267" s="8" t="s">
        <v>1495</v>
      </c>
      <c r="F267" s="8" t="s">
        <v>1705</v>
      </c>
      <c r="G267" s="18" t="s">
        <v>1705</v>
      </c>
      <c r="H267" s="8" t="s">
        <v>103</v>
      </c>
      <c r="I267" s="8" t="b">
        <f>COUNTIF(Employees[Employee Name],Employees[[#This Row],[Employee Name]])&gt;1</f>
        <v>0</v>
      </c>
    </row>
    <row r="268" spans="1:9" ht="30" hidden="1" customHeight="1" x14ac:dyDescent="0.3">
      <c r="A268" s="44">
        <f>IF(ISBLANK(Employees[[#This Row],[Employee Name]]),"",A267+1)</f>
        <v>262</v>
      </c>
      <c r="B268" s="8" t="str">
        <f>CONCATENATE(Employees[[#This Row],[Lastname]]," ",Employees[[#This Row],[Firstname]], " ",LEFT(Employees[[#This Row],[Middlename]],1),IF(ISBLANK(Employees[[#This Row],[Middlename]])," ","."))</f>
        <v>DOGELIO RONNEL D.</v>
      </c>
      <c r="C268" s="8" t="s">
        <v>533</v>
      </c>
      <c r="D268" s="8" t="s">
        <v>1309</v>
      </c>
      <c r="E268" s="8" t="s">
        <v>1310</v>
      </c>
      <c r="F268" s="8" t="s">
        <v>272</v>
      </c>
      <c r="G268" s="18" t="s">
        <v>1997</v>
      </c>
      <c r="H268" s="8" t="s">
        <v>271</v>
      </c>
      <c r="I268" s="8" t="b">
        <f>COUNTIF(Employees[Employee Name],Employees[[#This Row],[Employee Name]])&gt;1</f>
        <v>0</v>
      </c>
    </row>
    <row r="269" spans="1:9" ht="30" hidden="1" customHeight="1" x14ac:dyDescent="0.3">
      <c r="A269" s="44">
        <f>IF(ISBLANK(Employees[[#This Row],[Employee Name]]),"",A268+1)</f>
        <v>263</v>
      </c>
      <c r="B269" s="8" t="str">
        <f>CONCATENATE(Employees[[#This Row],[Lastname]]," ",Employees[[#This Row],[Firstname]], " ",LEFT(Employees[[#This Row],[Middlename]],1),IF(ISBLANK(Employees[[#This Row],[Middlename]])," ","."))</f>
        <v>DOGNIDON MARLYN P.</v>
      </c>
      <c r="C269" s="8" t="s">
        <v>700</v>
      </c>
      <c r="D269" s="8" t="s">
        <v>701</v>
      </c>
      <c r="E269" s="8" t="s">
        <v>124</v>
      </c>
      <c r="F269" s="8" t="s">
        <v>96</v>
      </c>
      <c r="G269" s="8" t="s">
        <v>1997</v>
      </c>
      <c r="H269" s="8" t="s">
        <v>97</v>
      </c>
      <c r="I269" s="8" t="b">
        <f>COUNTIF(Employees[Employee Name],Employees[[#This Row],[Employee Name]])&gt;1</f>
        <v>0</v>
      </c>
    </row>
    <row r="270" spans="1:9" ht="30" hidden="1" customHeight="1" x14ac:dyDescent="0.3">
      <c r="A270" s="44">
        <f>IF(ISBLANK(Employees[[#This Row],[Employee Name]]),"",A269+1)</f>
        <v>264</v>
      </c>
      <c r="B270" s="8" t="str">
        <f>CONCATENATE(Employees[[#This Row],[Lastname]]," ",Employees[[#This Row],[Firstname]], " ",LEFT(Employees[[#This Row],[Middlename]],1),IF(ISBLANK(Employees[[#This Row],[Middlename]])," ","."))</f>
        <v>DOLOT JESUS JR. D.</v>
      </c>
      <c r="C270" s="8" t="s">
        <v>1047</v>
      </c>
      <c r="D270" s="8" t="s">
        <v>1048</v>
      </c>
      <c r="E270" s="8" t="s">
        <v>119</v>
      </c>
      <c r="F270" s="8" t="s">
        <v>125</v>
      </c>
      <c r="G270" s="18" t="s">
        <v>1997</v>
      </c>
      <c r="H270" s="8" t="s">
        <v>156</v>
      </c>
      <c r="I270" s="8" t="b">
        <f>COUNTIF(Employees[Employee Name],Employees[[#This Row],[Employee Name]])&gt;1</f>
        <v>0</v>
      </c>
    </row>
    <row r="271" spans="1:9" ht="30" hidden="1" customHeight="1" x14ac:dyDescent="0.3">
      <c r="A271" s="44">
        <f>IF(ISBLANK(Employees[[#This Row],[Employee Name]]),"",A270+1)</f>
        <v>265</v>
      </c>
      <c r="B271" s="8" t="str">
        <f>CONCATENATE(Employees[[#This Row],[Lastname]]," ",Employees[[#This Row],[Firstname]], " ",LEFT(Employees[[#This Row],[Middlename]],1),IF(ISBLANK(Employees[[#This Row],[Middlename]])," ","."))</f>
        <v>DOMINGO RACHEL L.</v>
      </c>
      <c r="C271" s="8" t="s">
        <v>1231</v>
      </c>
      <c r="D271" s="8" t="s">
        <v>1232</v>
      </c>
      <c r="E271" s="8" t="s">
        <v>227</v>
      </c>
      <c r="F271" s="8" t="s">
        <v>1284</v>
      </c>
      <c r="G271" s="18" t="s">
        <v>1997</v>
      </c>
      <c r="H271" s="8" t="s">
        <v>199</v>
      </c>
      <c r="I271" s="8" t="b">
        <f>COUNTIF(Employees[Employee Name],Employees[[#This Row],[Employee Name]])&gt;1</f>
        <v>0</v>
      </c>
    </row>
    <row r="272" spans="1:9" ht="30" hidden="1" customHeight="1" x14ac:dyDescent="0.3">
      <c r="A272" s="44">
        <f>IF(ISBLANK(Employees[[#This Row],[Employee Name]]),"",A271+1)</f>
        <v>266</v>
      </c>
      <c r="B272" s="8" t="str">
        <f>CONCATENATE(Employees[[#This Row],[Lastname]]," ",Employees[[#This Row],[Firstname]], " ",LEFT(Employees[[#This Row],[Middlename]],1),IF(ISBLANK(Employees[[#This Row],[Middlename]])," ","."))</f>
        <v>DORADO JULAIDA M.</v>
      </c>
      <c r="C272" s="18" t="s">
        <v>2224</v>
      </c>
      <c r="D272" s="18" t="s">
        <v>2225</v>
      </c>
      <c r="E272" s="18" t="s">
        <v>84</v>
      </c>
      <c r="F272" s="18" t="s">
        <v>2226</v>
      </c>
      <c r="G272" s="8"/>
      <c r="H272" s="18" t="s">
        <v>289</v>
      </c>
      <c r="I272" s="8" t="b">
        <f>COUNTIF(Employees[Employee Name],Employees[[#This Row],[Employee Name]])&gt;1</f>
        <v>0</v>
      </c>
    </row>
    <row r="273" spans="1:9" ht="30" hidden="1" customHeight="1" x14ac:dyDescent="0.3">
      <c r="A273" s="44">
        <f>IF(ISBLANK(Employees[[#This Row],[Employee Name]]),"",A272+1)</f>
        <v>267</v>
      </c>
      <c r="B273" s="8" t="str">
        <f>CONCATENATE(Employees[[#This Row],[Lastname]]," ",Employees[[#This Row],[Firstname]], " ",LEFT(Employees[[#This Row],[Middlename]],1),IF(ISBLANK(Employees[[#This Row],[Middlename]])," ","."))</f>
        <v>DUNGO PURISIMA CORAZON E.</v>
      </c>
      <c r="C273" s="8" t="s">
        <v>1020</v>
      </c>
      <c r="D273" s="8" t="s">
        <v>408</v>
      </c>
      <c r="E273" s="8" t="s">
        <v>378</v>
      </c>
      <c r="F273" s="8" t="s">
        <v>390</v>
      </c>
      <c r="G273" s="8" t="s">
        <v>1997</v>
      </c>
      <c r="H273" s="8" t="s">
        <v>103</v>
      </c>
      <c r="I273" s="8" t="b">
        <f>COUNTIF(Employees[Employee Name],Employees[[#This Row],[Employee Name]])&gt;1</f>
        <v>0</v>
      </c>
    </row>
    <row r="274" spans="1:9" ht="30" hidden="1" customHeight="1" x14ac:dyDescent="0.3">
      <c r="A274" s="44">
        <f>IF(ISBLANK(Employees[[#This Row],[Employee Name]]),"",A273+1)</f>
        <v>268</v>
      </c>
      <c r="B274" s="8" t="str">
        <f>CONCATENATE(Employees[[#This Row],[Lastname]]," ",Employees[[#This Row],[Firstname]], " ",LEFT(Employees[[#This Row],[Middlename]],1),IF(ISBLANK(Employees[[#This Row],[Middlename]])," ","."))</f>
        <v>EGASAN DELIA J.</v>
      </c>
      <c r="C274" s="8" t="s">
        <v>820</v>
      </c>
      <c r="D274" s="8" t="s">
        <v>821</v>
      </c>
      <c r="E274" s="8" t="s">
        <v>193</v>
      </c>
      <c r="F274" s="18" t="s">
        <v>198</v>
      </c>
      <c r="G274" s="18" t="s">
        <v>1997</v>
      </c>
      <c r="H274" s="8" t="s">
        <v>135</v>
      </c>
      <c r="I274" s="8" t="b">
        <f>COUNTIF(Employees[Employee Name],Employees[[#This Row],[Employee Name]])&gt;1</f>
        <v>0</v>
      </c>
    </row>
    <row r="275" spans="1:9" ht="30" hidden="1" customHeight="1" x14ac:dyDescent="0.3">
      <c r="A275" s="44">
        <f>IF(ISBLANK(Employees[[#This Row],[Employee Name]]),"",A274+1)</f>
        <v>269</v>
      </c>
      <c r="B275" s="8" t="str">
        <f>CONCATENATE(Employees[[#This Row],[Lastname]]," ",Employees[[#This Row],[Firstname]], " ",LEFT(Employees[[#This Row],[Middlename]],1),IF(ISBLANK(Employees[[#This Row],[Middlename]])," ","."))</f>
        <v>EMELO MARXIANE T.</v>
      </c>
      <c r="C275" s="8" t="s">
        <v>926</v>
      </c>
      <c r="D275" s="8" t="s">
        <v>927</v>
      </c>
      <c r="E275" s="8" t="s">
        <v>107</v>
      </c>
      <c r="F275" s="8" t="s">
        <v>813</v>
      </c>
      <c r="G275" s="8" t="s">
        <v>1997</v>
      </c>
      <c r="H275" s="8" t="s">
        <v>97</v>
      </c>
      <c r="I275" s="8" t="b">
        <f>COUNTIF(Employees[Employee Name],Employees[[#This Row],[Employee Name]])&gt;1</f>
        <v>0</v>
      </c>
    </row>
    <row r="276" spans="1:9" ht="30" hidden="1" customHeight="1" x14ac:dyDescent="0.3">
      <c r="A276" s="44">
        <f>IF(ISBLANK(Employees[[#This Row],[Employee Name]]),"",A275+1)</f>
        <v>270</v>
      </c>
      <c r="B276" s="8" t="str">
        <f>CONCATENATE(Employees[[#This Row],[Lastname]]," ",Employees[[#This Row],[Firstname]], " ",LEFT(Employees[[#This Row],[Middlename]],1),IF(ISBLANK(Employees[[#This Row],[Middlename]])," ","."))</f>
        <v>EMELO MARYJANE T.</v>
      </c>
      <c r="C276" s="8" t="s">
        <v>926</v>
      </c>
      <c r="D276" s="8" t="s">
        <v>1043</v>
      </c>
      <c r="E276" s="8" t="s">
        <v>107</v>
      </c>
      <c r="F276" s="8" t="s">
        <v>813</v>
      </c>
      <c r="G276" s="8" t="s">
        <v>1997</v>
      </c>
      <c r="H276" s="8" t="s">
        <v>97</v>
      </c>
      <c r="I276" s="8" t="b">
        <f>COUNTIF(Employees[Employee Name],Employees[[#This Row],[Employee Name]])&gt;1</f>
        <v>0</v>
      </c>
    </row>
    <row r="277" spans="1:9" ht="30" hidden="1" customHeight="1" x14ac:dyDescent="0.3">
      <c r="A277" s="44">
        <f>IF(ISBLANK(Employees[[#This Row],[Employee Name]]),"",A276+1)</f>
        <v>271</v>
      </c>
      <c r="B277" s="8" t="str">
        <f>CONCATENATE(Employees[[#This Row],[Lastname]]," ",Employees[[#This Row],[Firstname]], " ",LEFT(Employees[[#This Row],[Middlename]],1),IF(ISBLANK(Employees[[#This Row],[Middlename]])," ","."))</f>
        <v>ENMACIO LEILA A.</v>
      </c>
      <c r="C277" s="8" t="s">
        <v>516</v>
      </c>
      <c r="D277" s="8" t="s">
        <v>517</v>
      </c>
      <c r="E277" s="8" t="s">
        <v>284</v>
      </c>
      <c r="F277" s="8" t="s">
        <v>518</v>
      </c>
      <c r="G277" s="18" t="s">
        <v>1997</v>
      </c>
      <c r="H277" s="8" t="s">
        <v>439</v>
      </c>
      <c r="I277" s="8" t="b">
        <f>COUNTIF(Employees[Employee Name],Employees[[#This Row],[Employee Name]])&gt;1</f>
        <v>0</v>
      </c>
    </row>
    <row r="278" spans="1:9" ht="30" hidden="1" customHeight="1" x14ac:dyDescent="0.3">
      <c r="A278" s="44">
        <f>IF(ISBLANK(Employees[[#This Row],[Employee Name]]),"",A277+1)</f>
        <v>272</v>
      </c>
      <c r="B278" s="8" t="str">
        <f>CONCATENATE(Employees[[#This Row],[Lastname]]," ",Employees[[#This Row],[Firstname]], " ",LEFT(Employees[[#This Row],[Middlename]],1),IF(ISBLANK(Employees[[#This Row],[Middlename]])," ","."))</f>
        <v>ENRIQUEZ ANABEL O.</v>
      </c>
      <c r="C278" s="8" t="s">
        <v>122</v>
      </c>
      <c r="D278" s="8" t="s">
        <v>389</v>
      </c>
      <c r="E278" s="8" t="s">
        <v>1497</v>
      </c>
      <c r="F278" s="8" t="s">
        <v>1290</v>
      </c>
      <c r="G278" s="18" t="s">
        <v>1290</v>
      </c>
      <c r="H278" s="8" t="s">
        <v>135</v>
      </c>
      <c r="I278" s="8" t="b">
        <f>COUNTIF(Employees[Employee Name],Employees[[#This Row],[Employee Name]])&gt;1</f>
        <v>0</v>
      </c>
    </row>
    <row r="279" spans="1:9" ht="30" hidden="1" customHeight="1" x14ac:dyDescent="0.3">
      <c r="A279" s="44">
        <f>IF(ISBLANK(Employees[[#This Row],[Employee Name]]),"",A278+1)</f>
        <v>273</v>
      </c>
      <c r="B279" s="8" t="str">
        <f>CONCATENATE(Employees[[#This Row],[Lastname]]," ",Employees[[#This Row],[Firstname]], " ",LEFT(Employees[[#This Row],[Middlename]],1),IF(ISBLANK(Employees[[#This Row],[Middlename]])," ","."))</f>
        <v>ENRIQUEZ EDGAR P.</v>
      </c>
      <c r="C279" s="8" t="s">
        <v>122</v>
      </c>
      <c r="D279" s="8" t="s">
        <v>123</v>
      </c>
      <c r="E279" s="8" t="s">
        <v>124</v>
      </c>
      <c r="F279" s="8" t="s">
        <v>125</v>
      </c>
      <c r="G279" s="18" t="s">
        <v>1997</v>
      </c>
      <c r="H279" s="8" t="s">
        <v>126</v>
      </c>
      <c r="I279" s="8" t="b">
        <f>COUNTIF(Employees[Employee Name],Employees[[#This Row],[Employee Name]])&gt;1</f>
        <v>0</v>
      </c>
    </row>
    <row r="280" spans="1:9" ht="30" hidden="1" customHeight="1" x14ac:dyDescent="0.3">
      <c r="A280" s="44">
        <f>IF(ISBLANK(Employees[[#This Row],[Employee Name]]),"",A279+1)</f>
        <v>274</v>
      </c>
      <c r="B280" s="8" t="str">
        <f>CONCATENATE(Employees[[#This Row],[Lastname]]," ",Employees[[#This Row],[Firstname]], " ",LEFT(Employees[[#This Row],[Middlename]],1),IF(ISBLANK(Employees[[#This Row],[Middlename]])," ","."))</f>
        <v xml:space="preserve">ENRIQUEZ ERIBERTO  </v>
      </c>
      <c r="C280" s="18" t="s">
        <v>122</v>
      </c>
      <c r="D280" s="18" t="s">
        <v>2115</v>
      </c>
      <c r="E280" s="8"/>
      <c r="F280" s="18" t="s">
        <v>1290</v>
      </c>
      <c r="G280" s="8"/>
      <c r="H280" s="18" t="s">
        <v>289</v>
      </c>
      <c r="I280" s="8" t="b">
        <f>COUNTIF(Employees[Employee Name],Employees[[#This Row],[Employee Name]])&gt;1</f>
        <v>0</v>
      </c>
    </row>
    <row r="281" spans="1:9" ht="30" hidden="1" customHeight="1" x14ac:dyDescent="0.3">
      <c r="A281" s="44">
        <f>IF(ISBLANK(Employees[[#This Row],[Employee Name]]),"",A280+1)</f>
        <v>275</v>
      </c>
      <c r="B281" s="8" t="str">
        <f>CONCATENATE(Employees[[#This Row],[Lastname]]," ",Employees[[#This Row],[Firstname]], " ",LEFT(Employees[[#This Row],[Middlename]],1),IF(ISBLANK(Employees[[#This Row],[Middlename]])," ","."))</f>
        <v>EREÑO MELANIE B.</v>
      </c>
      <c r="C281" s="18" t="s">
        <v>2138</v>
      </c>
      <c r="D281" s="18" t="s">
        <v>705</v>
      </c>
      <c r="E281" s="18" t="s">
        <v>145</v>
      </c>
      <c r="F281" s="18" t="s">
        <v>125</v>
      </c>
      <c r="G281" s="8"/>
      <c r="H281" s="18" t="s">
        <v>152</v>
      </c>
      <c r="I281" s="8" t="b">
        <f>COUNTIF(Employees[Employee Name],Employees[[#This Row],[Employee Name]])&gt;1</f>
        <v>0</v>
      </c>
    </row>
    <row r="282" spans="1:9" ht="30" hidden="1" customHeight="1" x14ac:dyDescent="0.3">
      <c r="A282" s="44">
        <f>IF(ISBLANK(Employees[[#This Row],[Employee Name]]),"",A281+1)</f>
        <v>276</v>
      </c>
      <c r="B282" s="8" t="str">
        <f>CONCATENATE(Employees[[#This Row],[Lastname]]," ",Employees[[#This Row],[Firstname]], " ",LEFT(Employees[[#This Row],[Middlename]],1),IF(ISBLANK(Employees[[#This Row],[Middlename]])," ","."))</f>
        <v>ERIDAO ROSALINDA P.</v>
      </c>
      <c r="C282" s="8" t="s">
        <v>230</v>
      </c>
      <c r="D282" s="8" t="s">
        <v>229</v>
      </c>
      <c r="E282" s="8" t="s">
        <v>124</v>
      </c>
      <c r="F282" s="8" t="s">
        <v>223</v>
      </c>
      <c r="G282" s="8" t="s">
        <v>1997</v>
      </c>
      <c r="H282" s="8" t="s">
        <v>213</v>
      </c>
      <c r="I282" s="8" t="b">
        <f>COUNTIF(Employees[Employee Name],Employees[[#This Row],[Employee Name]])&gt;1</f>
        <v>0</v>
      </c>
    </row>
    <row r="283" spans="1:9" ht="30" hidden="1" customHeight="1" x14ac:dyDescent="0.3">
      <c r="A283" s="44">
        <f>IF(ISBLANK(Employees[[#This Row],[Employee Name]]),"",A282+1)</f>
        <v>277</v>
      </c>
      <c r="B283" s="8" t="str">
        <f>CONCATENATE(Employees[[#This Row],[Lastname]]," ",Employees[[#This Row],[Firstname]], " ",LEFT(Employees[[#This Row],[Middlename]],1),IF(ISBLANK(Employees[[#This Row],[Middlename]])," ","."))</f>
        <v xml:space="preserve">ERNI RANDY  </v>
      </c>
      <c r="C283" s="18" t="s">
        <v>1523</v>
      </c>
      <c r="D283" s="18" t="s">
        <v>2256</v>
      </c>
      <c r="E283" s="8"/>
      <c r="F283" s="18" t="s">
        <v>2257</v>
      </c>
      <c r="G283" s="8"/>
      <c r="H283" s="18" t="s">
        <v>1717</v>
      </c>
      <c r="I283" s="8" t="b">
        <f>COUNTIF(Employees[Employee Name],Employees[[#This Row],[Employee Name]])&gt;1</f>
        <v>0</v>
      </c>
    </row>
    <row r="284" spans="1:9" ht="30" hidden="1" customHeight="1" x14ac:dyDescent="0.3">
      <c r="A284" s="44">
        <f>IF(ISBLANK(Employees[[#This Row],[Employee Name]]),"",A283+1)</f>
        <v>278</v>
      </c>
      <c r="B284" s="8" t="str">
        <f>CONCATENATE(Employees[[#This Row],[Lastname]]," ",Employees[[#This Row],[Firstname]], " ",LEFT(Employees[[#This Row],[Middlename]],1),IF(ISBLANK(Employees[[#This Row],[Middlename]])," ","."))</f>
        <v>ESCAMILLAS EVELYN M.</v>
      </c>
      <c r="C284" s="8" t="s">
        <v>412</v>
      </c>
      <c r="D284" s="8" t="s">
        <v>413</v>
      </c>
      <c r="E284" s="8" t="s">
        <v>84</v>
      </c>
      <c r="F284" s="8" t="s">
        <v>414</v>
      </c>
      <c r="G284" s="8" t="s">
        <v>1997</v>
      </c>
      <c r="H284" s="8" t="s">
        <v>103</v>
      </c>
      <c r="I284" s="8" t="b">
        <f>COUNTIF(Employees[Employee Name],Employees[[#This Row],[Employee Name]])&gt;1</f>
        <v>0</v>
      </c>
    </row>
    <row r="285" spans="1:9" ht="30" hidden="1" customHeight="1" x14ac:dyDescent="0.3">
      <c r="A285" s="44">
        <f>IF(ISBLANK(Employees[[#This Row],[Employee Name]]),"",A284+1)</f>
        <v>279</v>
      </c>
      <c r="B285" s="8" t="str">
        <f>CONCATENATE(Employees[[#This Row],[Lastname]]," ",Employees[[#This Row],[Firstname]], " ",LEFT(Employees[[#This Row],[Middlename]],1),IF(ISBLANK(Employees[[#This Row],[Middlename]])," ","."))</f>
        <v xml:space="preserve">ESMAEL EMRAN  </v>
      </c>
      <c r="C285" s="8" t="s">
        <v>1498</v>
      </c>
      <c r="D285" s="8" t="s">
        <v>1499</v>
      </c>
      <c r="E285" s="8"/>
      <c r="F285" s="8" t="s">
        <v>1290</v>
      </c>
      <c r="G285" s="18" t="s">
        <v>1290</v>
      </c>
      <c r="H285" s="8" t="s">
        <v>289</v>
      </c>
      <c r="I285" s="8" t="b">
        <f>COUNTIF(Employees[Employee Name],Employees[[#This Row],[Employee Name]])&gt;1</f>
        <v>0</v>
      </c>
    </row>
    <row r="286" spans="1:9" ht="30" hidden="1" customHeight="1" x14ac:dyDescent="0.3">
      <c r="A286" s="44">
        <f>IF(ISBLANK(Employees[[#This Row],[Employee Name]]),"",A285+1)</f>
        <v>280</v>
      </c>
      <c r="B286" s="8" t="str">
        <f>CONCATENATE(Employees[[#This Row],[Lastname]]," ",Employees[[#This Row],[Firstname]], " ",LEFT(Employees[[#This Row],[Middlename]],1),IF(ISBLANK(Employees[[#This Row],[Middlename]])," ","."))</f>
        <v>ESPINELI LORETA N.</v>
      </c>
      <c r="C286" s="18" t="s">
        <v>2242</v>
      </c>
      <c r="D286" s="18" t="s">
        <v>2243</v>
      </c>
      <c r="E286" s="18" t="s">
        <v>334</v>
      </c>
      <c r="F286" s="18" t="s">
        <v>1290</v>
      </c>
      <c r="G286" s="8"/>
      <c r="H286" s="18" t="s">
        <v>199</v>
      </c>
      <c r="I286" s="8" t="b">
        <f>COUNTIF(Employees[Employee Name],Employees[[#This Row],[Employee Name]])&gt;1</f>
        <v>0</v>
      </c>
    </row>
    <row r="287" spans="1:9" ht="30" hidden="1" customHeight="1" x14ac:dyDescent="0.3">
      <c r="A287" s="44">
        <f>IF(ISBLANK(Employees[[#This Row],[Employee Name]]),"",A286+1)</f>
        <v>281</v>
      </c>
      <c r="B287" s="8" t="str">
        <f>CONCATENATE(Employees[[#This Row],[Lastname]]," ",Employees[[#This Row],[Firstname]], " ",LEFT(Employees[[#This Row],[Middlename]],1),IF(ISBLANK(Employees[[#This Row],[Middlename]])," ","."))</f>
        <v>ESPINOSA RUBY ANN V.</v>
      </c>
      <c r="C287" s="8" t="s">
        <v>1500</v>
      </c>
      <c r="D287" s="8" t="s">
        <v>1501</v>
      </c>
      <c r="E287" s="8" t="s">
        <v>723</v>
      </c>
      <c r="F287" s="8" t="s">
        <v>1290</v>
      </c>
      <c r="G287" s="18" t="s">
        <v>1290</v>
      </c>
      <c r="H287" s="8" t="s">
        <v>97</v>
      </c>
      <c r="I287" s="8" t="b">
        <f>COUNTIF(Employees[Employee Name],Employees[[#This Row],[Employee Name]])&gt;1</f>
        <v>0</v>
      </c>
    </row>
    <row r="288" spans="1:9" ht="30" hidden="1" customHeight="1" x14ac:dyDescent="0.3">
      <c r="A288" s="44">
        <f>IF(ISBLANK(Employees[[#This Row],[Employee Name]]),"",A287+1)</f>
        <v>282</v>
      </c>
      <c r="B288" s="8" t="str">
        <f>CONCATENATE(Employees[[#This Row],[Lastname]]," ",Employees[[#This Row],[Firstname]], " ",LEFT(Employees[[#This Row],[Middlename]],1),IF(ISBLANK(Employees[[#This Row],[Middlename]])," ","."))</f>
        <v>ESPIRITU RONALD M.</v>
      </c>
      <c r="C288" s="8" t="s">
        <v>622</v>
      </c>
      <c r="D288" s="8" t="s">
        <v>623</v>
      </c>
      <c r="E288" s="8" t="s">
        <v>84</v>
      </c>
      <c r="F288" s="8" t="s">
        <v>125</v>
      </c>
      <c r="G288" s="18" t="s">
        <v>1997</v>
      </c>
      <c r="H288" s="8" t="s">
        <v>103</v>
      </c>
      <c r="I288" s="8" t="b">
        <f>COUNTIF(Employees[Employee Name],Employees[[#This Row],[Employee Name]])&gt;1</f>
        <v>0</v>
      </c>
    </row>
    <row r="289" spans="1:9" ht="30" hidden="1" customHeight="1" x14ac:dyDescent="0.3">
      <c r="A289" s="44">
        <f>IF(ISBLANK(Employees[[#This Row],[Employee Name]]),"",A288+1)</f>
        <v>283</v>
      </c>
      <c r="B289" s="8" t="str">
        <f>CONCATENATE(Employees[[#This Row],[Lastname]]," ",Employees[[#This Row],[Firstname]], " ",LEFT(Employees[[#This Row],[Middlename]],1),IF(ISBLANK(Employees[[#This Row],[Middlename]])," ","."))</f>
        <v>ESTABILLO JUSTINE CARL G.</v>
      </c>
      <c r="C289" s="8" t="s">
        <v>1405</v>
      </c>
      <c r="D289" s="8" t="s">
        <v>1502</v>
      </c>
      <c r="E289" s="8" t="s">
        <v>1503</v>
      </c>
      <c r="F289" s="8" t="s">
        <v>1705</v>
      </c>
      <c r="G289" s="18" t="s">
        <v>1705</v>
      </c>
      <c r="H289" s="8" t="s">
        <v>135</v>
      </c>
      <c r="I289" s="8" t="b">
        <f>COUNTIF(Employees[Employee Name],Employees[[#This Row],[Employee Name]])&gt;1</f>
        <v>0</v>
      </c>
    </row>
    <row r="290" spans="1:9" ht="30" hidden="1" customHeight="1" x14ac:dyDescent="0.3">
      <c r="A290" s="44">
        <f>IF(ISBLANK(Employees[[#This Row],[Employee Name]]),"",A289+1)</f>
        <v>284</v>
      </c>
      <c r="B290" s="8" t="str">
        <f>CONCATENATE(Employees[[#This Row],[Lastname]]," ",Employees[[#This Row],[Firstname]], " ",LEFT(Employees[[#This Row],[Middlename]],1),IF(ISBLANK(Employees[[#This Row],[Middlename]])," ","."))</f>
        <v>ESTALE JOCELYN M.</v>
      </c>
      <c r="C290" s="8" t="s">
        <v>1504</v>
      </c>
      <c r="D290" s="8" t="s">
        <v>1505</v>
      </c>
      <c r="E290" s="8" t="s">
        <v>132</v>
      </c>
      <c r="F290" s="8" t="s">
        <v>1290</v>
      </c>
      <c r="G290" s="18" t="s">
        <v>1290</v>
      </c>
      <c r="H290" s="8" t="s">
        <v>1708</v>
      </c>
      <c r="I290" s="8" t="b">
        <f>COUNTIF(Employees[Employee Name],Employees[[#This Row],[Employee Name]])&gt;1</f>
        <v>0</v>
      </c>
    </row>
    <row r="291" spans="1:9" ht="30" hidden="1" customHeight="1" x14ac:dyDescent="0.3">
      <c r="A291" s="44">
        <f>IF(ISBLANK(Employees[[#This Row],[Employee Name]]),"",A290+1)</f>
        <v>285</v>
      </c>
      <c r="B291" s="8" t="str">
        <f>CONCATENATE(Employees[[#This Row],[Lastname]]," ",Employees[[#This Row],[Firstname]], " ",LEFT(Employees[[#This Row],[Middlename]],1),IF(ISBLANK(Employees[[#This Row],[Middlename]])," ","."))</f>
        <v>ESTIEBAR ARISTOTLE B.</v>
      </c>
      <c r="C291" s="18" t="s">
        <v>2347</v>
      </c>
      <c r="D291" s="8" t="s">
        <v>1506</v>
      </c>
      <c r="E291" s="8" t="s">
        <v>145</v>
      </c>
      <c r="F291" s="8" t="s">
        <v>1290</v>
      </c>
      <c r="G291" s="18" t="s">
        <v>1290</v>
      </c>
      <c r="H291" s="8" t="s">
        <v>289</v>
      </c>
      <c r="I291" s="8" t="b">
        <f>COUNTIF(Employees[Employee Name],Employees[[#This Row],[Employee Name]])&gt;1</f>
        <v>0</v>
      </c>
    </row>
    <row r="292" spans="1:9" ht="30" hidden="1" customHeight="1" x14ac:dyDescent="0.3">
      <c r="A292" s="44">
        <f>IF(ISBLANK(Employees[[#This Row],[Employee Name]]),"",A291+1)</f>
        <v>286</v>
      </c>
      <c r="B292" s="8" t="str">
        <f>CONCATENATE(Employees[[#This Row],[Lastname]]," ",Employees[[#This Row],[Firstname]], " ",LEFT(Employees[[#This Row],[Middlename]],1),IF(ISBLANK(Employees[[#This Row],[Middlename]])," ","."))</f>
        <v>ESTIGOY BEVERLY ANNE P.</v>
      </c>
      <c r="C292" s="8" t="s">
        <v>383</v>
      </c>
      <c r="D292" s="8" t="s">
        <v>384</v>
      </c>
      <c r="E292" s="8" t="s">
        <v>124</v>
      </c>
      <c r="F292" s="8" t="s">
        <v>96</v>
      </c>
      <c r="G292" s="8" t="s">
        <v>1997</v>
      </c>
      <c r="H292" s="8" t="s">
        <v>97</v>
      </c>
      <c r="I292" s="8" t="b">
        <f>COUNTIF(Employees[Employee Name],Employees[[#This Row],[Employee Name]])&gt;1</f>
        <v>0</v>
      </c>
    </row>
    <row r="293" spans="1:9" ht="30" hidden="1" customHeight="1" x14ac:dyDescent="0.3">
      <c r="A293" s="44">
        <f>IF(ISBLANK(Employees[[#This Row],[Employee Name]]),"",A292+1)</f>
        <v>287</v>
      </c>
      <c r="B293" s="8" t="str">
        <f>CONCATENATE(Employees[[#This Row],[Lastname]]," ",Employees[[#This Row],[Firstname]], " ",LEFT(Employees[[#This Row],[Middlename]],1),IF(ISBLANK(Employees[[#This Row],[Middlename]])," ","."))</f>
        <v>ESTOLE JOCELYN D.</v>
      </c>
      <c r="C293" s="8" t="s">
        <v>1507</v>
      </c>
      <c r="D293" s="8" t="s">
        <v>1505</v>
      </c>
      <c r="E293" s="8" t="s">
        <v>119</v>
      </c>
      <c r="F293" s="8" t="s">
        <v>1290</v>
      </c>
      <c r="G293" s="18" t="s">
        <v>1290</v>
      </c>
      <c r="H293" s="8" t="s">
        <v>366</v>
      </c>
      <c r="I293" s="8" t="b">
        <f>COUNTIF(Employees[Employee Name],Employees[[#This Row],[Employee Name]])&gt;1</f>
        <v>0</v>
      </c>
    </row>
    <row r="294" spans="1:9" ht="30" hidden="1" customHeight="1" x14ac:dyDescent="0.3">
      <c r="A294" s="44">
        <f>IF(ISBLANK(Employees[[#This Row],[Employee Name]]),"",A293+1)</f>
        <v>288</v>
      </c>
      <c r="B294" s="8" t="str">
        <f>CONCATENATE(Employees[[#This Row],[Lastname]]," ",Employees[[#This Row],[Firstname]], " ",LEFT(Employees[[#This Row],[Middlename]],1),IF(ISBLANK(Employees[[#This Row],[Middlename]])," ","."))</f>
        <v>ESTRANGCO MERCY U.</v>
      </c>
      <c r="C294" s="8" t="s">
        <v>592</v>
      </c>
      <c r="D294" s="8" t="s">
        <v>593</v>
      </c>
      <c r="E294" s="8" t="s">
        <v>594</v>
      </c>
      <c r="F294" s="8" t="s">
        <v>198</v>
      </c>
      <c r="G294" s="18" t="s">
        <v>1997</v>
      </c>
      <c r="H294" s="8" t="s">
        <v>590</v>
      </c>
      <c r="I294" s="8" t="b">
        <f>COUNTIF(Employees[Employee Name],Employees[[#This Row],[Employee Name]])&gt;1</f>
        <v>0</v>
      </c>
    </row>
    <row r="295" spans="1:9" ht="30" hidden="1" customHeight="1" x14ac:dyDescent="0.3">
      <c r="A295" s="44">
        <f>IF(ISBLANK(Employees[[#This Row],[Employee Name]]),"",A294+1)</f>
        <v>289</v>
      </c>
      <c r="B295" s="8" t="str">
        <f>CONCATENATE(Employees[[#This Row],[Lastname]]," ",Employees[[#This Row],[Firstname]], " ",LEFT(Employees[[#This Row],[Middlename]],1),IF(ISBLANK(Employees[[#This Row],[Middlename]])," ","."))</f>
        <v>EVANGELISTA NORENA S.</v>
      </c>
      <c r="C295" s="8" t="s">
        <v>764</v>
      </c>
      <c r="D295" s="8" t="s">
        <v>765</v>
      </c>
      <c r="E295" s="8" t="s">
        <v>161</v>
      </c>
      <c r="F295" s="8" t="s">
        <v>766</v>
      </c>
      <c r="G295" s="18" t="s">
        <v>1997</v>
      </c>
      <c r="H295" s="8" t="s">
        <v>103</v>
      </c>
      <c r="I295" s="8" t="b">
        <f>COUNTIF(Employees[Employee Name],Employees[[#This Row],[Employee Name]])&gt;1</f>
        <v>0</v>
      </c>
    </row>
    <row r="296" spans="1:9" ht="30" hidden="1" customHeight="1" x14ac:dyDescent="0.3">
      <c r="A296" s="44">
        <f>IF(ISBLANK(Employees[[#This Row],[Employee Name]]),"",A295+1)</f>
        <v>290</v>
      </c>
      <c r="B296" s="8" t="str">
        <f>CONCATENATE(Employees[[#This Row],[Lastname]]," ",Employees[[#This Row],[Firstname]], " ",LEFT(Employees[[#This Row],[Middlename]],1),IF(ISBLANK(Employees[[#This Row],[Middlename]])," ","."))</f>
        <v>FELICIDARIO PAMELA C.</v>
      </c>
      <c r="C296" s="8" t="s">
        <v>1262</v>
      </c>
      <c r="D296" s="8" t="s">
        <v>1263</v>
      </c>
      <c r="E296" s="8" t="s">
        <v>1264</v>
      </c>
      <c r="F296" s="8" t="s">
        <v>125</v>
      </c>
      <c r="G296" s="18" t="s">
        <v>1997</v>
      </c>
      <c r="H296" s="8" t="s">
        <v>1198</v>
      </c>
      <c r="I296" s="8" t="b">
        <f>COUNTIF(Employees[Employee Name],Employees[[#This Row],[Employee Name]])&gt;1</f>
        <v>0</v>
      </c>
    </row>
    <row r="297" spans="1:9" ht="30" hidden="1" customHeight="1" x14ac:dyDescent="0.3">
      <c r="A297" s="44">
        <f>IF(ISBLANK(Employees[[#This Row],[Employee Name]]),"",A296+1)</f>
        <v>291</v>
      </c>
      <c r="B297" s="8" t="str">
        <f>CONCATENATE(Employees[[#This Row],[Lastname]]," ",Employees[[#This Row],[Firstname]], " ",LEFT(Employees[[#This Row],[Middlename]],1),IF(ISBLANK(Employees[[#This Row],[Middlename]])," ","."))</f>
        <v>FELLO VIRGILIO O.</v>
      </c>
      <c r="C297" s="8" t="s">
        <v>1129</v>
      </c>
      <c r="D297" s="8" t="s">
        <v>1130</v>
      </c>
      <c r="E297" s="8" t="s">
        <v>581</v>
      </c>
      <c r="F297" s="8" t="s">
        <v>1290</v>
      </c>
      <c r="G297" s="18" t="s">
        <v>1290</v>
      </c>
      <c r="H297" s="8" t="s">
        <v>199</v>
      </c>
      <c r="I297" s="8" t="b">
        <f>COUNTIF(Employees[Employee Name],Employees[[#This Row],[Employee Name]])&gt;1</f>
        <v>0</v>
      </c>
    </row>
    <row r="298" spans="1:9" ht="30" hidden="1" customHeight="1" x14ac:dyDescent="0.3">
      <c r="A298" s="44">
        <f>IF(ISBLANK(Employees[[#This Row],[Employee Name]]),"",A297+1)</f>
        <v>292</v>
      </c>
      <c r="B298" s="8" t="str">
        <f>CONCATENATE(Employees[[#This Row],[Lastname]]," ",Employees[[#This Row],[Firstname]], " ",LEFT(Employees[[#This Row],[Middlename]],1),IF(ISBLANK(Employees[[#This Row],[Middlename]])," ","."))</f>
        <v>FERMA AMELITA V.</v>
      </c>
      <c r="C298" s="8" t="s">
        <v>430</v>
      </c>
      <c r="D298" s="8" t="s">
        <v>770</v>
      </c>
      <c r="E298" s="8" t="s">
        <v>723</v>
      </c>
      <c r="F298" s="18" t="s">
        <v>2004</v>
      </c>
      <c r="G298" s="18" t="s">
        <v>1997</v>
      </c>
      <c r="H298" s="18" t="s">
        <v>1065</v>
      </c>
      <c r="I298" s="8" t="b">
        <f>COUNTIF(Employees[Employee Name],Employees[[#This Row],[Employee Name]])&gt;1</f>
        <v>0</v>
      </c>
    </row>
    <row r="299" spans="1:9" ht="30" hidden="1" customHeight="1" x14ac:dyDescent="0.3">
      <c r="A299" s="44">
        <f>IF(ISBLANK(Employees[[#This Row],[Employee Name]]),"",A298+1)</f>
        <v>293</v>
      </c>
      <c r="B299" s="8" t="str">
        <f>CONCATENATE(Employees[[#This Row],[Lastname]]," ",Employees[[#This Row],[Firstname]], " ",LEFT(Employees[[#This Row],[Middlename]],1),IF(ISBLANK(Employees[[#This Row],[Middlename]])," ","."))</f>
        <v>FERMA ARCELI C.</v>
      </c>
      <c r="C299" s="8" t="s">
        <v>430</v>
      </c>
      <c r="D299" s="8" t="s">
        <v>431</v>
      </c>
      <c r="E299" s="8" t="s">
        <v>134</v>
      </c>
      <c r="F299" s="8" t="s">
        <v>125</v>
      </c>
      <c r="G299" s="18" t="s">
        <v>1997</v>
      </c>
      <c r="H299" s="8" t="s">
        <v>331</v>
      </c>
      <c r="I299" s="8" t="b">
        <f>COUNTIF(Employees[Employee Name],Employees[[#This Row],[Employee Name]])&gt;1</f>
        <v>0</v>
      </c>
    </row>
    <row r="300" spans="1:9" ht="30" hidden="1" customHeight="1" x14ac:dyDescent="0.3">
      <c r="A300" s="44">
        <f>IF(ISBLANK(Employees[[#This Row],[Employee Name]]),"",A299+1)</f>
        <v>294</v>
      </c>
      <c r="B300" s="8" t="str">
        <f>CONCATENATE(Employees[[#This Row],[Lastname]]," ",Employees[[#This Row],[Firstname]], " ",LEFT(Employees[[#This Row],[Middlename]],1),IF(ISBLANK(Employees[[#This Row],[Middlename]])," ","."))</f>
        <v>FERMA ELIZA C.</v>
      </c>
      <c r="C300" s="18" t="s">
        <v>430</v>
      </c>
      <c r="D300" s="18" t="s">
        <v>2131</v>
      </c>
      <c r="E300" s="18" t="s">
        <v>134</v>
      </c>
      <c r="F300" s="18" t="s">
        <v>2132</v>
      </c>
      <c r="G300" s="8"/>
      <c r="H300" s="18" t="s">
        <v>2133</v>
      </c>
      <c r="I300" s="8" t="b">
        <f>COUNTIF(Employees[Employee Name],Employees[[#This Row],[Employee Name]])&gt;1</f>
        <v>0</v>
      </c>
    </row>
    <row r="301" spans="1:9" ht="30" hidden="1" customHeight="1" x14ac:dyDescent="0.3">
      <c r="A301" s="44">
        <f>IF(ISBLANK(Employees[[#This Row],[Employee Name]]),"",A300+1)</f>
        <v>295</v>
      </c>
      <c r="B301" s="8" t="str">
        <f>CONCATENATE(Employees[[#This Row],[Lastname]]," ",Employees[[#This Row],[Firstname]], " ",LEFT(Employees[[#This Row],[Middlename]],1),IF(ISBLANK(Employees[[#This Row],[Middlename]])," ","."))</f>
        <v>FERMA ERIC N.</v>
      </c>
      <c r="C301" s="8" t="s">
        <v>430</v>
      </c>
      <c r="D301" s="8" t="s">
        <v>1508</v>
      </c>
      <c r="E301" s="8" t="s">
        <v>1509</v>
      </c>
      <c r="F301" s="8" t="s">
        <v>1290</v>
      </c>
      <c r="G301" s="18" t="s">
        <v>1290</v>
      </c>
      <c r="H301" s="8" t="s">
        <v>209</v>
      </c>
      <c r="I301" s="8" t="b">
        <f>COUNTIF(Employees[Employee Name],Employees[[#This Row],[Employee Name]])&gt;1</f>
        <v>0</v>
      </c>
    </row>
    <row r="302" spans="1:9" ht="30" hidden="1" customHeight="1" x14ac:dyDescent="0.3">
      <c r="A302" s="44">
        <f>IF(ISBLANK(Employees[[#This Row],[Employee Name]]),"",A301+1)</f>
        <v>296</v>
      </c>
      <c r="B302" s="8" t="str">
        <f>CONCATENATE(Employees[[#This Row],[Lastname]]," ",Employees[[#This Row],[Firstname]], " ",LEFT(Employees[[#This Row],[Middlename]],1),IF(ISBLANK(Employees[[#This Row],[Middlename]])," ","."))</f>
        <v>FERMA ETHEL GRACE N.</v>
      </c>
      <c r="C302" s="8" t="s">
        <v>430</v>
      </c>
      <c r="D302" s="8" t="s">
        <v>1510</v>
      </c>
      <c r="E302" s="8" t="s">
        <v>1511</v>
      </c>
      <c r="F302" s="8" t="s">
        <v>1290</v>
      </c>
      <c r="G302" s="18" t="s">
        <v>1290</v>
      </c>
      <c r="H302" s="8" t="s">
        <v>97</v>
      </c>
      <c r="I302" s="8" t="b">
        <f>COUNTIF(Employees[Employee Name],Employees[[#This Row],[Employee Name]])&gt;1</f>
        <v>0</v>
      </c>
    </row>
    <row r="303" spans="1:9" ht="30" hidden="1" customHeight="1" x14ac:dyDescent="0.3">
      <c r="A303" s="44">
        <f>IF(ISBLANK(Employees[[#This Row],[Employee Name]]),"",A302+1)</f>
        <v>297</v>
      </c>
      <c r="B303" s="8" t="str">
        <f>CONCATENATE(Employees[[#This Row],[Lastname]]," ",Employees[[#This Row],[Firstname]], " ",LEFT(Employees[[#This Row],[Middlename]],1),IF(ISBLANK(Employees[[#This Row],[Middlename]])," ","."))</f>
        <v>FERMA JOSEFA O.</v>
      </c>
      <c r="C303" s="8" t="s">
        <v>430</v>
      </c>
      <c r="D303" s="8" t="s">
        <v>1096</v>
      </c>
      <c r="E303" s="8" t="s">
        <v>838</v>
      </c>
      <c r="F303" s="8" t="s">
        <v>867</v>
      </c>
      <c r="G303" s="18" t="s">
        <v>1997</v>
      </c>
      <c r="H303" s="18" t="s">
        <v>109</v>
      </c>
      <c r="I303" s="8" t="b">
        <f>COUNTIF(Employees[Employee Name],Employees[[#This Row],[Employee Name]])&gt;1</f>
        <v>0</v>
      </c>
    </row>
    <row r="304" spans="1:9" ht="30" hidden="1" customHeight="1" x14ac:dyDescent="0.3">
      <c r="A304" s="44">
        <f>IF(ISBLANK(Employees[[#This Row],[Employee Name]]),"",A303+1)</f>
        <v>298</v>
      </c>
      <c r="B304" s="8" t="str">
        <f>CONCATENATE(Employees[[#This Row],[Lastname]]," ",Employees[[#This Row],[Firstname]], " ",LEFT(Employees[[#This Row],[Middlename]],1),IF(ISBLANK(Employees[[#This Row],[Middlename]])," ","."))</f>
        <v>FERMA MARIA I.</v>
      </c>
      <c r="C304" s="8" t="s">
        <v>430</v>
      </c>
      <c r="D304" s="8" t="s">
        <v>721</v>
      </c>
      <c r="E304" s="8" t="s">
        <v>957</v>
      </c>
      <c r="F304" s="8" t="s">
        <v>125</v>
      </c>
      <c r="G304" s="18" t="s">
        <v>1997</v>
      </c>
      <c r="H304" s="8" t="s">
        <v>537</v>
      </c>
      <c r="I304" s="8" t="b">
        <f>COUNTIF(Employees[Employee Name],Employees[[#This Row],[Employee Name]])&gt;1</f>
        <v>0</v>
      </c>
    </row>
    <row r="305" spans="1:9" ht="30" hidden="1" customHeight="1" x14ac:dyDescent="0.3">
      <c r="A305" s="44">
        <f>IF(ISBLANK(Employees[[#This Row],[Employee Name]]),"",A304+1)</f>
        <v>299</v>
      </c>
      <c r="B305" s="8" t="str">
        <f>CONCATENATE(Employees[[#This Row],[Lastname]]," ",Employees[[#This Row],[Firstname]], " ",LEFT(Employees[[#This Row],[Middlename]],1),IF(ISBLANK(Employees[[#This Row],[Middlename]])," ","."))</f>
        <v>FERMA MARIA VICTORIA D.</v>
      </c>
      <c r="C305" s="8" t="s">
        <v>430</v>
      </c>
      <c r="D305" s="8" t="s">
        <v>573</v>
      </c>
      <c r="E305" s="8" t="s">
        <v>119</v>
      </c>
      <c r="F305" s="8" t="s">
        <v>125</v>
      </c>
      <c r="G305" s="18" t="s">
        <v>1997</v>
      </c>
      <c r="H305" s="8" t="s">
        <v>366</v>
      </c>
      <c r="I305" s="8" t="b">
        <f>COUNTIF(Employees[Employee Name],Employees[[#This Row],[Employee Name]])&gt;1</f>
        <v>0</v>
      </c>
    </row>
    <row r="306" spans="1:9" ht="30" hidden="1" customHeight="1" x14ac:dyDescent="0.3">
      <c r="A306" s="44">
        <f>IF(ISBLANK(Employees[[#This Row],[Employee Name]]),"",A305+1)</f>
        <v>300</v>
      </c>
      <c r="B306" s="8" t="str">
        <f>CONCATENATE(Employees[[#This Row],[Lastname]]," ",Employees[[#This Row],[Firstname]], " ",LEFT(Employees[[#This Row],[Middlename]],1),IF(ISBLANK(Employees[[#This Row],[Middlename]])," ","."))</f>
        <v xml:space="preserve">FERMA RAYMOND  </v>
      </c>
      <c r="C306" s="8" t="s">
        <v>430</v>
      </c>
      <c r="D306" s="8" t="s">
        <v>1512</v>
      </c>
      <c r="E306" s="8"/>
      <c r="F306" s="8" t="s">
        <v>1290</v>
      </c>
      <c r="G306" s="18" t="s">
        <v>1290</v>
      </c>
      <c r="H306" s="8" t="s">
        <v>289</v>
      </c>
      <c r="I306" s="8" t="b">
        <f>COUNTIF(Employees[Employee Name],Employees[[#This Row],[Employee Name]])&gt;1</f>
        <v>0</v>
      </c>
    </row>
    <row r="307" spans="1:9" ht="30" hidden="1" customHeight="1" x14ac:dyDescent="0.3">
      <c r="A307" s="44">
        <f>IF(ISBLANK(Employees[[#This Row],[Employee Name]]),"",A306+1)</f>
        <v>301</v>
      </c>
      <c r="B307" s="8" t="str">
        <f>CONCATENATE(Employees[[#This Row],[Lastname]]," ",Employees[[#This Row],[Firstname]], " ",LEFT(Employees[[#This Row],[Middlename]],1),IF(ISBLANK(Employees[[#This Row],[Middlename]])," ","."))</f>
        <v xml:space="preserve">FERMA ROMEO  </v>
      </c>
      <c r="C307" s="8" t="s">
        <v>430</v>
      </c>
      <c r="D307" s="8" t="s">
        <v>792</v>
      </c>
      <c r="E307" s="8"/>
      <c r="F307" s="18" t="s">
        <v>125</v>
      </c>
      <c r="G307" s="18" t="s">
        <v>1997</v>
      </c>
      <c r="H307" s="8" t="s">
        <v>289</v>
      </c>
      <c r="I307" s="8" t="b">
        <f>COUNTIF(Employees[Employee Name],Employees[[#This Row],[Employee Name]])&gt;1</f>
        <v>0</v>
      </c>
    </row>
    <row r="308" spans="1:9" ht="30" hidden="1" customHeight="1" x14ac:dyDescent="0.3">
      <c r="A308" s="44">
        <f>IF(ISBLANK(Employees[[#This Row],[Employee Name]]),"",A307+1)</f>
        <v>302</v>
      </c>
      <c r="B308" s="8" t="str">
        <f>CONCATENATE(Employees[[#This Row],[Lastname]]," ",Employees[[#This Row],[Firstname]], " ",LEFT(Employees[[#This Row],[Middlename]],1),IF(ISBLANK(Employees[[#This Row],[Middlename]])," ","."))</f>
        <v>FERNANDEZ MILAGROS C.</v>
      </c>
      <c r="C308" s="8" t="s">
        <v>784</v>
      </c>
      <c r="D308" s="8" t="s">
        <v>1077</v>
      </c>
      <c r="E308" s="8" t="s">
        <v>652</v>
      </c>
      <c r="F308" s="8" t="s">
        <v>198</v>
      </c>
      <c r="G308" s="18" t="s">
        <v>1997</v>
      </c>
      <c r="H308" s="8" t="s">
        <v>103</v>
      </c>
      <c r="I308" s="8" t="b">
        <f>COUNTIF(Employees[Employee Name],Employees[[#This Row],[Employee Name]])&gt;1</f>
        <v>0</v>
      </c>
    </row>
    <row r="309" spans="1:9" ht="30" hidden="1" customHeight="1" x14ac:dyDescent="0.3">
      <c r="A309" s="44">
        <f>IF(ISBLANK(Employees[[#This Row],[Employee Name]]),"",A308+1)</f>
        <v>303</v>
      </c>
      <c r="B309" s="8" t="str">
        <f>CONCATENATE(Employees[[#This Row],[Lastname]]," ",Employees[[#This Row],[Firstname]], " ",LEFT(Employees[[#This Row],[Middlename]],1),IF(ISBLANK(Employees[[#This Row],[Middlename]])," ","."))</f>
        <v>FERRY FRANCIS R.</v>
      </c>
      <c r="C309" s="18" t="s">
        <v>2309</v>
      </c>
      <c r="D309" s="18" t="s">
        <v>600</v>
      </c>
      <c r="E309" s="18" t="s">
        <v>2310</v>
      </c>
      <c r="F309" s="18" t="s">
        <v>96</v>
      </c>
      <c r="G309" s="8"/>
      <c r="H309" s="18" t="s">
        <v>97</v>
      </c>
      <c r="I309" s="8" t="b">
        <f>COUNTIF(Employees[Employee Name],Employees[[#This Row],[Employee Name]])&gt;1</f>
        <v>0</v>
      </c>
    </row>
    <row r="310" spans="1:9" ht="30" hidden="1" customHeight="1" x14ac:dyDescent="0.3">
      <c r="A310" s="44">
        <f>IF(ISBLANK(Employees[[#This Row],[Employee Name]]),"",A309+1)</f>
        <v>304</v>
      </c>
      <c r="B310" s="8" t="str">
        <f>CONCATENATE(Employees[[#This Row],[Lastname]]," ",Employees[[#This Row],[Firstname]], " ",LEFT(Employees[[#This Row],[Middlename]],1),IF(ISBLANK(Employees[[#This Row],[Middlename]])," ","."))</f>
        <v xml:space="preserve">FLAVIER ADORACION  </v>
      </c>
      <c r="C310" s="8" t="s">
        <v>474</v>
      </c>
      <c r="D310" s="8" t="s">
        <v>475</v>
      </c>
      <c r="E310" s="8"/>
      <c r="F310" s="8" t="s">
        <v>476</v>
      </c>
      <c r="G310" s="18" t="s">
        <v>1997</v>
      </c>
      <c r="H310" s="8" t="s">
        <v>109</v>
      </c>
      <c r="I310" s="8" t="b">
        <f>COUNTIF(Employees[Employee Name],Employees[[#This Row],[Employee Name]])&gt;1</f>
        <v>0</v>
      </c>
    </row>
    <row r="311" spans="1:9" ht="30" hidden="1" customHeight="1" x14ac:dyDescent="0.3">
      <c r="A311" s="44">
        <f>IF(ISBLANK(Employees[[#This Row],[Employee Name]]),"",A310+1)</f>
        <v>305</v>
      </c>
      <c r="B311" s="8" t="str">
        <f>CONCATENATE(Employees[[#This Row],[Lastname]]," ",Employees[[#This Row],[Firstname]], " ",LEFT(Employees[[#This Row],[Middlename]],1),IF(ISBLANK(Employees[[#This Row],[Middlename]])," ","."))</f>
        <v>FLORES CHRIZELLE MAE M.</v>
      </c>
      <c r="C311" s="18" t="s">
        <v>1513</v>
      </c>
      <c r="D311" s="18" t="s">
        <v>2216</v>
      </c>
      <c r="E311" s="18" t="s">
        <v>143</v>
      </c>
      <c r="F311" s="18" t="s">
        <v>2217</v>
      </c>
      <c r="G311" s="8"/>
      <c r="H311" s="18" t="s">
        <v>213</v>
      </c>
      <c r="I311" s="8" t="b">
        <f>COUNTIF(Employees[Employee Name],Employees[[#This Row],[Employee Name]])&gt;1</f>
        <v>0</v>
      </c>
    </row>
    <row r="312" spans="1:9" ht="30" hidden="1" customHeight="1" x14ac:dyDescent="0.3">
      <c r="A312" s="44">
        <f>IF(ISBLANK(Employees[[#This Row],[Employee Name]]),"",A311+1)</f>
        <v>306</v>
      </c>
      <c r="B312" s="8" t="str">
        <f>CONCATENATE(Employees[[#This Row],[Lastname]]," ",Employees[[#This Row],[Firstname]], " ",LEFT(Employees[[#This Row],[Middlename]],1),IF(ISBLANK(Employees[[#This Row],[Middlename]])," ","."))</f>
        <v xml:space="preserve">FLORES EDERLYN  </v>
      </c>
      <c r="C312" s="8" t="s">
        <v>1513</v>
      </c>
      <c r="D312" s="8" t="s">
        <v>1514</v>
      </c>
      <c r="E312" s="8"/>
      <c r="F312" s="8" t="s">
        <v>1290</v>
      </c>
      <c r="G312" s="18" t="s">
        <v>1290</v>
      </c>
      <c r="H312" s="8" t="s">
        <v>289</v>
      </c>
      <c r="I312" s="8" t="b">
        <f>COUNTIF(Employees[Employee Name],Employees[[#This Row],[Employee Name]])&gt;1</f>
        <v>0</v>
      </c>
    </row>
    <row r="313" spans="1:9" ht="30" hidden="1" customHeight="1" x14ac:dyDescent="0.3">
      <c r="A313" s="44">
        <f>IF(ISBLANK(Employees[[#This Row],[Employee Name]]),"",A312+1)</f>
        <v>307</v>
      </c>
      <c r="B313" s="8" t="str">
        <f>CONCATENATE(Employees[[#This Row],[Lastname]]," ",Employees[[#This Row],[Firstname]], " ",LEFT(Employees[[#This Row],[Middlename]],1),IF(ISBLANK(Employees[[#This Row],[Middlename]])," ","."))</f>
        <v>FLORES MARIA PATRICIA NICOLE C.</v>
      </c>
      <c r="C313" s="8" t="s">
        <v>1513</v>
      </c>
      <c r="D313" s="8" t="s">
        <v>1515</v>
      </c>
      <c r="E313" s="8" t="s">
        <v>1516</v>
      </c>
      <c r="F313" s="8" t="s">
        <v>1290</v>
      </c>
      <c r="G313" s="18" t="s">
        <v>1290</v>
      </c>
      <c r="H313" s="8" t="s">
        <v>97</v>
      </c>
      <c r="I313" s="8" t="b">
        <f>COUNTIF(Employees[Employee Name],Employees[[#This Row],[Employee Name]])&gt;1</f>
        <v>0</v>
      </c>
    </row>
    <row r="314" spans="1:9" ht="30" hidden="1" customHeight="1" x14ac:dyDescent="0.3">
      <c r="A314" s="44">
        <f>IF(ISBLANK(Employees[[#This Row],[Employee Name]]),"",A313+1)</f>
        <v>308</v>
      </c>
      <c r="B314" s="8" t="str">
        <f>CONCATENATE(Employees[[#This Row],[Lastname]]," ",Employees[[#This Row],[Firstname]], " ",LEFT(Employees[[#This Row],[Middlename]],1),IF(ISBLANK(Employees[[#This Row],[Middlename]])," ","."))</f>
        <v xml:space="preserve">FLORES RICHARD  </v>
      </c>
      <c r="C314" s="8" t="s">
        <v>1513</v>
      </c>
      <c r="D314" s="8" t="s">
        <v>1376</v>
      </c>
      <c r="E314" s="8"/>
      <c r="F314" s="8" t="s">
        <v>1290</v>
      </c>
      <c r="G314" s="18" t="s">
        <v>1290</v>
      </c>
      <c r="H314" s="8" t="s">
        <v>289</v>
      </c>
      <c r="I314" s="8" t="b">
        <f>COUNTIF(Employees[Employee Name],Employees[[#This Row],[Employee Name]])&gt;1</f>
        <v>0</v>
      </c>
    </row>
    <row r="315" spans="1:9" ht="30" hidden="1" customHeight="1" x14ac:dyDescent="0.3">
      <c r="A315" s="44">
        <f>IF(ISBLANK(Employees[[#This Row],[Employee Name]]),"",A314+1)</f>
        <v>309</v>
      </c>
      <c r="B315" s="8" t="str">
        <f>CONCATENATE(Employees[[#This Row],[Lastname]]," ",Employees[[#This Row],[Firstname]], " ",LEFT(Employees[[#This Row],[Middlename]],1),IF(ISBLANK(Employees[[#This Row],[Middlename]])," ","."))</f>
        <v>FRONDOZO AILEEN D.</v>
      </c>
      <c r="C315" s="8" t="s">
        <v>1517</v>
      </c>
      <c r="D315" s="8" t="s">
        <v>118</v>
      </c>
      <c r="E315" s="8" t="s">
        <v>119</v>
      </c>
      <c r="F315" s="8" t="s">
        <v>1290</v>
      </c>
      <c r="G315" s="18" t="s">
        <v>1290</v>
      </c>
      <c r="H315" s="8" t="s">
        <v>436</v>
      </c>
      <c r="I315" s="8" t="b">
        <f>COUNTIF(Employees[Employee Name],Employees[[#This Row],[Employee Name]])&gt;1</f>
        <v>0</v>
      </c>
    </row>
    <row r="316" spans="1:9" ht="30" hidden="1" customHeight="1" x14ac:dyDescent="0.3">
      <c r="A316" s="44">
        <f>IF(ISBLANK(Employees[[#This Row],[Employee Name]]),"",A315+1)</f>
        <v>310</v>
      </c>
      <c r="B316" s="8" t="str">
        <f>CONCATENATE(Employees[[#This Row],[Lastname]]," ",Employees[[#This Row],[Firstname]], " ",LEFT(Employees[[#This Row],[Middlename]],1),IF(ISBLANK(Employees[[#This Row],[Middlename]])," ","."))</f>
        <v>GABEJA MHAR G.</v>
      </c>
      <c r="C316" s="8" t="s">
        <v>602</v>
      </c>
      <c r="D316" s="8" t="s">
        <v>603</v>
      </c>
      <c r="E316" s="8" t="s">
        <v>166</v>
      </c>
      <c r="F316" s="8" t="s">
        <v>604</v>
      </c>
      <c r="G316" s="18" t="s">
        <v>1997</v>
      </c>
      <c r="H316" s="8" t="s">
        <v>590</v>
      </c>
      <c r="I316" s="8" t="b">
        <f>COUNTIF(Employees[Employee Name],Employees[[#This Row],[Employee Name]])&gt;1</f>
        <v>0</v>
      </c>
    </row>
    <row r="317" spans="1:9" ht="30" hidden="1" customHeight="1" x14ac:dyDescent="0.3">
      <c r="A317" s="44">
        <f>IF(ISBLANK(Employees[[#This Row],[Employee Name]]),"",A316+1)</f>
        <v>311</v>
      </c>
      <c r="B317" s="8" t="str">
        <f>CONCATENATE(Employees[[#This Row],[Lastname]]," ",Employees[[#This Row],[Firstname]], " ",LEFT(Employees[[#This Row],[Middlename]],1),IF(ISBLANK(Employees[[#This Row],[Middlename]])," ","."))</f>
        <v>GALANG JULIET B.</v>
      </c>
      <c r="C317" s="8" t="s">
        <v>933</v>
      </c>
      <c r="D317" s="8" t="s">
        <v>934</v>
      </c>
      <c r="E317" s="8" t="s">
        <v>935</v>
      </c>
      <c r="F317" s="8" t="s">
        <v>1999</v>
      </c>
      <c r="G317" s="18" t="s">
        <v>1998</v>
      </c>
      <c r="H317" s="8" t="s">
        <v>357</v>
      </c>
      <c r="I317" s="8" t="b">
        <f>COUNTIF(Employees[Employee Name],Employees[[#This Row],[Employee Name]])&gt;1</f>
        <v>0</v>
      </c>
    </row>
    <row r="318" spans="1:9" ht="30" hidden="1" customHeight="1" x14ac:dyDescent="0.3">
      <c r="A318" s="44">
        <f>IF(ISBLANK(Employees[[#This Row],[Employee Name]]),"",A317+1)</f>
        <v>312</v>
      </c>
      <c r="B318" s="8" t="str">
        <f>CONCATENATE(Employees[[#This Row],[Lastname]]," ",Employees[[#This Row],[Firstname]], " ",LEFT(Employees[[#This Row],[Middlename]],1),IF(ISBLANK(Employees[[#This Row],[Middlename]])," ","."))</f>
        <v>GALARDE DELFIN A.</v>
      </c>
      <c r="C318" s="8" t="s">
        <v>1518</v>
      </c>
      <c r="D318" s="8" t="s">
        <v>1519</v>
      </c>
      <c r="E318" s="8" t="s">
        <v>88</v>
      </c>
      <c r="F318" s="8" t="s">
        <v>1290</v>
      </c>
      <c r="G318" s="18" t="s">
        <v>1290</v>
      </c>
      <c r="H318" s="8" t="s">
        <v>1719</v>
      </c>
      <c r="I318" s="8" t="b">
        <f>COUNTIF(Employees[Employee Name],Employees[[#This Row],[Employee Name]])&gt;1</f>
        <v>0</v>
      </c>
    </row>
    <row r="319" spans="1:9" ht="30" hidden="1" customHeight="1" x14ac:dyDescent="0.3">
      <c r="A319" s="44">
        <f>IF(ISBLANK(Employees[[#This Row],[Employee Name]]),"",A318+1)</f>
        <v>313</v>
      </c>
      <c r="B319" s="8" t="str">
        <f>CONCATENATE(Employees[[#This Row],[Lastname]]," ",Employees[[#This Row],[Firstname]], " ",LEFT(Employees[[#This Row],[Middlename]],1),IF(ISBLANK(Employees[[#This Row],[Middlename]])," ","."))</f>
        <v>GARCIA HAIZEL M.</v>
      </c>
      <c r="C319" s="8" t="s">
        <v>363</v>
      </c>
      <c r="D319" s="8" t="s">
        <v>364</v>
      </c>
      <c r="E319" s="8" t="s">
        <v>806</v>
      </c>
      <c r="F319" s="8" t="s">
        <v>365</v>
      </c>
      <c r="G319" s="18" t="s">
        <v>1997</v>
      </c>
      <c r="H319" s="8" t="s">
        <v>366</v>
      </c>
      <c r="I319" s="8" t="b">
        <f>COUNTIF(Employees[Employee Name],Employees[[#This Row],[Employee Name]])&gt;1</f>
        <v>0</v>
      </c>
    </row>
    <row r="320" spans="1:9" ht="30" hidden="1" customHeight="1" x14ac:dyDescent="0.3">
      <c r="A320" s="44">
        <f>IF(ISBLANK(Employees[[#This Row],[Employee Name]]),"",A319+1)</f>
        <v>314</v>
      </c>
      <c r="B320" s="8" t="str">
        <f>CONCATENATE(Employees[[#This Row],[Lastname]]," ",Employees[[#This Row],[Firstname]], " ",LEFT(Employees[[#This Row],[Middlename]],1),IF(ISBLANK(Employees[[#This Row],[Middlename]])," ","."))</f>
        <v>GARCIA JINKY A.</v>
      </c>
      <c r="C320" s="18" t="s">
        <v>363</v>
      </c>
      <c r="D320" s="18" t="s">
        <v>2288</v>
      </c>
      <c r="E320" s="18" t="s">
        <v>510</v>
      </c>
      <c r="F320" s="18" t="s">
        <v>1288</v>
      </c>
      <c r="G320" s="8"/>
      <c r="H320" s="18" t="s">
        <v>2289</v>
      </c>
      <c r="I320" s="8" t="b">
        <f>COUNTIF(Employees[Employee Name],Employees[[#This Row],[Employee Name]])&gt;1</f>
        <v>0</v>
      </c>
    </row>
    <row r="321" spans="1:9" ht="30" hidden="1" customHeight="1" x14ac:dyDescent="0.3">
      <c r="A321" s="44">
        <f>IF(ISBLANK(Employees[[#This Row],[Employee Name]]),"",A320+1)</f>
        <v>315</v>
      </c>
      <c r="B321" s="8" t="str">
        <f>CONCATENATE(Employees[[#This Row],[Lastname]]," ",Employees[[#This Row],[Firstname]], " ",LEFT(Employees[[#This Row],[Middlename]],1),IF(ISBLANK(Employees[[#This Row],[Middlename]])," ","."))</f>
        <v>GARCIA JOAN B.</v>
      </c>
      <c r="C321" s="8" t="s">
        <v>363</v>
      </c>
      <c r="D321" s="8" t="s">
        <v>1520</v>
      </c>
      <c r="E321" s="8" t="s">
        <v>187</v>
      </c>
      <c r="F321" s="8" t="s">
        <v>1290</v>
      </c>
      <c r="G321" s="18" t="s">
        <v>1290</v>
      </c>
      <c r="H321" s="8" t="s">
        <v>97</v>
      </c>
      <c r="I321" s="8" t="b">
        <f>COUNTIF(Employees[Employee Name],Employees[[#This Row],[Employee Name]])&gt;1</f>
        <v>0</v>
      </c>
    </row>
    <row r="322" spans="1:9" ht="30" hidden="1" customHeight="1" x14ac:dyDescent="0.3">
      <c r="A322" s="44">
        <f>IF(ISBLANK(Employees[[#This Row],[Employee Name]]),"",A321+1)</f>
        <v>316</v>
      </c>
      <c r="B322" s="8" t="str">
        <f>CONCATENATE(Employees[[#This Row],[Lastname]]," ",Employees[[#This Row],[Firstname]], " ",LEFT(Employees[[#This Row],[Middlename]],1),IF(ISBLANK(Employees[[#This Row],[Middlename]])," ","."))</f>
        <v>GATPANDAN DOLORES J.</v>
      </c>
      <c r="C322" s="8" t="s">
        <v>218</v>
      </c>
      <c r="D322" s="8" t="s">
        <v>219</v>
      </c>
      <c r="E322" s="8" t="s">
        <v>139</v>
      </c>
      <c r="F322" s="8" t="s">
        <v>212</v>
      </c>
      <c r="G322" s="18" t="s">
        <v>1997</v>
      </c>
      <c r="H322" s="8" t="s">
        <v>213</v>
      </c>
      <c r="I322" s="8" t="b">
        <f>COUNTIF(Employees[Employee Name],Employees[[#This Row],[Employee Name]])&gt;1</f>
        <v>0</v>
      </c>
    </row>
    <row r="323" spans="1:9" ht="30" hidden="1" customHeight="1" x14ac:dyDescent="0.3">
      <c r="A323" s="44">
        <f>IF(ISBLANK(Employees[[#This Row],[Employee Name]]),"",A322+1)</f>
        <v>317</v>
      </c>
      <c r="B323" s="8" t="str">
        <f>CONCATENATE(Employees[[#This Row],[Lastname]]," ",Employees[[#This Row],[Firstname]], " ",LEFT(Employees[[#This Row],[Middlename]],1),IF(ISBLANK(Employees[[#This Row],[Middlename]])," ","."))</f>
        <v xml:space="preserve">GATPANDAN ETHEL  </v>
      </c>
      <c r="C323" s="8" t="s">
        <v>218</v>
      </c>
      <c r="D323" s="8" t="s">
        <v>1521</v>
      </c>
      <c r="E323" s="8"/>
      <c r="F323" s="8" t="s">
        <v>1290</v>
      </c>
      <c r="G323" s="18" t="s">
        <v>1290</v>
      </c>
      <c r="H323" s="8" t="s">
        <v>97</v>
      </c>
      <c r="I323" s="8" t="b">
        <f>COUNTIF(Employees[Employee Name],Employees[[#This Row],[Employee Name]])&gt;1</f>
        <v>0</v>
      </c>
    </row>
    <row r="324" spans="1:9" ht="30" hidden="1" customHeight="1" x14ac:dyDescent="0.3">
      <c r="A324" s="44">
        <f>IF(ISBLANK(Employees[[#This Row],[Employee Name]]),"",A323+1)</f>
        <v>318</v>
      </c>
      <c r="B324" s="8" t="str">
        <f>CONCATENATE(Employees[[#This Row],[Lastname]]," ",Employees[[#This Row],[Firstname]], " ",LEFT(Employees[[#This Row],[Middlename]],1),IF(ISBLANK(Employees[[#This Row],[Middlename]])," ","."))</f>
        <v>GATPANDAN MICHAEL E.</v>
      </c>
      <c r="C324" s="8" t="s">
        <v>218</v>
      </c>
      <c r="D324" s="8" t="s">
        <v>1522</v>
      </c>
      <c r="E324" s="8" t="s">
        <v>1523</v>
      </c>
      <c r="F324" s="8" t="s">
        <v>1290</v>
      </c>
      <c r="G324" s="18" t="s">
        <v>1290</v>
      </c>
      <c r="H324" s="8" t="s">
        <v>209</v>
      </c>
      <c r="I324" s="8" t="b">
        <f>COUNTIF(Employees[Employee Name],Employees[[#This Row],[Employee Name]])&gt;1</f>
        <v>0</v>
      </c>
    </row>
    <row r="325" spans="1:9" ht="30" hidden="1" customHeight="1" x14ac:dyDescent="0.3">
      <c r="A325" s="44">
        <f>IF(ISBLANK(Employees[[#This Row],[Employee Name]]),"",A324+1)</f>
        <v>319</v>
      </c>
      <c r="B325" s="8" t="str">
        <f>CONCATENATE(Employees[[#This Row],[Lastname]]," ",Employees[[#This Row],[Firstname]], " ",LEFT(Employees[[#This Row],[Middlename]],1),IF(ISBLANK(Employees[[#This Row],[Middlename]])," ","."))</f>
        <v>GATPANDAN NENITA M.</v>
      </c>
      <c r="C325" s="8" t="s">
        <v>218</v>
      </c>
      <c r="D325" s="8" t="s">
        <v>368</v>
      </c>
      <c r="E325" s="8" t="s">
        <v>84</v>
      </c>
      <c r="F325" s="8" t="s">
        <v>631</v>
      </c>
      <c r="G325" s="18" t="s">
        <v>1997</v>
      </c>
      <c r="H325" s="8" t="s">
        <v>369</v>
      </c>
      <c r="I325" s="8" t="b">
        <f>COUNTIF(Employees[Employee Name],Employees[[#This Row],[Employee Name]])&gt;1</f>
        <v>0</v>
      </c>
    </row>
    <row r="326" spans="1:9" ht="30" hidden="1" customHeight="1" x14ac:dyDescent="0.3">
      <c r="A326" s="44">
        <f>IF(ISBLANK(Employees[[#This Row],[Employee Name]]),"",A325+1)</f>
        <v>320</v>
      </c>
      <c r="B326" s="8" t="str">
        <f>CONCATENATE(Employees[[#This Row],[Lastname]]," ",Employees[[#This Row],[Firstname]], " ",LEFT(Employees[[#This Row],[Middlename]],1),IF(ISBLANK(Employees[[#This Row],[Middlename]])," ","."))</f>
        <v>GIBAGA RICA JEAN C.</v>
      </c>
      <c r="C326" s="18" t="s">
        <v>2272</v>
      </c>
      <c r="D326" s="18" t="s">
        <v>2273</v>
      </c>
      <c r="E326" s="18" t="s">
        <v>134</v>
      </c>
      <c r="F326" s="18" t="s">
        <v>1712</v>
      </c>
      <c r="G326" s="8"/>
      <c r="H326" s="8"/>
      <c r="I326" s="8" t="b">
        <f>COUNTIF(Employees[Employee Name],Employees[[#This Row],[Employee Name]])&gt;1</f>
        <v>0</v>
      </c>
    </row>
    <row r="327" spans="1:9" ht="30" hidden="1" customHeight="1" x14ac:dyDescent="0.3">
      <c r="A327" s="44">
        <f>IF(ISBLANK(Employees[[#This Row],[Employee Name]]),"",A326+1)</f>
        <v>321</v>
      </c>
      <c r="B327" s="8" t="str">
        <f>CONCATENATE(Employees[[#This Row],[Lastname]]," ",Employees[[#This Row],[Firstname]], " ",LEFT(Employees[[#This Row],[Middlename]],1),IF(ISBLANK(Employees[[#This Row],[Middlename]])," ","."))</f>
        <v>GOMEZ EMMA M.</v>
      </c>
      <c r="C327" s="8" t="s">
        <v>681</v>
      </c>
      <c r="D327" s="8" t="s">
        <v>484</v>
      </c>
      <c r="E327" s="8" t="s">
        <v>84</v>
      </c>
      <c r="F327" s="8" t="s">
        <v>682</v>
      </c>
      <c r="G327" s="18" t="s">
        <v>1997</v>
      </c>
      <c r="H327" s="8" t="s">
        <v>271</v>
      </c>
      <c r="I327" s="8" t="b">
        <f>COUNTIF(Employees[Employee Name],Employees[[#This Row],[Employee Name]])&gt;1</f>
        <v>0</v>
      </c>
    </row>
    <row r="328" spans="1:9" ht="30" hidden="1" customHeight="1" x14ac:dyDescent="0.3">
      <c r="A328" s="44">
        <f>IF(ISBLANK(Employees[[#This Row],[Employee Name]]),"",A327+1)</f>
        <v>322</v>
      </c>
      <c r="B328" s="8" t="str">
        <f>CONCATENATE(Employees[[#This Row],[Lastname]]," ",Employees[[#This Row],[Firstname]], " ",LEFT(Employees[[#This Row],[Middlename]],1),IF(ISBLANK(Employees[[#This Row],[Middlename]])," ","."))</f>
        <v>GONZALES CHRISTI NERISSE E.</v>
      </c>
      <c r="C328" s="8" t="s">
        <v>856</v>
      </c>
      <c r="D328" s="8" t="s">
        <v>1524</v>
      </c>
      <c r="E328" s="8" t="s">
        <v>378</v>
      </c>
      <c r="F328" s="8" t="s">
        <v>1290</v>
      </c>
      <c r="G328" s="18" t="s">
        <v>1290</v>
      </c>
      <c r="H328" s="8" t="s">
        <v>271</v>
      </c>
      <c r="I328" s="8" t="b">
        <f>COUNTIF(Employees[Employee Name],Employees[[#This Row],[Employee Name]])&gt;1</f>
        <v>0</v>
      </c>
    </row>
    <row r="329" spans="1:9" ht="30" hidden="1" customHeight="1" x14ac:dyDescent="0.3">
      <c r="A329" s="44">
        <f>IF(ISBLANK(Employees[[#This Row],[Employee Name]]),"",A328+1)</f>
        <v>323</v>
      </c>
      <c r="B329" s="8" t="str">
        <f>CONCATENATE(Employees[[#This Row],[Lastname]]," ",Employees[[#This Row],[Firstname]], " ",LEFT(Employees[[#This Row],[Middlename]],1),IF(ISBLANK(Employees[[#This Row],[Middlename]])," ","."))</f>
        <v>GONZALES MARIO O.</v>
      </c>
      <c r="C329" s="8" t="s">
        <v>856</v>
      </c>
      <c r="D329" s="8" t="s">
        <v>596</v>
      </c>
      <c r="E329" s="8" t="s">
        <v>1525</v>
      </c>
      <c r="F329" s="8" t="s">
        <v>1290</v>
      </c>
      <c r="G329" s="18" t="s">
        <v>1290</v>
      </c>
      <c r="H329" s="8" t="s">
        <v>209</v>
      </c>
      <c r="I329" s="8" t="b">
        <f>COUNTIF(Employees[Employee Name],Employees[[#This Row],[Employee Name]])&gt;1</f>
        <v>0</v>
      </c>
    </row>
    <row r="330" spans="1:9" ht="30" hidden="1" customHeight="1" x14ac:dyDescent="0.3">
      <c r="A330" s="44">
        <f>IF(ISBLANK(Employees[[#This Row],[Employee Name]]),"",A329+1)</f>
        <v>324</v>
      </c>
      <c r="B330" s="8" t="str">
        <f>CONCATENATE(Employees[[#This Row],[Lastname]]," ",Employees[[#This Row],[Firstname]], " ",LEFT(Employees[[#This Row],[Middlename]],1),IF(ISBLANK(Employees[[#This Row],[Middlename]])," ","."))</f>
        <v>GONZALES MARY JANE D.</v>
      </c>
      <c r="C330" s="8" t="s">
        <v>856</v>
      </c>
      <c r="D330" s="8" t="s">
        <v>1496</v>
      </c>
      <c r="E330" s="8" t="s">
        <v>119</v>
      </c>
      <c r="F330" s="8" t="s">
        <v>1290</v>
      </c>
      <c r="G330" s="18" t="s">
        <v>1290</v>
      </c>
      <c r="H330" s="8" t="s">
        <v>213</v>
      </c>
      <c r="I330" s="8" t="b">
        <f>COUNTIF(Employees[Employee Name],Employees[[#This Row],[Employee Name]])&gt;1</f>
        <v>0</v>
      </c>
    </row>
    <row r="331" spans="1:9" ht="30" hidden="1" customHeight="1" x14ac:dyDescent="0.3">
      <c r="A331" s="44">
        <f>IF(ISBLANK(Employees[[#This Row],[Employee Name]]),"",A330+1)</f>
        <v>325</v>
      </c>
      <c r="B331" s="8" t="str">
        <f>CONCATENATE(Employees[[#This Row],[Lastname]]," ",Employees[[#This Row],[Firstname]], " ",LEFT(Employees[[#This Row],[Middlename]],1),IF(ISBLANK(Employees[[#This Row],[Middlename]])," ","."))</f>
        <v>GUAÑEZO MA. GINA P.</v>
      </c>
      <c r="C331" s="8" t="s">
        <v>760</v>
      </c>
      <c r="D331" s="8" t="s">
        <v>761</v>
      </c>
      <c r="E331" s="8" t="s">
        <v>124</v>
      </c>
      <c r="F331" s="8" t="s">
        <v>390</v>
      </c>
      <c r="G331" s="8" t="s">
        <v>1997</v>
      </c>
      <c r="H331" s="8" t="s">
        <v>103</v>
      </c>
      <c r="I331" s="8" t="b">
        <f>COUNTIF(Employees[Employee Name],Employees[[#This Row],[Employee Name]])&gt;1</f>
        <v>0</v>
      </c>
    </row>
    <row r="332" spans="1:9" ht="30" hidden="1" customHeight="1" x14ac:dyDescent="0.3">
      <c r="A332" s="44">
        <f>IF(ISBLANK(Employees[[#This Row],[Employee Name]]),"",A331+1)</f>
        <v>326</v>
      </c>
      <c r="B332" s="8" t="str">
        <f>CONCATENATE(Employees[[#This Row],[Lastname]]," ",Employees[[#This Row],[Firstname]], " ",LEFT(Employees[[#This Row],[Middlename]],1),IF(ISBLANK(Employees[[#This Row],[Middlename]])," ","."))</f>
        <v>GUAÑEZO MARY ANNE P.</v>
      </c>
      <c r="C332" s="18" t="s">
        <v>760</v>
      </c>
      <c r="D332" s="8" t="s">
        <v>835</v>
      </c>
      <c r="E332" s="8" t="s">
        <v>836</v>
      </c>
      <c r="F332" s="8" t="s">
        <v>125</v>
      </c>
      <c r="G332" s="18" t="s">
        <v>1997</v>
      </c>
      <c r="H332" s="8" t="s">
        <v>103</v>
      </c>
      <c r="I332" s="8" t="b">
        <f>COUNTIF(Employees[Employee Name],Employees[[#This Row],[Employee Name]])&gt;1</f>
        <v>0</v>
      </c>
    </row>
    <row r="333" spans="1:9" ht="30" hidden="1" customHeight="1" x14ac:dyDescent="0.3">
      <c r="A333" s="44">
        <f>IF(ISBLANK(Employees[[#This Row],[Employee Name]]),"",A332+1)</f>
        <v>327</v>
      </c>
      <c r="B333" s="8" t="str">
        <f>CONCATENATE(Employees[[#This Row],[Lastname]]," ",Employees[[#This Row],[Firstname]], " ",LEFT(Employees[[#This Row],[Middlename]],1),IF(ISBLANK(Employees[[#This Row],[Middlename]])," ","."))</f>
        <v xml:space="preserve">GUEVARRA ROLANDO  </v>
      </c>
      <c r="C333" s="8" t="s">
        <v>1526</v>
      </c>
      <c r="D333" s="8" t="s">
        <v>1527</v>
      </c>
      <c r="E333" s="8"/>
      <c r="F333" s="8" t="s">
        <v>1290</v>
      </c>
      <c r="G333" s="18" t="s">
        <v>1290</v>
      </c>
      <c r="H333" s="8" t="s">
        <v>289</v>
      </c>
      <c r="I333" s="8" t="b">
        <f>COUNTIF(Employees[Employee Name],Employees[[#This Row],[Employee Name]])&gt;1</f>
        <v>0</v>
      </c>
    </row>
    <row r="334" spans="1:9" ht="30" hidden="1" customHeight="1" x14ac:dyDescent="0.3">
      <c r="A334" s="44">
        <f>IF(ISBLANK(Employees[[#This Row],[Employee Name]]),"",A333+1)</f>
        <v>328</v>
      </c>
      <c r="B334" s="8" t="str">
        <f>CONCATENATE(Employees[[#This Row],[Lastname]]," ",Employees[[#This Row],[Firstname]], " ",LEFT(Employees[[#This Row],[Middlename]],1),IF(ISBLANK(Employees[[#This Row],[Middlename]])," ","."))</f>
        <v>GUMIRAN HERMINIA A.</v>
      </c>
      <c r="C334" s="8" t="s">
        <v>1528</v>
      </c>
      <c r="D334" s="8" t="s">
        <v>1529</v>
      </c>
      <c r="E334" s="8" t="s">
        <v>1530</v>
      </c>
      <c r="F334" s="8" t="s">
        <v>1290</v>
      </c>
      <c r="G334" s="18" t="s">
        <v>1290</v>
      </c>
      <c r="H334" s="8" t="s">
        <v>1066</v>
      </c>
      <c r="I334" s="8" t="b">
        <f>COUNTIF(Employees[Employee Name],Employees[[#This Row],[Employee Name]])&gt;1</f>
        <v>0</v>
      </c>
    </row>
    <row r="335" spans="1:9" ht="30" hidden="1" customHeight="1" x14ac:dyDescent="0.3">
      <c r="A335" s="44">
        <f>IF(ISBLANK(Employees[[#This Row],[Employee Name]]),"",A334+1)</f>
        <v>329</v>
      </c>
      <c r="B335" s="8" t="str">
        <f>CONCATENATE(Employees[[#This Row],[Lastname]]," ",Employees[[#This Row],[Firstname]], " ",LEFT(Employees[[#This Row],[Middlename]],1),IF(ISBLANK(Employees[[#This Row],[Middlename]])," ","."))</f>
        <v>GUTIERREZ LYDIA C.</v>
      </c>
      <c r="C335" s="8" t="s">
        <v>172</v>
      </c>
      <c r="D335" s="8" t="s">
        <v>173</v>
      </c>
      <c r="E335" s="8" t="s">
        <v>692</v>
      </c>
      <c r="F335" s="8" t="s">
        <v>174</v>
      </c>
      <c r="G335" s="18" t="s">
        <v>1997</v>
      </c>
      <c r="H335" s="8" t="s">
        <v>89</v>
      </c>
      <c r="I335" s="8" t="b">
        <f>COUNTIF(Employees[Employee Name],Employees[[#This Row],[Employee Name]])&gt;1</f>
        <v>0</v>
      </c>
    </row>
    <row r="336" spans="1:9" ht="30" hidden="1" customHeight="1" x14ac:dyDescent="0.3">
      <c r="A336" s="44">
        <f>IF(ISBLANK(Employees[[#This Row],[Employee Name]]),"",A335+1)</f>
        <v>330</v>
      </c>
      <c r="B336" s="8" t="str">
        <f>CONCATENATE(Employees[[#This Row],[Lastname]]," ",Employees[[#This Row],[Firstname]], " ",LEFT(Employees[[#This Row],[Middlename]],1),IF(ISBLANK(Employees[[#This Row],[Middlename]])," ","."))</f>
        <v>GUTIERREZ MARICIS A.</v>
      </c>
      <c r="C336" s="18" t="s">
        <v>172</v>
      </c>
      <c r="D336" s="18" t="s">
        <v>2120</v>
      </c>
      <c r="E336" s="18" t="s">
        <v>88</v>
      </c>
      <c r="F336" s="18" t="s">
        <v>2118</v>
      </c>
      <c r="G336" s="8"/>
      <c r="H336" s="18" t="s">
        <v>141</v>
      </c>
      <c r="I336" s="8" t="b">
        <f>COUNTIF(Employees[Employee Name],Employees[[#This Row],[Employee Name]])&gt;1</f>
        <v>0</v>
      </c>
    </row>
    <row r="337" spans="1:9" ht="30" hidden="1" customHeight="1" x14ac:dyDescent="0.3">
      <c r="A337" s="44">
        <f>IF(ISBLANK(Employees[[#This Row],[Employee Name]]),"",A336+1)</f>
        <v>331</v>
      </c>
      <c r="B337" s="8" t="str">
        <f>CONCATENATE(Employees[[#This Row],[Lastname]]," ",Employees[[#This Row],[Firstname]], " ",LEFT(Employees[[#This Row],[Middlename]],1),IF(ISBLANK(Employees[[#This Row],[Middlename]])," ","."))</f>
        <v>GUTIERREZ RENCELLE LALAINE A.</v>
      </c>
      <c r="C337" s="8" t="s">
        <v>172</v>
      </c>
      <c r="D337" s="8" t="s">
        <v>1531</v>
      </c>
      <c r="E337" s="8" t="s">
        <v>284</v>
      </c>
      <c r="F337" s="8" t="s">
        <v>1290</v>
      </c>
      <c r="G337" s="18" t="s">
        <v>1290</v>
      </c>
      <c r="H337" s="8" t="s">
        <v>126</v>
      </c>
      <c r="I337" s="8" t="b">
        <f>COUNTIF(Employees[Employee Name],Employees[[#This Row],[Employee Name]])&gt;1</f>
        <v>0</v>
      </c>
    </row>
    <row r="338" spans="1:9" ht="30" hidden="1" customHeight="1" x14ac:dyDescent="0.3">
      <c r="A338" s="44">
        <f>IF(ISBLANK(Employees[[#This Row],[Employee Name]]),"",A337+1)</f>
        <v>332</v>
      </c>
      <c r="B338" s="8" t="str">
        <f>CONCATENATE(Employees[[#This Row],[Lastname]]," ",Employees[[#This Row],[Firstname]], " ",LEFT(Employees[[#This Row],[Middlename]],1),IF(ISBLANK(Employees[[#This Row],[Middlename]])," ","."))</f>
        <v>HADAP JONALYN L.</v>
      </c>
      <c r="C338" s="8" t="s">
        <v>232</v>
      </c>
      <c r="D338" s="8" t="s">
        <v>233</v>
      </c>
      <c r="E338" s="8" t="s">
        <v>234</v>
      </c>
      <c r="F338" s="8" t="s">
        <v>212</v>
      </c>
      <c r="G338" s="18" t="s">
        <v>1997</v>
      </c>
      <c r="H338" s="8" t="s">
        <v>213</v>
      </c>
      <c r="I338" s="8" t="b">
        <f>COUNTIF(Employees[Employee Name],Employees[[#This Row],[Employee Name]])&gt;1</f>
        <v>0</v>
      </c>
    </row>
    <row r="339" spans="1:9" ht="30" hidden="1" customHeight="1" x14ac:dyDescent="0.3">
      <c r="A339" s="44">
        <f>IF(ISBLANK(Employees[[#This Row],[Employee Name]]),"",A338+1)</f>
        <v>333</v>
      </c>
      <c r="B339" s="8" t="str">
        <f>CONCATENATE(Employees[[#This Row],[Lastname]]," ",Employees[[#This Row],[Firstname]], " ",LEFT(Employees[[#This Row],[Middlename]],1),IF(ISBLANK(Employees[[#This Row],[Middlename]])," ","."))</f>
        <v>HAPITA MELANIE A.</v>
      </c>
      <c r="C339" s="8" t="s">
        <v>704</v>
      </c>
      <c r="D339" s="8" t="s">
        <v>705</v>
      </c>
      <c r="E339" s="8" t="s">
        <v>1532</v>
      </c>
      <c r="F339" s="8" t="s">
        <v>1290</v>
      </c>
      <c r="G339" s="18" t="s">
        <v>1290</v>
      </c>
      <c r="H339" s="8" t="s">
        <v>97</v>
      </c>
      <c r="I339" s="8" t="b">
        <f>COUNTIF(Employees[Employee Name],Employees[[#This Row],[Employee Name]])&gt;1</f>
        <v>0</v>
      </c>
    </row>
    <row r="340" spans="1:9" ht="30" hidden="1" customHeight="1" x14ac:dyDescent="0.3">
      <c r="A340" s="44">
        <f>IF(ISBLANK(Employees[[#This Row],[Employee Name]]),"",A339+1)</f>
        <v>334</v>
      </c>
      <c r="B340" s="8" t="str">
        <f>CONCATENATE(Employees[[#This Row],[Lastname]]," ",Employees[[#This Row],[Firstname]], " ",LEFT(Employees[[#This Row],[Middlename]],1),IF(ISBLANK(Employees[[#This Row],[Middlename]])," ","."))</f>
        <v>HAYAG JERMAINE JOI D.</v>
      </c>
      <c r="C340" s="8" t="s">
        <v>1266</v>
      </c>
      <c r="D340" s="8" t="s">
        <v>1267</v>
      </c>
      <c r="E340" s="8" t="s">
        <v>447</v>
      </c>
      <c r="F340" s="8" t="s">
        <v>96</v>
      </c>
      <c r="G340" s="8" t="s">
        <v>1997</v>
      </c>
      <c r="H340" s="8" t="s">
        <v>135</v>
      </c>
      <c r="I340" s="8" t="b">
        <f>COUNTIF(Employees[Employee Name],Employees[[#This Row],[Employee Name]])&gt;1</f>
        <v>0</v>
      </c>
    </row>
    <row r="341" spans="1:9" ht="30" hidden="1" customHeight="1" x14ac:dyDescent="0.3">
      <c r="A341" s="44">
        <f>IF(ISBLANK(Employees[[#This Row],[Employee Name]]),"",A340+1)</f>
        <v>335</v>
      </c>
      <c r="B341" s="8" t="str">
        <f>CONCATENATE(Employees[[#This Row],[Lastname]]," ",Employees[[#This Row],[Firstname]], " ",LEFT(Employees[[#This Row],[Middlename]],1),IF(ISBLANK(Employees[[#This Row],[Middlename]])," ","."))</f>
        <v xml:space="preserve">HERNADEZ VICTOR  </v>
      </c>
      <c r="C341" s="8" t="s">
        <v>918</v>
      </c>
      <c r="D341" s="8" t="s">
        <v>248</v>
      </c>
      <c r="E341" s="8"/>
      <c r="F341" s="18" t="s">
        <v>125</v>
      </c>
      <c r="G341" s="18" t="s">
        <v>1997</v>
      </c>
      <c r="H341" s="8" t="s">
        <v>97</v>
      </c>
      <c r="I341" s="8" t="b">
        <f>COUNTIF(Employees[Employee Name],Employees[[#This Row],[Employee Name]])&gt;1</f>
        <v>0</v>
      </c>
    </row>
    <row r="342" spans="1:9" ht="30" hidden="1" customHeight="1" x14ac:dyDescent="0.3">
      <c r="A342" s="44">
        <f>IF(ISBLANK(Employees[[#This Row],[Employee Name]]),"",A341+1)</f>
        <v>336</v>
      </c>
      <c r="B342" s="8" t="str">
        <f>CONCATENATE(Employees[[#This Row],[Lastname]]," ",Employees[[#This Row],[Firstname]], " ",LEFT(Employees[[#This Row],[Middlename]],1),IF(ISBLANK(Employees[[#This Row],[Middlename]])," ","."))</f>
        <v>HERNANDEZ CORNELIO A.</v>
      </c>
      <c r="C342" s="8" t="s">
        <v>128</v>
      </c>
      <c r="D342" s="8" t="s">
        <v>588</v>
      </c>
      <c r="E342" s="8" t="s">
        <v>88</v>
      </c>
      <c r="F342" s="8" t="s">
        <v>198</v>
      </c>
      <c r="G342" s="18" t="s">
        <v>1997</v>
      </c>
      <c r="H342" s="8" t="s">
        <v>366</v>
      </c>
      <c r="I342" s="8" t="b">
        <f>COUNTIF(Employees[Employee Name],Employees[[#This Row],[Employee Name]])&gt;1</f>
        <v>0</v>
      </c>
    </row>
    <row r="343" spans="1:9" ht="30" hidden="1" customHeight="1" x14ac:dyDescent="0.3">
      <c r="A343" s="44">
        <f>IF(ISBLANK(Employees[[#This Row],[Employee Name]]),"",A342+1)</f>
        <v>337</v>
      </c>
      <c r="B343" s="8" t="str">
        <f>CONCATENATE(Employees[[#This Row],[Lastname]]," ",Employees[[#This Row],[Firstname]], " ",LEFT(Employees[[#This Row],[Middlename]],1),IF(ISBLANK(Employees[[#This Row],[Middlename]])," ","."))</f>
        <v>HERNANDEZ DARREL JESUS M.</v>
      </c>
      <c r="C343" s="8" t="s">
        <v>128</v>
      </c>
      <c r="D343" s="8" t="s">
        <v>2333</v>
      </c>
      <c r="E343" s="8" t="s">
        <v>689</v>
      </c>
      <c r="F343" s="8" t="s">
        <v>96</v>
      </c>
      <c r="G343" s="8" t="s">
        <v>1997</v>
      </c>
      <c r="H343" s="8" t="s">
        <v>135</v>
      </c>
      <c r="I343" s="8" t="b">
        <f>COUNTIF(Employees[Employee Name],Employees[[#This Row],[Employee Name]])&gt;1</f>
        <v>0</v>
      </c>
    </row>
    <row r="344" spans="1:9" ht="30" hidden="1" customHeight="1" x14ac:dyDescent="0.3">
      <c r="A344" s="44">
        <f>IF(ISBLANK(Employees[[#This Row],[Employee Name]]),"",A343+1)</f>
        <v>338</v>
      </c>
      <c r="B344" s="8" t="str">
        <f>CONCATENATE(Employees[[#This Row],[Lastname]]," ",Employees[[#This Row],[Firstname]], " ",LEFT(Employees[[#This Row],[Middlename]],1),IF(ISBLANK(Employees[[#This Row],[Middlename]])," ","."))</f>
        <v>HERNANDEZ DONATO Q.</v>
      </c>
      <c r="C344" s="8" t="s">
        <v>128</v>
      </c>
      <c r="D344" s="8" t="s">
        <v>381</v>
      </c>
      <c r="E344" s="8" t="s">
        <v>277</v>
      </c>
      <c r="F344" s="8" t="s">
        <v>96</v>
      </c>
      <c r="G344" s="8" t="s">
        <v>1997</v>
      </c>
      <c r="H344" s="8" t="s">
        <v>97</v>
      </c>
      <c r="I344" s="8" t="b">
        <f>COUNTIF(Employees[Employee Name],Employees[[#This Row],[Employee Name]])&gt;1</f>
        <v>0</v>
      </c>
    </row>
    <row r="345" spans="1:9" ht="30" hidden="1" customHeight="1" x14ac:dyDescent="0.3">
      <c r="A345" s="44">
        <f>IF(ISBLANK(Employees[[#This Row],[Employee Name]]),"",A344+1)</f>
        <v>339</v>
      </c>
      <c r="B345" s="8" t="str">
        <f>CONCATENATE(Employees[[#This Row],[Lastname]]," ",Employees[[#This Row],[Firstname]], " ",LEFT(Employees[[#This Row],[Middlename]],1),IF(ISBLANK(Employees[[#This Row],[Middlename]])," ","."))</f>
        <v>HERNANDEZ MARIO A.</v>
      </c>
      <c r="C345" s="8" t="s">
        <v>128</v>
      </c>
      <c r="D345" s="8" t="s">
        <v>596</v>
      </c>
      <c r="E345" s="8" t="s">
        <v>88</v>
      </c>
      <c r="F345" s="8" t="s">
        <v>198</v>
      </c>
      <c r="G345" s="18" t="s">
        <v>1997</v>
      </c>
      <c r="H345" s="8" t="s">
        <v>590</v>
      </c>
      <c r="I345" s="8" t="b">
        <f>COUNTIF(Employees[Employee Name],Employees[[#This Row],[Employee Name]])&gt;1</f>
        <v>0</v>
      </c>
    </row>
    <row r="346" spans="1:9" ht="30" hidden="1" customHeight="1" x14ac:dyDescent="0.3">
      <c r="A346" s="44">
        <f>IF(ISBLANK(Employees[[#This Row],[Employee Name]]),"",A345+1)</f>
        <v>340</v>
      </c>
      <c r="B346" s="8" t="str">
        <f>CONCATENATE(Employees[[#This Row],[Lastname]]," ",Employees[[#This Row],[Firstname]], " ",LEFT(Employees[[#This Row],[Middlename]],1),IF(ISBLANK(Employees[[#This Row],[Middlename]])," ","."))</f>
        <v>HERNANDEZ ROBERTO M.</v>
      </c>
      <c r="C346" s="8" t="s">
        <v>128</v>
      </c>
      <c r="D346" s="8" t="s">
        <v>129</v>
      </c>
      <c r="E346" s="8" t="s">
        <v>84</v>
      </c>
      <c r="F346" s="8" t="s">
        <v>125</v>
      </c>
      <c r="G346" s="18" t="s">
        <v>1997</v>
      </c>
      <c r="H346" s="8" t="s">
        <v>130</v>
      </c>
      <c r="I346" s="8" t="b">
        <f>COUNTIF(Employees[Employee Name],Employees[[#This Row],[Employee Name]])&gt;1</f>
        <v>0</v>
      </c>
    </row>
    <row r="347" spans="1:9" ht="30" hidden="1" customHeight="1" x14ac:dyDescent="0.3">
      <c r="A347" s="44">
        <f>IF(ISBLANK(Employees[[#This Row],[Employee Name]]),"",A346+1)</f>
        <v>341</v>
      </c>
      <c r="B347" s="8" t="str">
        <f>CONCATENATE(Employees[[#This Row],[Lastname]]," ",Employees[[#This Row],[Firstname]], " ",LEFT(Employees[[#This Row],[Middlename]],1),IF(ISBLANK(Employees[[#This Row],[Middlename]])," ","."))</f>
        <v>HERNANDEZ RODERICK M.</v>
      </c>
      <c r="C347" s="8" t="s">
        <v>128</v>
      </c>
      <c r="D347" s="8" t="s">
        <v>1533</v>
      </c>
      <c r="E347" s="8" t="s">
        <v>84</v>
      </c>
      <c r="F347" s="8" t="s">
        <v>1290</v>
      </c>
      <c r="G347" s="18" t="s">
        <v>1290</v>
      </c>
      <c r="H347" s="8" t="s">
        <v>1708</v>
      </c>
      <c r="I347" s="8" t="b">
        <f>COUNTIF(Employees[Employee Name],Employees[[#This Row],[Employee Name]])&gt;1</f>
        <v>0</v>
      </c>
    </row>
    <row r="348" spans="1:9" ht="30" hidden="1" customHeight="1" x14ac:dyDescent="0.3">
      <c r="A348" s="44">
        <f>IF(ISBLANK(Employees[[#This Row],[Employee Name]]),"",A347+1)</f>
        <v>342</v>
      </c>
      <c r="B348" s="8" t="str">
        <f>CONCATENATE(Employees[[#This Row],[Lastname]]," ",Employees[[#This Row],[Firstname]], " ",LEFT(Employees[[#This Row],[Middlename]],1),IF(ISBLANK(Employees[[#This Row],[Middlename]])," ","."))</f>
        <v>HERNANDO BENILDA S.</v>
      </c>
      <c r="C348" s="8" t="s">
        <v>619</v>
      </c>
      <c r="D348" s="8" t="s">
        <v>1339</v>
      </c>
      <c r="E348" s="8" t="s">
        <v>1340</v>
      </c>
      <c r="F348" s="8" t="s">
        <v>125</v>
      </c>
      <c r="G348" s="18" t="s">
        <v>1997</v>
      </c>
      <c r="H348" s="8" t="s">
        <v>361</v>
      </c>
      <c r="I348" s="8" t="b">
        <f>COUNTIF(Employees[Employee Name],Employees[[#This Row],[Employee Name]])&gt;1</f>
        <v>0</v>
      </c>
    </row>
    <row r="349" spans="1:9" ht="30" hidden="1" customHeight="1" x14ac:dyDescent="0.3">
      <c r="A349" s="44">
        <f>IF(ISBLANK(Employees[[#This Row],[Employee Name]]),"",A348+1)</f>
        <v>343</v>
      </c>
      <c r="B349" s="8" t="str">
        <f>CONCATENATE(Employees[[#This Row],[Lastname]]," ",Employees[[#This Row],[Firstname]], " ",LEFT(Employees[[#This Row],[Middlename]],1),IF(ISBLANK(Employees[[#This Row],[Middlename]])," ","."))</f>
        <v>HERNANDO MERIC B.</v>
      </c>
      <c r="C349" s="8" t="s">
        <v>619</v>
      </c>
      <c r="D349" s="8" t="s">
        <v>620</v>
      </c>
      <c r="E349" s="8" t="s">
        <v>145</v>
      </c>
      <c r="F349" s="8" t="s">
        <v>322</v>
      </c>
      <c r="G349" s="18" t="s">
        <v>1997</v>
      </c>
      <c r="H349" s="8" t="s">
        <v>182</v>
      </c>
      <c r="I349" s="8" t="b">
        <f>COUNTIF(Employees[Employee Name],Employees[[#This Row],[Employee Name]])&gt;1</f>
        <v>0</v>
      </c>
    </row>
    <row r="350" spans="1:9" ht="30" hidden="1" customHeight="1" x14ac:dyDescent="0.3">
      <c r="A350" s="44">
        <f>IF(ISBLANK(Employees[[#This Row],[Employee Name]]),"",A349+1)</f>
        <v>344</v>
      </c>
      <c r="B350" s="8" t="str">
        <f>CONCATENATE(Employees[[#This Row],[Lastname]]," ",Employees[[#This Row],[Firstname]], " ",LEFT(Employees[[#This Row],[Middlename]],1),IF(ISBLANK(Employees[[#This Row],[Middlename]])," ","."))</f>
        <v>HERNANDO MERLE B.</v>
      </c>
      <c r="C350" s="8" t="s">
        <v>619</v>
      </c>
      <c r="D350" s="8" t="s">
        <v>1196</v>
      </c>
      <c r="E350" s="8" t="s">
        <v>145</v>
      </c>
      <c r="F350" s="8" t="s">
        <v>1197</v>
      </c>
      <c r="G350" s="8" t="s">
        <v>1997</v>
      </c>
      <c r="H350" s="18" t="s">
        <v>1198</v>
      </c>
      <c r="I350" s="8" t="b">
        <f>COUNTIF(Employees[Employee Name],Employees[[#This Row],[Employee Name]])&gt;1</f>
        <v>0</v>
      </c>
    </row>
    <row r="351" spans="1:9" ht="30" hidden="1" customHeight="1" x14ac:dyDescent="0.3">
      <c r="A351" s="44">
        <f>IF(ISBLANK(Employees[[#This Row],[Employee Name]]),"",A350+1)</f>
        <v>345</v>
      </c>
      <c r="B351" s="8" t="str">
        <f>CONCATENATE(Employees[[#This Row],[Lastname]]," ",Employees[[#This Row],[Firstname]], " ",LEFT(Employees[[#This Row],[Middlename]],1),IF(ISBLANK(Employees[[#This Row],[Middlename]])," ","."))</f>
        <v>IGNO CRISTINA M.</v>
      </c>
      <c r="C351" s="8" t="s">
        <v>83</v>
      </c>
      <c r="D351" s="8" t="s">
        <v>429</v>
      </c>
      <c r="E351" s="8" t="s">
        <v>84</v>
      </c>
      <c r="F351" s="18" t="s">
        <v>125</v>
      </c>
      <c r="G351" s="18" t="s">
        <v>1997</v>
      </c>
      <c r="H351" s="8" t="s">
        <v>89</v>
      </c>
      <c r="I351" s="8" t="b">
        <f>COUNTIF(Employees[Employee Name],Employees[[#This Row],[Employee Name]])&gt;1</f>
        <v>0</v>
      </c>
    </row>
    <row r="352" spans="1:9" ht="30" hidden="1" customHeight="1" x14ac:dyDescent="0.3">
      <c r="A352" s="44">
        <f>IF(ISBLANK(Employees[[#This Row],[Employee Name]]),"",A351+1)</f>
        <v>346</v>
      </c>
      <c r="B352" s="8" t="str">
        <f>CONCATENATE(Employees[[#This Row],[Lastname]]," ",Employees[[#This Row],[Firstname]], " ",LEFT(Employees[[#This Row],[Middlename]],1),IF(ISBLANK(Employees[[#This Row],[Middlename]])," ","."))</f>
        <v>JABINES MARIA SHELLY D.</v>
      </c>
      <c r="C352" s="8" t="s">
        <v>1534</v>
      </c>
      <c r="D352" s="8" t="s">
        <v>1535</v>
      </c>
      <c r="E352" s="8" t="s">
        <v>119</v>
      </c>
      <c r="F352" s="8" t="s">
        <v>1290</v>
      </c>
      <c r="G352" s="18" t="s">
        <v>1290</v>
      </c>
      <c r="H352" s="8" t="s">
        <v>369</v>
      </c>
      <c r="I352" s="8" t="b">
        <f>COUNTIF(Employees[Employee Name],Employees[[#This Row],[Employee Name]])&gt;1</f>
        <v>0</v>
      </c>
    </row>
    <row r="353" spans="1:9" ht="30" hidden="1" customHeight="1" x14ac:dyDescent="0.3">
      <c r="A353" s="44">
        <f>IF(ISBLANK(Employees[[#This Row],[Employee Name]]),"",A352+1)</f>
        <v>347</v>
      </c>
      <c r="B353" s="8" t="str">
        <f>CONCATENATE(Employees[[#This Row],[Lastname]]," ",Employees[[#This Row],[Firstname]], " ",LEFT(Employees[[#This Row],[Middlename]],1),IF(ISBLANK(Employees[[#This Row],[Middlename]])," ","."))</f>
        <v>JAVIER CARMELITA M.</v>
      </c>
      <c r="C353" s="8" t="s">
        <v>193</v>
      </c>
      <c r="D353" s="8" t="s">
        <v>194</v>
      </c>
      <c r="E353" s="8" t="s">
        <v>84</v>
      </c>
      <c r="F353" s="18" t="s">
        <v>198</v>
      </c>
      <c r="G353" s="18" t="s">
        <v>1997</v>
      </c>
      <c r="H353" s="18" t="s">
        <v>366</v>
      </c>
      <c r="I353" s="8" t="b">
        <f>COUNTIF(Employees[Employee Name],Employees[[#This Row],[Employee Name]])&gt;1</f>
        <v>0</v>
      </c>
    </row>
    <row r="354" spans="1:9" ht="30" hidden="1" customHeight="1" x14ac:dyDescent="0.3">
      <c r="A354" s="44">
        <f>IF(ISBLANK(Employees[[#This Row],[Employee Name]]),"",A353+1)</f>
        <v>348</v>
      </c>
      <c r="B354" s="8" t="str">
        <f>CONCATENATE(Employees[[#This Row],[Lastname]]," ",Employees[[#This Row],[Firstname]], " ",LEFT(Employees[[#This Row],[Middlename]],1),IF(ISBLANK(Employees[[#This Row],[Middlename]])," ","."))</f>
        <v>JAVIER ELISEO B.</v>
      </c>
      <c r="C354" s="8" t="s">
        <v>193</v>
      </c>
      <c r="D354" s="8" t="s">
        <v>715</v>
      </c>
      <c r="E354" s="8" t="s">
        <v>145</v>
      </c>
      <c r="F354" s="8" t="s">
        <v>716</v>
      </c>
      <c r="G354" s="8" t="s">
        <v>1997</v>
      </c>
      <c r="H354" s="8" t="s">
        <v>537</v>
      </c>
      <c r="I354" s="8" t="b">
        <f>COUNTIF(Employees[Employee Name],Employees[[#This Row],[Employee Name]])&gt;1</f>
        <v>0</v>
      </c>
    </row>
    <row r="355" spans="1:9" ht="30" hidden="1" customHeight="1" x14ac:dyDescent="0.3">
      <c r="A355" s="44">
        <f>IF(ISBLANK(Employees[[#This Row],[Employee Name]]),"",A354+1)</f>
        <v>349</v>
      </c>
      <c r="B355" s="8" t="str">
        <f>CONCATENATE(Employees[[#This Row],[Lastname]]," ",Employees[[#This Row],[Firstname]], " ",LEFT(Employees[[#This Row],[Middlename]],1),IF(ISBLANK(Employees[[#This Row],[Middlename]])," ","."))</f>
        <v>JAVIER EMMA R.</v>
      </c>
      <c r="C355" s="8" t="s">
        <v>193</v>
      </c>
      <c r="D355" s="8" t="s">
        <v>484</v>
      </c>
      <c r="E355" s="8" t="s">
        <v>330</v>
      </c>
      <c r="F355" s="8" t="s">
        <v>108</v>
      </c>
      <c r="G355" s="18" t="s">
        <v>1997</v>
      </c>
      <c r="H355" s="8" t="s">
        <v>97</v>
      </c>
      <c r="I355" s="8" t="b">
        <f>COUNTIF(Employees[Employee Name],Employees[[#This Row],[Employee Name]])&gt;1</f>
        <v>0</v>
      </c>
    </row>
    <row r="356" spans="1:9" ht="30" hidden="1" customHeight="1" x14ac:dyDescent="0.3">
      <c r="A356" s="44">
        <f>IF(ISBLANK(Employees[[#This Row],[Employee Name]]),"",A355+1)</f>
        <v>350</v>
      </c>
      <c r="B356" s="8" t="str">
        <f>CONCATENATE(Employees[[#This Row],[Lastname]]," ",Employees[[#This Row],[Firstname]], " ",LEFT(Employees[[#This Row],[Middlename]],1),IF(ISBLANK(Employees[[#This Row],[Middlename]])," ","."))</f>
        <v xml:space="preserve">JAVIER HILARIO  </v>
      </c>
      <c r="C356" s="8" t="s">
        <v>193</v>
      </c>
      <c r="D356" s="8" t="s">
        <v>279</v>
      </c>
      <c r="E356" s="8"/>
      <c r="F356" s="18" t="s">
        <v>880</v>
      </c>
      <c r="G356" s="18" t="s">
        <v>1997</v>
      </c>
      <c r="H356" s="8" t="s">
        <v>199</v>
      </c>
      <c r="I356" s="8" t="b">
        <f>COUNTIF(Employees[Employee Name],Employees[[#This Row],[Employee Name]])&gt;1</f>
        <v>0</v>
      </c>
    </row>
    <row r="357" spans="1:9" ht="30" hidden="1" customHeight="1" x14ac:dyDescent="0.3">
      <c r="A357" s="44">
        <f>IF(ISBLANK(Employees[[#This Row],[Employee Name]]),"",A356+1)</f>
        <v>351</v>
      </c>
      <c r="B357" s="8" t="str">
        <f>CONCATENATE(Employees[[#This Row],[Lastname]]," ",Employees[[#This Row],[Firstname]], " ",LEFT(Employees[[#This Row],[Middlename]],1),IF(ISBLANK(Employees[[#This Row],[Middlename]])," ","."))</f>
        <v>JAVIER MYLENE M.</v>
      </c>
      <c r="C357" s="8" t="s">
        <v>193</v>
      </c>
      <c r="D357" s="8" t="s">
        <v>907</v>
      </c>
      <c r="E357" s="8" t="s">
        <v>908</v>
      </c>
      <c r="F357" s="8" t="s">
        <v>108</v>
      </c>
      <c r="G357" s="18" t="s">
        <v>1997</v>
      </c>
      <c r="H357" s="8" t="s">
        <v>141</v>
      </c>
      <c r="I357" s="8" t="b">
        <f>COUNTIF(Employees[Employee Name],Employees[[#This Row],[Employee Name]])&gt;1</f>
        <v>0</v>
      </c>
    </row>
    <row r="358" spans="1:9" ht="30" hidden="1" customHeight="1" x14ac:dyDescent="0.3">
      <c r="A358" s="44">
        <f>IF(ISBLANK(Employees[[#This Row],[Employee Name]]),"",A357+1)</f>
        <v>352</v>
      </c>
      <c r="B358" s="8" t="str">
        <f>CONCATENATE(Employees[[#This Row],[Lastname]]," ",Employees[[#This Row],[Firstname]], " ",LEFT(Employees[[#This Row],[Middlename]],1),IF(ISBLANK(Employees[[#This Row],[Middlename]])," ","."))</f>
        <v>JAVIER NOEL D.</v>
      </c>
      <c r="C358" s="18" t="s">
        <v>193</v>
      </c>
      <c r="D358" s="18" t="s">
        <v>2151</v>
      </c>
      <c r="E358" s="18" t="s">
        <v>999</v>
      </c>
      <c r="F358" s="18" t="s">
        <v>2397</v>
      </c>
      <c r="G358" s="18"/>
      <c r="H358" s="18" t="s">
        <v>199</v>
      </c>
      <c r="I358" s="8" t="b">
        <f>COUNTIF(Employees[Employee Name],Employees[[#This Row],[Employee Name]])&gt;1</f>
        <v>0</v>
      </c>
    </row>
    <row r="359" spans="1:9" ht="30" hidden="1" customHeight="1" x14ac:dyDescent="0.3">
      <c r="A359" s="44">
        <f>IF(ISBLANK(Employees[[#This Row],[Employee Name]]),"",A358+1)</f>
        <v>353</v>
      </c>
      <c r="B359" s="8" t="str">
        <f>CONCATENATE(Employees[[#This Row],[Lastname]]," ",Employees[[#This Row],[Firstname]], " ",LEFT(Employees[[#This Row],[Middlename]],1),IF(ISBLANK(Employees[[#This Row],[Middlename]])," ","."))</f>
        <v>JAVIER OLIVER T.</v>
      </c>
      <c r="C359" s="18" t="s">
        <v>193</v>
      </c>
      <c r="D359" s="18" t="s">
        <v>1421</v>
      </c>
      <c r="E359" s="18" t="s">
        <v>2238</v>
      </c>
      <c r="F359" s="18" t="s">
        <v>120</v>
      </c>
      <c r="G359" s="8"/>
      <c r="H359" s="18" t="s">
        <v>463</v>
      </c>
      <c r="I359" s="8" t="b">
        <f>COUNTIF(Employees[Employee Name],Employees[[#This Row],[Employee Name]])&gt;1</f>
        <v>0</v>
      </c>
    </row>
    <row r="360" spans="1:9" ht="30" hidden="1" customHeight="1" x14ac:dyDescent="0.3">
      <c r="A360" s="44">
        <f>IF(ISBLANK(Employees[[#This Row],[Employee Name]]),"",A359+1)</f>
        <v>354</v>
      </c>
      <c r="B360" s="8" t="str">
        <f>CONCATENATE(Employees[[#This Row],[Lastname]]," ",Employees[[#This Row],[Firstname]], " ",LEFT(Employees[[#This Row],[Middlename]],1),IF(ISBLANK(Employees[[#This Row],[Middlename]])," ","."))</f>
        <v>JIMENO EDWARD J.</v>
      </c>
      <c r="C360" s="18" t="s">
        <v>1989</v>
      </c>
      <c r="D360" s="18" t="s">
        <v>1680</v>
      </c>
      <c r="E360" s="18" t="s">
        <v>139</v>
      </c>
      <c r="F360" s="18" t="s">
        <v>969</v>
      </c>
      <c r="G360" s="8"/>
      <c r="H360" s="18" t="s">
        <v>2075</v>
      </c>
      <c r="I360" s="8" t="b">
        <f>COUNTIF(Employees[Employee Name],Employees[[#This Row],[Employee Name]])&gt;1</f>
        <v>0</v>
      </c>
    </row>
    <row r="361" spans="1:9" ht="30" hidden="1" customHeight="1" x14ac:dyDescent="0.3">
      <c r="A361" s="44">
        <f>IF(ISBLANK(Employees[[#This Row],[Employee Name]]),"",A360+1)</f>
        <v>355</v>
      </c>
      <c r="B361" s="8" t="str">
        <f>CONCATENATE(Employees[[#This Row],[Lastname]]," ",Employees[[#This Row],[Firstname]], " ",LEFT(Employees[[#This Row],[Middlename]],1),IF(ISBLANK(Employees[[#This Row],[Middlename]])," ","."))</f>
        <v>JORGE CAROLINA M.</v>
      </c>
      <c r="C361" s="8" t="s">
        <v>758</v>
      </c>
      <c r="D361" s="8" t="s">
        <v>542</v>
      </c>
      <c r="E361" s="8" t="s">
        <v>143</v>
      </c>
      <c r="F361" s="8" t="s">
        <v>170</v>
      </c>
      <c r="G361" s="18" t="s">
        <v>1997</v>
      </c>
      <c r="H361" s="8" t="s">
        <v>103</v>
      </c>
      <c r="I361" s="8" t="b">
        <f>COUNTIF(Employees[Employee Name],Employees[[#This Row],[Employee Name]])&gt;1</f>
        <v>0</v>
      </c>
    </row>
    <row r="362" spans="1:9" ht="30" hidden="1" customHeight="1" x14ac:dyDescent="0.3">
      <c r="A362" s="44">
        <f>IF(ISBLANK(Employees[[#This Row],[Employee Name]]),"",A361+1)</f>
        <v>356</v>
      </c>
      <c r="B362" s="8" t="str">
        <f>CONCATENATE(Employees[[#This Row],[Lastname]]," ",Employees[[#This Row],[Firstname]], " ",LEFT(Employees[[#This Row],[Middlename]],1),IF(ISBLANK(Employees[[#This Row],[Middlename]])," ","."))</f>
        <v>JUMARANG AIME A.</v>
      </c>
      <c r="C362" s="8" t="s">
        <v>852</v>
      </c>
      <c r="D362" s="8" t="s">
        <v>891</v>
      </c>
      <c r="E362" s="8" t="s">
        <v>912</v>
      </c>
      <c r="F362" s="8" t="s">
        <v>892</v>
      </c>
      <c r="G362" s="8" t="s">
        <v>1997</v>
      </c>
      <c r="H362" s="8" t="s">
        <v>97</v>
      </c>
      <c r="I362" s="8" t="b">
        <f>COUNTIF(Employees[Employee Name],Employees[[#This Row],[Employee Name]])&gt;1</f>
        <v>0</v>
      </c>
    </row>
    <row r="363" spans="1:9" ht="30" hidden="1" customHeight="1" x14ac:dyDescent="0.3">
      <c r="A363" s="44">
        <f>IF(ISBLANK(Employees[[#This Row],[Employee Name]]),"",A362+1)</f>
        <v>357</v>
      </c>
      <c r="B363" s="8" t="str">
        <f>CONCATENATE(Employees[[#This Row],[Lastname]]," ",Employees[[#This Row],[Firstname]], " ",LEFT(Employees[[#This Row],[Middlename]],1),IF(ISBLANK(Employees[[#This Row],[Middlename]])," ","."))</f>
        <v>JUNILLER ALTHEA JANINE A.</v>
      </c>
      <c r="C363" s="18" t="s">
        <v>2112</v>
      </c>
      <c r="D363" s="18" t="s">
        <v>2113</v>
      </c>
      <c r="E363" s="18" t="s">
        <v>88</v>
      </c>
      <c r="F363" s="18" t="s">
        <v>1290</v>
      </c>
      <c r="G363" s="18"/>
      <c r="H363" s="18" t="s">
        <v>152</v>
      </c>
      <c r="I363" s="8" t="b">
        <f>COUNTIF(Employees[Employee Name],Employees[[#This Row],[Employee Name]])&gt;1</f>
        <v>0</v>
      </c>
    </row>
    <row r="364" spans="1:9" ht="30" hidden="1" customHeight="1" x14ac:dyDescent="0.3">
      <c r="A364" s="44">
        <f>IF(ISBLANK(Employees[[#This Row],[Employee Name]]),"",A363+1)</f>
        <v>358</v>
      </c>
      <c r="B364" s="8" t="str">
        <f>CONCATENATE(Employees[[#This Row],[Lastname]]," ",Employees[[#This Row],[Firstname]], " ",LEFT(Employees[[#This Row],[Middlename]],1),IF(ISBLANK(Employees[[#This Row],[Middlename]])," ","."))</f>
        <v>LABANANCIA TEDDY BOY N.</v>
      </c>
      <c r="C364" s="8" t="s">
        <v>1536</v>
      </c>
      <c r="D364" s="8" t="s">
        <v>1537</v>
      </c>
      <c r="E364" s="8" t="s">
        <v>1538</v>
      </c>
      <c r="F364" s="8" t="s">
        <v>1290</v>
      </c>
      <c r="G364" s="18" t="s">
        <v>1290</v>
      </c>
      <c r="H364" s="8" t="s">
        <v>1720</v>
      </c>
      <c r="I364" s="8" t="b">
        <f>COUNTIF(Employees[Employee Name],Employees[[#This Row],[Employee Name]])&gt;1</f>
        <v>0</v>
      </c>
    </row>
    <row r="365" spans="1:9" ht="30" hidden="1" customHeight="1" x14ac:dyDescent="0.3">
      <c r="A365" s="44">
        <f>IF(ISBLANK(Employees[[#This Row],[Employee Name]]),"",A364+1)</f>
        <v>359</v>
      </c>
      <c r="B365" s="8" t="str">
        <f>CONCATENATE(Employees[[#This Row],[Lastname]]," ",Employees[[#This Row],[Firstname]], " ",LEFT(Employees[[#This Row],[Middlename]],1),IF(ISBLANK(Employees[[#This Row],[Middlename]])," ","."))</f>
        <v>LABARDA GINA L.</v>
      </c>
      <c r="C365" s="8" t="s">
        <v>544</v>
      </c>
      <c r="D365" s="8" t="s">
        <v>545</v>
      </c>
      <c r="E365" s="8" t="s">
        <v>234</v>
      </c>
      <c r="F365" s="8" t="s">
        <v>198</v>
      </c>
      <c r="G365" s="18" t="s">
        <v>1997</v>
      </c>
      <c r="H365" s="8" t="s">
        <v>199</v>
      </c>
      <c r="I365" s="8" t="b">
        <f>COUNTIF(Employees[Employee Name],Employees[[#This Row],[Employee Name]])&gt;1</f>
        <v>0</v>
      </c>
    </row>
    <row r="366" spans="1:9" ht="30" hidden="1" customHeight="1" x14ac:dyDescent="0.3">
      <c r="A366" s="44">
        <f>IF(ISBLANK(Employees[[#This Row],[Employee Name]]),"",A365+1)</f>
        <v>360</v>
      </c>
      <c r="B366" s="8" t="str">
        <f>CONCATENATE(Employees[[#This Row],[Lastname]]," ",Employees[[#This Row],[Firstname]], " ",LEFT(Employees[[#This Row],[Middlename]],1),IF(ISBLANK(Employees[[#This Row],[Middlename]])," ","."))</f>
        <v>LACIBAL RYAN G.</v>
      </c>
      <c r="C366" s="8" t="s">
        <v>2146</v>
      </c>
      <c r="D366" s="8" t="s">
        <v>2147</v>
      </c>
      <c r="E366" s="8" t="s">
        <v>166</v>
      </c>
      <c r="F366" s="8" t="s">
        <v>1290</v>
      </c>
      <c r="G366" s="8"/>
      <c r="H366" s="8" t="s">
        <v>1065</v>
      </c>
      <c r="I366" s="8" t="b">
        <f>COUNTIF(Employees[Employee Name],Employees[[#This Row],[Employee Name]])&gt;1</f>
        <v>0</v>
      </c>
    </row>
    <row r="367" spans="1:9" ht="30" hidden="1" customHeight="1" x14ac:dyDescent="0.3">
      <c r="A367" s="44">
        <f>IF(ISBLANK(Employees[[#This Row],[Employee Name]]),"",A366+1)</f>
        <v>361</v>
      </c>
      <c r="B367" s="8" t="str">
        <f>CONCATENATE(Employees[[#This Row],[Lastname]]," ",Employees[[#This Row],[Firstname]], " ",LEFT(Employees[[#This Row],[Middlename]],1),IF(ISBLANK(Employees[[#This Row],[Middlename]])," ","."))</f>
        <v xml:space="preserve">LAGREO ELVER  </v>
      </c>
      <c r="C367" s="18" t="s">
        <v>2188</v>
      </c>
      <c r="D367" s="18" t="s">
        <v>2189</v>
      </c>
      <c r="E367" s="8"/>
      <c r="F367" s="18" t="s">
        <v>974</v>
      </c>
      <c r="G367" s="8"/>
      <c r="H367" s="18" t="s">
        <v>974</v>
      </c>
      <c r="I367" s="8" t="b">
        <f>COUNTIF(Employees[Employee Name],Employees[[#This Row],[Employee Name]])&gt;1</f>
        <v>0</v>
      </c>
    </row>
    <row r="368" spans="1:9" ht="30" hidden="1" customHeight="1" x14ac:dyDescent="0.3">
      <c r="A368" s="44">
        <f>IF(ISBLANK(Employees[[#This Row],[Employee Name]]),"",A367+1)</f>
        <v>362</v>
      </c>
      <c r="B368" s="8" t="str">
        <f>CONCATENATE(Employees[[#This Row],[Lastname]]," ",Employees[[#This Row],[Firstname]], " ",LEFT(Employees[[#This Row],[Middlename]],1),IF(ISBLANK(Employees[[#This Row],[Middlename]])," ","."))</f>
        <v>LAGUARDIA JOSELITO R.</v>
      </c>
      <c r="C368" s="8" t="s">
        <v>639</v>
      </c>
      <c r="D368" s="8" t="s">
        <v>640</v>
      </c>
      <c r="E368" s="8" t="s">
        <v>330</v>
      </c>
      <c r="F368" s="8" t="s">
        <v>641</v>
      </c>
      <c r="G368" s="8" t="s">
        <v>1997</v>
      </c>
      <c r="H368" s="8" t="s">
        <v>642</v>
      </c>
      <c r="I368" s="8" t="b">
        <f>COUNTIF(Employees[Employee Name],Employees[[#This Row],[Employee Name]])&gt;1</f>
        <v>0</v>
      </c>
    </row>
    <row r="369" spans="1:9" ht="30" hidden="1" customHeight="1" x14ac:dyDescent="0.3">
      <c r="A369" s="44">
        <f>IF(ISBLANK(Employees[[#This Row],[Employee Name]]),"",A368+1)</f>
        <v>363</v>
      </c>
      <c r="B369" s="8" t="str">
        <f>CONCATENATE(Employees[[#This Row],[Lastname]]," ",Employees[[#This Row],[Firstname]], " ",LEFT(Employees[[#This Row],[Middlename]],1),IF(ISBLANK(Employees[[#This Row],[Middlename]])," ","."))</f>
        <v>LANDICHO CHARLENE R.</v>
      </c>
      <c r="C369" s="8" t="s">
        <v>1539</v>
      </c>
      <c r="D369" s="8" t="s">
        <v>1540</v>
      </c>
      <c r="E369" s="8" t="s">
        <v>1541</v>
      </c>
      <c r="F369" s="8" t="s">
        <v>1290</v>
      </c>
      <c r="G369" s="18" t="s">
        <v>1290</v>
      </c>
      <c r="H369" s="8" t="s">
        <v>209</v>
      </c>
      <c r="I369" s="8" t="b">
        <f>COUNTIF(Employees[Employee Name],Employees[[#This Row],[Employee Name]])&gt;1</f>
        <v>0</v>
      </c>
    </row>
    <row r="370" spans="1:9" ht="30" hidden="1" customHeight="1" x14ac:dyDescent="0.3">
      <c r="A370" s="44">
        <f>IF(ISBLANK(Employees[[#This Row],[Employee Name]]),"",A369+1)</f>
        <v>364</v>
      </c>
      <c r="B370" s="8" t="str">
        <f>CONCATENATE(Employees[[#This Row],[Lastname]]," ",Employees[[#This Row],[Firstname]], " ",LEFT(Employees[[#This Row],[Middlename]],1),IF(ISBLANK(Employees[[#This Row],[Middlename]])," ","."))</f>
        <v>LANDICHO ELEANOR S.</v>
      </c>
      <c r="C370" s="18" t="s">
        <v>1539</v>
      </c>
      <c r="D370" s="18" t="s">
        <v>2091</v>
      </c>
      <c r="E370" s="18" t="s">
        <v>2092</v>
      </c>
      <c r="F370" s="18" t="s">
        <v>2089</v>
      </c>
      <c r="G370" s="8"/>
      <c r="H370" s="18" t="s">
        <v>2054</v>
      </c>
      <c r="I370" s="8" t="b">
        <f>COUNTIF(Employees[Employee Name],Employees[[#This Row],[Employee Name]])&gt;1</f>
        <v>0</v>
      </c>
    </row>
    <row r="371" spans="1:9" ht="30" hidden="1" customHeight="1" x14ac:dyDescent="0.3">
      <c r="A371" s="44">
        <f>IF(ISBLANK(Employees[[#This Row],[Employee Name]]),"",A370+1)</f>
        <v>365</v>
      </c>
      <c r="B371" s="8" t="str">
        <f>CONCATENATE(Employees[[#This Row],[Lastname]]," ",Employees[[#This Row],[Firstname]], " ",LEFT(Employees[[#This Row],[Middlename]],1),IF(ISBLANK(Employees[[#This Row],[Middlename]])," ","."))</f>
        <v>LANDICHO ROSALINA B.</v>
      </c>
      <c r="C371" s="8" t="s">
        <v>1539</v>
      </c>
      <c r="D371" s="8" t="s">
        <v>1542</v>
      </c>
      <c r="E371" s="8" t="s">
        <v>187</v>
      </c>
      <c r="F371" s="8" t="s">
        <v>1290</v>
      </c>
      <c r="G371" s="18" t="s">
        <v>1290</v>
      </c>
      <c r="H371" s="8" t="s">
        <v>1708</v>
      </c>
      <c r="I371" s="8" t="b">
        <f>COUNTIF(Employees[Employee Name],Employees[[#This Row],[Employee Name]])&gt;1</f>
        <v>0</v>
      </c>
    </row>
    <row r="372" spans="1:9" ht="30" hidden="1" customHeight="1" x14ac:dyDescent="0.3">
      <c r="A372" s="44">
        <f>IF(ISBLANK(Employees[[#This Row],[Employee Name]]),"",A371+1)</f>
        <v>366</v>
      </c>
      <c r="B372" s="8" t="str">
        <f>CONCATENATE(Employees[[#This Row],[Lastname]]," ",Employees[[#This Row],[Firstname]], " ",LEFT(Employees[[#This Row],[Middlename]],1),IF(ISBLANK(Employees[[#This Row],[Middlename]])," ","."))</f>
        <v>LANTING AILEEN D.</v>
      </c>
      <c r="C372" s="8" t="s">
        <v>117</v>
      </c>
      <c r="D372" s="8" t="s">
        <v>118</v>
      </c>
      <c r="E372" s="8" t="s">
        <v>119</v>
      </c>
      <c r="F372" s="8" t="s">
        <v>120</v>
      </c>
      <c r="G372" s="18" t="s">
        <v>1997</v>
      </c>
      <c r="H372" s="8" t="s">
        <v>115</v>
      </c>
      <c r="I372" s="8" t="b">
        <f>COUNTIF(Employees[Employee Name],Employees[[#This Row],[Employee Name]])&gt;1</f>
        <v>0</v>
      </c>
    </row>
    <row r="373" spans="1:9" ht="30" hidden="1" customHeight="1" x14ac:dyDescent="0.3">
      <c r="A373" s="44">
        <f>IF(ISBLANK(Employees[[#This Row],[Employee Name]]),"",A372+1)</f>
        <v>367</v>
      </c>
      <c r="B373" s="8" t="str">
        <f>CONCATENATE(Employees[[#This Row],[Lastname]]," ",Employees[[#This Row],[Firstname]], " ",LEFT(Employees[[#This Row],[Middlename]],1),IF(ISBLANK(Employees[[#This Row],[Middlename]])," ","."))</f>
        <v>LARIOSA ALBERT R.</v>
      </c>
      <c r="C373" s="8" t="s">
        <v>1543</v>
      </c>
      <c r="D373" s="8" t="s">
        <v>1544</v>
      </c>
      <c r="E373" s="8" t="s">
        <v>557</v>
      </c>
      <c r="F373" s="8" t="s">
        <v>1290</v>
      </c>
      <c r="G373" s="18" t="s">
        <v>1290</v>
      </c>
      <c r="H373" s="8" t="s">
        <v>209</v>
      </c>
      <c r="I373" s="8" t="b">
        <f>COUNTIF(Employees[Employee Name],Employees[[#This Row],[Employee Name]])&gt;1</f>
        <v>0</v>
      </c>
    </row>
    <row r="374" spans="1:9" ht="30" hidden="1" customHeight="1" x14ac:dyDescent="0.3">
      <c r="A374" s="44">
        <f>IF(ISBLANK(Employees[[#This Row],[Employee Name]]),"",A373+1)</f>
        <v>368</v>
      </c>
      <c r="B374" s="8" t="str">
        <f>CONCATENATE(Employees[[#This Row],[Lastname]]," ",Employees[[#This Row],[Firstname]], " ",LEFT(Employees[[#This Row],[Middlename]],1),IF(ISBLANK(Employees[[#This Row],[Middlename]])," ","."))</f>
        <v>LAROZA KIM VINCENT L.</v>
      </c>
      <c r="C374" s="8" t="s">
        <v>915</v>
      </c>
      <c r="D374" s="8" t="s">
        <v>916</v>
      </c>
      <c r="E374" s="8" t="s">
        <v>227</v>
      </c>
      <c r="F374" s="8" t="s">
        <v>96</v>
      </c>
      <c r="G374" s="8" t="s">
        <v>1997</v>
      </c>
      <c r="H374" s="8" t="s">
        <v>97</v>
      </c>
      <c r="I374" s="8" t="b">
        <f>COUNTIF(Employees[Employee Name],Employees[[#This Row],[Employee Name]])&gt;1</f>
        <v>0</v>
      </c>
    </row>
    <row r="375" spans="1:9" ht="30" hidden="1" customHeight="1" x14ac:dyDescent="0.3">
      <c r="A375" s="44">
        <f>IF(ISBLANK(Employees[[#This Row],[Employee Name]]),"",A374+1)</f>
        <v>369</v>
      </c>
      <c r="B375" s="8" t="str">
        <f>CONCATENATE(Employees[[#This Row],[Lastname]]," ",Employees[[#This Row],[Firstname]], " ",LEFT(Employees[[#This Row],[Middlename]],1),IF(ISBLANK(Employees[[#This Row],[Middlename]])," ","."))</f>
        <v>LAVINA FLORINDA E.</v>
      </c>
      <c r="C375" s="18" t="s">
        <v>2123</v>
      </c>
      <c r="D375" s="18" t="s">
        <v>2124</v>
      </c>
      <c r="E375" s="18" t="s">
        <v>378</v>
      </c>
      <c r="F375" s="18" t="s">
        <v>1290</v>
      </c>
      <c r="G375" s="8"/>
      <c r="H375" s="18" t="s">
        <v>199</v>
      </c>
      <c r="I375" s="8" t="b">
        <f>COUNTIF(Employees[Employee Name],Employees[[#This Row],[Employee Name]])&gt;1</f>
        <v>0</v>
      </c>
    </row>
    <row r="376" spans="1:9" ht="30" hidden="1" customHeight="1" x14ac:dyDescent="0.3">
      <c r="A376" s="44">
        <f>IF(ISBLANK(Employees[[#This Row],[Employee Name]]),"",A375+1)</f>
        <v>370</v>
      </c>
      <c r="B376" s="8" t="str">
        <f>CONCATENATE(Employees[[#This Row],[Lastname]]," ",Employees[[#This Row],[Firstname]], " ",LEFT(Employees[[#This Row],[Middlename]],1),IF(ISBLANK(Employees[[#This Row],[Middlename]])," ","."))</f>
        <v>LEGASPI DOLORES B.</v>
      </c>
      <c r="C376" s="8" t="s">
        <v>808</v>
      </c>
      <c r="D376" s="8" t="s">
        <v>219</v>
      </c>
      <c r="E376" s="8" t="s">
        <v>145</v>
      </c>
      <c r="F376" s="8" t="s">
        <v>162</v>
      </c>
      <c r="G376" s="8" t="s">
        <v>1997</v>
      </c>
      <c r="H376" s="8" t="s">
        <v>135</v>
      </c>
      <c r="I376" s="8" t="b">
        <f>COUNTIF(Employees[Employee Name],Employees[[#This Row],[Employee Name]])&gt;1</f>
        <v>0</v>
      </c>
    </row>
    <row r="377" spans="1:9" ht="30" hidden="1" customHeight="1" x14ac:dyDescent="0.3">
      <c r="A377" s="44">
        <f>IF(ISBLANK(Employees[[#This Row],[Employee Name]]),"",A376+1)</f>
        <v>371</v>
      </c>
      <c r="B377" s="8" t="str">
        <f>CONCATENATE(Employees[[#This Row],[Lastname]]," ",Employees[[#This Row],[Firstname]], " ",LEFT(Employees[[#This Row],[Middlename]],1),IF(ISBLANK(Employees[[#This Row],[Middlename]])," ","."))</f>
        <v>LEPARDO ROWENA R.</v>
      </c>
      <c r="C377" s="8" t="s">
        <v>627</v>
      </c>
      <c r="D377" s="8" t="s">
        <v>628</v>
      </c>
      <c r="E377" s="8" t="s">
        <v>801</v>
      </c>
      <c r="F377" s="8" t="s">
        <v>629</v>
      </c>
      <c r="G377" s="18" t="s">
        <v>1997</v>
      </c>
      <c r="H377" s="8" t="s">
        <v>366</v>
      </c>
      <c r="I377" s="8" t="b">
        <f>COUNTIF(Employees[Employee Name],Employees[[#This Row],[Employee Name]])&gt;1</f>
        <v>0</v>
      </c>
    </row>
    <row r="378" spans="1:9" ht="30" hidden="1" customHeight="1" x14ac:dyDescent="0.3">
      <c r="A378" s="44">
        <f>IF(ISBLANK(Employees[[#This Row],[Employee Name]]),"",A377+1)</f>
        <v>372</v>
      </c>
      <c r="B378" s="8" t="str">
        <f>CONCATENATE(Employees[[#This Row],[Lastname]]," ",Employees[[#This Row],[Firstname]], " ",LEFT(Employees[[#This Row],[Middlename]],1),IF(ISBLANK(Employees[[#This Row],[Middlename]])," ","."))</f>
        <v>LERIO ROSEMARIE V.</v>
      </c>
      <c r="C378" s="8" t="s">
        <v>1088</v>
      </c>
      <c r="D378" s="8" t="s">
        <v>1089</v>
      </c>
      <c r="E378" s="8" t="s">
        <v>723</v>
      </c>
      <c r="F378" s="8" t="s">
        <v>1090</v>
      </c>
      <c r="G378" s="18" t="s">
        <v>1997</v>
      </c>
      <c r="H378" s="8" t="s">
        <v>439</v>
      </c>
      <c r="I378" s="8" t="b">
        <f>COUNTIF(Employees[Employee Name],Employees[[#This Row],[Employee Name]])&gt;1</f>
        <v>0</v>
      </c>
    </row>
    <row r="379" spans="1:9" ht="30" hidden="1" customHeight="1" x14ac:dyDescent="0.3">
      <c r="A379" s="44">
        <f>IF(ISBLANK(Employees[[#This Row],[Employee Name]]),"",A378+1)</f>
        <v>373</v>
      </c>
      <c r="B379" s="8" t="str">
        <f>CONCATENATE(Employees[[#This Row],[Lastname]]," ",Employees[[#This Row],[Firstname]], " ",LEFT(Employees[[#This Row],[Middlename]],1),IF(ISBLANK(Employees[[#This Row],[Middlename]])," ","."))</f>
        <v>LIMBOC FLORDELIZA J.</v>
      </c>
      <c r="C379" s="8" t="s">
        <v>352</v>
      </c>
      <c r="D379" s="8" t="s">
        <v>353</v>
      </c>
      <c r="E379" s="8" t="s">
        <v>852</v>
      </c>
      <c r="F379" s="8" t="s">
        <v>354</v>
      </c>
      <c r="G379" s="18" t="s">
        <v>1997</v>
      </c>
      <c r="H379" s="8" t="s">
        <v>537</v>
      </c>
      <c r="I379" s="8" t="b">
        <f>COUNTIF(Employees[Employee Name],Employees[[#This Row],[Employee Name]])&gt;1</f>
        <v>0</v>
      </c>
    </row>
    <row r="380" spans="1:9" ht="30" hidden="1" customHeight="1" x14ac:dyDescent="0.3">
      <c r="A380" s="44">
        <f>IF(ISBLANK(Employees[[#This Row],[Employee Name]]),"",A379+1)</f>
        <v>374</v>
      </c>
      <c r="B380" s="8" t="str">
        <f>CONCATENATE(Employees[[#This Row],[Lastname]]," ",Employees[[#This Row],[Firstname]], " ",LEFT(Employees[[#This Row],[Middlename]],1),IF(ISBLANK(Employees[[#This Row],[Middlename]])," ","."))</f>
        <v>LLRENA JANEEN V.</v>
      </c>
      <c r="C380" s="18" t="s">
        <v>2252</v>
      </c>
      <c r="D380" s="18" t="s">
        <v>2253</v>
      </c>
      <c r="E380" s="18" t="s">
        <v>345</v>
      </c>
      <c r="F380" s="18" t="s">
        <v>1290</v>
      </c>
      <c r="G380" s="8"/>
      <c r="H380" s="18" t="s">
        <v>2054</v>
      </c>
      <c r="I380" s="8" t="b">
        <f>COUNTIF(Employees[Employee Name],Employees[[#This Row],[Employee Name]])&gt;1</f>
        <v>0</v>
      </c>
    </row>
    <row r="381" spans="1:9" ht="30" hidden="1" customHeight="1" x14ac:dyDescent="0.3">
      <c r="A381" s="44">
        <f>IF(ISBLANK(Employees[[#This Row],[Employee Name]]),"",A380+1)</f>
        <v>375</v>
      </c>
      <c r="B381" s="8" t="str">
        <f>CONCATENATE(Employees[[#This Row],[Lastname]]," ",Employees[[#This Row],[Firstname]], " ",LEFT(Employees[[#This Row],[Middlename]],1),IF(ISBLANK(Employees[[#This Row],[Middlename]])," ","."))</f>
        <v>LOGROÑO JONATHAN C.</v>
      </c>
      <c r="C381" s="8" t="s">
        <v>1545</v>
      </c>
      <c r="D381" s="8" t="s">
        <v>1546</v>
      </c>
      <c r="E381" s="8" t="s">
        <v>1547</v>
      </c>
      <c r="F381" s="8" t="s">
        <v>1705</v>
      </c>
      <c r="G381" s="18" t="s">
        <v>1705</v>
      </c>
      <c r="H381" s="8" t="s">
        <v>1708</v>
      </c>
      <c r="I381" s="8" t="b">
        <f>COUNTIF(Employees[Employee Name],Employees[[#This Row],[Employee Name]])&gt;1</f>
        <v>0</v>
      </c>
    </row>
    <row r="382" spans="1:9" ht="30" hidden="1" customHeight="1" x14ac:dyDescent="0.3">
      <c r="A382" s="44">
        <f>IF(ISBLANK(Employees[[#This Row],[Employee Name]]),"",A381+1)</f>
        <v>376</v>
      </c>
      <c r="B382" s="8" t="str">
        <f>CONCATENATE(Employees[[#This Row],[Lastname]]," ",Employees[[#This Row],[Firstname]], " ",LEFT(Employees[[#This Row],[Middlename]],1),IF(ISBLANK(Employees[[#This Row],[Middlename]])," ","."))</f>
        <v>LORENZO JERWIN A.</v>
      </c>
      <c r="C382" s="18" t="s">
        <v>2191</v>
      </c>
      <c r="D382" s="18" t="s">
        <v>2192</v>
      </c>
      <c r="E382" s="18" t="s">
        <v>88</v>
      </c>
      <c r="F382" s="18" t="s">
        <v>1705</v>
      </c>
      <c r="G382" s="8"/>
      <c r="H382" s="18" t="s">
        <v>2193</v>
      </c>
      <c r="I382" s="8" t="b">
        <f>COUNTIF(Employees[Employee Name],Employees[[#This Row],[Employee Name]])&gt;1</f>
        <v>0</v>
      </c>
    </row>
    <row r="383" spans="1:9" ht="30" hidden="1" customHeight="1" x14ac:dyDescent="0.3">
      <c r="A383" s="44">
        <f>IF(ISBLANK(Employees[[#This Row],[Employee Name]]),"",A382+1)</f>
        <v>377</v>
      </c>
      <c r="B383" s="8" t="str">
        <f>CONCATENATE(Employees[[#This Row],[Lastname]]," ",Employees[[#This Row],[Firstname]], " ",LEFT(Employees[[#This Row],[Middlename]],1),IF(ISBLANK(Employees[[#This Row],[Middlename]])," ","."))</f>
        <v>LORILLA LOIDA P.</v>
      </c>
      <c r="C383" s="8" t="s">
        <v>1548</v>
      </c>
      <c r="D383" s="8" t="s">
        <v>1549</v>
      </c>
      <c r="E383" s="8" t="s">
        <v>457</v>
      </c>
      <c r="F383" s="8" t="s">
        <v>1290</v>
      </c>
      <c r="G383" s="18" t="s">
        <v>1290</v>
      </c>
      <c r="H383" s="8" t="s">
        <v>1721</v>
      </c>
      <c r="I383" s="8" t="b">
        <f>COUNTIF(Employees[Employee Name],Employees[[#This Row],[Employee Name]])&gt;1</f>
        <v>0</v>
      </c>
    </row>
    <row r="384" spans="1:9" ht="30" hidden="1" customHeight="1" x14ac:dyDescent="0.3">
      <c r="A384" s="44">
        <f>IF(ISBLANK(Employees[[#This Row],[Employee Name]]),"",A383+1)</f>
        <v>378</v>
      </c>
      <c r="B384" s="8" t="str">
        <f>CONCATENATE(Employees[[#This Row],[Lastname]]," ",Employees[[#This Row],[Firstname]], " ",LEFT(Employees[[#This Row],[Middlename]],1),IF(ISBLANK(Employees[[#This Row],[Middlename]])," ","."))</f>
        <v>LOYOLA JANE A.</v>
      </c>
      <c r="C384" s="8" t="s">
        <v>910</v>
      </c>
      <c r="D384" s="8" t="s">
        <v>911</v>
      </c>
      <c r="E384" s="8" t="s">
        <v>912</v>
      </c>
      <c r="F384" s="8" t="s">
        <v>913</v>
      </c>
      <c r="G384" s="8" t="s">
        <v>1997</v>
      </c>
      <c r="H384" s="8" t="s">
        <v>141</v>
      </c>
      <c r="I384" s="8" t="b">
        <f>COUNTIF(Employees[Employee Name],Employees[[#This Row],[Employee Name]])&gt;1</f>
        <v>0</v>
      </c>
    </row>
    <row r="385" spans="1:9" ht="30" hidden="1" customHeight="1" x14ac:dyDescent="0.3">
      <c r="A385" s="44">
        <f>IF(ISBLANK(Employees[[#This Row],[Employee Name]]),"",A384+1)</f>
        <v>379</v>
      </c>
      <c r="B385" s="8" t="str">
        <f>CONCATENATE(Employees[[#This Row],[Lastname]]," ",Employees[[#This Row],[Firstname]], " ",LEFT(Employees[[#This Row],[Middlename]],1),IF(ISBLANK(Employees[[#This Row],[Middlename]])," ","."))</f>
        <v>LUCIANO ADELAIDA C.</v>
      </c>
      <c r="C385" s="8" t="s">
        <v>262</v>
      </c>
      <c r="D385" s="8" t="s">
        <v>263</v>
      </c>
      <c r="E385" s="8" t="s">
        <v>785</v>
      </c>
      <c r="F385" s="8" t="s">
        <v>264</v>
      </c>
      <c r="G385" s="18" t="s">
        <v>1997</v>
      </c>
      <c r="H385" s="8" t="s">
        <v>126</v>
      </c>
      <c r="I385" s="8" t="b">
        <f>COUNTIF(Employees[Employee Name],Employees[[#This Row],[Employee Name]])&gt;1</f>
        <v>0</v>
      </c>
    </row>
    <row r="386" spans="1:9" ht="30" hidden="1" customHeight="1" x14ac:dyDescent="0.3">
      <c r="A386" s="44">
        <f>IF(ISBLANK(Employees[[#This Row],[Employee Name]]),"",A385+1)</f>
        <v>380</v>
      </c>
      <c r="B386" s="8" t="str">
        <f>CONCATENATE(Employees[[#This Row],[Lastname]]," ",Employees[[#This Row],[Firstname]], " ",LEFT(Employees[[#This Row],[Middlename]],1),IF(ISBLANK(Employees[[#This Row],[Middlename]])," ","."))</f>
        <v>LUMENARIO ZARAH A.</v>
      </c>
      <c r="C386" s="18" t="s">
        <v>2048</v>
      </c>
      <c r="D386" s="18" t="s">
        <v>2049</v>
      </c>
      <c r="E386" s="18" t="s">
        <v>88</v>
      </c>
      <c r="F386" s="18" t="s">
        <v>125</v>
      </c>
      <c r="G386" s="8"/>
      <c r="H386" s="18" t="s">
        <v>2050</v>
      </c>
      <c r="I386" s="8" t="b">
        <f>COUNTIF(Employees[Employee Name],Employees[[#This Row],[Employee Name]])&gt;1</f>
        <v>0</v>
      </c>
    </row>
    <row r="387" spans="1:9" ht="30" hidden="1" customHeight="1" x14ac:dyDescent="0.3">
      <c r="A387" s="44">
        <f>IF(ISBLANK(Employees[[#This Row],[Employee Name]]),"",A386+1)</f>
        <v>381</v>
      </c>
      <c r="B387" s="8" t="str">
        <f>CONCATENATE(Employees[[#This Row],[Lastname]]," ",Employees[[#This Row],[Firstname]], " ",LEFT(Employees[[#This Row],[Middlename]],1),IF(ISBLANK(Employees[[#This Row],[Middlename]])," ","."))</f>
        <v xml:space="preserve">LUNA  FERNANDO  </v>
      </c>
      <c r="C387" s="8" t="s">
        <v>1036</v>
      </c>
      <c r="D387" s="8" t="s">
        <v>1037</v>
      </c>
      <c r="E387" s="8"/>
      <c r="F387" s="8" t="s">
        <v>198</v>
      </c>
      <c r="G387" s="18" t="s">
        <v>1997</v>
      </c>
      <c r="H387" s="8" t="s">
        <v>289</v>
      </c>
      <c r="I387" s="8" t="b">
        <f>COUNTIF(Employees[Employee Name],Employees[[#This Row],[Employee Name]])&gt;1</f>
        <v>0</v>
      </c>
    </row>
    <row r="388" spans="1:9" ht="30" hidden="1" customHeight="1" x14ac:dyDescent="0.3">
      <c r="A388" s="44">
        <f>IF(ISBLANK(Employees[[#This Row],[Employee Name]]),"",A387+1)</f>
        <v>382</v>
      </c>
      <c r="B388" s="8" t="str">
        <f>CONCATENATE(Employees[[#This Row],[Lastname]]," ",Employees[[#This Row],[Firstname]], " ",LEFT(Employees[[#This Row],[Middlename]],1),IF(ISBLANK(Employees[[#This Row],[Middlename]])," ","."))</f>
        <v>LUNA  ROBERTO V.</v>
      </c>
      <c r="C388" s="18" t="s">
        <v>1036</v>
      </c>
      <c r="D388" s="18" t="s">
        <v>129</v>
      </c>
      <c r="E388" s="18" t="s">
        <v>150</v>
      </c>
      <c r="F388" s="18" t="s">
        <v>198</v>
      </c>
      <c r="G388" s="8"/>
      <c r="H388" s="18" t="s">
        <v>2179</v>
      </c>
      <c r="I388" s="8" t="b">
        <f>COUNTIF(Employees[Employee Name],Employees[[#This Row],[Employee Name]])&gt;1</f>
        <v>0</v>
      </c>
    </row>
    <row r="389" spans="1:9" ht="30" hidden="1" customHeight="1" x14ac:dyDescent="0.3">
      <c r="A389" s="44">
        <f>IF(ISBLANK(Employees[[#This Row],[Employee Name]]),"",A388+1)</f>
        <v>383</v>
      </c>
      <c r="B389" s="8" t="str">
        <f>CONCATENATE(Employees[[#This Row],[Lastname]]," ",Employees[[#This Row],[Firstname]], " ",LEFT(Employees[[#This Row],[Middlename]],1),IF(ISBLANK(Employees[[#This Row],[Middlename]])," ","."))</f>
        <v>LUNA GUILLERMA J.</v>
      </c>
      <c r="C389" s="18" t="s">
        <v>234</v>
      </c>
      <c r="D389" s="18" t="s">
        <v>713</v>
      </c>
      <c r="E389" s="18" t="s">
        <v>193</v>
      </c>
      <c r="F389" s="18" t="s">
        <v>2053</v>
      </c>
      <c r="G389" s="8"/>
      <c r="H389" s="18" t="s">
        <v>2054</v>
      </c>
      <c r="I389" s="8" t="b">
        <f>COUNTIF(Employees[Employee Name],Employees[[#This Row],[Employee Name]])&gt;1</f>
        <v>0</v>
      </c>
    </row>
    <row r="390" spans="1:9" ht="30" hidden="1" customHeight="1" x14ac:dyDescent="0.3">
      <c r="A390" s="44">
        <f>IF(ISBLANK(Employees[[#This Row],[Employee Name]]),"",A389+1)</f>
        <v>384</v>
      </c>
      <c r="B390" s="8" t="str">
        <f>CONCATENATE(Employees[[#This Row],[Lastname]]," ",Employees[[#This Row],[Firstname]], " ",LEFT(Employees[[#This Row],[Middlename]],1),IF(ISBLANK(Employees[[#This Row],[Middlename]])," ","."))</f>
        <v>LUNA LALAINE D.</v>
      </c>
      <c r="C390" s="8" t="s">
        <v>234</v>
      </c>
      <c r="D390" s="8" t="s">
        <v>1550</v>
      </c>
      <c r="E390" s="18" t="s">
        <v>999</v>
      </c>
      <c r="F390" s="8" t="s">
        <v>1712</v>
      </c>
      <c r="G390" s="8" t="s">
        <v>1705</v>
      </c>
      <c r="H390" s="8" t="s">
        <v>1710</v>
      </c>
      <c r="I390" s="8" t="b">
        <f>COUNTIF(Employees[Employee Name],Employees[[#This Row],[Employee Name]])&gt;1</f>
        <v>0</v>
      </c>
    </row>
    <row r="391" spans="1:9" ht="30" hidden="1" customHeight="1" x14ac:dyDescent="0.3">
      <c r="A391" s="44">
        <f>IF(ISBLANK(Employees[[#This Row],[Employee Name]]),"",A390+1)</f>
        <v>385</v>
      </c>
      <c r="B391" s="8" t="str">
        <f>CONCATENATE(Employees[[#This Row],[Lastname]]," ",Employees[[#This Row],[Firstname]], " ",LEFT(Employees[[#This Row],[Middlename]],1),IF(ISBLANK(Employees[[#This Row],[Middlename]])," ","."))</f>
        <v>MAALA JOSEPHINE D.</v>
      </c>
      <c r="C391" s="18" t="s">
        <v>1688</v>
      </c>
      <c r="D391" s="18" t="s">
        <v>406</v>
      </c>
      <c r="E391" s="18" t="s">
        <v>2399</v>
      </c>
      <c r="F391" s="18" t="s">
        <v>1288</v>
      </c>
      <c r="G391" s="8"/>
      <c r="H391" s="18" t="s">
        <v>2400</v>
      </c>
      <c r="I391" s="8" t="b">
        <f>COUNTIF(Employees[Employee Name],Employees[[#This Row],[Employee Name]])&gt;1</f>
        <v>0</v>
      </c>
    </row>
    <row r="392" spans="1:9" ht="30" hidden="1" customHeight="1" x14ac:dyDescent="0.3">
      <c r="A392" s="44">
        <f>IF(ISBLANK(Employees[[#This Row],[Employee Name]]),"",A391+1)</f>
        <v>386</v>
      </c>
      <c r="B392" s="8" t="str">
        <f>CONCATENATE(Employees[[#This Row],[Lastname]]," ",Employees[[#This Row],[Firstname]], " ",LEFT(Employees[[#This Row],[Middlename]],1),IF(ISBLANK(Employees[[#This Row],[Middlename]])," ","."))</f>
        <v>MABUTI ANA MARIE C.</v>
      </c>
      <c r="C392" s="8" t="s">
        <v>392</v>
      </c>
      <c r="D392" s="8" t="s">
        <v>393</v>
      </c>
      <c r="E392" s="8" t="s">
        <v>134</v>
      </c>
      <c r="F392" s="8" t="s">
        <v>390</v>
      </c>
      <c r="G392" s="8" t="s">
        <v>1997</v>
      </c>
      <c r="H392" s="8" t="s">
        <v>103</v>
      </c>
      <c r="I392" s="8" t="b">
        <f>COUNTIF(Employees[Employee Name],Employees[[#This Row],[Employee Name]])&gt;1</f>
        <v>0</v>
      </c>
    </row>
    <row r="393" spans="1:9" ht="30" hidden="1" customHeight="1" x14ac:dyDescent="0.3">
      <c r="A393" s="44">
        <f>IF(ISBLANK(Employees[[#This Row],[Employee Name]]),"",A392+1)</f>
        <v>387</v>
      </c>
      <c r="B393" s="8" t="str">
        <f>CONCATENATE(Employees[[#This Row],[Lastname]]," ",Employees[[#This Row],[Firstname]], " ",LEFT(Employees[[#This Row],[Middlename]],1),IF(ISBLANK(Employees[[#This Row],[Middlename]])," ","."))</f>
        <v>MACARIO GLENN B.</v>
      </c>
      <c r="C393" s="18" t="s">
        <v>2381</v>
      </c>
      <c r="D393" s="18" t="s">
        <v>1589</v>
      </c>
      <c r="E393" s="18" t="s">
        <v>145</v>
      </c>
      <c r="F393" s="18" t="s">
        <v>2226</v>
      </c>
      <c r="G393" s="8"/>
      <c r="H393" s="8"/>
      <c r="I393" s="8" t="b">
        <f>COUNTIF(Employees[Employee Name],Employees[[#This Row],[Employee Name]])&gt;1</f>
        <v>0</v>
      </c>
    </row>
    <row r="394" spans="1:9" ht="30" hidden="1" customHeight="1" x14ac:dyDescent="0.3">
      <c r="A394" s="44">
        <f>IF(ISBLANK(Employees[[#This Row],[Employee Name]]),"",A393+1)</f>
        <v>388</v>
      </c>
      <c r="B394" s="8" t="str">
        <f>CONCATENATE(Employees[[#This Row],[Lastname]]," ",Employees[[#This Row],[Firstname]], " ",LEFT(Employees[[#This Row],[Middlename]],1),IF(ISBLANK(Employees[[#This Row],[Middlename]])," ","."))</f>
        <v xml:space="preserve">MACAPUNO FELIX  </v>
      </c>
      <c r="C394" s="8" t="s">
        <v>567</v>
      </c>
      <c r="D394" s="8" t="s">
        <v>568</v>
      </c>
      <c r="E394" s="8"/>
      <c r="F394" s="18" t="s">
        <v>198</v>
      </c>
      <c r="G394" s="18" t="s">
        <v>1997</v>
      </c>
      <c r="H394" s="8" t="s">
        <v>289</v>
      </c>
      <c r="I394" s="8" t="b">
        <f>COUNTIF(Employees[Employee Name],Employees[[#This Row],[Employee Name]])&gt;1</f>
        <v>0</v>
      </c>
    </row>
    <row r="395" spans="1:9" ht="30" hidden="1" customHeight="1" x14ac:dyDescent="0.3">
      <c r="A395" s="44">
        <f>IF(ISBLANK(Employees[[#This Row],[Employee Name]]),"",A394+1)</f>
        <v>389</v>
      </c>
      <c r="B395" s="8" t="str">
        <f>CONCATENATE(Employees[[#This Row],[Lastname]]," ",Employees[[#This Row],[Firstname]], " ",LEFT(Employees[[#This Row],[Middlename]],1),IF(ISBLANK(Employees[[#This Row],[Middlename]])," ","."))</f>
        <v>MACASPAC ELVIRA V.</v>
      </c>
      <c r="C395" s="8" t="s">
        <v>498</v>
      </c>
      <c r="D395" s="8" t="s">
        <v>499</v>
      </c>
      <c r="E395" s="8" t="s">
        <v>783</v>
      </c>
      <c r="F395" s="8" t="s">
        <v>500</v>
      </c>
      <c r="G395" s="8" t="s">
        <v>1997</v>
      </c>
      <c r="H395" s="8" t="s">
        <v>481</v>
      </c>
      <c r="I395" s="8" t="b">
        <f>COUNTIF(Employees[Employee Name],Employees[[#This Row],[Employee Name]])&gt;1</f>
        <v>0</v>
      </c>
    </row>
    <row r="396" spans="1:9" ht="30" hidden="1" customHeight="1" x14ac:dyDescent="0.3">
      <c r="A396" s="44">
        <f>IF(ISBLANK(Employees[[#This Row],[Employee Name]]),"",A395+1)</f>
        <v>390</v>
      </c>
      <c r="B396" s="8" t="str">
        <f>CONCATENATE(Employees[[#This Row],[Lastname]]," ",Employees[[#This Row],[Firstname]], " ",LEFT(Employees[[#This Row],[Middlename]],1),IF(ISBLANK(Employees[[#This Row],[Middlename]])," ","."))</f>
        <v>MACASPAC JOSE VICTOR P.</v>
      </c>
      <c r="C396" s="8" t="s">
        <v>498</v>
      </c>
      <c r="D396" s="8" t="s">
        <v>589</v>
      </c>
      <c r="E396" s="8" t="s">
        <v>124</v>
      </c>
      <c r="F396" s="8" t="s">
        <v>125</v>
      </c>
      <c r="G396" s="18" t="s">
        <v>1997</v>
      </c>
      <c r="H396" s="8" t="s">
        <v>590</v>
      </c>
      <c r="I396" s="8" t="b">
        <f>COUNTIF(Employees[Employee Name],Employees[[#This Row],[Employee Name]])&gt;1</f>
        <v>0</v>
      </c>
    </row>
    <row r="397" spans="1:9" ht="30" hidden="1" customHeight="1" x14ac:dyDescent="0.3">
      <c r="A397" s="44">
        <f>IF(ISBLANK(Employees[[#This Row],[Employee Name]]),"",A396+1)</f>
        <v>391</v>
      </c>
      <c r="B397" s="8" t="str">
        <f>CONCATENATE(Employees[[#This Row],[Lastname]]," ",Employees[[#This Row],[Firstname]], " ",LEFT(Employees[[#This Row],[Middlename]],1),IF(ISBLANK(Employees[[#This Row],[Middlename]])," ","."))</f>
        <v>MADRAZO ALLAN PAUL A.</v>
      </c>
      <c r="C397" s="8" t="s">
        <v>316</v>
      </c>
      <c r="D397" s="8" t="s">
        <v>317</v>
      </c>
      <c r="E397" s="8" t="s">
        <v>841</v>
      </c>
      <c r="F397" s="8" t="s">
        <v>318</v>
      </c>
      <c r="G397" s="8" t="s">
        <v>1997</v>
      </c>
      <c r="H397" s="8" t="s">
        <v>271</v>
      </c>
      <c r="I397" s="8" t="b">
        <f>COUNTIF(Employees[Employee Name],Employees[[#This Row],[Employee Name]])&gt;1</f>
        <v>0</v>
      </c>
    </row>
    <row r="398" spans="1:9" ht="30" hidden="1" customHeight="1" x14ac:dyDescent="0.3">
      <c r="A398" s="44">
        <f>IF(ISBLANK(Employees[[#This Row],[Employee Name]]),"",A397+1)</f>
        <v>392</v>
      </c>
      <c r="B398" s="8" t="str">
        <f>CONCATENATE(Employees[[#This Row],[Lastname]]," ",Employees[[#This Row],[Firstname]], " ",LEFT(Employees[[#This Row],[Middlename]],1),IF(ISBLANK(Employees[[#This Row],[Middlename]])," ","."))</f>
        <v>MAESTRECAMPO LORENA A.</v>
      </c>
      <c r="C398" s="8" t="s">
        <v>606</v>
      </c>
      <c r="D398" s="8" t="s">
        <v>191</v>
      </c>
      <c r="E398" s="8" t="s">
        <v>607</v>
      </c>
      <c r="F398" s="8" t="s">
        <v>476</v>
      </c>
      <c r="G398" s="18" t="s">
        <v>1997</v>
      </c>
      <c r="H398" s="8" t="s">
        <v>89</v>
      </c>
      <c r="I398" s="8" t="b">
        <f>COUNTIF(Employees[Employee Name],Employees[[#This Row],[Employee Name]])&gt;1</f>
        <v>0</v>
      </c>
    </row>
    <row r="399" spans="1:9" ht="30" hidden="1" customHeight="1" x14ac:dyDescent="0.3">
      <c r="A399" s="44">
        <f>IF(ISBLANK(Employees[[#This Row],[Employee Name]]),"",A398+1)</f>
        <v>393</v>
      </c>
      <c r="B399" s="8" t="str">
        <f>CONCATENATE(Employees[[#This Row],[Lastname]]," ",Employees[[#This Row],[Firstname]], " ",LEFT(Employees[[#This Row],[Middlename]],1),IF(ISBLANK(Employees[[#This Row],[Middlename]])," ","."))</f>
        <v xml:space="preserve">MAGUINAO GILBERT  </v>
      </c>
      <c r="C399" s="8" t="s">
        <v>872</v>
      </c>
      <c r="D399" s="8" t="s">
        <v>873</v>
      </c>
      <c r="E399" s="8"/>
      <c r="F399" s="8" t="s">
        <v>198</v>
      </c>
      <c r="G399" s="18" t="s">
        <v>1997</v>
      </c>
      <c r="H399" s="8" t="s">
        <v>209</v>
      </c>
      <c r="I399" s="8" t="b">
        <f>COUNTIF(Employees[Employee Name],Employees[[#This Row],[Employee Name]])&gt;1</f>
        <v>0</v>
      </c>
    </row>
    <row r="400" spans="1:9" ht="30" hidden="1" customHeight="1" x14ac:dyDescent="0.3">
      <c r="A400" s="44">
        <f>IF(ISBLANK(Employees[[#This Row],[Employee Name]]),"",A399+1)</f>
        <v>394</v>
      </c>
      <c r="B400" s="8" t="str">
        <f>CONCATENATE(Employees[[#This Row],[Lastname]]," ",Employees[[#This Row],[Firstname]], " ",LEFT(Employees[[#This Row],[Middlename]],1),IF(ISBLANK(Employees[[#This Row],[Middlename]])," ","."))</f>
        <v>MAGUINAO NIÑA F.</v>
      </c>
      <c r="C400" s="8" t="s">
        <v>872</v>
      </c>
      <c r="D400" s="8" t="s">
        <v>1551</v>
      </c>
      <c r="E400" s="8" t="s">
        <v>430</v>
      </c>
      <c r="F400" s="8" t="s">
        <v>1290</v>
      </c>
      <c r="G400" s="18" t="s">
        <v>1290</v>
      </c>
      <c r="H400" s="8" t="s">
        <v>97</v>
      </c>
      <c r="I400" s="8" t="b">
        <f>COUNTIF(Employees[Employee Name],Employees[[#This Row],[Employee Name]])&gt;1</f>
        <v>0</v>
      </c>
    </row>
    <row r="401" spans="1:9" ht="30" hidden="1" customHeight="1" x14ac:dyDescent="0.3">
      <c r="A401" s="44">
        <f>IF(ISBLANK(Employees[[#This Row],[Employee Name]]),"",A400+1)</f>
        <v>395</v>
      </c>
      <c r="B401" s="8" t="str">
        <f>CONCATENATE(Employees[[#This Row],[Lastname]]," ",Employees[[#This Row],[Firstname]], " ",LEFT(Employees[[#This Row],[Middlename]],1),IF(ISBLANK(Employees[[#This Row],[Middlename]])," ","."))</f>
        <v>MALABANAN ALMA A.</v>
      </c>
      <c r="C401" s="8" t="s">
        <v>86</v>
      </c>
      <c r="D401" s="8" t="s">
        <v>87</v>
      </c>
      <c r="E401" s="8" t="s">
        <v>88</v>
      </c>
      <c r="F401" s="8" t="s">
        <v>93</v>
      </c>
      <c r="G401" s="18" t="s">
        <v>1997</v>
      </c>
      <c r="H401" s="8" t="s">
        <v>89</v>
      </c>
      <c r="I401" s="8" t="b">
        <f>COUNTIF(Employees[Employee Name],Employees[[#This Row],[Employee Name]])&gt;1</f>
        <v>0</v>
      </c>
    </row>
    <row r="402" spans="1:9" ht="30" hidden="1" customHeight="1" x14ac:dyDescent="0.3">
      <c r="A402" s="44">
        <f>IF(ISBLANK(Employees[[#This Row],[Employee Name]]),"",A401+1)</f>
        <v>396</v>
      </c>
      <c r="B402" s="8" t="str">
        <f>CONCATENATE(Employees[[#This Row],[Lastname]]," ",Employees[[#This Row],[Firstname]], " ",LEFT(Employees[[#This Row],[Middlename]],1),IF(ISBLANK(Employees[[#This Row],[Middlename]])," ","."))</f>
        <v>MALANAN JENNYLYN R.</v>
      </c>
      <c r="C402" s="8" t="s">
        <v>1552</v>
      </c>
      <c r="D402" s="8" t="s">
        <v>1553</v>
      </c>
      <c r="E402" s="8" t="s">
        <v>672</v>
      </c>
      <c r="F402" s="8" t="s">
        <v>1290</v>
      </c>
      <c r="G402" s="18" t="s">
        <v>1290</v>
      </c>
      <c r="H402" s="8" t="s">
        <v>199</v>
      </c>
      <c r="I402" s="8" t="b">
        <f>COUNTIF(Employees[Employee Name],Employees[[#This Row],[Employee Name]])&gt;1</f>
        <v>0</v>
      </c>
    </row>
    <row r="403" spans="1:9" ht="30" hidden="1" customHeight="1" x14ac:dyDescent="0.3">
      <c r="A403" s="44">
        <f>IF(ISBLANK(Employees[[#This Row],[Employee Name]]),"",A402+1)</f>
        <v>397</v>
      </c>
      <c r="B403" s="8" t="str">
        <f>CONCATENATE(Employees[[#This Row],[Lastname]]," ",Employees[[#This Row],[Firstname]], " ",LEFT(Employees[[#This Row],[Middlename]],1),IF(ISBLANK(Employees[[#This Row],[Middlename]])," ","."))</f>
        <v>MALIGAYA NELITA M.</v>
      </c>
      <c r="C403" s="8" t="s">
        <v>441</v>
      </c>
      <c r="D403" s="8" t="s">
        <v>442</v>
      </c>
      <c r="E403" s="8" t="s">
        <v>84</v>
      </c>
      <c r="F403" s="8" t="s">
        <v>120</v>
      </c>
      <c r="G403" s="18" t="s">
        <v>1997</v>
      </c>
      <c r="H403" s="8" t="s">
        <v>209</v>
      </c>
      <c r="I403" s="8" t="b">
        <f>COUNTIF(Employees[Employee Name],Employees[[#This Row],[Employee Name]])&gt;1</f>
        <v>0</v>
      </c>
    </row>
    <row r="404" spans="1:9" ht="30" hidden="1" customHeight="1" x14ac:dyDescent="0.3">
      <c r="A404" s="44">
        <f>IF(ISBLANK(Employees[[#This Row],[Employee Name]]),"",A403+1)</f>
        <v>398</v>
      </c>
      <c r="B404" s="8" t="str">
        <f>CONCATENATE(Employees[[#This Row],[Lastname]]," ",Employees[[#This Row],[Firstname]], " ",LEFT(Employees[[#This Row],[Middlename]],1),IF(ISBLANK(Employees[[#This Row],[Middlename]])," ","."))</f>
        <v>MALIGAYO YOLANDA D.</v>
      </c>
      <c r="C404" s="8" t="s">
        <v>823</v>
      </c>
      <c r="D404" s="8" t="s">
        <v>824</v>
      </c>
      <c r="E404" s="8" t="s">
        <v>119</v>
      </c>
      <c r="F404" s="8" t="s">
        <v>825</v>
      </c>
      <c r="G404" s="18" t="s">
        <v>1997</v>
      </c>
      <c r="H404" s="8" t="s">
        <v>135</v>
      </c>
      <c r="I404" s="8" t="b">
        <f>COUNTIF(Employees[Employee Name],Employees[[#This Row],[Employee Name]])&gt;1</f>
        <v>0</v>
      </c>
    </row>
    <row r="405" spans="1:9" ht="30" hidden="1" customHeight="1" x14ac:dyDescent="0.3">
      <c r="A405" s="44">
        <f>IF(ISBLANK(Employees[[#This Row],[Employee Name]]),"",A404+1)</f>
        <v>399</v>
      </c>
      <c r="B405" s="8" t="str">
        <f>CONCATENATE(Employees[[#This Row],[Lastname]]," ",Employees[[#This Row],[Firstname]], " ",LEFT(Employees[[#This Row],[Middlename]],1),IF(ISBLANK(Employees[[#This Row],[Middlename]])," ","."))</f>
        <v>MALUBAY MELINDA D.</v>
      </c>
      <c r="C405" s="8" t="s">
        <v>502</v>
      </c>
      <c r="D405" s="8" t="s">
        <v>503</v>
      </c>
      <c r="E405" s="8" t="s">
        <v>119</v>
      </c>
      <c r="F405" s="8" t="s">
        <v>125</v>
      </c>
      <c r="G405" s="18" t="s">
        <v>1997</v>
      </c>
      <c r="H405" s="8" t="s">
        <v>487</v>
      </c>
      <c r="I405" s="8" t="b">
        <f>COUNTIF(Employees[Employee Name],Employees[[#This Row],[Employee Name]])&gt;1</f>
        <v>0</v>
      </c>
    </row>
    <row r="406" spans="1:9" ht="30" hidden="1" customHeight="1" x14ac:dyDescent="0.3">
      <c r="A406" s="44">
        <f>IF(ISBLANK(Employees[[#This Row],[Employee Name]]),"",A405+1)</f>
        <v>400</v>
      </c>
      <c r="B406" s="8" t="str">
        <f>CONCATENATE(Employees[[#This Row],[Lastname]]," ",Employees[[#This Row],[Firstname]], " ",LEFT(Employees[[#This Row],[Middlename]],1),IF(ISBLANK(Employees[[#This Row],[Middlename]])," ","."))</f>
        <v>MAMARIL JOSEFINA P.</v>
      </c>
      <c r="C406" s="8" t="s">
        <v>1554</v>
      </c>
      <c r="D406" s="8" t="s">
        <v>1555</v>
      </c>
      <c r="E406" s="8" t="s">
        <v>579</v>
      </c>
      <c r="F406" s="8" t="s">
        <v>1290</v>
      </c>
      <c r="G406" s="18" t="s">
        <v>1290</v>
      </c>
      <c r="H406" s="8" t="s">
        <v>1706</v>
      </c>
      <c r="I406" s="8" t="b">
        <f>COUNTIF(Employees[Employee Name],Employees[[#This Row],[Employee Name]])&gt;1</f>
        <v>0</v>
      </c>
    </row>
    <row r="407" spans="1:9" ht="30" hidden="1" customHeight="1" x14ac:dyDescent="0.3">
      <c r="A407" s="44">
        <f>IF(ISBLANK(Employees[[#This Row],[Employee Name]]),"",A406+1)</f>
        <v>401</v>
      </c>
      <c r="B407" s="8" t="str">
        <f>CONCATENATE(Employees[[#This Row],[Lastname]]," ",Employees[[#This Row],[Firstname]], " ",LEFT(Employees[[#This Row],[Middlename]],1),IF(ISBLANK(Employees[[#This Row],[Middlename]])," ","."))</f>
        <v>MANALO ABEGAIL T.</v>
      </c>
      <c r="C407" s="18" t="s">
        <v>143</v>
      </c>
      <c r="D407" s="18" t="s">
        <v>1299</v>
      </c>
      <c r="E407" s="18" t="s">
        <v>1298</v>
      </c>
      <c r="F407" s="18" t="s">
        <v>1716</v>
      </c>
      <c r="G407" s="8"/>
      <c r="H407" s="18" t="s">
        <v>2054</v>
      </c>
      <c r="I407" s="8" t="b">
        <f>COUNTIF(Employees[Employee Name],Employees[[#This Row],[Employee Name]])&gt;1</f>
        <v>0</v>
      </c>
    </row>
    <row r="408" spans="1:9" ht="30" hidden="1" customHeight="1" x14ac:dyDescent="0.3">
      <c r="A408" s="44">
        <f>IF(ISBLANK(Employees[[#This Row],[Employee Name]]),"",A407+1)</f>
        <v>402</v>
      </c>
      <c r="B408" s="8" t="str">
        <f>CONCATENATE(Employees[[#This Row],[Lastname]]," ",Employees[[#This Row],[Firstname]], " ",LEFT(Employees[[#This Row],[Middlename]],1),IF(ISBLANK(Employees[[#This Row],[Middlename]])," ","."))</f>
        <v xml:space="preserve">MANALO CATALINA  </v>
      </c>
      <c r="C408" s="18" t="s">
        <v>143</v>
      </c>
      <c r="D408" s="18" t="s">
        <v>2317</v>
      </c>
      <c r="E408" s="8"/>
      <c r="F408" s="18" t="s">
        <v>1290</v>
      </c>
      <c r="G408" s="8"/>
      <c r="H408" s="18" t="s">
        <v>199</v>
      </c>
      <c r="I408" s="8" t="b">
        <f>COUNTIF(Employees[Employee Name],Employees[[#This Row],[Employee Name]])&gt;1</f>
        <v>0</v>
      </c>
    </row>
    <row r="409" spans="1:9" ht="30" hidden="1" customHeight="1" x14ac:dyDescent="0.3">
      <c r="A409" s="44">
        <f>IF(ISBLANK(Employees[[#This Row],[Employee Name]]),"",A408+1)</f>
        <v>403</v>
      </c>
      <c r="B409" s="8" t="str">
        <f>CONCATENATE(Employees[[#This Row],[Lastname]]," ",Employees[[#This Row],[Firstname]], " ",LEFT(Employees[[#This Row],[Middlename]],1),IF(ISBLANK(Employees[[#This Row],[Middlename]])," ","."))</f>
        <v>MANALO CELSA B.</v>
      </c>
      <c r="C409" s="8" t="s">
        <v>143</v>
      </c>
      <c r="D409" s="8" t="s">
        <v>144</v>
      </c>
      <c r="E409" s="8" t="s">
        <v>342</v>
      </c>
      <c r="F409" s="8" t="s">
        <v>146</v>
      </c>
      <c r="G409" s="8" t="s">
        <v>1997</v>
      </c>
      <c r="H409" s="8" t="s">
        <v>141</v>
      </c>
      <c r="I409" s="8" t="b">
        <f>COUNTIF(Employees[Employee Name],Employees[[#This Row],[Employee Name]])&gt;1</f>
        <v>0</v>
      </c>
    </row>
    <row r="410" spans="1:9" ht="30" hidden="1" customHeight="1" x14ac:dyDescent="0.3">
      <c r="A410" s="44">
        <f>IF(ISBLANK(Employees[[#This Row],[Employee Name]]),"",A409+1)</f>
        <v>404</v>
      </c>
      <c r="B410" s="8" t="str">
        <f>CONCATENATE(Employees[[#This Row],[Lastname]]," ",Employees[[#This Row],[Firstname]], " ",LEFT(Employees[[#This Row],[Middlename]],1),IF(ISBLANK(Employees[[#This Row],[Middlename]])," ","."))</f>
        <v>MANALO CYNTHIA D.</v>
      </c>
      <c r="C410" s="8" t="s">
        <v>143</v>
      </c>
      <c r="D410" s="8" t="s">
        <v>920</v>
      </c>
      <c r="E410" s="8" t="s">
        <v>1195</v>
      </c>
      <c r="F410" s="8" t="s">
        <v>921</v>
      </c>
      <c r="G410" s="18" t="s">
        <v>1997</v>
      </c>
      <c r="H410" s="8" t="s">
        <v>97</v>
      </c>
      <c r="I410" s="8" t="b">
        <f>COUNTIF(Employees[Employee Name],Employees[[#This Row],[Employee Name]])&gt;1</f>
        <v>0</v>
      </c>
    </row>
    <row r="411" spans="1:9" ht="30" hidden="1" customHeight="1" x14ac:dyDescent="0.3">
      <c r="A411" s="44">
        <f>IF(ISBLANK(Employees[[#This Row],[Employee Name]]),"",A410+1)</f>
        <v>405</v>
      </c>
      <c r="B411" s="8" t="str">
        <f>CONCATENATE(Employees[[#This Row],[Lastname]]," ",Employees[[#This Row],[Firstname]], " ",LEFT(Employees[[#This Row],[Middlename]],1),IF(ISBLANK(Employees[[#This Row],[Middlename]])," ","."))</f>
        <v>MANALO EDITHA V.</v>
      </c>
      <c r="C411" s="8" t="s">
        <v>143</v>
      </c>
      <c r="D411" s="8" t="s">
        <v>507</v>
      </c>
      <c r="E411" s="8" t="s">
        <v>861</v>
      </c>
      <c r="F411" s="8" t="s">
        <v>508</v>
      </c>
      <c r="G411" s="18" t="s">
        <v>1997</v>
      </c>
      <c r="H411" s="8" t="s">
        <v>439</v>
      </c>
      <c r="I411" s="8" t="b">
        <f>COUNTIF(Employees[Employee Name],Employees[[#This Row],[Employee Name]])&gt;1</f>
        <v>0</v>
      </c>
    </row>
    <row r="412" spans="1:9" ht="30" hidden="1" customHeight="1" x14ac:dyDescent="0.3">
      <c r="A412" s="44">
        <f>IF(ISBLANK(Employees[[#This Row],[Employee Name]]),"",A411+1)</f>
        <v>406</v>
      </c>
      <c r="B412" s="8" t="str">
        <f>CONCATENATE(Employees[[#This Row],[Lastname]]," ",Employees[[#This Row],[Firstname]], " ",LEFT(Employees[[#This Row],[Middlename]],1),IF(ISBLANK(Employees[[#This Row],[Middlename]])," ","."))</f>
        <v>MANALO ELIADA F.</v>
      </c>
      <c r="C412" s="8" t="s">
        <v>143</v>
      </c>
      <c r="D412" s="8" t="s">
        <v>670</v>
      </c>
      <c r="E412" s="8" t="s">
        <v>237</v>
      </c>
      <c r="F412" s="8" t="s">
        <v>198</v>
      </c>
      <c r="G412" s="18" t="s">
        <v>1997</v>
      </c>
      <c r="H412" s="8" t="s">
        <v>361</v>
      </c>
      <c r="I412" s="8" t="b">
        <f>COUNTIF(Employees[Employee Name],Employees[[#This Row],[Employee Name]])&gt;1</f>
        <v>0</v>
      </c>
    </row>
    <row r="413" spans="1:9" ht="30" hidden="1" customHeight="1" x14ac:dyDescent="0.3">
      <c r="A413" s="44">
        <f>IF(ISBLANK(Employees[[#This Row],[Employee Name]]),"",A412+1)</f>
        <v>407</v>
      </c>
      <c r="B413" s="8" t="str">
        <f>CONCATENATE(Employees[[#This Row],[Lastname]]," ",Employees[[#This Row],[Firstname]], " ",LEFT(Employees[[#This Row],[Middlename]],1),IF(ISBLANK(Employees[[#This Row],[Middlename]])," ","."))</f>
        <v>MANALO FERNANDO G.</v>
      </c>
      <c r="C413" s="8" t="s">
        <v>143</v>
      </c>
      <c r="D413" s="8" t="s">
        <v>1037</v>
      </c>
      <c r="E413" s="8" t="s">
        <v>218</v>
      </c>
      <c r="F413" s="8" t="s">
        <v>1290</v>
      </c>
      <c r="G413" s="18" t="s">
        <v>1290</v>
      </c>
      <c r="H413" s="8" t="s">
        <v>97</v>
      </c>
      <c r="I413" s="8" t="b">
        <f>COUNTIF(Employees[Employee Name],Employees[[#This Row],[Employee Name]])&gt;1</f>
        <v>0</v>
      </c>
    </row>
    <row r="414" spans="1:9" ht="30" hidden="1" customHeight="1" x14ac:dyDescent="0.3">
      <c r="A414" s="44">
        <f>IF(ISBLANK(Employees[[#This Row],[Employee Name]]),"",A413+1)</f>
        <v>408</v>
      </c>
      <c r="B414" s="8" t="str">
        <f>CONCATENATE(Employees[[#This Row],[Lastname]]," ",Employees[[#This Row],[Firstname]], " ",LEFT(Employees[[#This Row],[Middlename]],1),IF(ISBLANK(Employees[[#This Row],[Middlename]])," ","."))</f>
        <v>MANALO JENNY R.</v>
      </c>
      <c r="C414" s="18" t="s">
        <v>143</v>
      </c>
      <c r="D414" s="18" t="s">
        <v>2057</v>
      </c>
      <c r="E414" s="18" t="s">
        <v>2058</v>
      </c>
      <c r="F414" s="18" t="s">
        <v>1712</v>
      </c>
      <c r="G414" s="8"/>
      <c r="H414" s="18" t="s">
        <v>2059</v>
      </c>
      <c r="I414" s="8" t="b">
        <f>COUNTIF(Employees[Employee Name],Employees[[#This Row],[Employee Name]])&gt;1</f>
        <v>0</v>
      </c>
    </row>
    <row r="415" spans="1:9" ht="30" hidden="1" customHeight="1" x14ac:dyDescent="0.3">
      <c r="A415" s="44">
        <f>IF(ISBLANK(Employees[[#This Row],[Employee Name]]),"",A414+1)</f>
        <v>409</v>
      </c>
      <c r="B415" s="18" t="s">
        <v>2377</v>
      </c>
      <c r="C415" s="18" t="s">
        <v>143</v>
      </c>
      <c r="D415" s="18" t="s">
        <v>2375</v>
      </c>
      <c r="E415" s="18" t="s">
        <v>2376</v>
      </c>
      <c r="F415" s="18" t="s">
        <v>1712</v>
      </c>
      <c r="G415" s="8"/>
      <c r="H415" s="18"/>
      <c r="I415" s="8" t="b">
        <f>COUNTIF(Employees[Employee Name],Employees[[#This Row],[Employee Name]])&gt;1</f>
        <v>0</v>
      </c>
    </row>
    <row r="416" spans="1:9" ht="30" hidden="1" customHeight="1" x14ac:dyDescent="0.3">
      <c r="A416" s="44">
        <f>IF(ISBLANK(Employees[[#This Row],[Employee Name]]),"",A415+1)</f>
        <v>410</v>
      </c>
      <c r="B416" s="8" t="str">
        <f>CONCATENATE(Employees[[#This Row],[Lastname]]," ",Employees[[#This Row],[Firstname]], " ",LEFT(Employees[[#This Row],[Middlename]],1),IF(ISBLANK(Employees[[#This Row],[Middlename]])," ","."))</f>
        <v>MANALO STEPHANIE C.</v>
      </c>
      <c r="C416" s="18" t="s">
        <v>143</v>
      </c>
      <c r="D416" s="18" t="s">
        <v>2212</v>
      </c>
      <c r="E416" s="18" t="s">
        <v>134</v>
      </c>
      <c r="F416" s="18" t="s">
        <v>1722</v>
      </c>
      <c r="G416" s="8"/>
      <c r="H416" s="18" t="s">
        <v>2054</v>
      </c>
      <c r="I416" s="8" t="b">
        <f>COUNTIF(Employees[Employee Name],Employees[[#This Row],[Employee Name]])&gt;1</f>
        <v>0</v>
      </c>
    </row>
    <row r="417" spans="1:9" ht="30" hidden="1" customHeight="1" x14ac:dyDescent="0.3">
      <c r="A417" s="44">
        <f>IF(ISBLANK(Employees[[#This Row],[Employee Name]]),"",A416+1)</f>
        <v>411</v>
      </c>
      <c r="B417" s="8" t="str">
        <f>CONCATENATE(Employees[[#This Row],[Lastname]]," ",Employees[[#This Row],[Firstname]], " ",LEFT(Employees[[#This Row],[Middlename]],1),IF(ISBLANK(Employees[[#This Row],[Middlename]])," ","."))</f>
        <v xml:space="preserve">MANGUINAO GILBERT  </v>
      </c>
      <c r="C417" s="8" t="s">
        <v>963</v>
      </c>
      <c r="D417" s="8" t="s">
        <v>873</v>
      </c>
      <c r="E417" s="8"/>
      <c r="F417" s="8" t="s">
        <v>964</v>
      </c>
      <c r="G417" s="18" t="s">
        <v>1997</v>
      </c>
      <c r="H417" s="8" t="s">
        <v>209</v>
      </c>
      <c r="I417" s="8" t="b">
        <f>COUNTIF(Employees[Employee Name],Employees[[#This Row],[Employee Name]])&gt;1</f>
        <v>0</v>
      </c>
    </row>
    <row r="418" spans="1:9" ht="30" hidden="1" customHeight="1" x14ac:dyDescent="0.3">
      <c r="A418" s="44">
        <f>IF(ISBLANK(Employees[[#This Row],[Employee Name]]),"",A417+1)</f>
        <v>412</v>
      </c>
      <c r="B418" s="8" t="str">
        <f>CONCATENATE(Employees[[#This Row],[Lastname]]," ",Employees[[#This Row],[Firstname]], " ",LEFT(Employees[[#This Row],[Middlename]],1),IF(ISBLANK(Employees[[#This Row],[Middlename]])," ","."))</f>
        <v>MANGUINAO NIÑA P.</v>
      </c>
      <c r="C418" s="8" t="s">
        <v>963</v>
      </c>
      <c r="D418" s="18" t="s">
        <v>1551</v>
      </c>
      <c r="E418" s="18" t="s">
        <v>124</v>
      </c>
      <c r="F418" s="18" t="s">
        <v>685</v>
      </c>
      <c r="G418" s="8"/>
      <c r="H418" s="18" t="s">
        <v>2054</v>
      </c>
      <c r="I418" s="8" t="b">
        <f>COUNTIF(Employees[Employee Name],Employees[[#This Row],[Employee Name]])&gt;1</f>
        <v>0</v>
      </c>
    </row>
    <row r="419" spans="1:9" ht="30" hidden="1" customHeight="1" x14ac:dyDescent="0.3">
      <c r="A419" s="44">
        <f>IF(ISBLANK(Employees[[#This Row],[Employee Name]]),"",A418+1)</f>
        <v>413</v>
      </c>
      <c r="B419" s="8" t="str">
        <f>CONCATENATE(Employees[[#This Row],[Lastname]]," ",Employees[[#This Row],[Firstname]], " ",LEFT(Employees[[#This Row],[Middlename]],1),IF(ISBLANK(Employees[[#This Row],[Middlename]])," ","."))</f>
        <v>MANIMTIM JOJIT A.</v>
      </c>
      <c r="C419" s="18" t="s">
        <v>1375</v>
      </c>
      <c r="D419" s="18" t="s">
        <v>2018</v>
      </c>
      <c r="E419" s="18" t="s">
        <v>1592</v>
      </c>
      <c r="F419" s="18" t="s">
        <v>2019</v>
      </c>
      <c r="G419" s="18" t="s">
        <v>1997</v>
      </c>
      <c r="H419" s="18" t="s">
        <v>89</v>
      </c>
      <c r="I419" s="8" t="b">
        <f>COUNTIF(Employees[Employee Name],Employees[[#This Row],[Employee Name]])&gt;1</f>
        <v>0</v>
      </c>
    </row>
    <row r="420" spans="1:9" ht="30" hidden="1" customHeight="1" x14ac:dyDescent="0.3">
      <c r="A420" s="44">
        <f>IF(ISBLANK(Employees[[#This Row],[Employee Name]]),"",A419+1)</f>
        <v>414</v>
      </c>
      <c r="B420" s="8" t="str">
        <f>CONCATENATE(Employees[[#This Row],[Lastname]]," ",Employees[[#This Row],[Firstname]], " ",LEFT(Employees[[#This Row],[Middlename]],1),IF(ISBLANK(Employees[[#This Row],[Middlename]])," ","."))</f>
        <v>MANLANGIT LEONILA R.</v>
      </c>
      <c r="C420" s="8" t="s">
        <v>1556</v>
      </c>
      <c r="D420" s="8" t="s">
        <v>1386</v>
      </c>
      <c r="E420" s="8" t="s">
        <v>1557</v>
      </c>
      <c r="F420" s="8" t="s">
        <v>1290</v>
      </c>
      <c r="G420" s="18" t="s">
        <v>1290</v>
      </c>
      <c r="H420" s="8" t="s">
        <v>1706</v>
      </c>
      <c r="I420" s="8" t="b">
        <f>COUNTIF(Employees[Employee Name],Employees[[#This Row],[Employee Name]])&gt;1</f>
        <v>0</v>
      </c>
    </row>
    <row r="421" spans="1:9" ht="30" hidden="1" customHeight="1" x14ac:dyDescent="0.3">
      <c r="A421" s="44">
        <f>IF(ISBLANK(Employees[[#This Row],[Employee Name]]),"",A420+1)</f>
        <v>415</v>
      </c>
      <c r="B421" s="8" t="str">
        <f>CONCATENATE(Employees[[#This Row],[Lastname]]," ",Employees[[#This Row],[Firstname]], " ",LEFT(Employees[[#This Row],[Middlename]],1),IF(ISBLANK(Employees[[#This Row],[Middlename]])," ","."))</f>
        <v>MARAÑON AMY LOU T.</v>
      </c>
      <c r="C421" s="18" t="s">
        <v>1558</v>
      </c>
      <c r="D421" s="8" t="s">
        <v>1559</v>
      </c>
      <c r="E421" s="8" t="s">
        <v>1560</v>
      </c>
      <c r="F421" s="8" t="s">
        <v>1290</v>
      </c>
      <c r="G421" s="18" t="s">
        <v>1290</v>
      </c>
      <c r="H421" s="8" t="s">
        <v>1707</v>
      </c>
      <c r="I421" s="8" t="b">
        <f>COUNTIF(Employees[Employee Name],Employees[[#This Row],[Employee Name]])&gt;1</f>
        <v>0</v>
      </c>
    </row>
    <row r="422" spans="1:9" ht="30" customHeight="1" x14ac:dyDescent="0.3">
      <c r="A422" s="44">
        <f>IF(ISBLANK(Employees[[#This Row],[Employee Name]]),"",A421+1)</f>
        <v>416</v>
      </c>
      <c r="B422" s="8" t="str">
        <f>CONCATENATE(Employees[[#This Row],[Lastname]]," ",Employees[[#This Row],[Firstname]], " ",LEFT(Employees[[#This Row],[Middlename]],1),IF(ISBLANK(Employees[[#This Row],[Middlename]])," ","."))</f>
        <v>MARASIGAN BIENVENIDO E.</v>
      </c>
      <c r="C422" s="8" t="s">
        <v>554</v>
      </c>
      <c r="D422" s="8" t="s">
        <v>1562</v>
      </c>
      <c r="E422" s="8" t="s">
        <v>1523</v>
      </c>
      <c r="F422" s="8" t="s">
        <v>1290</v>
      </c>
      <c r="G422" s="18" t="s">
        <v>1290</v>
      </c>
      <c r="H422" s="8" t="s">
        <v>209</v>
      </c>
      <c r="I422" s="8" t="b">
        <f>COUNTIF(Employees[Employee Name],Employees[[#This Row],[Employee Name]])&gt;1</f>
        <v>0</v>
      </c>
    </row>
    <row r="423" spans="1:9" ht="30" customHeight="1" x14ac:dyDescent="0.3">
      <c r="A423" s="44">
        <f>IF(ISBLANK(Employees[[#This Row],[Employee Name]]),"",A422+1)</f>
        <v>417</v>
      </c>
      <c r="B423" s="8" t="str">
        <f>CONCATENATE(Employees[[#This Row],[Lastname]]," ",Employees[[#This Row],[Firstname]], " ",LEFT(Employees[[#This Row],[Middlename]],1),IF(ISBLANK(Employees[[#This Row],[Middlename]])," ","."))</f>
        <v>MARASIGAN CHRISTIAN M.</v>
      </c>
      <c r="C423" s="8" t="s">
        <v>554</v>
      </c>
      <c r="D423" s="8" t="s">
        <v>1493</v>
      </c>
      <c r="E423" s="8" t="s">
        <v>84</v>
      </c>
      <c r="F423" s="8" t="s">
        <v>1290</v>
      </c>
      <c r="G423" s="18" t="s">
        <v>1290</v>
      </c>
      <c r="H423" s="8" t="s">
        <v>126</v>
      </c>
      <c r="I423" s="8" t="b">
        <f>COUNTIF(Employees[Employee Name],Employees[[#This Row],[Employee Name]])&gt;1</f>
        <v>0</v>
      </c>
    </row>
    <row r="424" spans="1:9" ht="30" customHeight="1" x14ac:dyDescent="0.3">
      <c r="A424" s="44">
        <f>IF(ISBLANK(Employees[[#This Row],[Employee Name]]),"",A423+1)</f>
        <v>418</v>
      </c>
      <c r="B424" s="8" t="str">
        <f>CONCATENATE(Employees[[#This Row],[Lastname]]," ",Employees[[#This Row],[Firstname]], " ",LEFT(Employees[[#This Row],[Middlename]],1),IF(ISBLANK(Employees[[#This Row],[Middlename]])," ","."))</f>
        <v xml:space="preserve">MARASIGAN DANIEL  </v>
      </c>
      <c r="C424" s="8" t="s">
        <v>554</v>
      </c>
      <c r="D424" s="8" t="s">
        <v>555</v>
      </c>
      <c r="E424" s="8"/>
      <c r="F424" s="18" t="s">
        <v>198</v>
      </c>
      <c r="G424" s="18" t="s">
        <v>1997</v>
      </c>
      <c r="H424" s="8" t="s">
        <v>289</v>
      </c>
      <c r="I424" s="8" t="b">
        <f>COUNTIF(Employees[Employee Name],Employees[[#This Row],[Employee Name]])&gt;1</f>
        <v>0</v>
      </c>
    </row>
    <row r="425" spans="1:9" ht="30" customHeight="1" x14ac:dyDescent="0.3">
      <c r="A425" s="44">
        <f>IF(ISBLANK(Employees[[#This Row],[Employee Name]]),"",A424+1)</f>
        <v>419</v>
      </c>
      <c r="B425" s="8" t="str">
        <f>CONCATENATE(Employees[[#This Row],[Lastname]]," ",Employees[[#This Row],[Firstname]], " ",LEFT(Employees[[#This Row],[Middlename]],1),IF(ISBLANK(Employees[[#This Row],[Middlename]])," ","."))</f>
        <v>MARASIGAN GINALYN D.</v>
      </c>
      <c r="C425" s="8" t="s">
        <v>554</v>
      </c>
      <c r="D425" s="8" t="s">
        <v>1081</v>
      </c>
      <c r="E425" s="8" t="s">
        <v>1082</v>
      </c>
      <c r="F425" s="8" t="s">
        <v>125</v>
      </c>
      <c r="G425" s="18" t="s">
        <v>1997</v>
      </c>
      <c r="H425" s="8" t="s">
        <v>439</v>
      </c>
      <c r="I425" s="8" t="b">
        <f>COUNTIF(Employees[Employee Name],Employees[[#This Row],[Employee Name]])&gt;1</f>
        <v>0</v>
      </c>
    </row>
    <row r="426" spans="1:9" ht="30" customHeight="1" x14ac:dyDescent="0.3">
      <c r="A426" s="44">
        <f>IF(ISBLANK(Employees[[#This Row],[Employee Name]]),"",A425+1)</f>
        <v>420</v>
      </c>
      <c r="B426" s="8" t="str">
        <f>CONCATENATE(Employees[[#This Row],[Lastname]]," ",Employees[[#This Row],[Firstname]], " ",LEFT(Employees[[#This Row],[Middlename]],1),IF(ISBLANK(Employees[[#This Row],[Middlename]])," ","."))</f>
        <v>MARASIGAN INOCENCIA P.</v>
      </c>
      <c r="C426" s="8" t="s">
        <v>554</v>
      </c>
      <c r="D426" s="8" t="s">
        <v>1018</v>
      </c>
      <c r="E426" s="8" t="s">
        <v>712</v>
      </c>
      <c r="F426" s="8" t="s">
        <v>212</v>
      </c>
      <c r="G426" s="18" t="s">
        <v>1997</v>
      </c>
      <c r="H426" s="8" t="s">
        <v>213</v>
      </c>
      <c r="I426" s="8" t="b">
        <f>COUNTIF(Employees[Employee Name],Employees[[#This Row],[Employee Name]])&gt;1</f>
        <v>0</v>
      </c>
    </row>
    <row r="427" spans="1:9" ht="30" customHeight="1" x14ac:dyDescent="0.3">
      <c r="A427" s="44">
        <f>A425+1</f>
        <v>420</v>
      </c>
      <c r="B427" s="8" t="str">
        <f>CONCATENATE(Employees[[#This Row],[Lastname]]," ",Employees[[#This Row],[Firstname]], " ",LEFT(Employees[[#This Row],[Middlename]],1),IF(ISBLANK(Employees[[#This Row],[Middlename]])," ","."))</f>
        <v>MARASIGAN  YOLANDA A.</v>
      </c>
      <c r="C427" s="18" t="s">
        <v>2420</v>
      </c>
      <c r="D427" s="18" t="s">
        <v>824</v>
      </c>
      <c r="E427" s="18" t="s">
        <v>1335</v>
      </c>
      <c r="F427" s="18" t="s">
        <v>2369</v>
      </c>
      <c r="G427" s="18"/>
      <c r="H427" s="8"/>
      <c r="I427" s="8" t="b">
        <f>COUNTIF(Employees[Employee Name],Employees[[#This Row],[Employee Name]])&gt;1</f>
        <v>0</v>
      </c>
    </row>
    <row r="428" spans="1:9" ht="30" customHeight="1" x14ac:dyDescent="0.3">
      <c r="A428" s="44">
        <f>IF(ISBLANK(Employees[[#This Row],[Employee Name]]),"",A426+1)</f>
        <v>421</v>
      </c>
      <c r="B428" s="8" t="str">
        <f>CONCATENATE(Employees[[#This Row],[Lastname]]," ",Employees[[#This Row],[Firstname]], " ",LEFT(Employees[[#This Row],[Middlename]],1),IF(ISBLANK(Employees[[#This Row],[Middlename]])," ","."))</f>
        <v>MARASIGAN MARIFE C.</v>
      </c>
      <c r="C428" s="18" t="s">
        <v>554</v>
      </c>
      <c r="D428" s="18" t="s">
        <v>2361</v>
      </c>
      <c r="E428" s="18" t="s">
        <v>1516</v>
      </c>
      <c r="F428" s="18" t="s">
        <v>1705</v>
      </c>
      <c r="G428" s="18" t="s">
        <v>1705</v>
      </c>
      <c r="H428" s="18" t="s">
        <v>103</v>
      </c>
      <c r="I428" s="8" t="b">
        <f>COUNTIF(Employees[Employee Name],Employees[[#This Row],[Employee Name]])&gt;1</f>
        <v>0</v>
      </c>
    </row>
    <row r="429" spans="1:9" ht="30" hidden="1" customHeight="1" x14ac:dyDescent="0.3">
      <c r="A429" s="44">
        <f>IF(ISBLANK(Employees[[#This Row],[Employee Name]]),"",A428+1)</f>
        <v>422</v>
      </c>
      <c r="B429" s="44" t="e">
        <f>+B82+'List of Employees'!82:82</f>
        <v>#VALUE!</v>
      </c>
      <c r="C429" s="8" t="s">
        <v>554</v>
      </c>
      <c r="D429" s="8" t="s">
        <v>1563</v>
      </c>
      <c r="E429" s="8" t="s">
        <v>1564</v>
      </c>
      <c r="F429" s="8" t="s">
        <v>1722</v>
      </c>
      <c r="G429" s="8" t="s">
        <v>1997</v>
      </c>
      <c r="H429" s="8" t="s">
        <v>97</v>
      </c>
      <c r="I429" s="8" t="b">
        <f>COUNTIF(Employees[Employee Name],Employees[[#This Row],[Employee Name]])&gt;1</f>
        <v>0</v>
      </c>
    </row>
    <row r="430" spans="1:9" ht="30" hidden="1" customHeight="1" x14ac:dyDescent="0.3">
      <c r="A430" s="44">
        <f>IF(ISBLANK(Employees[[#This Row],[Employee Name]]),"",A429+1)</f>
        <v>423</v>
      </c>
      <c r="B430" s="8" t="str">
        <f>CONCATENATE(Employees[[#This Row],[Lastname]]," ",Employees[[#This Row],[Firstname]], " ",LEFT(Employees[[#This Row],[Middlename]],1),IF(ISBLANK(Employees[[#This Row],[Middlename]])," ","."))</f>
        <v>MARCIAL RUSTICO B.</v>
      </c>
      <c r="C430" s="8" t="s">
        <v>976</v>
      </c>
      <c r="D430" s="8" t="s">
        <v>977</v>
      </c>
      <c r="E430" s="8" t="s">
        <v>145</v>
      </c>
      <c r="F430" s="8" t="s">
        <v>969</v>
      </c>
      <c r="G430" s="8" t="s">
        <v>1997</v>
      </c>
      <c r="H430" s="8" t="s">
        <v>296</v>
      </c>
      <c r="I430" s="8" t="b">
        <f>COUNTIF(Employees[Employee Name],Employees[[#This Row],[Employee Name]])&gt;1</f>
        <v>0</v>
      </c>
    </row>
    <row r="431" spans="1:9" ht="30" hidden="1" customHeight="1" x14ac:dyDescent="0.3">
      <c r="A431" s="44">
        <f>IF(ISBLANK(Employees[[#This Row],[Employee Name]]),"",A430+1)</f>
        <v>424</v>
      </c>
      <c r="B431" s="8" t="str">
        <f>CONCATENATE(Employees[[#This Row],[Lastname]]," ",Employees[[#This Row],[Firstname]], " ",LEFT(Employees[[#This Row],[Middlename]],1),IF(ISBLANK(Employees[[#This Row],[Middlename]])," ","."))</f>
        <v>MARDO MELINDA E.</v>
      </c>
      <c r="C431" s="18" t="s">
        <v>1565</v>
      </c>
      <c r="D431" s="18" t="s">
        <v>503</v>
      </c>
      <c r="E431" s="18" t="s">
        <v>378</v>
      </c>
      <c r="F431" s="18" t="s">
        <v>1290</v>
      </c>
      <c r="G431" s="8"/>
      <c r="H431" s="18" t="s">
        <v>289</v>
      </c>
      <c r="I431" s="8" t="b">
        <f>COUNTIF(Employees[Employee Name],Employees[[#This Row],[Employee Name]])&gt;1</f>
        <v>0</v>
      </c>
    </row>
    <row r="432" spans="1:9" ht="30" hidden="1" customHeight="1" x14ac:dyDescent="0.3">
      <c r="A432" s="44">
        <f>IF(ISBLANK(Employees[[#This Row],[Employee Name]]),"",A431+1)</f>
        <v>425</v>
      </c>
      <c r="B432" s="8" t="str">
        <f>CONCATENATE(Employees[[#This Row],[Lastname]]," ",Employees[[#This Row],[Firstname]], " ",LEFT(Employees[[#This Row],[Middlename]],1),IF(ISBLANK(Employees[[#This Row],[Middlename]])," ","."))</f>
        <v>MARINDUQUE ANNE RENELYN P.</v>
      </c>
      <c r="C432" s="8" t="s">
        <v>132</v>
      </c>
      <c r="D432" s="8" t="s">
        <v>356</v>
      </c>
      <c r="E432" s="8" t="s">
        <v>124</v>
      </c>
      <c r="F432" s="8" t="s">
        <v>125</v>
      </c>
      <c r="G432" s="18" t="s">
        <v>1997</v>
      </c>
      <c r="H432" s="8" t="s">
        <v>357</v>
      </c>
      <c r="I432" s="8" t="b">
        <f>COUNTIF(Employees[Employee Name],Employees[[#This Row],[Employee Name]])&gt;1</f>
        <v>0</v>
      </c>
    </row>
    <row r="433" spans="1:9" ht="30" hidden="1" customHeight="1" x14ac:dyDescent="0.3">
      <c r="A433" s="44">
        <f>IF(ISBLANK(Employees[[#This Row],[Employee Name]]),"",A432+1)</f>
        <v>426</v>
      </c>
      <c r="B433" s="8" t="str">
        <f>CONCATENATE(Employees[[#This Row],[Lastname]]," ",Employees[[#This Row],[Firstname]], " ",LEFT(Employees[[#This Row],[Middlename]],1),IF(ISBLANK(Employees[[#This Row],[Middlename]])," ","."))</f>
        <v>MARINDUQUE AURORA A.</v>
      </c>
      <c r="C433" s="8" t="s">
        <v>132</v>
      </c>
      <c r="D433" s="8" t="s">
        <v>1093</v>
      </c>
      <c r="E433" s="8" t="s">
        <v>903</v>
      </c>
      <c r="F433" s="8" t="s">
        <v>1094</v>
      </c>
      <c r="G433" s="8" t="s">
        <v>1997</v>
      </c>
      <c r="H433" s="8" t="s">
        <v>357</v>
      </c>
      <c r="I433" s="8" t="b">
        <f>COUNTIF(Employees[Employee Name],Employees[[#This Row],[Employee Name]])&gt;1</f>
        <v>0</v>
      </c>
    </row>
    <row r="434" spans="1:9" ht="30" hidden="1" customHeight="1" x14ac:dyDescent="0.3">
      <c r="A434" s="44">
        <f>IF(ISBLANK(Employees[[#This Row],[Employee Name]]),"",A433+1)</f>
        <v>427</v>
      </c>
      <c r="B434" s="8" t="str">
        <f>CONCATENATE(Employees[[#This Row],[Lastname]]," ",Employees[[#This Row],[Firstname]], " ",LEFT(Employees[[#This Row],[Middlename]],1),IF(ISBLANK(Employees[[#This Row],[Middlename]])," ","."))</f>
        <v>MARINDUQUE ERNESTO P.</v>
      </c>
      <c r="C434" s="8" t="s">
        <v>132</v>
      </c>
      <c r="D434" s="8" t="s">
        <v>905</v>
      </c>
      <c r="E434" s="8" t="s">
        <v>866</v>
      </c>
      <c r="F434" s="8" t="s">
        <v>198</v>
      </c>
      <c r="G434" s="18" t="s">
        <v>1997</v>
      </c>
      <c r="H434" s="8" t="s">
        <v>271</v>
      </c>
      <c r="I434" s="8" t="b">
        <f>COUNTIF(Employees[Employee Name],Employees[[#This Row],[Employee Name]])&gt;1</f>
        <v>0</v>
      </c>
    </row>
    <row r="435" spans="1:9" ht="30" hidden="1" customHeight="1" x14ac:dyDescent="0.3">
      <c r="A435" s="44">
        <f>IF(ISBLANK(Employees[[#This Row],[Employee Name]]),"",A434+1)</f>
        <v>428</v>
      </c>
      <c r="B435" s="8" t="str">
        <f>CONCATENATE(Employees[[#This Row],[Lastname]]," ",Employees[[#This Row],[Firstname]], " ",LEFT(Employees[[#This Row],[Middlename]],1),IF(ISBLANK(Employees[[#This Row],[Middlename]])," ","."))</f>
        <v>MARINDUQUE GERRY C.</v>
      </c>
      <c r="C435" s="8" t="s">
        <v>132</v>
      </c>
      <c r="D435" s="8" t="s">
        <v>133</v>
      </c>
      <c r="E435" s="8" t="s">
        <v>134</v>
      </c>
      <c r="F435" s="8" t="s">
        <v>198</v>
      </c>
      <c r="G435" s="18" t="s">
        <v>1997</v>
      </c>
      <c r="H435" s="8" t="s">
        <v>135</v>
      </c>
      <c r="I435" s="8" t="b">
        <f>COUNTIF(Employees[Employee Name],Employees[[#This Row],[Employee Name]])&gt;1</f>
        <v>0</v>
      </c>
    </row>
    <row r="436" spans="1:9" ht="30" hidden="1" customHeight="1" x14ac:dyDescent="0.3">
      <c r="A436" s="44">
        <f>IF(ISBLANK(Employees[[#This Row],[Employee Name]]),"",A435+1)</f>
        <v>429</v>
      </c>
      <c r="B436" s="8" t="str">
        <f>CONCATENATE(Employees[[#This Row],[Lastname]]," ",Employees[[#This Row],[Firstname]], " ",LEFT(Employees[[#This Row],[Middlename]],1),IF(ISBLANK(Employees[[#This Row],[Middlename]])," ","."))</f>
        <v>MARINDUQUE MARISSA M.</v>
      </c>
      <c r="C436" s="8" t="s">
        <v>132</v>
      </c>
      <c r="D436" s="8" t="s">
        <v>185</v>
      </c>
      <c r="E436" s="8" t="s">
        <v>84</v>
      </c>
      <c r="F436" s="8" t="s">
        <v>465</v>
      </c>
      <c r="G436" s="18" t="s">
        <v>1997</v>
      </c>
      <c r="H436" s="8" t="s">
        <v>463</v>
      </c>
      <c r="I436" s="8" t="b">
        <f>COUNTIF(Employees[Employee Name],Employees[[#This Row],[Employee Name]])&gt;1</f>
        <v>0</v>
      </c>
    </row>
    <row r="437" spans="1:9" ht="30" hidden="1" customHeight="1" x14ac:dyDescent="0.3">
      <c r="A437" s="44">
        <f>IF(ISBLANK(Employees[[#This Row],[Employee Name]]),"",A436+1)</f>
        <v>430</v>
      </c>
      <c r="B437" s="8" t="str">
        <f>CONCATENATE(Employees[[#This Row],[Lastname]]," ",Employees[[#This Row],[Firstname]], " ",LEFT(Employees[[#This Row],[Middlename]],1),IF(ISBLANK(Employees[[#This Row],[Middlename]])," ","."))</f>
        <v>MARINDUQUE ROWENA G.</v>
      </c>
      <c r="C437" s="8" t="s">
        <v>132</v>
      </c>
      <c r="D437" s="8" t="s">
        <v>628</v>
      </c>
      <c r="E437" s="8" t="s">
        <v>166</v>
      </c>
      <c r="F437" s="8" t="s">
        <v>1290</v>
      </c>
      <c r="G437" s="18" t="s">
        <v>1290</v>
      </c>
      <c r="H437" s="8" t="s">
        <v>361</v>
      </c>
      <c r="I437" s="8" t="b">
        <f>COUNTIF(Employees[Employee Name],Employees[[#This Row],[Employee Name]])&gt;1</f>
        <v>0</v>
      </c>
    </row>
    <row r="438" spans="1:9" ht="30" hidden="1" customHeight="1" x14ac:dyDescent="0.3">
      <c r="A438" s="44">
        <f>IF(ISBLANK(Employees[[#This Row],[Employee Name]]),"",A437+1)</f>
        <v>431</v>
      </c>
      <c r="B438" s="8" t="str">
        <f>CONCATENATE(Employees[[#This Row],[Lastname]]," ",Employees[[#This Row],[Firstname]], " ",LEFT(Employees[[#This Row],[Middlename]],1),IF(ISBLANK(Employees[[#This Row],[Middlename]])," ","."))</f>
        <v>MARQUEZ HENSLEY B.</v>
      </c>
      <c r="C438" s="18" t="s">
        <v>328</v>
      </c>
      <c r="D438" s="18" t="s">
        <v>2245</v>
      </c>
      <c r="E438" s="18" t="s">
        <v>187</v>
      </c>
      <c r="F438" s="18" t="s">
        <v>1288</v>
      </c>
      <c r="G438" s="8"/>
      <c r="H438" s="18" t="s">
        <v>2246</v>
      </c>
      <c r="I438" s="8" t="b">
        <f>COUNTIF(Employees[Employee Name],Employees[[#This Row],[Employee Name]])&gt;1</f>
        <v>0</v>
      </c>
    </row>
    <row r="439" spans="1:9" ht="30" hidden="1" customHeight="1" x14ac:dyDescent="0.3">
      <c r="A439" s="44">
        <f>IF(ISBLANK(Employees[[#This Row],[Employee Name]]),"",A438+1)</f>
        <v>432</v>
      </c>
      <c r="B439" s="8" t="str">
        <f>CONCATENATE(Employees[[#This Row],[Lastname]]," ",Employees[[#This Row],[Firstname]], " ",LEFT(Employees[[#This Row],[Middlename]],1),IF(ISBLANK(Employees[[#This Row],[Middlename]])," ","."))</f>
        <v>MARQUEZ LOLITA R.</v>
      </c>
      <c r="C439" s="8" t="s">
        <v>328</v>
      </c>
      <c r="D439" s="8" t="s">
        <v>329</v>
      </c>
      <c r="E439" s="8" t="s">
        <v>330</v>
      </c>
      <c r="F439" s="8" t="s">
        <v>125</v>
      </c>
      <c r="G439" s="18" t="s">
        <v>1997</v>
      </c>
      <c r="H439" s="8" t="s">
        <v>331</v>
      </c>
      <c r="I439" s="8" t="b">
        <f>COUNTIF(Employees[Employee Name],Employees[[#This Row],[Employee Name]])&gt;1</f>
        <v>0</v>
      </c>
    </row>
    <row r="440" spans="1:9" ht="30" hidden="1" customHeight="1" x14ac:dyDescent="0.3">
      <c r="A440" s="44">
        <f>IF(ISBLANK(Employees[[#This Row],[Employee Name]]),"",A439+1)</f>
        <v>433</v>
      </c>
      <c r="B440" s="8" t="str">
        <f>CONCATENATE(Employees[[#This Row],[Lastname]]," ",Employees[[#This Row],[Firstname]], " ",LEFT(Employees[[#This Row],[Middlename]],1),IF(ISBLANK(Employees[[#This Row],[Middlename]])," ","."))</f>
        <v>MARTINEZ BELEN B.</v>
      </c>
      <c r="C440" s="8" t="s">
        <v>148</v>
      </c>
      <c r="D440" s="8" t="s">
        <v>706</v>
      </c>
      <c r="E440" s="8" t="s">
        <v>187</v>
      </c>
      <c r="F440" s="8" t="s">
        <v>707</v>
      </c>
      <c r="G440" s="18" t="s">
        <v>1997</v>
      </c>
      <c r="H440" s="8" t="s">
        <v>182</v>
      </c>
      <c r="I440" s="8" t="b">
        <f>COUNTIF(Employees[Employee Name],Employees[[#This Row],[Employee Name]])&gt;1</f>
        <v>0</v>
      </c>
    </row>
    <row r="441" spans="1:9" ht="30" hidden="1" customHeight="1" x14ac:dyDescent="0.3">
      <c r="A441" s="44">
        <f>IF(ISBLANK(Employees[[#This Row],[Employee Name]]),"",A440+1)</f>
        <v>434</v>
      </c>
      <c r="B441" s="8" t="str">
        <f>CONCATENATE(Employees[[#This Row],[Lastname]]," ",Employees[[#This Row],[Firstname]], " ",LEFT(Employees[[#This Row],[Middlename]],1),IF(ISBLANK(Employees[[#This Row],[Middlename]])," ","."))</f>
        <v>MARTINEZ EMER V.</v>
      </c>
      <c r="C441" s="8" t="s">
        <v>148</v>
      </c>
      <c r="D441" s="8" t="s">
        <v>149</v>
      </c>
      <c r="E441" s="8" t="s">
        <v>150</v>
      </c>
      <c r="F441" s="8" t="s">
        <v>151</v>
      </c>
      <c r="G441" s="18" t="s">
        <v>1997</v>
      </c>
      <c r="H441" s="8" t="s">
        <v>152</v>
      </c>
      <c r="I441" s="8" t="b">
        <f>COUNTIF(Employees[Employee Name],Employees[[#This Row],[Employee Name]])&gt;1</f>
        <v>0</v>
      </c>
    </row>
    <row r="442" spans="1:9" ht="30" hidden="1" customHeight="1" x14ac:dyDescent="0.3">
      <c r="A442" s="44">
        <f>IF(ISBLANK(Employees[[#This Row],[Employee Name]]),"",A441+1)</f>
        <v>435</v>
      </c>
      <c r="B442" s="8" t="str">
        <f>CONCATENATE(Employees[[#This Row],[Lastname]]," ",Employees[[#This Row],[Firstname]], " ",LEFT(Employees[[#This Row],[Middlename]],1),IF(ISBLANK(Employees[[#This Row],[Middlename]])," ","."))</f>
        <v>MARUNDAN MARIA FLOR M.</v>
      </c>
      <c r="C442" s="8" t="s">
        <v>94</v>
      </c>
      <c r="D442" s="8" t="s">
        <v>95</v>
      </c>
      <c r="E442" s="8" t="s">
        <v>84</v>
      </c>
      <c r="F442" s="8" t="s">
        <v>96</v>
      </c>
      <c r="G442" s="8" t="s">
        <v>1997</v>
      </c>
      <c r="H442" s="8" t="s">
        <v>97</v>
      </c>
      <c r="I442" s="8" t="b">
        <f>COUNTIF(Employees[Employee Name],Employees[[#This Row],[Employee Name]])&gt;1</f>
        <v>0</v>
      </c>
    </row>
    <row r="443" spans="1:9" ht="30" hidden="1" customHeight="1" x14ac:dyDescent="0.3">
      <c r="A443" s="44">
        <f>IF(ISBLANK(Employees[[#This Row],[Employee Name]]),"",A442+1)</f>
        <v>436</v>
      </c>
      <c r="B443" s="8" t="str">
        <f>CONCATENATE(Employees[[#This Row],[Lastname]]," ",Employees[[#This Row],[Firstname]], " ",LEFT(Employees[[#This Row],[Middlename]],1),IF(ISBLANK(Employees[[#This Row],[Middlename]])," ","."))</f>
        <v>MATIENZO NORMITA S.</v>
      </c>
      <c r="C443" s="8" t="s">
        <v>718</v>
      </c>
      <c r="D443" s="8" t="s">
        <v>719</v>
      </c>
      <c r="E443" s="8" t="s">
        <v>951</v>
      </c>
      <c r="F443" s="8" t="s">
        <v>125</v>
      </c>
      <c r="G443" s="18" t="s">
        <v>1997</v>
      </c>
      <c r="H443" s="8" t="s">
        <v>537</v>
      </c>
      <c r="I443" s="8" t="b">
        <f>COUNTIF(Employees[Employee Name],Employees[[#This Row],[Employee Name]])&gt;1</f>
        <v>0</v>
      </c>
    </row>
    <row r="444" spans="1:9" ht="30" hidden="1" customHeight="1" x14ac:dyDescent="0.3">
      <c r="A444" s="44">
        <f>IF(ISBLANK(Employees[[#This Row],[Employee Name]]),"",A443+1)</f>
        <v>437</v>
      </c>
      <c r="B444" s="8" t="str">
        <f>CONCATENATE(Employees[[#This Row],[Lastname]]," ",Employees[[#This Row],[Firstname]], " ",LEFT(Employees[[#This Row],[Middlename]],1),IF(ISBLANK(Employees[[#This Row],[Middlename]])," ","."))</f>
        <v>MAULLON JAENA F.</v>
      </c>
      <c r="C444" s="8" t="s">
        <v>1566</v>
      </c>
      <c r="D444" s="8" t="s">
        <v>1567</v>
      </c>
      <c r="E444" s="8" t="s">
        <v>237</v>
      </c>
      <c r="F444" s="8" t="s">
        <v>1290</v>
      </c>
      <c r="G444" s="18" t="s">
        <v>1290</v>
      </c>
      <c r="H444" s="8" t="s">
        <v>361</v>
      </c>
      <c r="I444" s="8" t="b">
        <f>COUNTIF(Employees[Employee Name],Employees[[#This Row],[Employee Name]])&gt;1</f>
        <v>0</v>
      </c>
    </row>
    <row r="445" spans="1:9" ht="30" hidden="1" customHeight="1" x14ac:dyDescent="0.3">
      <c r="A445" s="44">
        <f>IF(ISBLANK(Employees[[#This Row],[Employee Name]]),"",A444+1)</f>
        <v>438</v>
      </c>
      <c r="B445" s="8" t="str">
        <f>CONCATENATE(Employees[[#This Row],[Lastname]]," ",Employees[[#This Row],[Firstname]], " ",LEFT(Employees[[#This Row],[Middlename]],1),IF(ISBLANK(Employees[[#This Row],[Middlename]])," ","."))</f>
        <v>MAURICIO MARIZIEL M.</v>
      </c>
      <c r="C445" s="8" t="s">
        <v>1291</v>
      </c>
      <c r="D445" s="8" t="s">
        <v>1292</v>
      </c>
      <c r="E445" s="8" t="s">
        <v>84</v>
      </c>
      <c r="F445" s="8" t="s">
        <v>1290</v>
      </c>
      <c r="G445" s="18" t="s">
        <v>1290</v>
      </c>
      <c r="H445" s="8" t="s">
        <v>361</v>
      </c>
      <c r="I445" s="8" t="b">
        <f>COUNTIF(Employees[Employee Name],Employees[[#This Row],[Employee Name]])&gt;1</f>
        <v>0</v>
      </c>
    </row>
    <row r="446" spans="1:9" ht="30" hidden="1" customHeight="1" x14ac:dyDescent="0.3">
      <c r="A446" s="44">
        <f>IF(ISBLANK(Employees[[#This Row],[Employee Name]]),"",A445+1)</f>
        <v>439</v>
      </c>
      <c r="B446" s="8" t="str">
        <f>CONCATENATE(Employees[[#This Row],[Lastname]]," ",Employees[[#This Row],[Firstname]], " ",LEFT(Employees[[#This Row],[Middlename]],1),IF(ISBLANK(Employees[[#This Row],[Middlename]])," ","."))</f>
        <v>MAWAK MIA PAULEEN B.</v>
      </c>
      <c r="C446" s="8" t="s">
        <v>1005</v>
      </c>
      <c r="D446" s="8" t="s">
        <v>1006</v>
      </c>
      <c r="E446" s="8" t="s">
        <v>1007</v>
      </c>
      <c r="F446" s="8" t="s">
        <v>120</v>
      </c>
      <c r="G446" s="18" t="s">
        <v>1997</v>
      </c>
      <c r="H446" s="8" t="s">
        <v>439</v>
      </c>
      <c r="I446" s="8" t="b">
        <f>COUNTIF(Employees[Employee Name],Employees[[#This Row],[Employee Name]])&gt;1</f>
        <v>0</v>
      </c>
    </row>
    <row r="447" spans="1:9" ht="30" hidden="1" customHeight="1" x14ac:dyDescent="0.3">
      <c r="A447" s="44">
        <f>IF(ISBLANK(Employees[[#This Row],[Employee Name]]),"",A446+1)</f>
        <v>440</v>
      </c>
      <c r="B447" s="8" t="str">
        <f>CONCATENATE(Employees[[#This Row],[Lastname]]," ",Employees[[#This Row],[Firstname]], " ",LEFT(Employees[[#This Row],[Middlename]],1),IF(ISBLANK(Employees[[#This Row],[Middlename]])," ","."))</f>
        <v>MELADO LEONILA JR P.</v>
      </c>
      <c r="C447" s="8" t="s">
        <v>1568</v>
      </c>
      <c r="D447" s="8" t="s">
        <v>1569</v>
      </c>
      <c r="E447" s="8" t="s">
        <v>1570</v>
      </c>
      <c r="F447" s="8" t="s">
        <v>1705</v>
      </c>
      <c r="G447" s="18" t="s">
        <v>1705</v>
      </c>
      <c r="H447" s="8" t="s">
        <v>1706</v>
      </c>
      <c r="I447" s="8" t="b">
        <f>COUNTIF(Employees[Employee Name],Employees[[#This Row],[Employee Name]])&gt;1</f>
        <v>0</v>
      </c>
    </row>
    <row r="448" spans="1:9" ht="30" hidden="1" customHeight="1" x14ac:dyDescent="0.3">
      <c r="A448" s="44">
        <f>IF(ISBLANK(Employees[[#This Row],[Employee Name]]),"",A447+1)</f>
        <v>441</v>
      </c>
      <c r="B448" s="8" t="str">
        <f>CONCATENATE(Employees[[#This Row],[Lastname]]," ",Employees[[#This Row],[Firstname]], " ",LEFT(Employees[[#This Row],[Middlename]],1),IF(ISBLANK(Employees[[#This Row],[Middlename]])," ","."))</f>
        <v>MELADO LEONILO JR. P.</v>
      </c>
      <c r="C448" s="18" t="s">
        <v>1568</v>
      </c>
      <c r="D448" s="18" t="s">
        <v>2321</v>
      </c>
      <c r="E448" s="18" t="s">
        <v>124</v>
      </c>
      <c r="F448" s="18" t="s">
        <v>1290</v>
      </c>
      <c r="G448" s="8"/>
      <c r="H448" s="18" t="s">
        <v>1706</v>
      </c>
      <c r="I448" s="8" t="b">
        <f>COUNTIF(Employees[Employee Name],Employees[[#This Row],[Employee Name]])&gt;1</f>
        <v>0</v>
      </c>
    </row>
    <row r="449" spans="1:9" ht="30" hidden="1" customHeight="1" x14ac:dyDescent="0.3">
      <c r="A449" s="44">
        <f>IF(ISBLANK(Employees[[#This Row],[Employee Name]]),"",A448+1)</f>
        <v>442</v>
      </c>
      <c r="B449" s="8" t="str">
        <f>CONCATENATE(Employees[[#This Row],[Lastname]]," ",Employees[[#This Row],[Firstname]], " ",LEFT(Employees[[#This Row],[Middlename]],1),IF(ISBLANK(Employees[[#This Row],[Middlename]])," ","."))</f>
        <v>MENDOZA ARRIES N.</v>
      </c>
      <c r="C449" s="8" t="s">
        <v>320</v>
      </c>
      <c r="D449" s="8" t="s">
        <v>333</v>
      </c>
      <c r="E449" s="8" t="s">
        <v>334</v>
      </c>
      <c r="F449" s="8" t="s">
        <v>125</v>
      </c>
      <c r="G449" s="18" t="s">
        <v>1997</v>
      </c>
      <c r="H449" s="8" t="s">
        <v>335</v>
      </c>
      <c r="I449" s="8" t="b">
        <f>COUNTIF(Employees[Employee Name],Employees[[#This Row],[Employee Name]])&gt;1</f>
        <v>0</v>
      </c>
    </row>
    <row r="450" spans="1:9" ht="30" hidden="1" customHeight="1" x14ac:dyDescent="0.3">
      <c r="A450" s="44">
        <f>IF(ISBLANK(Employees[[#This Row],[Employee Name]]),"",A449+1)</f>
        <v>443</v>
      </c>
      <c r="B450" s="8" t="str">
        <f>CONCATENATE(Employees[[#This Row],[Lastname]]," ",Employees[[#This Row],[Firstname]], " ",LEFT(Employees[[#This Row],[Middlename]],1),IF(ISBLANK(Employees[[#This Row],[Middlename]])," ","."))</f>
        <v>MENDOZA ERNESTO JR R.</v>
      </c>
      <c r="C450" s="18" t="s">
        <v>320</v>
      </c>
      <c r="D450" s="18" t="s">
        <v>2074</v>
      </c>
      <c r="E450" s="18" t="s">
        <v>330</v>
      </c>
      <c r="F450" s="18" t="s">
        <v>1290</v>
      </c>
      <c r="G450" s="8"/>
      <c r="H450" s="18" t="s">
        <v>2075</v>
      </c>
      <c r="I450" s="8" t="b">
        <f>COUNTIF(Employees[Employee Name],Employees[[#This Row],[Employee Name]])&gt;1</f>
        <v>0</v>
      </c>
    </row>
    <row r="451" spans="1:9" ht="30" hidden="1" customHeight="1" x14ac:dyDescent="0.3">
      <c r="A451" s="44">
        <f>IF(ISBLANK(Employees[[#This Row],[Employee Name]]),"",A450+1)</f>
        <v>444</v>
      </c>
      <c r="B451" s="8" t="str">
        <f>CONCATENATE(Employees[[#This Row],[Lastname]]," ",Employees[[#This Row],[Firstname]], " ",LEFT(Employees[[#This Row],[Middlename]],1),IF(ISBLANK(Employees[[#This Row],[Middlename]])," ","."))</f>
        <v>MENDOZA JUANITO N.</v>
      </c>
      <c r="C451" s="8" t="s">
        <v>320</v>
      </c>
      <c r="D451" s="8" t="s">
        <v>548</v>
      </c>
      <c r="E451" s="8" t="s">
        <v>334</v>
      </c>
      <c r="F451" s="8" t="s">
        <v>198</v>
      </c>
      <c r="G451" s="18" t="s">
        <v>1997</v>
      </c>
      <c r="H451" s="8" t="s">
        <v>199</v>
      </c>
      <c r="I451" s="8" t="b">
        <f>COUNTIF(Employees[Employee Name],Employees[[#This Row],[Employee Name]])&gt;1</f>
        <v>0</v>
      </c>
    </row>
    <row r="452" spans="1:9" ht="30" hidden="1" customHeight="1" x14ac:dyDescent="0.3">
      <c r="A452" s="44">
        <f>IF(ISBLANK(Employees[[#This Row],[Employee Name]]),"",A451+1)</f>
        <v>445</v>
      </c>
      <c r="B452" s="8" t="str">
        <f>CONCATENATE(Employees[[#This Row],[Lastname]]," ",Employees[[#This Row],[Firstname]], " ",LEFT(Employees[[#This Row],[Middlename]],1),IF(ISBLANK(Employees[[#This Row],[Middlename]])," ","."))</f>
        <v>MENDOZA LELISA L.</v>
      </c>
      <c r="C452" s="8" t="s">
        <v>320</v>
      </c>
      <c r="D452" s="8" t="s">
        <v>1337</v>
      </c>
      <c r="E452" s="8" t="s">
        <v>544</v>
      </c>
      <c r="F452" s="8" t="s">
        <v>476</v>
      </c>
      <c r="G452" s="18" t="s">
        <v>1997</v>
      </c>
      <c r="H452" s="8" t="s">
        <v>361</v>
      </c>
      <c r="I452" s="8" t="b">
        <f>COUNTIF(Employees[Employee Name],Employees[[#This Row],[Employee Name]])&gt;1</f>
        <v>0</v>
      </c>
    </row>
    <row r="453" spans="1:9" ht="30" hidden="1" customHeight="1" x14ac:dyDescent="0.3">
      <c r="A453" s="44">
        <f>IF(ISBLANK(Employees[[#This Row],[Employee Name]]),"",A452+1)</f>
        <v>446</v>
      </c>
      <c r="B453" s="8" t="str">
        <f>CONCATENATE(Employees[[#This Row],[Lastname]]," ",Employees[[#This Row],[Firstname]], " ",LEFT(Employees[[#This Row],[Middlename]],1),IF(ISBLANK(Employees[[#This Row],[Middlename]])," ","."))</f>
        <v>MENDOZA LOURDES G.</v>
      </c>
      <c r="C453" s="8" t="s">
        <v>320</v>
      </c>
      <c r="D453" s="8" t="s">
        <v>276</v>
      </c>
      <c r="E453" s="8" t="s">
        <v>166</v>
      </c>
      <c r="F453" s="8" t="s">
        <v>125</v>
      </c>
      <c r="G453" s="18" t="s">
        <v>1997</v>
      </c>
      <c r="H453" s="8" t="s">
        <v>156</v>
      </c>
      <c r="I453" s="8" t="b">
        <f>COUNTIF(Employees[Employee Name],Employees[[#This Row],[Employee Name]])&gt;1</f>
        <v>0</v>
      </c>
    </row>
    <row r="454" spans="1:9" ht="30" hidden="1" customHeight="1" x14ac:dyDescent="0.3">
      <c r="A454" s="44">
        <f>IF(ISBLANK(Employees[[#This Row],[Employee Name]]),"",A453+1)</f>
        <v>447</v>
      </c>
      <c r="B454" s="8" t="str">
        <f>CONCATENATE(Employees[[#This Row],[Lastname]]," ",Employees[[#This Row],[Firstname]], " ",LEFT(Employees[[#This Row],[Middlename]],1),IF(ISBLANK(Employees[[#This Row],[Middlename]])," ","."))</f>
        <v>MENDOZA MARIA ABIGAIL A.</v>
      </c>
      <c r="C454" s="8" t="s">
        <v>320</v>
      </c>
      <c r="D454" s="8" t="s">
        <v>1571</v>
      </c>
      <c r="E454" s="8" t="s">
        <v>1040</v>
      </c>
      <c r="F454" s="8" t="s">
        <v>685</v>
      </c>
      <c r="G454" s="8" t="s">
        <v>1997</v>
      </c>
      <c r="H454" s="8" t="s">
        <v>135</v>
      </c>
      <c r="I454" s="8" t="b">
        <f>COUNTIF(Employees[Employee Name],Employees[[#This Row],[Employee Name]])&gt;1</f>
        <v>0</v>
      </c>
    </row>
    <row r="455" spans="1:9" ht="30" hidden="1" customHeight="1" x14ac:dyDescent="0.3">
      <c r="A455" s="44">
        <f>IF(ISBLANK(Employees[[#This Row],[Employee Name]]),"",A454+1)</f>
        <v>448</v>
      </c>
      <c r="B455" s="8" t="str">
        <f>CONCATENATE(Employees[[#This Row],[Lastname]]," ",Employees[[#This Row],[Firstname]], " ",LEFT(Employees[[#This Row],[Middlename]],1),IF(ISBLANK(Employees[[#This Row],[Middlename]])," ","."))</f>
        <v>MENDOZA MARICEL C.</v>
      </c>
      <c r="C455" s="8" t="s">
        <v>320</v>
      </c>
      <c r="D455" s="8" t="s">
        <v>1572</v>
      </c>
      <c r="E455" s="8" t="s">
        <v>1573</v>
      </c>
      <c r="F455" s="8" t="s">
        <v>1290</v>
      </c>
      <c r="G455" s="18" t="s">
        <v>1290</v>
      </c>
      <c r="H455" s="8" t="s">
        <v>97</v>
      </c>
      <c r="I455" s="8" t="b">
        <f>COUNTIF(Employees[Employee Name],Employees[[#This Row],[Employee Name]])&gt;1</f>
        <v>0</v>
      </c>
    </row>
    <row r="456" spans="1:9" ht="30" hidden="1" customHeight="1" x14ac:dyDescent="0.3">
      <c r="A456" s="44">
        <f>IF(ISBLANK(Employees[[#This Row],[Employee Name]]),"",A455+1)</f>
        <v>449</v>
      </c>
      <c r="B456" s="8" t="str">
        <f>CONCATENATE(Employees[[#This Row],[Lastname]]," ",Employees[[#This Row],[Firstname]], " ",LEFT(Employees[[#This Row],[Middlename]],1),IF(ISBLANK(Employees[[#This Row],[Middlename]])," ","."))</f>
        <v>MENDOZA MARVIC M.</v>
      </c>
      <c r="C456" s="8" t="s">
        <v>320</v>
      </c>
      <c r="D456" s="8" t="s">
        <v>1574</v>
      </c>
      <c r="E456" s="8" t="s">
        <v>1575</v>
      </c>
      <c r="F456" s="8" t="s">
        <v>685</v>
      </c>
      <c r="G456" s="8" t="s">
        <v>1997</v>
      </c>
      <c r="H456" s="8" t="s">
        <v>97</v>
      </c>
      <c r="I456" s="8" t="b">
        <f>COUNTIF(Employees[Employee Name],Employees[[#This Row],[Employee Name]])&gt;1</f>
        <v>0</v>
      </c>
    </row>
    <row r="457" spans="1:9" ht="30" hidden="1" customHeight="1" x14ac:dyDescent="0.3">
      <c r="A457" s="44">
        <f>IF(ISBLANK(Employees[[#This Row],[Employee Name]]),"",A456+1)</f>
        <v>450</v>
      </c>
      <c r="B457" s="8" t="str">
        <f>CONCATENATE(Employees[[#This Row],[Lastname]]," ",Employees[[#This Row],[Firstname]], " ",LEFT(Employees[[#This Row],[Middlename]],1),IF(ISBLANK(Employees[[#This Row],[Middlename]])," ","."))</f>
        <v>MENDOZA NORA A.</v>
      </c>
      <c r="C457" s="8" t="s">
        <v>320</v>
      </c>
      <c r="D457" s="8" t="s">
        <v>505</v>
      </c>
      <c r="E457" s="8" t="s">
        <v>221</v>
      </c>
      <c r="F457" s="8" t="s">
        <v>125</v>
      </c>
      <c r="G457" s="18" t="s">
        <v>1997</v>
      </c>
      <c r="H457" s="8" t="s">
        <v>439</v>
      </c>
      <c r="I457" s="8" t="b">
        <f>COUNTIF(Employees[Employee Name],Employees[[#This Row],[Employee Name]])&gt;1</f>
        <v>0</v>
      </c>
    </row>
    <row r="458" spans="1:9" ht="30" hidden="1" customHeight="1" x14ac:dyDescent="0.3">
      <c r="A458" s="44">
        <f>IF(ISBLANK(Employees[[#This Row],[Employee Name]]),"",A457+1)</f>
        <v>451</v>
      </c>
      <c r="B458" s="8" t="str">
        <f>CONCATENATE(Employees[[#This Row],[Lastname]]," ",Employees[[#This Row],[Firstname]], " ",LEFT(Employees[[#This Row],[Middlename]],1),IF(ISBLANK(Employees[[#This Row],[Middlename]])," ","."))</f>
        <v>MENDOZA PATRICK O.</v>
      </c>
      <c r="C458" s="8" t="s">
        <v>320</v>
      </c>
      <c r="D458" s="8" t="s">
        <v>1576</v>
      </c>
      <c r="E458" s="8" t="s">
        <v>1577</v>
      </c>
      <c r="F458" s="8" t="s">
        <v>1705</v>
      </c>
      <c r="G458" s="18" t="s">
        <v>1705</v>
      </c>
      <c r="H458" s="8" t="s">
        <v>1706</v>
      </c>
      <c r="I458" s="8" t="b">
        <f>COUNTIF(Employees[Employee Name],Employees[[#This Row],[Employee Name]])&gt;1</f>
        <v>0</v>
      </c>
    </row>
    <row r="459" spans="1:9" ht="30" hidden="1" customHeight="1" x14ac:dyDescent="0.3">
      <c r="A459" s="44">
        <f>IF(ISBLANK(Employees[[#This Row],[Employee Name]]),"",A458+1)</f>
        <v>452</v>
      </c>
      <c r="B459" s="8" t="str">
        <f>CONCATENATE(Employees[[#This Row],[Lastname]]," ",Employees[[#This Row],[Firstname]], " ",LEFT(Employees[[#This Row],[Middlename]],1),IF(ISBLANK(Employees[[#This Row],[Middlename]])," ","."))</f>
        <v>MENDOZA PRESCILA S.</v>
      </c>
      <c r="C459" s="8" t="s">
        <v>320</v>
      </c>
      <c r="D459" s="8" t="s">
        <v>321</v>
      </c>
      <c r="E459" s="8" t="s">
        <v>161</v>
      </c>
      <c r="F459" s="8" t="s">
        <v>322</v>
      </c>
      <c r="G459" s="18" t="s">
        <v>1997</v>
      </c>
      <c r="H459" s="8" t="s">
        <v>271</v>
      </c>
      <c r="I459" s="8" t="b">
        <f>COUNTIF(Employees[Employee Name],Employees[[#This Row],[Employee Name]])&gt;1</f>
        <v>0</v>
      </c>
    </row>
    <row r="460" spans="1:9" ht="30" hidden="1" customHeight="1" x14ac:dyDescent="0.3">
      <c r="A460" s="44">
        <f>IF(ISBLANK(Employees[[#This Row],[Employee Name]]),"",A459+1)</f>
        <v>453</v>
      </c>
      <c r="B460" s="8" t="str">
        <f>CONCATENATE(Employees[[#This Row],[Lastname]]," ",Employees[[#This Row],[Firstname]], " ",LEFT(Employees[[#This Row],[Middlename]],1),IF(ISBLANK(Employees[[#This Row],[Middlename]])," ","."))</f>
        <v>MENDOZA ROMEO B.</v>
      </c>
      <c r="C460" s="8" t="s">
        <v>320</v>
      </c>
      <c r="D460" s="8" t="s">
        <v>792</v>
      </c>
      <c r="E460" s="8" t="s">
        <v>98</v>
      </c>
      <c r="F460" s="8" t="s">
        <v>850</v>
      </c>
      <c r="G460" s="8" t="s">
        <v>1997</v>
      </c>
      <c r="H460" s="8" t="s">
        <v>286</v>
      </c>
      <c r="I460" s="8" t="b">
        <f>COUNTIF(Employees[Employee Name],Employees[[#This Row],[Employee Name]])&gt;1</f>
        <v>0</v>
      </c>
    </row>
    <row r="461" spans="1:9" ht="30" hidden="1" customHeight="1" x14ac:dyDescent="0.3">
      <c r="A461" s="44">
        <f>IF(ISBLANK(Employees[[#This Row],[Employee Name]]),"",A460+1)</f>
        <v>454</v>
      </c>
      <c r="B461" s="8" t="str">
        <f>CONCATENATE(Employees[[#This Row],[Lastname]]," ",Employees[[#This Row],[Firstname]], " ",LEFT(Employees[[#This Row],[Middlename]],1),IF(ISBLANK(Employees[[#This Row],[Middlename]])," ","."))</f>
        <v>MERCADO ARLENNIE D.</v>
      </c>
      <c r="C461" s="8" t="s">
        <v>560</v>
      </c>
      <c r="D461" s="8" t="s">
        <v>1578</v>
      </c>
      <c r="E461" s="8" t="s">
        <v>1579</v>
      </c>
      <c r="F461" s="8" t="s">
        <v>1290</v>
      </c>
      <c r="G461" s="18" t="s">
        <v>1290</v>
      </c>
      <c r="H461" s="8" t="s">
        <v>152</v>
      </c>
      <c r="I461" s="8" t="b">
        <f>COUNTIF(Employees[Employee Name],Employees[[#This Row],[Employee Name]])&gt;1</f>
        <v>0</v>
      </c>
    </row>
    <row r="462" spans="1:9" ht="30" hidden="1" customHeight="1" x14ac:dyDescent="0.3">
      <c r="A462" s="44">
        <f>A460+1</f>
        <v>454</v>
      </c>
      <c r="B462" s="8" t="str">
        <f>CONCATENATE(Employees[[#This Row],[Lastname]]," ",Employees[[#This Row],[Firstname]], " ",LEFT(Employees[[#This Row],[Middlename]],1),IF(ISBLANK(Employees[[#This Row],[Middlename]])," ","."))</f>
        <v>MERCADO RENGIE M.</v>
      </c>
      <c r="C462" s="18" t="s">
        <v>560</v>
      </c>
      <c r="D462" s="18" t="s">
        <v>1581</v>
      </c>
      <c r="E462" s="18" t="s">
        <v>320</v>
      </c>
      <c r="F462" s="18" t="s">
        <v>1290</v>
      </c>
      <c r="G462" s="18" t="s">
        <v>1290</v>
      </c>
      <c r="H462" s="18" t="s">
        <v>537</v>
      </c>
      <c r="I462" s="8" t="b">
        <f>COUNTIF(Employees[Employee Name],Employees[[#This Row],[Employee Name]])&gt;1</f>
        <v>0</v>
      </c>
    </row>
    <row r="463" spans="1:9" ht="30" hidden="1" customHeight="1" x14ac:dyDescent="0.3">
      <c r="A463" s="44">
        <f>IF(ISBLANK(Employees[[#This Row],[Employee Name]]),"",A461+1)</f>
        <v>455</v>
      </c>
      <c r="B463" s="8" t="str">
        <f>CONCATENATE(Employees[[#This Row],[Lastname]]," ",Employees[[#This Row],[Firstname]], " ",LEFT(Employees[[#This Row],[Middlename]],1),IF(ISBLANK(Employees[[#This Row],[Middlename]])," ","."))</f>
        <v xml:space="preserve">MERCADO NAZARIO  </v>
      </c>
      <c r="C463" s="8" t="s">
        <v>560</v>
      </c>
      <c r="D463" s="8" t="s">
        <v>561</v>
      </c>
      <c r="E463" s="8"/>
      <c r="F463" s="18" t="s">
        <v>198</v>
      </c>
      <c r="G463" s="18" t="s">
        <v>1997</v>
      </c>
      <c r="H463" s="8" t="s">
        <v>289</v>
      </c>
      <c r="I463" s="8" t="b">
        <f>COUNTIF(Employees[Employee Name],Employees[[#This Row],[Employee Name]])&gt;1</f>
        <v>0</v>
      </c>
    </row>
    <row r="464" spans="1:9" ht="30" hidden="1" customHeight="1" x14ac:dyDescent="0.3">
      <c r="A464" s="44">
        <f>IF(ISBLANK(Employees[[#This Row],[Employee Name]]),"",A463+1)</f>
        <v>456</v>
      </c>
      <c r="B464" s="8" t="str">
        <f>CONCATENATE(Employees[[#This Row],[Lastname]]," ",Employees[[#This Row],[Firstname]], " ",LEFT(Employees[[#This Row],[Middlename]],1),IF(ISBLANK(Employees[[#This Row],[Middlename]])," ","."))</f>
        <v>MERCARDO RENGIE M.</v>
      </c>
      <c r="C464" s="8" t="s">
        <v>1580</v>
      </c>
      <c r="D464" s="8" t="s">
        <v>1581</v>
      </c>
      <c r="E464" s="8" t="s">
        <v>320</v>
      </c>
      <c r="F464" s="8" t="s">
        <v>1290</v>
      </c>
      <c r="G464" s="18" t="s">
        <v>1290</v>
      </c>
      <c r="H464" s="8" t="s">
        <v>537</v>
      </c>
      <c r="I464" s="8" t="b">
        <f>COUNTIF(Employees[Employee Name],Employees[[#This Row],[Employee Name]])&gt;1</f>
        <v>0</v>
      </c>
    </row>
    <row r="465" spans="1:9" ht="30" hidden="1" customHeight="1" x14ac:dyDescent="0.3">
      <c r="A465" s="44">
        <f>IF(ISBLANK(Employees[[#This Row],[Employee Name]]),"",A464+1)</f>
        <v>457</v>
      </c>
      <c r="B465" s="8" t="str">
        <f>CONCATENATE(Employees[[#This Row],[Lastname]]," ",Employees[[#This Row],[Firstname]], " ",LEFT(Employees[[#This Row],[Middlename]],1),IF(ISBLANK(Employees[[#This Row],[Middlename]])," ","."))</f>
        <v xml:space="preserve">MERHAN FRANCISCO  </v>
      </c>
      <c r="C465" s="8" t="s">
        <v>1582</v>
      </c>
      <c r="D465" s="8" t="s">
        <v>1583</v>
      </c>
      <c r="E465" s="8"/>
      <c r="F465" s="8" t="s">
        <v>1290</v>
      </c>
      <c r="G465" s="18" t="s">
        <v>1290</v>
      </c>
      <c r="H465" s="8" t="s">
        <v>289</v>
      </c>
      <c r="I465" s="8" t="b">
        <f>COUNTIF(Employees[Employee Name],Employees[[#This Row],[Employee Name]])&gt;1</f>
        <v>0</v>
      </c>
    </row>
    <row r="466" spans="1:9" ht="30" hidden="1" customHeight="1" x14ac:dyDescent="0.3">
      <c r="A466" s="44">
        <f>IF(ISBLANK(Employees[[#This Row],[Employee Name]]),"",A465+1)</f>
        <v>458</v>
      </c>
      <c r="B466" s="8" t="str">
        <f>CONCATENATE(Employees[[#This Row],[Lastname]]," ",Employees[[#This Row],[Firstname]], " ",LEFT(Employees[[#This Row],[Middlename]],1),IF(ISBLANK(Employees[[#This Row],[Middlename]])," ","."))</f>
        <v>GONZALES CRISTI NERISSE E.</v>
      </c>
      <c r="C466" s="18" t="s">
        <v>856</v>
      </c>
      <c r="D466" s="18" t="s">
        <v>2353</v>
      </c>
      <c r="E466" s="18" t="s">
        <v>378</v>
      </c>
      <c r="F466" s="18" t="s">
        <v>1290</v>
      </c>
      <c r="G466" s="18" t="s">
        <v>1290</v>
      </c>
      <c r="H466" s="18" t="s">
        <v>271</v>
      </c>
      <c r="I466" s="8" t="b">
        <f>COUNTIF(Employees[Employee Name],Employees[[#This Row],[Employee Name]])&gt;1</f>
        <v>0</v>
      </c>
    </row>
    <row r="467" spans="1:9" ht="30" hidden="1" customHeight="1" x14ac:dyDescent="0.3">
      <c r="A467" s="44">
        <f>IF(ISBLANK(Employees[[#This Row],[Employee Name]]),"",A466+1)</f>
        <v>459</v>
      </c>
      <c r="B467" s="8" t="str">
        <f>CONCATENATE(Employees[[#This Row],[Lastname]]," ",Employees[[#This Row],[Firstname]], " ",LEFT(Employees[[#This Row],[Middlename]],1),IF(ISBLANK(Employees[[#This Row],[Middlename]])," ","."))</f>
        <v>MANLAPAZ ROSALINDA R.</v>
      </c>
      <c r="C467" s="18" t="s">
        <v>2351</v>
      </c>
      <c r="D467" s="18" t="s">
        <v>229</v>
      </c>
      <c r="E467" s="18" t="s">
        <v>817</v>
      </c>
      <c r="F467" s="18" t="s">
        <v>1290</v>
      </c>
      <c r="G467" s="18" t="s">
        <v>1290</v>
      </c>
      <c r="H467" s="18" t="s">
        <v>103</v>
      </c>
      <c r="I467" s="8" t="b">
        <f>COUNTIF(Employees[Employee Name],Employees[[#This Row],[Employee Name]])&gt;1</f>
        <v>0</v>
      </c>
    </row>
    <row r="468" spans="1:9" ht="30" hidden="1" customHeight="1" x14ac:dyDescent="0.3">
      <c r="A468" s="44">
        <f>IF(ISBLANK(Employees[[#This Row],[Employee Name]]),"",A467+1)</f>
        <v>460</v>
      </c>
      <c r="B468" s="8" t="str">
        <f>CONCATENATE(Employees[[#This Row],[Lastname]]," ",Employees[[#This Row],[Firstname]], " ",LEFT(Employees[[#This Row],[Middlename]],1),IF(ISBLANK(Employees[[#This Row],[Middlename]])," ","."))</f>
        <v>MERJILLA JEANETTE B.</v>
      </c>
      <c r="C468" s="8" t="s">
        <v>1584</v>
      </c>
      <c r="D468" s="8" t="s">
        <v>1585</v>
      </c>
      <c r="E468" s="8" t="s">
        <v>187</v>
      </c>
      <c r="F468" s="8" t="s">
        <v>1290</v>
      </c>
      <c r="G468" s="18" t="s">
        <v>1290</v>
      </c>
      <c r="H468" s="8" t="s">
        <v>1706</v>
      </c>
      <c r="I468" s="8" t="b">
        <f>COUNTIF(Employees[Employee Name],Employees[[#This Row],[Employee Name]])&gt;1</f>
        <v>0</v>
      </c>
    </row>
    <row r="469" spans="1:9" ht="30" hidden="1" customHeight="1" x14ac:dyDescent="0.3">
      <c r="A469" s="44">
        <f>IF(ISBLANK(Employees[[#This Row],[Employee Name]]),"",A468+1)</f>
        <v>461</v>
      </c>
      <c r="B469" s="8" t="str">
        <f>CONCATENATE(Employees[[#This Row],[Lastname]]," ",Employees[[#This Row],[Firstname]], " ",LEFT(Employees[[#This Row],[Middlename]],1),IF(ISBLANK(Employees[[#This Row],[Middlename]])," ","."))</f>
        <v>MIRANDA BIENVENIDO D.</v>
      </c>
      <c r="C469" s="8" t="s">
        <v>689</v>
      </c>
      <c r="D469" s="8" t="s">
        <v>1562</v>
      </c>
      <c r="E469" s="8" t="s">
        <v>119</v>
      </c>
      <c r="F469" s="8" t="s">
        <v>125</v>
      </c>
      <c r="G469" s="8"/>
      <c r="H469" s="8" t="s">
        <v>209</v>
      </c>
      <c r="I469" s="8" t="b">
        <f>COUNTIF(Employees[Employee Name],Employees[[#This Row],[Employee Name]])&gt;1</f>
        <v>0</v>
      </c>
    </row>
    <row r="470" spans="1:9" ht="30" hidden="1" customHeight="1" x14ac:dyDescent="0.3">
      <c r="A470" s="44">
        <f>IF(ISBLANK(Employees[[#This Row],[Employee Name]]),"",A469+1)</f>
        <v>462</v>
      </c>
      <c r="B470" s="8" t="str">
        <f>CONCATENATE(Employees[[#This Row],[Lastname]]," ",Employees[[#This Row],[Firstname]], " ",LEFT(Employees[[#This Row],[Middlename]],1),IF(ISBLANK(Employees[[#This Row],[Middlename]])," ","."))</f>
        <v>MIRANDA MARIA LOIDA M.</v>
      </c>
      <c r="C470" s="8" t="s">
        <v>689</v>
      </c>
      <c r="D470" s="8" t="s">
        <v>869</v>
      </c>
      <c r="E470" s="8" t="s">
        <v>320</v>
      </c>
      <c r="F470" s="8" t="s">
        <v>870</v>
      </c>
      <c r="G470" s="18" t="s">
        <v>1997</v>
      </c>
      <c r="H470" s="8" t="s">
        <v>439</v>
      </c>
      <c r="I470" s="8" t="b">
        <f>COUNTIF(Employees[Employee Name],Employees[[#This Row],[Employee Name]])&gt;1</f>
        <v>0</v>
      </c>
    </row>
    <row r="471" spans="1:9" ht="30" hidden="1" customHeight="1" x14ac:dyDescent="0.3">
      <c r="A471" s="44">
        <f>IF(ISBLANK(Employees[[#This Row],[Employee Name]]),"",A470+1)</f>
        <v>463</v>
      </c>
      <c r="B471" s="8" t="str">
        <f>CONCATENATE(Employees[[#This Row],[Lastname]]," ",Employees[[#This Row],[Firstname]], " ",LEFT(Employees[[#This Row],[Middlename]],1),IF(ISBLANK(Employees[[#This Row],[Middlename]])," ","."))</f>
        <v>MIRANDA NICOLE MAY B.</v>
      </c>
      <c r="C471" s="8" t="s">
        <v>689</v>
      </c>
      <c r="D471" s="8" t="s">
        <v>1296</v>
      </c>
      <c r="E471" s="8" t="s">
        <v>145</v>
      </c>
      <c r="F471" s="8" t="s">
        <v>125</v>
      </c>
      <c r="G471" s="18" t="s">
        <v>1997</v>
      </c>
      <c r="H471" s="8" t="s">
        <v>103</v>
      </c>
      <c r="I471" s="8" t="b">
        <f>COUNTIF(Employees[Employee Name],Employees[[#This Row],[Employee Name]])&gt;1</f>
        <v>0</v>
      </c>
    </row>
    <row r="472" spans="1:9" ht="30" hidden="1" customHeight="1" x14ac:dyDescent="0.3">
      <c r="A472" s="44">
        <f>IF(ISBLANK(Employees[[#This Row],[Employee Name]]),"",A471+1)</f>
        <v>464</v>
      </c>
      <c r="B472" s="8" t="str">
        <f>CONCATENATE(Employees[[#This Row],[Lastname]]," ",Employees[[#This Row],[Firstname]], " ",LEFT(Employees[[#This Row],[Middlename]],1),IF(ISBLANK(Employees[[#This Row],[Middlename]])," ","."))</f>
        <v>MIRANDA ROBERTO D.</v>
      </c>
      <c r="C472" s="8" t="s">
        <v>689</v>
      </c>
      <c r="D472" s="8" t="s">
        <v>129</v>
      </c>
      <c r="E472" s="8" t="s">
        <v>119</v>
      </c>
      <c r="F472" s="8" t="s">
        <v>198</v>
      </c>
      <c r="G472" s="18" t="s">
        <v>1997</v>
      </c>
      <c r="H472" s="8" t="s">
        <v>135</v>
      </c>
      <c r="I472" s="8" t="b">
        <f>COUNTIF(Employees[Employee Name],Employees[[#This Row],[Employee Name]])&gt;1</f>
        <v>0</v>
      </c>
    </row>
    <row r="473" spans="1:9" ht="30" hidden="1" customHeight="1" x14ac:dyDescent="0.3">
      <c r="A473" s="44">
        <f>IF(ISBLANK(Employees[[#This Row],[Employee Name]]),"",A472+1)</f>
        <v>465</v>
      </c>
      <c r="B473" s="8" t="str">
        <f>CONCATENATE(Employees[[#This Row],[Lastname]]," ",Employees[[#This Row],[Firstname]], " ",LEFT(Employees[[#This Row],[Middlename]],1),IF(ISBLANK(Employees[[#This Row],[Middlename]])," ","."))</f>
        <v>MIRANDO EDITH B.</v>
      </c>
      <c r="C473" s="8" t="s">
        <v>687</v>
      </c>
      <c r="D473" s="8" t="s">
        <v>155</v>
      </c>
      <c r="E473" s="8" t="s">
        <v>815</v>
      </c>
      <c r="F473" s="8" t="s">
        <v>192</v>
      </c>
      <c r="G473" s="8" t="s">
        <v>1997</v>
      </c>
      <c r="H473" s="8" t="s">
        <v>135</v>
      </c>
      <c r="I473" s="8" t="b">
        <f>COUNTIF(Employees[Employee Name],Employees[[#This Row],[Employee Name]])&gt;1</f>
        <v>0</v>
      </c>
    </row>
    <row r="474" spans="1:9" ht="30" hidden="1" customHeight="1" x14ac:dyDescent="0.3">
      <c r="A474" s="44">
        <f>IF(ISBLANK(Employees[[#This Row],[Employee Name]]),"",A473+1)</f>
        <v>466</v>
      </c>
      <c r="B474" s="8" t="str">
        <f>CONCATENATE(Employees[[#This Row],[Lastname]]," ",Employees[[#This Row],[Firstname]], " ",LEFT(Employees[[#This Row],[Middlename]],1),IF(ISBLANK(Employees[[#This Row],[Middlename]])," ","."))</f>
        <v>MOLOD EMMA D.</v>
      </c>
      <c r="C474" s="8" t="s">
        <v>483</v>
      </c>
      <c r="D474" s="8" t="s">
        <v>484</v>
      </c>
      <c r="E474" s="8" t="s">
        <v>485</v>
      </c>
      <c r="F474" s="18" t="s">
        <v>2005</v>
      </c>
      <c r="G474" s="18" t="s">
        <v>1997</v>
      </c>
      <c r="H474" s="8" t="s">
        <v>135</v>
      </c>
      <c r="I474" s="8" t="b">
        <f>COUNTIF(Employees[Employee Name],Employees[[#This Row],[Employee Name]])&gt;1</f>
        <v>0</v>
      </c>
    </row>
    <row r="475" spans="1:9" ht="30" hidden="1" customHeight="1" x14ac:dyDescent="0.3">
      <c r="A475" s="44">
        <f>IF(ISBLANK(Employees[[#This Row],[Employee Name]]),"",A474+1)</f>
        <v>467</v>
      </c>
      <c r="B475" s="8" t="str">
        <f>CONCATENATE(Employees[[#This Row],[Lastname]]," ",Employees[[#This Row],[Firstname]], " ",LEFT(Employees[[#This Row],[Middlename]],1),IF(ISBLANK(Employees[[#This Row],[Middlename]])," ","."))</f>
        <v>MONREAL GREGORIO M.</v>
      </c>
      <c r="C475" s="8" t="s">
        <v>2175</v>
      </c>
      <c r="D475" s="8" t="s">
        <v>558</v>
      </c>
      <c r="E475" s="18" t="s">
        <v>2176</v>
      </c>
      <c r="F475" s="8" t="s">
        <v>2177</v>
      </c>
      <c r="G475" s="8" t="s">
        <v>1998</v>
      </c>
      <c r="H475" s="8" t="s">
        <v>126</v>
      </c>
      <c r="I475" s="8" t="b">
        <f>COUNTIF(Employees[Employee Name],Employees[[#This Row],[Employee Name]])&gt;1</f>
        <v>0</v>
      </c>
    </row>
    <row r="476" spans="1:9" ht="30" hidden="1" customHeight="1" x14ac:dyDescent="0.3">
      <c r="A476" s="44">
        <f>A474+1</f>
        <v>467</v>
      </c>
      <c r="B476" s="8" t="str">
        <f>CONCATENATE(Employees[[#This Row],[Lastname]]," ",Employees[[#This Row],[Firstname]], " ",LEFT(Employees[[#This Row],[Middlename]],1),IF(ISBLANK(Employees[[#This Row],[Middlename]])," ","."))</f>
        <v>ALEGRE MARC JESTER D.</v>
      </c>
      <c r="C476" s="18" t="s">
        <v>663</v>
      </c>
      <c r="D476" s="18" t="s">
        <v>2402</v>
      </c>
      <c r="E476" s="18" t="s">
        <v>119</v>
      </c>
      <c r="F476" s="18" t="s">
        <v>1705</v>
      </c>
      <c r="G476" s="18" t="s">
        <v>1705</v>
      </c>
      <c r="H476" s="18" t="s">
        <v>135</v>
      </c>
      <c r="I476" s="8" t="b">
        <f>COUNTIF(Employees[Employee Name],Employees[[#This Row],[Employee Name]])&gt;1</f>
        <v>0</v>
      </c>
    </row>
    <row r="477" spans="1:9" ht="30" hidden="1" customHeight="1" x14ac:dyDescent="0.3">
      <c r="A477" s="44">
        <f>IF(ISBLANK(Employees[[#This Row],[Employee Name]]),"",A475+1)</f>
        <v>468</v>
      </c>
      <c r="B477" s="8" t="str">
        <f>CONCATENATE(Employees[[#This Row],[Lastname]]," ",Employees[[#This Row],[Firstname]], " ",LEFT(Employees[[#This Row],[Middlename]],1),IF(ISBLANK(Employees[[#This Row],[Middlename]])," ","."))</f>
        <v>MONTEALEGRE CHARLIE JR. O.</v>
      </c>
      <c r="C477" s="8" t="s">
        <v>930</v>
      </c>
      <c r="D477" s="8" t="s">
        <v>931</v>
      </c>
      <c r="E477" s="8" t="s">
        <v>581</v>
      </c>
      <c r="F477" s="8" t="s">
        <v>96</v>
      </c>
      <c r="G477" s="8" t="s">
        <v>1997</v>
      </c>
      <c r="H477" s="8" t="s">
        <v>97</v>
      </c>
      <c r="I477" s="8" t="b">
        <f>COUNTIF(Employees[Employee Name],Employees[[#This Row],[Employee Name]])&gt;1</f>
        <v>0</v>
      </c>
    </row>
    <row r="478" spans="1:9" ht="30" hidden="1" customHeight="1" x14ac:dyDescent="0.3">
      <c r="A478" s="44">
        <f>IF(ISBLANK(Employees[[#This Row],[Employee Name]]),"",A477+1)</f>
        <v>469</v>
      </c>
      <c r="B478" s="8" t="str">
        <f>CONCATENATE(Employees[[#This Row],[Lastname]]," ",Employees[[#This Row],[Firstname]], " ",LEFT(Employees[[#This Row],[Middlename]],1),IF(ISBLANK(Employees[[#This Row],[Middlename]])," ","."))</f>
        <v>MONTENEGRO EDWIN D.</v>
      </c>
      <c r="C478" s="8" t="s">
        <v>184</v>
      </c>
      <c r="D478" s="8" t="s">
        <v>250</v>
      </c>
      <c r="E478" s="8" t="s">
        <v>247</v>
      </c>
      <c r="F478" s="18" t="s">
        <v>870</v>
      </c>
      <c r="G478" s="18" t="s">
        <v>1997</v>
      </c>
      <c r="H478" s="8" t="s">
        <v>271</v>
      </c>
      <c r="I478" s="8" t="b">
        <f>COUNTIF(Employees[Employee Name],Employees[[#This Row],[Employee Name]])&gt;1</f>
        <v>0</v>
      </c>
    </row>
    <row r="479" spans="1:9" ht="30" hidden="1" customHeight="1" x14ac:dyDescent="0.3">
      <c r="A479" s="44">
        <f>IF(ISBLANK(Employees[[#This Row],[Employee Name]]),"",A478+1)</f>
        <v>470</v>
      </c>
      <c r="B479" s="8" t="str">
        <f>CONCATENATE(Employees[[#This Row],[Lastname]]," ",Employees[[#This Row],[Firstname]], " ",LEFT(Employees[[#This Row],[Middlename]],1),IF(ISBLANK(Employees[[#This Row],[Middlename]])," ","."))</f>
        <v>MONTENEGRO HELEN L.</v>
      </c>
      <c r="C479" s="8" t="s">
        <v>184</v>
      </c>
      <c r="D479" s="8" t="s">
        <v>303</v>
      </c>
      <c r="E479" s="8" t="s">
        <v>227</v>
      </c>
      <c r="F479" s="8" t="s">
        <v>198</v>
      </c>
      <c r="G479" s="18" t="s">
        <v>1997</v>
      </c>
      <c r="H479" s="8" t="s">
        <v>296</v>
      </c>
      <c r="I479" s="8" t="b">
        <f>COUNTIF(Employees[Employee Name],Employees[[#This Row],[Employee Name]])&gt;1</f>
        <v>0</v>
      </c>
    </row>
    <row r="480" spans="1:9" ht="30" hidden="1" customHeight="1" x14ac:dyDescent="0.3">
      <c r="A480" s="44">
        <f>IF(ISBLANK(Employees[[#This Row],[Employee Name]]),"",A479+1)</f>
        <v>471</v>
      </c>
      <c r="B480" s="8" t="str">
        <f>CONCATENATE(Employees[[#This Row],[Lastname]]," ",Employees[[#This Row],[Firstname]], " ",LEFT(Employees[[#This Row],[Middlename]],1),IF(ISBLANK(Employees[[#This Row],[Middlename]])," ","."))</f>
        <v>MONTENEGRO HENRY S.</v>
      </c>
      <c r="C480" s="8" t="s">
        <v>184</v>
      </c>
      <c r="D480" s="8" t="s">
        <v>725</v>
      </c>
      <c r="E480" s="8" t="s">
        <v>161</v>
      </c>
      <c r="F480" s="8" t="s">
        <v>125</v>
      </c>
      <c r="G480" s="18" t="s">
        <v>1997</v>
      </c>
      <c r="H480" s="8" t="s">
        <v>361</v>
      </c>
      <c r="I480" s="8" t="b">
        <f>COUNTIF(Employees[Employee Name],Employees[[#This Row],[Employee Name]])&gt;1</f>
        <v>0</v>
      </c>
    </row>
    <row r="481" spans="1:9" ht="30" hidden="1" customHeight="1" x14ac:dyDescent="0.3">
      <c r="A481" s="44">
        <f>IF(ISBLANK(Employees[[#This Row],[Employee Name]]),"",A480+1)</f>
        <v>472</v>
      </c>
      <c r="B481" s="8" t="str">
        <f>CONCATENATE(Employees[[#This Row],[Lastname]]," ",Employees[[#This Row],[Firstname]], " ",LEFT(Employees[[#This Row],[Middlename]],1),IF(ISBLANK(Employees[[#This Row],[Middlename]])," ","."))</f>
        <v>MONTENEGRO MARISSA P.</v>
      </c>
      <c r="C481" s="8" t="s">
        <v>184</v>
      </c>
      <c r="D481" s="8" t="s">
        <v>185</v>
      </c>
      <c r="E481" s="8" t="s">
        <v>124</v>
      </c>
      <c r="F481" s="18" t="s">
        <v>870</v>
      </c>
      <c r="G481" s="18" t="s">
        <v>1997</v>
      </c>
      <c r="H481" s="8" t="s">
        <v>182</v>
      </c>
      <c r="I481" s="8" t="b">
        <f>COUNTIF(Employees[Employee Name],Employees[[#This Row],[Employee Name]])&gt;1</f>
        <v>0</v>
      </c>
    </row>
    <row r="482" spans="1:9" ht="30" hidden="1" customHeight="1" x14ac:dyDescent="0.3">
      <c r="A482" s="44">
        <f>IF(ISBLANK(Employees[[#This Row],[Employee Name]]),"",A481+1)</f>
        <v>473</v>
      </c>
      <c r="B482" s="8" t="str">
        <f>CONCATENATE(Employees[[#This Row],[Lastname]]," ",Employees[[#This Row],[Firstname]], " ",LEFT(Employees[[#This Row],[Middlename]],1),IF(ISBLANK(Employees[[#This Row],[Middlename]])," ","."))</f>
        <v>MONTENEGRO RODELIO A.</v>
      </c>
      <c r="C482" s="8" t="s">
        <v>184</v>
      </c>
      <c r="D482" s="8" t="s">
        <v>698</v>
      </c>
      <c r="E482" s="8" t="s">
        <v>88</v>
      </c>
      <c r="F482" s="8" t="s">
        <v>198</v>
      </c>
      <c r="G482" s="18" t="s">
        <v>1997</v>
      </c>
      <c r="H482" s="8" t="s">
        <v>271</v>
      </c>
      <c r="I482" s="8" t="b">
        <f>COUNTIF(Employees[Employee Name],Employees[[#This Row],[Employee Name]])&gt;1</f>
        <v>0</v>
      </c>
    </row>
    <row r="483" spans="1:9" ht="30" hidden="1" customHeight="1" x14ac:dyDescent="0.3">
      <c r="A483" s="44">
        <f>IF(ISBLANK(Employees[[#This Row],[Employee Name]]),"",A482+1)</f>
        <v>474</v>
      </c>
      <c r="B483" s="8" t="str">
        <f>CONCATENATE(Employees[[#This Row],[Lastname]]," ",Employees[[#This Row],[Firstname]], " ",LEFT(Employees[[#This Row],[Middlename]],1),IF(ISBLANK(Employees[[#This Row],[Middlename]])," ","."))</f>
        <v>MULINGTAPANG GUILLERMA O.</v>
      </c>
      <c r="C483" s="8" t="s">
        <v>1586</v>
      </c>
      <c r="D483" s="8" t="s">
        <v>713</v>
      </c>
      <c r="E483" s="8" t="s">
        <v>1587</v>
      </c>
      <c r="F483" s="8" t="s">
        <v>1290</v>
      </c>
      <c r="G483" s="18" t="s">
        <v>1290</v>
      </c>
      <c r="H483" s="8" t="s">
        <v>209</v>
      </c>
      <c r="I483" s="8" t="b">
        <f>COUNTIF(Employees[Employee Name],Employees[[#This Row],[Employee Name]])&gt;1</f>
        <v>0</v>
      </c>
    </row>
    <row r="484" spans="1:9" ht="30" hidden="1" customHeight="1" x14ac:dyDescent="0.3">
      <c r="A484" s="44">
        <f>IF(ISBLANK(Employees[[#This Row],[Employee Name]]),"",A483+1)</f>
        <v>475</v>
      </c>
      <c r="B484" s="8" t="str">
        <f>CONCATENATE(Employees[[#This Row],[Lastname]]," ",Employees[[#This Row],[Firstname]], " ",LEFT(Employees[[#This Row],[Middlename]],1),IF(ISBLANK(Employees[[#This Row],[Middlename]])," ","."))</f>
        <v>NACARIO GLENN B.</v>
      </c>
      <c r="C484" s="8" t="s">
        <v>1588</v>
      </c>
      <c r="D484" s="8" t="s">
        <v>1589</v>
      </c>
      <c r="E484" s="8" t="s">
        <v>342</v>
      </c>
      <c r="F484" s="8" t="s">
        <v>1290</v>
      </c>
      <c r="G484" s="18" t="s">
        <v>1290</v>
      </c>
      <c r="H484" s="8" t="s">
        <v>1302</v>
      </c>
      <c r="I484" s="8" t="b">
        <f>COUNTIF(Employees[Employee Name],Employees[[#This Row],[Employee Name]])&gt;1</f>
        <v>0</v>
      </c>
    </row>
    <row r="485" spans="1:9" ht="30" hidden="1" customHeight="1" x14ac:dyDescent="0.3">
      <c r="A485" s="44">
        <f>IF(ISBLANK(Employees[[#This Row],[Employee Name]]),"",A484+1)</f>
        <v>476</v>
      </c>
      <c r="B485" s="8" t="str">
        <f>CONCATENATE(Employees[[#This Row],[Lastname]]," ",Employees[[#This Row],[Firstname]], " ",LEFT(Employees[[#This Row],[Middlename]],1),IF(ISBLANK(Employees[[#This Row],[Middlename]])," ","."))</f>
        <v>NATANAUAN GILBERTO A.</v>
      </c>
      <c r="C485" s="18" t="s">
        <v>1590</v>
      </c>
      <c r="D485" s="18" t="s">
        <v>2307</v>
      </c>
      <c r="E485" s="18" t="s">
        <v>88</v>
      </c>
      <c r="F485" s="18" t="s">
        <v>198</v>
      </c>
      <c r="G485" s="8"/>
      <c r="H485" s="18" t="s">
        <v>2302</v>
      </c>
      <c r="I485" s="8" t="b">
        <f>COUNTIF(Employees[Employee Name],Employees[[#This Row],[Employee Name]])&gt;1</f>
        <v>0</v>
      </c>
    </row>
    <row r="486" spans="1:9" ht="30" hidden="1" customHeight="1" x14ac:dyDescent="0.3">
      <c r="A486" s="44">
        <f>IF(ISBLANK(Employees[[#This Row],[Employee Name]]),"",A485+1)</f>
        <v>477</v>
      </c>
      <c r="B486" s="8" t="str">
        <f>CONCATENATE(Employees[[#This Row],[Lastname]]," ",Employees[[#This Row],[Firstname]], " ",LEFT(Employees[[#This Row],[Middlename]],1),IF(ISBLANK(Employees[[#This Row],[Middlename]])," ","."))</f>
        <v>NATANAUAN MARY JANE G.</v>
      </c>
      <c r="C486" s="8" t="s">
        <v>1590</v>
      </c>
      <c r="D486" s="8" t="s">
        <v>1496</v>
      </c>
      <c r="E486" s="8" t="s">
        <v>1591</v>
      </c>
      <c r="F486" s="8" t="s">
        <v>1290</v>
      </c>
      <c r="G486" s="18" t="s">
        <v>1290</v>
      </c>
      <c r="H486" s="8" t="s">
        <v>199</v>
      </c>
      <c r="I486" s="8" t="b">
        <f>COUNTIF(Employees[Employee Name],Employees[[#This Row],[Employee Name]])&gt;1</f>
        <v>0</v>
      </c>
    </row>
    <row r="487" spans="1:9" ht="30" hidden="1" customHeight="1" x14ac:dyDescent="0.3">
      <c r="A487" s="44">
        <f>IF(ISBLANK(Employees[[#This Row],[Employee Name]]),"",A486+1)</f>
        <v>478</v>
      </c>
      <c r="B487" s="8" t="str">
        <f>CONCATENATE(Employees[[#This Row],[Lastname]]," ",Employees[[#This Row],[Firstname]], " ",LEFT(Employees[[#This Row],[Middlename]],1),IF(ISBLANK(Employees[[#This Row],[Middlename]])," ","."))</f>
        <v>NATANAUAN SENANDO C.</v>
      </c>
      <c r="C487" s="18" t="s">
        <v>1590</v>
      </c>
      <c r="D487" s="18" t="s">
        <v>2295</v>
      </c>
      <c r="E487" s="18" t="s">
        <v>134</v>
      </c>
      <c r="F487" s="18" t="s">
        <v>1290</v>
      </c>
      <c r="G487" s="8"/>
      <c r="H487" s="18" t="s">
        <v>199</v>
      </c>
      <c r="I487" s="8" t="b">
        <f>COUNTIF(Employees[Employee Name],Employees[[#This Row],[Employee Name]])&gt;1</f>
        <v>0</v>
      </c>
    </row>
    <row r="488" spans="1:9" ht="30" hidden="1" customHeight="1" x14ac:dyDescent="0.3">
      <c r="A488" s="44">
        <f>IF(ISBLANK(Employees[[#This Row],[Employee Name]]),"",A487+1)</f>
        <v>479</v>
      </c>
      <c r="B488" s="8" t="str">
        <f>CONCATENATE(Employees[[#This Row],[Lastname]]," ",Employees[[#This Row],[Firstname]], " ",LEFT(Employees[[#This Row],[Middlename]],1),IF(ISBLANK(Employees[[#This Row],[Middlename]])," ","."))</f>
        <v>NAVARRO JOHNA F.</v>
      </c>
      <c r="C488" s="18" t="s">
        <v>253</v>
      </c>
      <c r="D488" s="18" t="s">
        <v>2195</v>
      </c>
      <c r="E488" s="18" t="s">
        <v>237</v>
      </c>
      <c r="F488" s="18" t="s">
        <v>1705</v>
      </c>
      <c r="G488" s="8"/>
      <c r="H488" s="18" t="s">
        <v>2196</v>
      </c>
      <c r="I488" s="8" t="b">
        <f>COUNTIF(Employees[Employee Name],Employees[[#This Row],[Employee Name]])&gt;1</f>
        <v>0</v>
      </c>
    </row>
    <row r="489" spans="1:9" ht="30" hidden="1" customHeight="1" x14ac:dyDescent="0.3">
      <c r="A489" s="44">
        <f>IF(ISBLANK(Employees[[#This Row],[Employee Name]]),"",A488+1)</f>
        <v>480</v>
      </c>
      <c r="B489" s="8" t="str">
        <f>CONCATENATE(Employees[[#This Row],[Lastname]]," ",Employees[[#This Row],[Firstname]], " ",LEFT(Employees[[#This Row],[Middlename]],1),IF(ISBLANK(Employees[[#This Row],[Middlename]])," ","."))</f>
        <v>NAVARRO RITA A.</v>
      </c>
      <c r="C489" s="8" t="s">
        <v>253</v>
      </c>
      <c r="D489" s="8" t="s">
        <v>254</v>
      </c>
      <c r="E489" s="8" t="s">
        <v>1592</v>
      </c>
      <c r="F489" s="8" t="s">
        <v>198</v>
      </c>
      <c r="G489" s="18" t="s">
        <v>1997</v>
      </c>
      <c r="H489" s="8" t="s">
        <v>1065</v>
      </c>
      <c r="I489" s="8" t="b">
        <f>COUNTIF(Employees[Employee Name],Employees[[#This Row],[Employee Name]])&gt;1</f>
        <v>0</v>
      </c>
    </row>
    <row r="490" spans="1:9" ht="30" hidden="1" customHeight="1" x14ac:dyDescent="0.3">
      <c r="A490" s="44">
        <f>IF(ISBLANK(Employees[[#This Row],[Employee Name]]),"",A489+1)</f>
        <v>481</v>
      </c>
      <c r="B490" s="8" t="str">
        <f>CONCATENATE(Employees[[#This Row],[Lastname]]," ",Employees[[#This Row],[Firstname]], " ",LEFT(Employees[[#This Row],[Middlename]],1),IF(ISBLANK(Employees[[#This Row],[Middlename]])," ","."))</f>
        <v>NELSON CATHERINE L.</v>
      </c>
      <c r="C490" s="8" t="s">
        <v>1331</v>
      </c>
      <c r="D490" s="8" t="s">
        <v>1163</v>
      </c>
      <c r="E490" s="8" t="s">
        <v>234</v>
      </c>
      <c r="F490" s="8" t="s">
        <v>1332</v>
      </c>
      <c r="G490" s="18" t="s">
        <v>1997</v>
      </c>
      <c r="H490" s="8" t="s">
        <v>135</v>
      </c>
      <c r="I490" s="8" t="b">
        <f>COUNTIF(Employees[Employee Name],Employees[[#This Row],[Employee Name]])&gt;1</f>
        <v>0</v>
      </c>
    </row>
    <row r="491" spans="1:9" ht="30" hidden="1" customHeight="1" x14ac:dyDescent="0.3">
      <c r="A491" s="44">
        <f>IF(ISBLANK(Employees[[#This Row],[Employee Name]]),"",A490+1)</f>
        <v>482</v>
      </c>
      <c r="B491" s="8" t="str">
        <f>CONCATENATE(Employees[[#This Row],[Lastname]]," ",Employees[[#This Row],[Firstname]], " ",LEFT(Employees[[#This Row],[Middlename]],1),IF(ISBLANK(Employees[[#This Row],[Middlename]])," ","."))</f>
        <v>NIBAY ELEONOR E.</v>
      </c>
      <c r="C491" s="8" t="s">
        <v>1538</v>
      </c>
      <c r="D491" s="8" t="s">
        <v>1593</v>
      </c>
      <c r="E491" s="8" t="s">
        <v>1594</v>
      </c>
      <c r="F491" s="8" t="s">
        <v>1290</v>
      </c>
      <c r="G491" s="18" t="s">
        <v>1290</v>
      </c>
      <c r="H491" s="8" t="s">
        <v>135</v>
      </c>
      <c r="I491" s="8" t="b">
        <f>COUNTIF(Employees[Employee Name],Employees[[#This Row],[Employee Name]])&gt;1</f>
        <v>0</v>
      </c>
    </row>
    <row r="492" spans="1:9" ht="30" hidden="1" customHeight="1" x14ac:dyDescent="0.3">
      <c r="A492" s="44">
        <f>IF(ISBLANK(Employees[[#This Row],[Employee Name]]),"",A491+1)</f>
        <v>483</v>
      </c>
      <c r="B492" s="8" t="str">
        <f>CONCATENATE(Employees[[#This Row],[Lastname]]," ",Employees[[#This Row],[Firstname]], " ",LEFT(Employees[[#This Row],[Middlename]],1),IF(ISBLANK(Employees[[#This Row],[Middlename]])," ","."))</f>
        <v>NOVICIO PERLITA G.</v>
      </c>
      <c r="C492" s="8" t="s">
        <v>324</v>
      </c>
      <c r="D492" s="8" t="s">
        <v>325</v>
      </c>
      <c r="E492" s="8" t="s">
        <v>166</v>
      </c>
      <c r="F492" s="8" t="s">
        <v>170</v>
      </c>
      <c r="G492" s="18" t="s">
        <v>1997</v>
      </c>
      <c r="H492" s="8" t="s">
        <v>326</v>
      </c>
      <c r="I492" s="8" t="b">
        <f>COUNTIF(Employees[Employee Name],Employees[[#This Row],[Employee Name]])&gt;1</f>
        <v>0</v>
      </c>
    </row>
    <row r="493" spans="1:9" ht="30" hidden="1" customHeight="1" x14ac:dyDescent="0.3">
      <c r="A493" s="44">
        <f>IF(ISBLANK(Employees[[#This Row],[Employee Name]]),"",A492+1)</f>
        <v>484</v>
      </c>
      <c r="B493" s="8" t="str">
        <f>CONCATENATE(Employees[[#This Row],[Lastname]]," ",Employees[[#This Row],[Firstname]], " ",LEFT(Employees[[#This Row],[Middlename]],1),IF(ISBLANK(Employees[[#This Row],[Middlename]])," ","."))</f>
        <v>NUESTRO RICA MAY G.</v>
      </c>
      <c r="C493" s="8" t="s">
        <v>1595</v>
      </c>
      <c r="D493" s="8" t="s">
        <v>1596</v>
      </c>
      <c r="E493" s="8" t="s">
        <v>166</v>
      </c>
      <c r="F493" s="8" t="s">
        <v>1290</v>
      </c>
      <c r="G493" s="18" t="s">
        <v>1290</v>
      </c>
      <c r="H493" s="8" t="s">
        <v>1724</v>
      </c>
      <c r="I493" s="8" t="b">
        <f>COUNTIF(Employees[Employee Name],Employees[[#This Row],[Employee Name]])&gt;1</f>
        <v>0</v>
      </c>
    </row>
    <row r="494" spans="1:9" ht="30" hidden="1" customHeight="1" x14ac:dyDescent="0.3">
      <c r="A494" s="44">
        <f>IF(ISBLANK(Employees[[#This Row],[Employee Name]]),"",A493+1)</f>
        <v>485</v>
      </c>
      <c r="B494" s="8" t="str">
        <f>CONCATENATE(Employees[[#This Row],[Lastname]]," ",Employees[[#This Row],[Firstname]], " ",LEFT(Employees[[#This Row],[Middlename]],1),IF(ISBLANK(Employees[[#This Row],[Middlename]])," ","."))</f>
        <v>NUÑEZ RUBEN JR J.</v>
      </c>
      <c r="C494" s="8" t="s">
        <v>1597</v>
      </c>
      <c r="D494" s="8" t="s">
        <v>1598</v>
      </c>
      <c r="E494" s="8" t="s">
        <v>1599</v>
      </c>
      <c r="F494" s="8" t="s">
        <v>1705</v>
      </c>
      <c r="G494" s="18" t="s">
        <v>1705</v>
      </c>
      <c r="H494" s="8" t="s">
        <v>1706</v>
      </c>
      <c r="I494" s="8" t="b">
        <f>COUNTIF(Employees[Employee Name],Employees[[#This Row],[Employee Name]])&gt;1</f>
        <v>0</v>
      </c>
    </row>
    <row r="495" spans="1:9" ht="30" hidden="1" customHeight="1" x14ac:dyDescent="0.3">
      <c r="A495" s="44">
        <f>A493+1</f>
        <v>485</v>
      </c>
      <c r="B495" s="8" t="str">
        <f>CONCATENATE(Employees[[#This Row],[Lastname]]," ",Employees[[#This Row],[Firstname]], " ",LEFT(Employees[[#This Row],[Middlename]],1),IF(ISBLANK(Employees[[#This Row],[Middlename]])," ","."))</f>
        <v>OLIGARIO ARLYN MAE C.</v>
      </c>
      <c r="C495" s="18" t="s">
        <v>2415</v>
      </c>
      <c r="D495" s="18" t="s">
        <v>2416</v>
      </c>
      <c r="E495" s="18" t="s">
        <v>2417</v>
      </c>
      <c r="F495" s="18" t="s">
        <v>2418</v>
      </c>
      <c r="G495" s="18"/>
      <c r="H495" s="18" t="s">
        <v>2283</v>
      </c>
      <c r="I495" s="8" t="b">
        <f>COUNTIF(Employees[Employee Name],Employees[[#This Row],[Employee Name]])&gt;1</f>
        <v>0</v>
      </c>
    </row>
    <row r="496" spans="1:9" ht="30" hidden="1" customHeight="1" x14ac:dyDescent="0.3">
      <c r="A496" s="44">
        <f>IF(ISBLANK(Employees[[#This Row],[Employee Name]]),"",A494+1)</f>
        <v>486</v>
      </c>
      <c r="B496" s="8" t="str">
        <f>CONCATENATE(Employees[[#This Row],[Lastname]]," ",Employees[[#This Row],[Firstname]], " ",LEFT(Employees[[#This Row],[Middlename]],1),IF(ISBLANK(Employees[[#This Row],[Middlename]])," ","."))</f>
        <v>OBINA APOLINARIO B.</v>
      </c>
      <c r="C496" s="8" t="s">
        <v>1600</v>
      </c>
      <c r="D496" s="8" t="s">
        <v>1601</v>
      </c>
      <c r="E496" s="8" t="s">
        <v>1602</v>
      </c>
      <c r="F496" s="8" t="s">
        <v>1290</v>
      </c>
      <c r="G496" s="18" t="s">
        <v>1290</v>
      </c>
      <c r="H496" s="8" t="s">
        <v>289</v>
      </c>
      <c r="I496" s="8" t="b">
        <f>COUNTIF(Employees[Employee Name],Employees[[#This Row],[Employee Name]])&gt;1</f>
        <v>0</v>
      </c>
    </row>
    <row r="497" spans="1:9" ht="30" hidden="1" customHeight="1" x14ac:dyDescent="0.3">
      <c r="A497" s="44">
        <f>IF(ISBLANK(Employees[[#This Row],[Employee Name]]),"",A496+1)</f>
        <v>487</v>
      </c>
      <c r="B497" s="8" t="str">
        <f>CONCATENATE(Employees[[#This Row],[Lastname]]," ",Employees[[#This Row],[Firstname]], " ",LEFT(Employees[[#This Row],[Middlename]],1),IF(ISBLANK(Employees[[#This Row],[Middlename]])," ","."))</f>
        <v xml:space="preserve">OBINA JAIME  </v>
      </c>
      <c r="C497" s="8" t="s">
        <v>1600</v>
      </c>
      <c r="D497" s="8" t="s">
        <v>1368</v>
      </c>
      <c r="E497" s="8"/>
      <c r="F497" s="8" t="s">
        <v>1290</v>
      </c>
      <c r="G497" s="18" t="s">
        <v>1290</v>
      </c>
      <c r="H497" s="8" t="s">
        <v>289</v>
      </c>
      <c r="I497" s="8" t="b">
        <f>COUNTIF(Employees[Employee Name],Employees[[#This Row],[Employee Name]])&gt;1</f>
        <v>0</v>
      </c>
    </row>
    <row r="498" spans="1:9" ht="30" hidden="1" customHeight="1" x14ac:dyDescent="0.3">
      <c r="A498" s="44">
        <f>IF(ISBLANK(Employees[[#This Row],[Employee Name]]),"",A497+1)</f>
        <v>488</v>
      </c>
      <c r="B498" s="8" t="str">
        <f>CONCATENATE(Employees[[#This Row],[Lastname]]," ",Employees[[#This Row],[Firstname]], " ",LEFT(Employees[[#This Row],[Middlename]],1),IF(ISBLANK(Employees[[#This Row],[Middlename]])," ","."))</f>
        <v>OCAMPO EDRALYN B.</v>
      </c>
      <c r="C498" s="18" t="s">
        <v>838</v>
      </c>
      <c r="D498" s="18" t="s">
        <v>2015</v>
      </c>
      <c r="E498" s="18" t="s">
        <v>2016</v>
      </c>
      <c r="F498" s="18" t="s">
        <v>312</v>
      </c>
      <c r="G498" s="18" t="s">
        <v>1997</v>
      </c>
      <c r="H498" s="18" t="s">
        <v>89</v>
      </c>
      <c r="I498" s="8" t="b">
        <f>COUNTIF(Employees[Employee Name],Employees[[#This Row],[Employee Name]])&gt;1</f>
        <v>0</v>
      </c>
    </row>
    <row r="499" spans="1:9" ht="30" hidden="1" customHeight="1" x14ac:dyDescent="0.3">
      <c r="A499" s="44">
        <f>IF(ISBLANK(Employees[[#This Row],[Employee Name]]),"",A498+1)</f>
        <v>489</v>
      </c>
      <c r="B499" s="8" t="str">
        <f>CONCATENATE(Employees[[#This Row],[Lastname]]," ",Employees[[#This Row],[Firstname]], " ",LEFT(Employees[[#This Row],[Middlename]],1),IF(ISBLANK(Employees[[#This Row],[Middlename]])," ","."))</f>
        <v>OCAMPO MERLINDA R.</v>
      </c>
      <c r="C499" s="8" t="s">
        <v>838</v>
      </c>
      <c r="D499" s="8" t="s">
        <v>1603</v>
      </c>
      <c r="E499" s="8" t="s">
        <v>154</v>
      </c>
      <c r="F499" s="8" t="s">
        <v>1290</v>
      </c>
      <c r="G499" s="18" t="s">
        <v>1290</v>
      </c>
      <c r="H499" s="8" t="s">
        <v>97</v>
      </c>
      <c r="I499" s="8" t="b">
        <f>COUNTIF(Employees[Employee Name],Employees[[#This Row],[Employee Name]])&gt;1</f>
        <v>0</v>
      </c>
    </row>
    <row r="500" spans="1:9" ht="30" hidden="1" customHeight="1" x14ac:dyDescent="0.3">
      <c r="A500" s="44">
        <f>IF(ISBLANK(Employees[[#This Row],[Employee Name]]),"",A499+1)</f>
        <v>490</v>
      </c>
      <c r="B500" s="8" t="str">
        <f>CONCATENATE(Employees[[#This Row],[Lastname]]," ",Employees[[#This Row],[Firstname]], " ",LEFT(Employees[[#This Row],[Middlename]],1),IF(ISBLANK(Employees[[#This Row],[Middlename]])," ","."))</f>
        <v>OCAMPO NOVELYN U.</v>
      </c>
      <c r="C500" s="8" t="s">
        <v>838</v>
      </c>
      <c r="D500" s="8" t="s">
        <v>1604</v>
      </c>
      <c r="E500" s="8" t="s">
        <v>1605</v>
      </c>
      <c r="F500" s="8" t="s">
        <v>1290</v>
      </c>
      <c r="G500" s="18" t="s">
        <v>1290</v>
      </c>
      <c r="H500" s="8" t="s">
        <v>213</v>
      </c>
      <c r="I500" s="8" t="b">
        <f>COUNTIF(Employees[Employee Name],Employees[[#This Row],[Employee Name]])&gt;1</f>
        <v>0</v>
      </c>
    </row>
    <row r="501" spans="1:9" ht="30" hidden="1" customHeight="1" x14ac:dyDescent="0.3">
      <c r="A501" s="44">
        <f>IF(ISBLANK(Employees[[#This Row],[Employee Name]]),"",A500+1)</f>
        <v>491</v>
      </c>
      <c r="B501" s="8" t="str">
        <f>CONCATENATE(Employees[[#This Row],[Lastname]]," ",Employees[[#This Row],[Firstname]], " ",LEFT(Employees[[#This Row],[Middlename]],1),IF(ISBLANK(Employees[[#This Row],[Middlename]])," ","."))</f>
        <v>OCAMPO ORLANDO R.</v>
      </c>
      <c r="C501" s="8" t="s">
        <v>838</v>
      </c>
      <c r="D501" s="8" t="s">
        <v>839</v>
      </c>
      <c r="E501" s="8" t="s">
        <v>330</v>
      </c>
      <c r="F501" s="8" t="s">
        <v>198</v>
      </c>
      <c r="G501" s="18" t="s">
        <v>1997</v>
      </c>
      <c r="H501" s="8" t="s">
        <v>271</v>
      </c>
      <c r="I501" s="8" t="b">
        <f>COUNTIF(Employees[Employee Name],Employees[[#This Row],[Employee Name]])&gt;1</f>
        <v>0</v>
      </c>
    </row>
    <row r="502" spans="1:9" ht="30" hidden="1" customHeight="1" x14ac:dyDescent="0.3">
      <c r="A502" s="44">
        <f>IF(ISBLANK(Employees[[#This Row],[Employee Name]]),"",A501+1)</f>
        <v>492</v>
      </c>
      <c r="B502" s="8" t="str">
        <f>CONCATENATE(Employees[[#This Row],[Lastname]]," ",Employees[[#This Row],[Firstname]], " ",LEFT(Employees[[#This Row],[Middlename]],1),IF(ISBLANK(Employees[[#This Row],[Middlename]])," ","."))</f>
        <v>OLARTE GREATCHEL B.</v>
      </c>
      <c r="C502" s="8" t="s">
        <v>437</v>
      </c>
      <c r="D502" s="8" t="s">
        <v>438</v>
      </c>
      <c r="E502" s="8" t="s">
        <v>145</v>
      </c>
      <c r="F502" s="8" t="s">
        <v>174</v>
      </c>
      <c r="G502" s="18" t="s">
        <v>1997</v>
      </c>
      <c r="H502" s="8" t="s">
        <v>439</v>
      </c>
      <c r="I502" s="8" t="b">
        <f>COUNTIF(Employees[Employee Name],Employees[[#This Row],[Employee Name]])&gt;1</f>
        <v>0</v>
      </c>
    </row>
    <row r="503" spans="1:9" ht="30" hidden="1" customHeight="1" x14ac:dyDescent="0.3">
      <c r="A503" s="44">
        <f>IF(ISBLANK(Employees[[#This Row],[Employee Name]]),"",A502+1)</f>
        <v>493</v>
      </c>
      <c r="B503" s="8" t="str">
        <f>CONCATENATE(Employees[[#This Row],[Lastname]]," ",Employees[[#This Row],[Firstname]], " ",LEFT(Employees[[#This Row],[Middlename]],1),IF(ISBLANK(Employees[[#This Row],[Middlename]])," ","."))</f>
        <v>OLAZO LIZA E.</v>
      </c>
      <c r="C503" s="8" t="s">
        <v>1606</v>
      </c>
      <c r="D503" s="8" t="s">
        <v>1607</v>
      </c>
      <c r="E503" s="8" t="s">
        <v>378</v>
      </c>
      <c r="F503" s="8" t="s">
        <v>1705</v>
      </c>
      <c r="G503" s="18" t="s">
        <v>1705</v>
      </c>
      <c r="H503" s="8" t="s">
        <v>436</v>
      </c>
      <c r="I503" s="8" t="b">
        <f>COUNTIF(Employees[Employee Name],Employees[[#This Row],[Employee Name]])&gt;1</f>
        <v>0</v>
      </c>
    </row>
    <row r="504" spans="1:9" ht="30" hidden="1" customHeight="1" x14ac:dyDescent="0.3">
      <c r="A504" s="44">
        <f>IF(ISBLANK(Employees[[#This Row],[Employee Name]]),"",A503+1)</f>
        <v>494</v>
      </c>
      <c r="B504" s="8" t="str">
        <f>CONCATENATE(Employees[[#This Row],[Lastname]]," ",Employees[[#This Row],[Firstname]], " ",LEFT(Employees[[#This Row],[Middlename]],1),IF(ISBLANK(Employees[[#This Row],[Middlename]])," ","."))</f>
        <v>OLEGARIO LEONARD ERIC B.</v>
      </c>
      <c r="C504" s="8" t="s">
        <v>370</v>
      </c>
      <c r="D504" s="8" t="s">
        <v>1000</v>
      </c>
      <c r="E504" s="8" t="s">
        <v>145</v>
      </c>
      <c r="F504" s="8" t="s">
        <v>1001</v>
      </c>
      <c r="G504" s="18" t="s">
        <v>1997</v>
      </c>
      <c r="H504" s="8" t="s">
        <v>271</v>
      </c>
      <c r="I504" s="8" t="b">
        <f>COUNTIF(Employees[Employee Name],Employees[[#This Row],[Employee Name]])&gt;1</f>
        <v>0</v>
      </c>
    </row>
    <row r="505" spans="1:9" ht="30" hidden="1" customHeight="1" x14ac:dyDescent="0.3">
      <c r="A505" s="44">
        <f>IF(ISBLANK(Employees[[#This Row],[Employee Name]]),"",A504+1)</f>
        <v>495</v>
      </c>
      <c r="B505" s="8" t="str">
        <f>CONCATENATE(Employees[[#This Row],[Lastname]]," ",Employees[[#This Row],[Firstname]], " ",LEFT(Employees[[#This Row],[Middlename]],1),IF(ISBLANK(Employees[[#This Row],[Middlename]])," ","."))</f>
        <v>OLEGARIO NENITA A.</v>
      </c>
      <c r="C505" s="8" t="s">
        <v>370</v>
      </c>
      <c r="D505" s="8" t="s">
        <v>368</v>
      </c>
      <c r="E505" s="8" t="s">
        <v>88</v>
      </c>
      <c r="F505" s="8" t="s">
        <v>125</v>
      </c>
      <c r="G505" s="18" t="s">
        <v>1997</v>
      </c>
      <c r="H505" s="8" t="s">
        <v>369</v>
      </c>
      <c r="I505" s="8" t="b">
        <f>COUNTIF(Employees[Employee Name],Employees[[#This Row],[Employee Name]])&gt;1</f>
        <v>0</v>
      </c>
    </row>
    <row r="506" spans="1:9" ht="30" hidden="1" customHeight="1" x14ac:dyDescent="0.3">
      <c r="A506" s="44">
        <f>IF(ISBLANK(Employees[[#This Row],[Employee Name]]),"",A505+1)</f>
        <v>496</v>
      </c>
      <c r="B506" s="8" t="str">
        <f>CONCATENATE(Employees[[#This Row],[Lastname]]," ",Employees[[#This Row],[Firstname]], " ",LEFT(Employees[[#This Row],[Middlename]],1),IF(ISBLANK(Employees[[#This Row],[Middlename]])," ","."))</f>
        <v>OLEGARIO TEOFISTA B.</v>
      </c>
      <c r="C506" s="8" t="s">
        <v>370</v>
      </c>
      <c r="D506" s="8" t="s">
        <v>1079</v>
      </c>
      <c r="E506" s="8" t="s">
        <v>342</v>
      </c>
      <c r="F506" s="8" t="s">
        <v>414</v>
      </c>
      <c r="G506" s="8" t="s">
        <v>1997</v>
      </c>
      <c r="H506" s="8" t="s">
        <v>103</v>
      </c>
      <c r="I506" s="8" t="b">
        <f>COUNTIF(Employees[Employee Name],Employees[[#This Row],[Employee Name]])&gt;1</f>
        <v>0</v>
      </c>
    </row>
    <row r="507" spans="1:9" ht="30" hidden="1" customHeight="1" x14ac:dyDescent="0.3">
      <c r="A507" s="44">
        <f>IF(ISBLANK(Employees[[#This Row],[Employee Name]]),"",A506+1)</f>
        <v>497</v>
      </c>
      <c r="B507" s="8" t="str">
        <f>CONCATENATE(Employees[[#This Row],[Lastname]]," ",Employees[[#This Row],[Firstname]], " ",LEFT(Employees[[#This Row],[Middlename]],1),IF(ISBLANK(Employees[[#This Row],[Middlename]])," ","."))</f>
        <v>OLIMPO SHARIE MAE M.</v>
      </c>
      <c r="C507" s="18" t="s">
        <v>2065</v>
      </c>
      <c r="D507" s="18" t="s">
        <v>2066</v>
      </c>
      <c r="E507" s="18" t="s">
        <v>84</v>
      </c>
      <c r="F507" s="18" t="s">
        <v>1041</v>
      </c>
      <c r="G507" s="8"/>
      <c r="H507" s="18" t="s">
        <v>2054</v>
      </c>
      <c r="I507" s="8" t="b">
        <f>COUNTIF(Employees[Employee Name],Employees[[#This Row],[Employee Name]])&gt;1</f>
        <v>0</v>
      </c>
    </row>
    <row r="508" spans="1:9" ht="30" hidden="1" customHeight="1" x14ac:dyDescent="0.3">
      <c r="A508" s="44">
        <f>IF(ISBLANK(Employees[[#This Row],[Employee Name]]),"",A507+1)</f>
        <v>498</v>
      </c>
      <c r="B508" s="8" t="str">
        <f>CONCATENATE(Employees[[#This Row],[Lastname]]," ",Employees[[#This Row],[Firstname]], " ",LEFT(Employees[[#This Row],[Middlename]],1),IF(ISBLANK(Employees[[#This Row],[Middlename]])," ","."))</f>
        <v>OLINO PRECIOSA A.</v>
      </c>
      <c r="C508" s="8" t="s">
        <v>992</v>
      </c>
      <c r="D508" s="8" t="s">
        <v>993</v>
      </c>
      <c r="E508" s="8" t="s">
        <v>994</v>
      </c>
      <c r="F508" s="8" t="s">
        <v>198</v>
      </c>
      <c r="G508" s="18" t="s">
        <v>1997</v>
      </c>
      <c r="H508" s="8" t="s">
        <v>209</v>
      </c>
      <c r="I508" s="8" t="b">
        <f>COUNTIF(Employees[Employee Name],Employees[[#This Row],[Employee Name]])&gt;1</f>
        <v>0</v>
      </c>
    </row>
    <row r="509" spans="1:9" ht="30" hidden="1" customHeight="1" x14ac:dyDescent="0.3">
      <c r="A509" s="44">
        <f>IF(ISBLANK(Employees[[#This Row],[Employee Name]]),"",A508+1)</f>
        <v>499</v>
      </c>
      <c r="B509" s="8" t="str">
        <f>CONCATENATE(Employees[[#This Row],[Lastname]]," ",Employees[[#This Row],[Firstname]], " ",LEFT(Employees[[#This Row],[Middlename]],1),IF(ISBLANK(Employees[[#This Row],[Middlename]])," ","."))</f>
        <v>OLIVAR MARINA B.</v>
      </c>
      <c r="C509" s="8" t="s">
        <v>492</v>
      </c>
      <c r="D509" s="8" t="s">
        <v>493</v>
      </c>
      <c r="E509" s="8" t="s">
        <v>145</v>
      </c>
      <c r="F509" s="8" t="s">
        <v>125</v>
      </c>
      <c r="G509" s="18" t="s">
        <v>1997</v>
      </c>
      <c r="H509" s="8" t="s">
        <v>481</v>
      </c>
      <c r="I509" s="8" t="b">
        <f>COUNTIF(Employees[Employee Name],Employees[[#This Row],[Employee Name]])&gt;1</f>
        <v>0</v>
      </c>
    </row>
    <row r="510" spans="1:9" ht="30" hidden="1" customHeight="1" x14ac:dyDescent="0.3">
      <c r="A510" s="44">
        <f>IF(ISBLANK(Employees[[#This Row],[Employee Name]]),"",A509+1)</f>
        <v>500</v>
      </c>
      <c r="B510" s="8" t="str">
        <f>CONCATENATE(Employees[[#This Row],[Lastname]]," ",Employees[[#This Row],[Firstname]], " ",LEFT(Employees[[#This Row],[Middlename]],1),IF(ISBLANK(Employees[[#This Row],[Middlename]])," ","."))</f>
        <v>OPO CONEY V.</v>
      </c>
      <c r="C510" s="8" t="s">
        <v>1587</v>
      </c>
      <c r="D510" s="8" t="s">
        <v>1608</v>
      </c>
      <c r="E510" s="8" t="s">
        <v>723</v>
      </c>
      <c r="F510" s="8" t="s">
        <v>1290</v>
      </c>
      <c r="G510" s="18" t="s">
        <v>1290</v>
      </c>
      <c r="H510" s="8" t="s">
        <v>1725</v>
      </c>
      <c r="I510" s="8" t="b">
        <f>COUNTIF(Employees[Employee Name],Employees[[#This Row],[Employee Name]])&gt;1</f>
        <v>0</v>
      </c>
    </row>
    <row r="511" spans="1:9" ht="30" hidden="1" customHeight="1" x14ac:dyDescent="0.3">
      <c r="A511" s="44">
        <f>IF(ISBLANK(Employees[[#This Row],[Employee Name]]),"",A510+1)</f>
        <v>501</v>
      </c>
      <c r="B511" s="8" t="str">
        <f>CONCATENATE(Employees[[#This Row],[Lastname]]," ",Employees[[#This Row],[Firstname]], " ",LEFT(Employees[[#This Row],[Middlename]],1),IF(ISBLANK(Employees[[#This Row],[Middlename]])," ","."))</f>
        <v>OPO CORAZON R.</v>
      </c>
      <c r="C511" s="18" t="s">
        <v>1587</v>
      </c>
      <c r="D511" s="18" t="s">
        <v>1440</v>
      </c>
      <c r="E511" s="18" t="s">
        <v>330</v>
      </c>
      <c r="F511" s="18" t="s">
        <v>1290</v>
      </c>
      <c r="G511" s="8"/>
      <c r="H511" s="18" t="s">
        <v>199</v>
      </c>
      <c r="I511" s="8" t="b">
        <f>COUNTIF(Employees[Employee Name],Employees[[#This Row],[Employee Name]])&gt;1</f>
        <v>0</v>
      </c>
    </row>
    <row r="512" spans="1:9" ht="30" hidden="1" customHeight="1" x14ac:dyDescent="0.3">
      <c r="A512" s="44">
        <f>IF(ISBLANK(Employees[[#This Row],[Employee Name]]),"",A511+1)</f>
        <v>502</v>
      </c>
      <c r="B512" s="8" t="str">
        <f>CONCATENATE(Employees[[#This Row],[Lastname]]," ",Employees[[#This Row],[Firstname]], " ",LEFT(Employees[[#This Row],[Middlename]],1),IF(ISBLANK(Employees[[#This Row],[Middlename]])," ","."))</f>
        <v>ORSAL MARK LESTER B.</v>
      </c>
      <c r="C512" s="8" t="s">
        <v>1101</v>
      </c>
      <c r="D512" s="8" t="s">
        <v>1102</v>
      </c>
      <c r="E512" s="8" t="s">
        <v>815</v>
      </c>
      <c r="F512" s="8" t="s">
        <v>198</v>
      </c>
      <c r="G512" s="18" t="s">
        <v>1997</v>
      </c>
      <c r="H512" s="8" t="s">
        <v>141</v>
      </c>
      <c r="I512" s="8" t="b">
        <f>COUNTIF(Employees[Employee Name],Employees[[#This Row],[Employee Name]])&gt;1</f>
        <v>0</v>
      </c>
    </row>
    <row r="513" spans="1:9" ht="30" hidden="1" customHeight="1" x14ac:dyDescent="0.3">
      <c r="A513" s="44">
        <f>IF(ISBLANK(Employees[[#This Row],[Employee Name]]),"",A512+1)</f>
        <v>503</v>
      </c>
      <c r="B513" s="8" t="str">
        <f>CONCATENATE(Employees[[#This Row],[Lastname]]," ",Employees[[#This Row],[Firstname]], " ",LEFT(Employees[[#This Row],[Middlename]],1),IF(ISBLANK(Employees[[#This Row],[Middlename]])," ","."))</f>
        <v>ORTEGA RODEL R.</v>
      </c>
      <c r="C513" s="18" t="s">
        <v>1497</v>
      </c>
      <c r="D513" s="18" t="s">
        <v>2304</v>
      </c>
      <c r="E513" s="18" t="s">
        <v>330</v>
      </c>
      <c r="F513" s="18" t="s">
        <v>2220</v>
      </c>
      <c r="G513" s="8"/>
      <c r="H513" s="18" t="s">
        <v>2075</v>
      </c>
      <c r="I513" s="8" t="b">
        <f>COUNTIF(Employees[Employee Name],Employees[[#This Row],[Employee Name]])&gt;1</f>
        <v>0</v>
      </c>
    </row>
    <row r="514" spans="1:9" ht="30" hidden="1" customHeight="1" x14ac:dyDescent="0.3">
      <c r="A514" s="44">
        <f>IF(ISBLANK(Employees[[#This Row],[Employee Name]]),"",A513+1)</f>
        <v>504</v>
      </c>
      <c r="B514" s="8" t="str">
        <f>CONCATENATE(Employees[[#This Row],[Lastname]]," ",Employees[[#This Row],[Firstname]], " ",LEFT(Employees[[#This Row],[Middlename]],1),IF(ISBLANK(Employees[[#This Row],[Middlename]])," ","."))</f>
        <v>ORTIZ TRINIDAD D.</v>
      </c>
      <c r="C514" s="8" t="s">
        <v>531</v>
      </c>
      <c r="D514" s="8" t="s">
        <v>532</v>
      </c>
      <c r="E514" s="8" t="s">
        <v>533</v>
      </c>
      <c r="F514" s="8" t="s">
        <v>125</v>
      </c>
      <c r="G514" s="18" t="s">
        <v>1997</v>
      </c>
      <c r="H514" s="8" t="s">
        <v>209</v>
      </c>
      <c r="I514" s="8" t="b">
        <f>COUNTIF(Employees[Employee Name],Employees[[#This Row],[Employee Name]])&gt;1</f>
        <v>0</v>
      </c>
    </row>
    <row r="515" spans="1:9" ht="30" hidden="1" customHeight="1" x14ac:dyDescent="0.3">
      <c r="A515" s="44">
        <f>IF(ISBLANK(Employees[[#This Row],[Employee Name]]),"",A514+1)</f>
        <v>505</v>
      </c>
      <c r="B515" s="8" t="str">
        <f>CONCATENATE(Employees[[#This Row],[Lastname]]," ",Employees[[#This Row],[Firstname]], " ",LEFT(Employees[[#This Row],[Middlename]],1),IF(ISBLANK(Employees[[#This Row],[Middlename]])," ","."))</f>
        <v>OSTONAL IVY S.</v>
      </c>
      <c r="C515" s="8" t="s">
        <v>1024</v>
      </c>
      <c r="D515" s="8" t="s">
        <v>774</v>
      </c>
      <c r="E515" s="8" t="s">
        <v>773</v>
      </c>
      <c r="F515" s="8" t="s">
        <v>96</v>
      </c>
      <c r="G515" s="8" t="s">
        <v>1997</v>
      </c>
      <c r="H515" s="8" t="s">
        <v>97</v>
      </c>
      <c r="I515" s="8" t="b">
        <f>COUNTIF(Employees[Employee Name],Employees[[#This Row],[Employee Name]])&gt;1</f>
        <v>0</v>
      </c>
    </row>
    <row r="516" spans="1:9" ht="30" hidden="1" customHeight="1" x14ac:dyDescent="0.3">
      <c r="A516" s="44">
        <f>IF(ISBLANK(Employees[[#This Row],[Employee Name]]),"",A515+1)</f>
        <v>506</v>
      </c>
      <c r="B516" s="8" t="str">
        <f>CONCATENATE(Employees[[#This Row],[Lastname]]," ",Employees[[#This Row],[Firstname]], " ",LEFT(Employees[[#This Row],[Middlename]],1),IF(ISBLANK(Employees[[#This Row],[Middlename]])," ","."))</f>
        <v xml:space="preserve">OTACAN JAY  </v>
      </c>
      <c r="C516" s="8" t="s">
        <v>1609</v>
      </c>
      <c r="D516" s="8" t="s">
        <v>1610</v>
      </c>
      <c r="E516" s="8"/>
      <c r="F516" s="8" t="s">
        <v>1290</v>
      </c>
      <c r="G516" s="18" t="s">
        <v>1290</v>
      </c>
      <c r="H516" s="8" t="s">
        <v>289</v>
      </c>
      <c r="I516" s="8" t="b">
        <f>COUNTIF(Employees[Employee Name],Employees[[#This Row],[Employee Name]])&gt;1</f>
        <v>0</v>
      </c>
    </row>
    <row r="517" spans="1:9" ht="30" hidden="1" customHeight="1" x14ac:dyDescent="0.3">
      <c r="A517" s="44">
        <f>IF(ISBLANK(Employees[[#This Row],[Employee Name]]),"",A516+1)</f>
        <v>507</v>
      </c>
      <c r="B517" s="8" t="str">
        <f>CONCATENATE(Employees[[#This Row],[Lastname]]," ",Employees[[#This Row],[Firstname]], " ",LEFT(Employees[[#This Row],[Middlename]],1),IF(ISBLANK(Employees[[#This Row],[Middlename]])," ","."))</f>
        <v>PADILLA JANE Z.</v>
      </c>
      <c r="C517" s="8" t="s">
        <v>1611</v>
      </c>
      <c r="D517" s="8" t="s">
        <v>911</v>
      </c>
      <c r="E517" s="8" t="s">
        <v>1612</v>
      </c>
      <c r="F517" s="8" t="s">
        <v>1726</v>
      </c>
      <c r="G517" s="18" t="s">
        <v>1997</v>
      </c>
      <c r="H517" s="8" t="s">
        <v>141</v>
      </c>
      <c r="I517" s="8" t="b">
        <f>COUNTIF(Employees[Employee Name],Employees[[#This Row],[Employee Name]])&gt;1</f>
        <v>0</v>
      </c>
    </row>
    <row r="518" spans="1:9" ht="30" hidden="1" customHeight="1" x14ac:dyDescent="0.3">
      <c r="A518" s="44">
        <f>IF(ISBLANK(Employees[[#This Row],[Employee Name]]),"",A517+1)</f>
        <v>508</v>
      </c>
      <c r="B518" s="8" t="str">
        <f>CONCATENATE(Employees[[#This Row],[Lastname]]," ",Employees[[#This Row],[Firstname]], " ",LEFT(Employees[[#This Row],[Middlename]],1),IF(ISBLANK(Employees[[#This Row],[Middlename]])," ","."))</f>
        <v>PAGLINAWAN JESSIE M.</v>
      </c>
      <c r="C518" s="8" t="s">
        <v>1613</v>
      </c>
      <c r="D518" s="8" t="s">
        <v>1614</v>
      </c>
      <c r="E518" s="8" t="s">
        <v>84</v>
      </c>
      <c r="F518" s="8" t="s">
        <v>1290</v>
      </c>
      <c r="G518" s="18" t="s">
        <v>1290</v>
      </c>
      <c r="H518" s="8" t="s">
        <v>289</v>
      </c>
      <c r="I518" s="8" t="b">
        <f>COUNTIF(Employees[Employee Name],Employees[[#This Row],[Employee Name]])&gt;1</f>
        <v>0</v>
      </c>
    </row>
    <row r="519" spans="1:9" ht="30" hidden="1" customHeight="1" x14ac:dyDescent="0.3">
      <c r="A519" s="44">
        <f>IF(ISBLANK(Employees[[#This Row],[Employee Name]]),"",A518+1)</f>
        <v>509</v>
      </c>
      <c r="B519" s="8" t="str">
        <f>CONCATENATE(Employees[[#This Row],[Lastname]]," ",Employees[[#This Row],[Firstname]], " ",LEFT(Employees[[#This Row],[Middlename]],1),IF(ISBLANK(Employees[[#This Row],[Middlename]])," ","."))</f>
        <v>PAITON MARY ANN M.</v>
      </c>
      <c r="C519" s="8" t="s">
        <v>113</v>
      </c>
      <c r="D519" s="8" t="s">
        <v>114</v>
      </c>
      <c r="E519" s="8" t="s">
        <v>84</v>
      </c>
      <c r="F519" s="18" t="s">
        <v>870</v>
      </c>
      <c r="G519" s="18" t="s">
        <v>1997</v>
      </c>
      <c r="H519" s="8" t="s">
        <v>115</v>
      </c>
      <c r="I519" s="8" t="b">
        <f>COUNTIF(Employees[Employee Name],Employees[[#This Row],[Employee Name]])&gt;1</f>
        <v>0</v>
      </c>
    </row>
    <row r="520" spans="1:9" ht="30" hidden="1" customHeight="1" x14ac:dyDescent="0.3">
      <c r="A520" s="44">
        <f>IF(ISBLANK(Employees[[#This Row],[Employee Name]]),"",A519+1)</f>
        <v>510</v>
      </c>
      <c r="B520" s="8" t="str">
        <f>CONCATENATE(Employees[[#This Row],[Lastname]]," ",Employees[[#This Row],[Firstname]], " ",LEFT(Employees[[#This Row],[Middlename]],1),IF(ISBLANK(Employees[[#This Row],[Middlename]])," ","."))</f>
        <v>PAJENAGO FRANCIS B.</v>
      </c>
      <c r="C520" s="8" t="s">
        <v>1026</v>
      </c>
      <c r="D520" s="8" t="s">
        <v>600</v>
      </c>
      <c r="E520" s="8" t="s">
        <v>145</v>
      </c>
      <c r="F520" s="8" t="s">
        <v>1290</v>
      </c>
      <c r="G520" s="18" t="s">
        <v>1290</v>
      </c>
      <c r="H520" s="8" t="s">
        <v>213</v>
      </c>
      <c r="I520" s="8" t="b">
        <f>COUNTIF(Employees[Employee Name],Employees[[#This Row],[Employee Name]])&gt;1</f>
        <v>0</v>
      </c>
    </row>
    <row r="521" spans="1:9" ht="30" hidden="1" customHeight="1" x14ac:dyDescent="0.3">
      <c r="A521" s="44">
        <f>IF(ISBLANK(Employees[[#This Row],[Employee Name]]),"",A520+1)</f>
        <v>511</v>
      </c>
      <c r="B521" s="8" t="str">
        <f>CONCATENATE(Employees[[#This Row],[Lastname]]," ",Employees[[#This Row],[Firstname]], " ",LEFT(Employees[[#This Row],[Middlename]],1),IF(ISBLANK(Employees[[#This Row],[Middlename]])," ","."))</f>
        <v>PAJENAGO MAIDEN A.</v>
      </c>
      <c r="C521" s="8" t="s">
        <v>1026</v>
      </c>
      <c r="D521" s="8" t="s">
        <v>1027</v>
      </c>
      <c r="E521" s="8" t="s">
        <v>1028</v>
      </c>
      <c r="F521" s="8" t="s">
        <v>1029</v>
      </c>
      <c r="G521" s="18" t="s">
        <v>1290</v>
      </c>
      <c r="H521" s="8" t="s">
        <v>135</v>
      </c>
      <c r="I521" s="8" t="b">
        <f>COUNTIF(Employees[Employee Name],Employees[[#This Row],[Employee Name]])&gt;1</f>
        <v>0</v>
      </c>
    </row>
    <row r="522" spans="1:9" ht="30" hidden="1" customHeight="1" x14ac:dyDescent="0.3">
      <c r="A522" s="44">
        <f>IF(ISBLANK(Employees[[#This Row],[Employee Name]]),"",A521+1)</f>
        <v>512</v>
      </c>
      <c r="B522" s="8" t="str">
        <f>CONCATENATE(Employees[[#This Row],[Lastname]]," ",Employees[[#This Row],[Firstname]], " ",LEFT(Employees[[#This Row],[Middlename]],1),IF(ISBLANK(Employees[[#This Row],[Middlename]])," ","."))</f>
        <v>PALAD EMERSON U.</v>
      </c>
      <c r="C522" s="18" t="s">
        <v>2043</v>
      </c>
      <c r="D522" s="18" t="s">
        <v>2044</v>
      </c>
      <c r="E522" s="18" t="s">
        <v>2045</v>
      </c>
      <c r="F522" s="18" t="s">
        <v>2046</v>
      </c>
      <c r="G522" s="8" t="s">
        <v>1998</v>
      </c>
      <c r="H522" s="18" t="s">
        <v>537</v>
      </c>
      <c r="I522" s="8" t="b">
        <f>COUNTIF(Employees[Employee Name],Employees[[#This Row],[Employee Name]])&gt;1</f>
        <v>0</v>
      </c>
    </row>
    <row r="523" spans="1:9" ht="30" hidden="1" customHeight="1" x14ac:dyDescent="0.3">
      <c r="A523" s="44">
        <f>IF(ISBLANK(Employees[[#This Row],[Employee Name]]),"",A522+1)</f>
        <v>513</v>
      </c>
      <c r="B523" s="8" t="str">
        <f>CONCATENATE(Employees[[#This Row],[Lastname]]," ",Employees[[#This Row],[Firstname]], " ",LEFT(Employees[[#This Row],[Middlename]],1),IF(ISBLANK(Employees[[#This Row],[Middlename]])," ","."))</f>
        <v>PALADAN EMERSON M.</v>
      </c>
      <c r="C523" s="18" t="s">
        <v>551</v>
      </c>
      <c r="D523" s="18" t="s">
        <v>2044</v>
      </c>
      <c r="E523" s="18" t="s">
        <v>84</v>
      </c>
      <c r="F523" s="18" t="s">
        <v>1290</v>
      </c>
      <c r="G523" s="8" t="s">
        <v>1997</v>
      </c>
      <c r="H523" s="18" t="s">
        <v>156</v>
      </c>
      <c r="I523" s="8" t="b">
        <f>COUNTIF(Employees[Employee Name],Employees[[#This Row],[Employee Name]])&gt;1</f>
        <v>0</v>
      </c>
    </row>
    <row r="524" spans="1:9" ht="30" hidden="1" customHeight="1" x14ac:dyDescent="0.3">
      <c r="A524" s="44">
        <f>IF(ISBLANK(Employees[[#This Row],[Employee Name]]),"",A523+1)</f>
        <v>514</v>
      </c>
      <c r="B524" s="8" t="str">
        <f>CONCATENATE(Employees[[#This Row],[Lastname]]," ",Employees[[#This Row],[Firstname]], " ",LEFT(Employees[[#This Row],[Middlename]],1),IF(ISBLANK(Employees[[#This Row],[Middlename]])," ","."))</f>
        <v xml:space="preserve">PALADAN VICENTE  </v>
      </c>
      <c r="C524" s="8" t="s">
        <v>551</v>
      </c>
      <c r="D524" s="8" t="s">
        <v>552</v>
      </c>
      <c r="E524" s="8"/>
      <c r="F524" s="18" t="s">
        <v>870</v>
      </c>
      <c r="G524" s="18" t="s">
        <v>1997</v>
      </c>
      <c r="H524" s="8" t="s">
        <v>289</v>
      </c>
      <c r="I524" s="8" t="b">
        <f>COUNTIF(Employees[Employee Name],Employees[[#This Row],[Employee Name]])&gt;1</f>
        <v>0</v>
      </c>
    </row>
    <row r="525" spans="1:9" ht="30" hidden="1" customHeight="1" x14ac:dyDescent="0.3">
      <c r="A525" s="44">
        <f>IF(ISBLANK(Employees[[#This Row],[Employee Name]]),"",A524+1)</f>
        <v>515</v>
      </c>
      <c r="B525" s="8" t="str">
        <f>CONCATENATE(Employees[[#This Row],[Lastname]]," ",Employees[[#This Row],[Firstname]], " ",LEFT(Employees[[#This Row],[Middlename]],1),IF(ISBLANK(Employees[[#This Row],[Middlename]])," ","."))</f>
        <v>PALOMA ERICKA SHAYNE E.</v>
      </c>
      <c r="C525" s="8" t="s">
        <v>1615</v>
      </c>
      <c r="D525" s="8" t="s">
        <v>1616</v>
      </c>
      <c r="E525" s="8" t="s">
        <v>378</v>
      </c>
      <c r="F525" s="8" t="s">
        <v>1290</v>
      </c>
      <c r="G525" s="18" t="s">
        <v>1290</v>
      </c>
      <c r="H525" s="8" t="s">
        <v>1706</v>
      </c>
      <c r="I525" s="8" t="b">
        <f>COUNTIF(Employees[Employee Name],Employees[[#This Row],[Employee Name]])&gt;1</f>
        <v>0</v>
      </c>
    </row>
    <row r="526" spans="1:9" ht="30" hidden="1" customHeight="1" x14ac:dyDescent="0.3">
      <c r="A526" s="44">
        <f>IF(ISBLANK(Employees[[#This Row],[Employee Name]]),"",A525+1)</f>
        <v>516</v>
      </c>
      <c r="B526" s="8" t="str">
        <f>CONCATENATE(Employees[[#This Row],[Lastname]]," ",Employees[[#This Row],[Firstname]], " ",LEFT(Employees[[#This Row],[Middlename]],1),IF(ISBLANK(Employees[[#This Row],[Middlename]])," ","."))</f>
        <v>PAMAT CELESTINA R.</v>
      </c>
      <c r="C526" s="18" t="s">
        <v>2080</v>
      </c>
      <c r="D526" s="18" t="s">
        <v>2081</v>
      </c>
      <c r="E526" s="18" t="s">
        <v>330</v>
      </c>
      <c r="F526" s="18" t="s">
        <v>1290</v>
      </c>
      <c r="G526" s="8"/>
      <c r="H526" s="18" t="s">
        <v>209</v>
      </c>
      <c r="I526" s="8" t="b">
        <f>COUNTIF(Employees[Employee Name],Employees[[#This Row],[Employee Name]])&gt;1</f>
        <v>0</v>
      </c>
    </row>
    <row r="527" spans="1:9" ht="30" hidden="1" customHeight="1" x14ac:dyDescent="0.3">
      <c r="A527" s="44">
        <f>IF(ISBLANK(Employees[[#This Row],[Employee Name]]),"",A526+1)</f>
        <v>517</v>
      </c>
      <c r="B527" s="8" t="str">
        <f>CONCATENATE(Employees[[#This Row],[Lastname]]," ",Employees[[#This Row],[Firstname]], " ",LEFT(Employees[[#This Row],[Middlename]],1),IF(ISBLANK(Employees[[#This Row],[Middlename]])," ","."))</f>
        <v>PANALIGAN ERICSON R.</v>
      </c>
      <c r="C527" s="8" t="s">
        <v>667</v>
      </c>
      <c r="D527" s="8" t="s">
        <v>1617</v>
      </c>
      <c r="E527" s="8" t="s">
        <v>330</v>
      </c>
      <c r="F527" s="8" t="s">
        <v>1290</v>
      </c>
      <c r="G527" s="18" t="s">
        <v>1290</v>
      </c>
      <c r="H527" s="8" t="s">
        <v>199</v>
      </c>
      <c r="I527" s="8" t="b">
        <f>COUNTIF(Employees[Employee Name],Employees[[#This Row],[Employee Name]])&gt;1</f>
        <v>0</v>
      </c>
    </row>
    <row r="528" spans="1:9" ht="30" hidden="1" customHeight="1" x14ac:dyDescent="0.3">
      <c r="A528" s="44">
        <f>IF(ISBLANK(Employees[[#This Row],[Employee Name]]),"",A527+1)</f>
        <v>518</v>
      </c>
      <c r="B528" s="8" t="str">
        <f>CONCATENATE(Employees[[#This Row],[Lastname]]," ",Employees[[#This Row],[Firstname]], " ",LEFT(Employees[[#This Row],[Middlename]],1),IF(ISBLANK(Employees[[#This Row],[Middlename]])," ","."))</f>
        <v>PANALIGAN GIL L.</v>
      </c>
      <c r="C528" s="8" t="s">
        <v>667</v>
      </c>
      <c r="D528" s="8" t="s">
        <v>668</v>
      </c>
      <c r="E528" s="8" t="s">
        <v>669</v>
      </c>
      <c r="F528" s="8" t="s">
        <v>198</v>
      </c>
      <c r="G528" s="18" t="s">
        <v>1997</v>
      </c>
      <c r="H528" s="8" t="s">
        <v>642</v>
      </c>
      <c r="I528" s="8" t="b">
        <f>COUNTIF(Employees[Employee Name],Employees[[#This Row],[Employee Name]])&gt;1</f>
        <v>0</v>
      </c>
    </row>
    <row r="529" spans="1:9" ht="30" hidden="1" customHeight="1" x14ac:dyDescent="0.3">
      <c r="A529" s="44">
        <f>IF(ISBLANK(Employees[[#This Row],[Employee Name]]),"",A528+1)</f>
        <v>519</v>
      </c>
      <c r="B529" s="8" t="str">
        <f>CONCATENATE(Employees[[#This Row],[Lastname]]," ",Employees[[#This Row],[Firstname]], " ",LEFT(Employees[[#This Row],[Middlename]],1),IF(ISBLANK(Employees[[#This Row],[Middlename]])," ","."))</f>
        <v>PANGANIBAN CAROLINA L.</v>
      </c>
      <c r="C529" s="8" t="s">
        <v>176</v>
      </c>
      <c r="D529" s="8" t="s">
        <v>542</v>
      </c>
      <c r="E529" s="8" t="s">
        <v>227</v>
      </c>
      <c r="F529" s="8" t="s">
        <v>1290</v>
      </c>
      <c r="G529" s="18" t="s">
        <v>1290</v>
      </c>
      <c r="H529" s="8" t="s">
        <v>1706</v>
      </c>
      <c r="I529" s="8" t="b">
        <f>COUNTIF(Employees[Employee Name],Employees[[#This Row],[Employee Name]])&gt;1</f>
        <v>0</v>
      </c>
    </row>
    <row r="530" spans="1:9" ht="30" hidden="1" customHeight="1" x14ac:dyDescent="0.3">
      <c r="A530" s="44">
        <f>IF(ISBLANK(Employees[[#This Row],[Employee Name]]),"",A529+1)</f>
        <v>520</v>
      </c>
      <c r="B530" s="8" t="str">
        <f>CONCATENATE(Employees[[#This Row],[Lastname]]," ",Employees[[#This Row],[Firstname]], " ",LEFT(Employees[[#This Row],[Middlename]],1),IF(ISBLANK(Employees[[#This Row],[Middlename]])," ","."))</f>
        <v>PANGANIBAN CRISTETA M.</v>
      </c>
      <c r="C530" s="8" t="s">
        <v>176</v>
      </c>
      <c r="D530" s="8" t="s">
        <v>177</v>
      </c>
      <c r="E530" s="8" t="s">
        <v>786</v>
      </c>
      <c r="F530" s="8" t="s">
        <v>125</v>
      </c>
      <c r="G530" s="18" t="s">
        <v>1997</v>
      </c>
      <c r="H530" s="8" t="s">
        <v>178</v>
      </c>
      <c r="I530" s="8" t="b">
        <f>COUNTIF(Employees[Employee Name],Employees[[#This Row],[Employee Name]])&gt;1</f>
        <v>0</v>
      </c>
    </row>
    <row r="531" spans="1:9" ht="30" hidden="1" customHeight="1" x14ac:dyDescent="0.3">
      <c r="A531" s="44">
        <f>IF(ISBLANK(Employees[[#This Row],[Employee Name]]),"",A530+1)</f>
        <v>521</v>
      </c>
      <c r="B531" s="8" t="str">
        <f>CONCATENATE(Employees[[#This Row],[Lastname]]," ",Employees[[#This Row],[Firstname]], " ",LEFT(Employees[[#This Row],[Middlename]],1),IF(ISBLANK(Employees[[#This Row],[Middlename]])," ","."))</f>
        <v>PANGHULAN CONRADO C.</v>
      </c>
      <c r="C531" s="8" t="s">
        <v>2142</v>
      </c>
      <c r="D531" s="8" t="s">
        <v>2143</v>
      </c>
      <c r="E531" s="8" t="s">
        <v>652</v>
      </c>
      <c r="F531" s="8" t="s">
        <v>2144</v>
      </c>
      <c r="G531" s="8"/>
      <c r="H531" s="8" t="s">
        <v>156</v>
      </c>
      <c r="I531" s="8" t="b">
        <f>COUNTIF(Employees[Employee Name],Employees[[#This Row],[Employee Name]])&gt;1</f>
        <v>0</v>
      </c>
    </row>
    <row r="532" spans="1:9" ht="30" hidden="1" customHeight="1" x14ac:dyDescent="0.3">
      <c r="A532" s="44">
        <f>IF(ISBLANK(Employees[[#This Row],[Employee Name]]),"",A531+1)</f>
        <v>522</v>
      </c>
      <c r="B532" s="8" t="str">
        <f>CONCATENATE(Employees[[#This Row],[Lastname]]," ",Employees[[#This Row],[Firstname]], " ",LEFT(Employees[[#This Row],[Middlename]],1),IF(ISBLANK(Employees[[#This Row],[Middlename]])," ","."))</f>
        <v>PARAISO MARIA LORENA D.</v>
      </c>
      <c r="C532" s="8" t="s">
        <v>1618</v>
      </c>
      <c r="D532" s="8" t="s">
        <v>1619</v>
      </c>
      <c r="E532" s="8" t="s">
        <v>1620</v>
      </c>
      <c r="F532" s="8" t="s">
        <v>1290</v>
      </c>
      <c r="G532" s="18" t="s">
        <v>1290</v>
      </c>
      <c r="H532" s="8" t="s">
        <v>1708</v>
      </c>
      <c r="I532" s="8" t="b">
        <f>COUNTIF(Employees[Employee Name],Employees[[#This Row],[Employee Name]])&gt;1</f>
        <v>0</v>
      </c>
    </row>
    <row r="533" spans="1:9" ht="30" hidden="1" customHeight="1" x14ac:dyDescent="0.3">
      <c r="A533" s="44">
        <f>IF(ISBLANK(Employees[[#This Row],[Employee Name]]),"",A532+1)</f>
        <v>523</v>
      </c>
      <c r="B533" s="8" t="str">
        <f>CONCATENATE(Employees[[#This Row],[Lastname]]," ",Employees[[#This Row],[Firstname]], " ",LEFT(Employees[[#This Row],[Middlename]],1),IF(ISBLANK(Employees[[#This Row],[Middlename]])," ","."))</f>
        <v>PARAS TEOFILA A.</v>
      </c>
      <c r="C533" s="8" t="s">
        <v>310</v>
      </c>
      <c r="D533" s="8" t="s">
        <v>311</v>
      </c>
      <c r="E533" s="8" t="s">
        <v>88</v>
      </c>
      <c r="F533" s="8" t="s">
        <v>312</v>
      </c>
      <c r="G533" s="18" t="s">
        <v>1997</v>
      </c>
      <c r="H533" s="8" t="s">
        <v>271</v>
      </c>
      <c r="I533" s="8" t="b">
        <f>COUNTIF(Employees[Employee Name],Employees[[#This Row],[Employee Name]])&gt;1</f>
        <v>0</v>
      </c>
    </row>
    <row r="534" spans="1:9" ht="30" hidden="1" customHeight="1" x14ac:dyDescent="0.3">
      <c r="A534" s="44">
        <f>IF(ISBLANK(Employees[[#This Row],[Employee Name]]),"",A533+1)</f>
        <v>524</v>
      </c>
      <c r="B534" s="8" t="str">
        <f>CONCATENATE(Employees[[#This Row],[Lastname]]," ",Employees[[#This Row],[Firstname]], " ",LEFT(Employees[[#This Row],[Middlename]],1),IF(ISBLANK(Employees[[#This Row],[Middlename]])," ","."))</f>
        <v>PARASDAS OFELIA C.</v>
      </c>
      <c r="C534" s="8" t="s">
        <v>1098</v>
      </c>
      <c r="D534" s="8" t="s">
        <v>197</v>
      </c>
      <c r="E534" s="8" t="s">
        <v>1318</v>
      </c>
      <c r="F534" s="8" t="s">
        <v>198</v>
      </c>
      <c r="G534" s="18" t="s">
        <v>1997</v>
      </c>
      <c r="H534" s="18" t="s">
        <v>366</v>
      </c>
      <c r="I534" s="8" t="b">
        <f>COUNTIF(Employees[Employee Name],Employees[[#This Row],[Employee Name]])&gt;1</f>
        <v>0</v>
      </c>
    </row>
    <row r="535" spans="1:9" ht="30" hidden="1" customHeight="1" x14ac:dyDescent="0.3">
      <c r="A535" s="44">
        <f>IF(ISBLANK(Employees[[#This Row],[Employee Name]]),"",A534+1)</f>
        <v>525</v>
      </c>
      <c r="B535" s="8" t="str">
        <f>CONCATENATE(Employees[[#This Row],[Lastname]]," ",Employees[[#This Row],[Firstname]], " ",LEFT(Employees[[#This Row],[Middlename]],1),IF(ISBLANK(Employees[[#This Row],[Middlename]])," ","."))</f>
        <v>PARRA ANABELLE P.</v>
      </c>
      <c r="C535" s="18" t="s">
        <v>225</v>
      </c>
      <c r="D535" s="18" t="s">
        <v>2291</v>
      </c>
      <c r="E535" s="18" t="s">
        <v>2292</v>
      </c>
      <c r="F535" s="18" t="s">
        <v>198</v>
      </c>
      <c r="G535" s="8"/>
      <c r="H535" s="18" t="s">
        <v>2293</v>
      </c>
      <c r="I535" s="8" t="b">
        <f>COUNTIF(Employees[Employee Name],Employees[[#This Row],[Employee Name]])&gt;1</f>
        <v>0</v>
      </c>
    </row>
    <row r="536" spans="1:9" ht="30" hidden="1" customHeight="1" x14ac:dyDescent="0.3">
      <c r="A536" s="44">
        <f>IF(ISBLANK(Employees[[#This Row],[Employee Name]]),"",A535+1)</f>
        <v>526</v>
      </c>
      <c r="B536" s="8" t="str">
        <f>CONCATENATE(Employees[[#This Row],[Lastname]]," ",Employees[[#This Row],[Firstname]], " ",LEFT(Employees[[#This Row],[Middlename]],1),IF(ISBLANK(Employees[[#This Row],[Middlename]])," ","."))</f>
        <v>PARRA LORNA A.</v>
      </c>
      <c r="C536" s="8" t="s">
        <v>225</v>
      </c>
      <c r="D536" s="8" t="s">
        <v>1349</v>
      </c>
      <c r="E536" s="8" t="s">
        <v>88</v>
      </c>
      <c r="F536" s="8" t="s">
        <v>1344</v>
      </c>
      <c r="G536" s="18" t="s">
        <v>1997</v>
      </c>
      <c r="H536" s="8" t="s">
        <v>361</v>
      </c>
      <c r="I536" s="8" t="b">
        <f>COUNTIF(Employees[Employee Name],Employees[[#This Row],[Employee Name]])&gt;1</f>
        <v>0</v>
      </c>
    </row>
    <row r="537" spans="1:9" ht="30" hidden="1" customHeight="1" x14ac:dyDescent="0.3">
      <c r="A537" s="44">
        <f>IF(ISBLANK(Employees[[#This Row],[Employee Name]]),"",A536+1)</f>
        <v>527</v>
      </c>
      <c r="B537" s="8" t="str">
        <f>CONCATENATE(Employees[[#This Row],[Lastname]]," ",Employees[[#This Row],[Firstname]], " ",LEFT(Employees[[#This Row],[Middlename]],1),IF(ISBLANK(Employees[[#This Row],[Middlename]])," ","."))</f>
        <v>PARRA MARCIANA L.</v>
      </c>
      <c r="C537" s="8" t="s">
        <v>225</v>
      </c>
      <c r="D537" s="8" t="s">
        <v>226</v>
      </c>
      <c r="E537" s="8" t="s">
        <v>227</v>
      </c>
      <c r="F537" s="8" t="s">
        <v>223</v>
      </c>
      <c r="G537" s="8" t="s">
        <v>1997</v>
      </c>
      <c r="H537" s="8" t="s">
        <v>213</v>
      </c>
      <c r="I537" s="8" t="b">
        <f>COUNTIF(Employees[Employee Name],Employees[[#This Row],[Employee Name]])&gt;1</f>
        <v>0</v>
      </c>
    </row>
    <row r="538" spans="1:9" ht="30" hidden="1" customHeight="1" x14ac:dyDescent="0.3">
      <c r="A538" s="44">
        <f>IF(ISBLANK(Employees[[#This Row],[Employee Name]]),"",A537+1)</f>
        <v>528</v>
      </c>
      <c r="B538" s="8" t="str">
        <f>CONCATENATE(Employees[[#This Row],[Lastname]]," ",Employees[[#This Row],[Firstname]], " ",LEFT(Employees[[#This Row],[Middlename]],1),IF(ISBLANK(Employees[[#This Row],[Middlename]])," ","."))</f>
        <v>PARRA VICTORIA S.</v>
      </c>
      <c r="C538" s="8" t="s">
        <v>225</v>
      </c>
      <c r="D538" s="8" t="s">
        <v>625</v>
      </c>
      <c r="E538" s="8" t="s">
        <v>161</v>
      </c>
      <c r="F538" s="8" t="s">
        <v>198</v>
      </c>
      <c r="G538" s="18" t="s">
        <v>1997</v>
      </c>
      <c r="H538" s="8" t="s">
        <v>286</v>
      </c>
      <c r="I538" s="8" t="b">
        <f>COUNTIF(Employees[Employee Name],Employees[[#This Row],[Employee Name]])&gt;1</f>
        <v>0</v>
      </c>
    </row>
    <row r="539" spans="1:9" ht="30" hidden="1" customHeight="1" x14ac:dyDescent="0.3">
      <c r="A539" s="44">
        <f>IF(ISBLANK(Employees[[#This Row],[Employee Name]]),"",A538+1)</f>
        <v>529</v>
      </c>
      <c r="B539" s="8" t="str">
        <f>CONCATENATE(Employees[[#This Row],[Lastname]]," ",Employees[[#This Row],[Firstname]], " ",LEFT(Employees[[#This Row],[Middlename]],1),IF(ISBLANK(Employees[[#This Row],[Middlename]])," ","."))</f>
        <v>PARRA VIOLETA C.</v>
      </c>
      <c r="C539" s="8" t="s">
        <v>225</v>
      </c>
      <c r="D539" s="8" t="s">
        <v>99</v>
      </c>
      <c r="E539" s="8" t="s">
        <v>134</v>
      </c>
      <c r="F539" s="8" t="s">
        <v>897</v>
      </c>
      <c r="G539" s="8" t="s">
        <v>1997</v>
      </c>
      <c r="H539" s="8" t="s">
        <v>156</v>
      </c>
      <c r="I539" s="8" t="b">
        <f>COUNTIF(Employees[Employee Name],Employees[[#This Row],[Employee Name]])&gt;1</f>
        <v>0</v>
      </c>
    </row>
    <row r="540" spans="1:9" ht="30" hidden="1" customHeight="1" x14ac:dyDescent="0.3">
      <c r="A540" s="44">
        <f>IF(ISBLANK(Employees[[#This Row],[Employee Name]]),"",A539+1)</f>
        <v>530</v>
      </c>
      <c r="B540" s="8" t="str">
        <f>CONCATENATE(Employees[[#This Row],[Lastname]]," ",Employees[[#This Row],[Firstname]], " ",LEFT(Employees[[#This Row],[Middlename]],1),IF(ISBLANK(Employees[[#This Row],[Middlename]])," ","."))</f>
        <v>PASCUA LORENA D.</v>
      </c>
      <c r="C540" s="8" t="s">
        <v>190</v>
      </c>
      <c r="D540" s="8" t="s">
        <v>191</v>
      </c>
      <c r="E540" s="8" t="s">
        <v>447</v>
      </c>
      <c r="F540" s="8" t="s">
        <v>192</v>
      </c>
      <c r="G540" s="8" t="s">
        <v>1997</v>
      </c>
      <c r="H540" s="8" t="s">
        <v>97</v>
      </c>
      <c r="I540" s="8" t="b">
        <f>COUNTIF(Employees[Employee Name],Employees[[#This Row],[Employee Name]])&gt;1</f>
        <v>0</v>
      </c>
    </row>
    <row r="541" spans="1:9" ht="30" hidden="1" customHeight="1" x14ac:dyDescent="0.3">
      <c r="A541" s="44">
        <f>IF(ISBLANK(Employees[[#This Row],[Employee Name]]),"",A540+1)</f>
        <v>531</v>
      </c>
      <c r="B541" s="8" t="str">
        <f>CONCATENATE(Employees[[#This Row],[Lastname]]," ",Employees[[#This Row],[Firstname]], " ",LEFT(Employees[[#This Row],[Middlename]],1),IF(ISBLANK(Employees[[#This Row],[Middlename]])," ","."))</f>
        <v>PASENAGO MAIDEN A.</v>
      </c>
      <c r="C541" s="18" t="s">
        <v>2055</v>
      </c>
      <c r="D541" s="18" t="s">
        <v>1027</v>
      </c>
      <c r="E541" s="18" t="s">
        <v>1028</v>
      </c>
      <c r="F541" s="8"/>
      <c r="G541" s="8"/>
      <c r="H541" s="8"/>
      <c r="I541" s="8" t="b">
        <f>COUNTIF(Employees[Employee Name],Employees[[#This Row],[Employee Name]])&gt;1</f>
        <v>0</v>
      </c>
    </row>
    <row r="542" spans="1:9" ht="30" hidden="1" customHeight="1" x14ac:dyDescent="0.3">
      <c r="A542" s="44">
        <f>IF(ISBLANK(Employees[[#This Row],[Employee Name]]),"",A541+1)</f>
        <v>532</v>
      </c>
      <c r="B542" s="8" t="str">
        <f>CONCATENATE(Employees[[#This Row],[Lastname]]," ",Employees[[#This Row],[Firstname]], " ",LEFT(Employees[[#This Row],[Middlename]],1),IF(ISBLANK(Employees[[#This Row],[Middlename]])," ","."))</f>
        <v>PATAWE ELMA M.</v>
      </c>
      <c r="C542" s="8" t="s">
        <v>1228</v>
      </c>
      <c r="D542" s="8" t="s">
        <v>1229</v>
      </c>
      <c r="E542" s="8" t="s">
        <v>84</v>
      </c>
      <c r="F542" s="18" t="s">
        <v>2006</v>
      </c>
      <c r="G542" s="18" t="s">
        <v>1997</v>
      </c>
      <c r="H542" s="18" t="s">
        <v>1230</v>
      </c>
      <c r="I542" s="8" t="b">
        <f>COUNTIF(Employees[Employee Name],Employees[[#This Row],[Employee Name]])&gt;1</f>
        <v>0</v>
      </c>
    </row>
    <row r="543" spans="1:9" ht="30" hidden="1" customHeight="1" x14ac:dyDescent="0.3">
      <c r="A543" s="44">
        <f>IF(ISBLANK(Employees[[#This Row],[Employee Name]]),"",A542+1)</f>
        <v>533</v>
      </c>
      <c r="B543" s="8" t="str">
        <f>CONCATENATE(Employees[[#This Row],[Lastname]]," ",Employees[[#This Row],[Firstname]], " ",LEFT(Employees[[#This Row],[Middlename]],1),IF(ISBLANK(Employees[[#This Row],[Middlename]])," ","."))</f>
        <v>PATERNO MARIA LOURDERS P.</v>
      </c>
      <c r="C543" s="8" t="s">
        <v>633</v>
      </c>
      <c r="D543" s="8" t="s">
        <v>1621</v>
      </c>
      <c r="E543" s="8" t="s">
        <v>124</v>
      </c>
      <c r="F543" s="8" t="s">
        <v>1290</v>
      </c>
      <c r="G543" s="18" t="s">
        <v>1290</v>
      </c>
      <c r="H543" s="8" t="s">
        <v>366</v>
      </c>
      <c r="I543" s="8" t="b">
        <f>COUNTIF(Employees[Employee Name],Employees[[#This Row],[Employee Name]])&gt;1</f>
        <v>0</v>
      </c>
    </row>
    <row r="544" spans="1:9" ht="30" hidden="1" customHeight="1" x14ac:dyDescent="0.3">
      <c r="A544" s="44">
        <f>IF(ISBLANK(Employees[[#This Row],[Employee Name]]),"",A543+1)</f>
        <v>534</v>
      </c>
      <c r="B544" s="8" t="str">
        <f>CONCATENATE(Employees[[#This Row],[Lastname]]," ",Employees[[#This Row],[Firstname]], " ",LEFT(Employees[[#This Row],[Middlename]],1),IF(ISBLANK(Employees[[#This Row],[Middlename]])," ","."))</f>
        <v>PATERNO PAULINO P.</v>
      </c>
      <c r="C544" s="8" t="s">
        <v>633</v>
      </c>
      <c r="D544" s="8" t="s">
        <v>634</v>
      </c>
      <c r="E544" s="8" t="s">
        <v>124</v>
      </c>
      <c r="F544" s="8" t="s">
        <v>198</v>
      </c>
      <c r="G544" s="18" t="s">
        <v>1997</v>
      </c>
      <c r="H544" s="8" t="s">
        <v>286</v>
      </c>
      <c r="I544" s="8" t="b">
        <f>COUNTIF(Employees[Employee Name],Employees[[#This Row],[Employee Name]])&gt;1</f>
        <v>0</v>
      </c>
    </row>
    <row r="545" spans="1:9" ht="30" hidden="1" customHeight="1" x14ac:dyDescent="0.3">
      <c r="A545" s="44">
        <f>IF(ISBLANK(Employees[[#This Row],[Employee Name]]),"",A544+1)</f>
        <v>535</v>
      </c>
      <c r="B545" s="8" t="str">
        <f>CONCATENATE(Employees[[#This Row],[Lastname]]," ",Employees[[#This Row],[Firstname]], " ",LEFT(Employees[[#This Row],[Middlename]],1),IF(ISBLANK(Employees[[#This Row],[Middlename]])," ","."))</f>
        <v>PATRICIO APRIL V.</v>
      </c>
      <c r="C545" s="8" t="s">
        <v>1224</v>
      </c>
      <c r="D545" s="8" t="s">
        <v>1225</v>
      </c>
      <c r="E545" s="8" t="s">
        <v>345</v>
      </c>
      <c r="F545" s="18" t="s">
        <v>212</v>
      </c>
      <c r="G545" s="18" t="s">
        <v>1997</v>
      </c>
      <c r="H545" s="8"/>
      <c r="I545" s="8" t="b">
        <f>COUNTIF(Employees[Employee Name],Employees[[#This Row],[Employee Name]])&gt;1</f>
        <v>0</v>
      </c>
    </row>
    <row r="546" spans="1:9" ht="30" hidden="1" customHeight="1" x14ac:dyDescent="0.3">
      <c r="A546" s="44">
        <f>IF(ISBLANK(Employees[[#This Row],[Employee Name]]),"",A545+1)</f>
        <v>536</v>
      </c>
      <c r="B546" s="8" t="str">
        <f>CONCATENATE(Employees[[#This Row],[Lastname]]," ",Employees[[#This Row],[Firstname]], " ",LEFT(Employees[[#This Row],[Middlename]],1),IF(ISBLANK(Employees[[#This Row],[Middlename]])," ","."))</f>
        <v xml:space="preserve">PAYAD ALEXANDER  </v>
      </c>
      <c r="C546" s="8" t="s">
        <v>457</v>
      </c>
      <c r="D546" s="8" t="s">
        <v>565</v>
      </c>
      <c r="E546" s="8"/>
      <c r="F546" s="18" t="s">
        <v>198</v>
      </c>
      <c r="G546" s="18" t="s">
        <v>1997</v>
      </c>
      <c r="H546" s="8" t="s">
        <v>289</v>
      </c>
      <c r="I546" s="8" t="b">
        <f>COUNTIF(Employees[Employee Name],Employees[[#This Row],[Employee Name]])&gt;1</f>
        <v>0</v>
      </c>
    </row>
    <row r="547" spans="1:9" ht="30" hidden="1" customHeight="1" x14ac:dyDescent="0.3">
      <c r="A547" s="44">
        <f>IF(ISBLANK(Employees[[#This Row],[Employee Name]]),"",A546+1)</f>
        <v>537</v>
      </c>
      <c r="B547" s="8" t="str">
        <f>CONCATENATE(Employees[[#This Row],[Lastname]]," ",Employees[[#This Row],[Firstname]], " ",LEFT(Employees[[#This Row],[Middlename]],1),IF(ISBLANK(Employees[[#This Row],[Middlename]])," ","."))</f>
        <v>PAYAD EDGARDO F.</v>
      </c>
      <c r="C547" s="8" t="s">
        <v>457</v>
      </c>
      <c r="D547" s="8" t="s">
        <v>1108</v>
      </c>
      <c r="E547" s="8" t="s">
        <v>237</v>
      </c>
      <c r="F547" s="18" t="s">
        <v>125</v>
      </c>
      <c r="G547" s="18" t="s">
        <v>1997</v>
      </c>
      <c r="H547" s="8" t="s">
        <v>289</v>
      </c>
      <c r="I547" s="8" t="b">
        <f>COUNTIF(Employees[Employee Name],Employees[[#This Row],[Employee Name]])&gt;1</f>
        <v>0</v>
      </c>
    </row>
    <row r="548" spans="1:9" ht="30" hidden="1" customHeight="1" x14ac:dyDescent="0.3">
      <c r="A548" s="44">
        <f>IF(ISBLANK(Employees[[#This Row],[Employee Name]]),"",A547+1)</f>
        <v>538</v>
      </c>
      <c r="B548" s="8" t="str">
        <f>CONCATENATE(Employees[[#This Row],[Lastname]]," ",Employees[[#This Row],[Firstname]], " ",LEFT(Employees[[#This Row],[Middlename]],1),IF(ISBLANK(Employees[[#This Row],[Middlename]])," ","."))</f>
        <v>PAYAD MARICEL  Q.</v>
      </c>
      <c r="C548" s="8" t="s">
        <v>457</v>
      </c>
      <c r="D548" s="8" t="s">
        <v>458</v>
      </c>
      <c r="E548" s="8" t="s">
        <v>1107</v>
      </c>
      <c r="F548" s="18" t="s">
        <v>198</v>
      </c>
      <c r="G548" s="18" t="s">
        <v>1997</v>
      </c>
      <c r="H548" s="8" t="s">
        <v>89</v>
      </c>
      <c r="I548" s="8" t="b">
        <f>COUNTIF(Employees[Employee Name],Employees[[#This Row],[Employee Name]])&gt;1</f>
        <v>0</v>
      </c>
    </row>
    <row r="549" spans="1:9" ht="30" hidden="1" customHeight="1" x14ac:dyDescent="0.3">
      <c r="A549" s="44">
        <f>IF(ISBLANK(Employees[[#This Row],[Employee Name]]),"",A548+1)</f>
        <v>539</v>
      </c>
      <c r="B549" s="8" t="str">
        <f>CONCATENATE(Employees[[#This Row],[Lastname]]," ",Employees[[#This Row],[Firstname]], " ",LEFT(Employees[[#This Row],[Middlename]],1),IF(ISBLANK(Employees[[#This Row],[Middlename]])," ","."))</f>
        <v xml:space="preserve">PAYAD RONALDO  </v>
      </c>
      <c r="C549" s="8" t="s">
        <v>457</v>
      </c>
      <c r="D549" s="8" t="s">
        <v>1622</v>
      </c>
      <c r="E549" s="8"/>
      <c r="F549" s="8" t="s">
        <v>1290</v>
      </c>
      <c r="G549" s="18" t="s">
        <v>1290</v>
      </c>
      <c r="H549" s="8" t="s">
        <v>289</v>
      </c>
      <c r="I549" s="8" t="b">
        <f>COUNTIF(Employees[Employee Name],Employees[[#This Row],[Employee Name]])&gt;1</f>
        <v>0</v>
      </c>
    </row>
    <row r="550" spans="1:9" ht="30" hidden="1" customHeight="1" x14ac:dyDescent="0.3">
      <c r="A550" s="44">
        <f>IF(ISBLANK(Employees[[#This Row],[Employee Name]]),"",A549+1)</f>
        <v>540</v>
      </c>
      <c r="B550" s="8" t="str">
        <f>CONCATENATE(Employees[[#This Row],[Lastname]]," ",Employees[[#This Row],[Firstname]], " ",LEFT(Employees[[#This Row],[Middlename]],1),IF(ISBLANK(Employees[[#This Row],[Middlename]])," ","."))</f>
        <v>PAZ JOSUE O.</v>
      </c>
      <c r="C550" s="8" t="s">
        <v>1623</v>
      </c>
      <c r="D550" s="8" t="s">
        <v>1624</v>
      </c>
      <c r="E550" s="8" t="s">
        <v>1625</v>
      </c>
      <c r="F550" s="8" t="s">
        <v>1290</v>
      </c>
      <c r="G550" s="18" t="s">
        <v>1290</v>
      </c>
      <c r="H550" s="8" t="s">
        <v>289</v>
      </c>
      <c r="I550" s="8" t="b">
        <f>COUNTIF(Employees[Employee Name],Employees[[#This Row],[Employee Name]])&gt;1</f>
        <v>0</v>
      </c>
    </row>
    <row r="551" spans="1:9" ht="30" hidden="1" customHeight="1" x14ac:dyDescent="0.3">
      <c r="A551" s="44">
        <f>IF(ISBLANK(Employees[[#This Row],[Employee Name]]),"",A550+1)</f>
        <v>541</v>
      </c>
      <c r="B551" s="8" t="str">
        <f>CONCATENATE(Employees[[#This Row],[Lastname]]," ",Employees[[#This Row],[Firstname]], " ",LEFT(Employees[[#This Row],[Middlename]],1),IF(ISBLANK(Employees[[#This Row],[Middlename]])," ","."))</f>
        <v>PEJI NARCISO V.</v>
      </c>
      <c r="C551" s="8" t="s">
        <v>866</v>
      </c>
      <c r="D551" s="8" t="s">
        <v>1626</v>
      </c>
      <c r="E551" s="8" t="s">
        <v>861</v>
      </c>
      <c r="F551" s="8" t="s">
        <v>1705</v>
      </c>
      <c r="G551" s="18" t="s">
        <v>1705</v>
      </c>
      <c r="H551" s="8" t="s">
        <v>1710</v>
      </c>
      <c r="I551" s="8" t="b">
        <f>COUNTIF(Employees[Employee Name],Employees[[#This Row],[Employee Name]])&gt;1</f>
        <v>0</v>
      </c>
    </row>
    <row r="552" spans="1:9" ht="30" hidden="1" customHeight="1" x14ac:dyDescent="0.3">
      <c r="A552" s="44">
        <f>IF(ISBLANK(Employees[[#This Row],[Employee Name]]),"",A551+1)</f>
        <v>542</v>
      </c>
      <c r="B552" s="8" t="str">
        <f>CONCATENATE(Employees[[#This Row],[Lastname]]," ",Employees[[#This Row],[Firstname]], " ",LEFT(Employees[[#This Row],[Middlename]],1),IF(ISBLANK(Employees[[#This Row],[Middlename]])," ","."))</f>
        <v>PEJI REGINE B.</v>
      </c>
      <c r="C552" s="8" t="s">
        <v>866</v>
      </c>
      <c r="D552" s="8" t="s">
        <v>1627</v>
      </c>
      <c r="E552" s="8" t="s">
        <v>1628</v>
      </c>
      <c r="F552" s="8" t="s">
        <v>1290</v>
      </c>
      <c r="G552" s="18" t="s">
        <v>1290</v>
      </c>
      <c r="H552" s="8" t="s">
        <v>126</v>
      </c>
      <c r="I552" s="8" t="b">
        <f>COUNTIF(Employees[Employee Name],Employees[[#This Row],[Employee Name]])&gt;1</f>
        <v>0</v>
      </c>
    </row>
    <row r="553" spans="1:9" ht="30" hidden="1" customHeight="1" x14ac:dyDescent="0.3">
      <c r="A553" s="44">
        <f>IF(ISBLANK(Employees[[#This Row],[Employee Name]]),"",A552+1)</f>
        <v>543</v>
      </c>
      <c r="B553" s="8" t="str">
        <f>CONCATENATE(Employees[[#This Row],[Lastname]]," ",Employees[[#This Row],[Firstname]], " ",LEFT(Employees[[#This Row],[Middlename]],1),IF(ISBLANK(Employees[[#This Row],[Middlename]])," ","."))</f>
        <v>PELIMBERGO MICHELLE A.</v>
      </c>
      <c r="C553" s="8" t="s">
        <v>1011</v>
      </c>
      <c r="D553" s="8" t="s">
        <v>1012</v>
      </c>
      <c r="E553" s="8" t="s">
        <v>1013</v>
      </c>
      <c r="F553" s="8" t="s">
        <v>212</v>
      </c>
      <c r="G553" s="18" t="s">
        <v>1997</v>
      </c>
      <c r="H553" s="8" t="s">
        <v>213</v>
      </c>
      <c r="I553" s="8" t="b">
        <f>COUNTIF(Employees[Employee Name],Employees[[#This Row],[Employee Name]])&gt;1</f>
        <v>0</v>
      </c>
    </row>
    <row r="554" spans="1:9" ht="30" hidden="1" customHeight="1" x14ac:dyDescent="0.3">
      <c r="A554" s="44">
        <f>IF(ISBLANK(Employees[[#This Row],[Employee Name]]),"",A553+1)</f>
        <v>544</v>
      </c>
      <c r="B554" s="8" t="str">
        <f>CONCATENATE(Employees[[#This Row],[Lastname]]," ",Employees[[#This Row],[Firstname]], " ",LEFT(Employees[[#This Row],[Middlename]],1),IF(ISBLANK(Employees[[#This Row],[Middlename]])," ","."))</f>
        <v>PEÑAFIEL MELISSA Q.</v>
      </c>
      <c r="C554" s="8" t="s">
        <v>613</v>
      </c>
      <c r="D554" s="8" t="s">
        <v>614</v>
      </c>
      <c r="E554" s="8" t="s">
        <v>1107</v>
      </c>
      <c r="F554" s="8" t="s">
        <v>125</v>
      </c>
      <c r="G554" s="18" t="s">
        <v>1997</v>
      </c>
      <c r="H554" s="8" t="s">
        <v>182</v>
      </c>
      <c r="I554" s="8" t="b">
        <f>COUNTIF(Employees[Employee Name],Employees[[#This Row],[Employee Name]])&gt;1</f>
        <v>0</v>
      </c>
    </row>
    <row r="555" spans="1:9" ht="30" hidden="1" customHeight="1" x14ac:dyDescent="0.3">
      <c r="A555" s="44">
        <f>IF(ISBLANK(Employees[[#This Row],[Employee Name]]),"",A554+1)</f>
        <v>545</v>
      </c>
      <c r="B555" s="8" t="str">
        <f>CONCATENATE(Employees[[#This Row],[Lastname]]," ",Employees[[#This Row],[Firstname]], " ",LEFT(Employees[[#This Row],[Middlename]],1),IF(ISBLANK(Employees[[#This Row],[Middlename]])," ","."))</f>
        <v>PEÑAFLORIDA LORYN B.</v>
      </c>
      <c r="C555" s="8" t="s">
        <v>738</v>
      </c>
      <c r="D555" s="8" t="s">
        <v>739</v>
      </c>
      <c r="E555" s="8" t="s">
        <v>145</v>
      </c>
      <c r="F555" s="8" t="s">
        <v>212</v>
      </c>
      <c r="G555" s="18" t="s">
        <v>1997</v>
      </c>
      <c r="H555" s="8" t="s">
        <v>213</v>
      </c>
      <c r="I555" s="8" t="b">
        <f>COUNTIF(Employees[Employee Name],Employees[[#This Row],[Employee Name]])&gt;1</f>
        <v>0</v>
      </c>
    </row>
    <row r="556" spans="1:9" ht="30" hidden="1" customHeight="1" x14ac:dyDescent="0.3">
      <c r="A556" s="44">
        <f>IF(ISBLANK(Employees[[#This Row],[Employee Name]]),"",A555+1)</f>
        <v>546</v>
      </c>
      <c r="B556" s="8" t="str">
        <f>CONCATENATE(Employees[[#This Row],[Lastname]]," ",Employees[[#This Row],[Firstname]], " ",LEFT(Employees[[#This Row],[Middlename]],1),IF(ISBLANK(Employees[[#This Row],[Middlename]])," ","."))</f>
        <v>PENALES GLORIA P.</v>
      </c>
      <c r="C556" s="8" t="s">
        <v>712</v>
      </c>
      <c r="D556" s="8" t="s">
        <v>661</v>
      </c>
      <c r="E556" s="8" t="s">
        <v>124</v>
      </c>
      <c r="F556" s="8" t="s">
        <v>756</v>
      </c>
      <c r="G556" s="8" t="s">
        <v>1997</v>
      </c>
      <c r="H556" s="8" t="s">
        <v>463</v>
      </c>
      <c r="I556" s="8" t="b">
        <f>COUNTIF(Employees[Employee Name],Employees[[#This Row],[Employee Name]])&gt;1</f>
        <v>0</v>
      </c>
    </row>
    <row r="557" spans="1:9" ht="30" hidden="1" customHeight="1" x14ac:dyDescent="0.3">
      <c r="A557" s="44">
        <f>IF(ISBLANK(Employees[[#This Row],[Employee Name]]),"",A556+1)</f>
        <v>547</v>
      </c>
      <c r="B557" s="8" t="str">
        <f>CONCATENATE(Employees[[#This Row],[Lastname]]," ",Employees[[#This Row],[Firstname]], " ",LEFT(Employees[[#This Row],[Middlename]],1),IF(ISBLANK(Employees[[#This Row],[Middlename]])," ","."))</f>
        <v>PENALES GUILLERMA B.</v>
      </c>
      <c r="C557" s="8" t="s">
        <v>712</v>
      </c>
      <c r="D557" s="8" t="s">
        <v>713</v>
      </c>
      <c r="E557" s="8" t="s">
        <v>145</v>
      </c>
      <c r="F557" s="8" t="s">
        <v>312</v>
      </c>
      <c r="G557" s="18" t="s">
        <v>1997</v>
      </c>
      <c r="H557" s="8" t="s">
        <v>182</v>
      </c>
      <c r="I557" s="8" t="b">
        <f>COUNTIF(Employees[Employee Name],Employees[[#This Row],[Employee Name]])&gt;1</f>
        <v>0</v>
      </c>
    </row>
    <row r="558" spans="1:9" ht="30" hidden="1" customHeight="1" x14ac:dyDescent="0.3">
      <c r="A558" s="44">
        <f>IF(ISBLANK(Employees[[#This Row],[Employee Name]]),"",A557+1)</f>
        <v>548</v>
      </c>
      <c r="B558" s="8" t="str">
        <f>CONCATENATE(Employees[[#This Row],[Lastname]]," ",Employees[[#This Row],[Firstname]], " ",LEFT(Employees[[#This Row],[Middlename]],1),IF(ISBLANK(Employees[[#This Row],[Middlename]])," ","."))</f>
        <v>PEÑANO DARYL BAMBI B.</v>
      </c>
      <c r="C558" s="8" t="s">
        <v>1313</v>
      </c>
      <c r="D558" s="8" t="s">
        <v>1032</v>
      </c>
      <c r="E558" s="8" t="s">
        <v>1033</v>
      </c>
      <c r="F558" s="8" t="s">
        <v>96</v>
      </c>
      <c r="G558" s="8" t="s">
        <v>1997</v>
      </c>
      <c r="H558" s="8" t="s">
        <v>97</v>
      </c>
      <c r="I558" s="8" t="b">
        <f>COUNTIF(Employees[Employee Name],Employees[[#This Row],[Employee Name]])&gt;1</f>
        <v>0</v>
      </c>
    </row>
    <row r="559" spans="1:9" ht="30" hidden="1" customHeight="1" x14ac:dyDescent="0.3">
      <c r="A559" s="44">
        <f>IF(ISBLANK(Employees[[#This Row],[Employee Name]]),"",A558+1)</f>
        <v>549</v>
      </c>
      <c r="B559" s="8" t="str">
        <f>CONCATENATE(Employees[[#This Row],[Lastname]]," ",Employees[[#This Row],[Firstname]], " ",LEFT(Employees[[#This Row],[Middlename]],1),IF(ISBLANK(Employees[[#This Row],[Middlename]])," ","."))</f>
        <v>PEÑARANDA MARIA KEREN N.</v>
      </c>
      <c r="C559" s="8" t="s">
        <v>1276</v>
      </c>
      <c r="D559" s="8" t="s">
        <v>1277</v>
      </c>
      <c r="E559" s="8" t="s">
        <v>334</v>
      </c>
      <c r="F559" s="8" t="s">
        <v>1278</v>
      </c>
      <c r="G559" s="8" t="s">
        <v>1997</v>
      </c>
      <c r="H559" s="8"/>
      <c r="I559" s="8" t="b">
        <f>COUNTIF(Employees[Employee Name],Employees[[#This Row],[Employee Name]])&gt;1</f>
        <v>0</v>
      </c>
    </row>
    <row r="560" spans="1:9" ht="30" hidden="1" customHeight="1" x14ac:dyDescent="0.3">
      <c r="A560" s="44">
        <f>IF(ISBLANK(Employees[[#This Row],[Employee Name]]),"",A559+1)</f>
        <v>550</v>
      </c>
      <c r="B560" s="8" t="str">
        <f>CONCATENATE(Employees[[#This Row],[Lastname]]," ",Employees[[#This Row],[Firstname]], " ",LEFT(Employees[[#This Row],[Middlename]],1),IF(ISBLANK(Employees[[#This Row],[Middlename]])," ","."))</f>
        <v>PEÑERO LILIBETH B.</v>
      </c>
      <c r="C560" s="8" t="s">
        <v>215</v>
      </c>
      <c r="D560" s="8" t="s">
        <v>216</v>
      </c>
      <c r="E560" s="8" t="s">
        <v>145</v>
      </c>
      <c r="F560" s="8" t="s">
        <v>212</v>
      </c>
      <c r="G560" s="18" t="s">
        <v>1997</v>
      </c>
      <c r="H560" s="8" t="s">
        <v>213</v>
      </c>
      <c r="I560" s="8" t="b">
        <f>COUNTIF(Employees[Employee Name],Employees[[#This Row],[Employee Name]])&gt;1</f>
        <v>0</v>
      </c>
    </row>
    <row r="561" spans="1:9" ht="30" hidden="1" customHeight="1" x14ac:dyDescent="0.3">
      <c r="A561" s="44">
        <f>IF(ISBLANK(Employees[[#This Row],[Employee Name]]),"",A560+1)</f>
        <v>551</v>
      </c>
      <c r="B561" s="8" t="str">
        <f>CONCATENATE(Employees[[#This Row],[Lastname]]," ",Employees[[#This Row],[Firstname]], " ",LEFT(Employees[[#This Row],[Middlename]],1),IF(ISBLANK(Employees[[#This Row],[Middlename]])," ","."))</f>
        <v>PEPA ARIEL N.</v>
      </c>
      <c r="C561" s="8" t="s">
        <v>1629</v>
      </c>
      <c r="D561" s="8" t="s">
        <v>400</v>
      </c>
      <c r="E561" s="8" t="s">
        <v>1590</v>
      </c>
      <c r="F561" s="8" t="s">
        <v>1290</v>
      </c>
      <c r="G561" s="18" t="s">
        <v>1290</v>
      </c>
      <c r="H561" s="8" t="s">
        <v>135</v>
      </c>
      <c r="I561" s="8" t="b">
        <f>COUNTIF(Employees[Employee Name],Employees[[#This Row],[Employee Name]])&gt;1</f>
        <v>0</v>
      </c>
    </row>
    <row r="562" spans="1:9" ht="30" hidden="1" customHeight="1" x14ac:dyDescent="0.3">
      <c r="A562" s="44">
        <f>IF(ISBLANK(Employees[[#This Row],[Employee Name]]),"",A561+1)</f>
        <v>552</v>
      </c>
      <c r="B562" s="8" t="str">
        <f>CONCATENATE(Employees[[#This Row],[Lastname]]," ",Employees[[#This Row],[Firstname]], " ",LEFT(Employees[[#This Row],[Middlename]],1),IF(ISBLANK(Employees[[#This Row],[Middlename]])," ","."))</f>
        <v>PEREA BABEL G.</v>
      </c>
      <c r="C562" s="8" t="s">
        <v>1630</v>
      </c>
      <c r="D562" s="8" t="s">
        <v>1631</v>
      </c>
      <c r="E562" s="8" t="s">
        <v>166</v>
      </c>
      <c r="F562" s="8" t="s">
        <v>1290</v>
      </c>
      <c r="G562" s="18" t="s">
        <v>1290</v>
      </c>
      <c r="H562" s="8" t="s">
        <v>1725</v>
      </c>
      <c r="I562" s="8" t="b">
        <f>COUNTIF(Employees[Employee Name],Employees[[#This Row],[Employee Name]])&gt;1</f>
        <v>0</v>
      </c>
    </row>
    <row r="563" spans="1:9" ht="30" hidden="1" customHeight="1" x14ac:dyDescent="0.3">
      <c r="A563" s="44">
        <f>IF(ISBLANK(Employees[[#This Row],[Employee Name]]),"",A562+1)</f>
        <v>553</v>
      </c>
      <c r="B563" s="8" t="str">
        <f>CONCATENATE(Employees[[#This Row],[Lastname]]," ",Employees[[#This Row],[Firstname]], " ",LEFT(Employees[[#This Row],[Middlename]],1),IF(ISBLANK(Employees[[#This Row],[Middlename]])," ","."))</f>
        <v>PERENA RUBILINDA C.</v>
      </c>
      <c r="C563" s="8" t="s">
        <v>696</v>
      </c>
      <c r="D563" s="8" t="s">
        <v>697</v>
      </c>
      <c r="E563" s="8" t="s">
        <v>847</v>
      </c>
      <c r="F563" s="8" t="s">
        <v>848</v>
      </c>
      <c r="G563" s="8" t="s">
        <v>1997</v>
      </c>
      <c r="H563" s="8" t="s">
        <v>126</v>
      </c>
      <c r="I563" s="8" t="b">
        <f>COUNTIF(Employees[Employee Name],Employees[[#This Row],[Employee Name]])&gt;1</f>
        <v>0</v>
      </c>
    </row>
    <row r="564" spans="1:9" ht="30" hidden="1" customHeight="1" x14ac:dyDescent="0.3">
      <c r="A564" s="44">
        <f>IF(ISBLANK(Employees[[#This Row],[Employee Name]]),"",A563+1)</f>
        <v>554</v>
      </c>
      <c r="B564" s="8" t="str">
        <f>CONCATENATE(Employees[[#This Row],[Lastname]]," ",Employees[[#This Row],[Firstname]], " ",LEFT(Employees[[#This Row],[Middlename]],1),IF(ISBLANK(Employees[[#This Row],[Middlename]])," ","."))</f>
        <v>PEREÑA VERGILIO R.</v>
      </c>
      <c r="C564" s="8" t="s">
        <v>836</v>
      </c>
      <c r="D564" s="8" t="s">
        <v>1632</v>
      </c>
      <c r="E564" s="8" t="s">
        <v>330</v>
      </c>
      <c r="F564" s="8" t="s">
        <v>1290</v>
      </c>
      <c r="G564" s="18" t="s">
        <v>1290</v>
      </c>
      <c r="H564" s="8" t="s">
        <v>1706</v>
      </c>
      <c r="I564" s="8" t="b">
        <f>COUNTIF(Employees[Employee Name],Employees[[#This Row],[Employee Name]])&gt;1</f>
        <v>0</v>
      </c>
    </row>
    <row r="565" spans="1:9" ht="30" hidden="1" customHeight="1" x14ac:dyDescent="0.3">
      <c r="A565" s="44">
        <f>IF(ISBLANK(Employees[[#This Row],[Employee Name]]),"",A564+1)</f>
        <v>555</v>
      </c>
      <c r="B565" s="8" t="str">
        <f>CONCATENATE(Employees[[#This Row],[Lastname]]," ",Employees[[#This Row],[Firstname]], " ",LEFT(Employees[[#This Row],[Middlename]],1),IF(ISBLANK(Employees[[#This Row],[Middlename]])," ","."))</f>
        <v>PEREY AIRENE O.</v>
      </c>
      <c r="C565" s="8" t="s">
        <v>579</v>
      </c>
      <c r="D565" s="8" t="s">
        <v>580</v>
      </c>
      <c r="E565" s="8" t="s">
        <v>2337</v>
      </c>
      <c r="F565" s="8" t="s">
        <v>582</v>
      </c>
      <c r="G565" s="18" t="s">
        <v>1997</v>
      </c>
      <c r="H565" s="8" t="s">
        <v>366</v>
      </c>
      <c r="I565" s="8" t="b">
        <f>COUNTIF(Employees[Employee Name],Employees[[#This Row],[Employee Name]])&gt;1</f>
        <v>0</v>
      </c>
    </row>
    <row r="566" spans="1:9" ht="30" hidden="1" customHeight="1" x14ac:dyDescent="0.3">
      <c r="A566" s="44">
        <f>IF(ISBLANK(Employees[[#This Row],[Employee Name]]),"",A565+1)</f>
        <v>556</v>
      </c>
      <c r="B566" s="8" t="str">
        <f>CONCATENATE(Employees[[#This Row],[Lastname]]," ",Employees[[#This Row],[Firstname]], " ",LEFT(Employees[[#This Row],[Middlename]],1),IF(ISBLANK(Employees[[#This Row],[Middlename]])," ","."))</f>
        <v>PEREY EDWIN M.</v>
      </c>
      <c r="C566" s="8" t="s">
        <v>579</v>
      </c>
      <c r="D566" s="8" t="s">
        <v>250</v>
      </c>
      <c r="E566" s="8" t="s">
        <v>84</v>
      </c>
      <c r="F566" s="8" t="s">
        <v>1290</v>
      </c>
      <c r="G566" s="18" t="s">
        <v>1290</v>
      </c>
      <c r="H566" s="8" t="s">
        <v>1710</v>
      </c>
      <c r="I566" s="8" t="b">
        <f>COUNTIF(Employees[Employee Name],Employees[[#This Row],[Employee Name]])&gt;1</f>
        <v>0</v>
      </c>
    </row>
    <row r="567" spans="1:9" ht="30" hidden="1" customHeight="1" x14ac:dyDescent="0.3">
      <c r="A567" s="44">
        <f>IF(ISBLANK(Employees[[#This Row],[Employee Name]]),"",A566+1)</f>
        <v>557</v>
      </c>
      <c r="B567" s="8" t="str">
        <f>CONCATENATE(Employees[[#This Row],[Lastname]]," ",Employees[[#This Row],[Firstname]], " ",LEFT(Employees[[#This Row],[Middlename]],1),IF(ISBLANK(Employees[[#This Row],[Middlename]])," ","."))</f>
        <v>PEREY GENNILYN M.</v>
      </c>
      <c r="C567" s="8" t="s">
        <v>579</v>
      </c>
      <c r="D567" s="8" t="s">
        <v>843</v>
      </c>
      <c r="E567" s="8" t="s">
        <v>148</v>
      </c>
      <c r="F567" s="8" t="s">
        <v>1290</v>
      </c>
      <c r="G567" s="18" t="s">
        <v>1290</v>
      </c>
      <c r="H567" s="8" t="s">
        <v>366</v>
      </c>
      <c r="I567" s="8" t="b">
        <f>COUNTIF(Employees[Employee Name],Employees[[#This Row],[Employee Name]])&gt;1</f>
        <v>0</v>
      </c>
    </row>
    <row r="568" spans="1:9" ht="30" hidden="1" customHeight="1" x14ac:dyDescent="0.3">
      <c r="A568" s="44">
        <f>IF(ISBLANK(Employees[[#This Row],[Employee Name]]),"",A567+1)</f>
        <v>558</v>
      </c>
      <c r="B568" s="8" t="str">
        <f>CONCATENATE(Employees[[#This Row],[Lastname]]," ",Employees[[#This Row],[Firstname]], " ",LEFT(Employees[[#This Row],[Middlename]],1),IF(ISBLANK(Employees[[#This Row],[Middlename]])," ","."))</f>
        <v>PEREY LUCIANA B.</v>
      </c>
      <c r="C568" s="18" t="s">
        <v>579</v>
      </c>
      <c r="D568" s="18" t="s">
        <v>1635</v>
      </c>
      <c r="E568" s="18" t="s">
        <v>877</v>
      </c>
      <c r="F568" s="18" t="s">
        <v>2089</v>
      </c>
      <c r="G568" s="8"/>
      <c r="H568" s="18" t="s">
        <v>2054</v>
      </c>
      <c r="I568" s="8" t="b">
        <f>COUNTIF(Employees[Employee Name],Employees[[#This Row],[Employee Name]])&gt;1</f>
        <v>0</v>
      </c>
    </row>
    <row r="569" spans="1:9" ht="30" hidden="1" customHeight="1" x14ac:dyDescent="0.3">
      <c r="A569" s="44">
        <f>IF(ISBLANK(Employees[[#This Row],[Employee Name]]),"",A568+1)</f>
        <v>559</v>
      </c>
      <c r="B569" s="8" t="str">
        <f>CONCATENATE(Employees[[#This Row],[Lastname]]," ",Employees[[#This Row],[Firstname]], " ",LEFT(Employees[[#This Row],[Middlename]],1),IF(ISBLANK(Employees[[#This Row],[Middlename]])," ","."))</f>
        <v>PERIDO BEVERLY T.</v>
      </c>
      <c r="C569" s="8" t="s">
        <v>243</v>
      </c>
      <c r="D569" s="8" t="s">
        <v>1307</v>
      </c>
      <c r="E569" s="8" t="s">
        <v>107</v>
      </c>
      <c r="F569" s="8" t="s">
        <v>198</v>
      </c>
      <c r="G569" s="18" t="s">
        <v>1997</v>
      </c>
      <c r="H569" s="8" t="s">
        <v>103</v>
      </c>
      <c r="I569" s="8" t="b">
        <f>COUNTIF(Employees[Employee Name],Employees[[#This Row],[Employee Name]])&gt;1</f>
        <v>0</v>
      </c>
    </row>
    <row r="570" spans="1:9" ht="30" hidden="1" customHeight="1" x14ac:dyDescent="0.3">
      <c r="A570" s="44">
        <f>IF(ISBLANK(Employees[[#This Row],[Employee Name]]),"",A569+1)</f>
        <v>560</v>
      </c>
      <c r="B570" s="8" t="str">
        <f>CONCATENATE(Employees[[#This Row],[Lastname]]," ",Employees[[#This Row],[Firstname]], " ",LEFT(Employees[[#This Row],[Middlename]],1),IF(ISBLANK(Employees[[#This Row],[Middlename]])," ","."))</f>
        <v>PERIDO EDWIN A.</v>
      </c>
      <c r="C570" s="8" t="s">
        <v>243</v>
      </c>
      <c r="D570" s="8" t="s">
        <v>250</v>
      </c>
      <c r="E570" s="8" t="s">
        <v>88</v>
      </c>
      <c r="F570" s="8" t="s">
        <v>198</v>
      </c>
      <c r="G570" s="18" t="s">
        <v>1997</v>
      </c>
      <c r="H570" s="8" t="s">
        <v>209</v>
      </c>
      <c r="I570" s="8" t="b">
        <f>COUNTIF(Employees[Employee Name],Employees[[#This Row],[Employee Name]])&gt;1</f>
        <v>0</v>
      </c>
    </row>
    <row r="571" spans="1:9" ht="30" hidden="1" customHeight="1" x14ac:dyDescent="0.3">
      <c r="A571" s="44">
        <f>IF(ISBLANK(Employees[[#This Row],[Employee Name]]),"",A570+1)</f>
        <v>561</v>
      </c>
      <c r="B571" s="8" t="str">
        <f>CONCATENATE(Employees[[#This Row],[Lastname]]," ",Employees[[#This Row],[Firstname]], " ",LEFT(Employees[[#This Row],[Middlename]],1),IF(ISBLANK(Employees[[#This Row],[Middlename]])," ","."))</f>
        <v>PERIDO MARITES V.</v>
      </c>
      <c r="C571" s="8" t="s">
        <v>243</v>
      </c>
      <c r="D571" s="8" t="s">
        <v>244</v>
      </c>
      <c r="E571" s="8" t="s">
        <v>861</v>
      </c>
      <c r="F571" s="8" t="s">
        <v>245</v>
      </c>
      <c r="G571" s="18" t="s">
        <v>1997</v>
      </c>
      <c r="H571" s="8" t="s">
        <v>241</v>
      </c>
      <c r="I571" s="8" t="b">
        <f>COUNTIF(Employees[Employee Name],Employees[[#This Row],[Employee Name]])&gt;1</f>
        <v>0</v>
      </c>
    </row>
    <row r="572" spans="1:9" ht="30" hidden="1" customHeight="1" x14ac:dyDescent="0.3">
      <c r="A572" s="44">
        <f>IF(ISBLANK(Employees[[#This Row],[Employee Name]]),"",A571+1)</f>
        <v>562</v>
      </c>
      <c r="B572" s="8" t="str">
        <f>CONCATENATE(Employees[[#This Row],[Lastname]]," ",Employees[[#This Row],[Firstname]], " ",LEFT(Employees[[#This Row],[Middlename]],1),IF(ISBLANK(Employees[[#This Row],[Middlename]])," ","."))</f>
        <v xml:space="preserve">PESIGAN EDUARDO  </v>
      </c>
      <c r="C572" s="18" t="s">
        <v>2385</v>
      </c>
      <c r="D572" s="18" t="s">
        <v>2386</v>
      </c>
      <c r="E572" s="8"/>
      <c r="F572" s="8"/>
      <c r="G572" s="18" t="s">
        <v>1290</v>
      </c>
      <c r="H572" s="18" t="s">
        <v>1717</v>
      </c>
      <c r="I572" s="8" t="b">
        <f>COUNTIF(Employees[Employee Name],Employees[[#This Row],[Employee Name]])&gt;1</f>
        <v>0</v>
      </c>
    </row>
    <row r="573" spans="1:9" ht="30" hidden="1" customHeight="1" x14ac:dyDescent="0.3">
      <c r="A573" s="44">
        <f>IF(ISBLANK(Employees[[#This Row],[Employee Name]]),"",A572+1)</f>
        <v>563</v>
      </c>
      <c r="B573" s="8" t="str">
        <f>CONCATENATE(Employees[[#This Row],[Lastname]]," ",Employees[[#This Row],[Firstname]], " ",LEFT(Employees[[#This Row],[Middlename]],1),IF(ISBLANK(Employees[[#This Row],[Middlename]])," ","."))</f>
        <v>PETIL GLENDA D.</v>
      </c>
      <c r="C573" s="8" t="s">
        <v>575</v>
      </c>
      <c r="D573" s="8" t="s">
        <v>576</v>
      </c>
      <c r="E573" s="8" t="s">
        <v>337</v>
      </c>
      <c r="F573" s="8" t="s">
        <v>577</v>
      </c>
      <c r="G573" s="18" t="s">
        <v>1997</v>
      </c>
      <c r="H573" s="8" t="s">
        <v>366</v>
      </c>
      <c r="I573" s="8" t="b">
        <f>COUNTIF(Employees[Employee Name],Employees[[#This Row],[Employee Name]])&gt;1</f>
        <v>0</v>
      </c>
    </row>
    <row r="574" spans="1:9" ht="30" hidden="1" customHeight="1" x14ac:dyDescent="0.3">
      <c r="A574" s="44">
        <f>IF(ISBLANK(Employees[[#This Row],[Employee Name]]),"",A573+1)</f>
        <v>564</v>
      </c>
      <c r="B574" s="8" t="str">
        <f>CONCATENATE(Employees[[#This Row],[Lastname]]," ",Employees[[#This Row],[Firstname]], " ",LEFT(Employees[[#This Row],[Middlename]],1),IF(ISBLANK(Employees[[#This Row],[Middlename]])," ","."))</f>
        <v>PINEDA DANICCA NOELLE V.</v>
      </c>
      <c r="C574" s="18" t="s">
        <v>2323</v>
      </c>
      <c r="D574" s="18" t="s">
        <v>2324</v>
      </c>
      <c r="E574" s="18" t="s">
        <v>150</v>
      </c>
      <c r="F574" s="18" t="s">
        <v>2007</v>
      </c>
      <c r="G574" s="8"/>
      <c r="H574" s="18" t="s">
        <v>97</v>
      </c>
      <c r="I574" s="8" t="b">
        <f>COUNTIF(Employees[Employee Name],Employees[[#This Row],[Employee Name]])&gt;1</f>
        <v>0</v>
      </c>
    </row>
    <row r="575" spans="1:9" ht="30" hidden="1" customHeight="1" x14ac:dyDescent="0.3">
      <c r="A575" s="44">
        <f>IF(ISBLANK(Employees[[#This Row],[Employee Name]]),"",A574+1)</f>
        <v>565</v>
      </c>
      <c r="B575" s="8" t="str">
        <f>CONCATENATE(Employees[[#This Row],[Lastname]]," ",Employees[[#This Row],[Firstname]], " ",LEFT(Employees[[#This Row],[Middlename]],1),IF(ISBLANK(Employees[[#This Row],[Middlename]])," ","."))</f>
        <v>PRIMO GRACE M.</v>
      </c>
      <c r="C575" s="8" t="s">
        <v>1633</v>
      </c>
      <c r="D575" s="8" t="s">
        <v>1460</v>
      </c>
      <c r="E575" s="8" t="s">
        <v>84</v>
      </c>
      <c r="F575" s="8" t="s">
        <v>1290</v>
      </c>
      <c r="G575" s="18" t="s">
        <v>1290</v>
      </c>
      <c r="H575" s="8" t="s">
        <v>1708</v>
      </c>
      <c r="I575" s="8" t="b">
        <f>COUNTIF(Employees[Employee Name],Employees[[#This Row],[Employee Name]])&gt;1</f>
        <v>0</v>
      </c>
    </row>
    <row r="576" spans="1:9" ht="30" hidden="1" customHeight="1" x14ac:dyDescent="0.3">
      <c r="A576" s="44">
        <f>IF(ISBLANK(Employees[[#This Row],[Employee Name]]),"",A575+1)</f>
        <v>566</v>
      </c>
      <c r="B576" s="8" t="str">
        <f>CONCATENATE(Employees[[#This Row],[Lastname]]," ",Employees[[#This Row],[Firstname]], " ",LEFT(Employees[[#This Row],[Middlename]],1),IF(ISBLANK(Employees[[#This Row],[Middlename]])," ","."))</f>
        <v>PUNZALAN LUCIANA A.</v>
      </c>
      <c r="C576" s="8" t="s">
        <v>1634</v>
      </c>
      <c r="D576" s="8" t="s">
        <v>1635</v>
      </c>
      <c r="E576" s="8" t="s">
        <v>88</v>
      </c>
      <c r="F576" s="8" t="s">
        <v>1290</v>
      </c>
      <c r="G576" s="18" t="s">
        <v>1290</v>
      </c>
      <c r="H576" s="8" t="s">
        <v>1302</v>
      </c>
      <c r="I576" s="8" t="b">
        <f>COUNTIF(Employees[Employee Name],Employees[[#This Row],[Employee Name]])&gt;1</f>
        <v>0</v>
      </c>
    </row>
    <row r="577" spans="1:9" ht="30" hidden="1" customHeight="1" x14ac:dyDescent="0.3">
      <c r="A577" s="44">
        <f>IF(ISBLANK(Employees[[#This Row],[Employee Name]]),"",A576+1)</f>
        <v>567</v>
      </c>
      <c r="B577" s="8" t="str">
        <f>CONCATENATE(Employees[[#This Row],[Lastname]]," ",Employees[[#This Row],[Firstname]], " ",LEFT(Employees[[#This Row],[Middlename]],1),IF(ISBLANK(Employees[[#This Row],[Middlename]])," ","."))</f>
        <v>QUIAMBAO ERICSON B.</v>
      </c>
      <c r="C577" s="8" t="s">
        <v>1636</v>
      </c>
      <c r="D577" s="8" t="s">
        <v>1617</v>
      </c>
      <c r="E577" s="8" t="s">
        <v>98</v>
      </c>
      <c r="F577" s="8" t="s">
        <v>1705</v>
      </c>
      <c r="G577" s="18" t="s">
        <v>1705</v>
      </c>
      <c r="H577" s="8" t="s">
        <v>1706</v>
      </c>
      <c r="I577" s="8" t="b">
        <f>COUNTIF(Employees[Employee Name],Employees[[#This Row],[Employee Name]])&gt;1</f>
        <v>0</v>
      </c>
    </row>
    <row r="578" spans="1:9" ht="30" hidden="1" customHeight="1" x14ac:dyDescent="0.3">
      <c r="A578" s="44">
        <f>IF(ISBLANK(Employees[[#This Row],[Employee Name]]),"",A577+1)</f>
        <v>568</v>
      </c>
      <c r="B578" s="8" t="str">
        <f>CONCATENATE(Employees[[#This Row],[Lastname]]," ",Employees[[#This Row],[Firstname]], " ",LEFT(Employees[[#This Row],[Middlename]],1),IF(ISBLANK(Employees[[#This Row],[Middlename]])," ","."))</f>
        <v>QUIAN JHON RAYMOND P.</v>
      </c>
      <c r="C578" s="18" t="s">
        <v>2268</v>
      </c>
      <c r="D578" s="18" t="s">
        <v>2269</v>
      </c>
      <c r="E578" s="18" t="s">
        <v>2270</v>
      </c>
      <c r="F578" s="18" t="s">
        <v>1712</v>
      </c>
      <c r="G578" s="8"/>
      <c r="H578" s="18" t="s">
        <v>1302</v>
      </c>
      <c r="I578" s="8" t="b">
        <f>COUNTIF(Employees[Employee Name],Employees[[#This Row],[Employee Name]])&gt;1</f>
        <v>0</v>
      </c>
    </row>
    <row r="579" spans="1:9" ht="30" hidden="1" customHeight="1" x14ac:dyDescent="0.3">
      <c r="A579" s="44">
        <f>IF(ISBLANK(Employees[[#This Row],[Employee Name]]),"",A578+1)</f>
        <v>569</v>
      </c>
      <c r="B579" s="8" t="str">
        <f>CONCATENATE(Employees[[#This Row],[Lastname]]," ",Employees[[#This Row],[Firstname]], " ",LEFT(Employees[[#This Row],[Middlename]],1),IF(ISBLANK(Employees[[#This Row],[Middlename]])," ","."))</f>
        <v>QUILAO REYVI E.</v>
      </c>
      <c r="C579" s="8" t="s">
        <v>1107</v>
      </c>
      <c r="D579" s="8" t="s">
        <v>1342</v>
      </c>
      <c r="E579" s="8" t="s">
        <v>1343</v>
      </c>
      <c r="F579" s="8" t="s">
        <v>1344</v>
      </c>
      <c r="G579" s="18" t="s">
        <v>1997</v>
      </c>
      <c r="H579" s="8" t="s">
        <v>361</v>
      </c>
      <c r="I579" s="8" t="b">
        <f>COUNTIF(Employees[Employee Name],Employees[[#This Row],[Employee Name]])&gt;1</f>
        <v>0</v>
      </c>
    </row>
    <row r="580" spans="1:9" ht="30" hidden="1" customHeight="1" x14ac:dyDescent="0.3">
      <c r="A580" s="44">
        <f>IF(ISBLANK(Employees[[#This Row],[Employee Name]]),"",A579+1)</f>
        <v>570</v>
      </c>
      <c r="B580" s="8" t="str">
        <f>CONCATENATE(Employees[[#This Row],[Lastname]]," ",Employees[[#This Row],[Firstname]], " ",LEFT(Employees[[#This Row],[Middlename]],1),IF(ISBLANK(Employees[[#This Row],[Middlename]])," ","."))</f>
        <v>RAMA RAQUEL J.</v>
      </c>
      <c r="C580" s="8" t="s">
        <v>1637</v>
      </c>
      <c r="D580" s="8" t="s">
        <v>1638</v>
      </c>
      <c r="E580" s="8" t="s">
        <v>139</v>
      </c>
      <c r="F580" s="8" t="s">
        <v>1290</v>
      </c>
      <c r="G580" s="18" t="s">
        <v>1290</v>
      </c>
      <c r="H580" s="8" t="s">
        <v>331</v>
      </c>
      <c r="I580" s="8" t="b">
        <f>COUNTIF(Employees[Employee Name],Employees[[#This Row],[Employee Name]])&gt;1</f>
        <v>0</v>
      </c>
    </row>
    <row r="581" spans="1:9" ht="30" hidden="1" customHeight="1" x14ac:dyDescent="0.3">
      <c r="A581" s="44">
        <f>IF(ISBLANK(Employees[[#This Row],[Employee Name]]),"",A580+1)</f>
        <v>571</v>
      </c>
      <c r="B581" s="8" t="str">
        <f>CONCATENATE(Employees[[#This Row],[Lastname]]," ",Employees[[#This Row],[Firstname]], " ",LEFT(Employees[[#This Row],[Middlename]],1),IF(ISBLANK(Employees[[#This Row],[Middlename]])," ","."))</f>
        <v>RAMOS EULOGIA A.</v>
      </c>
      <c r="C581" s="18" t="s">
        <v>817</v>
      </c>
      <c r="D581" s="18" t="s">
        <v>2207</v>
      </c>
      <c r="E581" s="18" t="s">
        <v>994</v>
      </c>
      <c r="F581" s="18" t="s">
        <v>1290</v>
      </c>
      <c r="G581" s="8"/>
      <c r="H581" s="18" t="s">
        <v>1706</v>
      </c>
      <c r="I581" s="8" t="b">
        <f>COUNTIF(Employees[Employee Name],Employees[[#This Row],[Employee Name]])&gt;1</f>
        <v>0</v>
      </c>
    </row>
    <row r="582" spans="1:9" ht="30" hidden="1" customHeight="1" x14ac:dyDescent="0.3">
      <c r="A582" s="44">
        <f>IF(ISBLANK(Employees[[#This Row],[Employee Name]]),"",A581+1)</f>
        <v>572</v>
      </c>
      <c r="B582" s="8" t="str">
        <f>CONCATENATE(Employees[[#This Row],[Lastname]]," ",Employees[[#This Row],[Firstname]], " ",LEFT(Employees[[#This Row],[Middlename]],1),IF(ISBLANK(Employees[[#This Row],[Middlename]])," ","."))</f>
        <v>RAMOS REMELYN A.</v>
      </c>
      <c r="C582" s="18" t="s">
        <v>817</v>
      </c>
      <c r="D582" s="18" t="s">
        <v>2300</v>
      </c>
      <c r="E582" s="18" t="s">
        <v>994</v>
      </c>
      <c r="F582" s="18" t="s">
        <v>2301</v>
      </c>
      <c r="G582" s="8"/>
      <c r="H582" s="18" t="s">
        <v>2302</v>
      </c>
      <c r="I582" s="8" t="b">
        <f>COUNTIF(Employees[Employee Name],Employees[[#This Row],[Employee Name]])&gt;1</f>
        <v>0</v>
      </c>
    </row>
    <row r="583" spans="1:9" ht="30" hidden="1" customHeight="1" x14ac:dyDescent="0.3">
      <c r="A583" s="44">
        <f>IF(ISBLANK(Employees[[#This Row],[Employee Name]]),"",A582+1)</f>
        <v>573</v>
      </c>
      <c r="B583" s="8" t="str">
        <f>CONCATENATE(Employees[[#This Row],[Lastname]]," ",Employees[[#This Row],[Firstname]], " ",LEFT(Employees[[#This Row],[Middlename]],1),IF(ISBLANK(Employees[[#This Row],[Middlename]])," ","."))</f>
        <v>REGINALDO MARISSA C.</v>
      </c>
      <c r="C583" s="8" t="s">
        <v>1639</v>
      </c>
      <c r="D583" s="8" t="s">
        <v>185</v>
      </c>
      <c r="E583" s="8" t="s">
        <v>134</v>
      </c>
      <c r="F583" s="8" t="s">
        <v>1712</v>
      </c>
      <c r="G583" s="8" t="s">
        <v>1705</v>
      </c>
      <c r="H583" s="8" t="s">
        <v>1710</v>
      </c>
      <c r="I583" s="8" t="b">
        <f>COUNTIF(Employees[Employee Name],Employees[[#This Row],[Employee Name]])&gt;1</f>
        <v>0</v>
      </c>
    </row>
    <row r="584" spans="1:9" ht="30" hidden="1" customHeight="1" x14ac:dyDescent="0.3">
      <c r="A584" s="44">
        <f>IF(ISBLANK(Employees[[#This Row],[Employee Name]]),"",A583+1)</f>
        <v>574</v>
      </c>
      <c r="B584" s="8" t="str">
        <f>CONCATENATE(Employees[[#This Row],[Lastname]]," ",Employees[[#This Row],[Firstname]], " ",LEFT(Employees[[#This Row],[Middlename]],1),IF(ISBLANK(Employees[[#This Row],[Middlename]])," ","."))</f>
        <v>REMOLLENO MICHELLE U.</v>
      </c>
      <c r="C584" s="8" t="s">
        <v>1319</v>
      </c>
      <c r="D584" s="8" t="s">
        <v>1012</v>
      </c>
      <c r="E584" s="8" t="s">
        <v>1320</v>
      </c>
      <c r="F584" s="8" t="s">
        <v>96</v>
      </c>
      <c r="G584" s="8" t="s">
        <v>1997</v>
      </c>
      <c r="H584" s="8" t="s">
        <v>135</v>
      </c>
      <c r="I584" s="8" t="b">
        <f>COUNTIF(Employees[Employee Name],Employees[[#This Row],[Employee Name]])&gt;1</f>
        <v>0</v>
      </c>
    </row>
    <row r="585" spans="1:9" ht="30" hidden="1" customHeight="1" x14ac:dyDescent="0.3">
      <c r="A585" s="44">
        <f>IF(ISBLANK(Employees[[#This Row],[Employee Name]]),"",A584+1)</f>
        <v>575</v>
      </c>
      <c r="B585" s="8" t="str">
        <f>CONCATENATE(Employees[[#This Row],[Lastname]]," ",Employees[[#This Row],[Firstname]], " ",LEFT(Employees[[#This Row],[Middlename]],1),IF(ISBLANK(Employees[[#This Row],[Middlename]])," ","."))</f>
        <v>REOSA CECILIA A.</v>
      </c>
      <c r="C585" s="8" t="s">
        <v>728</v>
      </c>
      <c r="D585" s="8" t="s">
        <v>729</v>
      </c>
      <c r="E585" s="8" t="s">
        <v>88</v>
      </c>
      <c r="F585" s="8" t="s">
        <v>125</v>
      </c>
      <c r="G585" s="18" t="s">
        <v>1997</v>
      </c>
      <c r="H585" s="8" t="s">
        <v>361</v>
      </c>
      <c r="I585" s="8" t="b">
        <f>COUNTIF(Employees[Employee Name],Employees[[#This Row],[Employee Name]])&gt;1</f>
        <v>0</v>
      </c>
    </row>
    <row r="586" spans="1:9" ht="30" hidden="1" customHeight="1" x14ac:dyDescent="0.3">
      <c r="A586" s="44">
        <f>IF(ISBLANK(Employees[[#This Row],[Employee Name]]),"",A585+1)</f>
        <v>576</v>
      </c>
      <c r="B586" s="8" t="str">
        <f>CONCATENATE(Employees[[#This Row],[Lastname]]," ",Employees[[#This Row],[Firstname]], " ",LEFT(Employees[[#This Row],[Middlename]],1),IF(ISBLANK(Employees[[#This Row],[Middlename]])," ","."))</f>
        <v>REPILLO AMMY LOU M.</v>
      </c>
      <c r="C586" s="8" t="s">
        <v>403</v>
      </c>
      <c r="D586" s="8" t="s">
        <v>404</v>
      </c>
      <c r="E586" s="8" t="s">
        <v>84</v>
      </c>
      <c r="F586" s="8" t="s">
        <v>125</v>
      </c>
      <c r="G586" s="18" t="s">
        <v>1997</v>
      </c>
      <c r="H586" s="8" t="s">
        <v>103</v>
      </c>
      <c r="I586" s="8" t="b">
        <f>COUNTIF(Employees[Employee Name],Employees[[#This Row],[Employee Name]])&gt;1</f>
        <v>0</v>
      </c>
    </row>
    <row r="587" spans="1:9" ht="30" hidden="1" customHeight="1" x14ac:dyDescent="0.3">
      <c r="A587" s="44">
        <f>IF(ISBLANK(Employees[[#This Row],[Employee Name]]),"",A586+1)</f>
        <v>577</v>
      </c>
      <c r="B587" s="8" t="str">
        <f>CONCATENATE(Employees[[#This Row],[Lastname]]," ",Employees[[#This Row],[Firstname]], " ",LEFT(Employees[[#This Row],[Middlename]],1),IF(ISBLANK(Employees[[#This Row],[Middlename]])," ","."))</f>
        <v>REYES ELSA T.</v>
      </c>
      <c r="C587" s="8" t="s">
        <v>672</v>
      </c>
      <c r="D587" s="8" t="s">
        <v>673</v>
      </c>
      <c r="E587" s="8" t="s">
        <v>674</v>
      </c>
      <c r="F587" s="8" t="s">
        <v>120</v>
      </c>
      <c r="G587" s="18" t="s">
        <v>1997</v>
      </c>
      <c r="H587" s="8" t="s">
        <v>361</v>
      </c>
      <c r="I587" s="8" t="b">
        <f>COUNTIF(Employees[Employee Name],Employees[[#This Row],[Employee Name]])&gt;1</f>
        <v>0</v>
      </c>
    </row>
    <row r="588" spans="1:9" ht="30" hidden="1" customHeight="1" x14ac:dyDescent="0.3">
      <c r="A588" s="44">
        <f>IF(ISBLANK(Employees[[#This Row],[Employee Name]]),"",A587+1)</f>
        <v>578</v>
      </c>
      <c r="B588" s="8" t="str">
        <f>CONCATENATE(Employees[[#This Row],[Lastname]]," ",Employees[[#This Row],[Firstname]], " ",LEFT(Employees[[#This Row],[Middlename]],1),IF(ISBLANK(Employees[[#This Row],[Middlename]])," ","."))</f>
        <v>REYES GERARDO GABRIEL C.</v>
      </c>
      <c r="C588" s="18" t="s">
        <v>672</v>
      </c>
      <c r="D588" s="18" t="s">
        <v>2168</v>
      </c>
      <c r="E588" s="18" t="s">
        <v>134</v>
      </c>
      <c r="F588" s="8"/>
      <c r="G588" s="8"/>
      <c r="H588" s="18" t="s">
        <v>2169</v>
      </c>
      <c r="I588" s="8" t="b">
        <f>COUNTIF(Employees[Employee Name],Employees[[#This Row],[Employee Name]])&gt;1</f>
        <v>0</v>
      </c>
    </row>
    <row r="589" spans="1:9" ht="30" hidden="1" customHeight="1" x14ac:dyDescent="0.3">
      <c r="A589" s="44">
        <f>IF(ISBLANK(Employees[[#This Row],[Employee Name]]),"",A588+1)</f>
        <v>579</v>
      </c>
      <c r="B589" s="8" t="str">
        <f>CONCATENATE(Employees[[#This Row],[Lastname]]," ",Employees[[#This Row],[Firstname]], " ",LEFT(Employees[[#This Row],[Middlename]],1),IF(ISBLANK(Employees[[#This Row],[Middlename]])," ","."))</f>
        <v>REYES JOSEPHINE J.</v>
      </c>
      <c r="C589" s="8" t="s">
        <v>672</v>
      </c>
      <c r="D589" s="8" t="s">
        <v>406</v>
      </c>
      <c r="E589" s="8" t="s">
        <v>139</v>
      </c>
      <c r="F589" s="8" t="s">
        <v>1290</v>
      </c>
      <c r="G589" s="18" t="s">
        <v>1290</v>
      </c>
      <c r="H589" s="8" t="s">
        <v>361</v>
      </c>
      <c r="I589" s="8" t="b">
        <f>COUNTIF(Employees[Employee Name],Employees[[#This Row],[Employee Name]])&gt;1</f>
        <v>0</v>
      </c>
    </row>
    <row r="590" spans="1:9" ht="30" hidden="1" customHeight="1" x14ac:dyDescent="0.3">
      <c r="A590" s="44">
        <f>IF(ISBLANK(Employees[[#This Row],[Employee Name]]),"",A589+1)</f>
        <v>580</v>
      </c>
      <c r="B590" s="8" t="str">
        <f>CONCATENATE(Employees[[#This Row],[Lastname]]," ",Employees[[#This Row],[Firstname]], " ",LEFT(Employees[[#This Row],[Middlename]],1),IF(ISBLANK(Employees[[#This Row],[Middlename]])," ","."))</f>
        <v>REYES JUANITO P.</v>
      </c>
      <c r="C590" s="8" t="s">
        <v>672</v>
      </c>
      <c r="D590" s="8" t="s">
        <v>548</v>
      </c>
      <c r="E590" s="8" t="s">
        <v>124</v>
      </c>
      <c r="F590" s="8" t="s">
        <v>880</v>
      </c>
      <c r="G590" s="8" t="s">
        <v>1997</v>
      </c>
      <c r="H590" s="8" t="s">
        <v>881</v>
      </c>
      <c r="I590" s="8" t="b">
        <f>COUNTIF(Employees[Employee Name],Employees[[#This Row],[Employee Name]])&gt;1</f>
        <v>0</v>
      </c>
    </row>
    <row r="591" spans="1:9" ht="30" hidden="1" customHeight="1" x14ac:dyDescent="0.3">
      <c r="A591" s="44">
        <f>IF(ISBLANK(Employees[[#This Row],[Employee Name]]),"",A590+1)</f>
        <v>581</v>
      </c>
      <c r="B591" s="8" t="str">
        <f>CONCATENATE(Employees[[#This Row],[Lastname]]," ",Employees[[#This Row],[Firstname]], " ",LEFT(Employees[[#This Row],[Middlename]],1),IF(ISBLANK(Employees[[#This Row],[Middlename]])," ","."))</f>
        <v>REYES NORALYN B.</v>
      </c>
      <c r="C591" s="8" t="s">
        <v>672</v>
      </c>
      <c r="D591" s="8" t="s">
        <v>733</v>
      </c>
      <c r="E591" s="8" t="s">
        <v>1640</v>
      </c>
      <c r="F591" s="8" t="s">
        <v>734</v>
      </c>
      <c r="G591" s="18" t="s">
        <v>1997</v>
      </c>
      <c r="H591" s="8" t="s">
        <v>361</v>
      </c>
      <c r="I591" s="8" t="b">
        <f>COUNTIF(Employees[Employee Name],Employees[[#This Row],[Employee Name]])&gt;1</f>
        <v>0</v>
      </c>
    </row>
    <row r="592" spans="1:9" ht="30" hidden="1" customHeight="1" x14ac:dyDescent="0.3">
      <c r="A592" s="44">
        <f>IF(ISBLANK(Employees[[#This Row],[Employee Name]]),"",A591+1)</f>
        <v>582</v>
      </c>
      <c r="B592" s="8" t="str">
        <f>CONCATENATE(Employees[[#This Row],[Lastname]]," ",Employees[[#This Row],[Firstname]], " ",LEFT(Employees[[#This Row],[Middlename]],1),IF(ISBLANK(Employees[[#This Row],[Middlename]])," ","."))</f>
        <v>ROBINO OFELIA M.</v>
      </c>
      <c r="C592" s="8" t="s">
        <v>196</v>
      </c>
      <c r="D592" s="8" t="s">
        <v>197</v>
      </c>
      <c r="E592" s="8" t="s">
        <v>84</v>
      </c>
      <c r="F592" s="8" t="s">
        <v>198</v>
      </c>
      <c r="G592" s="18" t="s">
        <v>1997</v>
      </c>
      <c r="H592" s="8" t="s">
        <v>199</v>
      </c>
      <c r="I592" s="8" t="b">
        <f>COUNTIF(Employees[Employee Name],Employees[[#This Row],[Employee Name]])&gt;1</f>
        <v>0</v>
      </c>
    </row>
    <row r="593" spans="1:9" ht="30" hidden="1" customHeight="1" x14ac:dyDescent="0.3">
      <c r="A593" s="44">
        <f>IF(ISBLANK(Employees[[#This Row],[Employee Name]]),"",A592+1)</f>
        <v>583</v>
      </c>
      <c r="B593" s="8" t="str">
        <f>CONCATENATE(Employees[[#This Row],[Lastname]]," ",Employees[[#This Row],[Firstname]], " ",LEFT(Employees[[#This Row],[Middlename]],1),IF(ISBLANK(Employees[[#This Row],[Middlename]])," ","."))</f>
        <v>ROCILLO CECILLA A.</v>
      </c>
      <c r="C593" s="8" t="s">
        <v>514</v>
      </c>
      <c r="D593" s="8" t="s">
        <v>515</v>
      </c>
      <c r="E593" s="8" t="s">
        <v>472</v>
      </c>
      <c r="F593" s="8" t="s">
        <v>120</v>
      </c>
      <c r="G593" s="18" t="s">
        <v>1997</v>
      </c>
      <c r="H593" s="8" t="s">
        <v>439</v>
      </c>
      <c r="I593" s="8" t="b">
        <f>COUNTIF(Employees[Employee Name],Employees[[#This Row],[Employee Name]])&gt;1</f>
        <v>0</v>
      </c>
    </row>
    <row r="594" spans="1:9" ht="30" hidden="1" customHeight="1" x14ac:dyDescent="0.3">
      <c r="A594" s="44">
        <f>IF(ISBLANK(Employees[[#This Row],[Employee Name]]),"",A593+1)</f>
        <v>584</v>
      </c>
      <c r="B594" s="8" t="str">
        <f>CONCATENATE(Employees[[#This Row],[Lastname]]," ",Employees[[#This Row],[Firstname]], " ",LEFT(Employees[[#This Row],[Middlename]],1),IF(ISBLANK(Employees[[#This Row],[Middlename]])," ","."))</f>
        <v xml:space="preserve">ROCILLO JUNE BYRONN  </v>
      </c>
      <c r="C594" s="8" t="s">
        <v>514</v>
      </c>
      <c r="D594" s="8" t="s">
        <v>1641</v>
      </c>
      <c r="E594" s="8"/>
      <c r="F594" s="8" t="s">
        <v>1705</v>
      </c>
      <c r="G594" s="18" t="s">
        <v>1705</v>
      </c>
      <c r="H594" s="8" t="s">
        <v>1706</v>
      </c>
      <c r="I594" s="8" t="b">
        <f>COUNTIF(Employees[Employee Name],Employees[[#This Row],[Employee Name]])&gt;1</f>
        <v>0</v>
      </c>
    </row>
    <row r="595" spans="1:9" ht="30" hidden="1" customHeight="1" x14ac:dyDescent="0.3">
      <c r="A595" s="44">
        <f>IF(ISBLANK(Employees[[#This Row],[Employee Name]]),"",A594+1)</f>
        <v>585</v>
      </c>
      <c r="B595" s="8" t="str">
        <f>CONCATENATE(Employees[[#This Row],[Lastname]]," ",Employees[[#This Row],[Firstname]], " ",LEFT(Employees[[#This Row],[Middlename]],1),IF(ISBLANK(Employees[[#This Row],[Middlename]])," ","."))</f>
        <v xml:space="preserve">RODENAS ALBERT RAPHAEL  </v>
      </c>
      <c r="C595" s="8" t="s">
        <v>1642</v>
      </c>
      <c r="D595" s="8" t="s">
        <v>1643</v>
      </c>
      <c r="E595" s="8"/>
      <c r="F595" s="8" t="s">
        <v>1290</v>
      </c>
      <c r="G595" s="18" t="s">
        <v>1290</v>
      </c>
      <c r="H595" s="8" t="s">
        <v>289</v>
      </c>
      <c r="I595" s="8" t="b">
        <f>COUNTIF(Employees[Employee Name],Employees[[#This Row],[Employee Name]])&gt;1</f>
        <v>0</v>
      </c>
    </row>
    <row r="596" spans="1:9" ht="30" hidden="1" customHeight="1" x14ac:dyDescent="0.3">
      <c r="A596" s="44">
        <f>IF(ISBLANK(Employees[[#This Row],[Employee Name]]),"",A595+1)</f>
        <v>586</v>
      </c>
      <c r="B596" s="8" t="str">
        <f>CONCATENATE(Employees[[#This Row],[Lastname]]," ",Employees[[#This Row],[Firstname]], " ",LEFT(Employees[[#This Row],[Middlename]],1),IF(ISBLANK(Employees[[#This Row],[Middlename]])," ","."))</f>
        <v xml:space="preserve">RODRIGUEZ ARNEL  </v>
      </c>
      <c r="C596" s="8" t="s">
        <v>557</v>
      </c>
      <c r="D596" s="8" t="s">
        <v>1644</v>
      </c>
      <c r="E596" s="8"/>
      <c r="F596" s="8" t="s">
        <v>1290</v>
      </c>
      <c r="G596" s="18" t="s">
        <v>1290</v>
      </c>
      <c r="H596" s="8" t="s">
        <v>289</v>
      </c>
      <c r="I596" s="8" t="b">
        <f>COUNTIF(Employees[Employee Name],Employees[[#This Row],[Employee Name]])&gt;1</f>
        <v>0</v>
      </c>
    </row>
    <row r="597" spans="1:9" ht="30" hidden="1" customHeight="1" x14ac:dyDescent="0.3">
      <c r="A597" s="44">
        <f>IF(ISBLANK(Employees[[#This Row],[Employee Name]]),"",A596+1)</f>
        <v>587</v>
      </c>
      <c r="B597" s="8" t="str">
        <f>CONCATENATE(Employees[[#This Row],[Lastname]]," ",Employees[[#This Row],[Firstname]], " ",LEFT(Employees[[#This Row],[Middlename]],1),IF(ISBLANK(Employees[[#This Row],[Middlename]])," ","."))</f>
        <v xml:space="preserve">RODRIGUEZ GREGORIO  </v>
      </c>
      <c r="C597" s="8" t="s">
        <v>557</v>
      </c>
      <c r="D597" s="8" t="s">
        <v>558</v>
      </c>
      <c r="E597" s="8"/>
      <c r="F597" s="18" t="s">
        <v>198</v>
      </c>
      <c r="G597" s="18" t="s">
        <v>1997</v>
      </c>
      <c r="H597" s="8" t="s">
        <v>289</v>
      </c>
      <c r="I597" s="8" t="b">
        <f>COUNTIF(Employees[Employee Name],Employees[[#This Row],[Employee Name]])&gt;1</f>
        <v>0</v>
      </c>
    </row>
    <row r="598" spans="1:9" ht="30" hidden="1" customHeight="1" x14ac:dyDescent="0.3">
      <c r="A598" s="44">
        <f>IF(ISBLANK(Employees[[#This Row],[Employee Name]]),"",A597+1)</f>
        <v>588</v>
      </c>
      <c r="B598" s="8" t="str">
        <f>CONCATENATE(Employees[[#This Row],[Lastname]]," ",Employees[[#This Row],[Firstname]], " ",LEFT(Employees[[#This Row],[Middlename]],1),IF(ISBLANK(Employees[[#This Row],[Middlename]])," ","."))</f>
        <v xml:space="preserve">RODRIGUEZ IGNACIO  </v>
      </c>
      <c r="C598" s="8" t="s">
        <v>557</v>
      </c>
      <c r="D598" s="8" t="s">
        <v>563</v>
      </c>
      <c r="E598" s="8"/>
      <c r="F598" s="18" t="s">
        <v>198</v>
      </c>
      <c r="G598" s="18" t="s">
        <v>1997</v>
      </c>
      <c r="H598" s="8" t="s">
        <v>289</v>
      </c>
      <c r="I598" s="8" t="b">
        <f>COUNTIF(Employees[Employee Name],Employees[[#This Row],[Employee Name]])&gt;1</f>
        <v>0</v>
      </c>
    </row>
    <row r="599" spans="1:9" ht="30" hidden="1" customHeight="1" x14ac:dyDescent="0.3">
      <c r="A599" s="44">
        <f>IF(ISBLANK(Employees[[#This Row],[Employee Name]]),"",A598+1)</f>
        <v>589</v>
      </c>
      <c r="B599" s="8" t="str">
        <f>CONCATENATE(Employees[[#This Row],[Lastname]]," ",Employees[[#This Row],[Firstname]], " ",LEFT(Employees[[#This Row],[Middlename]],1),IF(ISBLANK(Employees[[#This Row],[Middlename]])," ","."))</f>
        <v xml:space="preserve">RODRIGUEZ JERALD  </v>
      </c>
      <c r="C599" s="8" t="s">
        <v>557</v>
      </c>
      <c r="D599" s="8" t="s">
        <v>1645</v>
      </c>
      <c r="E599" s="8"/>
      <c r="F599" s="8" t="s">
        <v>1290</v>
      </c>
      <c r="G599" s="18" t="s">
        <v>1290</v>
      </c>
      <c r="H599" s="8" t="s">
        <v>289</v>
      </c>
      <c r="I599" s="8" t="b">
        <f>COUNTIF(Employees[Employee Name],Employees[[#This Row],[Employee Name]])&gt;1</f>
        <v>0</v>
      </c>
    </row>
    <row r="600" spans="1:9" ht="30" hidden="1" customHeight="1" x14ac:dyDescent="0.3">
      <c r="A600" s="44">
        <f>IF(ISBLANK(Employees[[#This Row],[Employee Name]]),"",A599+1)</f>
        <v>590</v>
      </c>
      <c r="B600" s="8" t="str">
        <f>CONCATENATE(Employees[[#This Row],[Lastname]]," ",Employees[[#This Row],[Firstname]], " ",LEFT(Employees[[#This Row],[Middlename]],1),IF(ISBLANK(Employees[[#This Row],[Middlename]])," ","."))</f>
        <v xml:space="preserve">RODRIGUEZ JOEL  </v>
      </c>
      <c r="C600" s="8" t="s">
        <v>557</v>
      </c>
      <c r="D600" s="8" t="s">
        <v>790</v>
      </c>
      <c r="E600" s="8"/>
      <c r="F600" s="18" t="s">
        <v>198</v>
      </c>
      <c r="G600" s="18" t="s">
        <v>1997</v>
      </c>
      <c r="H600" s="8" t="s">
        <v>289</v>
      </c>
      <c r="I600" s="8" t="b">
        <f>COUNTIF(Employees[Employee Name],Employees[[#This Row],[Employee Name]])&gt;1</f>
        <v>0</v>
      </c>
    </row>
    <row r="601" spans="1:9" ht="30" hidden="1" customHeight="1" x14ac:dyDescent="0.3">
      <c r="A601" s="44">
        <f>IF(ISBLANK(Employees[[#This Row],[Employee Name]]),"",A600+1)</f>
        <v>591</v>
      </c>
      <c r="B601" s="8" t="str">
        <f>CONCATENATE(Employees[[#This Row],[Lastname]]," ",Employees[[#This Row],[Firstname]], " ",LEFT(Employees[[#This Row],[Middlename]],1),IF(ISBLANK(Employees[[#This Row],[Middlename]])," ","."))</f>
        <v>RODRIGUEZ JOSEPHINE R.</v>
      </c>
      <c r="C601" s="8" t="s">
        <v>557</v>
      </c>
      <c r="D601" s="8" t="s">
        <v>406</v>
      </c>
      <c r="E601" s="8" t="s">
        <v>330</v>
      </c>
      <c r="F601" s="8" t="s">
        <v>1290</v>
      </c>
      <c r="G601" s="18" t="s">
        <v>1290</v>
      </c>
      <c r="H601" s="8" t="s">
        <v>1706</v>
      </c>
      <c r="I601" s="8" t="b">
        <f>COUNTIF(Employees[Employee Name],Employees[[#This Row],[Employee Name]])&gt;1</f>
        <v>0</v>
      </c>
    </row>
    <row r="602" spans="1:9" ht="30" hidden="1" customHeight="1" x14ac:dyDescent="0.3">
      <c r="A602" s="44">
        <f>IF(ISBLANK(Employees[[#This Row],[Employee Name]]),"",A601+1)</f>
        <v>592</v>
      </c>
      <c r="B602" s="8" t="str">
        <f>CONCATENATE(Employees[[#This Row],[Lastname]]," ",Employees[[#This Row],[Firstname]], " ",LEFT(Employees[[#This Row],[Middlename]],1),IF(ISBLANK(Employees[[#This Row],[Middlename]])," ","."))</f>
        <v xml:space="preserve">RODRIGUEZ MANNY  </v>
      </c>
      <c r="C602" s="8" t="s">
        <v>557</v>
      </c>
      <c r="D602" s="8" t="s">
        <v>1646</v>
      </c>
      <c r="E602" s="8"/>
      <c r="F602" s="8" t="s">
        <v>1290</v>
      </c>
      <c r="G602" s="18" t="s">
        <v>1290</v>
      </c>
      <c r="H602" s="8" t="s">
        <v>289</v>
      </c>
      <c r="I602" s="8" t="b">
        <f>COUNTIF(Employees[Employee Name],Employees[[#This Row],[Employee Name]])&gt;1</f>
        <v>0</v>
      </c>
    </row>
    <row r="603" spans="1:9" ht="30" hidden="1" customHeight="1" x14ac:dyDescent="0.3">
      <c r="A603" s="44">
        <f>IF(ISBLANK(Employees[[#This Row],[Employee Name]]),"",A602+1)</f>
        <v>593</v>
      </c>
      <c r="B603" s="8" t="str">
        <f>CONCATENATE(Employees[[#This Row],[Lastname]]," ",Employees[[#This Row],[Firstname]], " ",LEFT(Employees[[#This Row],[Middlename]],1),IF(ISBLANK(Employees[[#This Row],[Middlename]])," ","."))</f>
        <v>RODRIGUEZ NARCISCO E.</v>
      </c>
      <c r="C603" s="8" t="s">
        <v>557</v>
      </c>
      <c r="D603" s="8" t="s">
        <v>1647</v>
      </c>
      <c r="E603" s="8" t="s">
        <v>122</v>
      </c>
      <c r="F603" s="8" t="s">
        <v>1290</v>
      </c>
      <c r="G603" s="18" t="s">
        <v>1290</v>
      </c>
      <c r="H603" s="8" t="s">
        <v>1708</v>
      </c>
      <c r="I603" s="8" t="b">
        <f>COUNTIF(Employees[Employee Name],Employees[[#This Row],[Employee Name]])&gt;1</f>
        <v>0</v>
      </c>
    </row>
    <row r="604" spans="1:9" ht="30" hidden="1" customHeight="1" x14ac:dyDescent="0.3">
      <c r="A604" s="44">
        <f>IF(ISBLANK(Employees[[#This Row],[Employee Name]]),"",A603+1)</f>
        <v>594</v>
      </c>
      <c r="B604" s="8" t="str">
        <f>CONCATENATE(Employees[[#This Row],[Lastname]]," ",Employees[[#This Row],[Firstname]], " ",LEFT(Employees[[#This Row],[Middlename]],1),IF(ISBLANK(Employees[[#This Row],[Middlename]])," ","."))</f>
        <v xml:space="preserve">RODRIGUEZ RAYMUNDO  </v>
      </c>
      <c r="C604" s="8" t="s">
        <v>557</v>
      </c>
      <c r="D604" s="8" t="s">
        <v>1648</v>
      </c>
      <c r="E604" s="8"/>
      <c r="F604" s="8" t="s">
        <v>1290</v>
      </c>
      <c r="G604" s="18" t="s">
        <v>1290</v>
      </c>
      <c r="H604" s="8" t="s">
        <v>289</v>
      </c>
      <c r="I604" s="8" t="b">
        <f>COUNTIF(Employees[Employee Name],Employees[[#This Row],[Employee Name]])&gt;1</f>
        <v>0</v>
      </c>
    </row>
    <row r="605" spans="1:9" ht="30" hidden="1" customHeight="1" x14ac:dyDescent="0.3">
      <c r="A605" s="44">
        <f>IF(ISBLANK(Employees[[#This Row],[Employee Name]]),"",A604+1)</f>
        <v>595</v>
      </c>
      <c r="B605" s="8" t="str">
        <f>CONCATENATE(Employees[[#This Row],[Lastname]]," ",Employees[[#This Row],[Firstname]], " ",LEFT(Employees[[#This Row],[Middlename]],1),IF(ISBLANK(Employees[[#This Row],[Middlename]])," ","."))</f>
        <v>RODRIGUEZ REIMART L.</v>
      </c>
      <c r="C605" s="8" t="s">
        <v>557</v>
      </c>
      <c r="D605" s="8" t="s">
        <v>1649</v>
      </c>
      <c r="E605" s="8" t="s">
        <v>1539</v>
      </c>
      <c r="F605" s="8" t="s">
        <v>1290</v>
      </c>
      <c r="G605" s="18" t="s">
        <v>1290</v>
      </c>
      <c r="H605" s="8" t="s">
        <v>1065</v>
      </c>
      <c r="I605" s="8" t="b">
        <f>COUNTIF(Employees[Employee Name],Employees[[#This Row],[Employee Name]])&gt;1</f>
        <v>0</v>
      </c>
    </row>
    <row r="606" spans="1:9" ht="30" hidden="1" customHeight="1" x14ac:dyDescent="0.3">
      <c r="A606" s="44">
        <f>IF(ISBLANK(Employees[[#This Row],[Employee Name]]),"",A605+1)</f>
        <v>596</v>
      </c>
      <c r="B606" s="8" t="str">
        <f>CONCATENATE(Employees[[#This Row],[Lastname]]," ",Employees[[#This Row],[Firstname]], " ",LEFT(Employees[[#This Row],[Middlename]],1),IF(ISBLANK(Employees[[#This Row],[Middlename]])," ","."))</f>
        <v xml:space="preserve">RODRIGUEZ RIZALDE  </v>
      </c>
      <c r="C606" s="18" t="s">
        <v>557</v>
      </c>
      <c r="D606" s="18" t="s">
        <v>2232</v>
      </c>
      <c r="E606" s="8"/>
      <c r="F606" s="18" t="s">
        <v>1290</v>
      </c>
      <c r="G606" s="8"/>
      <c r="H606" s="18" t="s">
        <v>289</v>
      </c>
      <c r="I606" s="8" t="b">
        <f>COUNTIF(Employees[Employee Name],Employees[[#This Row],[Employee Name]])&gt;1</f>
        <v>0</v>
      </c>
    </row>
    <row r="607" spans="1:9" ht="30" hidden="1" customHeight="1" x14ac:dyDescent="0.3">
      <c r="A607" s="44">
        <f>IF(ISBLANK(Employees[[#This Row],[Employee Name]]),"",A606+1)</f>
        <v>597</v>
      </c>
      <c r="B607" s="8" t="str">
        <f>CONCATENATE(Employees[[#This Row],[Lastname]]," ",Employees[[#This Row],[Firstname]], " ",LEFT(Employees[[#This Row],[Middlename]],1),IF(ISBLANK(Employees[[#This Row],[Middlename]])," ","."))</f>
        <v xml:space="preserve">RODRIGUEZ RUEL  </v>
      </c>
      <c r="C607" s="8" t="s">
        <v>557</v>
      </c>
      <c r="D607" s="8" t="s">
        <v>1045</v>
      </c>
      <c r="E607" s="8"/>
      <c r="F607" s="8" t="s">
        <v>198</v>
      </c>
      <c r="G607" s="18" t="s">
        <v>1997</v>
      </c>
      <c r="H607" s="8" t="s">
        <v>289</v>
      </c>
      <c r="I607" s="8" t="b">
        <f>COUNTIF(Employees[Employee Name],Employees[[#This Row],[Employee Name]])&gt;1</f>
        <v>0</v>
      </c>
    </row>
    <row r="608" spans="1:9" ht="30" hidden="1" customHeight="1" x14ac:dyDescent="0.3">
      <c r="A608" s="44">
        <f>IF(ISBLANK(Employees[[#This Row],[Employee Name]]),"",A607+1)</f>
        <v>598</v>
      </c>
      <c r="B608" s="8" t="str">
        <f>CONCATENATE(Employees[[#This Row],[Lastname]]," ",Employees[[#This Row],[Firstname]], " ",LEFT(Employees[[#This Row],[Middlename]],1),IF(ISBLANK(Employees[[#This Row],[Middlename]])," ","."))</f>
        <v>ROLLE CARIZA P.</v>
      </c>
      <c r="C608" s="8" t="s">
        <v>1650</v>
      </c>
      <c r="D608" s="8" t="s">
        <v>1651</v>
      </c>
      <c r="E608" s="8" t="s">
        <v>1313</v>
      </c>
      <c r="F608" s="8" t="s">
        <v>1290</v>
      </c>
      <c r="G608" s="18" t="s">
        <v>1290</v>
      </c>
      <c r="H608" s="8" t="s">
        <v>135</v>
      </c>
      <c r="I608" s="8" t="b">
        <f>COUNTIF(Employees[Employee Name],Employees[[#This Row],[Employee Name]])&gt;1</f>
        <v>0</v>
      </c>
    </row>
    <row r="609" spans="1:9" ht="30" hidden="1" customHeight="1" x14ac:dyDescent="0.3">
      <c r="A609" s="44">
        <f>IF(ISBLANK(Employees[[#This Row],[Employee Name]]),"",A608+1)</f>
        <v>599</v>
      </c>
      <c r="B609" s="8" t="str">
        <f>CONCATENATE(Employees[[#This Row],[Lastname]]," ",Employees[[#This Row],[Firstname]], " ",LEFT(Employees[[#This Row],[Middlename]],1),IF(ISBLANK(Employees[[#This Row],[Middlename]])," ","."))</f>
        <v>ROLLE MICHELLYN G.</v>
      </c>
      <c r="C609" s="8" t="s">
        <v>1650</v>
      </c>
      <c r="D609" s="8" t="s">
        <v>1652</v>
      </c>
      <c r="E609" s="8" t="s">
        <v>1653</v>
      </c>
      <c r="F609" s="8" t="s">
        <v>1290</v>
      </c>
      <c r="G609" s="18" t="s">
        <v>1290</v>
      </c>
      <c r="H609" s="8" t="s">
        <v>97</v>
      </c>
      <c r="I609" s="8" t="b">
        <f>COUNTIF(Employees[Employee Name],Employees[[#This Row],[Employee Name]])&gt;1</f>
        <v>0</v>
      </c>
    </row>
    <row r="610" spans="1:9" ht="30" hidden="1" customHeight="1" x14ac:dyDescent="0.3">
      <c r="A610" s="44">
        <f>IF(ISBLANK(Employees[[#This Row],[Employee Name]]),"",A609+1)</f>
        <v>600</v>
      </c>
      <c r="B610" s="8" t="str">
        <f>CONCATENATE(Employees[[#This Row],[Lastname]]," ",Employees[[#This Row],[Firstname]], " ",LEFT(Employees[[#This Row],[Middlename]],1),IF(ISBLANK(Employees[[#This Row],[Middlename]])," ","."))</f>
        <v>ROMILLA EDITH D.</v>
      </c>
      <c r="C610" s="8" t="s">
        <v>154</v>
      </c>
      <c r="D610" s="8" t="s">
        <v>155</v>
      </c>
      <c r="E610" s="8" t="s">
        <v>119</v>
      </c>
      <c r="F610" s="8" t="s">
        <v>120</v>
      </c>
      <c r="G610" s="18" t="s">
        <v>1997</v>
      </c>
      <c r="H610" s="8" t="s">
        <v>156</v>
      </c>
      <c r="I610" s="8" t="b">
        <f>COUNTIF(Employees[Employee Name],Employees[[#This Row],[Employee Name]])&gt;1</f>
        <v>0</v>
      </c>
    </row>
    <row r="611" spans="1:9" ht="30" hidden="1" customHeight="1" x14ac:dyDescent="0.3">
      <c r="A611" s="44">
        <f>IF(ISBLANK(Employees[[#This Row],[Employee Name]]),"",A610+1)</f>
        <v>601</v>
      </c>
      <c r="B611" s="8" t="str">
        <f>CONCATENATE(Employees[[#This Row],[Lastname]]," ",Employees[[#This Row],[Firstname]], " ",LEFT(Employees[[#This Row],[Middlename]],1),IF(ISBLANK(Employees[[#This Row],[Middlename]])," ","."))</f>
        <v>ROMILLA MARIBEL P.</v>
      </c>
      <c r="C611" s="8" t="s">
        <v>154</v>
      </c>
      <c r="D611" s="8" t="s">
        <v>1654</v>
      </c>
      <c r="E611" s="8" t="s">
        <v>1655</v>
      </c>
      <c r="F611" s="8" t="s">
        <v>1290</v>
      </c>
      <c r="G611" s="18" t="s">
        <v>1290</v>
      </c>
      <c r="H611" s="8" t="s">
        <v>439</v>
      </c>
      <c r="I611" s="8" t="b">
        <f>COUNTIF(Employees[Employee Name],Employees[[#This Row],[Employee Name]])&gt;1</f>
        <v>0</v>
      </c>
    </row>
    <row r="612" spans="1:9" ht="30" hidden="1" customHeight="1" x14ac:dyDescent="0.3">
      <c r="A612" s="44">
        <f>IF(ISBLANK(Employees[[#This Row],[Employee Name]]),"",A611+1)</f>
        <v>602</v>
      </c>
      <c r="B612" s="8" t="str">
        <f>CONCATENATE(Employees[[#This Row],[Lastname]]," ",Employees[[#This Row],[Firstname]], " ",LEFT(Employees[[#This Row],[Middlename]],1),IF(ISBLANK(Employees[[#This Row],[Middlename]])," ","."))</f>
        <v>ROQUITE MAIRECAR L.</v>
      </c>
      <c r="C612" s="8" t="s">
        <v>1656</v>
      </c>
      <c r="D612" s="8" t="s">
        <v>1657</v>
      </c>
      <c r="E612" s="8" t="s">
        <v>227</v>
      </c>
      <c r="F612" s="8" t="s">
        <v>1290</v>
      </c>
      <c r="G612" s="18" t="s">
        <v>1290</v>
      </c>
      <c r="H612" s="8" t="s">
        <v>366</v>
      </c>
      <c r="I612" s="8" t="b">
        <f>COUNTIF(Employees[Employee Name],Employees[[#This Row],[Employee Name]])&gt;1</f>
        <v>0</v>
      </c>
    </row>
    <row r="613" spans="1:9" ht="30" hidden="1" customHeight="1" x14ac:dyDescent="0.3">
      <c r="A613" s="44">
        <f>IF(ISBLANK(Employees[[#This Row],[Employee Name]]),"",A612+1)</f>
        <v>603</v>
      </c>
      <c r="B613" s="8" t="str">
        <f>CONCATENATE(Employees[[#This Row],[Lastname]]," ",Employees[[#This Row],[Firstname]], " ",LEFT(Employees[[#This Row],[Middlename]],1),IF(ISBLANK(Employees[[#This Row],[Middlename]])," ","."))</f>
        <v>ROXAS ZHANINE R.</v>
      </c>
      <c r="C613" s="18" t="s">
        <v>2277</v>
      </c>
      <c r="D613" s="18" t="s">
        <v>2278</v>
      </c>
      <c r="E613" s="18" t="s">
        <v>330</v>
      </c>
      <c r="F613" s="18" t="s">
        <v>2279</v>
      </c>
      <c r="G613" s="8"/>
      <c r="H613" s="8"/>
      <c r="I613" s="8" t="b">
        <f>COUNTIF(Employees[Employee Name],Employees[[#This Row],[Employee Name]])&gt;1</f>
        <v>0</v>
      </c>
    </row>
    <row r="614" spans="1:9" ht="30" hidden="1" customHeight="1" x14ac:dyDescent="0.3">
      <c r="A614" s="44">
        <f>IF(ISBLANK(Employees[[#This Row],[Employee Name]]),"",A613+1)</f>
        <v>604</v>
      </c>
      <c r="B614" s="8" t="str">
        <f>CONCATENATE(Employees[[#This Row],[Lastname]]," ",Employees[[#This Row],[Firstname]], " ",LEFT(Employees[[#This Row],[Middlename]],1),IF(ISBLANK(Employees[[#This Row],[Middlename]])," ","."))</f>
        <v>MAGO ROLANDO V.</v>
      </c>
      <c r="C614" s="8" t="s">
        <v>2341</v>
      </c>
      <c r="D614" s="8" t="s">
        <v>1527</v>
      </c>
      <c r="E614" s="8" t="s">
        <v>150</v>
      </c>
      <c r="F614" s="8" t="s">
        <v>2033</v>
      </c>
      <c r="G614" s="8" t="s">
        <v>1290</v>
      </c>
      <c r="H614" s="8" t="s">
        <v>1065</v>
      </c>
      <c r="I614" s="8" t="b">
        <f>COUNTIF(Employees[Employee Name],Employees[[#This Row],[Employee Name]])&gt;1</f>
        <v>0</v>
      </c>
    </row>
    <row r="615" spans="1:9" ht="30" hidden="1" customHeight="1" x14ac:dyDescent="0.3">
      <c r="A615" s="44">
        <f>IF(ISBLANK(Employees[[#This Row],[Employee Name]]),"",A614+1)</f>
        <v>605</v>
      </c>
      <c r="B615" s="8" t="str">
        <f>CONCATENATE(Employees[[#This Row],[Lastname]]," ",Employees[[#This Row],[Firstname]], " ",LEFT(Employees[[#This Row],[Middlename]],1),IF(ISBLANK(Employees[[#This Row],[Middlename]])," ","."))</f>
        <v>ROZUL FLORENCIA M.</v>
      </c>
      <c r="C615" s="8" t="s">
        <v>745</v>
      </c>
      <c r="D615" s="8" t="s">
        <v>746</v>
      </c>
      <c r="E615" s="8" t="s">
        <v>84</v>
      </c>
      <c r="F615" s="8" t="s">
        <v>747</v>
      </c>
      <c r="G615" s="8" t="s">
        <v>1997</v>
      </c>
      <c r="H615" s="8" t="s">
        <v>213</v>
      </c>
      <c r="I615" s="8" t="b">
        <f>COUNTIF(Employees[Employee Name],Employees[[#This Row],[Employee Name]])&gt;1</f>
        <v>0</v>
      </c>
    </row>
    <row r="616" spans="1:9" ht="30" hidden="1" customHeight="1" x14ac:dyDescent="0.3">
      <c r="A616" s="44">
        <f>IF(ISBLANK(Employees[[#This Row],[Employee Name]]),"",A615+1)</f>
        <v>606</v>
      </c>
      <c r="B616" s="8" t="str">
        <f>CONCATENATE(Employees[[#This Row],[Lastname]]," ",Employees[[#This Row],[Firstname]], " ",LEFT(Employees[[#This Row],[Middlename]],1),IF(ISBLANK(Employees[[#This Row],[Middlename]])," ","."))</f>
        <v>SABULAAN MARIA LEAH M.</v>
      </c>
      <c r="C616" s="8" t="s">
        <v>1658</v>
      </c>
      <c r="D616" s="8" t="s">
        <v>1659</v>
      </c>
      <c r="E616" s="8" t="s">
        <v>554</v>
      </c>
      <c r="F616" s="8" t="s">
        <v>1290</v>
      </c>
      <c r="G616" s="18" t="s">
        <v>1290</v>
      </c>
      <c r="H616" s="8" t="s">
        <v>141</v>
      </c>
      <c r="I616" s="8" t="b">
        <f>COUNTIF(Employees[Employee Name],Employees[[#This Row],[Employee Name]])&gt;1</f>
        <v>0</v>
      </c>
    </row>
    <row r="617" spans="1:9" ht="30" hidden="1" customHeight="1" x14ac:dyDescent="0.3">
      <c r="A617" s="44">
        <f>IF(ISBLANK(Employees[[#This Row],[Employee Name]]),"",A616+1)</f>
        <v>607</v>
      </c>
      <c r="B617" s="8" t="str">
        <f>CONCATENATE(Employees[[#This Row],[Lastname]]," ",Employees[[#This Row],[Firstname]], " ",LEFT(Employees[[#This Row],[Middlename]],1),IF(ISBLANK(Employees[[#This Row],[Middlename]])," ","."))</f>
        <v>SALAZAR FRANCIS D.</v>
      </c>
      <c r="C617" s="8" t="s">
        <v>951</v>
      </c>
      <c r="D617" s="8" t="s">
        <v>600</v>
      </c>
      <c r="E617" s="8" t="s">
        <v>119</v>
      </c>
      <c r="F617" s="8" t="s">
        <v>1290</v>
      </c>
      <c r="G617" s="8"/>
      <c r="H617" s="8" t="s">
        <v>289</v>
      </c>
      <c r="I617" s="8" t="b">
        <f>COUNTIF(Employees[Employee Name],Employees[[#This Row],[Employee Name]])&gt;1</f>
        <v>0</v>
      </c>
    </row>
    <row r="618" spans="1:9" ht="30" hidden="1" customHeight="1" x14ac:dyDescent="0.3">
      <c r="A618" s="44">
        <f>IF(ISBLANK(Employees[[#This Row],[Employee Name]]),"",A617+1)</f>
        <v>608</v>
      </c>
      <c r="B618" s="8" t="str">
        <f>CONCATENATE(Employees[[#This Row],[Lastname]]," ",Employees[[#This Row],[Firstname]], " ",LEFT(Employees[[#This Row],[Middlename]],1),IF(ISBLANK(Employees[[#This Row],[Middlename]])," ","."))</f>
        <v>SALAZAR JOSIELYN G.</v>
      </c>
      <c r="C618" s="18" t="s">
        <v>951</v>
      </c>
      <c r="D618" s="18" t="s">
        <v>2319</v>
      </c>
      <c r="E618" s="18" t="s">
        <v>166</v>
      </c>
      <c r="F618" s="18" t="s">
        <v>1290</v>
      </c>
      <c r="G618" s="8"/>
      <c r="H618" s="18" t="s">
        <v>199</v>
      </c>
      <c r="I618" s="8" t="b">
        <f>COUNTIF(Employees[Employee Name],Employees[[#This Row],[Employee Name]])&gt;1</f>
        <v>0</v>
      </c>
    </row>
    <row r="619" spans="1:9" ht="30" hidden="1" customHeight="1" x14ac:dyDescent="0.3">
      <c r="A619" s="44">
        <f>IF(ISBLANK(Employees[[#This Row],[Employee Name]]),"",A618+1)</f>
        <v>609</v>
      </c>
      <c r="B619" s="8" t="str">
        <f>CONCATENATE(Employees[[#This Row],[Lastname]]," ",Employees[[#This Row],[Firstname]], " ",LEFT(Employees[[#This Row],[Middlename]],1),IF(ISBLANK(Employees[[#This Row],[Middlename]])," ","."))</f>
        <v>SALONGA LUCY M.</v>
      </c>
      <c r="C619" s="8" t="s">
        <v>419</v>
      </c>
      <c r="D619" s="8" t="s">
        <v>945</v>
      </c>
      <c r="E619" s="8" t="s">
        <v>84</v>
      </c>
      <c r="F619" s="8" t="s">
        <v>349</v>
      </c>
      <c r="G619" s="8" t="s">
        <v>1997</v>
      </c>
      <c r="H619" s="8" t="s">
        <v>286</v>
      </c>
      <c r="I619" s="8" t="b">
        <f>COUNTIF(Employees[Employee Name],Employees[[#This Row],[Employee Name]])&gt;1</f>
        <v>0</v>
      </c>
    </row>
    <row r="620" spans="1:9" ht="30" hidden="1" customHeight="1" x14ac:dyDescent="0.3">
      <c r="A620" s="44">
        <f>IF(ISBLANK(Employees[[#This Row],[Employee Name]]),"",A619+1)</f>
        <v>610</v>
      </c>
      <c r="B620" s="8" t="str">
        <f>CONCATENATE(Employees[[#This Row],[Lastname]]," ",Employees[[#This Row],[Firstname]], " ",LEFT(Employees[[#This Row],[Middlename]],1),IF(ISBLANK(Employees[[#This Row],[Middlename]])," ","."))</f>
        <v>SAN JUAN EVA RUTH M.</v>
      </c>
      <c r="C620" s="8" t="s">
        <v>1660</v>
      </c>
      <c r="D620" s="8" t="s">
        <v>1661</v>
      </c>
      <c r="E620" s="8" t="s">
        <v>1662</v>
      </c>
      <c r="F620" s="8" t="s">
        <v>1290</v>
      </c>
      <c r="G620" s="18" t="s">
        <v>1290</v>
      </c>
      <c r="H620" s="8" t="s">
        <v>199</v>
      </c>
      <c r="I620" s="8" t="b">
        <f>COUNTIF(Employees[Employee Name],Employees[[#This Row],[Employee Name]])&gt;1</f>
        <v>0</v>
      </c>
    </row>
    <row r="621" spans="1:9" ht="30" hidden="1" customHeight="1" x14ac:dyDescent="0.3">
      <c r="A621" s="44">
        <f>IF(ISBLANK(Employees[[#This Row],[Employee Name]]),"",A620+1)</f>
        <v>611</v>
      </c>
      <c r="B621" s="8" t="str">
        <f>CONCATENATE(Employees[[#This Row],[Lastname]]," ",Employees[[#This Row],[Firstname]], " ",LEFT(Employees[[#This Row],[Middlename]],1),IF(ISBLANK(Employees[[#This Row],[Middlename]])," ","."))</f>
        <v>SANARES DAN T.</v>
      </c>
      <c r="C621" s="8" t="s">
        <v>1259</v>
      </c>
      <c r="D621" s="8" t="s">
        <v>1260</v>
      </c>
      <c r="E621" s="8" t="s">
        <v>460</v>
      </c>
      <c r="F621" s="8" t="s">
        <v>679</v>
      </c>
      <c r="G621" s="8" t="s">
        <v>1997</v>
      </c>
      <c r="H621" s="8" t="s">
        <v>135</v>
      </c>
      <c r="I621" s="8" t="b">
        <f>COUNTIF(Employees[Employee Name],Employees[[#This Row],[Employee Name]])&gt;1</f>
        <v>0</v>
      </c>
    </row>
    <row r="622" spans="1:9" ht="30" hidden="1" customHeight="1" x14ac:dyDescent="0.3">
      <c r="A622" s="44">
        <f>IF(ISBLANK(Employees[[#This Row],[Employee Name]]),"",A621+1)</f>
        <v>612</v>
      </c>
      <c r="B622" s="8" t="str">
        <f>CONCATENATE(Employees[[#This Row],[Lastname]]," ",Employees[[#This Row],[Firstname]], " ",LEFT(Employees[[#This Row],[Middlename]],1),IF(ISBLANK(Employees[[#This Row],[Middlename]])," ","."))</f>
        <v>SANTERA MARICRIS S.</v>
      </c>
      <c r="C622" s="8" t="s">
        <v>204</v>
      </c>
      <c r="D622" s="8" t="s">
        <v>205</v>
      </c>
      <c r="E622" s="8" t="s">
        <v>161</v>
      </c>
      <c r="F622" s="8" t="s">
        <v>96</v>
      </c>
      <c r="G622" s="8" t="s">
        <v>1997</v>
      </c>
      <c r="H622" s="8" t="s">
        <v>97</v>
      </c>
      <c r="I622" s="8" t="b">
        <f>COUNTIF(Employees[Employee Name],Employees[[#This Row],[Employee Name]])&gt;1</f>
        <v>0</v>
      </c>
    </row>
    <row r="623" spans="1:9" ht="30" hidden="1" customHeight="1" x14ac:dyDescent="0.3">
      <c r="A623" s="44">
        <f>IF(ISBLANK(Employees[[#This Row],[Employee Name]]),"",A622+1)</f>
        <v>613</v>
      </c>
      <c r="B623" s="8" t="str">
        <f>CONCATENATE(Employees[[#This Row],[Lastname]]," ",Employees[[#This Row],[Firstname]], " ",LEFT(Employees[[#This Row],[Middlename]],1),IF(ISBLANK(Employees[[#This Row],[Middlename]])," ","."))</f>
        <v>SARDINOLA  GINABLETH J.</v>
      </c>
      <c r="C623" s="8" t="s">
        <v>978</v>
      </c>
      <c r="D623" s="8" t="s">
        <v>979</v>
      </c>
      <c r="E623" s="8" t="s">
        <v>139</v>
      </c>
      <c r="F623" s="8" t="s">
        <v>125</v>
      </c>
      <c r="G623" s="18" t="s">
        <v>1997</v>
      </c>
      <c r="H623" s="8" t="s">
        <v>126</v>
      </c>
      <c r="I623" s="8" t="b">
        <f>COUNTIF(Employees[Employee Name],Employees[[#This Row],[Employee Name]])&gt;1</f>
        <v>0</v>
      </c>
    </row>
    <row r="624" spans="1:9" ht="30" hidden="1" customHeight="1" x14ac:dyDescent="0.3">
      <c r="A624" s="44">
        <f>IF(ISBLANK(Employees[[#This Row],[Employee Name]]),"",A623+1)</f>
        <v>614</v>
      </c>
      <c r="B624" s="8" t="str">
        <f>CONCATENATE(Employees[[#This Row],[Lastname]]," ",Employees[[#This Row],[Firstname]], " ",LEFT(Employees[[#This Row],[Middlename]],1),IF(ISBLANK(Employees[[#This Row],[Middlename]])," ","."))</f>
        <v>SARDIÑOLA REBECCA C.</v>
      </c>
      <c r="C624" s="8" t="s">
        <v>1663</v>
      </c>
      <c r="D624" s="8" t="s">
        <v>1664</v>
      </c>
      <c r="E624" s="8" t="s">
        <v>1665</v>
      </c>
      <c r="F624" s="8" t="s">
        <v>1290</v>
      </c>
      <c r="G624" s="18" t="s">
        <v>1290</v>
      </c>
      <c r="H624" s="8" t="s">
        <v>361</v>
      </c>
      <c r="I624" s="8" t="b">
        <f>COUNTIF(Employees[Employee Name],Employees[[#This Row],[Employee Name]])&gt;1</f>
        <v>0</v>
      </c>
    </row>
    <row r="625" spans="1:9" ht="30" hidden="1" customHeight="1" x14ac:dyDescent="0.3">
      <c r="A625" s="44">
        <f>IF(ISBLANK(Employees[[#This Row],[Employee Name]]),"",A624+1)</f>
        <v>615</v>
      </c>
      <c r="B625" s="8" t="str">
        <f>CONCATENATE(Employees[[#This Row],[Lastname]]," ",Employees[[#This Row],[Firstname]], " ",LEFT(Employees[[#This Row],[Middlename]],1),IF(ISBLANK(Employees[[#This Row],[Middlename]])," ","."))</f>
        <v>SARMIENTO TERESA E.</v>
      </c>
      <c r="C625" s="8" t="s">
        <v>1666</v>
      </c>
      <c r="D625" s="8" t="s">
        <v>1667</v>
      </c>
      <c r="E625" s="8" t="s">
        <v>1668</v>
      </c>
      <c r="F625" s="8" t="s">
        <v>1727</v>
      </c>
      <c r="G625" s="18" t="s">
        <v>1290</v>
      </c>
      <c r="H625" s="8" t="s">
        <v>97</v>
      </c>
      <c r="I625" s="8" t="b">
        <f>COUNTIF(Employees[Employee Name],Employees[[#This Row],[Employee Name]])&gt;1</f>
        <v>0</v>
      </c>
    </row>
    <row r="626" spans="1:9" ht="30" hidden="1" customHeight="1" x14ac:dyDescent="0.3">
      <c r="A626" s="44">
        <f>IF(ISBLANK(Employees[[#This Row],[Employee Name]]),"",A625+1)</f>
        <v>616</v>
      </c>
      <c r="B626" s="8" t="str">
        <f>CONCATENATE(Employees[[#This Row],[Lastname]]," ",Employees[[#This Row],[Firstname]], " ",LEFT(Employees[[#This Row],[Middlename]],1),IF(ISBLANK(Employees[[#This Row],[Middlename]])," ","."))</f>
        <v>SEDUCON ESTELITO D.</v>
      </c>
      <c r="C626" s="18" t="s">
        <v>489</v>
      </c>
      <c r="D626" s="18" t="s">
        <v>2165</v>
      </c>
      <c r="E626" s="18" t="s">
        <v>119</v>
      </c>
      <c r="F626" s="18" t="s">
        <v>2166</v>
      </c>
      <c r="G626" s="8"/>
      <c r="H626" s="18" t="s">
        <v>2054</v>
      </c>
      <c r="I626" s="8" t="b">
        <f>COUNTIF(Employees[Employee Name],Employees[[#This Row],[Employee Name]])&gt;1</f>
        <v>0</v>
      </c>
    </row>
    <row r="627" spans="1:9" ht="30" hidden="1" customHeight="1" x14ac:dyDescent="0.3">
      <c r="A627" s="44">
        <f>IF(ISBLANK(Employees[[#This Row],[Employee Name]]),"",A626+1)</f>
        <v>617</v>
      </c>
      <c r="B627" s="8" t="str">
        <f>CONCATENATE(Employees[[#This Row],[Lastname]]," ",Employees[[#This Row],[Firstname]], " ",LEFT(Employees[[#This Row],[Middlename]],1),IF(ISBLANK(Employees[[#This Row],[Middlename]])," ","."))</f>
        <v>SEDUCON LUCIO F.</v>
      </c>
      <c r="C627" s="8" t="s">
        <v>489</v>
      </c>
      <c r="D627" s="8" t="s">
        <v>490</v>
      </c>
      <c r="E627" s="8" t="s">
        <v>784</v>
      </c>
      <c r="F627" s="18" t="s">
        <v>120</v>
      </c>
      <c r="G627" s="18" t="s">
        <v>1997</v>
      </c>
      <c r="H627" s="8" t="s">
        <v>481</v>
      </c>
      <c r="I627" s="8" t="b">
        <f>COUNTIF(Employees[Employee Name],Employees[[#This Row],[Employee Name]])&gt;1</f>
        <v>0</v>
      </c>
    </row>
    <row r="628" spans="1:9" ht="30" hidden="1" customHeight="1" x14ac:dyDescent="0.3">
      <c r="A628" s="44">
        <f>IF(ISBLANK(Employees[[#This Row],[Employee Name]]),"",A627+1)</f>
        <v>618</v>
      </c>
      <c r="B628" s="8" t="str">
        <f>CONCATENATE(Employees[[#This Row],[Lastname]]," ",Employees[[#This Row],[Firstname]], " ",LEFT(Employees[[#This Row],[Middlename]],1),IF(ISBLANK(Employees[[#This Row],[Middlename]])," ","."))</f>
        <v>SEMBRANA JENNIE S.</v>
      </c>
      <c r="C628" s="8" t="s">
        <v>1669</v>
      </c>
      <c r="D628" s="8" t="s">
        <v>1670</v>
      </c>
      <c r="E628" s="8" t="s">
        <v>1671</v>
      </c>
      <c r="F628" s="8" t="s">
        <v>1705</v>
      </c>
      <c r="G628" s="18" t="s">
        <v>1705</v>
      </c>
      <c r="H628" s="8" t="s">
        <v>135</v>
      </c>
      <c r="I628" s="8" t="b">
        <f>COUNTIF(Employees[Employee Name],Employees[[#This Row],[Employee Name]])&gt;1</f>
        <v>0</v>
      </c>
    </row>
    <row r="629" spans="1:9" ht="30" hidden="1" customHeight="1" x14ac:dyDescent="0.3">
      <c r="A629" s="44">
        <f>IF(ISBLANK(Employees[[#This Row],[Employee Name]]),"",A628+1)</f>
        <v>619</v>
      </c>
      <c r="B629" s="8" t="str">
        <f>CONCATENATE(Employees[[#This Row],[Lastname]]," ",Employees[[#This Row],[Firstname]], " ",LEFT(Employees[[#This Row],[Middlename]],1),IF(ISBLANK(Employees[[#This Row],[Middlename]])," ","."))</f>
        <v>SEÑA MARILYN B.</v>
      </c>
      <c r="C629" s="8" t="s">
        <v>752</v>
      </c>
      <c r="D629" s="8" t="s">
        <v>753</v>
      </c>
      <c r="E629" s="8" t="s">
        <v>145</v>
      </c>
      <c r="F629" s="8" t="s">
        <v>198</v>
      </c>
      <c r="G629" s="18" t="s">
        <v>1997</v>
      </c>
      <c r="H629" s="8" t="s">
        <v>260</v>
      </c>
      <c r="I629" s="8" t="b">
        <f>COUNTIF(Employees[Employee Name],Employees[[#This Row],[Employee Name]])&gt;1</f>
        <v>0</v>
      </c>
    </row>
    <row r="630" spans="1:9" ht="30" hidden="1" customHeight="1" x14ac:dyDescent="0.3">
      <c r="A630" s="44">
        <f>IF(ISBLANK(Employees[[#This Row],[Employee Name]]),"",A629+1)</f>
        <v>620</v>
      </c>
      <c r="B630" s="8" t="str">
        <f>CONCATENATE(Employees[[#This Row],[Lastname]]," ",Employees[[#This Row],[Firstname]], " ",LEFT(Employees[[#This Row],[Middlename]],1),IF(ISBLANK(Employees[[#This Row],[Middlename]])," ","."))</f>
        <v>SEPINO BRIGIDA M.</v>
      </c>
      <c r="C630" s="8" t="s">
        <v>1071</v>
      </c>
      <c r="D630" s="8" t="s">
        <v>749</v>
      </c>
      <c r="E630" s="8" t="s">
        <v>689</v>
      </c>
      <c r="F630" s="8" t="s">
        <v>212</v>
      </c>
      <c r="G630" s="18" t="s">
        <v>1997</v>
      </c>
      <c r="H630" s="8" t="s">
        <v>213</v>
      </c>
      <c r="I630" s="8" t="b">
        <f>COUNTIF(Employees[Employee Name],Employees[[#This Row],[Employee Name]])&gt;1</f>
        <v>0</v>
      </c>
    </row>
    <row r="631" spans="1:9" ht="30" hidden="1" customHeight="1" x14ac:dyDescent="0.3">
      <c r="A631" s="44">
        <f>IF(ISBLANK(Employees[[#This Row],[Employee Name]]),"",A630+1)</f>
        <v>621</v>
      </c>
      <c r="B631" s="8" t="str">
        <f>CONCATENATE(Employees[[#This Row],[Lastname]]," ",Employees[[#This Row],[Firstname]], " ",LEFT(Employees[[#This Row],[Middlename]],1),IF(ISBLANK(Employees[[#This Row],[Middlename]])," ","."))</f>
        <v>SEPINO MARIE CHIARRE M.</v>
      </c>
      <c r="C631" s="18" t="s">
        <v>1071</v>
      </c>
      <c r="D631" s="18" t="s">
        <v>2389</v>
      </c>
      <c r="E631" s="18" t="s">
        <v>962</v>
      </c>
      <c r="F631" s="18" t="s">
        <v>2390</v>
      </c>
      <c r="G631" s="18"/>
      <c r="H631" s="18" t="s">
        <v>213</v>
      </c>
      <c r="I631" s="8" t="b">
        <f>COUNTIF(Employees[Employee Name],Employees[[#This Row],[Employee Name]])&gt;1</f>
        <v>0</v>
      </c>
    </row>
    <row r="632" spans="1:9" ht="30" hidden="1" customHeight="1" x14ac:dyDescent="0.3">
      <c r="A632" s="44">
        <f>IF(ISBLANK(Employees[[#This Row],[Employee Name]]),"",A631+1)</f>
        <v>622</v>
      </c>
      <c r="B632" s="8" t="str">
        <f>CONCATENATE(Employees[[#This Row],[Lastname]]," ",Employees[[#This Row],[Firstname]], " ",LEFT(Employees[[#This Row],[Middlename]],1),IF(ISBLANK(Employees[[#This Row],[Middlename]])," ","."))</f>
        <v>SESMA LAZARO C.</v>
      </c>
      <c r="C632" s="8" t="s">
        <v>1340</v>
      </c>
      <c r="D632" s="8" t="s">
        <v>1672</v>
      </c>
      <c r="E632" s="8" t="s">
        <v>134</v>
      </c>
      <c r="F632" s="8" t="s">
        <v>1290</v>
      </c>
      <c r="G632" s="18" t="s">
        <v>1290</v>
      </c>
      <c r="H632" s="8" t="s">
        <v>199</v>
      </c>
      <c r="I632" s="8" t="b">
        <f>COUNTIF(Employees[Employee Name],Employees[[#This Row],[Employee Name]])&gt;1</f>
        <v>0</v>
      </c>
    </row>
    <row r="633" spans="1:9" ht="30" hidden="1" customHeight="1" x14ac:dyDescent="0.3">
      <c r="A633" s="44">
        <f>IF(ISBLANK(Employees[[#This Row],[Employee Name]]),"",A632+1)</f>
        <v>623</v>
      </c>
      <c r="B633" s="8" t="str">
        <f>CONCATENATE(Employees[[#This Row],[Lastname]]," ",Employees[[#This Row],[Firstname]], " ",LEFT(Employees[[#This Row],[Middlename]],1),IF(ISBLANK(Employees[[#This Row],[Middlename]])," ","."))</f>
        <v xml:space="preserve">SIERRA SALVADOR  </v>
      </c>
      <c r="C633" s="8" t="s">
        <v>1673</v>
      </c>
      <c r="D633" s="8" t="s">
        <v>1674</v>
      </c>
      <c r="E633" s="8"/>
      <c r="F633" s="8" t="s">
        <v>1290</v>
      </c>
      <c r="G633" s="18" t="s">
        <v>1290</v>
      </c>
      <c r="H633" s="8" t="s">
        <v>199</v>
      </c>
      <c r="I633" s="8" t="b">
        <f>COUNTIF(Employees[Employee Name],Employees[[#This Row],[Employee Name]])&gt;1</f>
        <v>0</v>
      </c>
    </row>
    <row r="634" spans="1:9" ht="30" hidden="1" customHeight="1" x14ac:dyDescent="0.3">
      <c r="A634" s="44">
        <f>IF(ISBLANK(Employees[[#This Row],[Employee Name]]),"",A633+1)</f>
        <v>624</v>
      </c>
      <c r="B634" s="8" t="str">
        <f>CONCATENATE(Employees[[#This Row],[Lastname]]," ",Employees[[#This Row],[Firstname]], " ",LEFT(Employees[[#This Row],[Middlename]],1),IF(ISBLANK(Employees[[#This Row],[Middlename]])," ","."))</f>
        <v>SIM JO RITZELLE C.</v>
      </c>
      <c r="C634" s="8" t="s">
        <v>1050</v>
      </c>
      <c r="D634" s="8" t="s">
        <v>1051</v>
      </c>
      <c r="E634" s="8" t="s">
        <v>584</v>
      </c>
      <c r="F634" s="8" t="s">
        <v>1711</v>
      </c>
      <c r="G634" s="18" t="s">
        <v>1290</v>
      </c>
      <c r="H634" s="8" t="s">
        <v>135</v>
      </c>
      <c r="I634" s="8" t="b">
        <f>COUNTIF(Employees[Employee Name],Employees[[#This Row],[Employee Name]])&gt;1</f>
        <v>0</v>
      </c>
    </row>
    <row r="635" spans="1:9" ht="30" hidden="1" customHeight="1" x14ac:dyDescent="0.3">
      <c r="A635" s="44">
        <f>IF(ISBLANK(Employees[[#This Row],[Employee Name]]),"",A634+1)</f>
        <v>625</v>
      </c>
      <c r="B635" s="8" t="str">
        <f>CONCATENATE(Employees[[#This Row],[Lastname]]," ",Employees[[#This Row],[Firstname]], " ",LEFT(Employees[[#This Row],[Middlename]],1),IF(ISBLANK(Employees[[#This Row],[Middlename]])," ","."))</f>
        <v xml:space="preserve">SOLANOY KARENE  </v>
      </c>
      <c r="C635" s="8" t="s">
        <v>702</v>
      </c>
      <c r="D635" s="8" t="s">
        <v>703</v>
      </c>
      <c r="E635" s="8"/>
      <c r="F635" s="18" t="s">
        <v>2007</v>
      </c>
      <c r="G635" s="18" t="s">
        <v>1997</v>
      </c>
      <c r="H635" s="8" t="s">
        <v>97</v>
      </c>
      <c r="I635" s="8" t="b">
        <f>COUNTIF(Employees[Employee Name],Employees[[#This Row],[Employee Name]])&gt;1</f>
        <v>0</v>
      </c>
    </row>
    <row r="636" spans="1:9" ht="30" hidden="1" customHeight="1" x14ac:dyDescent="0.3">
      <c r="A636" s="44">
        <f>IF(ISBLANK(Employees[[#This Row],[Employee Name]]),"",A635+1)</f>
        <v>626</v>
      </c>
      <c r="B636" s="8" t="str">
        <f>CONCATENATE(Employees[[#This Row],[Lastname]]," ",Employees[[#This Row],[Firstname]], " ",LEFT(Employees[[#This Row],[Middlename]],1),IF(ISBLANK(Employees[[#This Row],[Middlename]])," ","."))</f>
        <v>SOLIS ANGELA MARI M.</v>
      </c>
      <c r="C636" s="18" t="s">
        <v>2171</v>
      </c>
      <c r="D636" s="18" t="s">
        <v>2172</v>
      </c>
      <c r="E636" s="18" t="s">
        <v>84</v>
      </c>
      <c r="F636" s="18" t="s">
        <v>892</v>
      </c>
      <c r="G636" s="8"/>
      <c r="H636" s="18" t="s">
        <v>2054</v>
      </c>
      <c r="I636" s="8" t="b">
        <f>COUNTIF(Employees[Employee Name],Employees[[#This Row],[Employee Name]])&gt;1</f>
        <v>0</v>
      </c>
    </row>
    <row r="637" spans="1:9" ht="30" hidden="1" customHeight="1" x14ac:dyDescent="0.3">
      <c r="A637" s="44">
        <f>IF(ISBLANK(Employees[[#This Row],[Employee Name]]),"",A636+1)</f>
        <v>627</v>
      </c>
      <c r="B637" s="8" t="str">
        <f>CONCATENATE(Employees[[#This Row],[Lastname]]," ",Employees[[#This Row],[Firstname]], " ",LEFT(Employees[[#This Row],[Middlename]],1),IF(ISBLANK(Employees[[#This Row],[Middlename]])," ","."))</f>
        <v>SORIANO FRANCISCO O.</v>
      </c>
      <c r="C637" s="8" t="s">
        <v>1675</v>
      </c>
      <c r="D637" s="8" t="s">
        <v>1583</v>
      </c>
      <c r="E637" s="8" t="s">
        <v>531</v>
      </c>
      <c r="F637" s="8" t="s">
        <v>1290</v>
      </c>
      <c r="G637" s="18" t="s">
        <v>1290</v>
      </c>
      <c r="H637" s="8" t="s">
        <v>1706</v>
      </c>
      <c r="I637" s="8" t="b">
        <f>COUNTIF(Employees[Employee Name],Employees[[#This Row],[Employee Name]])&gt;1</f>
        <v>0</v>
      </c>
    </row>
    <row r="638" spans="1:9" ht="30" hidden="1" customHeight="1" x14ac:dyDescent="0.3">
      <c r="A638" s="44">
        <f>IF(ISBLANK(Employees[[#This Row],[Employee Name]]),"",A637+1)</f>
        <v>628</v>
      </c>
      <c r="B638" s="8" t="str">
        <f>CONCATENATE(Employees[[#This Row],[Lastname]]," ",Employees[[#This Row],[Firstname]], " ",LEFT(Employees[[#This Row],[Middlename]],1),IF(ISBLANK(Employees[[#This Row],[Middlename]])," ","."))</f>
        <v>SUMAGUI DESZERIE ANN A.</v>
      </c>
      <c r="C638" s="8" t="s">
        <v>314</v>
      </c>
      <c r="D638" s="8" t="s">
        <v>1676</v>
      </c>
      <c r="E638" s="8" t="s">
        <v>1373</v>
      </c>
      <c r="F638" s="8" t="s">
        <v>1722</v>
      </c>
      <c r="G638" s="8" t="s">
        <v>1997</v>
      </c>
      <c r="H638" s="8" t="s">
        <v>97</v>
      </c>
      <c r="I638" s="8" t="b">
        <f>COUNTIF(Employees[Employee Name],Employees[[#This Row],[Employee Name]])&gt;1</f>
        <v>0</v>
      </c>
    </row>
    <row r="639" spans="1:9" ht="30" hidden="1" customHeight="1" x14ac:dyDescent="0.3">
      <c r="A639" s="44">
        <f>IF(ISBLANK(Employees[[#This Row],[Employee Name]]),"",A638+1)</f>
        <v>629</v>
      </c>
      <c r="B639" s="8" t="str">
        <f>CONCATENATE(Employees[[#This Row],[Lastname]]," ",Employees[[#This Row],[Firstname]], " ",LEFT(Employees[[#This Row],[Middlename]],1),IF(ISBLANK(Employees[[#This Row],[Middlename]])," ","."))</f>
        <v>SUMAGUI FELICITAS M.</v>
      </c>
      <c r="C639" s="8" t="s">
        <v>314</v>
      </c>
      <c r="D639" s="8" t="s">
        <v>1677</v>
      </c>
      <c r="E639" s="8" t="s">
        <v>84</v>
      </c>
      <c r="F639" s="8" t="s">
        <v>1290</v>
      </c>
      <c r="G639" s="18" t="s">
        <v>1290</v>
      </c>
      <c r="H639" s="8" t="s">
        <v>213</v>
      </c>
      <c r="I639" s="8" t="b">
        <f>COUNTIF(Employees[Employee Name],Employees[[#This Row],[Employee Name]])&gt;1</f>
        <v>0</v>
      </c>
    </row>
    <row r="640" spans="1:9" ht="30" hidden="1" customHeight="1" x14ac:dyDescent="0.3">
      <c r="A640" s="44">
        <f>IF(ISBLANK(Employees[[#This Row],[Employee Name]]),"",A639+1)</f>
        <v>630</v>
      </c>
      <c r="B640" s="8" t="str">
        <f>CONCATENATE(Employees[[#This Row],[Lastname]]," ",Employees[[#This Row],[Firstname]], " ",LEFT(Employees[[#This Row],[Middlename]],1),IF(ISBLANK(Employees[[#This Row],[Middlename]])," ","."))</f>
        <v>SUMAGUI LORENA P.</v>
      </c>
      <c r="C640" s="8" t="s">
        <v>314</v>
      </c>
      <c r="D640" s="8" t="s">
        <v>191</v>
      </c>
      <c r="E640" s="8" t="s">
        <v>1678</v>
      </c>
      <c r="F640" s="8" t="s">
        <v>1290</v>
      </c>
      <c r="G640" s="18" t="s">
        <v>1290</v>
      </c>
      <c r="H640" s="8" t="s">
        <v>1728</v>
      </c>
      <c r="I640" s="8" t="b">
        <f>COUNTIF(Employees[Employee Name],Employees[[#This Row],[Employee Name]])&gt;1</f>
        <v>0</v>
      </c>
    </row>
    <row r="641" spans="1:9" ht="30" hidden="1" customHeight="1" x14ac:dyDescent="0.3">
      <c r="A641" s="44">
        <f>IF(ISBLANK(Employees[[#This Row],[Employee Name]]),"",A640+1)</f>
        <v>631</v>
      </c>
      <c r="B641" s="8" t="str">
        <f>CONCATENATE(Employees[[#This Row],[Lastname]]," ",Employees[[#This Row],[Firstname]], " ",LEFT(Employees[[#This Row],[Middlename]],1),IF(ISBLANK(Employees[[#This Row],[Middlename]])," ","."))</f>
        <v>SUMAGUI MARISSA D.</v>
      </c>
      <c r="C641" s="8" t="s">
        <v>314</v>
      </c>
      <c r="D641" s="8" t="s">
        <v>185</v>
      </c>
      <c r="E641" s="8" t="s">
        <v>100</v>
      </c>
      <c r="F641" s="8" t="s">
        <v>198</v>
      </c>
      <c r="G641" s="18" t="s">
        <v>1997</v>
      </c>
      <c r="H641" s="8" t="s">
        <v>271</v>
      </c>
      <c r="I641" s="8" t="b">
        <f>COUNTIF(Employees[Employee Name],Employees[[#This Row],[Employee Name]])&gt;1</f>
        <v>0</v>
      </c>
    </row>
    <row r="642" spans="1:9" ht="30" hidden="1" customHeight="1" x14ac:dyDescent="0.3">
      <c r="A642" s="44">
        <f>IF(ISBLANK(Employees[[#This Row],[Employee Name]]),"",A641+1)</f>
        <v>632</v>
      </c>
      <c r="B642" s="8" t="str">
        <f>CONCATENATE(Employees[[#This Row],[Lastname]]," ",Employees[[#This Row],[Firstname]], " ",LEFT(Employees[[#This Row],[Middlename]],1),IF(ISBLANK(Employees[[#This Row],[Middlename]])," ","."))</f>
        <v xml:space="preserve">SUMAONG DANILO  </v>
      </c>
      <c r="C642" s="8" t="s">
        <v>305</v>
      </c>
      <c r="D642" s="8" t="s">
        <v>306</v>
      </c>
      <c r="E642" s="8"/>
      <c r="F642" s="8" t="s">
        <v>307</v>
      </c>
      <c r="G642" s="18" t="s">
        <v>1997</v>
      </c>
      <c r="H642" s="8" t="s">
        <v>308</v>
      </c>
      <c r="I642" s="8" t="b">
        <f>COUNTIF(Employees[Employee Name],Employees[[#This Row],[Employee Name]])&gt;1</f>
        <v>0</v>
      </c>
    </row>
    <row r="643" spans="1:9" ht="30" hidden="1" customHeight="1" x14ac:dyDescent="0.3">
      <c r="A643" s="44">
        <f>IF(ISBLANK(Employees[[#This Row],[Employee Name]]),"",A642+1)</f>
        <v>633</v>
      </c>
      <c r="B643" s="8" t="str">
        <f>CONCATENATE(Employees[[#This Row],[Lastname]]," ",Employees[[#This Row],[Firstname]], " ",LEFT(Employees[[#This Row],[Middlename]],1),IF(ISBLANK(Employees[[#This Row],[Middlename]])," ","."))</f>
        <v>SUÑIGA CARLOS J.</v>
      </c>
      <c r="C643" s="8" t="s">
        <v>137</v>
      </c>
      <c r="D643" s="8" t="s">
        <v>138</v>
      </c>
      <c r="E643" s="8" t="s">
        <v>193</v>
      </c>
      <c r="F643" s="8" t="s">
        <v>140</v>
      </c>
      <c r="G643" s="8" t="s">
        <v>1997</v>
      </c>
      <c r="H643" s="8" t="s">
        <v>141</v>
      </c>
      <c r="I643" s="8" t="b">
        <f>COUNTIF(Employees[Employee Name],Employees[[#This Row],[Employee Name]])&gt;1</f>
        <v>0</v>
      </c>
    </row>
    <row r="644" spans="1:9" ht="30" hidden="1" customHeight="1" x14ac:dyDescent="0.3">
      <c r="A644" s="44">
        <f>IF(ISBLANK(Employees[[#This Row],[Employee Name]]),"",A643+1)</f>
        <v>634</v>
      </c>
      <c r="B644" s="8" t="str">
        <f>CONCATENATE(Employees[[#This Row],[Lastname]]," ",Employees[[#This Row],[Firstname]], " ",LEFT(Employees[[#This Row],[Middlename]],1),IF(ISBLANK(Employees[[#This Row],[Middlename]])," ","."))</f>
        <v>SUSA NANETE B.</v>
      </c>
      <c r="C644" s="8" t="s">
        <v>795</v>
      </c>
      <c r="D644" s="8" t="s">
        <v>796</v>
      </c>
      <c r="E644" s="8" t="s">
        <v>145</v>
      </c>
      <c r="F644" s="8" t="s">
        <v>797</v>
      </c>
      <c r="G644" s="18" t="s">
        <v>1997</v>
      </c>
      <c r="H644" s="8" t="s">
        <v>97</v>
      </c>
      <c r="I644" s="8" t="b">
        <f>COUNTIF(Employees[Employee Name],Employees[[#This Row],[Employee Name]])&gt;1</f>
        <v>0</v>
      </c>
    </row>
    <row r="645" spans="1:9" ht="30" hidden="1" customHeight="1" x14ac:dyDescent="0.3">
      <c r="A645" s="44">
        <f>IF(ISBLANK(Employees[[#This Row],[Employee Name]]),"",A644+1)</f>
        <v>635</v>
      </c>
      <c r="B645" s="8" t="str">
        <f>CONCATENATE(Employees[[#This Row],[Lastname]]," ",Employees[[#This Row],[Firstname]], " ",LEFT(Employees[[#This Row],[Middlename]],1),IF(ISBLANK(Employees[[#This Row],[Middlename]])," ","."))</f>
        <v>TAMAYO MARIA ELLAINE III B.</v>
      </c>
      <c r="C645" s="8" t="s">
        <v>1057</v>
      </c>
      <c r="D645" s="8" t="s">
        <v>1058</v>
      </c>
      <c r="E645" s="8" t="s">
        <v>877</v>
      </c>
      <c r="F645" s="8" t="s">
        <v>198</v>
      </c>
      <c r="G645" s="18" t="s">
        <v>1997</v>
      </c>
      <c r="H645" s="18" t="s">
        <v>103</v>
      </c>
      <c r="I645" s="8" t="b">
        <f>COUNTIF(Employees[Employee Name],Employees[[#This Row],[Employee Name]])&gt;1</f>
        <v>0</v>
      </c>
    </row>
    <row r="646" spans="1:9" ht="30" hidden="1" customHeight="1" x14ac:dyDescent="0.3">
      <c r="A646" s="44">
        <f>IF(ISBLANK(Employees[[#This Row],[Employee Name]]),"",A645+1)</f>
        <v>636</v>
      </c>
      <c r="B646" s="8" t="str">
        <f>CONCATENATE(Employees[[#This Row],[Lastname]]," ",Employees[[#This Row],[Firstname]], " ",LEFT(Employees[[#This Row],[Middlename]],1),IF(ISBLANK(Employees[[#This Row],[Middlename]])," ","."))</f>
        <v>TAÑEDO MARIA EVELYN C.</v>
      </c>
      <c r="C646" s="8" t="s">
        <v>610</v>
      </c>
      <c r="D646" s="8" t="s">
        <v>611</v>
      </c>
      <c r="E646" s="8" t="s">
        <v>1327</v>
      </c>
      <c r="F646" s="8" t="s">
        <v>125</v>
      </c>
      <c r="G646" s="18" t="s">
        <v>1997</v>
      </c>
      <c r="H646" s="18" t="s">
        <v>182</v>
      </c>
      <c r="I646" s="8" t="b">
        <f>COUNTIF(Employees[Employee Name],Employees[[#This Row],[Employee Name]])&gt;1</f>
        <v>0</v>
      </c>
    </row>
    <row r="647" spans="1:9" ht="30" hidden="1" customHeight="1" x14ac:dyDescent="0.3">
      <c r="A647" s="44">
        <f>IF(ISBLANK(Employees[[#This Row],[Employee Name]]),"",A646+1)</f>
        <v>637</v>
      </c>
      <c r="B647" s="8" t="str">
        <f>CONCATENATE(Employees[[#This Row],[Lastname]]," ",Employees[[#This Row],[Firstname]], " ",LEFT(Employees[[#This Row],[Middlename]],1),IF(ISBLANK(Employees[[#This Row],[Middlename]])," ","."))</f>
        <v xml:space="preserve">TAPAY EDWARD  </v>
      </c>
      <c r="C647" s="8" t="s">
        <v>1679</v>
      </c>
      <c r="D647" s="8" t="s">
        <v>1680</v>
      </c>
      <c r="E647" s="8"/>
      <c r="F647" s="8" t="s">
        <v>1290</v>
      </c>
      <c r="G647" s="18" t="s">
        <v>1290</v>
      </c>
      <c r="H647" s="18" t="s">
        <v>289</v>
      </c>
      <c r="I647" s="8" t="b">
        <f>COUNTIF(Employees[Employee Name],Employees[[#This Row],[Employee Name]])&gt;1</f>
        <v>0</v>
      </c>
    </row>
    <row r="648" spans="1:9" ht="30" hidden="1" customHeight="1" x14ac:dyDescent="0.3">
      <c r="A648" s="44">
        <f>IF(ISBLANK(Employees[[#This Row],[Employee Name]]),"",A647+1)</f>
        <v>638</v>
      </c>
      <c r="B648" s="8" t="str">
        <f>CONCATENATE(Employees[[#This Row],[Lastname]]," ",Employees[[#This Row],[Firstname]], " ",LEFT(Employees[[#This Row],[Middlename]],1),IF(ISBLANK(Employees[[#This Row],[Middlename]])," ","."))</f>
        <v>TIBAYAN ANA MALEN R.</v>
      </c>
      <c r="C648" s="18" t="s">
        <v>952</v>
      </c>
      <c r="D648" s="18" t="s">
        <v>2275</v>
      </c>
      <c r="E648" s="18" t="s">
        <v>330</v>
      </c>
      <c r="F648" s="18" t="s">
        <v>1712</v>
      </c>
      <c r="G648" s="8"/>
      <c r="H648" s="8"/>
      <c r="I648" s="8" t="b">
        <f>COUNTIF(Employees[Employee Name],Employees[[#This Row],[Employee Name]])&gt;1</f>
        <v>0</v>
      </c>
    </row>
    <row r="649" spans="1:9" ht="30" hidden="1" customHeight="1" x14ac:dyDescent="0.3">
      <c r="A649" s="44">
        <f>IF(ISBLANK(Employees[[#This Row],[Employee Name]]),"",A648+1)</f>
        <v>639</v>
      </c>
      <c r="B649" s="8" t="str">
        <f>CONCATENATE(Employees[[#This Row],[Lastname]]," ",Employees[[#This Row],[Firstname]], " ",LEFT(Employees[[#This Row],[Middlename]],1),IF(ISBLANK(Employees[[#This Row],[Middlename]])," ","."))</f>
        <v>TIBAYAN EUFEMIA O.</v>
      </c>
      <c r="C649" s="8" t="s">
        <v>952</v>
      </c>
      <c r="D649" s="8" t="s">
        <v>1681</v>
      </c>
      <c r="E649" s="8" t="s">
        <v>492</v>
      </c>
      <c r="F649" s="8" t="s">
        <v>1290</v>
      </c>
      <c r="G649" s="18" t="s">
        <v>1290</v>
      </c>
      <c r="H649" s="8" t="s">
        <v>135</v>
      </c>
      <c r="I649" s="8" t="b">
        <f>COUNTIF(Employees[Employee Name],Employees[[#This Row],[Employee Name]])&gt;1</f>
        <v>0</v>
      </c>
    </row>
    <row r="650" spans="1:9" ht="30" hidden="1" customHeight="1" x14ac:dyDescent="0.3">
      <c r="A650" s="44">
        <f>IF(ISBLANK(Employees[[#This Row],[Employee Name]]),"",A649+1)</f>
        <v>640</v>
      </c>
      <c r="B650" s="8" t="str">
        <f>CONCATENATE(Employees[[#This Row],[Lastname]]," ",Employees[[#This Row],[Firstname]], " ",LEFT(Employees[[#This Row],[Middlename]],1),IF(ISBLANK(Employees[[#This Row],[Middlename]])," ","."))</f>
        <v>TIMPLE ALLAN R.</v>
      </c>
      <c r="C650" s="8" t="s">
        <v>1682</v>
      </c>
      <c r="D650" s="8" t="s">
        <v>1433</v>
      </c>
      <c r="E650" s="8" t="s">
        <v>672</v>
      </c>
      <c r="F650" s="8" t="s">
        <v>1290</v>
      </c>
      <c r="G650" s="18" t="s">
        <v>1290</v>
      </c>
      <c r="H650" s="8" t="s">
        <v>1710</v>
      </c>
      <c r="I650" s="8" t="b">
        <f>COUNTIF(Employees[Employee Name],Employees[[#This Row],[Employee Name]])&gt;1</f>
        <v>0</v>
      </c>
    </row>
    <row r="651" spans="1:9" ht="30" hidden="1" customHeight="1" x14ac:dyDescent="0.3">
      <c r="A651" s="44">
        <f>IF(ISBLANK(Employees[[#This Row],[Employee Name]]),"",A650+1)</f>
        <v>641</v>
      </c>
      <c r="B651" s="8" t="str">
        <f>CONCATENATE(Employees[[#This Row],[Lastname]]," ",Employees[[#This Row],[Firstname]], " ",LEFT(Employees[[#This Row],[Middlename]],1),IF(ISBLANK(Employees[[#This Row],[Middlename]])," ","."))</f>
        <v>TINAZA JHOANNA MARIE D.</v>
      </c>
      <c r="C651" s="8" t="s">
        <v>1683</v>
      </c>
      <c r="D651" s="8" t="s">
        <v>1684</v>
      </c>
      <c r="E651" s="8" t="s">
        <v>100</v>
      </c>
      <c r="F651" s="8" t="s">
        <v>1290</v>
      </c>
      <c r="G651" s="18" t="s">
        <v>1290</v>
      </c>
      <c r="H651" s="8" t="s">
        <v>97</v>
      </c>
      <c r="I651" s="8" t="b">
        <f>COUNTIF(Employees[Employee Name],Employees[[#This Row],[Employee Name]])&gt;1</f>
        <v>0</v>
      </c>
    </row>
    <row r="652" spans="1:9" ht="30" hidden="1" customHeight="1" x14ac:dyDescent="0.3">
      <c r="A652" s="44">
        <f>IF(ISBLANK(Employees[[#This Row],[Employee Name]]),"",A651+1)</f>
        <v>642</v>
      </c>
      <c r="B652" s="8" t="str">
        <f>CONCATENATE(Employees[[#This Row],[Lastname]]," ",Employees[[#This Row],[Firstname]], " ",LEFT(Employees[[#This Row],[Middlename]],1),IF(ISBLANK(Employees[[#This Row],[Middlename]])," ","."))</f>
        <v>TOLENTINO CAROLINA E.</v>
      </c>
      <c r="C652" s="8" t="s">
        <v>281</v>
      </c>
      <c r="D652" s="8" t="s">
        <v>542</v>
      </c>
      <c r="E652" s="8" t="s">
        <v>956</v>
      </c>
      <c r="F652" s="8" t="s">
        <v>198</v>
      </c>
      <c r="G652" s="18" t="s">
        <v>1997</v>
      </c>
      <c r="H652" s="8" t="s">
        <v>537</v>
      </c>
      <c r="I652" s="8" t="b">
        <f>COUNTIF(Employees[Employee Name],Employees[[#This Row],[Employee Name]])&gt;1</f>
        <v>0</v>
      </c>
    </row>
    <row r="653" spans="1:9" ht="30" hidden="1" customHeight="1" x14ac:dyDescent="0.3">
      <c r="A653" s="44">
        <f>IF(ISBLANK(Employees[[#This Row],[Employee Name]]),"",A652+1)</f>
        <v>643</v>
      </c>
      <c r="B653" s="8" t="str">
        <f>CONCATENATE(Employees[[#This Row],[Lastname]]," ",Employees[[#This Row],[Firstname]], " ",LEFT(Employees[[#This Row],[Middlename]],1),IF(ISBLANK(Employees[[#This Row],[Middlename]])," ","."))</f>
        <v>TOLENTINO FE M.</v>
      </c>
      <c r="C653" s="8" t="s">
        <v>281</v>
      </c>
      <c r="D653" s="8" t="s">
        <v>282</v>
      </c>
      <c r="E653" s="8" t="s">
        <v>84</v>
      </c>
      <c r="F653" s="8" t="s">
        <v>125</v>
      </c>
      <c r="G653" s="18" t="s">
        <v>1997</v>
      </c>
      <c r="H653" s="8" t="s">
        <v>199</v>
      </c>
      <c r="I653" s="8" t="b">
        <f>COUNTIF(Employees[Employee Name],Employees[[#This Row],[Employee Name]])&gt;1</f>
        <v>0</v>
      </c>
    </row>
    <row r="654" spans="1:9" ht="30" hidden="1" customHeight="1" x14ac:dyDescent="0.3">
      <c r="A654" s="44">
        <f>IF(ISBLANK(Employees[[#This Row],[Employee Name]]),"",A653+1)</f>
        <v>644</v>
      </c>
      <c r="B654" s="8" t="str">
        <f>CONCATENATE(Employees[[#This Row],[Lastname]]," ",Employees[[#This Row],[Firstname]], " ",LEFT(Employees[[#This Row],[Middlename]],1),IF(ISBLANK(Employees[[#This Row],[Middlename]])," ","."))</f>
        <v>TOPACIO ABEGAIL P.</v>
      </c>
      <c r="C654" s="8" t="s">
        <v>1298</v>
      </c>
      <c r="D654" s="8" t="s">
        <v>1299</v>
      </c>
      <c r="E654" s="8" t="s">
        <v>176</v>
      </c>
      <c r="F654" s="8" t="s">
        <v>1716</v>
      </c>
      <c r="G654" s="18" t="s">
        <v>1290</v>
      </c>
      <c r="H654" s="18" t="s">
        <v>97</v>
      </c>
      <c r="I654" s="8" t="b">
        <f>COUNTIF(Employees[Employee Name],Employees[[#This Row],[Employee Name]])&gt;1</f>
        <v>0</v>
      </c>
    </row>
    <row r="655" spans="1:9" ht="30" hidden="1" customHeight="1" x14ac:dyDescent="0.3">
      <c r="A655" s="44">
        <f>IF(ISBLANK(Employees[[#This Row],[Employee Name]]),"",A654+1)</f>
        <v>645</v>
      </c>
      <c r="B655" s="8" t="str">
        <f>CONCATENATE(Employees[[#This Row],[Lastname]]," ",Employees[[#This Row],[Firstname]], " ",LEFT(Employees[[#This Row],[Middlename]],1),IF(ISBLANK(Employees[[#This Row],[Middlename]])," ","."))</f>
        <v xml:space="preserve">TORRES  ALLAN  </v>
      </c>
      <c r="C655" s="8" t="s">
        <v>2160</v>
      </c>
      <c r="D655" s="8" t="s">
        <v>1433</v>
      </c>
      <c r="E655" s="8"/>
      <c r="F655" s="8" t="s">
        <v>1290</v>
      </c>
      <c r="G655" s="8"/>
      <c r="H655" s="8" t="s">
        <v>2161</v>
      </c>
      <c r="I655" s="8" t="b">
        <f>COUNTIF(Employees[Employee Name],Employees[[#This Row],[Employee Name]])&gt;1</f>
        <v>0</v>
      </c>
    </row>
    <row r="656" spans="1:9" ht="30" hidden="1" customHeight="1" x14ac:dyDescent="0.3">
      <c r="A656" s="44">
        <f>IF(ISBLANK(Employees[[#This Row],[Employee Name]]),"",A655+1)</f>
        <v>646</v>
      </c>
      <c r="B656" s="8" t="str">
        <f>CONCATENATE(Employees[[#This Row],[Lastname]]," ",Employees[[#This Row],[Firstname]], " ",LEFT(Employees[[#This Row],[Middlename]],1),IF(ISBLANK(Employees[[#This Row],[Middlename]])," ","."))</f>
        <v>TORRES DINAH G.</v>
      </c>
      <c r="C656" s="8" t="s">
        <v>460</v>
      </c>
      <c r="D656" s="8" t="s">
        <v>803</v>
      </c>
      <c r="E656" s="8" t="s">
        <v>363</v>
      </c>
      <c r="F656" s="8" t="s">
        <v>804</v>
      </c>
      <c r="G656" s="18" t="s">
        <v>1997</v>
      </c>
      <c r="H656" s="8" t="s">
        <v>366</v>
      </c>
      <c r="I656" s="8" t="b">
        <f>COUNTIF(Employees[Employee Name],Employees[[#This Row],[Employee Name]])&gt;1</f>
        <v>0</v>
      </c>
    </row>
    <row r="657" spans="1:9" ht="30" hidden="1" customHeight="1" x14ac:dyDescent="0.3">
      <c r="A657" s="44">
        <f>IF(ISBLANK(Employees[[#This Row],[Employee Name]]),"",A656+1)</f>
        <v>647</v>
      </c>
      <c r="B657" s="8" t="str">
        <f>CONCATENATE(Employees[[#This Row],[Lastname]]," ",Employees[[#This Row],[Firstname]], " ",LEFT(Employees[[#This Row],[Middlename]],1),IF(ISBLANK(Employees[[#This Row],[Middlename]])," ","."))</f>
        <v>TORRES MOISES Q.</v>
      </c>
      <c r="C657" s="8" t="s">
        <v>460</v>
      </c>
      <c r="D657" s="8" t="s">
        <v>1685</v>
      </c>
      <c r="E657" s="8" t="s">
        <v>277</v>
      </c>
      <c r="F657" s="8" t="s">
        <v>1290</v>
      </c>
      <c r="G657" s="18" t="s">
        <v>1290</v>
      </c>
      <c r="H657" s="8" t="s">
        <v>590</v>
      </c>
      <c r="I657" s="8" t="b">
        <f>COUNTIF(Employees[Employee Name],Employees[[#This Row],[Employee Name]])&gt;1</f>
        <v>0</v>
      </c>
    </row>
    <row r="658" spans="1:9" ht="30" hidden="1" customHeight="1" x14ac:dyDescent="0.3">
      <c r="A658" s="44">
        <f>IF(ISBLANK(Employees[[#This Row],[Employee Name]]),"",A657+1)</f>
        <v>648</v>
      </c>
      <c r="B658" s="18" t="s">
        <v>2372</v>
      </c>
      <c r="C658" s="18" t="s">
        <v>460</v>
      </c>
      <c r="D658" s="18" t="s">
        <v>2373</v>
      </c>
      <c r="E658" s="18" t="s">
        <v>119</v>
      </c>
      <c r="F658" s="18" t="s">
        <v>1712</v>
      </c>
      <c r="G658" s="8"/>
      <c r="H658" s="8"/>
      <c r="I658" s="8" t="b">
        <f>COUNTIF(Employees[Employee Name],Employees[[#This Row],[Employee Name]])&gt;1</f>
        <v>0</v>
      </c>
    </row>
    <row r="659" spans="1:9" ht="30" hidden="1" customHeight="1" x14ac:dyDescent="0.3">
      <c r="A659" s="44">
        <f>IF(ISBLANK(Employees[[#This Row],[Employee Name]]),"",A658+1)</f>
        <v>649</v>
      </c>
      <c r="B659" s="8" t="str">
        <f>CONCATENATE(Employees[[#This Row],[Lastname]]," ",Employees[[#This Row],[Firstname]], " ",LEFT(Employees[[#This Row],[Middlename]],1),IF(ISBLANK(Employees[[#This Row],[Middlename]])," ","."))</f>
        <v>TORRES SONIA M.</v>
      </c>
      <c r="C659" s="8" t="s">
        <v>460</v>
      </c>
      <c r="D659" s="8" t="s">
        <v>461</v>
      </c>
      <c r="E659" s="8" t="s">
        <v>84</v>
      </c>
      <c r="F659" s="8" t="s">
        <v>462</v>
      </c>
      <c r="G659" s="18" t="s">
        <v>1997</v>
      </c>
      <c r="H659" s="8" t="s">
        <v>463</v>
      </c>
      <c r="I659" s="8" t="b">
        <f>COUNTIF(Employees[Employee Name],Employees[[#This Row],[Employee Name]])&gt;1</f>
        <v>0</v>
      </c>
    </row>
    <row r="660" spans="1:9" ht="30" hidden="1" customHeight="1" x14ac:dyDescent="0.3">
      <c r="A660" s="44">
        <f>IF(ISBLANK(Employees[[#This Row],[Employee Name]]),"",A659+1)</f>
        <v>650</v>
      </c>
      <c r="B660" s="8" t="str">
        <f>CONCATENATE(Employees[[#This Row],[Lastname]]," ",Employees[[#This Row],[Firstname]], " ",LEFT(Employees[[#This Row],[Middlename]],1),IF(ISBLANK(Employees[[#This Row],[Middlename]])," ","."))</f>
        <v>TULIAO FLORDELIZA M.</v>
      </c>
      <c r="C660" s="8" t="s">
        <v>949</v>
      </c>
      <c r="D660" s="8" t="s">
        <v>353</v>
      </c>
      <c r="E660" s="8" t="s">
        <v>84</v>
      </c>
      <c r="F660" s="8" t="s">
        <v>120</v>
      </c>
      <c r="G660" s="18" t="s">
        <v>1997</v>
      </c>
      <c r="H660" s="8" t="s">
        <v>439</v>
      </c>
      <c r="I660" s="8" t="b">
        <f>COUNTIF(Employees[Employee Name],Employees[[#This Row],[Employee Name]])&gt;1</f>
        <v>0</v>
      </c>
    </row>
    <row r="661" spans="1:9" ht="30" hidden="1" customHeight="1" x14ac:dyDescent="0.3">
      <c r="A661" s="44">
        <f>IF(ISBLANK(Employees[[#This Row],[Employee Name]]),"",A660+1)</f>
        <v>651</v>
      </c>
      <c r="B661" s="8" t="str">
        <f>CONCATENATE(Employees[[#This Row],[Lastname]]," ",Employees[[#This Row],[Firstname]], " ",LEFT(Employees[[#This Row],[Middlename]],1),IF(ISBLANK(Employees[[#This Row],[Middlename]])," ","."))</f>
        <v>UNTALAN DIVINA R.</v>
      </c>
      <c r="C661" s="8" t="s">
        <v>658</v>
      </c>
      <c r="D661" s="8" t="s">
        <v>659</v>
      </c>
      <c r="E661" s="8" t="s">
        <v>330</v>
      </c>
      <c r="F661" s="8" t="s">
        <v>198</v>
      </c>
      <c r="G661" s="18" t="s">
        <v>1997</v>
      </c>
      <c r="H661" s="8" t="s">
        <v>103</v>
      </c>
      <c r="I661" s="8" t="b">
        <f>COUNTIF(Employees[Employee Name],Employees[[#This Row],[Employee Name]])&gt;1</f>
        <v>0</v>
      </c>
    </row>
    <row r="662" spans="1:9" ht="30" hidden="1" customHeight="1" x14ac:dyDescent="0.3">
      <c r="A662" s="44">
        <f>IF(ISBLANK(Employees[[#This Row],[Employee Name]]),"",A661+1)</f>
        <v>652</v>
      </c>
      <c r="B662" s="8" t="str">
        <f>CONCATENATE(Employees[[#This Row],[Lastname]]," ",Employees[[#This Row],[Firstname]], " ",LEFT(Employees[[#This Row],[Middlename]],1),IF(ISBLANK(Employees[[#This Row],[Middlename]])," ","."))</f>
        <v>VALDEZ JACKILYN A.</v>
      </c>
      <c r="C662" s="8" t="s">
        <v>1305</v>
      </c>
      <c r="D662" s="8" t="s">
        <v>1686</v>
      </c>
      <c r="E662" s="8" t="s">
        <v>1687</v>
      </c>
      <c r="F662" s="8" t="s">
        <v>1290</v>
      </c>
      <c r="G662" s="18" t="s">
        <v>1290</v>
      </c>
      <c r="H662" s="8" t="s">
        <v>199</v>
      </c>
      <c r="I662" s="8" t="b">
        <f>COUNTIF(Employees[Employee Name],Employees[[#This Row],[Employee Name]])&gt;1</f>
        <v>0</v>
      </c>
    </row>
    <row r="663" spans="1:9" ht="30" hidden="1" customHeight="1" x14ac:dyDescent="0.3">
      <c r="A663" s="44">
        <f>IF(ISBLANK(Employees[[#This Row],[Employee Name]]),"",A662+1)</f>
        <v>653</v>
      </c>
      <c r="B663" s="8" t="str">
        <f>CONCATENATE(Employees[[#This Row],[Lastname]]," ",Employees[[#This Row],[Firstname]], " ",LEFT(Employees[[#This Row],[Middlename]],1),IF(ISBLANK(Employees[[#This Row],[Middlename]])," ","."))</f>
        <v>VALENCIANO MARLYN C.</v>
      </c>
      <c r="C663" s="18" t="s">
        <v>2201</v>
      </c>
      <c r="D663" s="18" t="s">
        <v>701</v>
      </c>
      <c r="E663" s="18" t="s">
        <v>134</v>
      </c>
      <c r="F663" s="18" t="s">
        <v>1290</v>
      </c>
      <c r="G663" s="8"/>
      <c r="H663" s="18" t="s">
        <v>2196</v>
      </c>
      <c r="I663" s="8" t="b">
        <f>COUNTIF(Employees[Employee Name],Employees[[#This Row],[Employee Name]])&gt;1</f>
        <v>0</v>
      </c>
    </row>
    <row r="664" spans="1:9" ht="30" hidden="1" customHeight="1" x14ac:dyDescent="0.3">
      <c r="A664" s="44">
        <f>IF(ISBLANK(Employees[[#This Row],[Employee Name]]),"",A663+1)</f>
        <v>654</v>
      </c>
      <c r="B664" s="8" t="str">
        <f>CONCATENATE(Employees[[#This Row],[Lastname]]," ",Employees[[#This Row],[Firstname]], " ",LEFT(Employees[[#This Row],[Middlename]],1),IF(ISBLANK(Employees[[#This Row],[Middlename]])," ","."))</f>
        <v>VARGAS ARNOLD A.</v>
      </c>
      <c r="C664" s="8" t="s">
        <v>783</v>
      </c>
      <c r="D664" s="8" t="s">
        <v>1397</v>
      </c>
      <c r="E664" s="8" t="s">
        <v>88</v>
      </c>
      <c r="F664" s="8" t="s">
        <v>1290</v>
      </c>
      <c r="G664" s="18" t="s">
        <v>1290</v>
      </c>
      <c r="H664" s="8" t="s">
        <v>97</v>
      </c>
      <c r="I664" s="8" t="b">
        <f>COUNTIF(Employees[Employee Name],Employees[[#This Row],[Employee Name]])&gt;1</f>
        <v>0</v>
      </c>
    </row>
    <row r="665" spans="1:9" ht="30" hidden="1" customHeight="1" x14ac:dyDescent="0.3">
      <c r="A665" s="44">
        <f>IF(ISBLANK(Employees[[#This Row],[Employee Name]]),"",A664+1)</f>
        <v>655</v>
      </c>
      <c r="B665" s="8" t="str">
        <f>CONCATENATE(Employees[[#This Row],[Lastname]]," ",Employees[[#This Row],[Firstname]], " ",LEFT(Employees[[#This Row],[Middlename]],1),IF(ISBLANK(Employees[[#This Row],[Middlename]])," ","."))</f>
        <v>VARGAS MELINDA M.</v>
      </c>
      <c r="C665" s="8" t="s">
        <v>783</v>
      </c>
      <c r="D665" s="8" t="s">
        <v>503</v>
      </c>
      <c r="E665" s="8" t="s">
        <v>1688</v>
      </c>
      <c r="F665" s="8" t="s">
        <v>1290</v>
      </c>
      <c r="G665" s="18" t="s">
        <v>1290</v>
      </c>
      <c r="H665" s="8" t="s">
        <v>213</v>
      </c>
      <c r="I665" s="8" t="b">
        <f>COUNTIF(Employees[Employee Name],Employees[[#This Row],[Employee Name]])&gt;1</f>
        <v>0</v>
      </c>
    </row>
    <row r="666" spans="1:9" ht="30" hidden="1" customHeight="1" x14ac:dyDescent="0.3">
      <c r="A666" s="44">
        <f>IF(ISBLANK(Employees[[#This Row],[Employee Name]]),"",A665+1)</f>
        <v>656</v>
      </c>
      <c r="B666" s="8" t="str">
        <f>CONCATENATE(Employees[[#This Row],[Lastname]]," ",Employees[[#This Row],[Firstname]], " ",LEFT(Employees[[#This Row],[Middlename]],1),IF(ISBLANK(Employees[[#This Row],[Middlename]])," ","."))</f>
        <v xml:space="preserve">VASQUEZ JAYSON  </v>
      </c>
      <c r="C666" s="8" t="s">
        <v>1689</v>
      </c>
      <c r="D666" s="8" t="s">
        <v>1690</v>
      </c>
      <c r="E666" s="8"/>
      <c r="F666" s="8" t="s">
        <v>1705</v>
      </c>
      <c r="G666" s="18" t="s">
        <v>1705</v>
      </c>
      <c r="H666" s="8" t="s">
        <v>1706</v>
      </c>
      <c r="I666" s="8" t="b">
        <f>COUNTIF(Employees[Employee Name],Employees[[#This Row],[Employee Name]])&gt;1</f>
        <v>0</v>
      </c>
    </row>
    <row r="667" spans="1:9" ht="30" hidden="1" customHeight="1" x14ac:dyDescent="0.3">
      <c r="A667" s="44">
        <f>IF(ISBLANK(Employees[[#This Row],[Employee Name]]),"",A666+1)</f>
        <v>657</v>
      </c>
      <c r="B667" s="8" t="str">
        <f>CONCATENATE(Employees[[#This Row],[Lastname]]," ",Employees[[#This Row],[Firstname]], " ",LEFT(Employees[[#This Row],[Middlename]],1),IF(ISBLANK(Employees[[#This Row],[Middlename]])," ","."))</f>
        <v xml:space="preserve">VELASCO NONILON  </v>
      </c>
      <c r="C667" s="18" t="s">
        <v>2198</v>
      </c>
      <c r="D667" s="18" t="s">
        <v>2199</v>
      </c>
      <c r="E667" s="8"/>
      <c r="F667" s="18" t="s">
        <v>1290</v>
      </c>
      <c r="G667" s="8"/>
      <c r="H667" s="18" t="s">
        <v>2054</v>
      </c>
      <c r="I667" s="8" t="b">
        <f>COUNTIF(Employees[Employee Name],Employees[[#This Row],[Employee Name]])&gt;1</f>
        <v>0</v>
      </c>
    </row>
    <row r="668" spans="1:9" ht="30" hidden="1" customHeight="1" x14ac:dyDescent="0.3">
      <c r="A668" s="44">
        <f>IF(ISBLANK(Employees[[#This Row],[Employee Name]]),"",A667+1)</f>
        <v>658</v>
      </c>
      <c r="B668" s="8" t="str">
        <f>CONCATENATE(Employees[[#This Row],[Lastname]]," ",Employees[[#This Row],[Firstname]], " ",LEFT(Employees[[#This Row],[Middlename]],1),IF(ISBLANK(Employees[[#This Row],[Middlename]])," ","."))</f>
        <v>VELUZ DORMILUNA E.</v>
      </c>
      <c r="C668" s="8" t="s">
        <v>376</v>
      </c>
      <c r="D668" s="8" t="s">
        <v>377</v>
      </c>
      <c r="E668" s="8" t="s">
        <v>799</v>
      </c>
      <c r="F668" s="8" t="s">
        <v>379</v>
      </c>
      <c r="G668" s="18" t="s">
        <v>1997</v>
      </c>
      <c r="H668" s="8" t="s">
        <v>366</v>
      </c>
      <c r="I668" s="8" t="b">
        <f>COUNTIF(Employees[Employee Name],Employees[[#This Row],[Employee Name]])&gt;1</f>
        <v>0</v>
      </c>
    </row>
    <row r="669" spans="1:9" ht="30" hidden="1" customHeight="1" x14ac:dyDescent="0.3">
      <c r="A669" s="44">
        <f>IF(ISBLANK(Employees[[#This Row],[Employee Name]]),"",A668+1)</f>
        <v>659</v>
      </c>
      <c r="B669" s="8" t="str">
        <f>CONCATENATE(Employees[[#This Row],[Lastname]]," ",Employees[[#This Row],[Firstname]], " ",LEFT(Employees[[#This Row],[Middlename]],1),IF(ISBLANK(Employees[[#This Row],[Middlename]])," ","."))</f>
        <v>VERGARA ANACIETA M.</v>
      </c>
      <c r="C669" s="8" t="s">
        <v>723</v>
      </c>
      <c r="D669" s="8" t="s">
        <v>736</v>
      </c>
      <c r="E669" s="8" t="s">
        <v>84</v>
      </c>
      <c r="F669" s="8" t="s">
        <v>212</v>
      </c>
      <c r="G669" s="18" t="s">
        <v>1997</v>
      </c>
      <c r="H669" s="8" t="s">
        <v>213</v>
      </c>
      <c r="I669" s="8" t="b">
        <f>COUNTIF(Employees[Employee Name],Employees[[#This Row],[Employee Name]])&gt;1</f>
        <v>0</v>
      </c>
    </row>
    <row r="670" spans="1:9" ht="30" hidden="1" customHeight="1" x14ac:dyDescent="0.3">
      <c r="A670" s="44">
        <f>IF(ISBLANK(Employees[[#This Row],[Employee Name]]),"",A669+1)</f>
        <v>660</v>
      </c>
      <c r="B670" s="8" t="str">
        <f>CONCATENATE(Employees[[#This Row],[Lastname]]," ",Employees[[#This Row],[Firstname]], " ",LEFT(Employees[[#This Row],[Middlename]],1),IF(ISBLANK(Employees[[#This Row],[Middlename]])," ","."))</f>
        <v>VERGARA CATHERINE R.</v>
      </c>
      <c r="C670" s="8" t="s">
        <v>723</v>
      </c>
      <c r="D670" s="8" t="s">
        <v>1163</v>
      </c>
      <c r="E670" s="8" t="s">
        <v>330</v>
      </c>
      <c r="F670" s="8" t="s">
        <v>212</v>
      </c>
      <c r="G670" s="18" t="s">
        <v>1997</v>
      </c>
      <c r="H670" s="8" t="s">
        <v>213</v>
      </c>
      <c r="I670" s="8" t="b">
        <f>COUNTIF(Employees[Employee Name],Employees[[#This Row],[Employee Name]])&gt;1</f>
        <v>0</v>
      </c>
    </row>
    <row r="671" spans="1:9" ht="30" hidden="1" customHeight="1" x14ac:dyDescent="0.3">
      <c r="A671" s="44">
        <f>IF(ISBLANK(Employees[[#This Row],[Employee Name]]),"",A670+1)</f>
        <v>661</v>
      </c>
      <c r="B671" s="8" t="str">
        <f>CONCATENATE(Employees[[#This Row],[Lastname]]," ",Employees[[#This Row],[Firstname]], " ",LEFT(Employees[[#This Row],[Middlename]],1),IF(ISBLANK(Employees[[#This Row],[Middlename]])," ","."))</f>
        <v>VERGARA CIAN ASHLEEN J.</v>
      </c>
      <c r="C671" s="8" t="s">
        <v>723</v>
      </c>
      <c r="D671" s="8" t="s">
        <v>2158</v>
      </c>
      <c r="E671" s="8" t="s">
        <v>139</v>
      </c>
      <c r="F671" s="8" t="s">
        <v>1705</v>
      </c>
      <c r="G671" s="8"/>
      <c r="H671" s="8" t="s">
        <v>2054</v>
      </c>
      <c r="I671" s="8" t="b">
        <f>COUNTIF(Employees[Employee Name],Employees[[#This Row],[Employee Name]])&gt;1</f>
        <v>0</v>
      </c>
    </row>
    <row r="672" spans="1:9" ht="30" hidden="1" customHeight="1" x14ac:dyDescent="0.3">
      <c r="A672" s="44">
        <f>IF(ISBLANK(Employees[[#This Row],[Employee Name]]),"",A671+1)</f>
        <v>662</v>
      </c>
      <c r="B672" s="8" t="str">
        <f>CONCATENATE(Employees[[#This Row],[Lastname]]," ",Employees[[#This Row],[Firstname]], " ",LEFT(Employees[[#This Row],[Middlename]],1),IF(ISBLANK(Employees[[#This Row],[Middlename]])," ","."))</f>
        <v>VERGARA ESTELITA A.</v>
      </c>
      <c r="C672" s="8" t="s">
        <v>723</v>
      </c>
      <c r="D672" s="8" t="s">
        <v>421</v>
      </c>
      <c r="E672" s="8" t="s">
        <v>88</v>
      </c>
      <c r="F672" s="8" t="s">
        <v>1290</v>
      </c>
      <c r="G672" s="18" t="s">
        <v>1290</v>
      </c>
      <c r="H672" s="8" t="s">
        <v>97</v>
      </c>
      <c r="I672" s="8" t="b">
        <f>COUNTIF(Employees[Employee Name],Employees[[#This Row],[Employee Name]])&gt;1</f>
        <v>0</v>
      </c>
    </row>
    <row r="673" spans="1:9" ht="30" hidden="1" customHeight="1" x14ac:dyDescent="0.3">
      <c r="A673" s="44">
        <f>IF(ISBLANK(Employees[[#This Row],[Employee Name]]),"",A672+1)</f>
        <v>663</v>
      </c>
      <c r="B673" s="8" t="str">
        <f>CONCATENATE(Employees[[#This Row],[Lastname]]," ",Employees[[#This Row],[Firstname]], " ",LEFT(Employees[[#This Row],[Middlename]],1),IF(ISBLANK(Employees[[#This Row],[Middlename]])," ","."))</f>
        <v>VERGARA TERESITA J.</v>
      </c>
      <c r="C673" s="8" t="s">
        <v>723</v>
      </c>
      <c r="D673" s="8" t="s">
        <v>425</v>
      </c>
      <c r="E673" s="8" t="s">
        <v>139</v>
      </c>
      <c r="F673" s="8" t="s">
        <v>120</v>
      </c>
      <c r="G673" s="18" t="s">
        <v>1997</v>
      </c>
      <c r="H673" s="8" t="s">
        <v>97</v>
      </c>
      <c r="I673" s="8" t="b">
        <f>COUNTIF(Employees[Employee Name],Employees[[#This Row],[Employee Name]])&gt;1</f>
        <v>0</v>
      </c>
    </row>
    <row r="674" spans="1:9" ht="30" hidden="1" customHeight="1" x14ac:dyDescent="0.3">
      <c r="A674" s="44">
        <f>IF(ISBLANK(Employees[[#This Row],[Employee Name]]),"",A673+1)</f>
        <v>664</v>
      </c>
      <c r="B674" s="8" t="str">
        <f>CONCATENATE(Employees[[#This Row],[Lastname]]," ",Employees[[#This Row],[Firstname]], " ",LEFT(Employees[[#This Row],[Middlename]],1),IF(ISBLANK(Employees[[#This Row],[Middlename]])," ","."))</f>
        <v>VIDA CHARMAINE R.</v>
      </c>
      <c r="C674" s="8" t="s">
        <v>1084</v>
      </c>
      <c r="D674" s="8" t="s">
        <v>1085</v>
      </c>
      <c r="E674" s="8" t="s">
        <v>1086</v>
      </c>
      <c r="F674" s="8" t="s">
        <v>125</v>
      </c>
      <c r="G674" s="18" t="s">
        <v>1997</v>
      </c>
      <c r="H674" s="8" t="s">
        <v>126</v>
      </c>
      <c r="I674" s="8" t="b">
        <f>COUNTIF(Employees[Employee Name],Employees[[#This Row],[Employee Name]])&gt;1</f>
        <v>0</v>
      </c>
    </row>
    <row r="675" spans="1:9" ht="30" hidden="1" customHeight="1" x14ac:dyDescent="0.3">
      <c r="A675" s="44">
        <f>IF(ISBLANK(Employees[[#This Row],[Employee Name]]),"",A674+1)</f>
        <v>665</v>
      </c>
      <c r="B675" s="8" t="str">
        <f>CONCATENATE(Employees[[#This Row],[Lastname]]," ",Employees[[#This Row],[Firstname]], " ",LEFT(Employees[[#This Row],[Middlename]],1),IF(ISBLANK(Employees[[#This Row],[Middlename]])," ","."))</f>
        <v>VIDA FRANZ R.</v>
      </c>
      <c r="C675" s="18" t="s">
        <v>1084</v>
      </c>
      <c r="D675" s="18" t="s">
        <v>2209</v>
      </c>
      <c r="E675" s="18" t="s">
        <v>330</v>
      </c>
      <c r="F675" s="18" t="s">
        <v>2210</v>
      </c>
      <c r="G675" s="8"/>
      <c r="H675" s="8"/>
      <c r="I675" s="8" t="b">
        <f>COUNTIF(Employees[Employee Name],Employees[[#This Row],[Employee Name]])&gt;1</f>
        <v>0</v>
      </c>
    </row>
    <row r="676" spans="1:9" ht="30" hidden="1" customHeight="1" x14ac:dyDescent="0.3">
      <c r="A676" s="44">
        <f>IF(ISBLANK(Employees[[#This Row],[Employee Name]]),"",A675+1)</f>
        <v>666</v>
      </c>
      <c r="B676" s="8" t="str">
        <f>CONCATENATE(Employees[[#This Row],[Lastname]]," ",Employees[[#This Row],[Firstname]], " ",LEFT(Employees[[#This Row],[Middlename]],1),IF(ISBLANK(Employees[[#This Row],[Middlename]])," ","."))</f>
        <v>VIDALLO WINNIE R.</v>
      </c>
      <c r="C676" s="8" t="s">
        <v>409</v>
      </c>
      <c r="D676" s="8" t="s">
        <v>410</v>
      </c>
      <c r="E676" s="8" t="s">
        <v>330</v>
      </c>
      <c r="F676" s="8" t="s">
        <v>390</v>
      </c>
      <c r="G676" s="8" t="s">
        <v>1997</v>
      </c>
      <c r="H676" s="8" t="s">
        <v>103</v>
      </c>
      <c r="I676" s="8" t="b">
        <f>COUNTIF(Employees[Employee Name],Employees[[#This Row],[Employee Name]])&gt;1</f>
        <v>0</v>
      </c>
    </row>
    <row r="677" spans="1:9" ht="30" hidden="1" customHeight="1" x14ac:dyDescent="0.3">
      <c r="A677" s="44">
        <f>IF(ISBLANK(Employees[[#This Row],[Employee Name]]),"",A676+1)</f>
        <v>667</v>
      </c>
      <c r="B677" s="8" t="str">
        <f>CONCATENATE(Employees[[#This Row],[Lastname]]," ",Employees[[#This Row],[Firstname]], " ",LEFT(Employees[[#This Row],[Middlename]],1),IF(ISBLANK(Employees[[#This Row],[Middlename]])," ","."))</f>
        <v>VIDALLON KAREN  N.</v>
      </c>
      <c r="C677" s="18" t="s">
        <v>2281</v>
      </c>
      <c r="D677" s="18" t="s">
        <v>2282</v>
      </c>
      <c r="E677" s="18" t="s">
        <v>1590</v>
      </c>
      <c r="F677" s="18" t="s">
        <v>1712</v>
      </c>
      <c r="G677" s="8"/>
      <c r="H677" s="18" t="s">
        <v>2283</v>
      </c>
      <c r="I677" s="8" t="b">
        <f>COUNTIF(Employees[Employee Name],Employees[[#This Row],[Employee Name]])&gt;1</f>
        <v>0</v>
      </c>
    </row>
    <row r="678" spans="1:9" ht="30" hidden="1" customHeight="1" x14ac:dyDescent="0.3">
      <c r="A678" s="44">
        <f>IF(ISBLANK(Employees[[#This Row],[Employee Name]]),"",A677+1)</f>
        <v>668</v>
      </c>
      <c r="B678" s="8" t="str">
        <f>CONCATENATE(Employees[[#This Row],[Lastname]]," ",Employees[[#This Row],[Firstname]], " ",LEFT(Employees[[#This Row],[Middlename]],1),IF(ISBLANK(Employees[[#This Row],[Middlename]])," ","."))</f>
        <v>VIDAMO ROXANNE D.</v>
      </c>
      <c r="C678" s="8" t="s">
        <v>861</v>
      </c>
      <c r="D678" s="8" t="s">
        <v>1691</v>
      </c>
      <c r="E678" s="8" t="s">
        <v>119</v>
      </c>
      <c r="F678" s="8" t="s">
        <v>1712</v>
      </c>
      <c r="G678" s="8" t="s">
        <v>1705</v>
      </c>
      <c r="H678" s="8" t="s">
        <v>1703</v>
      </c>
      <c r="I678" s="8" t="b">
        <f>COUNTIF(Employees[Employee Name],Employees[[#This Row],[Employee Name]])&gt;1</f>
        <v>0</v>
      </c>
    </row>
    <row r="679" spans="1:9" ht="30" hidden="1" customHeight="1" x14ac:dyDescent="0.3">
      <c r="A679" s="44">
        <f>IF(ISBLANK(Employees[[#This Row],[Employee Name]]),"",A678+1)</f>
        <v>669</v>
      </c>
      <c r="B679" s="8" t="str">
        <f>CONCATENATE(Employees[[#This Row],[Lastname]]," ",Employees[[#This Row],[Firstname]], " ",LEFT(Employees[[#This Row],[Middlename]],1),IF(ISBLANK(Employees[[#This Row],[Middlename]])," ","."))</f>
        <v>VILLANUEVA AVERRYLE NICOLE V.</v>
      </c>
      <c r="C679" s="8" t="s">
        <v>345</v>
      </c>
      <c r="D679" s="8" t="s">
        <v>1692</v>
      </c>
      <c r="E679" s="8" t="s">
        <v>1693</v>
      </c>
      <c r="F679" s="8" t="s">
        <v>1705</v>
      </c>
      <c r="G679" s="18" t="s">
        <v>1705</v>
      </c>
      <c r="H679" s="8" t="s">
        <v>135</v>
      </c>
      <c r="I679" s="8" t="b">
        <f>COUNTIF(Employees[Employee Name],Employees[[#This Row],[Employee Name]])&gt;1</f>
        <v>0</v>
      </c>
    </row>
    <row r="680" spans="1:9" ht="30" hidden="1" customHeight="1" x14ac:dyDescent="0.3">
      <c r="A680" s="44">
        <f>IF(ISBLANK(Employees[[#This Row],[Employee Name]]),"",A679+1)</f>
        <v>670</v>
      </c>
      <c r="B680" s="8" t="str">
        <f>CONCATENATE(Employees[[#This Row],[Lastname]]," ",Employees[[#This Row],[Firstname]], " ",LEFT(Employees[[#This Row],[Middlename]],1),IF(ISBLANK(Employees[[#This Row],[Middlename]])," ","."))</f>
        <v>VILLANUEVA CHRISTIANNE FAYE A.</v>
      </c>
      <c r="C680" s="18" t="s">
        <v>345</v>
      </c>
      <c r="D680" s="18" t="s">
        <v>2128</v>
      </c>
      <c r="E680" s="18" t="s">
        <v>88</v>
      </c>
      <c r="F680" s="18" t="s">
        <v>272</v>
      </c>
      <c r="G680" s="8"/>
      <c r="H680" s="18" t="s">
        <v>271</v>
      </c>
      <c r="I680" s="8" t="b">
        <f>COUNTIF(Employees[Employee Name],Employees[[#This Row],[Employee Name]])&gt;1</f>
        <v>0</v>
      </c>
    </row>
    <row r="681" spans="1:9" ht="30" hidden="1" customHeight="1" x14ac:dyDescent="0.3">
      <c r="A681" s="44">
        <f>IF(ISBLANK(Employees[[#This Row],[Employee Name]]),"",A680+1)</f>
        <v>671</v>
      </c>
      <c r="B681" s="8" t="str">
        <f>CONCATENATE(Employees[[#This Row],[Lastname]]," ",Employees[[#This Row],[Firstname]], " ",LEFT(Employees[[#This Row],[Middlename]],1),IF(ISBLANK(Employees[[#This Row],[Middlename]])," ","."))</f>
        <v>VILLANUEVA DAVE RONILLO V.</v>
      </c>
      <c r="C681" s="8" t="s">
        <v>345</v>
      </c>
      <c r="D681" s="8" t="s">
        <v>1694</v>
      </c>
      <c r="E681" s="8" t="s">
        <v>723</v>
      </c>
      <c r="F681" s="8" t="s">
        <v>1290</v>
      </c>
      <c r="G681" s="18" t="s">
        <v>1290</v>
      </c>
      <c r="H681" s="8" t="s">
        <v>271</v>
      </c>
      <c r="I681" s="8" t="b">
        <f>COUNTIF(Employees[Employee Name],Employees[[#This Row],[Employee Name]])&gt;1</f>
        <v>0</v>
      </c>
    </row>
    <row r="682" spans="1:9" ht="30" hidden="1" customHeight="1" x14ac:dyDescent="0.3">
      <c r="A682" s="44">
        <f>IF(ISBLANK(Employees[[#This Row],[Employee Name]]),"",A681+1)</f>
        <v>672</v>
      </c>
      <c r="B682" s="8" t="str">
        <f>CONCATENATE(Employees[[#This Row],[Lastname]]," ",Employees[[#This Row],[Firstname]], " ",LEFT(Employees[[#This Row],[Middlename]],1),IF(ISBLANK(Employees[[#This Row],[Middlename]])," ","."))</f>
        <v>VILLANUEVA ISMAEL D.</v>
      </c>
      <c r="C682" s="8" t="s">
        <v>345</v>
      </c>
      <c r="D682" s="8" t="s">
        <v>1695</v>
      </c>
      <c r="E682" s="8" t="s">
        <v>119</v>
      </c>
      <c r="F682" s="8" t="s">
        <v>1290</v>
      </c>
      <c r="G682" s="18" t="s">
        <v>1290</v>
      </c>
      <c r="H682" s="8" t="s">
        <v>135</v>
      </c>
      <c r="I682" s="8" t="b">
        <f>COUNTIF(Employees[Employee Name],Employees[[#This Row],[Employee Name]])&gt;1</f>
        <v>0</v>
      </c>
    </row>
    <row r="683" spans="1:9" ht="30" hidden="1" customHeight="1" x14ac:dyDescent="0.3">
      <c r="A683" s="44">
        <f>IF(ISBLANK(Employees[[#This Row],[Employee Name]]),"",A682+1)</f>
        <v>673</v>
      </c>
      <c r="B683" s="8" t="str">
        <f>CONCATENATE(Employees[[#This Row],[Lastname]]," ",Employees[[#This Row],[Firstname]], " ",LEFT(Employees[[#This Row],[Middlename]],1),IF(ISBLANK(Employees[[#This Row],[Middlename]])," ","."))</f>
        <v>VILLANUEVA MARELYN A.</v>
      </c>
      <c r="C683" s="18" t="s">
        <v>345</v>
      </c>
      <c r="D683" s="18" t="s">
        <v>2094</v>
      </c>
      <c r="E683" s="18" t="s">
        <v>1351</v>
      </c>
      <c r="F683" s="18" t="s">
        <v>1290</v>
      </c>
      <c r="G683" s="18"/>
      <c r="H683" s="18" t="s">
        <v>2095</v>
      </c>
      <c r="I683" s="8" t="b">
        <f>COUNTIF(Employees[Employee Name],Employees[[#This Row],[Employee Name]])&gt;1</f>
        <v>0</v>
      </c>
    </row>
    <row r="684" spans="1:9" ht="30" hidden="1" customHeight="1" x14ac:dyDescent="0.3">
      <c r="A684" s="44">
        <f>IF(ISBLANK(Employees[[#This Row],[Employee Name]]),"",A683+1)</f>
        <v>674</v>
      </c>
      <c r="B684" s="8" t="str">
        <f>CONCATENATE(Employees[[#This Row],[Lastname]]," ",Employees[[#This Row],[Firstname]], " ",LEFT(Employees[[#This Row],[Middlename]],1),IF(ISBLANK(Employees[[#This Row],[Middlename]])," ","."))</f>
        <v>VILLANUEVA MARILYN L.</v>
      </c>
      <c r="C684" s="8" t="s">
        <v>345</v>
      </c>
      <c r="D684" s="8" t="s">
        <v>753</v>
      </c>
      <c r="E684" s="8" t="s">
        <v>227</v>
      </c>
      <c r="F684" s="8" t="s">
        <v>1290</v>
      </c>
      <c r="G684" s="18" t="s">
        <v>1290</v>
      </c>
      <c r="H684" s="8" t="s">
        <v>1706</v>
      </c>
      <c r="I684" s="8" t="b">
        <f>COUNTIF(Employees[Employee Name],Employees[[#This Row],[Employee Name]])&gt;1</f>
        <v>0</v>
      </c>
    </row>
    <row r="685" spans="1:9" ht="30" hidden="1" customHeight="1" x14ac:dyDescent="0.3">
      <c r="A685" s="44">
        <f>IF(ISBLANK(Employees[[#This Row],[Employee Name]]),"",A684+1)</f>
        <v>675</v>
      </c>
      <c r="B685" s="8" t="str">
        <f>CONCATENATE(Employees[[#This Row],[Lastname]]," ",Employees[[#This Row],[Firstname]], " ",LEFT(Employees[[#This Row],[Middlename]],1),IF(ISBLANK(Employees[[#This Row],[Middlename]])," ","."))</f>
        <v>VILLANUEVA MARIO A.</v>
      </c>
      <c r="C685" s="8" t="s">
        <v>345</v>
      </c>
      <c r="D685" s="8" t="s">
        <v>596</v>
      </c>
      <c r="E685" s="8" t="s">
        <v>221</v>
      </c>
      <c r="F685" s="18" t="s">
        <v>125</v>
      </c>
      <c r="G685" s="18" t="s">
        <v>1997</v>
      </c>
      <c r="H685" s="8" t="s">
        <v>1105</v>
      </c>
      <c r="I685" s="8" t="b">
        <f>COUNTIF(Employees[Employee Name],Employees[[#This Row],[Employee Name]])&gt;1</f>
        <v>0</v>
      </c>
    </row>
    <row r="686" spans="1:9" ht="30" hidden="1" customHeight="1" x14ac:dyDescent="0.3">
      <c r="A686" s="44">
        <f>IF(ISBLANK(Employees[[#This Row],[Employee Name]]),"",A685+1)</f>
        <v>676</v>
      </c>
      <c r="B686" s="8" t="str">
        <f>CONCATENATE(Employees[[#This Row],[Lastname]]," ",Employees[[#This Row],[Firstname]], " ",LEFT(Employees[[#This Row],[Middlename]],1),IF(ISBLANK(Employees[[#This Row],[Middlename]])," ","."))</f>
        <v xml:space="preserve">GABAC INOCENCIO  </v>
      </c>
      <c r="C686" s="18" t="s">
        <v>2357</v>
      </c>
      <c r="D686" s="18" t="s">
        <v>1981</v>
      </c>
      <c r="E686" s="8"/>
      <c r="F686" s="18" t="s">
        <v>1290</v>
      </c>
      <c r="G686" s="18" t="s">
        <v>1290</v>
      </c>
      <c r="H686" s="18" t="s">
        <v>1105</v>
      </c>
      <c r="I686" s="8" t="b">
        <f>COUNTIF(Employees[Employee Name],Employees[[#This Row],[Employee Name]])&gt;1</f>
        <v>0</v>
      </c>
    </row>
    <row r="687" spans="1:9" ht="30" hidden="1" customHeight="1" x14ac:dyDescent="0.3">
      <c r="A687" s="44">
        <f>IF(ISBLANK(Employees[[#This Row],[Employee Name]]),"",A686+1)</f>
        <v>677</v>
      </c>
      <c r="B687" s="8" t="str">
        <f>CONCATENATE(Employees[[#This Row],[Lastname]]," ",Employees[[#This Row],[Firstname]], " ",LEFT(Employees[[#This Row],[Middlename]],1),IF(ISBLANK(Employees[[#This Row],[Middlename]])," ","."))</f>
        <v>VILLANUEVA MARTINA D.</v>
      </c>
      <c r="C687" s="18" t="s">
        <v>345</v>
      </c>
      <c r="D687" s="18" t="s">
        <v>2240</v>
      </c>
      <c r="E687" s="18" t="s">
        <v>119</v>
      </c>
      <c r="F687" s="18" t="s">
        <v>1290</v>
      </c>
      <c r="G687" s="8"/>
      <c r="H687" s="18" t="s">
        <v>199</v>
      </c>
      <c r="I687" s="8" t="b">
        <f>COUNTIF(Employees[Employee Name],Employees[[#This Row],[Employee Name]])&gt;1</f>
        <v>0</v>
      </c>
    </row>
    <row r="688" spans="1:9" ht="30" hidden="1" customHeight="1" x14ac:dyDescent="0.3">
      <c r="A688" s="44">
        <f>IF(ISBLANK(Employees[[#This Row],[Employee Name]]),"",A687+1)</f>
        <v>678</v>
      </c>
      <c r="B688" s="8" t="str">
        <f>CONCATENATE(Employees[[#This Row],[Lastname]]," ",Employees[[#This Row],[Firstname]], " ",LEFT(Employees[[#This Row],[Middlename]],1),IF(ISBLANK(Employees[[#This Row],[Middlename]])," ","."))</f>
        <v>VILLANUEVA PABLO B.</v>
      </c>
      <c r="C688" s="8" t="s">
        <v>345</v>
      </c>
      <c r="D688" s="8" t="s">
        <v>346</v>
      </c>
      <c r="E688" s="8" t="s">
        <v>145</v>
      </c>
      <c r="F688" s="8" t="s">
        <v>198</v>
      </c>
      <c r="G688" s="18" t="s">
        <v>1997</v>
      </c>
      <c r="H688" s="8" t="s">
        <v>199</v>
      </c>
      <c r="I688" s="8" t="b">
        <f>COUNTIF(Employees[Employee Name],Employees[[#This Row],[Employee Name]])&gt;1</f>
        <v>0</v>
      </c>
    </row>
    <row r="689" spans="1:9" ht="30" hidden="1" customHeight="1" x14ac:dyDescent="0.3">
      <c r="A689" s="44">
        <f>IF(ISBLANK(Employees[[#This Row],[Employee Name]]),"",A688+1)</f>
        <v>679</v>
      </c>
      <c r="B689" s="8" t="str">
        <f>CONCATENATE(Employees[[#This Row],[Lastname]]," ",Employees[[#This Row],[Firstname]], " ",LEFT(Employees[[#This Row],[Middlename]],1),IF(ISBLANK(Employees[[#This Row],[Middlename]])," ","."))</f>
        <v>VILLANUEVA RICHELLE A.</v>
      </c>
      <c r="C689" s="8" t="s">
        <v>345</v>
      </c>
      <c r="D689" s="8" t="s">
        <v>1696</v>
      </c>
      <c r="E689" s="8" t="s">
        <v>663</v>
      </c>
      <c r="F689" s="8" t="s">
        <v>1290</v>
      </c>
      <c r="G689" s="18" t="s">
        <v>1290</v>
      </c>
      <c r="H689" s="8" t="s">
        <v>1706</v>
      </c>
      <c r="I689" s="8" t="b">
        <f>COUNTIF(Employees[Employee Name],Employees[[#This Row],[Employee Name]])&gt;1</f>
        <v>0</v>
      </c>
    </row>
    <row r="690" spans="1:9" ht="30" hidden="1" customHeight="1" x14ac:dyDescent="0.3">
      <c r="A690" s="44">
        <f>IF(ISBLANK(Employees[[#This Row],[Employee Name]]),"",A689+1)</f>
        <v>680</v>
      </c>
      <c r="B690" s="8" t="str">
        <f>CONCATENATE(Employees[[#This Row],[Lastname]]," ",Employees[[#This Row],[Firstname]], " ",LEFT(Employees[[#This Row],[Middlename]],1),IF(ISBLANK(Employees[[#This Row],[Middlename]])," ","."))</f>
        <v>VILLAPANDO JENITA M.</v>
      </c>
      <c r="C690" s="8" t="s">
        <v>1269</v>
      </c>
      <c r="D690" s="8" t="s">
        <v>1270</v>
      </c>
      <c r="E690" s="8" t="s">
        <v>689</v>
      </c>
      <c r="F690" s="8" t="s">
        <v>1271</v>
      </c>
      <c r="G690" s="8" t="s">
        <v>1997</v>
      </c>
      <c r="H690" s="8" t="s">
        <v>97</v>
      </c>
      <c r="I690" s="8" t="b">
        <f>COUNTIF(Employees[Employee Name],Employees[[#This Row],[Employee Name]])&gt;1</f>
        <v>0</v>
      </c>
    </row>
    <row r="691" spans="1:9" ht="30" hidden="1" customHeight="1" x14ac:dyDescent="0.3">
      <c r="A691" s="44">
        <f>IF(ISBLANK(Employees[[#This Row],[Employee Name]]),"",A690+1)</f>
        <v>681</v>
      </c>
      <c r="B691" s="8" t="str">
        <f>CONCATENATE(Employees[[#This Row],[Lastname]]," ",Employees[[#This Row],[Firstname]], " ",LEFT(Employees[[#This Row],[Middlename]],1),IF(ISBLANK(Employees[[#This Row],[Middlename]])," ","."))</f>
        <v xml:space="preserve">VILLARDO REY  </v>
      </c>
      <c r="C691" s="8" t="s">
        <v>1697</v>
      </c>
      <c r="D691" s="8" t="s">
        <v>1698</v>
      </c>
      <c r="E691" s="8"/>
      <c r="F691" s="8" t="s">
        <v>1290</v>
      </c>
      <c r="G691" s="18" t="s">
        <v>1290</v>
      </c>
      <c r="H691" s="8" t="s">
        <v>209</v>
      </c>
      <c r="I691" s="8" t="b">
        <f>COUNTIF(Employees[Employee Name],Employees[[#This Row],[Employee Name]])&gt;1</f>
        <v>0</v>
      </c>
    </row>
    <row r="692" spans="1:9" ht="30" hidden="1" customHeight="1" x14ac:dyDescent="0.3">
      <c r="A692" s="44">
        <f>IF(ISBLANK(Employees[[#This Row],[Employee Name]]),"",A691+1)</f>
        <v>682</v>
      </c>
      <c r="B692" s="8" t="str">
        <f>CONCATENATE(Employees[[#This Row],[Lastname]]," ",Employees[[#This Row],[Firstname]], " ",LEFT(Employees[[#This Row],[Middlename]],1),IF(ISBLANK(Employees[[#This Row],[Middlename]])," ","."))</f>
        <v>VILLAVIRAY MA. CANDELARIA D.</v>
      </c>
      <c r="C692" s="8" t="s">
        <v>677</v>
      </c>
      <c r="D692" s="8" t="s">
        <v>678</v>
      </c>
      <c r="E692" s="8" t="s">
        <v>119</v>
      </c>
      <c r="F692" s="8" t="s">
        <v>679</v>
      </c>
      <c r="G692" s="8" t="s">
        <v>1997</v>
      </c>
      <c r="H692" s="8" t="s">
        <v>199</v>
      </c>
      <c r="I692" s="8" t="b">
        <f>COUNTIF(Employees[Employee Name],Employees[[#This Row],[Employee Name]])&gt;1</f>
        <v>0</v>
      </c>
    </row>
    <row r="693" spans="1:9" ht="30" hidden="1" customHeight="1" x14ac:dyDescent="0.3">
      <c r="A693" s="44">
        <f>IF(ISBLANK(Employees[[#This Row],[Employee Name]]),"",A692+1)</f>
        <v>683</v>
      </c>
      <c r="B693" s="8" t="str">
        <f>CONCATENATE(Employees[[#This Row],[Lastname]]," ",Employees[[#This Row],[Firstname]], " ",LEFT(Employees[[#This Row],[Middlename]],1),IF(ISBLANK(Employees[[#This Row],[Middlename]])," ","."))</f>
        <v>VILLAVIRAY MAR CLYDE D.</v>
      </c>
      <c r="C693" s="8" t="s">
        <v>677</v>
      </c>
      <c r="D693" s="8" t="s">
        <v>684</v>
      </c>
      <c r="E693" s="8" t="s">
        <v>119</v>
      </c>
      <c r="F693" s="8" t="s">
        <v>685</v>
      </c>
      <c r="G693" s="8" t="s">
        <v>1997</v>
      </c>
      <c r="H693" s="8" t="s">
        <v>135</v>
      </c>
      <c r="I693" s="8" t="b">
        <f>COUNTIF(Employees[Employee Name],Employees[[#This Row],[Employee Name]])&gt;1</f>
        <v>0</v>
      </c>
    </row>
    <row r="694" spans="1:9" ht="30" hidden="1" customHeight="1" x14ac:dyDescent="0.3">
      <c r="A694" s="44">
        <f>IF(ISBLANK(Employees[[#This Row],[Employee Name]]),"",A693+1)</f>
        <v>684</v>
      </c>
      <c r="B694" s="8" t="str">
        <f>CONCATENATE(Employees[[#This Row],[Lastname]]," ",Employees[[#This Row],[Firstname]], " ",LEFT(Employees[[#This Row],[Middlename]],1),IF(ISBLANK(Employees[[#This Row],[Middlename]])," ","."))</f>
        <v>ZAFRA CHEYSSER A.</v>
      </c>
      <c r="C694" s="8" t="s">
        <v>1699</v>
      </c>
      <c r="D694" s="8" t="s">
        <v>1700</v>
      </c>
      <c r="E694" s="8" t="s">
        <v>1701</v>
      </c>
      <c r="F694" s="8" t="s">
        <v>1290</v>
      </c>
      <c r="G694" s="18" t="s">
        <v>1290</v>
      </c>
      <c r="H694" s="8" t="s">
        <v>1289</v>
      </c>
      <c r="I694" s="8" t="b">
        <f>COUNTIF(Employees[Employee Name],Employees[[#This Row],[Employee Name]])&gt;1</f>
        <v>0</v>
      </c>
    </row>
    <row r="695" spans="1:9" ht="30" hidden="1" customHeight="1" x14ac:dyDescent="0.3">
      <c r="A695" s="44">
        <f>IF(ISBLANK(Employees[[#This Row],[Employee Name]]),"",A694+1)</f>
        <v>685</v>
      </c>
      <c r="B695" s="8" t="str">
        <f>CONCATENATE(Employees[[#This Row],[Lastname]]," ",Employees[[#This Row],[Firstname]], " ",LEFT(Employees[[#This Row],[Middlename]],1),IF(ISBLANK(Employees[[#This Row],[Middlename]])," ","."))</f>
        <v>ZAFRA REYNANTE B.</v>
      </c>
      <c r="C695" s="8" t="s">
        <v>1699</v>
      </c>
      <c r="D695" s="8" t="s">
        <v>1702</v>
      </c>
      <c r="E695" s="8" t="s">
        <v>145</v>
      </c>
      <c r="F695" s="8" t="s">
        <v>1290</v>
      </c>
      <c r="G695" s="18" t="s">
        <v>1290</v>
      </c>
      <c r="H695" s="8" t="s">
        <v>1706</v>
      </c>
      <c r="I695" s="8" t="b">
        <f>COUNTIF(Employees[Employee Name],Employees[[#This Row],[Employee Name]])&gt;1</f>
        <v>0</v>
      </c>
    </row>
    <row r="696" spans="1:9" ht="30" hidden="1" customHeight="1" x14ac:dyDescent="0.3">
      <c r="A696" s="44">
        <f>IF(ISBLANK(Employees[[#This Row],[Employee Name]]),"",A695+1)</f>
        <v>686</v>
      </c>
      <c r="B696" s="8" t="str">
        <f>CONCATENATE(Employees[[#This Row],[Lastname]]," ",Employees[[#This Row],[Firstname]], " ",LEFT(Employees[[#This Row],[Middlename]],1),IF(ISBLANK(Employees[[#This Row],[Middlename]])," ","."))</f>
        <v>ZALDIVIA MIRIAM F.</v>
      </c>
      <c r="C696" s="8" t="s">
        <v>1068</v>
      </c>
      <c r="D696" s="8" t="s">
        <v>1069</v>
      </c>
      <c r="E696" s="8" t="s">
        <v>430</v>
      </c>
      <c r="F696" s="8" t="s">
        <v>125</v>
      </c>
      <c r="G696" s="18" t="s">
        <v>1997</v>
      </c>
      <c r="H696" s="8" t="s">
        <v>156</v>
      </c>
      <c r="I696" s="8" t="b">
        <f>COUNTIF(Employees[Employee Name],Employees[[#This Row],[Employee Name]])&gt;1</f>
        <v>0</v>
      </c>
    </row>
    <row r="697" spans="1:9" ht="30" hidden="1" customHeight="1" x14ac:dyDescent="0.3">
      <c r="A697" s="44">
        <f>IF(ISBLANK(Employees[[#This Row],[Employee Name]]),"",A696+1)</f>
        <v>687</v>
      </c>
      <c r="B697" s="8" t="str">
        <f>CONCATENATE(Employees[[#This Row],[Lastname]]," ",Employees[[#This Row],[Firstname]], " ",LEFT(Employees[[#This Row],[Middlename]],1),IF(ISBLANK(Employees[[#This Row],[Middlename]])," ","."))</f>
        <v>INOCENCIO MARY AILINE S.</v>
      </c>
      <c r="C697" s="18" t="s">
        <v>1981</v>
      </c>
      <c r="D697" s="18" t="s">
        <v>2378</v>
      </c>
      <c r="E697" s="18" t="s">
        <v>2379</v>
      </c>
      <c r="F697" s="18" t="s">
        <v>1712</v>
      </c>
      <c r="G697" s="18"/>
      <c r="H697" s="18" t="s">
        <v>2283</v>
      </c>
      <c r="I697" s="8" t="b">
        <f>COUNTIF(Employees[Employee Name],Employees[[#This Row],[Employee Name]])&gt;1</f>
        <v>0</v>
      </c>
    </row>
    <row r="698" spans="1:9" ht="30" customHeight="1" x14ac:dyDescent="0.3">
      <c r="A698" s="44"/>
      <c r="B698" s="8"/>
      <c r="C698" s="18"/>
      <c r="D698" s="18"/>
      <c r="E698" s="18"/>
      <c r="F698" s="18"/>
      <c r="G698" s="18"/>
      <c r="H698" s="18"/>
      <c r="I698" s="8"/>
    </row>
  </sheetData>
  <sheetProtection formatColumns="0" selectLockedCells="1" selectUnlockedCells="1"/>
  <phoneticPr fontId="29" type="noConversion"/>
  <conditionalFormatting sqref="A4:I1698">
    <cfRule type="expression" dxfId="1" priority="1">
      <formula>$I4=TRUE</formula>
    </cfRule>
  </conditionalFormatting>
  <dataValidations xWindow="568" yWindow="617" count="1">
    <dataValidation allowBlank="1" showInputMessage="1" showErrorMessage="1" prompt="Employee names are in this column under this heading" sqref="F13 F3:G12 F14:G696 B3:E698"/>
  </dataValidations>
  <pageMargins left="0.7" right="0.7" top="0.75" bottom="0.75" header="0.3" footer="0.3"/>
  <pageSetup scale="56" fitToHeight="0" orientation="portrait" r:id="rId1"/>
  <ignoredErrors>
    <ignoredError sqref="B658"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pageSetUpPr fitToPage="1"/>
  </sheetPr>
  <dimension ref="B1:C17"/>
  <sheetViews>
    <sheetView showGridLines="0" workbookViewId="0">
      <selection activeCell="E1" sqref="E1:E1048576"/>
    </sheetView>
  </sheetViews>
  <sheetFormatPr defaultRowHeight="30" customHeight="1" x14ac:dyDescent="0.3"/>
  <cols>
    <col min="1" max="1" width="2.625" customWidth="1"/>
    <col min="2" max="2" width="26.625" customWidth="1"/>
    <col min="3" max="3" width="25.625" customWidth="1"/>
    <col min="4" max="4" width="2.625" customWidth="1"/>
  </cols>
  <sheetData>
    <row r="1" spans="2:3" ht="39.950000000000003" customHeight="1" x14ac:dyDescent="0.3">
      <c r="B1" s="17" t="s">
        <v>6</v>
      </c>
    </row>
    <row r="2" spans="2:3" ht="15" customHeight="1" x14ac:dyDescent="0.3"/>
    <row r="3" spans="2:3" ht="30" customHeight="1" x14ac:dyDescent="0.3">
      <c r="B3" s="9" t="s">
        <v>6</v>
      </c>
      <c r="C3" s="9" t="s">
        <v>8</v>
      </c>
    </row>
    <row r="4" spans="2:3" ht="30" customHeight="1" x14ac:dyDescent="0.3">
      <c r="B4" s="10">
        <f ca="1">DATE(YEAR(TODAY()),1,1)</f>
        <v>44927</v>
      </c>
      <c r="C4" s="8" t="s">
        <v>9</v>
      </c>
    </row>
    <row r="5" spans="2:3" ht="30" customHeight="1" x14ac:dyDescent="0.3">
      <c r="B5" s="10">
        <v>43628</v>
      </c>
      <c r="C5" s="8" t="s">
        <v>11</v>
      </c>
    </row>
    <row r="6" spans="2:3" ht="30" customHeight="1" x14ac:dyDescent="0.3">
      <c r="B6" s="10">
        <f ca="1">DATE(YEAR(TODAY()),12,24)</f>
        <v>45284</v>
      </c>
      <c r="C6" s="18" t="s">
        <v>78</v>
      </c>
    </row>
    <row r="7" spans="2:3" ht="30" customHeight="1" x14ac:dyDescent="0.3">
      <c r="B7" s="10">
        <f ca="1">DATE(YEAR(TODAY()),12,25)</f>
        <v>45285</v>
      </c>
      <c r="C7" s="8" t="s">
        <v>10</v>
      </c>
    </row>
    <row r="8" spans="2:3" ht="30" customHeight="1" x14ac:dyDescent="0.3">
      <c r="B8" s="10">
        <v>43770</v>
      </c>
      <c r="C8" s="18" t="s">
        <v>90</v>
      </c>
    </row>
    <row r="9" spans="2:3" ht="30" customHeight="1" x14ac:dyDescent="0.3">
      <c r="B9" s="10">
        <v>44867</v>
      </c>
      <c r="C9" s="8"/>
    </row>
    <row r="10" spans="2:3" ht="30" customHeight="1" x14ac:dyDescent="0.3">
      <c r="B10" s="10">
        <v>44802</v>
      </c>
      <c r="C10" s="18" t="s">
        <v>1104</v>
      </c>
    </row>
    <row r="11" spans="2:3" ht="30" customHeight="1" x14ac:dyDescent="0.3">
      <c r="B11" s="10">
        <v>44903</v>
      </c>
      <c r="C11" s="8"/>
    </row>
    <row r="12" spans="2:3" ht="30" customHeight="1" x14ac:dyDescent="0.3">
      <c r="B12" s="10">
        <v>44928</v>
      </c>
      <c r="C12" s="8"/>
    </row>
    <row r="13" spans="2:3" ht="30" customHeight="1" x14ac:dyDescent="0.3">
      <c r="B13" s="10">
        <v>44925</v>
      </c>
      <c r="C13" s="8"/>
    </row>
    <row r="14" spans="2:3" ht="30" customHeight="1" x14ac:dyDescent="0.3">
      <c r="B14" s="10">
        <v>44921</v>
      </c>
      <c r="C14" s="18" t="s">
        <v>2036</v>
      </c>
    </row>
    <row r="15" spans="2:3" ht="30" customHeight="1" x14ac:dyDescent="0.3">
      <c r="B15" s="10">
        <v>44925</v>
      </c>
      <c r="C15" s="8"/>
    </row>
    <row r="16" spans="2:3" ht="30" customHeight="1" x14ac:dyDescent="0.3">
      <c r="B16" s="10">
        <v>45047</v>
      </c>
      <c r="C16" s="8" t="s">
        <v>2174</v>
      </c>
    </row>
    <row r="17" spans="2:3" ht="30" customHeight="1" x14ac:dyDescent="0.3">
      <c r="B17" s="10"/>
      <c r="C17" s="8"/>
    </row>
  </sheetData>
  <dataValidations count="4">
    <dataValidation allowBlank="1" showInputMessage="1" showErrorMessage="1" prompt="Enter Holiday date in this column under this heading" sqref="B3"/>
    <dataValidation allowBlank="1" showInputMessage="1" showErrorMessage="1" prompt="Enter description in this column under this heading" sqref="C3"/>
    <dataValidation allowBlank="1" showInputMessage="1" showErrorMessage="1" prompt="Enter company holidays in the table in this worksheet" sqref="A1"/>
    <dataValidation allowBlank="1" showInputMessage="1" showErrorMessage="1" prompt="Worksheet title is in this cell" sqref="B1"/>
  </dataValidations>
  <pageMargins left="0.7" right="0.7" top="0.75" bottom="0.75" header="0.3" footer="0.3"/>
  <pageSetup fitToHeight="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3:I454"/>
  <sheetViews>
    <sheetView showGridLines="0" zoomScaleNormal="100" workbookViewId="0">
      <selection activeCell="E4" sqref="E4"/>
    </sheetView>
  </sheetViews>
  <sheetFormatPr defaultRowHeight="16.5" x14ac:dyDescent="0.3"/>
  <cols>
    <col min="1" max="1" width="8" bestFit="1" customWidth="1"/>
    <col min="2" max="2" width="32.625" customWidth="1"/>
    <col min="3" max="3" width="26" style="25" customWidth="1"/>
    <col min="4" max="8" width="16.375" style="27" customWidth="1"/>
    <col min="9" max="9" width="22.75" style="27" bestFit="1" customWidth="1"/>
  </cols>
  <sheetData>
    <row r="3" spans="1:9" ht="23.45" x14ac:dyDescent="0.3">
      <c r="B3" s="37" t="s">
        <v>958</v>
      </c>
      <c r="C3" s="40" t="s">
        <v>1258</v>
      </c>
    </row>
    <row r="5" spans="1:9" ht="14.45" x14ac:dyDescent="0.3">
      <c r="A5" s="27" t="s">
        <v>943</v>
      </c>
      <c r="B5" s="27" t="s">
        <v>937</v>
      </c>
      <c r="C5" s="25" t="s">
        <v>85</v>
      </c>
      <c r="D5" s="27" t="s">
        <v>938</v>
      </c>
      <c r="E5" s="27" t="s">
        <v>939</v>
      </c>
      <c r="F5" s="27" t="s">
        <v>940</v>
      </c>
      <c r="G5" s="27" t="s">
        <v>941</v>
      </c>
      <c r="H5" s="27" t="s">
        <v>942</v>
      </c>
      <c r="I5" s="27" t="s">
        <v>959</v>
      </c>
    </row>
    <row r="6" spans="1:9" ht="29.45" customHeight="1" x14ac:dyDescent="0.3">
      <c r="A6">
        <f t="shared" ref="A6:A69" si="0">IF(ISBLANK(B6),"",ROW(A1))</f>
        <v>1</v>
      </c>
      <c r="B6" t="str">
        <f>IF(ISBLANK('List of Employees'!B5),"",'List of Employees'!B5)</f>
        <v>ABALLA JAMAICA C.</v>
      </c>
      <c r="C6" s="25" t="str">
        <f>VLOOKUP(Table3[[#This Row],[EMPLOYEE NAME]],Employees[[Employee Name]:[Office]],6)</f>
        <v>CASUAL</v>
      </c>
      <c r="I6" s="27">
        <f>SUM(Table3[[#This Row],['# SICK LEAVE]:['#OTHERS]])</f>
        <v>0</v>
      </c>
    </row>
    <row r="7" spans="1:9" ht="29.45" customHeight="1" x14ac:dyDescent="0.3">
      <c r="A7">
        <f t="shared" si="0"/>
        <v>2</v>
      </c>
      <c r="B7" t="str">
        <f>IF(ISBLANK('List of Employees'!B6),"",'List of Employees'!B6)</f>
        <v>ABELA IMELDA C.</v>
      </c>
      <c r="C7" s="25" t="str">
        <f>VLOOKUP(Table3[[#This Row],[EMPLOYEE NAME]],Employees[[Employee Name]:[Office]],6)</f>
        <v>CASUAL</v>
      </c>
      <c r="I7" s="27">
        <f>SUM(Table3[[#This Row],['# SICK LEAVE]:['#OTHERS]])</f>
        <v>0</v>
      </c>
    </row>
    <row r="8" spans="1:9" ht="29.45" customHeight="1" x14ac:dyDescent="0.3">
      <c r="A8">
        <f t="shared" si="0"/>
        <v>3</v>
      </c>
      <c r="B8" t="str">
        <f>IF(ISBLANK('List of Employees'!B12),"",'List of Employees'!B12)</f>
        <v>AGUILA JENNIFER A.</v>
      </c>
      <c r="C8" s="25">
        <f>VLOOKUP(Table3[[#This Row],[EMPLOYEE NAME]],Employees[[Employee Name]:[Office]],6)</f>
        <v>0</v>
      </c>
      <c r="I8" s="27">
        <f>SUM(Table3[[#This Row],['# SICK LEAVE]:['#OTHERS]])</f>
        <v>0</v>
      </c>
    </row>
    <row r="9" spans="1:9" ht="29.45" customHeight="1" x14ac:dyDescent="0.3">
      <c r="A9">
        <f t="shared" si="0"/>
        <v>4</v>
      </c>
      <c r="B9" t="str">
        <f>IF(ISBLANK('List of Employees'!B14),"",'List of Employees'!B14)</f>
        <v xml:space="preserve">ALBARRACIN ROLAND  </v>
      </c>
      <c r="C9" s="25" t="str">
        <f>VLOOKUP(Table3[[#This Row],[EMPLOYEE NAME]],Employees[[Employee Name]:[Office]],6)</f>
        <v>CASUAL</v>
      </c>
      <c r="I9" s="27">
        <f>SUM(Table3[[#This Row],['# SICK LEAVE]:['#OTHERS]])</f>
        <v>0</v>
      </c>
    </row>
    <row r="10" spans="1:9" ht="29.45" customHeight="1" x14ac:dyDescent="0.3">
      <c r="A10">
        <f t="shared" si="0"/>
        <v>5</v>
      </c>
      <c r="B10" t="str">
        <f>IF(ISBLANK('List of Employees'!B16),"",'List of Employees'!B16)</f>
        <v>ALCANTARA RIZALINA B.</v>
      </c>
      <c r="C10" s="25" t="str">
        <f>VLOOKUP(Table3[[#This Row],[EMPLOYEE NAME]],Employees[[Employee Name]:[Office]],6)</f>
        <v>REGULAR</v>
      </c>
      <c r="I10" s="27">
        <f>SUM(Table3[[#This Row],['# SICK LEAVE]:['#OTHERS]])</f>
        <v>0</v>
      </c>
    </row>
    <row r="11" spans="1:9" ht="29.45" customHeight="1" x14ac:dyDescent="0.3">
      <c r="A11">
        <f t="shared" si="0"/>
        <v>6</v>
      </c>
      <c r="B11" t="str">
        <f>IF(ISBLANK('List of Employees'!B18),"",'List of Employees'!B18)</f>
        <v>ALCAZAR AIREEN B.</v>
      </c>
      <c r="C11" s="25">
        <f>VLOOKUP(Table3[[#This Row],[EMPLOYEE NAME]],Employees[[Employee Name]:[Office]],6)</f>
        <v>0</v>
      </c>
      <c r="I11" s="27">
        <f>SUM(Table3[[#This Row],['# SICK LEAVE]:['#OTHERS]])</f>
        <v>0</v>
      </c>
    </row>
    <row r="12" spans="1:9" ht="29.45" customHeight="1" x14ac:dyDescent="0.3">
      <c r="A12">
        <f t="shared" si="0"/>
        <v>7</v>
      </c>
      <c r="B12" t="str">
        <f>IF(ISBLANK('List of Employees'!B19),"",'List of Employees'!B19)</f>
        <v>ALCAZAR ZENAIDA S.</v>
      </c>
      <c r="C12" s="25" t="str">
        <f>VLOOKUP(Table3[[#This Row],[EMPLOYEE NAME]],Employees[[Employee Name]:[Office]],6)</f>
        <v>REGULAR</v>
      </c>
      <c r="I12" s="27">
        <f>SUM(Table3[[#This Row],['# SICK LEAVE]:['#OTHERS]])</f>
        <v>0</v>
      </c>
    </row>
    <row r="13" spans="1:9" ht="29.45" customHeight="1" x14ac:dyDescent="0.3">
      <c r="A13">
        <f t="shared" si="0"/>
        <v>8</v>
      </c>
      <c r="B13" t="str">
        <f>IF(ISBLANK('List of Employees'!B20),"",'List of Employees'!B20)</f>
        <v>ALEGA ESTELITA M.</v>
      </c>
      <c r="C13" s="25" t="str">
        <f>VLOOKUP(Table3[[#This Row],[EMPLOYEE NAME]],Employees[[Employee Name]:[Office]],6)</f>
        <v>REGULAR</v>
      </c>
      <c r="I13" s="27">
        <f>SUM(Table3[[#This Row],['# SICK LEAVE]:['#OTHERS]])</f>
        <v>0</v>
      </c>
    </row>
    <row r="14" spans="1:9" ht="29.45" customHeight="1" x14ac:dyDescent="0.3">
      <c r="A14">
        <f t="shared" si="0"/>
        <v>9</v>
      </c>
      <c r="B14" t="str">
        <f>IF(ISBLANK('List of Employees'!B21),"",'List of Employees'!B21)</f>
        <v>ALEGRE VIVENCIO A.</v>
      </c>
      <c r="C14" s="25" t="str">
        <f>VLOOKUP(Table3[[#This Row],[EMPLOYEE NAME]],Employees[[Employee Name]:[Office]],6)</f>
        <v>REGULAR</v>
      </c>
      <c r="I14" s="27">
        <f>SUM(Table3[[#This Row],['# SICK LEAVE]:['#OTHERS]])</f>
        <v>0</v>
      </c>
    </row>
    <row r="15" spans="1:9" ht="29.45" customHeight="1" x14ac:dyDescent="0.3">
      <c r="A15">
        <f t="shared" si="0"/>
        <v>10</v>
      </c>
      <c r="B15" t="str">
        <f>IF(ISBLANK('List of Employees'!B22),"",'List of Employees'!B22)</f>
        <v>ALERA JEFFREY B.</v>
      </c>
      <c r="C15" s="25" t="str">
        <f>VLOOKUP(Table3[[#This Row],[EMPLOYEE NAME]],Employees[[Employee Name]:[Office]],6)</f>
        <v>JOBCON</v>
      </c>
      <c r="I15" s="27">
        <f>SUM(Table3[[#This Row],['# SICK LEAVE]:['#OTHERS]])</f>
        <v>0</v>
      </c>
    </row>
    <row r="16" spans="1:9" ht="29.45" customHeight="1" x14ac:dyDescent="0.3">
      <c r="A16">
        <f t="shared" si="0"/>
        <v>11</v>
      </c>
      <c r="B16" t="str">
        <f>IF(ISBLANK('List of Employees'!B23),"",'List of Employees'!B23)</f>
        <v>ALFEREZ JOSEPHINE R.</v>
      </c>
      <c r="C16" s="25" t="str">
        <f>VLOOKUP(Table3[[#This Row],[EMPLOYEE NAME]],Employees[[Employee Name]:[Office]],6)</f>
        <v>REGULAR</v>
      </c>
      <c r="I16" s="27">
        <f>SUM(Table3[[#This Row],['# SICK LEAVE]:['#OTHERS]])</f>
        <v>0</v>
      </c>
    </row>
    <row r="17" spans="1:9" ht="29.45" customHeight="1" x14ac:dyDescent="0.3">
      <c r="A17">
        <f t="shared" si="0"/>
        <v>12</v>
      </c>
      <c r="B17" t="str">
        <f>IF(ISBLANK('List of Employees'!B24),"",'List of Employees'!B24)</f>
        <v>ALMAREZ MELENCIO M.</v>
      </c>
      <c r="C17" s="25" t="str">
        <f>VLOOKUP(Table3[[#This Row],[EMPLOYEE NAME]],Employees[[Employee Name]:[Office]],6)</f>
        <v>CASUAL</v>
      </c>
      <c r="I17" s="27">
        <f>SUM(Table3[[#This Row],['# SICK LEAVE]:['#OTHERS]])</f>
        <v>0</v>
      </c>
    </row>
    <row r="18" spans="1:9" ht="29.45" customHeight="1" x14ac:dyDescent="0.3">
      <c r="A18">
        <f t="shared" si="0"/>
        <v>13</v>
      </c>
      <c r="B18" t="str">
        <f>IF(ISBLANK('List of Employees'!B25),"",'List of Employees'!B25)</f>
        <v>ALVAREZ GRACITA S.</v>
      </c>
      <c r="C18" s="25" t="str">
        <f>VLOOKUP(Table3[[#This Row],[EMPLOYEE NAME]],Employees[[Employee Name]:[Office]],6)</f>
        <v>REGULAR</v>
      </c>
      <c r="I18" s="27">
        <f>SUM(Table3[[#This Row],['# SICK LEAVE]:['#OTHERS]])</f>
        <v>0</v>
      </c>
    </row>
    <row r="19" spans="1:9" ht="29.45" customHeight="1" x14ac:dyDescent="0.3">
      <c r="A19">
        <f t="shared" si="0"/>
        <v>14</v>
      </c>
      <c r="B19" t="str">
        <f>IF(ISBLANK('List of Employees'!B26),"",'List of Employees'!B26)</f>
        <v>AMBAT JAIME L.</v>
      </c>
      <c r="C19" s="25" t="str">
        <f>VLOOKUP(Table3[[#This Row],[EMPLOYEE NAME]],Employees[[Employee Name]:[Office]],6)</f>
        <v>CASUAL</v>
      </c>
      <c r="I19" s="27">
        <f>SUM(Table3[[#This Row],['# SICK LEAVE]:['#OTHERS]])</f>
        <v>0</v>
      </c>
    </row>
    <row r="20" spans="1:9" ht="29.45" customHeight="1" x14ac:dyDescent="0.3">
      <c r="A20">
        <f t="shared" si="0"/>
        <v>15</v>
      </c>
      <c r="B20" t="str">
        <f>IF(ISBLANK('List of Employees'!B27),"",'List of Employees'!B27)</f>
        <v>AMBAT MARILOU M.</v>
      </c>
      <c r="C20" s="25" t="str">
        <f>VLOOKUP(Table3[[#This Row],[EMPLOYEE NAME]],Employees[[Employee Name]:[Office]],6)</f>
        <v>REGULAR</v>
      </c>
      <c r="I20" s="27">
        <f>SUM(Table3[[#This Row],['# SICK LEAVE]:['#OTHERS]])</f>
        <v>0</v>
      </c>
    </row>
    <row r="21" spans="1:9" ht="29.45" customHeight="1" x14ac:dyDescent="0.3">
      <c r="A21">
        <f t="shared" si="0"/>
        <v>16</v>
      </c>
      <c r="B21" t="str">
        <f>IF(ISBLANK('List of Employees'!B28),"",'List of Employees'!B28)</f>
        <v>AMBION DORINDA A.</v>
      </c>
      <c r="C21" s="25" t="str">
        <f>VLOOKUP(Table3[[#This Row],[EMPLOYEE NAME]],Employees[[Employee Name]:[Office]],6)</f>
        <v>REGULAR</v>
      </c>
      <c r="I21" s="27">
        <f>SUM(Table3[[#This Row],['# SICK LEAVE]:['#OTHERS]])</f>
        <v>0</v>
      </c>
    </row>
    <row r="22" spans="1:9" ht="29.45" customHeight="1" x14ac:dyDescent="0.3">
      <c r="A22">
        <f t="shared" si="0"/>
        <v>17</v>
      </c>
      <c r="B22" t="str">
        <f>IF(ISBLANK('List of Employees'!B29),"",'List of Employees'!B29)</f>
        <v>AMBION HERSHEY D.</v>
      </c>
      <c r="C22" s="25" t="str">
        <f>VLOOKUP(Table3[[#This Row],[EMPLOYEE NAME]],Employees[[Employee Name]:[Office]],6)</f>
        <v>CASUAL</v>
      </c>
      <c r="I22" s="27">
        <f>SUM(Table3[[#This Row],['# SICK LEAVE]:['#OTHERS]])</f>
        <v>0</v>
      </c>
    </row>
    <row r="23" spans="1:9" ht="29.45" customHeight="1" x14ac:dyDescent="0.3">
      <c r="A23">
        <f t="shared" si="0"/>
        <v>18</v>
      </c>
      <c r="B23" t="str">
        <f>IF(ISBLANK('List of Employees'!B30),"",'List of Employees'!B30)</f>
        <v>AMBION LAMBERTO A.</v>
      </c>
      <c r="C23" s="25" t="str">
        <f>VLOOKUP(Table3[[#This Row],[EMPLOYEE NAME]],Employees[[Employee Name]:[Office]],6)</f>
        <v>REGULAR</v>
      </c>
      <c r="I23" s="27">
        <f>SUM(Table3[[#This Row],['# SICK LEAVE]:['#OTHERS]])</f>
        <v>0</v>
      </c>
    </row>
    <row r="24" spans="1:9" ht="29.45" customHeight="1" x14ac:dyDescent="0.3">
      <c r="A24">
        <f t="shared" si="0"/>
        <v>19</v>
      </c>
      <c r="B24" t="str">
        <f>IF(ISBLANK('List of Employees'!B31),"",'List of Employees'!B31)</f>
        <v>AMBION MARIETA B.</v>
      </c>
      <c r="C24" s="25" t="str">
        <f>VLOOKUP(Table3[[#This Row],[EMPLOYEE NAME]],Employees[[Employee Name]:[Office]],6)</f>
        <v>CASUAL</v>
      </c>
      <c r="I24" s="27">
        <f>SUM(Table3[[#This Row],['# SICK LEAVE]:['#OTHERS]])</f>
        <v>0</v>
      </c>
    </row>
    <row r="25" spans="1:9" ht="29.45" customHeight="1" x14ac:dyDescent="0.3">
      <c r="A25">
        <f t="shared" si="0"/>
        <v>20</v>
      </c>
      <c r="B25" t="str">
        <f>IF(ISBLANK('List of Employees'!B32),"",'List of Employees'!B32)</f>
        <v>AMBION PRISCO G.</v>
      </c>
      <c r="C25" s="25" t="str">
        <f>VLOOKUP(Table3[[#This Row],[EMPLOYEE NAME]],Employees[[Employee Name]:[Office]],6)</f>
        <v>REGULAR</v>
      </c>
      <c r="I25" s="27">
        <f>SUM(Table3[[#This Row],['# SICK LEAVE]:['#OTHERS]])</f>
        <v>0</v>
      </c>
    </row>
    <row r="26" spans="1:9" ht="29.45" customHeight="1" x14ac:dyDescent="0.3">
      <c r="A26">
        <f t="shared" si="0"/>
        <v>21</v>
      </c>
      <c r="B26" t="str">
        <f>IF(ISBLANK('List of Employees'!B33),"",'List of Employees'!B33)</f>
        <v>AMBION REYMOND A.</v>
      </c>
      <c r="C26" s="25" t="str">
        <f>VLOOKUP(Table3[[#This Row],[EMPLOYEE NAME]],Employees[[Employee Name]:[Office]],6)</f>
        <v>REGULAR</v>
      </c>
      <c r="I26" s="27">
        <f>SUM(Table3[[#This Row],['# SICK LEAVE]:['#OTHERS]])</f>
        <v>0</v>
      </c>
    </row>
    <row r="27" spans="1:9" ht="29.45" customHeight="1" x14ac:dyDescent="0.3">
      <c r="A27">
        <f t="shared" si="0"/>
        <v>22</v>
      </c>
      <c r="B27" t="str">
        <f>IF(ISBLANK('List of Employees'!B34),"",'List of Employees'!B34)</f>
        <v>AMBONAN AVELINA A.</v>
      </c>
      <c r="C27" s="25" t="str">
        <f>VLOOKUP(Table3[[#This Row],[EMPLOYEE NAME]],Employees[[Employee Name]:[Office]],6)</f>
        <v>REGULAR</v>
      </c>
      <c r="I27" s="27">
        <f>SUM(Table3[[#This Row],['# SICK LEAVE]:['#OTHERS]])</f>
        <v>0</v>
      </c>
    </row>
    <row r="28" spans="1:9" ht="29.45" customHeight="1" x14ac:dyDescent="0.3">
      <c r="A28">
        <f t="shared" si="0"/>
        <v>23</v>
      </c>
      <c r="B28" t="str">
        <f>IF(ISBLANK('List of Employees'!B38),"",'List of Employees'!B38)</f>
        <v>AMBROCIO MELODY B.</v>
      </c>
      <c r="C28" s="25" t="str">
        <f>VLOOKUP(Table3[[#This Row],[EMPLOYEE NAME]],Employees[[Employee Name]:[Office]],6)</f>
        <v>REGULAR</v>
      </c>
      <c r="I28" s="27">
        <f>SUM(Table3[[#This Row],['# SICK LEAVE]:['#OTHERS]])</f>
        <v>0</v>
      </c>
    </row>
    <row r="29" spans="1:9" ht="29.45" customHeight="1" x14ac:dyDescent="0.3">
      <c r="A29">
        <f t="shared" si="0"/>
        <v>24</v>
      </c>
      <c r="B29" t="str">
        <f>IF(ISBLANK('List of Employees'!B39),"",'List of Employees'!B39)</f>
        <v>AMON CLARISSA MAY M.</v>
      </c>
      <c r="C29" s="25" t="str">
        <f>VLOOKUP(Table3[[#This Row],[EMPLOYEE NAME]],Employees[[Employee Name]:[Office]],6)</f>
        <v>REGULAR</v>
      </c>
      <c r="I29" s="27">
        <f>SUM(Table3[[#This Row],['# SICK LEAVE]:['#OTHERS]])</f>
        <v>0</v>
      </c>
    </row>
    <row r="30" spans="1:9" ht="29.45" customHeight="1" x14ac:dyDescent="0.3">
      <c r="A30">
        <f t="shared" si="0"/>
        <v>25</v>
      </c>
      <c r="B30" t="str">
        <f>IF(ISBLANK('List of Employees'!B40),"",'List of Employees'!B40)</f>
        <v>AMON ESTELITA S.</v>
      </c>
      <c r="C30" s="25" t="str">
        <f>VLOOKUP(Table3[[#This Row],[EMPLOYEE NAME]],Employees[[Employee Name]:[Office]],6)</f>
        <v>REGULAR</v>
      </c>
      <c r="I30" s="27">
        <f>SUM(Table3[[#This Row],['# SICK LEAVE]:['#OTHERS]])</f>
        <v>0</v>
      </c>
    </row>
    <row r="31" spans="1:9" ht="29.45" customHeight="1" x14ac:dyDescent="0.3">
      <c r="A31">
        <f t="shared" si="0"/>
        <v>26</v>
      </c>
      <c r="B31" t="str">
        <f>IF(ISBLANK('List of Employees'!B41),"",'List of Employees'!B41)</f>
        <v>AMON RHEALYN O.</v>
      </c>
      <c r="C31" s="25" t="str">
        <f>VLOOKUP(Table3[[#This Row],[EMPLOYEE NAME]],Employees[[Employee Name]:[Office]],6)</f>
        <v>REGULAR</v>
      </c>
      <c r="I31" s="27">
        <f>SUM(Table3[[#This Row],['# SICK LEAVE]:['#OTHERS]])</f>
        <v>0</v>
      </c>
    </row>
    <row r="32" spans="1:9" ht="29.45" customHeight="1" x14ac:dyDescent="0.3">
      <c r="A32">
        <f t="shared" si="0"/>
        <v>27</v>
      </c>
      <c r="B32" t="str">
        <f>IF(ISBLANK('List of Employees'!B42),"",'List of Employees'!B42)</f>
        <v>AMORA ELISA S.</v>
      </c>
      <c r="C32" s="25" t="str">
        <f>VLOOKUP(Table3[[#This Row],[EMPLOYEE NAME]],Employees[[Employee Name]:[Office]],6)</f>
        <v>REGULAR</v>
      </c>
      <c r="I32" s="27">
        <f>SUM(Table3[[#This Row],['# SICK LEAVE]:['#OTHERS]])</f>
        <v>0</v>
      </c>
    </row>
    <row r="33" spans="1:9" ht="29.45" customHeight="1" x14ac:dyDescent="0.3">
      <c r="A33">
        <f t="shared" si="0"/>
        <v>28</v>
      </c>
      <c r="B33" t="str">
        <f>IF(ISBLANK('List of Employees'!B43),"",'List of Employees'!B43)</f>
        <v>AMPARO JOY J.</v>
      </c>
      <c r="C33" s="25" t="str">
        <f>VLOOKUP(Table3[[#This Row],[EMPLOYEE NAME]],Employees[[Employee Name]:[Office]],6)</f>
        <v>REGULAR</v>
      </c>
      <c r="I33" s="27">
        <f>SUM(Table3[[#This Row],['# SICK LEAVE]:['#OTHERS]])</f>
        <v>0</v>
      </c>
    </row>
    <row r="34" spans="1:9" ht="29.45" customHeight="1" x14ac:dyDescent="0.3">
      <c r="A34">
        <f t="shared" si="0"/>
        <v>29</v>
      </c>
      <c r="B34" t="str">
        <f>IF(ISBLANK('List of Employees'!B45),"",'List of Employees'!B45)</f>
        <v xml:space="preserve">AMULONG JAY R  </v>
      </c>
      <c r="C34" s="25" t="str">
        <f>VLOOKUP(Table3[[#This Row],[EMPLOYEE NAME]],Employees[[Employee Name]:[Office]],6)</f>
        <v>REGULAR</v>
      </c>
      <c r="I34" s="27">
        <f>SUM(Table3[[#This Row],['# SICK LEAVE]:['#OTHERS]])</f>
        <v>0</v>
      </c>
    </row>
    <row r="35" spans="1:9" ht="29.45" customHeight="1" x14ac:dyDescent="0.3">
      <c r="A35">
        <f t="shared" si="0"/>
        <v>30</v>
      </c>
      <c r="B35" t="str">
        <f>IF(ISBLANK('List of Employees'!B47),"",'List of Employees'!B47)</f>
        <v>ANACAY ANICETA P.</v>
      </c>
      <c r="C35" s="25" t="str">
        <f>VLOOKUP(Table3[[#This Row],[EMPLOYEE NAME]],Employees[[Employee Name]:[Office]],6)</f>
        <v>REGULAR</v>
      </c>
      <c r="I35" s="27">
        <f>SUM(Table3[[#This Row],['# SICK LEAVE]:['#OTHERS]])</f>
        <v>0</v>
      </c>
    </row>
    <row r="36" spans="1:9" ht="29.45" customHeight="1" x14ac:dyDescent="0.3">
      <c r="A36">
        <f t="shared" si="0"/>
        <v>31</v>
      </c>
      <c r="B36" t="str">
        <f>IF(ISBLANK('List of Employees'!B48),"",'List of Employees'!B48)</f>
        <v>ANACAY LEVIE B.</v>
      </c>
      <c r="C36" s="25" t="str">
        <f>VLOOKUP(Table3[[#This Row],[EMPLOYEE NAME]],Employees[[Employee Name]:[Office]],6)</f>
        <v>REGULAR</v>
      </c>
      <c r="I36" s="27">
        <f>SUM(Table3[[#This Row],['# SICK LEAVE]:['#OTHERS]])</f>
        <v>0</v>
      </c>
    </row>
    <row r="37" spans="1:9" ht="29.45" customHeight="1" x14ac:dyDescent="0.3">
      <c r="A37">
        <f t="shared" si="0"/>
        <v>32</v>
      </c>
      <c r="B37" t="str">
        <f>IF(ISBLANK('List of Employees'!B50),"",'List of Employees'!B50)</f>
        <v>ANARNA CRISTINA F.</v>
      </c>
      <c r="C37" s="25" t="str">
        <f>VLOOKUP(Table3[[#This Row],[EMPLOYEE NAME]],Employees[[Employee Name]:[Office]],6)</f>
        <v>REGULAR</v>
      </c>
      <c r="I37" s="27">
        <f>SUM(Table3[[#This Row],['# SICK LEAVE]:['#OTHERS]])</f>
        <v>0</v>
      </c>
    </row>
    <row r="38" spans="1:9" ht="29.45" customHeight="1" x14ac:dyDescent="0.3">
      <c r="A38">
        <f t="shared" si="0"/>
        <v>33</v>
      </c>
      <c r="B38" t="str">
        <f>IF(ISBLANK('List of Employees'!B51),"",'List of Employees'!B51)</f>
        <v>ANDAG ALEX C.</v>
      </c>
      <c r="C38" s="25" t="str">
        <f>VLOOKUP(Table3[[#This Row],[EMPLOYEE NAME]],Employees[[Employee Name]:[Office]],6)</f>
        <v>CASUAL</v>
      </c>
      <c r="I38" s="27">
        <f>SUM(Table3[[#This Row],['# SICK LEAVE]:['#OTHERS]])</f>
        <v>0</v>
      </c>
    </row>
    <row r="39" spans="1:9" ht="29.45" customHeight="1" x14ac:dyDescent="0.3">
      <c r="A39">
        <f t="shared" si="0"/>
        <v>34</v>
      </c>
      <c r="B39" t="str">
        <f>IF(ISBLANK('List of Employees'!B52),"",'List of Employees'!B52)</f>
        <v>ANGCAYA ANA B.</v>
      </c>
      <c r="C39" s="25" t="str">
        <f>VLOOKUP(Table3[[#This Row],[EMPLOYEE NAME]],Employees[[Employee Name]:[Office]],6)</f>
        <v>REGULAR</v>
      </c>
      <c r="I39" s="27">
        <f>SUM(Table3[[#This Row],['# SICK LEAVE]:['#OTHERS]])</f>
        <v>0</v>
      </c>
    </row>
    <row r="40" spans="1:9" ht="29.45" customHeight="1" x14ac:dyDescent="0.3">
      <c r="A40">
        <f t="shared" si="0"/>
        <v>35</v>
      </c>
      <c r="B40" t="str">
        <f>IF(ISBLANK('List of Employees'!B53),"",'List of Employees'!B53)</f>
        <v>ANGCAYA FRANCIS A.</v>
      </c>
      <c r="C40" s="25" t="str">
        <f>VLOOKUP(Table3[[#This Row],[EMPLOYEE NAME]],Employees[[Employee Name]:[Office]],6)</f>
        <v>REGULAR</v>
      </c>
      <c r="I40" s="27">
        <f>SUM(Table3[[#This Row],['# SICK LEAVE]:['#OTHERS]])</f>
        <v>0</v>
      </c>
    </row>
    <row r="41" spans="1:9" ht="29.45" customHeight="1" x14ac:dyDescent="0.3">
      <c r="A41">
        <f t="shared" si="0"/>
        <v>36</v>
      </c>
      <c r="B41" t="str">
        <f>IF(ISBLANK('List of Employees'!B54),"",'List of Employees'!B54)</f>
        <v>ANGCAYA INOCENCIO M.</v>
      </c>
      <c r="C41" s="25" t="str">
        <f>VLOOKUP(Table3[[#This Row],[EMPLOYEE NAME]],Employees[[Employee Name]:[Office]],6)</f>
        <v>CASUAL</v>
      </c>
      <c r="I41" s="27">
        <f>SUM(Table3[[#This Row],['# SICK LEAVE]:['#OTHERS]])</f>
        <v>0</v>
      </c>
    </row>
    <row r="42" spans="1:9" ht="29.45" customHeight="1" x14ac:dyDescent="0.3">
      <c r="A42">
        <f t="shared" si="0"/>
        <v>37</v>
      </c>
      <c r="B42" t="str">
        <f>IF(ISBLANK('List of Employees'!B55),"",'List of Employees'!B55)</f>
        <v>ANGCAYA IRENE V.</v>
      </c>
      <c r="C42" s="25" t="str">
        <f>VLOOKUP(Table3[[#This Row],[EMPLOYEE NAME]],Employees[[Employee Name]:[Office]],6)</f>
        <v>CASUAL</v>
      </c>
      <c r="I42" s="27">
        <f>SUM(Table3[[#This Row],['# SICK LEAVE]:['#OTHERS]])</f>
        <v>0</v>
      </c>
    </row>
    <row r="43" spans="1:9" ht="29.45" customHeight="1" x14ac:dyDescent="0.3">
      <c r="A43">
        <f t="shared" si="0"/>
        <v>38</v>
      </c>
      <c r="B43" t="str">
        <f>IF(ISBLANK('List of Employees'!B56),"",'List of Employees'!B56)</f>
        <v>ANGCAYA IRENEO A.</v>
      </c>
      <c r="C43" s="25" t="str">
        <f>VLOOKUP(Table3[[#This Row],[EMPLOYEE NAME]],Employees[[Employee Name]:[Office]],6)</f>
        <v>REGULAR</v>
      </c>
      <c r="I43" s="27">
        <f>SUM(Table3[[#This Row],['# SICK LEAVE]:['#OTHERS]])</f>
        <v>0</v>
      </c>
    </row>
    <row r="44" spans="1:9" ht="29.45" customHeight="1" x14ac:dyDescent="0.3">
      <c r="A44">
        <f t="shared" si="0"/>
        <v>39</v>
      </c>
      <c r="B44" t="str">
        <f>IF(ISBLANK('List of Employees'!B57),"",'List of Employees'!B57)</f>
        <v>ANGCAYA JENIFFER L.</v>
      </c>
      <c r="C44" s="25">
        <f>VLOOKUP(Table3[[#This Row],[EMPLOYEE NAME]],Employees[[Employee Name]:[Office]],6)</f>
        <v>0</v>
      </c>
      <c r="I44" s="27">
        <f>SUM(Table3[[#This Row],['# SICK LEAVE]:['#OTHERS]])</f>
        <v>0</v>
      </c>
    </row>
    <row r="45" spans="1:9" ht="29.45" customHeight="1" x14ac:dyDescent="0.3">
      <c r="A45">
        <f t="shared" si="0"/>
        <v>40</v>
      </c>
      <c r="B45" t="str">
        <f>IF(ISBLANK('List of Employees'!B58),"",'List of Employees'!B58)</f>
        <v>ANGCAYA JENNY ROSE S.</v>
      </c>
      <c r="C45" s="25" t="str">
        <f>VLOOKUP(Table3[[#This Row],[EMPLOYEE NAME]],Employees[[Employee Name]:[Office]],6)</f>
        <v>CASUAL</v>
      </c>
      <c r="I45" s="27">
        <f>SUM(Table3[[#This Row],['# SICK LEAVE]:['#OTHERS]])</f>
        <v>0</v>
      </c>
    </row>
    <row r="46" spans="1:9" ht="29.45" customHeight="1" x14ac:dyDescent="0.3">
      <c r="A46">
        <f t="shared" si="0"/>
        <v>41</v>
      </c>
      <c r="B46" t="str">
        <f>IF(ISBLANK('List of Employees'!B59),"",'List of Employees'!B59)</f>
        <v>ANGCAYA JOHN V.</v>
      </c>
      <c r="C46" s="25" t="str">
        <f>VLOOKUP(Table3[[#This Row],[EMPLOYEE NAME]],Employees[[Employee Name]:[Office]],6)</f>
        <v>REGULAR</v>
      </c>
      <c r="I46" s="27">
        <f>SUM(Table3[[#This Row],['# SICK LEAVE]:['#OTHERS]])</f>
        <v>0</v>
      </c>
    </row>
    <row r="47" spans="1:9" ht="29.45" customHeight="1" x14ac:dyDescent="0.3">
      <c r="A47">
        <f t="shared" si="0"/>
        <v>42</v>
      </c>
      <c r="B47" t="str">
        <f>IF(ISBLANK('List of Employees'!B60),"",'List of Employees'!B60)</f>
        <v>ANGCAYA JUANITO A.</v>
      </c>
      <c r="C47" s="25" t="str">
        <f>VLOOKUP(Table3[[#This Row],[EMPLOYEE NAME]],Employees[[Employee Name]:[Office]],6)</f>
        <v>REGULAR</v>
      </c>
      <c r="I47" s="27">
        <f>SUM(Table3[[#This Row],['# SICK LEAVE]:['#OTHERS]])</f>
        <v>0</v>
      </c>
    </row>
    <row r="48" spans="1:9" ht="29.45" customHeight="1" x14ac:dyDescent="0.3">
      <c r="A48">
        <f t="shared" si="0"/>
        <v>43</v>
      </c>
      <c r="B48" t="str">
        <f>IF(ISBLANK('List of Employees'!B61),"",'List of Employees'!B61)</f>
        <v>ANGCAYA MARK ZYRONE M.</v>
      </c>
      <c r="C48" s="25">
        <f>VLOOKUP(Table3[[#This Row],[EMPLOYEE NAME]],Employees[[Employee Name]:[Office]],6)</f>
        <v>0</v>
      </c>
      <c r="I48" s="27">
        <f>SUM(Table3[[#This Row],['# SICK LEAVE]:['#OTHERS]])</f>
        <v>0</v>
      </c>
    </row>
    <row r="49" spans="1:9" ht="29.45" customHeight="1" x14ac:dyDescent="0.3">
      <c r="A49">
        <f t="shared" si="0"/>
        <v>44</v>
      </c>
      <c r="B49" t="str">
        <f>IF(ISBLANK('List of Employees'!B63),"",'List of Employees'!B63)</f>
        <v>ANGCAYA OFELIA G.</v>
      </c>
      <c r="C49" s="25" t="str">
        <f>VLOOKUP(Table3[[#This Row],[EMPLOYEE NAME]],Employees[[Employee Name]:[Office]],6)</f>
        <v>REGULAR</v>
      </c>
      <c r="I49" s="27">
        <f>SUM(Table3[[#This Row],['# SICK LEAVE]:['#OTHERS]])</f>
        <v>0</v>
      </c>
    </row>
    <row r="50" spans="1:9" ht="29.45" customHeight="1" x14ac:dyDescent="0.3">
      <c r="A50">
        <f t="shared" si="0"/>
        <v>45</v>
      </c>
      <c r="B50" t="str">
        <f>IF(ISBLANK('List of Employees'!B64),"",'List of Employees'!B64)</f>
        <v>ANGCAYA RUFINA P.</v>
      </c>
      <c r="C50" s="25" t="str">
        <f>VLOOKUP(Table3[[#This Row],[EMPLOYEE NAME]],Employees[[Employee Name]:[Office]],6)</f>
        <v>REGULAR</v>
      </c>
      <c r="I50" s="27">
        <f>SUM(Table3[[#This Row],['# SICK LEAVE]:['#OTHERS]])</f>
        <v>0</v>
      </c>
    </row>
    <row r="51" spans="1:9" ht="29.45" customHeight="1" x14ac:dyDescent="0.3">
      <c r="A51">
        <f t="shared" si="0"/>
        <v>46</v>
      </c>
      <c r="B51" t="str">
        <f>IF(ISBLANK('List of Employees'!B65),"",'List of Employees'!B65)</f>
        <v>ANGELES ANNABEL D.</v>
      </c>
      <c r="C51" s="25" t="str">
        <f>VLOOKUP(Table3[[#This Row],[EMPLOYEE NAME]],Employees[[Employee Name]:[Office]],6)</f>
        <v>CASUAL</v>
      </c>
      <c r="I51" s="27">
        <f>SUM(Table3[[#This Row],['# SICK LEAVE]:['#OTHERS]])</f>
        <v>0</v>
      </c>
    </row>
    <row r="52" spans="1:9" ht="29.45" customHeight="1" x14ac:dyDescent="0.3">
      <c r="A52">
        <f t="shared" si="0"/>
        <v>47</v>
      </c>
      <c r="B52" t="str">
        <f>IF(ISBLANK('List of Employees'!B66),"",'List of Employees'!B66)</f>
        <v>ANTIENZA VENUS R.</v>
      </c>
      <c r="C52" s="25" t="str">
        <f>VLOOKUP(Table3[[#This Row],[EMPLOYEE NAME]],Employees[[Employee Name]:[Office]],6)</f>
        <v>CASUAL</v>
      </c>
      <c r="I52" s="27">
        <f>SUM(Table3[[#This Row],['# SICK LEAVE]:['#OTHERS]])</f>
        <v>0</v>
      </c>
    </row>
    <row r="53" spans="1:9" ht="29.45" customHeight="1" x14ac:dyDescent="0.3">
      <c r="A53">
        <f t="shared" si="0"/>
        <v>48</v>
      </c>
      <c r="B53" t="str">
        <f>IF(ISBLANK('List of Employees'!B67),"",'List of Employees'!B67)</f>
        <v>AQUINO PACITA ROSARIO Z.</v>
      </c>
      <c r="C53" s="25" t="str">
        <f>VLOOKUP(Table3[[#This Row],[EMPLOYEE NAME]],Employees[[Employee Name]:[Office]],6)</f>
        <v>REGULAR</v>
      </c>
      <c r="I53" s="27">
        <f>SUM(Table3[[#This Row],['# SICK LEAVE]:['#OTHERS]])</f>
        <v>0</v>
      </c>
    </row>
    <row r="54" spans="1:9" ht="29.45" customHeight="1" x14ac:dyDescent="0.3">
      <c r="A54">
        <f t="shared" si="0"/>
        <v>49</v>
      </c>
      <c r="B54" t="str">
        <f>IF(ISBLANK('List of Employees'!B68),"",'List of Employees'!B68)</f>
        <v>ARCILLA MAYETTE A.</v>
      </c>
      <c r="C54" s="25">
        <f>VLOOKUP(Table3[[#This Row],[EMPLOYEE NAME]],Employees[[Employee Name]:[Office]],6)</f>
        <v>0</v>
      </c>
      <c r="I54" s="27">
        <f>SUM(Table3[[#This Row],['# SICK LEAVE]:['#OTHERS]])</f>
        <v>0</v>
      </c>
    </row>
    <row r="55" spans="1:9" ht="29.45" customHeight="1" x14ac:dyDescent="0.3">
      <c r="A55">
        <f t="shared" si="0"/>
        <v>50</v>
      </c>
      <c r="B55" t="str">
        <f>IF(ISBLANK('List of Employees'!B69),"",'List of Employees'!B69)</f>
        <v>ARCULLO MELISSA A.</v>
      </c>
      <c r="C55" s="25" t="str">
        <f>VLOOKUP(Table3[[#This Row],[EMPLOYEE NAME]],Employees[[Employee Name]:[Office]],6)</f>
        <v>REGULAR</v>
      </c>
      <c r="I55" s="27">
        <f>SUM(Table3[[#This Row],['# SICK LEAVE]:['#OTHERS]])</f>
        <v>0</v>
      </c>
    </row>
    <row r="56" spans="1:9" ht="29.45" customHeight="1" x14ac:dyDescent="0.3">
      <c r="A56">
        <f t="shared" si="0"/>
        <v>51</v>
      </c>
      <c r="B56" t="str">
        <f>IF(ISBLANK('List of Employees'!B70),"",'List of Employees'!B70)</f>
        <v>ARELLANO CARMELA D.</v>
      </c>
      <c r="C56" s="25" t="str">
        <f>VLOOKUP(Table3[[#This Row],[EMPLOYEE NAME]],Employees[[Employee Name]:[Office]],6)</f>
        <v>CASUAL</v>
      </c>
      <c r="I56" s="27">
        <f>SUM(Table3[[#This Row],['# SICK LEAVE]:['#OTHERS]])</f>
        <v>0</v>
      </c>
    </row>
    <row r="57" spans="1:9" ht="29.45" customHeight="1" x14ac:dyDescent="0.3">
      <c r="A57">
        <f t="shared" si="0"/>
        <v>52</v>
      </c>
      <c r="B57" t="str">
        <f>IF(ISBLANK('List of Employees'!B71),"",'List of Employees'!B71)</f>
        <v>ASIDO LEONILA R.</v>
      </c>
      <c r="C57" s="25" t="str">
        <f>VLOOKUP(Table3[[#This Row],[EMPLOYEE NAME]],Employees[[Employee Name]:[Office]],6)</f>
        <v>CASUAL</v>
      </c>
      <c r="I57" s="27">
        <f>SUM(Table3[[#This Row],['# SICK LEAVE]:['#OTHERS]])</f>
        <v>0</v>
      </c>
    </row>
    <row r="58" spans="1:9" ht="29.45" customHeight="1" x14ac:dyDescent="0.3">
      <c r="A58">
        <f t="shared" si="0"/>
        <v>53</v>
      </c>
      <c r="B58" t="str">
        <f>IF(ISBLANK('List of Employees'!B74),"",'List of Employees'!B74)</f>
        <v>ATIENZA JULIE ANN A.</v>
      </c>
      <c r="C58" s="25" t="str">
        <f>VLOOKUP(Table3[[#This Row],[EMPLOYEE NAME]],Employees[[Employee Name]:[Office]],6)</f>
        <v>REGULAR</v>
      </c>
      <c r="I58" s="27">
        <f>SUM(Table3[[#This Row],['# SICK LEAVE]:['#OTHERS]])</f>
        <v>0</v>
      </c>
    </row>
    <row r="59" spans="1:9" ht="29.45" customHeight="1" x14ac:dyDescent="0.3">
      <c r="A59">
        <f t="shared" si="0"/>
        <v>54</v>
      </c>
      <c r="B59" t="str">
        <f>IF(ISBLANK('List of Employees'!B75),"",'List of Employees'!B75)</f>
        <v>ATIENZA MARVIN G.</v>
      </c>
      <c r="C59" s="25">
        <f>VLOOKUP(Table3[[#This Row],[EMPLOYEE NAME]],Employees[[Employee Name]:[Office]],6)</f>
        <v>0</v>
      </c>
      <c r="I59" s="27">
        <f>SUM(Table3[[#This Row],['# SICK LEAVE]:['#OTHERS]])</f>
        <v>0</v>
      </c>
    </row>
    <row r="60" spans="1:9" ht="29.45" customHeight="1" x14ac:dyDescent="0.3">
      <c r="A60">
        <f t="shared" si="0"/>
        <v>55</v>
      </c>
      <c r="B60" t="e">
        <f>IF(ISBLANK('List of Employees'!#REF!),"",'List of Employees'!#REF!)</f>
        <v>#REF!</v>
      </c>
      <c r="C60" s="25" t="e">
        <f>VLOOKUP(Table3[[#This Row],[EMPLOYEE NAME]],Employees[[Employee Name]:[Office]],6)</f>
        <v>#REF!</v>
      </c>
      <c r="I60" s="27">
        <f>SUM(Table3[[#This Row],['# SICK LEAVE]:['#OTHERS]])</f>
        <v>0</v>
      </c>
    </row>
    <row r="61" spans="1:9" ht="29.45" customHeight="1" x14ac:dyDescent="0.3">
      <c r="A61">
        <f t="shared" si="0"/>
        <v>56</v>
      </c>
      <c r="B61" t="str">
        <f>IF(ISBLANK('List of Employees'!B77),"",'List of Employees'!B77)</f>
        <v>AUDITOR AILEEN D.</v>
      </c>
      <c r="C61" s="25" t="str">
        <f>VLOOKUP(Table3[[#This Row],[EMPLOYEE NAME]],Employees[[Employee Name]:[Office]],6)</f>
        <v>REGULAR</v>
      </c>
      <c r="I61" s="27">
        <f>SUM(Table3[[#This Row],['# SICK LEAVE]:['#OTHERS]])</f>
        <v>0</v>
      </c>
    </row>
    <row r="62" spans="1:9" ht="29.45" customHeight="1" x14ac:dyDescent="0.3">
      <c r="A62">
        <f t="shared" si="0"/>
        <v>57</v>
      </c>
      <c r="B62" t="str">
        <f>IF(ISBLANK('List of Employees'!B78),"",'List of Employees'!B78)</f>
        <v>AUSTRIA KIM E.</v>
      </c>
      <c r="C62" s="25" t="str">
        <f>VLOOKUP(Table3[[#This Row],[EMPLOYEE NAME]],Employees[[Employee Name]:[Office]],6)</f>
        <v>REGULAR</v>
      </c>
      <c r="I62" s="27">
        <f>SUM(Table3[[#This Row],['# SICK LEAVE]:['#OTHERS]])</f>
        <v>0</v>
      </c>
    </row>
    <row r="63" spans="1:9" ht="29.45" customHeight="1" x14ac:dyDescent="0.3">
      <c r="A63">
        <f t="shared" si="0"/>
        <v>58</v>
      </c>
      <c r="B63" t="e">
        <f>IF(ISBLANK('List of Employees'!#REF!),"",'List of Employees'!#REF!)</f>
        <v>#REF!</v>
      </c>
      <c r="C63" s="25" t="e">
        <f>VLOOKUP(Table3[[#This Row],[EMPLOYEE NAME]],Employees[[Employee Name]:[Office]],6)</f>
        <v>#REF!</v>
      </c>
      <c r="I63" s="27">
        <f>SUM(Table3[[#This Row],['# SICK LEAVE]:['#OTHERS]])</f>
        <v>0</v>
      </c>
    </row>
    <row r="64" spans="1:9" ht="29.45" customHeight="1" x14ac:dyDescent="0.3">
      <c r="A64">
        <f t="shared" si="0"/>
        <v>59</v>
      </c>
      <c r="B64" t="str">
        <f>IF(ISBLANK('List of Employees'!B79),"",'List of Employees'!B79)</f>
        <v>AYCARDO JOEL M.</v>
      </c>
      <c r="C64" s="25" t="str">
        <f>VLOOKUP(Table3[[#This Row],[EMPLOYEE NAME]],Employees[[Employee Name]:[Office]],6)</f>
        <v>REGULAR</v>
      </c>
      <c r="I64" s="27">
        <f>SUM(Table3[[#This Row],['# SICK LEAVE]:['#OTHERS]])</f>
        <v>0</v>
      </c>
    </row>
    <row r="65" spans="1:9" ht="29.45" customHeight="1" x14ac:dyDescent="0.3">
      <c r="A65">
        <f t="shared" si="0"/>
        <v>60</v>
      </c>
      <c r="B65" t="str">
        <f>IF(ISBLANK('List of Employees'!B80),"",'List of Employees'!B80)</f>
        <v>AYCARDO PILILLA V.</v>
      </c>
      <c r="C65" s="25" t="str">
        <f>VLOOKUP(Table3[[#This Row],[EMPLOYEE NAME]],Employees[[Employee Name]:[Office]],6)</f>
        <v>REGULAR</v>
      </c>
      <c r="I65" s="27">
        <f>SUM(Table3[[#This Row],['# SICK LEAVE]:['#OTHERS]])</f>
        <v>0</v>
      </c>
    </row>
    <row r="66" spans="1:9" ht="29.45" customHeight="1" x14ac:dyDescent="0.3">
      <c r="A66">
        <f t="shared" si="0"/>
        <v>61</v>
      </c>
      <c r="B66" t="str">
        <f>IF(ISBLANK('List of Employees'!B81),"",'List of Employees'!B81)</f>
        <v>BAAS TERESITA C.</v>
      </c>
      <c r="C66" s="25" t="str">
        <f>VLOOKUP(Table3[[#This Row],[EMPLOYEE NAME]],Employees[[Employee Name]:[Office]],6)</f>
        <v>REGULAR</v>
      </c>
      <c r="I66" s="27">
        <f>SUM(Table3[[#This Row],['# SICK LEAVE]:['#OTHERS]])</f>
        <v>0</v>
      </c>
    </row>
    <row r="67" spans="1:9" ht="29.45" customHeight="1" x14ac:dyDescent="0.3">
      <c r="A67">
        <f t="shared" si="0"/>
        <v>62</v>
      </c>
      <c r="B67" t="str">
        <f>IF(ISBLANK('List of Employees'!B82),"",'List of Employees'!B82)</f>
        <v>BAES ELMER P.</v>
      </c>
      <c r="C67" s="25" t="str">
        <f>VLOOKUP(Table3[[#This Row],[EMPLOYEE NAME]],Employees[[Employee Name]:[Office]],6)</f>
        <v>CASUAL</v>
      </c>
      <c r="I67" s="27">
        <f>SUM(Table3[[#This Row],['# SICK LEAVE]:['#OTHERS]])</f>
        <v>0</v>
      </c>
    </row>
    <row r="68" spans="1:9" ht="29.45" customHeight="1" x14ac:dyDescent="0.3">
      <c r="A68">
        <f t="shared" si="0"/>
        <v>63</v>
      </c>
      <c r="B68" t="str">
        <f>IF(ISBLANK('List of Employees'!B84),"",'List of Employees'!B84)</f>
        <v>BALANI MICHAEL D.</v>
      </c>
      <c r="C68" s="25">
        <f>VLOOKUP(Table3[[#This Row],[EMPLOYEE NAME]],Employees[[Employee Name]:[Office]],6)</f>
        <v>0</v>
      </c>
      <c r="I68" s="27">
        <f>SUM(Table3[[#This Row],['# SICK LEAVE]:['#OTHERS]])</f>
        <v>0</v>
      </c>
    </row>
    <row r="69" spans="1:9" ht="29.45" customHeight="1" x14ac:dyDescent="0.3">
      <c r="A69">
        <f t="shared" si="0"/>
        <v>64</v>
      </c>
      <c r="B69" t="str">
        <f>IF(ISBLANK('List of Employees'!B85),"",'List of Employees'!B85)</f>
        <v>BALBUENA KRISNA MIGUELA S.</v>
      </c>
      <c r="C69" s="25" t="str">
        <f>VLOOKUP(Table3[[#This Row],[EMPLOYEE NAME]],Employees[[Employee Name]:[Office]],6)</f>
        <v>CASUAL</v>
      </c>
      <c r="I69" s="27">
        <f>SUM(Table3[[#This Row],['# SICK LEAVE]:['#OTHERS]])</f>
        <v>0</v>
      </c>
    </row>
    <row r="70" spans="1:9" ht="29.45" customHeight="1" x14ac:dyDescent="0.3">
      <c r="A70">
        <f t="shared" ref="A70:A133" si="1">IF(ISBLANK(B70),"",ROW(A65))</f>
        <v>65</v>
      </c>
      <c r="B70" t="str">
        <f>IF(ISBLANK('List of Employees'!B86),"",'List of Employees'!B86)</f>
        <v>BANICO PILAR B.</v>
      </c>
      <c r="C70" s="25" t="str">
        <f>VLOOKUP(Table3[[#This Row],[EMPLOYEE NAME]],Employees[[Employee Name]:[Office]],6)</f>
        <v>REGULAR</v>
      </c>
      <c r="I70" s="27">
        <f>SUM(Table3[[#This Row],['# SICK LEAVE]:['#OTHERS]])</f>
        <v>0</v>
      </c>
    </row>
    <row r="71" spans="1:9" ht="29.45" customHeight="1" x14ac:dyDescent="0.3">
      <c r="A71">
        <f t="shared" si="1"/>
        <v>66</v>
      </c>
      <c r="B71" t="str">
        <f>IF(ISBLANK('List of Employees'!B88),"",'List of Employees'!B88)</f>
        <v>BATHAN ELVIRA R.</v>
      </c>
      <c r="C71" s="25" t="str">
        <f>VLOOKUP(Table3[[#This Row],[EMPLOYEE NAME]],Employees[[Employee Name]:[Office]],6)</f>
        <v>CASUAL</v>
      </c>
      <c r="I71" s="27">
        <f>SUM(Table3[[#This Row],['# SICK LEAVE]:['#OTHERS]])</f>
        <v>0</v>
      </c>
    </row>
    <row r="72" spans="1:9" ht="29.45" customHeight="1" x14ac:dyDescent="0.3">
      <c r="A72">
        <f t="shared" si="1"/>
        <v>67</v>
      </c>
      <c r="B72" t="str">
        <f>IF(ISBLANK('List of Employees'!B89),"",'List of Employees'!B89)</f>
        <v>BATHAN FRANNIE P.</v>
      </c>
      <c r="C72" s="25">
        <f>VLOOKUP(Table3[[#This Row],[EMPLOYEE NAME]],Employees[[Employee Name]:[Office]],6)</f>
        <v>0</v>
      </c>
      <c r="I72" s="27">
        <f>SUM(Table3[[#This Row],['# SICK LEAVE]:['#OTHERS]])</f>
        <v>0</v>
      </c>
    </row>
    <row r="73" spans="1:9" ht="29.45" customHeight="1" x14ac:dyDescent="0.3">
      <c r="A73">
        <f t="shared" si="1"/>
        <v>68</v>
      </c>
      <c r="B73" t="str">
        <f>IF(ISBLANK('List of Employees'!B90),"",'List of Employees'!B90)</f>
        <v>BATINO CLARO C.</v>
      </c>
      <c r="C73" s="25" t="str">
        <f>VLOOKUP(Table3[[#This Row],[EMPLOYEE NAME]],Employees[[Employee Name]:[Office]],6)</f>
        <v>CASUAL</v>
      </c>
      <c r="I73" s="27">
        <f>SUM(Table3[[#This Row],['# SICK LEAVE]:['#OTHERS]])</f>
        <v>0</v>
      </c>
    </row>
    <row r="74" spans="1:9" ht="29.45" customHeight="1" x14ac:dyDescent="0.3">
      <c r="A74">
        <f t="shared" si="1"/>
        <v>69</v>
      </c>
      <c r="B74" t="str">
        <f>IF(ISBLANK('List of Employees'!B91),"",'List of Employees'!B91)</f>
        <v>BATINO FELISA C.</v>
      </c>
      <c r="C74" s="25" t="str">
        <f>VLOOKUP(Table3[[#This Row],[EMPLOYEE NAME]],Employees[[Employee Name]:[Office]],6)</f>
        <v>REGULAR</v>
      </c>
      <c r="I74" s="27">
        <f>SUM(Table3[[#This Row],['# SICK LEAVE]:['#OTHERS]])</f>
        <v>0</v>
      </c>
    </row>
    <row r="75" spans="1:9" ht="29.45" customHeight="1" x14ac:dyDescent="0.3">
      <c r="A75">
        <f t="shared" si="1"/>
        <v>70</v>
      </c>
      <c r="B75" t="str">
        <f>IF(ISBLANK('List of Employees'!B92),"",'List of Employees'!B92)</f>
        <v>BAURILE LOURDES Q.</v>
      </c>
      <c r="C75" s="25" t="str">
        <f>VLOOKUP(Table3[[#This Row],[EMPLOYEE NAME]],Employees[[Employee Name]:[Office]],6)</f>
        <v>REGULAR</v>
      </c>
      <c r="I75" s="27">
        <f>SUM(Table3[[#This Row],['# SICK LEAVE]:['#OTHERS]])</f>
        <v>0</v>
      </c>
    </row>
    <row r="76" spans="1:9" ht="29.45" customHeight="1" x14ac:dyDescent="0.3">
      <c r="A76">
        <f t="shared" si="1"/>
        <v>71</v>
      </c>
      <c r="B76" t="str">
        <f>IF(ISBLANK('List of Employees'!B93),"",'List of Employees'!B93)</f>
        <v>BAUTISTA JANICE M.</v>
      </c>
      <c r="C76" s="25" t="str">
        <f>VLOOKUP(Table3[[#This Row],[EMPLOYEE NAME]],Employees[[Employee Name]:[Office]],6)</f>
        <v>REGULAR</v>
      </c>
      <c r="I76" s="27">
        <f>SUM(Table3[[#This Row],['# SICK LEAVE]:['#OTHERS]])</f>
        <v>0</v>
      </c>
    </row>
    <row r="77" spans="1:9" ht="29.45" customHeight="1" x14ac:dyDescent="0.3">
      <c r="A77">
        <f t="shared" si="1"/>
        <v>72</v>
      </c>
      <c r="B77" t="str">
        <f>IF(ISBLANK('List of Employees'!B94),"",'List of Employees'!B94)</f>
        <v xml:space="preserve">BAY AMIE  </v>
      </c>
      <c r="C77" s="25" t="str">
        <f>VLOOKUP(Table3[[#This Row],[EMPLOYEE NAME]],Employees[[Employee Name]:[Office]],6)</f>
        <v>CASUAL</v>
      </c>
      <c r="I77" s="27">
        <f>SUM(Table3[[#This Row],['# SICK LEAVE]:['#OTHERS]])</f>
        <v>0</v>
      </c>
    </row>
    <row r="78" spans="1:9" ht="29.45" customHeight="1" x14ac:dyDescent="0.3">
      <c r="A78">
        <f t="shared" si="1"/>
        <v>73</v>
      </c>
      <c r="B78" t="str">
        <f>IF(ISBLANK('List of Employees'!B95),"",'List of Employees'!B95)</f>
        <v>BAYANI MACY A.</v>
      </c>
      <c r="C78" s="25" t="str">
        <f>VLOOKUP(Table3[[#This Row],[EMPLOYEE NAME]],Employees[[Employee Name]:[Office]],6)</f>
        <v>CASUAL</v>
      </c>
      <c r="I78" s="27">
        <f>SUM(Table3[[#This Row],['# SICK LEAVE]:['#OTHERS]])</f>
        <v>0</v>
      </c>
    </row>
    <row r="79" spans="1:9" ht="29.45" customHeight="1" x14ac:dyDescent="0.3">
      <c r="A79">
        <f t="shared" si="1"/>
        <v>74</v>
      </c>
      <c r="B79" t="str">
        <f>IF(ISBLANK('List of Employees'!B97),"",'List of Employees'!B97)</f>
        <v>BAYBAY EDLYN L.</v>
      </c>
      <c r="C79" s="25">
        <f>VLOOKUP(Table3[[#This Row],[EMPLOYEE NAME]],Employees[[Employee Name]:[Office]],6)</f>
        <v>0</v>
      </c>
      <c r="I79" s="27">
        <f>SUM(Table3[[#This Row],['# SICK LEAVE]:['#OTHERS]])</f>
        <v>0</v>
      </c>
    </row>
    <row r="80" spans="1:9" ht="29.45" customHeight="1" x14ac:dyDescent="0.3">
      <c r="A80">
        <f t="shared" si="1"/>
        <v>75</v>
      </c>
      <c r="B80" t="str">
        <f>IF(ISBLANK('List of Employees'!B98),"",'List of Employees'!B98)</f>
        <v>BAYBAY JOLINA S.</v>
      </c>
      <c r="C80" s="25" t="str">
        <f>VLOOKUP(Table3[[#This Row],[EMPLOYEE NAME]],Employees[[Employee Name]:[Office]],6)</f>
        <v>REGULAR</v>
      </c>
      <c r="I80" s="27">
        <f>SUM(Table3[[#This Row],['# SICK LEAVE]:['#OTHERS]])</f>
        <v>0</v>
      </c>
    </row>
    <row r="81" spans="1:9" ht="29.45" customHeight="1" x14ac:dyDescent="0.3">
      <c r="A81">
        <f t="shared" si="1"/>
        <v>76</v>
      </c>
      <c r="B81" t="str">
        <f>IF(ISBLANK('List of Employees'!B99),"",'List of Employees'!B99)</f>
        <v>BAYBAY LINDA G.</v>
      </c>
      <c r="C81" s="25" t="str">
        <f>VLOOKUP(Table3[[#This Row],[EMPLOYEE NAME]],Employees[[Employee Name]:[Office]],6)</f>
        <v>REGULAR</v>
      </c>
      <c r="I81" s="27">
        <f>SUM(Table3[[#This Row],['# SICK LEAVE]:['#OTHERS]])</f>
        <v>0</v>
      </c>
    </row>
    <row r="82" spans="1:9" ht="29.45" customHeight="1" x14ac:dyDescent="0.3">
      <c r="A82">
        <f t="shared" si="1"/>
        <v>77</v>
      </c>
      <c r="B82" t="str">
        <f>IF(ISBLANK('List of Employees'!B100),"",'List of Employees'!B100)</f>
        <v>BAYBAY LOLITA B.</v>
      </c>
      <c r="C82" s="25" t="str">
        <f>VLOOKUP(Table3[[#This Row],[EMPLOYEE NAME]],Employees[[Employee Name]:[Office]],6)</f>
        <v>REGULAR</v>
      </c>
      <c r="I82" s="27">
        <f>SUM(Table3[[#This Row],['# SICK LEAVE]:['#OTHERS]])</f>
        <v>0</v>
      </c>
    </row>
    <row r="83" spans="1:9" ht="29.45" customHeight="1" x14ac:dyDescent="0.3">
      <c r="A83">
        <f t="shared" si="1"/>
        <v>78</v>
      </c>
      <c r="B83" t="str">
        <f>IF(ISBLANK('List of Employees'!B102),"",'List of Employees'!B102)</f>
        <v>BAYBAY MA. ROSA A.</v>
      </c>
      <c r="C83" s="25" t="str">
        <f>VLOOKUP(Table3[[#This Row],[EMPLOYEE NAME]],Employees[[Employee Name]:[Office]],6)</f>
        <v>REGULAR</v>
      </c>
      <c r="I83" s="27">
        <f>SUM(Table3[[#This Row],['# SICK LEAVE]:['#OTHERS]])</f>
        <v>0</v>
      </c>
    </row>
    <row r="84" spans="1:9" ht="29.45" customHeight="1" x14ac:dyDescent="0.3">
      <c r="A84">
        <f t="shared" si="1"/>
        <v>79</v>
      </c>
      <c r="B84" t="str">
        <f>IF(ISBLANK('List of Employees'!B103),"",'List of Employees'!B103)</f>
        <v xml:space="preserve">BAYBAY MARCELO  </v>
      </c>
      <c r="C84" s="25" t="str">
        <f>VLOOKUP(Table3[[#This Row],[EMPLOYEE NAME]],Employees[[Employee Name]:[Office]],6)</f>
        <v>REGULAR</v>
      </c>
      <c r="I84" s="27">
        <f>SUM(Table3[[#This Row],['# SICK LEAVE]:['#OTHERS]])</f>
        <v>0</v>
      </c>
    </row>
    <row r="85" spans="1:9" ht="29.45" customHeight="1" x14ac:dyDescent="0.3">
      <c r="A85">
        <f t="shared" si="1"/>
        <v>80</v>
      </c>
      <c r="B85" t="str">
        <f>IF(ISBLANK('List of Employees'!B104),"",'List of Employees'!B104)</f>
        <v>BAYBAY NOEL C.</v>
      </c>
      <c r="C85" s="25">
        <f>VLOOKUP(Table3[[#This Row],[EMPLOYEE NAME]],Employees[[Employee Name]:[Office]],6)</f>
        <v>0</v>
      </c>
      <c r="I85" s="27">
        <f>SUM(Table3[[#This Row],['# SICK LEAVE]:['#OTHERS]])</f>
        <v>0</v>
      </c>
    </row>
    <row r="86" spans="1:9" ht="29.45" customHeight="1" x14ac:dyDescent="0.3">
      <c r="A86">
        <f t="shared" si="1"/>
        <v>81</v>
      </c>
      <c r="B86" t="str">
        <f>IF(ISBLANK('List of Employees'!B105),"",'List of Employees'!B105)</f>
        <v>BAYHON GEORGE G.</v>
      </c>
      <c r="C86" s="25" t="str">
        <f>VLOOKUP(Table3[[#This Row],[EMPLOYEE NAME]],Employees[[Employee Name]:[Office]],6)</f>
        <v>REGULAR</v>
      </c>
      <c r="I86" s="27">
        <f>SUM(Table3[[#This Row],['# SICK LEAVE]:['#OTHERS]])</f>
        <v>0</v>
      </c>
    </row>
    <row r="87" spans="1:9" ht="29.45" customHeight="1" x14ac:dyDescent="0.3">
      <c r="A87">
        <f t="shared" si="1"/>
        <v>82</v>
      </c>
      <c r="B87" t="str">
        <f>IF(ISBLANK('List of Employees'!B106),"",'List of Employees'!B106)</f>
        <v>BAYHON LUISITO G.</v>
      </c>
      <c r="C87" s="25" t="str">
        <f>VLOOKUP(Table3[[#This Row],[EMPLOYEE NAME]],Employees[[Employee Name]:[Office]],6)</f>
        <v>REGULAR</v>
      </c>
      <c r="I87" s="27">
        <f>SUM(Table3[[#This Row],['# SICK LEAVE]:['#OTHERS]])</f>
        <v>0</v>
      </c>
    </row>
    <row r="88" spans="1:9" ht="29.45" customHeight="1" x14ac:dyDescent="0.3">
      <c r="A88">
        <f t="shared" si="1"/>
        <v>83</v>
      </c>
      <c r="B88" t="str">
        <f>IF(ISBLANK('List of Employees'!B107),"",'List of Employees'!B107)</f>
        <v xml:space="preserve">BAYHON VIOLETA  </v>
      </c>
      <c r="C88" s="25" t="str">
        <f>VLOOKUP(Table3[[#This Row],[EMPLOYEE NAME]],Employees[[Employee Name]:[Office]],6)</f>
        <v>REGULAR</v>
      </c>
      <c r="I88" s="27">
        <f>SUM(Table3[[#This Row],['# SICK LEAVE]:['#OTHERS]])</f>
        <v>0</v>
      </c>
    </row>
    <row r="89" spans="1:9" ht="29.45" customHeight="1" x14ac:dyDescent="0.3">
      <c r="A89">
        <f t="shared" si="1"/>
        <v>84</v>
      </c>
      <c r="B89" t="str">
        <f>IF(ISBLANK('List of Employees'!B108),"",'List of Employees'!B108)</f>
        <v>BAYLA EVANGELINE C.</v>
      </c>
      <c r="C89" s="25" t="str">
        <f>VLOOKUP(Table3[[#This Row],[EMPLOYEE NAME]],Employees[[Employee Name]:[Office]],6)</f>
        <v>REGULAR</v>
      </c>
      <c r="I89" s="27">
        <f>SUM(Table3[[#This Row],['# SICK LEAVE]:['#OTHERS]])</f>
        <v>0</v>
      </c>
    </row>
    <row r="90" spans="1:9" ht="29.45" customHeight="1" x14ac:dyDescent="0.3">
      <c r="A90">
        <f t="shared" si="1"/>
        <v>85</v>
      </c>
      <c r="B90" t="str">
        <f>IF(ISBLANK('List of Employees'!B109),"",'List of Employees'!B109)</f>
        <v>BAYOT ANABEL D.</v>
      </c>
      <c r="C90" s="25" t="str">
        <f>VLOOKUP(Table3[[#This Row],[EMPLOYEE NAME]],Employees[[Employee Name]:[Office]],6)</f>
        <v>REGULAR</v>
      </c>
      <c r="I90" s="27">
        <f>SUM(Table3[[#This Row],['# SICK LEAVE]:['#OTHERS]])</f>
        <v>0</v>
      </c>
    </row>
    <row r="91" spans="1:9" ht="29.45" customHeight="1" x14ac:dyDescent="0.3">
      <c r="A91">
        <f t="shared" si="1"/>
        <v>86</v>
      </c>
      <c r="B91" t="str">
        <f>IF(ISBLANK('List of Employees'!B110),"",'List of Employees'!B110)</f>
        <v>BAYOT ANISIA P.</v>
      </c>
      <c r="C91" s="25" t="str">
        <f>VLOOKUP(Table3[[#This Row],[EMPLOYEE NAME]],Employees[[Employee Name]:[Office]],6)</f>
        <v>REGULAR</v>
      </c>
      <c r="I91" s="27">
        <f>SUM(Table3[[#This Row],['# SICK LEAVE]:['#OTHERS]])</f>
        <v>0</v>
      </c>
    </row>
    <row r="92" spans="1:9" ht="29.45" customHeight="1" x14ac:dyDescent="0.3">
      <c r="A92">
        <f t="shared" si="1"/>
        <v>87</v>
      </c>
      <c r="B92" t="str">
        <f>IF(ISBLANK('List of Employees'!B111),"",'List of Employees'!B111)</f>
        <v>BAYOT ELAINE B.</v>
      </c>
      <c r="C92" s="25" t="str">
        <f>VLOOKUP(Table3[[#This Row],[EMPLOYEE NAME]],Employees[[Employee Name]:[Office]],6)</f>
        <v>REGULAR</v>
      </c>
      <c r="I92" s="27">
        <f>SUM(Table3[[#This Row],['# SICK LEAVE]:['#OTHERS]])</f>
        <v>0</v>
      </c>
    </row>
    <row r="93" spans="1:9" ht="29.45" customHeight="1" x14ac:dyDescent="0.3">
      <c r="A93">
        <f t="shared" si="1"/>
        <v>88</v>
      </c>
      <c r="B93" t="str">
        <f>IF(ISBLANK('List of Employees'!B112),"",'List of Employees'!B112)</f>
        <v>BAYOT EMILIANA C.</v>
      </c>
      <c r="C93" s="25">
        <f>VLOOKUP(Table3[[#This Row],[EMPLOYEE NAME]],Employees[[Employee Name]:[Office]],6)</f>
        <v>0</v>
      </c>
      <c r="I93" s="27">
        <f>SUM(Table3[[#This Row],['# SICK LEAVE]:['#OTHERS]])</f>
        <v>0</v>
      </c>
    </row>
    <row r="94" spans="1:9" ht="29.45" customHeight="1" x14ac:dyDescent="0.3">
      <c r="A94">
        <f t="shared" si="1"/>
        <v>89</v>
      </c>
      <c r="B94" t="str">
        <f>IF(ISBLANK('List of Employees'!B113),"",'List of Employees'!B113)</f>
        <v>BAYOT MERCED M.</v>
      </c>
      <c r="C94" s="25" t="str">
        <f>VLOOKUP(Table3[[#This Row],[EMPLOYEE NAME]],Employees[[Employee Name]:[Office]],6)</f>
        <v>REGULAR</v>
      </c>
      <c r="I94" s="27">
        <f>SUM(Table3[[#This Row],['# SICK LEAVE]:['#OTHERS]])</f>
        <v>0</v>
      </c>
    </row>
    <row r="95" spans="1:9" ht="29.45" customHeight="1" x14ac:dyDescent="0.3">
      <c r="A95">
        <f t="shared" si="1"/>
        <v>90</v>
      </c>
      <c r="B95" t="str">
        <f>IF(ISBLANK('List of Employees'!B115),"",'List of Employees'!B115)</f>
        <v>BAYOT RUMER M.</v>
      </c>
      <c r="C95" s="25" t="str">
        <f>VLOOKUP(Table3[[#This Row],[EMPLOYEE NAME]],Employees[[Employee Name]:[Office]],6)</f>
        <v>REGULAR</v>
      </c>
      <c r="I95" s="27">
        <f>SUM(Table3[[#This Row],['# SICK LEAVE]:['#OTHERS]])</f>
        <v>0</v>
      </c>
    </row>
    <row r="96" spans="1:9" ht="29.45" customHeight="1" x14ac:dyDescent="0.3">
      <c r="A96">
        <f t="shared" si="1"/>
        <v>91</v>
      </c>
      <c r="B96" t="str">
        <f>IF(ISBLANK('List of Employees'!B116),"",'List of Employees'!B116)</f>
        <v>BELOSTRINO JULIETA P.</v>
      </c>
      <c r="C96" s="25" t="str">
        <f>VLOOKUP(Table3[[#This Row],[EMPLOYEE NAME]],Employees[[Employee Name]:[Office]],6)</f>
        <v>CASUAL</v>
      </c>
      <c r="I96" s="27">
        <f>SUM(Table3[[#This Row],['# SICK LEAVE]:['#OTHERS]])</f>
        <v>0</v>
      </c>
    </row>
    <row r="97" spans="1:9" ht="29.45" customHeight="1" x14ac:dyDescent="0.3">
      <c r="A97">
        <f t="shared" si="1"/>
        <v>92</v>
      </c>
      <c r="B97" t="str">
        <f>IF(ISBLANK('List of Employees'!B118),"",'List of Employees'!B118)</f>
        <v>BERNALDEZ MARLONE P.</v>
      </c>
      <c r="C97" s="25" t="str">
        <f>VLOOKUP(Table3[[#This Row],[EMPLOYEE NAME]],Employees[[Employee Name]:[Office]],6)</f>
        <v>REGULAR</v>
      </c>
      <c r="I97" s="27">
        <f>SUM(Table3[[#This Row],['# SICK LEAVE]:['#OTHERS]])</f>
        <v>0</v>
      </c>
    </row>
    <row r="98" spans="1:9" ht="29.45" customHeight="1" x14ac:dyDescent="0.3">
      <c r="A98">
        <f t="shared" si="1"/>
        <v>93</v>
      </c>
      <c r="B98" t="str">
        <f>IF(ISBLANK('List of Employees'!B121),"",'List of Employees'!B121)</f>
        <v>BOFILL ERNA P.</v>
      </c>
      <c r="C98" s="25" t="str">
        <f>VLOOKUP(Table3[[#This Row],[EMPLOYEE NAME]],Employees[[Employee Name]:[Office]],6)</f>
        <v>REGULAR</v>
      </c>
      <c r="I98" s="27">
        <f>SUM(Table3[[#This Row],['# SICK LEAVE]:['#OTHERS]])</f>
        <v>0</v>
      </c>
    </row>
    <row r="99" spans="1:9" ht="29.45" customHeight="1" x14ac:dyDescent="0.3">
      <c r="A99">
        <f t="shared" si="1"/>
        <v>94</v>
      </c>
      <c r="B99" t="str">
        <f>IF(ISBLANK('List of Employees'!B122),"",'List of Employees'!B122)</f>
        <v>BORJA EDWIN G.</v>
      </c>
      <c r="C99" s="25" t="str">
        <f>VLOOKUP(Table3[[#This Row],[EMPLOYEE NAME]],Employees[[Employee Name]:[Office]],6)</f>
        <v>REGULAR</v>
      </c>
      <c r="I99" s="27">
        <f>SUM(Table3[[#This Row],['# SICK LEAVE]:['#OTHERS]])</f>
        <v>0</v>
      </c>
    </row>
    <row r="100" spans="1:9" ht="29.45" customHeight="1" x14ac:dyDescent="0.3">
      <c r="A100">
        <f t="shared" si="1"/>
        <v>95</v>
      </c>
      <c r="B100" t="str">
        <f>IF(ISBLANK('List of Employees'!B123),"",'List of Employees'!B123)</f>
        <v>BORJA NECY M.</v>
      </c>
      <c r="C100" s="25" t="str">
        <f>VLOOKUP(Table3[[#This Row],[EMPLOYEE NAME]],Employees[[Employee Name]:[Office]],6)</f>
        <v>REGULAR</v>
      </c>
      <c r="I100" s="27">
        <f>SUM(Table3[[#This Row],['# SICK LEAVE]:['#OTHERS]])</f>
        <v>0</v>
      </c>
    </row>
    <row r="101" spans="1:9" ht="29.45" customHeight="1" x14ac:dyDescent="0.3">
      <c r="A101">
        <f t="shared" si="1"/>
        <v>96</v>
      </c>
      <c r="B101" t="str">
        <f>IF(ISBLANK('List of Employees'!B124),"",'List of Employees'!B124)</f>
        <v>BRIZUELA LENIE E.</v>
      </c>
      <c r="C101" s="25" t="str">
        <f>VLOOKUP(Table3[[#This Row],[EMPLOYEE NAME]],Employees[[Employee Name]:[Office]],6)</f>
        <v>CASUAL</v>
      </c>
      <c r="I101" s="27">
        <f>SUM(Table3[[#This Row],['# SICK LEAVE]:['#OTHERS]])</f>
        <v>0</v>
      </c>
    </row>
    <row r="102" spans="1:9" ht="29.45" customHeight="1" x14ac:dyDescent="0.3">
      <c r="A102">
        <f t="shared" si="1"/>
        <v>97</v>
      </c>
      <c r="B102" t="str">
        <f>IF(ISBLANK('List of Employees'!B125),"",'List of Employees'!B125)</f>
        <v>BRON FLORENCIO L.</v>
      </c>
      <c r="C102" s="25" t="str">
        <f>VLOOKUP(Table3[[#This Row],[EMPLOYEE NAME]],Employees[[Employee Name]:[Office]],6)</f>
        <v>CASUAL</v>
      </c>
      <c r="I102" s="27">
        <f>SUM(Table3[[#This Row],['# SICK LEAVE]:['#OTHERS]])</f>
        <v>0</v>
      </c>
    </row>
    <row r="103" spans="1:9" ht="29.45" customHeight="1" x14ac:dyDescent="0.3">
      <c r="A103">
        <f t="shared" si="1"/>
        <v>98</v>
      </c>
      <c r="B103" t="str">
        <f>IF(ISBLANK('List of Employees'!B126),"",'List of Employees'!B126)</f>
        <v>BUGARIN MA. ANA M.</v>
      </c>
      <c r="C103" s="25" t="str">
        <f>VLOOKUP(Table3[[#This Row],[EMPLOYEE NAME]],Employees[[Employee Name]:[Office]],6)</f>
        <v>REGULAR</v>
      </c>
      <c r="I103" s="27">
        <f>SUM(Table3[[#This Row],['# SICK LEAVE]:['#OTHERS]])</f>
        <v>0</v>
      </c>
    </row>
    <row r="104" spans="1:9" ht="29.45" customHeight="1" x14ac:dyDescent="0.3">
      <c r="A104">
        <f t="shared" si="1"/>
        <v>99</v>
      </c>
      <c r="B104" t="str">
        <f>IF(ISBLANK('List of Employees'!B127),"",'List of Employees'!B127)</f>
        <v>BUNGCASAN REGINALDO JR. B.</v>
      </c>
      <c r="C104" s="25" t="str">
        <f>VLOOKUP(Table3[[#This Row],[EMPLOYEE NAME]],Employees[[Employee Name]:[Office]],6)</f>
        <v>REGULAR</v>
      </c>
      <c r="I104" s="27">
        <f>SUM(Table3[[#This Row],['# SICK LEAVE]:['#OTHERS]])</f>
        <v>0</v>
      </c>
    </row>
    <row r="105" spans="1:9" ht="29.45" customHeight="1" x14ac:dyDescent="0.3">
      <c r="A105">
        <f t="shared" si="1"/>
        <v>100</v>
      </c>
      <c r="B105" t="str">
        <f>IF(ISBLANK('List of Employees'!B128),"",'List of Employees'!B128)</f>
        <v>BURAZON CARIDAD A.</v>
      </c>
      <c r="C105" s="25" t="str">
        <f>VLOOKUP(Table3[[#This Row],[EMPLOYEE NAME]],Employees[[Employee Name]:[Office]],6)</f>
        <v>REGULAR</v>
      </c>
      <c r="I105" s="27">
        <f>SUM(Table3[[#This Row],['# SICK LEAVE]:['#OTHERS]])</f>
        <v>0</v>
      </c>
    </row>
    <row r="106" spans="1:9" ht="29.45" customHeight="1" x14ac:dyDescent="0.3">
      <c r="A106">
        <f t="shared" si="1"/>
        <v>101</v>
      </c>
      <c r="B106" t="str">
        <f>IF(ISBLANK('List of Employees'!B129),"",'List of Employees'!B129)</f>
        <v>BUTALON DIANNE H.</v>
      </c>
      <c r="C106" s="25" t="str">
        <f>VLOOKUP(Table3[[#This Row],[EMPLOYEE NAME]],Employees[[Employee Name]:[Office]],6)</f>
        <v>CASUAL</v>
      </c>
      <c r="I106" s="27">
        <f>SUM(Table3[[#This Row],['# SICK LEAVE]:['#OTHERS]])</f>
        <v>0</v>
      </c>
    </row>
    <row r="107" spans="1:9" ht="29.45" customHeight="1" x14ac:dyDescent="0.3">
      <c r="A107">
        <f t="shared" si="1"/>
        <v>102</v>
      </c>
      <c r="B107" t="str">
        <f>IF(ISBLANK('List of Employees'!B130),"",'List of Employees'!B130)</f>
        <v>CABANLIT ZOSIMA M.</v>
      </c>
      <c r="C107" s="25" t="str">
        <f>VLOOKUP(Table3[[#This Row],[EMPLOYEE NAME]],Employees[[Employee Name]:[Office]],6)</f>
        <v>CASUAL</v>
      </c>
      <c r="I107" s="27">
        <f>SUM(Table3[[#This Row],['# SICK LEAVE]:['#OTHERS]])</f>
        <v>0</v>
      </c>
    </row>
    <row r="108" spans="1:9" ht="29.45" customHeight="1" x14ac:dyDescent="0.3">
      <c r="A108">
        <f t="shared" si="1"/>
        <v>103</v>
      </c>
      <c r="B108" t="str">
        <f>IF(ISBLANK('List of Employees'!B133),"",'List of Employees'!B133)</f>
        <v>CABANTING AIRA P.</v>
      </c>
      <c r="C108" s="25" t="str">
        <f>VLOOKUP(Table3[[#This Row],[EMPLOYEE NAME]],Employees[[Employee Name]:[Office]],6)</f>
        <v>CASUAL</v>
      </c>
      <c r="I108" s="27">
        <f>SUM(Table3[[#This Row],['# SICK LEAVE]:['#OTHERS]])</f>
        <v>0</v>
      </c>
    </row>
    <row r="109" spans="1:9" ht="29.45" customHeight="1" x14ac:dyDescent="0.3">
      <c r="A109">
        <f t="shared" si="1"/>
        <v>104</v>
      </c>
      <c r="B109" t="str">
        <f>IF(ISBLANK('List of Employees'!B134),"",'List of Employees'!B134)</f>
        <v>CACAO ANDREA F.</v>
      </c>
      <c r="C109" s="25" t="str">
        <f>VLOOKUP(Table3[[#This Row],[EMPLOYEE NAME]],Employees[[Employee Name]:[Office]],6)</f>
        <v>REGULAR</v>
      </c>
      <c r="I109" s="27">
        <f>SUM(Table3[[#This Row],['# SICK LEAVE]:['#OTHERS]])</f>
        <v>0</v>
      </c>
    </row>
    <row r="110" spans="1:9" ht="29.45" customHeight="1" x14ac:dyDescent="0.3">
      <c r="A110">
        <f t="shared" si="1"/>
        <v>105</v>
      </c>
      <c r="B110" t="str">
        <f>IF(ISBLANK('List of Employees'!B135),"",'List of Employees'!B135)</f>
        <v>CAGUICLA JO HAENA D.</v>
      </c>
      <c r="C110" s="25" t="str">
        <f>VLOOKUP(Table3[[#This Row],[EMPLOYEE NAME]],Employees[[Employee Name]:[Office]],6)</f>
        <v>JOBCON</v>
      </c>
      <c r="I110" s="27">
        <f>SUM(Table3[[#This Row],['# SICK LEAVE]:['#OTHERS]])</f>
        <v>0</v>
      </c>
    </row>
    <row r="111" spans="1:9" ht="29.45" customHeight="1" x14ac:dyDescent="0.3">
      <c r="A111">
        <f t="shared" si="1"/>
        <v>106</v>
      </c>
      <c r="B111" t="str">
        <f>IF(ISBLANK('List of Employees'!B136),"",'List of Employees'!B136)</f>
        <v>CAGUITLA ELSA A.</v>
      </c>
      <c r="C111" s="25" t="str">
        <f>VLOOKUP(Table3[[#This Row],[EMPLOYEE NAME]],Employees[[Employee Name]:[Office]],6)</f>
        <v>CASUAL</v>
      </c>
      <c r="I111" s="27">
        <f>SUM(Table3[[#This Row],['# SICK LEAVE]:['#OTHERS]])</f>
        <v>0</v>
      </c>
    </row>
    <row r="112" spans="1:9" ht="29.45" customHeight="1" x14ac:dyDescent="0.3">
      <c r="A112">
        <f t="shared" si="1"/>
        <v>107</v>
      </c>
      <c r="B112" t="str">
        <f>IF(ISBLANK('List of Employees'!B137),"",'List of Employees'!B137)</f>
        <v>CAGUITLA GEMINIANO M.</v>
      </c>
      <c r="C112" s="25" t="str">
        <f>VLOOKUP(Table3[[#This Row],[EMPLOYEE NAME]],Employees[[Employee Name]:[Office]],6)</f>
        <v>CASUAL</v>
      </c>
      <c r="I112" s="27">
        <f>SUM(Table3[[#This Row],['# SICK LEAVE]:['#OTHERS]])</f>
        <v>0</v>
      </c>
    </row>
    <row r="113" spans="1:9" ht="29.45" customHeight="1" x14ac:dyDescent="0.3">
      <c r="A113">
        <f t="shared" si="1"/>
        <v>108</v>
      </c>
      <c r="B113" t="str">
        <f>IF(ISBLANK('List of Employees'!B138),"",'List of Employees'!B138)</f>
        <v>CAJAS MINA H.</v>
      </c>
      <c r="C113" s="25" t="str">
        <f>VLOOKUP(Table3[[#This Row],[EMPLOYEE NAME]],Employees[[Employee Name]:[Office]],6)</f>
        <v>CASUAL</v>
      </c>
      <c r="I113" s="27">
        <f>SUM(Table3[[#This Row],['# SICK LEAVE]:['#OTHERS]])</f>
        <v>0</v>
      </c>
    </row>
    <row r="114" spans="1:9" ht="29.45" customHeight="1" x14ac:dyDescent="0.3">
      <c r="A114">
        <f t="shared" si="1"/>
        <v>109</v>
      </c>
      <c r="B114" t="str">
        <f>IF(ISBLANK('List of Employees'!B139),"",'List of Employees'!B139)</f>
        <v>CALANOG ALMA P.</v>
      </c>
      <c r="C114" s="25" t="str">
        <f>VLOOKUP(Table3[[#This Row],[EMPLOYEE NAME]],Employees[[Employee Name]:[Office]],6)</f>
        <v>REGULAR</v>
      </c>
      <c r="I114" s="27">
        <f>SUM(Table3[[#This Row],['# SICK LEAVE]:['#OTHERS]])</f>
        <v>0</v>
      </c>
    </row>
    <row r="115" spans="1:9" ht="29.45" customHeight="1" x14ac:dyDescent="0.3">
      <c r="A115">
        <f t="shared" si="1"/>
        <v>110</v>
      </c>
      <c r="B115" t="str">
        <f>IF(ISBLANK('List of Employees'!B140),"",'List of Employees'!B140)</f>
        <v>CALANOG EUGENE V.</v>
      </c>
      <c r="C115" s="25" t="str">
        <f>VLOOKUP(Table3[[#This Row],[EMPLOYEE NAME]],Employees[[Employee Name]:[Office]],6)</f>
        <v>REGULAR</v>
      </c>
      <c r="I115" s="27">
        <f>SUM(Table3[[#This Row],['# SICK LEAVE]:['#OTHERS]])</f>
        <v>0</v>
      </c>
    </row>
    <row r="116" spans="1:9" ht="29.45" customHeight="1" x14ac:dyDescent="0.3">
      <c r="A116">
        <f t="shared" si="1"/>
        <v>111</v>
      </c>
      <c r="B116" t="str">
        <f>IF(ISBLANK('List of Employees'!B141),"",'List of Employees'!B141)</f>
        <v>CAMERO PEDRITO C.</v>
      </c>
      <c r="C116" s="25" t="str">
        <f>VLOOKUP(Table3[[#This Row],[EMPLOYEE NAME]],Employees[[Employee Name]:[Office]],6)</f>
        <v>CASUAL</v>
      </c>
      <c r="I116" s="27">
        <f>SUM(Table3[[#This Row],['# SICK LEAVE]:['#OTHERS]])</f>
        <v>0</v>
      </c>
    </row>
    <row r="117" spans="1:9" ht="29.45" customHeight="1" x14ac:dyDescent="0.3">
      <c r="A117">
        <f t="shared" si="1"/>
        <v>112</v>
      </c>
      <c r="B117" t="str">
        <f>IF(ISBLANK('List of Employees'!B142),"",'List of Employees'!B142)</f>
        <v>CANDELARIA DANILO M.</v>
      </c>
      <c r="C117" s="25" t="str">
        <f>VLOOKUP(Table3[[#This Row],[EMPLOYEE NAME]],Employees[[Employee Name]:[Office]],6)</f>
        <v>REGULAR</v>
      </c>
      <c r="I117" s="27">
        <f>SUM(Table3[[#This Row],['# SICK LEAVE]:['#OTHERS]])</f>
        <v>0</v>
      </c>
    </row>
    <row r="118" spans="1:9" ht="29.45" customHeight="1" x14ac:dyDescent="0.3">
      <c r="A118">
        <f t="shared" si="1"/>
        <v>113</v>
      </c>
      <c r="B118" t="str">
        <f>IF(ISBLANK('List of Employees'!B145),"",'List of Employees'!B145)</f>
        <v>CARAAN ANNABELLE F.</v>
      </c>
      <c r="C118" s="25" t="str">
        <f>VLOOKUP(Table3[[#This Row],[EMPLOYEE NAME]],Employees[[Employee Name]:[Office]],6)</f>
        <v>REGULAR</v>
      </c>
      <c r="I118" s="27">
        <f>SUM(Table3[[#This Row],['# SICK LEAVE]:['#OTHERS]])</f>
        <v>0</v>
      </c>
    </row>
    <row r="119" spans="1:9" ht="29.45" customHeight="1" x14ac:dyDescent="0.3">
      <c r="A119">
        <f t="shared" si="1"/>
        <v>114</v>
      </c>
      <c r="B119" t="str">
        <f>IF(ISBLANK('List of Employees'!B146),"",'List of Employees'!B146)</f>
        <v>CARAAN FELIX M.</v>
      </c>
      <c r="C119" s="25" t="str">
        <f>VLOOKUP(Table3[[#This Row],[EMPLOYEE NAME]],Employees[[Employee Name]:[Office]],6)</f>
        <v>REGULAR</v>
      </c>
      <c r="I119" s="27">
        <f>SUM(Table3[[#This Row],['# SICK LEAVE]:['#OTHERS]])</f>
        <v>0</v>
      </c>
    </row>
    <row r="120" spans="1:9" ht="29.45" customHeight="1" x14ac:dyDescent="0.3">
      <c r="A120">
        <f t="shared" si="1"/>
        <v>115</v>
      </c>
      <c r="B120" t="str">
        <f>IF(ISBLANK('List of Employees'!B147),"",'List of Employees'!B147)</f>
        <v>CARAAN JOSEPHINE M.</v>
      </c>
      <c r="C120" s="25">
        <f>VLOOKUP(Table3[[#This Row],[EMPLOYEE NAME]],Employees[[Employee Name]:[Office]],6)</f>
        <v>0</v>
      </c>
      <c r="I120" s="27">
        <f>SUM(Table3[[#This Row],['# SICK LEAVE]:['#OTHERS]])</f>
        <v>0</v>
      </c>
    </row>
    <row r="121" spans="1:9" ht="29.45" customHeight="1" x14ac:dyDescent="0.3">
      <c r="A121">
        <f t="shared" si="1"/>
        <v>116</v>
      </c>
      <c r="B121" t="str">
        <f>IF(ISBLANK('List of Employees'!B148),"",'List of Employees'!B148)</f>
        <v>CARLITO ELENA M.</v>
      </c>
      <c r="C121" s="25" t="str">
        <f>VLOOKUP(Table3[[#This Row],[EMPLOYEE NAME]],Employees[[Employee Name]:[Office]],6)</f>
        <v>CASUAL</v>
      </c>
      <c r="I121" s="27">
        <f>SUM(Table3[[#This Row],['# SICK LEAVE]:['#OTHERS]])</f>
        <v>0</v>
      </c>
    </row>
    <row r="122" spans="1:9" ht="29.45" customHeight="1" x14ac:dyDescent="0.3">
      <c r="A122">
        <f t="shared" si="1"/>
        <v>117</v>
      </c>
      <c r="B122" t="str">
        <f>IF(ISBLANK('List of Employees'!B149),"",'List of Employees'!B149)</f>
        <v>CARMONA REMY M.</v>
      </c>
      <c r="C122" s="25" t="str">
        <f>VLOOKUP(Table3[[#This Row],[EMPLOYEE NAME]],Employees[[Employee Name]:[Office]],6)</f>
        <v>REGULAR</v>
      </c>
      <c r="I122" s="27">
        <f>SUM(Table3[[#This Row],['# SICK LEAVE]:['#OTHERS]])</f>
        <v>0</v>
      </c>
    </row>
    <row r="123" spans="1:9" ht="29.45" customHeight="1" x14ac:dyDescent="0.3">
      <c r="A123">
        <f t="shared" si="1"/>
        <v>118</v>
      </c>
      <c r="B123" t="str">
        <f>IF(ISBLANK('List of Employees'!B151),"",'List of Employees'!B151)</f>
        <v xml:space="preserve">CASTILLO ROBENSON  </v>
      </c>
      <c r="C123" s="25" t="str">
        <f>VLOOKUP(Table3[[#This Row],[EMPLOYEE NAME]],Employees[[Employee Name]:[Office]],6)</f>
        <v>CASUAL</v>
      </c>
      <c r="I123" s="27">
        <f>SUM(Table3[[#This Row],['# SICK LEAVE]:['#OTHERS]])</f>
        <v>0</v>
      </c>
    </row>
    <row r="124" spans="1:9" ht="29.45" customHeight="1" x14ac:dyDescent="0.3">
      <c r="A124">
        <f t="shared" si="1"/>
        <v>119</v>
      </c>
      <c r="B124" t="str">
        <f>IF(ISBLANK('List of Employees'!B152),"",'List of Employees'!B152)</f>
        <v>CASTRO VIVIAN A.</v>
      </c>
      <c r="C124" s="25" t="str">
        <f>VLOOKUP(Table3[[#This Row],[EMPLOYEE NAME]],Employees[[Employee Name]:[Office]],6)</f>
        <v>REGULAR</v>
      </c>
      <c r="I124" s="27">
        <f>SUM(Table3[[#This Row],['# SICK LEAVE]:['#OTHERS]])</f>
        <v>0</v>
      </c>
    </row>
    <row r="125" spans="1:9" ht="29.45" customHeight="1" x14ac:dyDescent="0.3">
      <c r="A125">
        <f t="shared" si="1"/>
        <v>120</v>
      </c>
      <c r="B125" t="str">
        <f>IF(ISBLANK('List of Employees'!B154),"",'List of Employees'!B154)</f>
        <v>CAUSAREN JOHN ROBERT C.</v>
      </c>
      <c r="C125" s="25">
        <f>VLOOKUP(Table3[[#This Row],[EMPLOYEE NAME]],Employees[[Employee Name]:[Office]],6)</f>
        <v>0</v>
      </c>
      <c r="I125" s="27">
        <f>SUM(Table3[[#This Row],['# SICK LEAVE]:['#OTHERS]])</f>
        <v>0</v>
      </c>
    </row>
    <row r="126" spans="1:9" ht="29.45" customHeight="1" x14ac:dyDescent="0.3">
      <c r="A126">
        <f t="shared" si="1"/>
        <v>121</v>
      </c>
      <c r="B126" t="str">
        <f>IF(ISBLANK('List of Employees'!B155),"",'List of Employees'!B155)</f>
        <v>CESICAR JOCHELLE JOAN S.</v>
      </c>
      <c r="C126" s="25" t="str">
        <f>VLOOKUP(Table3[[#This Row],[EMPLOYEE NAME]],Employees[[Employee Name]:[Office]],6)</f>
        <v>CASUAL</v>
      </c>
      <c r="I126" s="27">
        <f>SUM(Table3[[#This Row],['# SICK LEAVE]:['#OTHERS]])</f>
        <v>0</v>
      </c>
    </row>
    <row r="127" spans="1:9" ht="29.45" customHeight="1" x14ac:dyDescent="0.3">
      <c r="A127">
        <f t="shared" si="1"/>
        <v>122</v>
      </c>
      <c r="B127" t="str">
        <f>IF(ISBLANK('List of Employees'!B156),"",'List of Employees'!B156)</f>
        <v>CHACON ELISA G.</v>
      </c>
      <c r="C127" s="25" t="str">
        <f>VLOOKUP(Table3[[#This Row],[EMPLOYEE NAME]],Employees[[Employee Name]:[Office]],6)</f>
        <v>REGULAR</v>
      </c>
      <c r="I127" s="27">
        <f>SUM(Table3[[#This Row],['# SICK LEAVE]:['#OTHERS]])</f>
        <v>0</v>
      </c>
    </row>
    <row r="128" spans="1:9" ht="29.45" customHeight="1" x14ac:dyDescent="0.3">
      <c r="A128">
        <f t="shared" si="1"/>
        <v>123</v>
      </c>
      <c r="B128" t="str">
        <f>IF(ISBLANK('List of Employees'!B158),"",'List of Employees'!B158)</f>
        <v>COLETO ASHLEY M.</v>
      </c>
      <c r="C128" s="25" t="str">
        <f>VLOOKUP(Table3[[#This Row],[EMPLOYEE NAME]],Employees[[Employee Name]:[Office]],6)</f>
        <v>CASUAL</v>
      </c>
      <c r="I128" s="27">
        <f>SUM(Table3[[#This Row],['# SICK LEAVE]:['#OTHERS]])</f>
        <v>0</v>
      </c>
    </row>
    <row r="129" spans="1:9" ht="29.45" customHeight="1" x14ac:dyDescent="0.3">
      <c r="A129">
        <f t="shared" si="1"/>
        <v>124</v>
      </c>
      <c r="B129" t="str">
        <f>IF(ISBLANK('List of Employees'!B161),"",'List of Employees'!B161)</f>
        <v>CONSTANTE FLORAVILLA R.</v>
      </c>
      <c r="C129" s="25" t="str">
        <f>VLOOKUP(Table3[[#This Row],[EMPLOYEE NAME]],Employees[[Employee Name]:[Office]],6)</f>
        <v>REGULAR</v>
      </c>
      <c r="I129" s="27">
        <f>SUM(Table3[[#This Row],['# SICK LEAVE]:['#OTHERS]])</f>
        <v>0</v>
      </c>
    </row>
    <row r="130" spans="1:9" ht="29.45" customHeight="1" x14ac:dyDescent="0.3">
      <c r="A130">
        <f t="shared" si="1"/>
        <v>125</v>
      </c>
      <c r="B130" t="str">
        <f>IF(ISBLANK('List of Employees'!B162),"",'List of Employees'!B162)</f>
        <v>CONSTANTE HERBERT F.</v>
      </c>
      <c r="C130" s="25">
        <f>VLOOKUP(Table3[[#This Row],[EMPLOYEE NAME]],Employees[[Employee Name]:[Office]],6)</f>
        <v>0</v>
      </c>
      <c r="I130" s="27">
        <f>SUM(Table3[[#This Row],['# SICK LEAVE]:['#OTHERS]])</f>
        <v>0</v>
      </c>
    </row>
    <row r="131" spans="1:9" ht="29.45" customHeight="1" x14ac:dyDescent="0.3">
      <c r="A131">
        <f t="shared" si="1"/>
        <v>126</v>
      </c>
      <c r="B131" t="str">
        <f>IF(ISBLANK('List of Employees'!B163),"",'List of Employees'!B163)</f>
        <v>CONTEMPRATO JOHANES D.</v>
      </c>
      <c r="C131" s="25">
        <f>VLOOKUP(Table3[[#This Row],[EMPLOYEE NAME]],Employees[[Employee Name]:[Office]],6)</f>
        <v>0</v>
      </c>
      <c r="I131" s="27">
        <f>SUM(Table3[[#This Row],['# SICK LEAVE]:['#OTHERS]])</f>
        <v>0</v>
      </c>
    </row>
    <row r="132" spans="1:9" ht="29.45" customHeight="1" x14ac:dyDescent="0.3">
      <c r="A132">
        <f t="shared" si="1"/>
        <v>127</v>
      </c>
      <c r="B132" t="str">
        <f>IF(ISBLANK('List of Employees'!B164),"",'List of Employees'!B164)</f>
        <v>CONTRERAS ALEJANDRO M.</v>
      </c>
      <c r="C132" s="25" t="str">
        <f>VLOOKUP(Table3[[#This Row],[EMPLOYEE NAME]],Employees[[Employee Name]:[Office]],6)</f>
        <v>CASUAL</v>
      </c>
      <c r="I132" s="27">
        <f>SUM(Table3[[#This Row],['# SICK LEAVE]:['#OTHERS]])</f>
        <v>0</v>
      </c>
    </row>
    <row r="133" spans="1:9" ht="29.45" customHeight="1" x14ac:dyDescent="0.3">
      <c r="A133">
        <f t="shared" si="1"/>
        <v>128</v>
      </c>
      <c r="B133" t="str">
        <f>IF(ISBLANK('List of Employees'!B165),"",'List of Employees'!B165)</f>
        <v>CONTRERAS ALLAN B.</v>
      </c>
      <c r="C133" s="25" t="str">
        <f>VLOOKUP(Table3[[#This Row],[EMPLOYEE NAME]],Employees[[Employee Name]:[Office]],6)</f>
        <v>CASUAL</v>
      </c>
      <c r="I133" s="27">
        <f>SUM(Table3[[#This Row],['# SICK LEAVE]:['#OTHERS]])</f>
        <v>0</v>
      </c>
    </row>
    <row r="134" spans="1:9" ht="29.45" customHeight="1" x14ac:dyDescent="0.3">
      <c r="A134">
        <f t="shared" ref="A134:A197" si="2">IF(ISBLANK(B134),"",ROW(A129))</f>
        <v>129</v>
      </c>
      <c r="B134" t="str">
        <f>IF(ISBLANK('List of Employees'!B166),"",'List of Employees'!B166)</f>
        <v>CONTRERAS SARAH JANE P.</v>
      </c>
      <c r="C134" s="25" t="str">
        <f>VLOOKUP(Table3[[#This Row],[EMPLOYEE NAME]],Employees[[Employee Name]:[Office]],6)</f>
        <v>CASUAL</v>
      </c>
      <c r="I134" s="27">
        <f>SUM(Table3[[#This Row],['# SICK LEAVE]:['#OTHERS]])</f>
        <v>0</v>
      </c>
    </row>
    <row r="135" spans="1:9" ht="29.45" customHeight="1" x14ac:dyDescent="0.3">
      <c r="A135">
        <f t="shared" si="2"/>
        <v>130</v>
      </c>
      <c r="B135" t="str">
        <f>IF(ISBLANK('List of Employees'!B168),"",'List of Employees'!B168)</f>
        <v>CORTEZ CHERIELYN B.</v>
      </c>
      <c r="C135" s="25">
        <f>VLOOKUP(Table3[[#This Row],[EMPLOYEE NAME]],Employees[[Employee Name]:[Office]],6)</f>
        <v>0</v>
      </c>
      <c r="I135" s="27">
        <f>SUM(Table3[[#This Row],['# SICK LEAVE]:['#OTHERS]])</f>
        <v>0</v>
      </c>
    </row>
    <row r="136" spans="1:9" ht="29.45" customHeight="1" x14ac:dyDescent="0.3">
      <c r="A136">
        <f t="shared" si="2"/>
        <v>131</v>
      </c>
      <c r="B136" t="str">
        <f>IF(ISBLANK('List of Employees'!B169),"",'List of Employees'!B169)</f>
        <v>CORTEZ FIDELA B.</v>
      </c>
      <c r="C136" s="25" t="str">
        <f>VLOOKUP(Table3[[#This Row],[EMPLOYEE NAME]],Employees[[Employee Name]:[Office]],6)</f>
        <v>REGULAR</v>
      </c>
      <c r="I136" s="27">
        <f>SUM(Table3[[#This Row],['# SICK LEAVE]:['#OTHERS]])</f>
        <v>0</v>
      </c>
    </row>
    <row r="137" spans="1:9" ht="29.45" customHeight="1" x14ac:dyDescent="0.3">
      <c r="A137">
        <f t="shared" si="2"/>
        <v>132</v>
      </c>
      <c r="B137" t="str">
        <f>IF(ISBLANK('List of Employees'!B170),"",'List of Employees'!B170)</f>
        <v>CORTEZ MARCOS NOEL A.</v>
      </c>
      <c r="C137" s="25" t="str">
        <f>VLOOKUP(Table3[[#This Row],[EMPLOYEE NAME]],Employees[[Employee Name]:[Office]],6)</f>
        <v>REGULAR</v>
      </c>
      <c r="I137" s="27">
        <f>SUM(Table3[[#This Row],['# SICK LEAVE]:['#OTHERS]])</f>
        <v>0</v>
      </c>
    </row>
    <row r="138" spans="1:9" ht="29.45" customHeight="1" x14ac:dyDescent="0.3">
      <c r="A138">
        <f t="shared" si="2"/>
        <v>133</v>
      </c>
      <c r="B138" t="str">
        <f>IF(ISBLANK('List of Employees'!B171),"",'List of Employees'!B171)</f>
        <v>CORTEZ NERIFE H.</v>
      </c>
      <c r="C138" s="25" t="str">
        <f>VLOOKUP(Table3[[#This Row],[EMPLOYEE NAME]],Employees[[Employee Name]:[Office]],6)</f>
        <v>REGULAR</v>
      </c>
      <c r="I138" s="27">
        <f>SUM(Table3[[#This Row],['# SICK LEAVE]:['#OTHERS]])</f>
        <v>0</v>
      </c>
    </row>
    <row r="139" spans="1:9" ht="29.45" customHeight="1" x14ac:dyDescent="0.3">
      <c r="A139">
        <f t="shared" si="2"/>
        <v>134</v>
      </c>
      <c r="B139" t="str">
        <f>IF(ISBLANK('List of Employees'!B172),"",'List of Employees'!B172)</f>
        <v>COSA PAOLA GRACE P.</v>
      </c>
      <c r="C139" s="25" t="str">
        <f>VLOOKUP(Table3[[#This Row],[EMPLOYEE NAME]],Employees[[Employee Name]:[Office]],6)</f>
        <v>CASUAL</v>
      </c>
      <c r="I139" s="27">
        <f>SUM(Table3[[#This Row],['# SICK LEAVE]:['#OTHERS]])</f>
        <v>0</v>
      </c>
    </row>
    <row r="140" spans="1:9" ht="29.45" customHeight="1" x14ac:dyDescent="0.3">
      <c r="A140">
        <f t="shared" si="2"/>
        <v>135</v>
      </c>
      <c r="B140" t="str">
        <f>IF(ISBLANK('List of Employees'!B173),"",'List of Employees'!B173)</f>
        <v xml:space="preserve">COSINO RIMWELL  </v>
      </c>
      <c r="C140" s="25" t="str">
        <f>VLOOKUP(Table3[[#This Row],[EMPLOYEE NAME]],Employees[[Employee Name]:[Office]],6)</f>
        <v>CASUAL</v>
      </c>
      <c r="I140" s="27">
        <f>SUM(Table3[[#This Row],['# SICK LEAVE]:['#OTHERS]])</f>
        <v>0</v>
      </c>
    </row>
    <row r="141" spans="1:9" ht="29.45" customHeight="1" x14ac:dyDescent="0.3">
      <c r="A141">
        <f t="shared" si="2"/>
        <v>136</v>
      </c>
      <c r="B141" t="str">
        <f>IF(ISBLANK('List of Employees'!B174),"",'List of Employees'!B174)</f>
        <v>COSME CORAZON O.</v>
      </c>
      <c r="C141" s="25" t="str">
        <f>VLOOKUP(Table3[[#This Row],[EMPLOYEE NAME]],Employees[[Employee Name]:[Office]],6)</f>
        <v>CASUAL</v>
      </c>
      <c r="I141" s="27">
        <f>SUM(Table3[[#This Row],['# SICK LEAVE]:['#OTHERS]])</f>
        <v>0</v>
      </c>
    </row>
    <row r="142" spans="1:9" ht="29.45" customHeight="1" x14ac:dyDescent="0.3">
      <c r="A142">
        <f t="shared" si="2"/>
        <v>137</v>
      </c>
      <c r="B142" t="str">
        <f>IF(ISBLANK('List of Employees'!B175),"",'List of Employees'!B175)</f>
        <v>COSME MA VICTORIA M.</v>
      </c>
      <c r="C142" s="25" t="str">
        <f>VLOOKUP(Table3[[#This Row],[EMPLOYEE NAME]],Employees[[Employee Name]:[Office]],6)</f>
        <v>REGULAR</v>
      </c>
      <c r="I142" s="27">
        <f>SUM(Table3[[#This Row],['# SICK LEAVE]:['#OTHERS]])</f>
        <v>0</v>
      </c>
    </row>
    <row r="143" spans="1:9" ht="29.45" customHeight="1" x14ac:dyDescent="0.3">
      <c r="A143">
        <f t="shared" si="2"/>
        <v>138</v>
      </c>
      <c r="B143" t="str">
        <f>IF(ISBLANK('List of Employees'!B176),"",'List of Employees'!B176)</f>
        <v>COSTANTE  SYLVIA C.</v>
      </c>
      <c r="C143" s="25" t="str">
        <f>VLOOKUP(Table3[[#This Row],[EMPLOYEE NAME]],Employees[[Employee Name]:[Office]],6)</f>
        <v>REGULAR</v>
      </c>
      <c r="I143" s="27">
        <f>SUM(Table3[[#This Row],['# SICK LEAVE]:['#OTHERS]])</f>
        <v>0</v>
      </c>
    </row>
    <row r="144" spans="1:9" ht="29.45" customHeight="1" x14ac:dyDescent="0.3">
      <c r="A144">
        <f t="shared" si="2"/>
        <v>139</v>
      </c>
      <c r="B144" t="str">
        <f>IF(ISBLANK('List of Employees'!B177),"",'List of Employees'!B177)</f>
        <v>COSTANTE HERBERT F.</v>
      </c>
      <c r="C144" s="25" t="str">
        <f>VLOOKUP(Table3[[#This Row],[EMPLOYEE NAME]],Employees[[Employee Name]:[Office]],6)</f>
        <v>JOBCON</v>
      </c>
      <c r="I144" s="27">
        <f>SUM(Table3[[#This Row],['# SICK LEAVE]:['#OTHERS]])</f>
        <v>0</v>
      </c>
    </row>
    <row r="145" spans="1:9" ht="29.45" customHeight="1" x14ac:dyDescent="0.3">
      <c r="A145">
        <f t="shared" si="2"/>
        <v>140</v>
      </c>
      <c r="B145" t="str">
        <f>IF(ISBLANK('List of Employees'!B178),"",'List of Employees'!B178)</f>
        <v>COTONER NELIA C.</v>
      </c>
      <c r="C145" s="25" t="str">
        <f>VLOOKUP(Table3[[#This Row],[EMPLOYEE NAME]],Employees[[Employee Name]:[Office]],6)</f>
        <v>REGULAR</v>
      </c>
      <c r="I145" s="27">
        <f>SUM(Table3[[#This Row],['# SICK LEAVE]:['#OTHERS]])</f>
        <v>0</v>
      </c>
    </row>
    <row r="146" spans="1:9" ht="29.45" customHeight="1" x14ac:dyDescent="0.3">
      <c r="A146">
        <f t="shared" si="2"/>
        <v>141</v>
      </c>
      <c r="B146" t="str">
        <f>IF(ISBLANK('List of Employees'!B179),"",'List of Employees'!B179)</f>
        <v>CREUS SAMUEL A.</v>
      </c>
      <c r="C146" s="25">
        <f>VLOOKUP(Table3[[#This Row],[EMPLOYEE NAME]],Employees[[Employee Name]:[Office]],6)</f>
        <v>0</v>
      </c>
      <c r="I146" s="27">
        <f>SUM(Table3[[#This Row],['# SICK LEAVE]:['#OTHERS]])</f>
        <v>0</v>
      </c>
    </row>
    <row r="147" spans="1:9" ht="29.45" customHeight="1" x14ac:dyDescent="0.3">
      <c r="A147">
        <f t="shared" si="2"/>
        <v>142</v>
      </c>
      <c r="B147" t="str">
        <f>IF(ISBLANK('List of Employees'!B180),"",'List of Employees'!B180)</f>
        <v>CRIZALDO THELMA U.</v>
      </c>
      <c r="C147" s="25" t="str">
        <f>VLOOKUP(Table3[[#This Row],[EMPLOYEE NAME]],Employees[[Employee Name]:[Office]],6)</f>
        <v>REGULAR</v>
      </c>
      <c r="I147" s="27">
        <f>SUM(Table3[[#This Row],['# SICK LEAVE]:['#OTHERS]])</f>
        <v>0</v>
      </c>
    </row>
    <row r="148" spans="1:9" ht="29.45" customHeight="1" x14ac:dyDescent="0.3">
      <c r="A148">
        <f t="shared" si="2"/>
        <v>143</v>
      </c>
      <c r="B148" t="str">
        <f>IF(ISBLANK('List of Employees'!B181),"",'List of Employees'!B181)</f>
        <v>CROOX VALERIE R.</v>
      </c>
      <c r="C148" s="25" t="str">
        <f>VLOOKUP(Table3[[#This Row],[EMPLOYEE NAME]],Employees[[Employee Name]:[Office]],6)</f>
        <v>CASUAL</v>
      </c>
      <c r="I148" s="27">
        <f>SUM(Table3[[#This Row],['# SICK LEAVE]:['#OTHERS]])</f>
        <v>0</v>
      </c>
    </row>
    <row r="149" spans="1:9" ht="29.45" customHeight="1" x14ac:dyDescent="0.3">
      <c r="A149">
        <f t="shared" si="2"/>
        <v>144</v>
      </c>
      <c r="B149" t="str">
        <f>IF(ISBLANK('List of Employees'!B182),"",'List of Employees'!B182)</f>
        <v>CRUZADA MAGDALENA A.</v>
      </c>
      <c r="C149" s="25" t="str">
        <f>VLOOKUP(Table3[[#This Row],[EMPLOYEE NAME]],Employees[[Employee Name]:[Office]],6)</f>
        <v>REGULAR</v>
      </c>
      <c r="I149" s="27">
        <f>SUM(Table3[[#This Row],['# SICK LEAVE]:['#OTHERS]])</f>
        <v>0</v>
      </c>
    </row>
    <row r="150" spans="1:9" ht="29.45" customHeight="1" x14ac:dyDescent="0.3">
      <c r="A150">
        <f t="shared" si="2"/>
        <v>145</v>
      </c>
      <c r="B150" t="str">
        <f>IF(ISBLANK('List of Employees'!B183),"",'List of Employees'!B183)</f>
        <v>CUENO FLOR M.</v>
      </c>
      <c r="C150" s="25" t="str">
        <f>VLOOKUP(Table3[[#This Row],[EMPLOYEE NAME]],Employees[[Employee Name]:[Office]],6)</f>
        <v>CASUAL</v>
      </c>
      <c r="I150" s="27">
        <f>SUM(Table3[[#This Row],['# SICK LEAVE]:['#OTHERS]])</f>
        <v>0</v>
      </c>
    </row>
    <row r="151" spans="1:9" ht="29.45" customHeight="1" x14ac:dyDescent="0.3">
      <c r="A151">
        <f t="shared" si="2"/>
        <v>146</v>
      </c>
      <c r="B151" t="str">
        <f>IF(ISBLANK('List of Employees'!B184),"",'List of Employees'!B184)</f>
        <v>CUIZON DAYLIN M.</v>
      </c>
      <c r="C151" s="25" t="str">
        <f>VLOOKUP(Table3[[#This Row],[EMPLOYEE NAME]],Employees[[Employee Name]:[Office]],6)</f>
        <v>CASUAL</v>
      </c>
      <c r="I151" s="27">
        <f>SUM(Table3[[#This Row],['# SICK LEAVE]:['#OTHERS]])</f>
        <v>0</v>
      </c>
    </row>
    <row r="152" spans="1:9" ht="29.45" customHeight="1" x14ac:dyDescent="0.3">
      <c r="A152">
        <f t="shared" si="2"/>
        <v>147</v>
      </c>
      <c r="B152" t="str">
        <f>IF(ISBLANK('List of Employees'!B186),"",'List of Employees'!B186)</f>
        <v>DAÑO ALMA R.</v>
      </c>
      <c r="C152" s="25" t="str">
        <f>VLOOKUP(Table3[[#This Row],[EMPLOYEE NAME]],Employees[[Employee Name]:[Office]],6)</f>
        <v>REGULAR</v>
      </c>
      <c r="I152" s="27">
        <f>SUM(Table3[[#This Row],['# SICK LEAVE]:['#OTHERS]])</f>
        <v>0</v>
      </c>
    </row>
    <row r="153" spans="1:9" ht="29.45" customHeight="1" x14ac:dyDescent="0.3">
      <c r="A153">
        <f t="shared" si="2"/>
        <v>148</v>
      </c>
      <c r="B153" t="str">
        <f>IF(ISBLANK('List of Employees'!B187),"",'List of Employees'!B187)</f>
        <v>DATU SHIRLEY G.</v>
      </c>
      <c r="C153" s="25" t="str">
        <f>VLOOKUP(Table3[[#This Row],[EMPLOYEE NAME]],Employees[[Employee Name]:[Office]],6)</f>
        <v>CASUAL</v>
      </c>
      <c r="I153" s="27">
        <f>SUM(Table3[[#This Row],['# SICK LEAVE]:['#OTHERS]])</f>
        <v>0</v>
      </c>
    </row>
    <row r="154" spans="1:9" ht="29.45" customHeight="1" x14ac:dyDescent="0.3">
      <c r="A154">
        <f t="shared" si="2"/>
        <v>149</v>
      </c>
      <c r="B154" t="str">
        <f>IF(ISBLANK('List of Employees'!B188),"",'List of Employees'!B188)</f>
        <v>DAVID MELANIE D.</v>
      </c>
      <c r="C154" s="25" t="str">
        <f>VLOOKUP(Table3[[#This Row],[EMPLOYEE NAME]],Employees[[Employee Name]:[Office]],6)</f>
        <v>CASUAL</v>
      </c>
      <c r="I154" s="27">
        <f>SUM(Table3[[#This Row],['# SICK LEAVE]:['#OTHERS]])</f>
        <v>0</v>
      </c>
    </row>
    <row r="155" spans="1:9" ht="29.45" customHeight="1" x14ac:dyDescent="0.3">
      <c r="A155">
        <f t="shared" si="2"/>
        <v>150</v>
      </c>
      <c r="B155" t="str">
        <f>IF(ISBLANK('List of Employees'!B191),"",'List of Employees'!B191)</f>
        <v>DE CASTRO  CHRISTINE JEAN D.</v>
      </c>
      <c r="C155" s="25" t="str">
        <f>VLOOKUP(Table3[[#This Row],[EMPLOYEE NAME]],Employees[[Employee Name]:[Office]],6)</f>
        <v>CASUAL</v>
      </c>
      <c r="I155" s="27">
        <f>SUM(Table3[[#This Row],['# SICK LEAVE]:['#OTHERS]])</f>
        <v>0</v>
      </c>
    </row>
    <row r="156" spans="1:9" ht="29.45" customHeight="1" x14ac:dyDescent="0.3">
      <c r="A156">
        <f t="shared" si="2"/>
        <v>151</v>
      </c>
      <c r="B156" t="str">
        <f>IF(ISBLANK('List of Employees'!B194),"",'List of Employees'!B194)</f>
        <v>DE CASTRO JUANITA M.</v>
      </c>
      <c r="C156" s="25" t="str">
        <f>VLOOKUP(Table3[[#This Row],[EMPLOYEE NAME]],Employees[[Employee Name]:[Office]],6)</f>
        <v>REGULAR</v>
      </c>
      <c r="I156" s="27">
        <f>SUM(Table3[[#This Row],['# SICK LEAVE]:['#OTHERS]])</f>
        <v>0</v>
      </c>
    </row>
    <row r="157" spans="1:9" ht="29.45" customHeight="1" x14ac:dyDescent="0.3">
      <c r="A157">
        <f t="shared" si="2"/>
        <v>152</v>
      </c>
      <c r="B157" t="str">
        <f>IF(ISBLANK('List of Employees'!B195),"",'List of Employees'!B195)</f>
        <v>DE CASTRO MARYLEN A.</v>
      </c>
      <c r="C157" s="25">
        <f>VLOOKUP(Table3[[#This Row],[EMPLOYEE NAME]],Employees[[Employee Name]:[Office]],6)</f>
        <v>0</v>
      </c>
      <c r="I157" s="27">
        <f>SUM(Table3[[#This Row],['# SICK LEAVE]:['#OTHERS]])</f>
        <v>0</v>
      </c>
    </row>
    <row r="158" spans="1:9" ht="29.45" customHeight="1" x14ac:dyDescent="0.3">
      <c r="A158">
        <f t="shared" si="2"/>
        <v>153</v>
      </c>
      <c r="B158" t="str">
        <f>IF(ISBLANK('List of Employees'!B197),"",'List of Employees'!B197)</f>
        <v>DE GRANO LIUSA R.</v>
      </c>
      <c r="C158" s="25" t="str">
        <f>VLOOKUP(Table3[[#This Row],[EMPLOYEE NAME]],Employees[[Employee Name]:[Office]],6)</f>
        <v>REGULAR</v>
      </c>
      <c r="I158" s="27">
        <f>SUM(Table3[[#This Row],['# SICK LEAVE]:['#OTHERS]])</f>
        <v>0</v>
      </c>
    </row>
    <row r="159" spans="1:9" ht="29.45" customHeight="1" x14ac:dyDescent="0.3">
      <c r="A159">
        <f t="shared" si="2"/>
        <v>154</v>
      </c>
      <c r="B159" t="str">
        <f>IF(ISBLANK('List of Employees'!B198),"",'List of Employees'!B198)</f>
        <v>DE GRANO MA. ERLINDA F.</v>
      </c>
      <c r="C159" s="25" t="str">
        <f>VLOOKUP(Table3[[#This Row],[EMPLOYEE NAME]],Employees[[Employee Name]:[Office]],6)</f>
        <v>REGULAR</v>
      </c>
      <c r="I159" s="27">
        <f>SUM(Table3[[#This Row],['# SICK LEAVE]:['#OTHERS]])</f>
        <v>0</v>
      </c>
    </row>
    <row r="160" spans="1:9" ht="29.45" customHeight="1" x14ac:dyDescent="0.3">
      <c r="A160">
        <f t="shared" si="2"/>
        <v>155</v>
      </c>
      <c r="B160" t="str">
        <f>IF(ISBLANK('List of Employees'!B199),"",'List of Employees'!B199)</f>
        <v>DE GUIA MARIVIC B.</v>
      </c>
      <c r="C160" s="25" t="str">
        <f>VLOOKUP(Table3[[#This Row],[EMPLOYEE NAME]],Employees[[Employee Name]:[Office]],6)</f>
        <v>JOBCON</v>
      </c>
      <c r="I160" s="27">
        <f>SUM(Table3[[#This Row],['# SICK LEAVE]:['#OTHERS]])</f>
        <v>0</v>
      </c>
    </row>
    <row r="161" spans="1:9" ht="29.45" customHeight="1" x14ac:dyDescent="0.3">
      <c r="A161">
        <f t="shared" si="2"/>
        <v>156</v>
      </c>
      <c r="B161" t="str">
        <f>IF(ISBLANK('List of Employees'!B200),"",'List of Employees'!B200)</f>
        <v xml:space="preserve">DE GUZMAN CLEMENTE  </v>
      </c>
      <c r="C161" s="25" t="str">
        <f>VLOOKUP(Table3[[#This Row],[EMPLOYEE NAME]],Employees[[Employee Name]:[Office]],6)</f>
        <v>CASUAL</v>
      </c>
      <c r="I161" s="27">
        <f>SUM(Table3[[#This Row],['# SICK LEAVE]:['#OTHERS]])</f>
        <v>0</v>
      </c>
    </row>
    <row r="162" spans="1:9" ht="29.45" customHeight="1" x14ac:dyDescent="0.3">
      <c r="A162">
        <f t="shared" si="2"/>
        <v>157</v>
      </c>
      <c r="B162" t="str">
        <f>IF(ISBLANK('List of Employees'!B201),"",'List of Employees'!B201)</f>
        <v>DE GUZMAN RONALD ANDREW G.</v>
      </c>
      <c r="C162" s="25" t="str">
        <f>VLOOKUP(Table3[[#This Row],[EMPLOYEE NAME]],Employees[[Employee Name]:[Office]],6)</f>
        <v>REGULAR</v>
      </c>
      <c r="I162" s="27">
        <f>SUM(Table3[[#This Row],['# SICK LEAVE]:['#OTHERS]])</f>
        <v>0</v>
      </c>
    </row>
    <row r="163" spans="1:9" ht="29.45" customHeight="1" x14ac:dyDescent="0.3">
      <c r="A163">
        <f t="shared" si="2"/>
        <v>158</v>
      </c>
      <c r="B163" t="str">
        <f>IF(ISBLANK('List of Employees'!B202),"",'List of Employees'!B202)</f>
        <v>DE LARA GRACE L.</v>
      </c>
      <c r="C163" s="25" t="str">
        <f>VLOOKUP(Table3[[#This Row],[EMPLOYEE NAME]],Employees[[Employee Name]:[Office]],6)</f>
        <v>CASUAL</v>
      </c>
      <c r="I163" s="27">
        <f>SUM(Table3[[#This Row],['# SICK LEAVE]:['#OTHERS]])</f>
        <v>0</v>
      </c>
    </row>
    <row r="164" spans="1:9" ht="29.45" customHeight="1" x14ac:dyDescent="0.3">
      <c r="A164">
        <f t="shared" si="2"/>
        <v>159</v>
      </c>
      <c r="B164" t="str">
        <f>IF(ISBLANK('List of Employees'!B203),"",'List of Employees'!B203)</f>
        <v>DE LEON ANALITA B.</v>
      </c>
      <c r="C164" s="25" t="str">
        <f>VLOOKUP(Table3[[#This Row],[EMPLOYEE NAME]],Employees[[Employee Name]:[Office]],6)</f>
        <v>CASUAL</v>
      </c>
      <c r="I164" s="27">
        <f>SUM(Table3[[#This Row],['# SICK LEAVE]:['#OTHERS]])</f>
        <v>0</v>
      </c>
    </row>
    <row r="165" spans="1:9" ht="29.45" customHeight="1" x14ac:dyDescent="0.3">
      <c r="A165">
        <f t="shared" si="2"/>
        <v>160</v>
      </c>
      <c r="B165" t="str">
        <f>IF(ISBLANK('List of Employees'!B204),"",'List of Employees'!B204)</f>
        <v xml:space="preserve">DE LUNA ERNESTO  </v>
      </c>
      <c r="C165" s="25" t="str">
        <f>VLOOKUP(Table3[[#This Row],[EMPLOYEE NAME]],Employees[[Employee Name]:[Office]],6)</f>
        <v>REGULAR</v>
      </c>
      <c r="I165" s="27">
        <f>SUM(Table3[[#This Row],['# SICK LEAVE]:['#OTHERS]])</f>
        <v>0</v>
      </c>
    </row>
    <row r="166" spans="1:9" ht="29.45" customHeight="1" x14ac:dyDescent="0.3">
      <c r="A166">
        <f t="shared" si="2"/>
        <v>161</v>
      </c>
      <c r="B166" t="str">
        <f>IF(ISBLANK('List of Employees'!B205),"",'List of Employees'!B205)</f>
        <v>DE OCAMPO ALMA A.</v>
      </c>
      <c r="C166" s="25" t="str">
        <f>VLOOKUP(Table3[[#This Row],[EMPLOYEE NAME]],Employees[[Employee Name]:[Office]],6)</f>
        <v>REGULAR</v>
      </c>
      <c r="I166" s="27">
        <f>SUM(Table3[[#This Row],['# SICK LEAVE]:['#OTHERS]])</f>
        <v>0</v>
      </c>
    </row>
    <row r="167" spans="1:9" ht="29.45" customHeight="1" x14ac:dyDescent="0.3">
      <c r="A167">
        <f t="shared" si="2"/>
        <v>162</v>
      </c>
      <c r="B167" t="str">
        <f>IF(ISBLANK('List of Employees'!B206),"",'List of Employees'!B206)</f>
        <v>DE OCAMPO MA. ELENA D.</v>
      </c>
      <c r="C167" s="25" t="str">
        <f>VLOOKUP(Table3[[#This Row],[EMPLOYEE NAME]],Employees[[Employee Name]:[Office]],6)</f>
        <v>REGULAR</v>
      </c>
      <c r="I167" s="27">
        <f>SUM(Table3[[#This Row],['# SICK LEAVE]:['#OTHERS]])</f>
        <v>0</v>
      </c>
    </row>
    <row r="168" spans="1:9" ht="29.45" customHeight="1" x14ac:dyDescent="0.3">
      <c r="A168">
        <f t="shared" si="2"/>
        <v>163</v>
      </c>
      <c r="B168" t="str">
        <f>IF(ISBLANK('List of Employees'!B207),"",'List of Employees'!B207)</f>
        <v>DE OCAMPO MARISSA B.</v>
      </c>
      <c r="C168" s="25" t="str">
        <f>VLOOKUP(Table3[[#This Row],[EMPLOYEE NAME]],Employees[[Employee Name]:[Office]],6)</f>
        <v>REGULAR</v>
      </c>
      <c r="I168" s="27">
        <f>SUM(Table3[[#This Row],['# SICK LEAVE]:['#OTHERS]])</f>
        <v>0</v>
      </c>
    </row>
    <row r="169" spans="1:9" ht="29.45" customHeight="1" x14ac:dyDescent="0.3">
      <c r="A169">
        <f t="shared" si="2"/>
        <v>164</v>
      </c>
      <c r="B169" t="str">
        <f>IF(ISBLANK('List of Employees'!B209),"",'List of Employees'!B209)</f>
        <v>DE SAGUN NOLI E.</v>
      </c>
      <c r="C169" s="25">
        <f>VLOOKUP(Table3[[#This Row],[EMPLOYEE NAME]],Employees[[Employee Name]:[Office]],6)</f>
        <v>0</v>
      </c>
      <c r="I169" s="27">
        <f>SUM(Table3[[#This Row],['# SICK LEAVE]:['#OTHERS]])</f>
        <v>0</v>
      </c>
    </row>
    <row r="170" spans="1:9" ht="29.45" customHeight="1" x14ac:dyDescent="0.3">
      <c r="A170">
        <f t="shared" si="2"/>
        <v>165</v>
      </c>
      <c r="B170" t="str">
        <f>IF(ISBLANK('List of Employees'!B211),"",'List of Employees'!B211)</f>
        <v>DE VILLA JAYVEE U.</v>
      </c>
      <c r="C170" s="25" t="str">
        <f>VLOOKUP(Table3[[#This Row],[EMPLOYEE NAME]],Employees[[Employee Name]:[Office]],6)</f>
        <v>REGULAR</v>
      </c>
      <c r="I170" s="27">
        <f>SUM(Table3[[#This Row],['# SICK LEAVE]:['#OTHERS]])</f>
        <v>0</v>
      </c>
    </row>
    <row r="171" spans="1:9" ht="29.45" customHeight="1" x14ac:dyDescent="0.3">
      <c r="A171">
        <f t="shared" si="2"/>
        <v>166</v>
      </c>
      <c r="B171" t="str">
        <f>IF(ISBLANK('List of Employees'!B214),"",'List of Employees'!B214)</f>
        <v>DEL MUNDO ESTER B.</v>
      </c>
      <c r="C171" s="25" t="str">
        <f>VLOOKUP(Table3[[#This Row],[EMPLOYEE NAME]],Employees[[Employee Name]:[Office]],6)</f>
        <v>REGULAR</v>
      </c>
      <c r="I171" s="27">
        <f>SUM(Table3[[#This Row],['# SICK LEAVE]:['#OTHERS]])</f>
        <v>0</v>
      </c>
    </row>
    <row r="172" spans="1:9" ht="29.45" customHeight="1" x14ac:dyDescent="0.3">
      <c r="A172">
        <f t="shared" si="2"/>
        <v>167</v>
      </c>
      <c r="B172" t="str">
        <f>IF(ISBLANK('List of Employees'!B215),"",'List of Employees'!B215)</f>
        <v>DEL MUNDO HERMOGENES C.</v>
      </c>
      <c r="C172" s="25" t="str">
        <f>VLOOKUP(Table3[[#This Row],[EMPLOYEE NAME]],Employees[[Employee Name]:[Office]],6)</f>
        <v>REGULAR</v>
      </c>
      <c r="I172" s="27">
        <f>SUM(Table3[[#This Row],['# SICK LEAVE]:['#OTHERS]])</f>
        <v>0</v>
      </c>
    </row>
    <row r="173" spans="1:9" ht="29.45" customHeight="1" x14ac:dyDescent="0.3">
      <c r="A173">
        <f t="shared" si="2"/>
        <v>168</v>
      </c>
      <c r="B173" t="str">
        <f>IF(ISBLANK('List of Employees'!B216),"",'List of Employees'!B216)</f>
        <v>DEL MUNDO JONAS B.</v>
      </c>
      <c r="C173" s="25" t="str">
        <f>VLOOKUP(Table3[[#This Row],[EMPLOYEE NAME]],Employees[[Employee Name]:[Office]],6)</f>
        <v>CASUAL</v>
      </c>
      <c r="I173" s="27">
        <f>SUM(Table3[[#This Row],['# SICK LEAVE]:['#OTHERS]])</f>
        <v>0</v>
      </c>
    </row>
    <row r="174" spans="1:9" ht="29.45" customHeight="1" x14ac:dyDescent="0.3">
      <c r="A174">
        <f t="shared" si="2"/>
        <v>169</v>
      </c>
      <c r="B174" t="str">
        <f>IF(ISBLANK('List of Employees'!B217),"",'List of Employees'!B217)</f>
        <v>DEL MUNDO ROSALLE A.</v>
      </c>
      <c r="C174" s="25" t="str">
        <f>VLOOKUP(Table3[[#This Row],[EMPLOYEE NAME]],Employees[[Employee Name]:[Office]],6)</f>
        <v>REGULAR</v>
      </c>
      <c r="I174" s="27">
        <f>SUM(Table3[[#This Row],['# SICK LEAVE]:['#OTHERS]])</f>
        <v>0</v>
      </c>
    </row>
    <row r="175" spans="1:9" ht="29.45" customHeight="1" x14ac:dyDescent="0.3">
      <c r="A175">
        <f t="shared" si="2"/>
        <v>170</v>
      </c>
      <c r="B175" t="str">
        <f>IF(ISBLANK('List of Employees'!B218),"",'List of Employees'!B218)</f>
        <v>DELA CRUZ CHARITO A.</v>
      </c>
      <c r="C175" s="25" t="str">
        <f>VLOOKUP(Table3[[#This Row],[EMPLOYEE NAME]],Employees[[Employee Name]:[Office]],6)</f>
        <v>CASUAL</v>
      </c>
      <c r="I175" s="27">
        <f>SUM(Table3[[#This Row],['# SICK LEAVE]:['#OTHERS]])</f>
        <v>0</v>
      </c>
    </row>
    <row r="176" spans="1:9" ht="29.45" customHeight="1" x14ac:dyDescent="0.3">
      <c r="A176">
        <f t="shared" si="2"/>
        <v>171</v>
      </c>
      <c r="B176" t="str">
        <f>IF(ISBLANK('List of Employees'!B220),"",'List of Employees'!B220)</f>
        <v>DELA CRUZ SHEILA G.</v>
      </c>
      <c r="C176" s="25" t="str">
        <f>VLOOKUP(Table3[[#This Row],[EMPLOYEE NAME]],Employees[[Employee Name]:[Office]],6)</f>
        <v>REGULAR</v>
      </c>
      <c r="I176" s="27">
        <f>SUM(Table3[[#This Row],['# SICK LEAVE]:['#OTHERS]])</f>
        <v>0</v>
      </c>
    </row>
    <row r="177" spans="1:9" ht="29.45" customHeight="1" x14ac:dyDescent="0.3">
      <c r="A177">
        <f t="shared" si="2"/>
        <v>172</v>
      </c>
      <c r="B177" t="str">
        <f>IF(ISBLANK('List of Employees'!B221),"",'List of Employees'!B221)</f>
        <v>DELA GRACIA MA. CECILIA P.</v>
      </c>
      <c r="C177" s="25" t="str">
        <f>VLOOKUP(Table3[[#This Row],[EMPLOYEE NAME]],Employees[[Employee Name]:[Office]],6)</f>
        <v>REGULAR</v>
      </c>
      <c r="I177" s="27">
        <f>SUM(Table3[[#This Row],['# SICK LEAVE]:['#OTHERS]])</f>
        <v>0</v>
      </c>
    </row>
    <row r="178" spans="1:9" ht="29.45" customHeight="1" x14ac:dyDescent="0.3">
      <c r="A178">
        <f t="shared" si="2"/>
        <v>173</v>
      </c>
      <c r="B178" t="str">
        <f>IF(ISBLANK('List of Employees'!B222),"",'List of Employees'!B222)</f>
        <v>DELA PEÑA ALFREDO C.</v>
      </c>
      <c r="C178" s="25" t="str">
        <f>VLOOKUP(Table3[[#This Row],[EMPLOYEE NAME]],Employees[[Employee Name]:[Office]],6)</f>
        <v>REGULAR</v>
      </c>
      <c r="I178" s="27">
        <f>SUM(Table3[[#This Row],['# SICK LEAVE]:['#OTHERS]])</f>
        <v>0</v>
      </c>
    </row>
    <row r="179" spans="1:9" ht="29.45" customHeight="1" x14ac:dyDescent="0.3">
      <c r="A179">
        <f t="shared" si="2"/>
        <v>174</v>
      </c>
      <c r="B179" t="str">
        <f>IF(ISBLANK('List of Employees'!B223),"",'List of Employees'!B223)</f>
        <v>DELFINO NINA C.</v>
      </c>
      <c r="C179" s="25" t="str">
        <f>VLOOKUP(Table3[[#This Row],[EMPLOYEE NAME]],Employees[[Employee Name]:[Office]],6)</f>
        <v>REGULAR</v>
      </c>
      <c r="I179" s="27">
        <f>SUM(Table3[[#This Row],['# SICK LEAVE]:['#OTHERS]])</f>
        <v>0</v>
      </c>
    </row>
    <row r="180" spans="1:9" ht="29.45" customHeight="1" x14ac:dyDescent="0.3">
      <c r="A180">
        <f t="shared" si="2"/>
        <v>175</v>
      </c>
      <c r="B180" t="str">
        <f>IF(ISBLANK('List of Employees'!B224),"",'List of Employees'!B224)</f>
        <v xml:space="preserve">DELMUNDO JONAS  </v>
      </c>
      <c r="C180" s="25">
        <f>VLOOKUP(Table3[[#This Row],[EMPLOYEE NAME]],Employees[[Employee Name]:[Office]],6)</f>
        <v>0</v>
      </c>
      <c r="I180" s="27">
        <f>SUM(Table3[[#This Row],['# SICK LEAVE]:['#OTHERS]])</f>
        <v>0</v>
      </c>
    </row>
    <row r="181" spans="1:9" ht="29.45" customHeight="1" x14ac:dyDescent="0.3">
      <c r="A181">
        <f t="shared" si="2"/>
        <v>176</v>
      </c>
      <c r="B181" t="str">
        <f>IF(ISBLANK('List of Employees'!B226),"",'List of Employees'!B226)</f>
        <v>DERLA APOLONIO JR D.</v>
      </c>
      <c r="C181" s="25" t="str">
        <f>VLOOKUP(Table3[[#This Row],[EMPLOYEE NAME]],Employees[[Employee Name]:[Office]],6)</f>
        <v>CASUAL</v>
      </c>
      <c r="I181" s="27">
        <f>SUM(Table3[[#This Row],['# SICK LEAVE]:['#OTHERS]])</f>
        <v>0</v>
      </c>
    </row>
    <row r="182" spans="1:9" ht="29.45" customHeight="1" x14ac:dyDescent="0.3">
      <c r="A182">
        <f t="shared" si="2"/>
        <v>177</v>
      </c>
      <c r="B182" t="str">
        <f>IF(ISBLANK('List of Employees'!B227),"",'List of Employees'!B227)</f>
        <v>DERLA ARTHUR D.</v>
      </c>
      <c r="C182" s="25" t="str">
        <f>VLOOKUP(Table3[[#This Row],[EMPLOYEE NAME]],Employees[[Employee Name]:[Office]],6)</f>
        <v>CASUAL</v>
      </c>
      <c r="I182" s="27">
        <f>SUM(Table3[[#This Row],['# SICK LEAVE]:['#OTHERS]])</f>
        <v>0</v>
      </c>
    </row>
    <row r="183" spans="1:9" ht="29.45" customHeight="1" x14ac:dyDescent="0.3">
      <c r="A183">
        <f t="shared" si="2"/>
        <v>178</v>
      </c>
      <c r="B183" t="str">
        <f>IF(ISBLANK('List of Employees'!B228),"",'List of Employees'!B228)</f>
        <v>DESEPEDA ADELAIDA R.</v>
      </c>
      <c r="C183" s="25">
        <f>VLOOKUP(Table3[[#This Row],[EMPLOYEE NAME]],Employees[[Employee Name]:[Office]],6)</f>
        <v>0</v>
      </c>
      <c r="I183" s="27">
        <f>SUM(Table3[[#This Row],['# SICK LEAVE]:['#OTHERS]])</f>
        <v>0</v>
      </c>
    </row>
    <row r="184" spans="1:9" ht="29.45" customHeight="1" x14ac:dyDescent="0.3">
      <c r="A184">
        <f t="shared" si="2"/>
        <v>179</v>
      </c>
      <c r="B184" t="str">
        <f>IF(ISBLANK('List of Employees'!B229),"",'List of Employees'!B229)</f>
        <v>DESINGAŃO PURIFICACION A.</v>
      </c>
      <c r="C184" s="25" t="str">
        <f>VLOOKUP(Table3[[#This Row],[EMPLOYEE NAME]],Employees[[Employee Name]:[Office]],6)</f>
        <v>CASUAL</v>
      </c>
      <c r="I184" s="27">
        <f>SUM(Table3[[#This Row],['# SICK LEAVE]:['#OTHERS]])</f>
        <v>0</v>
      </c>
    </row>
    <row r="185" spans="1:9" ht="29.45" customHeight="1" x14ac:dyDescent="0.3">
      <c r="A185">
        <f t="shared" si="2"/>
        <v>180</v>
      </c>
      <c r="B185" t="str">
        <f>IF(ISBLANK('List of Employees'!B230),"",'List of Employees'!B230)</f>
        <v xml:space="preserve">DESIPEDA ALDWIN  </v>
      </c>
      <c r="C185" s="25">
        <f>VLOOKUP(Table3[[#This Row],[EMPLOYEE NAME]],Employees[[Employee Name]:[Office]],6)</f>
        <v>0</v>
      </c>
      <c r="I185" s="27">
        <f>SUM(Table3[[#This Row],['# SICK LEAVE]:['#OTHERS]])</f>
        <v>0</v>
      </c>
    </row>
    <row r="186" spans="1:9" ht="29.45" customHeight="1" x14ac:dyDescent="0.3">
      <c r="A186">
        <f t="shared" si="2"/>
        <v>181</v>
      </c>
      <c r="B186" t="str">
        <f>IF(ISBLANK('List of Employees'!B231),"",'List of Employees'!B231)</f>
        <v>DESIPEDA MACARIA P.</v>
      </c>
      <c r="C186" s="25" t="str">
        <f>VLOOKUP(Table3[[#This Row],[EMPLOYEE NAME]],Employees[[Employee Name]:[Office]],6)</f>
        <v>CASUAL</v>
      </c>
      <c r="I186" s="27">
        <f>SUM(Table3[[#This Row],['# SICK LEAVE]:['#OTHERS]])</f>
        <v>0</v>
      </c>
    </row>
    <row r="187" spans="1:9" ht="29.45" customHeight="1" x14ac:dyDescent="0.3">
      <c r="A187">
        <f t="shared" si="2"/>
        <v>182</v>
      </c>
      <c r="B187" t="str">
        <f>IF(ISBLANK('List of Employees'!B232),"",'List of Employees'!B232)</f>
        <v>DEVILLA ALICE P.</v>
      </c>
      <c r="C187" s="25">
        <f>VLOOKUP(Table3[[#This Row],[EMPLOYEE NAME]],Employees[[Employee Name]:[Office]],6)</f>
        <v>0</v>
      </c>
      <c r="I187" s="27">
        <f>SUM(Table3[[#This Row],['# SICK LEAVE]:['#OTHERS]])</f>
        <v>0</v>
      </c>
    </row>
    <row r="188" spans="1:9" ht="29.45" customHeight="1" x14ac:dyDescent="0.3">
      <c r="A188">
        <f t="shared" si="2"/>
        <v>183</v>
      </c>
      <c r="B188" t="str">
        <f>IF(ISBLANK('List of Employees'!B233),"",'List of Employees'!B233)</f>
        <v>DIAZ CAROLINA P.</v>
      </c>
      <c r="C188" s="25" t="str">
        <f>VLOOKUP(Table3[[#This Row],[EMPLOYEE NAME]],Employees[[Employee Name]:[Office]],6)</f>
        <v>CASUAL</v>
      </c>
      <c r="I188" s="27">
        <f>SUM(Table3[[#This Row],['# SICK LEAVE]:['#OTHERS]])</f>
        <v>0</v>
      </c>
    </row>
    <row r="189" spans="1:9" ht="29.45" customHeight="1" x14ac:dyDescent="0.3">
      <c r="A189">
        <f t="shared" si="2"/>
        <v>184</v>
      </c>
      <c r="B189" t="e">
        <f>IF(ISBLANK('List of Employees'!#REF!),"",'List of Employees'!#REF!)</f>
        <v>#REF!</v>
      </c>
      <c r="C189" s="25" t="e">
        <f>VLOOKUP(Table3[[#This Row],[EMPLOYEE NAME]],Employees[[Employee Name]:[Office]],6)</f>
        <v>#REF!</v>
      </c>
      <c r="I189" s="27">
        <f>SUM(Table3[[#This Row],['# SICK LEAVE]:['#OTHERS]])</f>
        <v>0</v>
      </c>
    </row>
    <row r="190" spans="1:9" ht="29.45" customHeight="1" x14ac:dyDescent="0.3">
      <c r="A190">
        <f t="shared" si="2"/>
        <v>185</v>
      </c>
      <c r="B190" t="str">
        <f>IF(ISBLANK('List of Employees'!B234),"",'List of Employees'!B234)</f>
        <v xml:space="preserve">DIGNO DANILO  </v>
      </c>
      <c r="C190" s="25" t="str">
        <f>VLOOKUP(Table3[[#This Row],[EMPLOYEE NAME]],Employees[[Employee Name]:[Office]],6)</f>
        <v>CASUAL</v>
      </c>
      <c r="I190" s="27">
        <f>SUM(Table3[[#This Row],['# SICK LEAVE]:['#OTHERS]])</f>
        <v>0</v>
      </c>
    </row>
    <row r="191" spans="1:9" ht="29.45" customHeight="1" x14ac:dyDescent="0.3">
      <c r="A191">
        <f t="shared" si="2"/>
        <v>186</v>
      </c>
      <c r="B191" t="str">
        <f>IF(ISBLANK('List of Employees'!B237),"",'List of Employees'!B237)</f>
        <v>DIGO VIRGILIO M.</v>
      </c>
      <c r="C191" s="25">
        <f>VLOOKUP(Table3[[#This Row],[EMPLOYEE NAME]],Employees[[Employee Name]:[Office]],6)</f>
        <v>0</v>
      </c>
      <c r="I191" s="27">
        <f>SUM(Table3[[#This Row],['# SICK LEAVE]:['#OTHERS]])</f>
        <v>0</v>
      </c>
    </row>
    <row r="192" spans="1:9" ht="29.45" customHeight="1" x14ac:dyDescent="0.3">
      <c r="A192">
        <f t="shared" si="2"/>
        <v>187</v>
      </c>
      <c r="B192" t="str">
        <f>IF(ISBLANK('List of Employees'!B238),"",'List of Employees'!B238)</f>
        <v>DILIDILI AIREEN M.</v>
      </c>
      <c r="C192" s="25" t="str">
        <f>VLOOKUP(Table3[[#This Row],[EMPLOYEE NAME]],Employees[[Employee Name]:[Office]],6)</f>
        <v>CASUAL</v>
      </c>
      <c r="I192" s="27">
        <f>SUM(Table3[[#This Row],['# SICK LEAVE]:['#OTHERS]])</f>
        <v>0</v>
      </c>
    </row>
    <row r="193" spans="1:9" ht="29.45" customHeight="1" x14ac:dyDescent="0.3">
      <c r="A193">
        <f t="shared" si="2"/>
        <v>188</v>
      </c>
      <c r="B193" t="str">
        <f>IF(ISBLANK('List of Employees'!B239),"",'List of Employees'!B239)</f>
        <v>DIMAANO LEOVIGILDA A.</v>
      </c>
      <c r="C193" s="25" t="str">
        <f>VLOOKUP(Table3[[#This Row],[EMPLOYEE NAME]],Employees[[Employee Name]:[Office]],6)</f>
        <v>CASUAL</v>
      </c>
      <c r="I193" s="27">
        <f>SUM(Table3[[#This Row],['# SICK LEAVE]:['#OTHERS]])</f>
        <v>0</v>
      </c>
    </row>
    <row r="194" spans="1:9" ht="29.45" customHeight="1" x14ac:dyDescent="0.3">
      <c r="A194">
        <f t="shared" si="2"/>
        <v>189</v>
      </c>
      <c r="B194" t="str">
        <f>IF(ISBLANK('List of Employees'!B240),"",'List of Employees'!B240)</f>
        <v>DIMAILIG ARLYN R.</v>
      </c>
      <c r="C194" s="25" t="str">
        <f>VLOOKUP(Table3[[#This Row],[EMPLOYEE NAME]],Employees[[Employee Name]:[Office]],6)</f>
        <v>CASUAL</v>
      </c>
      <c r="I194" s="27">
        <f>SUM(Table3[[#This Row],['# SICK LEAVE]:['#OTHERS]])</f>
        <v>0</v>
      </c>
    </row>
    <row r="195" spans="1:9" ht="29.45" customHeight="1" x14ac:dyDescent="0.3">
      <c r="A195">
        <f t="shared" si="2"/>
        <v>190</v>
      </c>
      <c r="B195" t="str">
        <f>IF(ISBLANK('List of Employees'!B241),"",'List of Employees'!B241)</f>
        <v>DIMAPILIS ALFREDO C.</v>
      </c>
      <c r="C195" s="25" t="str">
        <f>VLOOKUP(Table3[[#This Row],[EMPLOYEE NAME]],Employees[[Employee Name]:[Office]],6)</f>
        <v>REGULAR</v>
      </c>
      <c r="I195" s="27">
        <f>SUM(Table3[[#This Row],['# SICK LEAVE]:['#OTHERS]])</f>
        <v>0</v>
      </c>
    </row>
    <row r="196" spans="1:9" ht="29.45" customHeight="1" x14ac:dyDescent="0.3">
      <c r="A196">
        <f t="shared" si="2"/>
        <v>191</v>
      </c>
      <c r="B196" t="str">
        <f>IF(ISBLANK('List of Employees'!B242),"",'List of Employees'!B242)</f>
        <v>DIMAPILIS ANTHONY A.</v>
      </c>
      <c r="C196" s="25" t="str">
        <f>VLOOKUP(Table3[[#This Row],[EMPLOYEE NAME]],Employees[[Employee Name]:[Office]],6)</f>
        <v>REGULAR</v>
      </c>
      <c r="I196" s="27">
        <f>SUM(Table3[[#This Row],['# SICK LEAVE]:['#OTHERS]])</f>
        <v>0</v>
      </c>
    </row>
    <row r="197" spans="1:9" ht="29.45" customHeight="1" x14ac:dyDescent="0.3">
      <c r="A197">
        <f t="shared" si="2"/>
        <v>192</v>
      </c>
      <c r="B197" t="str">
        <f>IF(ISBLANK('List of Employees'!B243),"",'List of Employees'!B243)</f>
        <v>DIMAPILIS ARIEL M.</v>
      </c>
      <c r="C197" s="25" t="str">
        <f>VLOOKUP(Table3[[#This Row],[EMPLOYEE NAME]],Employees[[Employee Name]:[Office]],6)</f>
        <v>REGULAR</v>
      </c>
      <c r="I197" s="27">
        <f>SUM(Table3[[#This Row],['# SICK LEAVE]:['#OTHERS]])</f>
        <v>0</v>
      </c>
    </row>
    <row r="198" spans="1:9" ht="29.45" customHeight="1" x14ac:dyDescent="0.3">
      <c r="A198">
        <f t="shared" ref="A198:A261" si="3">IF(ISBLANK(B198),"",ROW(A193))</f>
        <v>193</v>
      </c>
      <c r="B198" t="e">
        <f>IF(ISBLANK('List of Employees'!#REF!),"",'List of Employees'!#REF!)</f>
        <v>#REF!</v>
      </c>
      <c r="C198" s="25" t="e">
        <f>VLOOKUP(Table3[[#This Row],[EMPLOYEE NAME]],Employees[[Employee Name]:[Office]],6)</f>
        <v>#REF!</v>
      </c>
      <c r="I198" s="27">
        <f>SUM(Table3[[#This Row],['# SICK LEAVE]:['#OTHERS]])</f>
        <v>0</v>
      </c>
    </row>
    <row r="199" spans="1:9" ht="29.45" customHeight="1" x14ac:dyDescent="0.3">
      <c r="A199">
        <f t="shared" si="3"/>
        <v>194</v>
      </c>
      <c r="B199" t="str">
        <f>IF(ISBLANK('List of Employees'!B244),"",'List of Employees'!B244)</f>
        <v>DIMAPILIS DENNIS C.</v>
      </c>
      <c r="C199" s="25" t="str">
        <f>VLOOKUP(Table3[[#This Row],[EMPLOYEE NAME]],Employees[[Employee Name]:[Office]],6)</f>
        <v>REGULAR</v>
      </c>
      <c r="I199" s="27">
        <f>SUM(Table3[[#This Row],['# SICK LEAVE]:['#OTHERS]])</f>
        <v>0</v>
      </c>
    </row>
    <row r="200" spans="1:9" ht="29.45" customHeight="1" x14ac:dyDescent="0.3">
      <c r="A200">
        <f t="shared" si="3"/>
        <v>195</v>
      </c>
      <c r="B200" t="str">
        <f>IF(ISBLANK('List of Employees'!B245),"",'List of Employees'!B245)</f>
        <v>DIMAPILIS ELIZABETH A.</v>
      </c>
      <c r="C200" s="25" t="str">
        <f>VLOOKUP(Table3[[#This Row],[EMPLOYEE NAME]],Employees[[Employee Name]:[Office]],6)</f>
        <v>REGULAR</v>
      </c>
      <c r="I200" s="27">
        <f>SUM(Table3[[#This Row],['# SICK LEAVE]:['#OTHERS]])</f>
        <v>0</v>
      </c>
    </row>
    <row r="201" spans="1:9" ht="29.45" customHeight="1" x14ac:dyDescent="0.3">
      <c r="A201">
        <f t="shared" si="3"/>
        <v>196</v>
      </c>
      <c r="B201" t="e">
        <f>IF(ISBLANK('List of Employees'!#REF!),"",'List of Employees'!#REF!)</f>
        <v>#REF!</v>
      </c>
      <c r="C201" s="25" t="e">
        <f>VLOOKUP(Table3[[#This Row],[EMPLOYEE NAME]],Employees[[Employee Name]:[Office]],6)</f>
        <v>#REF!</v>
      </c>
      <c r="I201" s="27">
        <f>SUM(Table3[[#This Row],['# SICK LEAVE]:['#OTHERS]])</f>
        <v>0</v>
      </c>
    </row>
    <row r="202" spans="1:9" ht="29.45" customHeight="1" x14ac:dyDescent="0.3">
      <c r="A202">
        <f t="shared" si="3"/>
        <v>197</v>
      </c>
      <c r="B202" t="str">
        <f>IF(ISBLANK('List of Employees'!B246),"",'List of Employees'!B246)</f>
        <v>DIMAPILIS ELVIRA S.</v>
      </c>
      <c r="C202" s="25" t="str">
        <f>VLOOKUP(Table3[[#This Row],[EMPLOYEE NAME]],Employees[[Employee Name]:[Office]],6)</f>
        <v>REGULAR</v>
      </c>
      <c r="I202" s="27">
        <f>SUM(Table3[[#This Row],['# SICK LEAVE]:['#OTHERS]])</f>
        <v>0</v>
      </c>
    </row>
    <row r="203" spans="1:9" ht="29.45" customHeight="1" x14ac:dyDescent="0.3">
      <c r="A203">
        <f t="shared" si="3"/>
        <v>198</v>
      </c>
      <c r="B203" t="str">
        <f>IF(ISBLANK('List of Employees'!B247),"",'List of Employees'!B247)</f>
        <v>DIMAPILIS JONNA T.</v>
      </c>
      <c r="C203" s="25" t="str">
        <f>VLOOKUP(Table3[[#This Row],[EMPLOYEE NAME]],Employees[[Employee Name]:[Office]],6)</f>
        <v>REGULAR</v>
      </c>
      <c r="I203" s="27">
        <f>SUM(Table3[[#This Row],['# SICK LEAVE]:['#OTHERS]])</f>
        <v>0</v>
      </c>
    </row>
    <row r="204" spans="1:9" ht="29.45" customHeight="1" x14ac:dyDescent="0.3">
      <c r="A204">
        <f t="shared" si="3"/>
        <v>199</v>
      </c>
      <c r="B204" t="str">
        <f>IF(ISBLANK('List of Employees'!B248),"",'List of Employees'!B248)</f>
        <v>DIMAPILIS JOSEPHINE P.</v>
      </c>
      <c r="C204" s="25" t="str">
        <f>VLOOKUP(Table3[[#This Row],[EMPLOYEE NAME]],Employees[[Employee Name]:[Office]],6)</f>
        <v>REGULAR</v>
      </c>
      <c r="I204" s="27">
        <f>SUM(Table3[[#This Row],['# SICK LEAVE]:['#OTHERS]])</f>
        <v>0</v>
      </c>
    </row>
    <row r="205" spans="1:9" ht="29.45" customHeight="1" x14ac:dyDescent="0.3">
      <c r="A205">
        <f t="shared" si="3"/>
        <v>200</v>
      </c>
      <c r="B205" t="str">
        <f>IF(ISBLANK('List of Employees'!B249),"",'List of Employees'!B249)</f>
        <v>DIMAPILIS MA. TRINIDAD S.</v>
      </c>
      <c r="C205" s="25" t="str">
        <f>VLOOKUP(Table3[[#This Row],[EMPLOYEE NAME]],Employees[[Employee Name]:[Office]],6)</f>
        <v>REGULAR</v>
      </c>
      <c r="I205" s="27">
        <f>SUM(Table3[[#This Row],['# SICK LEAVE]:['#OTHERS]])</f>
        <v>0</v>
      </c>
    </row>
    <row r="206" spans="1:9" ht="29.45" customHeight="1" x14ac:dyDescent="0.3">
      <c r="A206">
        <f t="shared" si="3"/>
        <v>201</v>
      </c>
      <c r="B206" t="str">
        <f>IF(ISBLANK('List of Employees'!B250),"",'List of Employees'!B250)</f>
        <v>DIMAPILIS VILMA T.</v>
      </c>
      <c r="C206" s="25" t="str">
        <f>VLOOKUP(Table3[[#This Row],[EMPLOYEE NAME]],Employees[[Employee Name]:[Office]],6)</f>
        <v>REGULAR</v>
      </c>
      <c r="I206" s="27">
        <f>SUM(Table3[[#This Row],['# SICK LEAVE]:['#OTHERS]])</f>
        <v>0</v>
      </c>
    </row>
    <row r="207" spans="1:9" ht="29.45" customHeight="1" x14ac:dyDescent="0.3">
      <c r="A207">
        <f t="shared" si="3"/>
        <v>202</v>
      </c>
      <c r="B207" t="str">
        <f>IF(ISBLANK('List of Employees'!B251),"",'List of Employees'!B251)</f>
        <v>DIMAPILIS VINCE BENEDICT R.</v>
      </c>
      <c r="C207" s="25" t="str">
        <f>VLOOKUP(Table3[[#This Row],[EMPLOYEE NAME]],Employees[[Employee Name]:[Office]],6)</f>
        <v>JOBCON</v>
      </c>
      <c r="I207" s="27">
        <f>SUM(Table3[[#This Row],['# SICK LEAVE]:['#OTHERS]])</f>
        <v>0</v>
      </c>
    </row>
    <row r="208" spans="1:9" ht="29.45" customHeight="1" x14ac:dyDescent="0.3">
      <c r="A208">
        <f t="shared" si="3"/>
        <v>203</v>
      </c>
      <c r="B208" t="str">
        <f>IF(ISBLANK('List of Employees'!B252),"",'List of Employees'!B252)</f>
        <v>DIMARANAN ANNA P.</v>
      </c>
      <c r="C208" s="25" t="str">
        <f>VLOOKUP(Table3[[#This Row],[EMPLOYEE NAME]],Employees[[Employee Name]:[Office]],6)</f>
        <v>JOBCON</v>
      </c>
      <c r="I208" s="27">
        <f>SUM(Table3[[#This Row],['# SICK LEAVE]:['#OTHERS]])</f>
        <v>0</v>
      </c>
    </row>
    <row r="209" spans="1:9" ht="29.45" customHeight="1" x14ac:dyDescent="0.3">
      <c r="A209">
        <f t="shared" si="3"/>
        <v>204</v>
      </c>
      <c r="B209" t="str">
        <f>IF(ISBLANK('List of Employees'!B253),"",'List of Employees'!B253)</f>
        <v>DIMARANAN GREGORIA C.</v>
      </c>
      <c r="C209" s="25" t="str">
        <f>VLOOKUP(Table3[[#This Row],[EMPLOYEE NAME]],Employees[[Employee Name]:[Office]],6)</f>
        <v>REGULAR</v>
      </c>
      <c r="I209" s="27">
        <f>SUM(Table3[[#This Row],['# SICK LEAVE]:['#OTHERS]])</f>
        <v>0</v>
      </c>
    </row>
    <row r="210" spans="1:9" ht="29.45" customHeight="1" x14ac:dyDescent="0.3">
      <c r="A210">
        <f t="shared" si="3"/>
        <v>205</v>
      </c>
      <c r="B210" t="str">
        <f>IF(ISBLANK('List of Employees'!B255),"",'List of Employees'!B255)</f>
        <v>DIMARANAN JOEL M.</v>
      </c>
      <c r="C210" s="25" t="str">
        <f>VLOOKUP(Table3[[#This Row],[EMPLOYEE NAME]],Employees[[Employee Name]:[Office]],6)</f>
        <v>JOBCON</v>
      </c>
      <c r="I210" s="27">
        <f>SUM(Table3[[#This Row],['# SICK LEAVE]:['#OTHERS]])</f>
        <v>0</v>
      </c>
    </row>
    <row r="211" spans="1:9" ht="29.45" customHeight="1" x14ac:dyDescent="0.3">
      <c r="A211">
        <f t="shared" si="3"/>
        <v>206</v>
      </c>
      <c r="B211" t="str">
        <f>IF(ISBLANK('List of Employees'!B256),"",'List of Employees'!B256)</f>
        <v>DIMARANAN KHRISSELLE E.</v>
      </c>
      <c r="C211" s="25" t="str">
        <f>VLOOKUP(Table3[[#This Row],[EMPLOYEE NAME]],Employees[[Employee Name]:[Office]],6)</f>
        <v>JOBCON</v>
      </c>
      <c r="I211" s="27">
        <f>SUM(Table3[[#This Row],['# SICK LEAVE]:['#OTHERS]])</f>
        <v>0</v>
      </c>
    </row>
    <row r="212" spans="1:9" ht="29.45" customHeight="1" x14ac:dyDescent="0.3">
      <c r="A212">
        <f t="shared" si="3"/>
        <v>207</v>
      </c>
      <c r="B212" t="str">
        <f>IF(ISBLANK('List of Employees'!B257),"",'List of Employees'!B257)</f>
        <v>DIMARANAN PERPETUA F.</v>
      </c>
      <c r="C212" s="25" t="str">
        <f>VLOOKUP(Table3[[#This Row],[EMPLOYEE NAME]],Employees[[Employee Name]:[Office]],6)</f>
        <v>REGULAR</v>
      </c>
      <c r="I212" s="27">
        <f>SUM(Table3[[#This Row],['# SICK LEAVE]:['#OTHERS]])</f>
        <v>0</v>
      </c>
    </row>
    <row r="213" spans="1:9" ht="29.45" customHeight="1" x14ac:dyDescent="0.3">
      <c r="A213">
        <f t="shared" si="3"/>
        <v>208</v>
      </c>
      <c r="B213" t="str">
        <f>IF(ISBLANK('List of Employees'!B259),"",'List of Employees'!B259)</f>
        <v>DIMARANAN REYNALDO R.</v>
      </c>
      <c r="C213" s="25" t="str">
        <f>VLOOKUP(Table3[[#This Row],[EMPLOYEE NAME]],Employees[[Employee Name]:[Office]],6)</f>
        <v>REGULAR</v>
      </c>
      <c r="I213" s="27">
        <f>SUM(Table3[[#This Row],['# SICK LEAVE]:['#OTHERS]])</f>
        <v>0</v>
      </c>
    </row>
    <row r="214" spans="1:9" ht="29.45" customHeight="1" x14ac:dyDescent="0.3">
      <c r="A214">
        <f t="shared" si="3"/>
        <v>209</v>
      </c>
      <c r="B214" t="str">
        <f>IF(ISBLANK('List of Employees'!B260),"",'List of Employees'!B260)</f>
        <v>DIMARANAN RODORA G.</v>
      </c>
      <c r="C214" s="25" t="str">
        <f>VLOOKUP(Table3[[#This Row],[EMPLOYEE NAME]],Employees[[Employee Name]:[Office]],6)</f>
        <v>REGULAR</v>
      </c>
      <c r="I214" s="27">
        <f>SUM(Table3[[#This Row],['# SICK LEAVE]:['#OTHERS]])</f>
        <v>0</v>
      </c>
    </row>
    <row r="215" spans="1:9" ht="29.45" customHeight="1" x14ac:dyDescent="0.3">
      <c r="A215">
        <f t="shared" si="3"/>
        <v>210</v>
      </c>
      <c r="B215" t="str">
        <f>IF(ISBLANK('List of Employees'!B261),"",'List of Employees'!B261)</f>
        <v xml:space="preserve">DISEPEDA ALDWIN  </v>
      </c>
      <c r="C215" s="25">
        <f>VLOOKUP(Table3[[#This Row],[EMPLOYEE NAME]],Employees[[Employee Name]:[Office]],6)</f>
        <v>0</v>
      </c>
      <c r="I215" s="27">
        <f>SUM(Table3[[#This Row],['# SICK LEAVE]:['#OTHERS]])</f>
        <v>0</v>
      </c>
    </row>
    <row r="216" spans="1:9" ht="29.45" customHeight="1" x14ac:dyDescent="0.3">
      <c r="A216">
        <f t="shared" si="3"/>
        <v>211</v>
      </c>
      <c r="B216" t="str">
        <f>IF(ISBLANK('List of Employees'!B262),"",'List of Employees'!B262)</f>
        <v>DISEPEDA MACARIA P.</v>
      </c>
      <c r="C216" s="25" t="str">
        <f>VLOOKUP(Table3[[#This Row],[EMPLOYEE NAME]],Employees[[Employee Name]:[Office]],6)</f>
        <v>CASUAL</v>
      </c>
      <c r="I216" s="27">
        <f>SUM(Table3[[#This Row],['# SICK LEAVE]:['#OTHERS]])</f>
        <v>0</v>
      </c>
    </row>
    <row r="217" spans="1:9" ht="29.45" customHeight="1" x14ac:dyDescent="0.3">
      <c r="A217">
        <f t="shared" si="3"/>
        <v>212</v>
      </c>
      <c r="B217" t="str">
        <f>IF(ISBLANK('List of Employees'!B263),"",'List of Employees'!B263)</f>
        <v xml:space="preserve">DISEPEDA ROMELITO  </v>
      </c>
      <c r="C217" s="25" t="str">
        <f>VLOOKUP(Table3[[#This Row],[EMPLOYEE NAME]],Employees[[Employee Name]:[Office]],6)</f>
        <v>REGULAR</v>
      </c>
      <c r="I217" s="27">
        <f>SUM(Table3[[#This Row],['# SICK LEAVE]:['#OTHERS]])</f>
        <v>0</v>
      </c>
    </row>
    <row r="218" spans="1:9" ht="29.45" customHeight="1" x14ac:dyDescent="0.3">
      <c r="A218">
        <f t="shared" si="3"/>
        <v>213</v>
      </c>
      <c r="B218" t="str">
        <f>IF(ISBLANK('List of Employees'!B264),"",'List of Employees'!B264)</f>
        <v xml:space="preserve">DOCTORA ZENAIDA  </v>
      </c>
      <c r="C218" s="25" t="str">
        <f>VLOOKUP(Table3[[#This Row],[EMPLOYEE NAME]],Employees[[Employee Name]:[Office]],6)</f>
        <v>REGULAR</v>
      </c>
      <c r="I218" s="27">
        <f>SUM(Table3[[#This Row],['# SICK LEAVE]:['#OTHERS]])</f>
        <v>0</v>
      </c>
    </row>
    <row r="219" spans="1:9" ht="29.45" customHeight="1" x14ac:dyDescent="0.3">
      <c r="A219">
        <f t="shared" si="3"/>
        <v>214</v>
      </c>
      <c r="B219" t="str">
        <f>IF(ISBLANK('List of Employees'!B265),"",'List of Employees'!B265)</f>
        <v>DOGELIO CHRISTIAN B.</v>
      </c>
      <c r="C219" s="25" t="str">
        <f>VLOOKUP(Table3[[#This Row],[EMPLOYEE NAME]],Employees[[Employee Name]:[Office]],6)</f>
        <v>CASUAL</v>
      </c>
      <c r="I219" s="27">
        <f>SUM(Table3[[#This Row],['# SICK LEAVE]:['#OTHERS]])</f>
        <v>0</v>
      </c>
    </row>
    <row r="220" spans="1:9" ht="29.45" customHeight="1" x14ac:dyDescent="0.3">
      <c r="A220">
        <f t="shared" si="3"/>
        <v>215</v>
      </c>
      <c r="B220" t="str">
        <f>IF(ISBLANK('List of Employees'!B266),"",'List of Employees'!B266)</f>
        <v>DOGELIO DANNA MARIZ V.</v>
      </c>
      <c r="C220" s="25">
        <f>VLOOKUP(Table3[[#This Row],[EMPLOYEE NAME]],Employees[[Employee Name]:[Office]],6)</f>
        <v>0</v>
      </c>
      <c r="I220" s="27">
        <f>SUM(Table3[[#This Row],['# SICK LEAVE]:['#OTHERS]])</f>
        <v>0</v>
      </c>
    </row>
    <row r="221" spans="1:9" ht="29.45" customHeight="1" x14ac:dyDescent="0.3">
      <c r="A221">
        <f t="shared" si="3"/>
        <v>216</v>
      </c>
      <c r="B221" t="str">
        <f>IF(ISBLANK('List of Employees'!B269),"",'List of Employees'!B269)</f>
        <v>DOGNIDON MARLYN P.</v>
      </c>
      <c r="C221" s="25" t="str">
        <f>VLOOKUP(Table3[[#This Row],[EMPLOYEE NAME]],Employees[[Employee Name]:[Office]],6)</f>
        <v>REGULAR</v>
      </c>
      <c r="I221" s="27">
        <f>SUM(Table3[[#This Row],['# SICK LEAVE]:['#OTHERS]])</f>
        <v>0</v>
      </c>
    </row>
    <row r="222" spans="1:9" ht="29.45" customHeight="1" x14ac:dyDescent="0.3">
      <c r="A222">
        <f t="shared" si="3"/>
        <v>217</v>
      </c>
      <c r="B222" t="str">
        <f>IF(ISBLANK('List of Employees'!B270),"",'List of Employees'!B270)</f>
        <v>DOLOT JESUS JR. D.</v>
      </c>
      <c r="C222" s="25" t="str">
        <f>VLOOKUP(Table3[[#This Row],[EMPLOYEE NAME]],Employees[[Employee Name]:[Office]],6)</f>
        <v>REGULAR</v>
      </c>
      <c r="I222" s="27">
        <f>SUM(Table3[[#This Row],['# SICK LEAVE]:['#OTHERS]])</f>
        <v>0</v>
      </c>
    </row>
    <row r="223" spans="1:9" ht="29.45" customHeight="1" x14ac:dyDescent="0.3">
      <c r="A223">
        <f t="shared" si="3"/>
        <v>218</v>
      </c>
      <c r="B223" t="str">
        <f>IF(ISBLANK('List of Employees'!B272),"",'List of Employees'!B272)</f>
        <v>DORADO JULAIDA M.</v>
      </c>
      <c r="C223" s="25">
        <f>VLOOKUP(Table3[[#This Row],[EMPLOYEE NAME]],Employees[[Employee Name]:[Office]],6)</f>
        <v>0</v>
      </c>
      <c r="I223" s="27">
        <f>SUM(Table3[[#This Row],['# SICK LEAVE]:['#OTHERS]])</f>
        <v>0</v>
      </c>
    </row>
    <row r="224" spans="1:9" ht="29.45" customHeight="1" x14ac:dyDescent="0.3">
      <c r="A224">
        <f t="shared" si="3"/>
        <v>219</v>
      </c>
      <c r="B224" t="str">
        <f>IF(ISBLANK('List of Employees'!B274),"",'List of Employees'!B274)</f>
        <v>EGASAN DELIA J.</v>
      </c>
      <c r="C224" s="25" t="str">
        <f>VLOOKUP(Table3[[#This Row],[EMPLOYEE NAME]],Employees[[Employee Name]:[Office]],6)</f>
        <v>REGULAR</v>
      </c>
      <c r="I224" s="27">
        <f>SUM(Table3[[#This Row],['# SICK LEAVE]:['#OTHERS]])</f>
        <v>0</v>
      </c>
    </row>
    <row r="225" spans="1:9" ht="29.45" customHeight="1" x14ac:dyDescent="0.3">
      <c r="A225">
        <f t="shared" si="3"/>
        <v>220</v>
      </c>
      <c r="B225" t="str">
        <f>IF(ISBLANK('List of Employees'!B275),"",'List of Employees'!B275)</f>
        <v>EMELO MARXIANE T.</v>
      </c>
      <c r="C225" s="25" t="str">
        <f>VLOOKUP(Table3[[#This Row],[EMPLOYEE NAME]],Employees[[Employee Name]:[Office]],6)</f>
        <v>REGULAR</v>
      </c>
      <c r="I225" s="27">
        <f>SUM(Table3[[#This Row],['# SICK LEAVE]:['#OTHERS]])</f>
        <v>0</v>
      </c>
    </row>
    <row r="226" spans="1:9" ht="29.45" customHeight="1" x14ac:dyDescent="0.3">
      <c r="A226">
        <f t="shared" si="3"/>
        <v>221</v>
      </c>
      <c r="B226" t="str">
        <f>IF(ISBLANK('List of Employees'!B276),"",'List of Employees'!B276)</f>
        <v>EMELO MARYJANE T.</v>
      </c>
      <c r="C226" s="25" t="str">
        <f>VLOOKUP(Table3[[#This Row],[EMPLOYEE NAME]],Employees[[Employee Name]:[Office]],6)</f>
        <v>REGULAR</v>
      </c>
      <c r="I226" s="27">
        <f>SUM(Table3[[#This Row],['# SICK LEAVE]:['#OTHERS]])</f>
        <v>0</v>
      </c>
    </row>
    <row r="227" spans="1:9" ht="29.45" customHeight="1" x14ac:dyDescent="0.3">
      <c r="A227">
        <f t="shared" si="3"/>
        <v>222</v>
      </c>
      <c r="B227" t="str">
        <f>IF(ISBLANK('List of Employees'!B277),"",'List of Employees'!B277)</f>
        <v>ENMACIO LEILA A.</v>
      </c>
      <c r="C227" s="25" t="str">
        <f>VLOOKUP(Table3[[#This Row],[EMPLOYEE NAME]],Employees[[Employee Name]:[Office]],6)</f>
        <v>REGULAR</v>
      </c>
      <c r="I227" s="27">
        <f>SUM(Table3[[#This Row],['# SICK LEAVE]:['#OTHERS]])</f>
        <v>0</v>
      </c>
    </row>
    <row r="228" spans="1:9" ht="29.45" customHeight="1" x14ac:dyDescent="0.3">
      <c r="A228">
        <f t="shared" si="3"/>
        <v>223</v>
      </c>
      <c r="B228" t="str">
        <f>IF(ISBLANK('List of Employees'!B278),"",'List of Employees'!B278)</f>
        <v>ENRIQUEZ ANABEL O.</v>
      </c>
      <c r="C228" s="25" t="str">
        <f>VLOOKUP(Table3[[#This Row],[EMPLOYEE NAME]],Employees[[Employee Name]:[Office]],6)</f>
        <v>CASUAL</v>
      </c>
      <c r="I228" s="27">
        <f>SUM(Table3[[#This Row],['# SICK LEAVE]:['#OTHERS]])</f>
        <v>0</v>
      </c>
    </row>
    <row r="229" spans="1:9" ht="29.45" customHeight="1" x14ac:dyDescent="0.3">
      <c r="A229">
        <f t="shared" si="3"/>
        <v>224</v>
      </c>
      <c r="B229" t="str">
        <f>IF(ISBLANK('List of Employees'!B279),"",'List of Employees'!B279)</f>
        <v>ENRIQUEZ EDGAR P.</v>
      </c>
      <c r="C229" s="25" t="str">
        <f>VLOOKUP(Table3[[#This Row],[EMPLOYEE NAME]],Employees[[Employee Name]:[Office]],6)</f>
        <v>REGULAR</v>
      </c>
      <c r="I229" s="27">
        <f>SUM(Table3[[#This Row],['# SICK LEAVE]:['#OTHERS]])</f>
        <v>0</v>
      </c>
    </row>
    <row r="230" spans="1:9" ht="29.45" customHeight="1" x14ac:dyDescent="0.3">
      <c r="A230">
        <f t="shared" si="3"/>
        <v>225</v>
      </c>
      <c r="B230" t="str">
        <f>IF(ISBLANK('List of Employees'!B280),"",'List of Employees'!B280)</f>
        <v xml:space="preserve">ENRIQUEZ ERIBERTO  </v>
      </c>
      <c r="C230" s="25">
        <f>VLOOKUP(Table3[[#This Row],[EMPLOYEE NAME]],Employees[[Employee Name]:[Office]],6)</f>
        <v>0</v>
      </c>
      <c r="I230" s="27">
        <f>SUM(Table3[[#This Row],['# SICK LEAVE]:['#OTHERS]])</f>
        <v>0</v>
      </c>
    </row>
    <row r="231" spans="1:9" ht="29.45" customHeight="1" x14ac:dyDescent="0.3">
      <c r="A231">
        <f t="shared" si="3"/>
        <v>226</v>
      </c>
      <c r="B231" t="str">
        <f>IF(ISBLANK('List of Employees'!B281),"",'List of Employees'!B281)</f>
        <v>EREÑO MELANIE B.</v>
      </c>
      <c r="C231" s="25">
        <f>VLOOKUP(Table3[[#This Row],[EMPLOYEE NAME]],Employees[[Employee Name]:[Office]],6)</f>
        <v>0</v>
      </c>
      <c r="I231" s="27">
        <f>SUM(Table3[[#This Row],['# SICK LEAVE]:['#OTHERS]])</f>
        <v>0</v>
      </c>
    </row>
    <row r="232" spans="1:9" ht="29.45" customHeight="1" x14ac:dyDescent="0.3">
      <c r="A232">
        <f t="shared" si="3"/>
        <v>227</v>
      </c>
      <c r="B232" t="str">
        <f>IF(ISBLANK('List of Employees'!B282),"",'List of Employees'!B282)</f>
        <v>ERIDAO ROSALINDA P.</v>
      </c>
      <c r="C232" s="25" t="str">
        <f>VLOOKUP(Table3[[#This Row],[EMPLOYEE NAME]],Employees[[Employee Name]:[Office]],6)</f>
        <v>REGULAR</v>
      </c>
      <c r="I232" s="27">
        <f>SUM(Table3[[#This Row],['# SICK LEAVE]:['#OTHERS]])</f>
        <v>0</v>
      </c>
    </row>
    <row r="233" spans="1:9" ht="29.45" customHeight="1" x14ac:dyDescent="0.3">
      <c r="A233">
        <f t="shared" si="3"/>
        <v>228</v>
      </c>
      <c r="B233" t="str">
        <f>IF(ISBLANK('List of Employees'!B284),"",'List of Employees'!B284)</f>
        <v>ESCAMILLAS EVELYN M.</v>
      </c>
      <c r="C233" s="25" t="str">
        <f>VLOOKUP(Table3[[#This Row],[EMPLOYEE NAME]],Employees[[Employee Name]:[Office]],6)</f>
        <v>REGULAR</v>
      </c>
      <c r="I233" s="27">
        <f>SUM(Table3[[#This Row],['# SICK LEAVE]:['#OTHERS]])</f>
        <v>0</v>
      </c>
    </row>
    <row r="234" spans="1:9" ht="29.45" customHeight="1" x14ac:dyDescent="0.3">
      <c r="A234">
        <f t="shared" si="3"/>
        <v>229</v>
      </c>
      <c r="B234" t="str">
        <f>IF(ISBLANK('List of Employees'!B286),"",'List of Employees'!B286)</f>
        <v>ESPINELI LORETA N.</v>
      </c>
      <c r="C234" s="25">
        <f>VLOOKUP(Table3[[#This Row],[EMPLOYEE NAME]],Employees[[Employee Name]:[Office]],6)</f>
        <v>0</v>
      </c>
      <c r="I234" s="27">
        <f>SUM(Table3[[#This Row],['# SICK LEAVE]:['#OTHERS]])</f>
        <v>0</v>
      </c>
    </row>
    <row r="235" spans="1:9" ht="29.45" customHeight="1" x14ac:dyDescent="0.3">
      <c r="A235">
        <f t="shared" si="3"/>
        <v>230</v>
      </c>
      <c r="B235" t="str">
        <f>IF(ISBLANK('List of Employees'!B287),"",'List of Employees'!B287)</f>
        <v>ESPINOSA RUBY ANN V.</v>
      </c>
      <c r="C235" s="25" t="str">
        <f>VLOOKUP(Table3[[#This Row],[EMPLOYEE NAME]],Employees[[Employee Name]:[Office]],6)</f>
        <v>CASUAL</v>
      </c>
      <c r="I235" s="27">
        <f>SUM(Table3[[#This Row],['# SICK LEAVE]:['#OTHERS]])</f>
        <v>0</v>
      </c>
    </row>
    <row r="236" spans="1:9" ht="29.45" customHeight="1" x14ac:dyDescent="0.3">
      <c r="A236">
        <f t="shared" si="3"/>
        <v>231</v>
      </c>
      <c r="B236" t="str">
        <f>IF(ISBLANK('List of Employees'!B288),"",'List of Employees'!B288)</f>
        <v>ESPIRITU RONALD M.</v>
      </c>
      <c r="C236" s="25" t="str">
        <f>VLOOKUP(Table3[[#This Row],[EMPLOYEE NAME]],Employees[[Employee Name]:[Office]],6)</f>
        <v>REGULAR</v>
      </c>
      <c r="I236" s="27">
        <f>SUM(Table3[[#This Row],['# SICK LEAVE]:['#OTHERS]])</f>
        <v>0</v>
      </c>
    </row>
    <row r="237" spans="1:9" ht="29.45" customHeight="1" x14ac:dyDescent="0.3">
      <c r="A237">
        <f t="shared" si="3"/>
        <v>232</v>
      </c>
      <c r="B237" t="str">
        <f>IF(ISBLANK('List of Employees'!B289),"",'List of Employees'!B289)</f>
        <v>ESTABILLO JUSTINE CARL G.</v>
      </c>
      <c r="C237" s="25" t="str">
        <f>VLOOKUP(Table3[[#This Row],[EMPLOYEE NAME]],Employees[[Employee Name]:[Office]],6)</f>
        <v>JOBCON</v>
      </c>
      <c r="I237" s="27">
        <f>SUM(Table3[[#This Row],['# SICK LEAVE]:['#OTHERS]])</f>
        <v>0</v>
      </c>
    </row>
    <row r="238" spans="1:9" ht="29.45" customHeight="1" x14ac:dyDescent="0.3">
      <c r="A238">
        <f t="shared" si="3"/>
        <v>233</v>
      </c>
      <c r="B238" t="str">
        <f>IF(ISBLANK('List of Employees'!B291),"",'List of Employees'!B291)</f>
        <v>ESTIEBAR ARISTOTLE B.</v>
      </c>
      <c r="C238" s="25" t="str">
        <f>VLOOKUP(Table3[[#This Row],[EMPLOYEE NAME]],Employees[[Employee Name]:[Office]],6)</f>
        <v>CASUAL</v>
      </c>
      <c r="I238" s="27">
        <f>SUM(Table3[[#This Row],['# SICK LEAVE]:['#OTHERS]])</f>
        <v>0</v>
      </c>
    </row>
    <row r="239" spans="1:9" ht="29.45" customHeight="1" x14ac:dyDescent="0.3">
      <c r="A239">
        <f t="shared" si="3"/>
        <v>234</v>
      </c>
      <c r="B239" t="str">
        <f>IF(ISBLANK('List of Employees'!B293),"",'List of Employees'!B293)</f>
        <v>ESTOLE JOCELYN D.</v>
      </c>
      <c r="C239" s="25" t="str">
        <f>VLOOKUP(Table3[[#This Row],[EMPLOYEE NAME]],Employees[[Employee Name]:[Office]],6)</f>
        <v>CASUAL</v>
      </c>
      <c r="I239" s="27">
        <f>SUM(Table3[[#This Row],['# SICK LEAVE]:['#OTHERS]])</f>
        <v>0</v>
      </c>
    </row>
    <row r="240" spans="1:9" ht="29.45" customHeight="1" x14ac:dyDescent="0.3">
      <c r="A240">
        <f t="shared" si="3"/>
        <v>235</v>
      </c>
      <c r="B240" t="str">
        <f>IF(ISBLANK('List of Employees'!B294),"",'List of Employees'!B294)</f>
        <v>ESTRANGCO MERCY U.</v>
      </c>
      <c r="C240" s="25" t="str">
        <f>VLOOKUP(Table3[[#This Row],[EMPLOYEE NAME]],Employees[[Employee Name]:[Office]],6)</f>
        <v>REGULAR</v>
      </c>
      <c r="I240" s="27">
        <f>SUM(Table3[[#This Row],['# SICK LEAVE]:['#OTHERS]])</f>
        <v>0</v>
      </c>
    </row>
    <row r="241" spans="1:9" ht="29.45" customHeight="1" x14ac:dyDescent="0.3">
      <c r="A241">
        <f t="shared" si="3"/>
        <v>236</v>
      </c>
      <c r="B241" t="str">
        <f>IF(ISBLANK('List of Employees'!B295),"",'List of Employees'!B295)</f>
        <v>EVANGELISTA NORENA S.</v>
      </c>
      <c r="C241" s="25" t="str">
        <f>VLOOKUP(Table3[[#This Row],[EMPLOYEE NAME]],Employees[[Employee Name]:[Office]],6)</f>
        <v>REGULAR</v>
      </c>
      <c r="I241" s="27">
        <f>SUM(Table3[[#This Row],['# SICK LEAVE]:['#OTHERS]])</f>
        <v>0</v>
      </c>
    </row>
    <row r="242" spans="1:9" ht="29.45" customHeight="1" x14ac:dyDescent="0.3">
      <c r="A242">
        <f t="shared" si="3"/>
        <v>237</v>
      </c>
      <c r="B242" t="str">
        <f>IF(ISBLANK('List of Employees'!B296),"",'List of Employees'!B296)</f>
        <v>FELICIDARIO PAMELA C.</v>
      </c>
      <c r="C242" s="25" t="str">
        <f>VLOOKUP(Table3[[#This Row],[EMPLOYEE NAME]],Employees[[Employee Name]:[Office]],6)</f>
        <v>REGULAR</v>
      </c>
      <c r="I242" s="27">
        <f>SUM(Table3[[#This Row],['# SICK LEAVE]:['#OTHERS]])</f>
        <v>0</v>
      </c>
    </row>
    <row r="243" spans="1:9" ht="29.45" customHeight="1" x14ac:dyDescent="0.3">
      <c r="A243">
        <f t="shared" si="3"/>
        <v>238</v>
      </c>
      <c r="B243" t="str">
        <f>IF(ISBLANK('List of Employees'!B297),"",'List of Employees'!B297)</f>
        <v>FELLO VIRGILIO O.</v>
      </c>
      <c r="C243" s="25" t="str">
        <f>VLOOKUP(Table3[[#This Row],[EMPLOYEE NAME]],Employees[[Employee Name]:[Office]],6)</f>
        <v>CASUAL</v>
      </c>
      <c r="I243" s="27">
        <f>SUM(Table3[[#This Row],['# SICK LEAVE]:['#OTHERS]])</f>
        <v>0</v>
      </c>
    </row>
    <row r="244" spans="1:9" ht="29.45" customHeight="1" x14ac:dyDescent="0.3">
      <c r="A244">
        <f t="shared" si="3"/>
        <v>239</v>
      </c>
      <c r="B244" t="e">
        <f>IF(ISBLANK('List of Employees'!#REF!),"",'List of Employees'!#REF!)</f>
        <v>#REF!</v>
      </c>
      <c r="C244" s="25" t="e">
        <f>VLOOKUP(Table3[[#This Row],[EMPLOYEE NAME]],Employees[[Employee Name]:[Office]],6)</f>
        <v>#REF!</v>
      </c>
      <c r="I244" s="27">
        <f>SUM(Table3[[#This Row],['# SICK LEAVE]:['#OTHERS]])</f>
        <v>0</v>
      </c>
    </row>
    <row r="245" spans="1:9" ht="29.45" customHeight="1" x14ac:dyDescent="0.3">
      <c r="A245">
        <f t="shared" si="3"/>
        <v>240</v>
      </c>
      <c r="B245" t="str">
        <f>IF(ISBLANK('List of Employees'!B298),"",'List of Employees'!B298)</f>
        <v>FERMA AMELITA V.</v>
      </c>
      <c r="C245" s="25" t="str">
        <f>VLOOKUP(Table3[[#This Row],[EMPLOYEE NAME]],Employees[[Employee Name]:[Office]],6)</f>
        <v>REGULAR</v>
      </c>
      <c r="I245" s="27">
        <f>SUM(Table3[[#This Row],['# SICK LEAVE]:['#OTHERS]])</f>
        <v>0</v>
      </c>
    </row>
    <row r="246" spans="1:9" ht="29.45" customHeight="1" x14ac:dyDescent="0.3">
      <c r="A246">
        <f t="shared" si="3"/>
        <v>241</v>
      </c>
      <c r="B246" t="str">
        <f>IF(ISBLANK('List of Employees'!B299),"",'List of Employees'!B299)</f>
        <v>FERMA ARCELI C.</v>
      </c>
      <c r="C246" s="25" t="str">
        <f>VLOOKUP(Table3[[#This Row],[EMPLOYEE NAME]],Employees[[Employee Name]:[Office]],6)</f>
        <v>REGULAR</v>
      </c>
      <c r="I246" s="27">
        <f>SUM(Table3[[#This Row],['# SICK LEAVE]:['#OTHERS]])</f>
        <v>0</v>
      </c>
    </row>
    <row r="247" spans="1:9" ht="29.45" customHeight="1" x14ac:dyDescent="0.3">
      <c r="A247">
        <f t="shared" si="3"/>
        <v>242</v>
      </c>
      <c r="B247" t="str">
        <f>IF(ISBLANK('List of Employees'!B300),"",'List of Employees'!B300)</f>
        <v>FERMA ELIZA C.</v>
      </c>
      <c r="C247" s="25">
        <f>VLOOKUP(Table3[[#This Row],[EMPLOYEE NAME]],Employees[[Employee Name]:[Office]],6)</f>
        <v>0</v>
      </c>
      <c r="I247" s="27">
        <f>SUM(Table3[[#This Row],['# SICK LEAVE]:['#OTHERS]])</f>
        <v>0</v>
      </c>
    </row>
    <row r="248" spans="1:9" ht="29.45" customHeight="1" x14ac:dyDescent="0.3">
      <c r="A248">
        <f t="shared" si="3"/>
        <v>243</v>
      </c>
      <c r="B248" t="str">
        <f>IF(ISBLANK('List of Employees'!B301),"",'List of Employees'!B301)</f>
        <v>FERMA ERIC N.</v>
      </c>
      <c r="C248" s="25" t="str">
        <f>VLOOKUP(Table3[[#This Row],[EMPLOYEE NAME]],Employees[[Employee Name]:[Office]],6)</f>
        <v>CASUAL</v>
      </c>
      <c r="I248" s="27">
        <f>SUM(Table3[[#This Row],['# SICK LEAVE]:['#OTHERS]])</f>
        <v>0</v>
      </c>
    </row>
    <row r="249" spans="1:9" ht="29.45" customHeight="1" x14ac:dyDescent="0.3">
      <c r="A249">
        <f t="shared" si="3"/>
        <v>244</v>
      </c>
      <c r="B249" t="str">
        <f>IF(ISBLANK('List of Employees'!B302),"",'List of Employees'!B302)</f>
        <v>FERMA ETHEL GRACE N.</v>
      </c>
      <c r="C249" s="25" t="str">
        <f>VLOOKUP(Table3[[#This Row],[EMPLOYEE NAME]],Employees[[Employee Name]:[Office]],6)</f>
        <v>CASUAL</v>
      </c>
      <c r="I249" s="27">
        <f>SUM(Table3[[#This Row],['# SICK LEAVE]:['#OTHERS]])</f>
        <v>0</v>
      </c>
    </row>
    <row r="250" spans="1:9" ht="29.45" customHeight="1" x14ac:dyDescent="0.3">
      <c r="A250">
        <f t="shared" si="3"/>
        <v>245</v>
      </c>
      <c r="B250" t="str">
        <f>IF(ISBLANK('List of Employees'!B303),"",'List of Employees'!B303)</f>
        <v>FERMA JOSEFA O.</v>
      </c>
      <c r="C250" s="25" t="str">
        <f>VLOOKUP(Table3[[#This Row],[EMPLOYEE NAME]],Employees[[Employee Name]:[Office]],6)</f>
        <v>REGULAR</v>
      </c>
      <c r="I250" s="27">
        <f>SUM(Table3[[#This Row],['# SICK LEAVE]:['#OTHERS]])</f>
        <v>0</v>
      </c>
    </row>
    <row r="251" spans="1:9" ht="29.45" customHeight="1" x14ac:dyDescent="0.3">
      <c r="A251">
        <f t="shared" si="3"/>
        <v>246</v>
      </c>
      <c r="B251" t="str">
        <f>IF(ISBLANK('List of Employees'!B304),"",'List of Employees'!B304)</f>
        <v>FERMA MARIA I.</v>
      </c>
      <c r="C251" s="25" t="str">
        <f>VLOOKUP(Table3[[#This Row],[EMPLOYEE NAME]],Employees[[Employee Name]:[Office]],6)</f>
        <v>REGULAR</v>
      </c>
      <c r="I251" s="27">
        <f>SUM(Table3[[#This Row],['# SICK LEAVE]:['#OTHERS]])</f>
        <v>0</v>
      </c>
    </row>
    <row r="252" spans="1:9" ht="29.45" customHeight="1" x14ac:dyDescent="0.3">
      <c r="A252">
        <f t="shared" si="3"/>
        <v>247</v>
      </c>
      <c r="B252" t="str">
        <f>IF(ISBLANK('List of Employees'!B306),"",'List of Employees'!B306)</f>
        <v xml:space="preserve">FERMA RAYMOND  </v>
      </c>
      <c r="C252" s="25" t="str">
        <f>VLOOKUP(Table3[[#This Row],[EMPLOYEE NAME]],Employees[[Employee Name]:[Office]],6)</f>
        <v>CASUAL</v>
      </c>
      <c r="I252" s="27">
        <f>SUM(Table3[[#This Row],['# SICK LEAVE]:['#OTHERS]])</f>
        <v>0</v>
      </c>
    </row>
    <row r="253" spans="1:9" ht="29.45" customHeight="1" x14ac:dyDescent="0.3">
      <c r="A253">
        <f t="shared" si="3"/>
        <v>248</v>
      </c>
      <c r="B253" t="str">
        <f>IF(ISBLANK('List of Employees'!B307),"",'List of Employees'!B307)</f>
        <v xml:space="preserve">FERMA ROMEO  </v>
      </c>
      <c r="C253" s="25" t="str">
        <f>VLOOKUP(Table3[[#This Row],[EMPLOYEE NAME]],Employees[[Employee Name]:[Office]],6)</f>
        <v>REGULAR</v>
      </c>
      <c r="I253" s="27">
        <f>SUM(Table3[[#This Row],['# SICK LEAVE]:['#OTHERS]])</f>
        <v>0</v>
      </c>
    </row>
    <row r="254" spans="1:9" ht="29.45" customHeight="1" x14ac:dyDescent="0.3">
      <c r="A254">
        <f t="shared" si="3"/>
        <v>249</v>
      </c>
      <c r="B254" t="str">
        <f>IF(ISBLANK('List of Employees'!B309),"",'List of Employees'!B309)</f>
        <v>FERRY FRANCIS R.</v>
      </c>
      <c r="C254" s="25">
        <f>VLOOKUP(Table3[[#This Row],[EMPLOYEE NAME]],Employees[[Employee Name]:[Office]],6)</f>
        <v>0</v>
      </c>
      <c r="I254" s="27">
        <f>SUM(Table3[[#This Row],['# SICK LEAVE]:['#OTHERS]])</f>
        <v>0</v>
      </c>
    </row>
    <row r="255" spans="1:9" ht="29.45" customHeight="1" x14ac:dyDescent="0.3">
      <c r="A255">
        <f t="shared" si="3"/>
        <v>250</v>
      </c>
      <c r="B255" t="str">
        <f>IF(ISBLANK('List of Employees'!B310),"",'List of Employees'!B310)</f>
        <v xml:space="preserve">FLAVIER ADORACION  </v>
      </c>
      <c r="C255" s="25" t="str">
        <f>VLOOKUP(Table3[[#This Row],[EMPLOYEE NAME]],Employees[[Employee Name]:[Office]],6)</f>
        <v>REGULAR</v>
      </c>
      <c r="I255" s="27">
        <f>SUM(Table3[[#This Row],['# SICK LEAVE]:['#OTHERS]])</f>
        <v>0</v>
      </c>
    </row>
    <row r="256" spans="1:9" ht="29.45" customHeight="1" x14ac:dyDescent="0.3">
      <c r="A256">
        <f t="shared" si="3"/>
        <v>251</v>
      </c>
      <c r="B256" t="str">
        <f>IF(ISBLANK('List of Employees'!B313),"",'List of Employees'!B313)</f>
        <v>FLORES MARIA PATRICIA NICOLE C.</v>
      </c>
      <c r="C256" s="25" t="str">
        <f>VLOOKUP(Table3[[#This Row],[EMPLOYEE NAME]],Employees[[Employee Name]:[Office]],6)</f>
        <v>CASUAL</v>
      </c>
      <c r="I256" s="27">
        <f>SUM(Table3[[#This Row],['# SICK LEAVE]:['#OTHERS]])</f>
        <v>0</v>
      </c>
    </row>
    <row r="257" spans="1:9" ht="29.45" customHeight="1" x14ac:dyDescent="0.3">
      <c r="A257">
        <f t="shared" si="3"/>
        <v>252</v>
      </c>
      <c r="B257" t="str">
        <f>IF(ISBLANK('List of Employees'!B314),"",'List of Employees'!B314)</f>
        <v xml:space="preserve">FLORES RICHARD  </v>
      </c>
      <c r="C257" s="25" t="str">
        <f>VLOOKUP(Table3[[#This Row],[EMPLOYEE NAME]],Employees[[Employee Name]:[Office]],6)</f>
        <v>CASUAL</v>
      </c>
      <c r="I257" s="27">
        <f>SUM(Table3[[#This Row],['# SICK LEAVE]:['#OTHERS]])</f>
        <v>0</v>
      </c>
    </row>
    <row r="258" spans="1:9" ht="29.45" customHeight="1" x14ac:dyDescent="0.3">
      <c r="A258">
        <f t="shared" si="3"/>
        <v>253</v>
      </c>
      <c r="B258" t="str">
        <f>IF(ISBLANK('List of Employees'!B315),"",'List of Employees'!B315)</f>
        <v>FRONDOZO AILEEN D.</v>
      </c>
      <c r="C258" s="25" t="str">
        <f>VLOOKUP(Table3[[#This Row],[EMPLOYEE NAME]],Employees[[Employee Name]:[Office]],6)</f>
        <v>CASUAL</v>
      </c>
      <c r="I258" s="27">
        <f>SUM(Table3[[#This Row],['# SICK LEAVE]:['#OTHERS]])</f>
        <v>0</v>
      </c>
    </row>
    <row r="259" spans="1:9" ht="29.45" customHeight="1" x14ac:dyDescent="0.3">
      <c r="A259">
        <f t="shared" si="3"/>
        <v>254</v>
      </c>
      <c r="B259" t="str">
        <f>IF(ISBLANK('List of Employees'!B316),"",'List of Employees'!B316)</f>
        <v>GABEJA MHAR G.</v>
      </c>
      <c r="C259" s="25" t="str">
        <f>VLOOKUP(Table3[[#This Row],[EMPLOYEE NAME]],Employees[[Employee Name]:[Office]],6)</f>
        <v>REGULAR</v>
      </c>
      <c r="I259" s="27">
        <f>SUM(Table3[[#This Row],['# SICK LEAVE]:['#OTHERS]])</f>
        <v>0</v>
      </c>
    </row>
    <row r="260" spans="1:9" ht="29.45" customHeight="1" x14ac:dyDescent="0.3">
      <c r="A260">
        <f t="shared" si="3"/>
        <v>255</v>
      </c>
      <c r="B260" t="str">
        <f>IF(ISBLANK('List of Employees'!B317),"",'List of Employees'!B317)</f>
        <v>GALANG JULIET B.</v>
      </c>
      <c r="C260" s="25" t="str">
        <f>VLOOKUP(Table3[[#This Row],[EMPLOYEE NAME]],Employees[[Employee Name]:[Office]],6)</f>
        <v>CO TERM</v>
      </c>
      <c r="I260" s="27">
        <f>SUM(Table3[[#This Row],['# SICK LEAVE]:['#OTHERS]])</f>
        <v>0</v>
      </c>
    </row>
    <row r="261" spans="1:9" ht="29.45" customHeight="1" x14ac:dyDescent="0.3">
      <c r="A261">
        <f t="shared" si="3"/>
        <v>256</v>
      </c>
      <c r="B261" t="str">
        <f>IF(ISBLANK('List of Employees'!B318),"",'List of Employees'!B318)</f>
        <v>GALARDE DELFIN A.</v>
      </c>
      <c r="C261" s="25" t="str">
        <f>VLOOKUP(Table3[[#This Row],[EMPLOYEE NAME]],Employees[[Employee Name]:[Office]],6)</f>
        <v>CASUAL</v>
      </c>
      <c r="I261" s="27">
        <f>SUM(Table3[[#This Row],['# SICK LEAVE]:['#OTHERS]])</f>
        <v>0</v>
      </c>
    </row>
    <row r="262" spans="1:9" ht="29.45" customHeight="1" x14ac:dyDescent="0.3">
      <c r="A262">
        <f t="shared" ref="A262:A325" si="4">IF(ISBLANK(B262),"",ROW(A257))</f>
        <v>257</v>
      </c>
      <c r="B262" t="str">
        <f>IF(ISBLANK('List of Employees'!B320),"",'List of Employees'!B320)</f>
        <v>GARCIA JINKY A.</v>
      </c>
      <c r="C262" s="25">
        <f>VLOOKUP(Table3[[#This Row],[EMPLOYEE NAME]],Employees[[Employee Name]:[Office]],6)</f>
        <v>0</v>
      </c>
      <c r="I262" s="27">
        <f>SUM(Table3[[#This Row],['# SICK LEAVE]:['#OTHERS]])</f>
        <v>0</v>
      </c>
    </row>
    <row r="263" spans="1:9" ht="29.45" customHeight="1" x14ac:dyDescent="0.3">
      <c r="A263">
        <f t="shared" si="4"/>
        <v>258</v>
      </c>
      <c r="B263" t="str">
        <f>IF(ISBLANK('List of Employees'!B321),"",'List of Employees'!B321)</f>
        <v>GARCIA JOAN B.</v>
      </c>
      <c r="C263" s="25" t="str">
        <f>VLOOKUP(Table3[[#This Row],[EMPLOYEE NAME]],Employees[[Employee Name]:[Office]],6)</f>
        <v>CASUAL</v>
      </c>
      <c r="I263" s="27">
        <f>SUM(Table3[[#This Row],['# SICK LEAVE]:['#OTHERS]])</f>
        <v>0</v>
      </c>
    </row>
    <row r="264" spans="1:9" ht="29.45" customHeight="1" x14ac:dyDescent="0.3">
      <c r="A264">
        <f t="shared" si="4"/>
        <v>259</v>
      </c>
      <c r="B264" t="str">
        <f>IF(ISBLANK('List of Employees'!B322),"",'List of Employees'!B322)</f>
        <v>GATPANDAN DOLORES J.</v>
      </c>
      <c r="C264" s="25" t="str">
        <f>VLOOKUP(Table3[[#This Row],[EMPLOYEE NAME]],Employees[[Employee Name]:[Office]],6)</f>
        <v>REGULAR</v>
      </c>
      <c r="I264" s="27">
        <f>SUM(Table3[[#This Row],['# SICK LEAVE]:['#OTHERS]])</f>
        <v>0</v>
      </c>
    </row>
    <row r="265" spans="1:9" ht="29.45" customHeight="1" x14ac:dyDescent="0.3">
      <c r="A265">
        <f t="shared" si="4"/>
        <v>260</v>
      </c>
      <c r="B265" t="str">
        <f>IF(ISBLANK('List of Employees'!B323),"",'List of Employees'!B323)</f>
        <v xml:space="preserve">GATPANDAN ETHEL  </v>
      </c>
      <c r="C265" s="25" t="str">
        <f>VLOOKUP(Table3[[#This Row],[EMPLOYEE NAME]],Employees[[Employee Name]:[Office]],6)</f>
        <v>CASUAL</v>
      </c>
      <c r="I265" s="27">
        <f>SUM(Table3[[#This Row],['# SICK LEAVE]:['#OTHERS]])</f>
        <v>0</v>
      </c>
    </row>
    <row r="266" spans="1:9" ht="29.45" customHeight="1" x14ac:dyDescent="0.3">
      <c r="A266">
        <f t="shared" si="4"/>
        <v>261</v>
      </c>
      <c r="B266" t="str">
        <f>IF(ISBLANK('List of Employees'!B324),"",'List of Employees'!B324)</f>
        <v>GATPANDAN MICHAEL E.</v>
      </c>
      <c r="C266" s="25" t="str">
        <f>VLOOKUP(Table3[[#This Row],[EMPLOYEE NAME]],Employees[[Employee Name]:[Office]],6)</f>
        <v>CASUAL</v>
      </c>
      <c r="I266" s="27">
        <f>SUM(Table3[[#This Row],['# SICK LEAVE]:['#OTHERS]])</f>
        <v>0</v>
      </c>
    </row>
    <row r="267" spans="1:9" ht="29.45" customHeight="1" x14ac:dyDescent="0.3">
      <c r="A267">
        <f t="shared" si="4"/>
        <v>262</v>
      </c>
      <c r="B267" t="str">
        <f>IF(ISBLANK('List of Employees'!B325),"",'List of Employees'!B325)</f>
        <v>GATPANDAN NENITA M.</v>
      </c>
      <c r="C267" s="25" t="str">
        <f>VLOOKUP(Table3[[#This Row],[EMPLOYEE NAME]],Employees[[Employee Name]:[Office]],6)</f>
        <v>REGULAR</v>
      </c>
      <c r="I267" s="27">
        <f>SUM(Table3[[#This Row],['# SICK LEAVE]:['#OTHERS]])</f>
        <v>0</v>
      </c>
    </row>
    <row r="268" spans="1:9" ht="29.45" customHeight="1" x14ac:dyDescent="0.3">
      <c r="A268">
        <f t="shared" si="4"/>
        <v>263</v>
      </c>
      <c r="B268" t="e">
        <f>IF(ISBLANK('List of Employees'!#REF!),"",'List of Employees'!#REF!)</f>
        <v>#REF!</v>
      </c>
      <c r="C268" s="25" t="e">
        <f>VLOOKUP(Table3[[#This Row],[EMPLOYEE NAME]],Employees[[Employee Name]:[Office]],6)</f>
        <v>#REF!</v>
      </c>
      <c r="I268" s="27">
        <f>SUM(Table3[[#This Row],['# SICK LEAVE]:['#OTHERS]])</f>
        <v>0</v>
      </c>
    </row>
    <row r="269" spans="1:9" ht="29.45" customHeight="1" x14ac:dyDescent="0.3">
      <c r="A269">
        <f t="shared" si="4"/>
        <v>264</v>
      </c>
      <c r="B269" t="str">
        <f>IF(ISBLANK('List of Employees'!B326),"",'List of Employees'!B326)</f>
        <v>GIBAGA RICA JEAN C.</v>
      </c>
      <c r="C269" s="25">
        <f>VLOOKUP(Table3[[#This Row],[EMPLOYEE NAME]],Employees[[Employee Name]:[Office]],6)</f>
        <v>0</v>
      </c>
      <c r="I269" s="27">
        <f>SUM(Table3[[#This Row],['# SICK LEAVE]:['#OTHERS]])</f>
        <v>0</v>
      </c>
    </row>
    <row r="270" spans="1:9" ht="29.45" customHeight="1" x14ac:dyDescent="0.3">
      <c r="A270">
        <f t="shared" si="4"/>
        <v>265</v>
      </c>
      <c r="B270" t="str">
        <f>IF(ISBLANK('List of Employees'!B327),"",'List of Employees'!B327)</f>
        <v>GOMEZ EMMA M.</v>
      </c>
      <c r="C270" s="25" t="str">
        <f>VLOOKUP(Table3[[#This Row],[EMPLOYEE NAME]],Employees[[Employee Name]:[Office]],6)</f>
        <v>REGULAR</v>
      </c>
      <c r="I270" s="27">
        <f>SUM(Table3[[#This Row],['# SICK LEAVE]:['#OTHERS]])</f>
        <v>0</v>
      </c>
    </row>
    <row r="271" spans="1:9" ht="29.45" customHeight="1" x14ac:dyDescent="0.3">
      <c r="A271">
        <f t="shared" si="4"/>
        <v>266</v>
      </c>
      <c r="B271" t="str">
        <f>IF(ISBLANK('List of Employees'!B328),"",'List of Employees'!B328)</f>
        <v>GONZALES CHRISTI NERISSE E.</v>
      </c>
      <c r="C271" s="25" t="str">
        <f>VLOOKUP(Table3[[#This Row],[EMPLOYEE NAME]],Employees[[Employee Name]:[Office]],6)</f>
        <v>CASUAL</v>
      </c>
      <c r="I271" s="27">
        <f>SUM(Table3[[#This Row],['# SICK LEAVE]:['#OTHERS]])</f>
        <v>0</v>
      </c>
    </row>
    <row r="272" spans="1:9" ht="29.45" customHeight="1" x14ac:dyDescent="0.3">
      <c r="A272">
        <f t="shared" si="4"/>
        <v>267</v>
      </c>
      <c r="B272" t="str">
        <f>IF(ISBLANK('List of Employees'!B329),"",'List of Employees'!B329)</f>
        <v>GONZALES MARIO O.</v>
      </c>
      <c r="C272" s="25" t="str">
        <f>VLOOKUP(Table3[[#This Row],[EMPLOYEE NAME]],Employees[[Employee Name]:[Office]],6)</f>
        <v>CASUAL</v>
      </c>
      <c r="I272" s="27">
        <f>SUM(Table3[[#This Row],['# SICK LEAVE]:['#OTHERS]])</f>
        <v>0</v>
      </c>
    </row>
    <row r="273" spans="1:9" ht="29.45" customHeight="1" x14ac:dyDescent="0.3">
      <c r="A273">
        <f t="shared" si="4"/>
        <v>268</v>
      </c>
      <c r="B273" t="str">
        <f>IF(ISBLANK('List of Employees'!B330),"",'List of Employees'!B330)</f>
        <v>GONZALES MARY JANE D.</v>
      </c>
      <c r="C273" s="25" t="str">
        <f>VLOOKUP(Table3[[#This Row],[EMPLOYEE NAME]],Employees[[Employee Name]:[Office]],6)</f>
        <v>CASUAL</v>
      </c>
      <c r="I273" s="27">
        <f>SUM(Table3[[#This Row],['# SICK LEAVE]:['#OTHERS]])</f>
        <v>0</v>
      </c>
    </row>
    <row r="274" spans="1:9" ht="29.45" customHeight="1" x14ac:dyDescent="0.3">
      <c r="A274">
        <f t="shared" si="4"/>
        <v>269</v>
      </c>
      <c r="B274" t="str">
        <f>IF(ISBLANK('List of Employees'!B331),"",'List of Employees'!B331)</f>
        <v>GUAÑEZO MA. GINA P.</v>
      </c>
      <c r="C274" s="25" t="str">
        <f>VLOOKUP(Table3[[#This Row],[EMPLOYEE NAME]],Employees[[Employee Name]:[Office]],6)</f>
        <v>REGULAR</v>
      </c>
      <c r="I274" s="27">
        <f>SUM(Table3[[#This Row],['# SICK LEAVE]:['#OTHERS]])</f>
        <v>0</v>
      </c>
    </row>
    <row r="275" spans="1:9" ht="29.45" customHeight="1" x14ac:dyDescent="0.3">
      <c r="A275">
        <f t="shared" si="4"/>
        <v>270</v>
      </c>
      <c r="B275" t="str">
        <f>IF(ISBLANK('List of Employees'!B332),"",'List of Employees'!B332)</f>
        <v>GUAÑEZO MARY ANNE P.</v>
      </c>
      <c r="C275" s="25" t="str">
        <f>VLOOKUP(Table3[[#This Row],[EMPLOYEE NAME]],Employees[[Employee Name]:[Office]],6)</f>
        <v>REGULAR</v>
      </c>
      <c r="I275" s="27">
        <f>SUM(Table3[[#This Row],['# SICK LEAVE]:['#OTHERS]])</f>
        <v>0</v>
      </c>
    </row>
    <row r="276" spans="1:9" ht="29.45" customHeight="1" x14ac:dyDescent="0.3">
      <c r="A276">
        <f t="shared" si="4"/>
        <v>271</v>
      </c>
      <c r="B276" t="str">
        <f>IF(ISBLANK('List of Employees'!B333),"",'List of Employees'!B333)</f>
        <v xml:space="preserve">GUEVARRA ROLANDO  </v>
      </c>
      <c r="C276" s="25" t="str">
        <f>VLOOKUP(Table3[[#This Row],[EMPLOYEE NAME]],Employees[[Employee Name]:[Office]],6)</f>
        <v>CASUAL</v>
      </c>
      <c r="I276" s="27">
        <f>SUM(Table3[[#This Row],['# SICK LEAVE]:['#OTHERS]])</f>
        <v>0</v>
      </c>
    </row>
    <row r="277" spans="1:9" ht="29.45" customHeight="1" x14ac:dyDescent="0.3">
      <c r="A277">
        <f t="shared" si="4"/>
        <v>272</v>
      </c>
      <c r="B277" t="str">
        <f>IF(ISBLANK('List of Employees'!B334),"",'List of Employees'!B334)</f>
        <v>GUMIRAN HERMINIA A.</v>
      </c>
      <c r="C277" s="25" t="str">
        <f>VLOOKUP(Table3[[#This Row],[EMPLOYEE NAME]],Employees[[Employee Name]:[Office]],6)</f>
        <v>CASUAL</v>
      </c>
      <c r="I277" s="27">
        <f>SUM(Table3[[#This Row],['# SICK LEAVE]:['#OTHERS]])</f>
        <v>0</v>
      </c>
    </row>
    <row r="278" spans="1:9" ht="29.45" customHeight="1" x14ac:dyDescent="0.3">
      <c r="A278">
        <f t="shared" si="4"/>
        <v>273</v>
      </c>
      <c r="B278" t="str">
        <f>IF(ISBLANK('List of Employees'!B335),"",'List of Employees'!B335)</f>
        <v>GUTIERREZ LYDIA C.</v>
      </c>
      <c r="C278" s="25" t="str">
        <f>VLOOKUP(Table3[[#This Row],[EMPLOYEE NAME]],Employees[[Employee Name]:[Office]],6)</f>
        <v>REGULAR</v>
      </c>
      <c r="I278" s="27">
        <f>SUM(Table3[[#This Row],['# SICK LEAVE]:['#OTHERS]])</f>
        <v>0</v>
      </c>
    </row>
    <row r="279" spans="1:9" ht="29.45" customHeight="1" x14ac:dyDescent="0.3">
      <c r="A279">
        <f t="shared" si="4"/>
        <v>274</v>
      </c>
      <c r="B279" t="str">
        <f>IF(ISBLANK('List of Employees'!B336),"",'List of Employees'!B336)</f>
        <v>GUTIERREZ MARICIS A.</v>
      </c>
      <c r="C279" s="25">
        <f>VLOOKUP(Table3[[#This Row],[EMPLOYEE NAME]],Employees[[Employee Name]:[Office]],6)</f>
        <v>0</v>
      </c>
      <c r="I279" s="27">
        <f>SUM(Table3[[#This Row],['# SICK LEAVE]:['#OTHERS]])</f>
        <v>0</v>
      </c>
    </row>
    <row r="280" spans="1:9" ht="29.45" customHeight="1" x14ac:dyDescent="0.3">
      <c r="A280">
        <f t="shared" si="4"/>
        <v>275</v>
      </c>
      <c r="B280" t="str">
        <f>IF(ISBLANK('List of Employees'!B338),"",'List of Employees'!B338)</f>
        <v>HADAP JONALYN L.</v>
      </c>
      <c r="C280" s="25" t="str">
        <f>VLOOKUP(Table3[[#This Row],[EMPLOYEE NAME]],Employees[[Employee Name]:[Office]],6)</f>
        <v>REGULAR</v>
      </c>
      <c r="I280" s="27">
        <f>SUM(Table3[[#This Row],['# SICK LEAVE]:['#OTHERS]])</f>
        <v>0</v>
      </c>
    </row>
    <row r="281" spans="1:9" ht="29.45" customHeight="1" x14ac:dyDescent="0.3">
      <c r="A281">
        <f t="shared" si="4"/>
        <v>276</v>
      </c>
      <c r="B281" t="str">
        <f>IF(ISBLANK('List of Employees'!B339),"",'List of Employees'!B339)</f>
        <v>HAPITA MELANIE A.</v>
      </c>
      <c r="C281" s="25" t="str">
        <f>VLOOKUP(Table3[[#This Row],[EMPLOYEE NAME]],Employees[[Employee Name]:[Office]],6)</f>
        <v>CASUAL</v>
      </c>
      <c r="I281" s="27">
        <f>SUM(Table3[[#This Row],['# SICK LEAVE]:['#OTHERS]])</f>
        <v>0</v>
      </c>
    </row>
    <row r="282" spans="1:9" ht="29.45" customHeight="1" x14ac:dyDescent="0.3">
      <c r="A282">
        <f t="shared" si="4"/>
        <v>277</v>
      </c>
      <c r="B282" t="str">
        <f>IF(ISBLANK('List of Employees'!B340),"",'List of Employees'!B340)</f>
        <v>HAYAG JERMAINE JOI D.</v>
      </c>
      <c r="C282" s="25" t="str">
        <f>VLOOKUP(Table3[[#This Row],[EMPLOYEE NAME]],Employees[[Employee Name]:[Office]],6)</f>
        <v>REGULAR</v>
      </c>
      <c r="I282" s="27">
        <f>SUM(Table3[[#This Row],['# SICK LEAVE]:['#OTHERS]])</f>
        <v>0</v>
      </c>
    </row>
    <row r="283" spans="1:9" ht="29.45" customHeight="1" x14ac:dyDescent="0.3">
      <c r="A283">
        <f t="shared" si="4"/>
        <v>278</v>
      </c>
      <c r="B283" t="str">
        <f>IF(ISBLANK('List of Employees'!B341),"",'List of Employees'!B341)</f>
        <v xml:space="preserve">HERNADEZ VICTOR  </v>
      </c>
      <c r="C283" s="25" t="str">
        <f>VLOOKUP(Table3[[#This Row],[EMPLOYEE NAME]],Employees[[Employee Name]:[Office]],6)</f>
        <v>REGULAR</v>
      </c>
      <c r="I283" s="27">
        <f>SUM(Table3[[#This Row],['# SICK LEAVE]:['#OTHERS]])</f>
        <v>0</v>
      </c>
    </row>
    <row r="284" spans="1:9" ht="29.45" customHeight="1" x14ac:dyDescent="0.3">
      <c r="A284">
        <f t="shared" si="4"/>
        <v>279</v>
      </c>
      <c r="B284" t="str">
        <f>IF(ISBLANK('List of Employees'!B342),"",'List of Employees'!B342)</f>
        <v>HERNANDEZ CORNELIO A.</v>
      </c>
      <c r="C284" s="25" t="str">
        <f>VLOOKUP(Table3[[#This Row],[EMPLOYEE NAME]],Employees[[Employee Name]:[Office]],6)</f>
        <v>REGULAR</v>
      </c>
      <c r="I284" s="27">
        <f>SUM(Table3[[#This Row],['# SICK LEAVE]:['#OTHERS]])</f>
        <v>0</v>
      </c>
    </row>
    <row r="285" spans="1:9" ht="29.45" customHeight="1" x14ac:dyDescent="0.3">
      <c r="A285">
        <f t="shared" si="4"/>
        <v>280</v>
      </c>
      <c r="B285" t="str">
        <f>IF(ISBLANK('List of Employees'!B343),"",'List of Employees'!B343)</f>
        <v>HERNANDEZ DARREL JESUS M.</v>
      </c>
      <c r="C285" s="25" t="str">
        <f>VLOOKUP(Table3[[#This Row],[EMPLOYEE NAME]],Employees[[Employee Name]:[Office]],6)</f>
        <v>REGULAR</v>
      </c>
      <c r="I285" s="27">
        <f>SUM(Table3[[#This Row],['# SICK LEAVE]:['#OTHERS]])</f>
        <v>0</v>
      </c>
    </row>
    <row r="286" spans="1:9" ht="29.45" customHeight="1" x14ac:dyDescent="0.3">
      <c r="A286">
        <f t="shared" si="4"/>
        <v>281</v>
      </c>
      <c r="B286" t="str">
        <f>IF(ISBLANK('List of Employees'!B344),"",'List of Employees'!B344)</f>
        <v>HERNANDEZ DONATO Q.</v>
      </c>
      <c r="C286" s="25" t="str">
        <f>VLOOKUP(Table3[[#This Row],[EMPLOYEE NAME]],Employees[[Employee Name]:[Office]],6)</f>
        <v>REGULAR</v>
      </c>
      <c r="I286" s="27">
        <f>SUM(Table3[[#This Row],['# SICK LEAVE]:['#OTHERS]])</f>
        <v>0</v>
      </c>
    </row>
    <row r="287" spans="1:9" ht="29.45" customHeight="1" x14ac:dyDescent="0.3">
      <c r="A287">
        <f t="shared" si="4"/>
        <v>282</v>
      </c>
      <c r="B287" t="str">
        <f>IF(ISBLANK('List of Employees'!B345),"",'List of Employees'!B345)</f>
        <v>HERNANDEZ MARIO A.</v>
      </c>
      <c r="C287" s="25" t="str">
        <f>VLOOKUP(Table3[[#This Row],[EMPLOYEE NAME]],Employees[[Employee Name]:[Office]],6)</f>
        <v>REGULAR</v>
      </c>
      <c r="I287" s="27">
        <f>SUM(Table3[[#This Row],['# SICK LEAVE]:['#OTHERS]])</f>
        <v>0</v>
      </c>
    </row>
    <row r="288" spans="1:9" ht="29.45" customHeight="1" x14ac:dyDescent="0.3">
      <c r="A288">
        <f t="shared" si="4"/>
        <v>283</v>
      </c>
      <c r="B288" t="str">
        <f>IF(ISBLANK('List of Employees'!B346),"",'List of Employees'!B346)</f>
        <v>HERNANDEZ ROBERTO M.</v>
      </c>
      <c r="C288" s="25" t="str">
        <f>VLOOKUP(Table3[[#This Row],[EMPLOYEE NAME]],Employees[[Employee Name]:[Office]],6)</f>
        <v>REGULAR</v>
      </c>
      <c r="I288" s="27">
        <f>SUM(Table3[[#This Row],['# SICK LEAVE]:['#OTHERS]])</f>
        <v>0</v>
      </c>
    </row>
    <row r="289" spans="1:9" ht="29.45" customHeight="1" x14ac:dyDescent="0.3">
      <c r="A289">
        <f t="shared" si="4"/>
        <v>284</v>
      </c>
      <c r="B289" t="str">
        <f>IF(ISBLANK('List of Employees'!B347),"",'List of Employees'!B347)</f>
        <v>HERNANDEZ RODERICK M.</v>
      </c>
      <c r="C289" s="25" t="str">
        <f>VLOOKUP(Table3[[#This Row],[EMPLOYEE NAME]],Employees[[Employee Name]:[Office]],6)</f>
        <v>CASUAL</v>
      </c>
      <c r="I289" s="27">
        <f>SUM(Table3[[#This Row],['# SICK LEAVE]:['#OTHERS]])</f>
        <v>0</v>
      </c>
    </row>
    <row r="290" spans="1:9" ht="29.45" customHeight="1" x14ac:dyDescent="0.3">
      <c r="A290">
        <f t="shared" si="4"/>
        <v>285</v>
      </c>
      <c r="B290" t="str">
        <f>IF(ISBLANK('List of Employees'!B349),"",'List of Employees'!B349)</f>
        <v>HERNANDO MERIC B.</v>
      </c>
      <c r="C290" s="25" t="str">
        <f>VLOOKUP(Table3[[#This Row],[EMPLOYEE NAME]],Employees[[Employee Name]:[Office]],6)</f>
        <v>REGULAR</v>
      </c>
      <c r="I290" s="27">
        <f>SUM(Table3[[#This Row],['# SICK LEAVE]:['#OTHERS]])</f>
        <v>0</v>
      </c>
    </row>
    <row r="291" spans="1:9" ht="29.45" customHeight="1" x14ac:dyDescent="0.3">
      <c r="A291">
        <f t="shared" si="4"/>
        <v>286</v>
      </c>
      <c r="B291" t="str">
        <f>IF(ISBLANK('List of Employees'!B350),"",'List of Employees'!B350)</f>
        <v>HERNANDO MERLE B.</v>
      </c>
      <c r="C291" s="25" t="str">
        <f>VLOOKUP(Table3[[#This Row],[EMPLOYEE NAME]],Employees[[Employee Name]:[Office]],6)</f>
        <v>REGULAR</v>
      </c>
      <c r="I291" s="27">
        <f>SUM(Table3[[#This Row],['# SICK LEAVE]:['#OTHERS]])</f>
        <v>0</v>
      </c>
    </row>
    <row r="292" spans="1:9" ht="29.45" customHeight="1" x14ac:dyDescent="0.3">
      <c r="A292">
        <f t="shared" si="4"/>
        <v>287</v>
      </c>
      <c r="B292" t="str">
        <f>IF(ISBLANK('List of Employees'!B351),"",'List of Employees'!B351)</f>
        <v>IGNO CRISTINA M.</v>
      </c>
      <c r="C292" s="25" t="str">
        <f>VLOOKUP(Table3[[#This Row],[EMPLOYEE NAME]],Employees[[Employee Name]:[Office]],6)</f>
        <v>REGULAR</v>
      </c>
      <c r="I292" s="27">
        <f>SUM(Table3[[#This Row],['# SICK LEAVE]:['#OTHERS]])</f>
        <v>0</v>
      </c>
    </row>
    <row r="293" spans="1:9" ht="29.45" customHeight="1" x14ac:dyDescent="0.3">
      <c r="A293">
        <f t="shared" si="4"/>
        <v>288</v>
      </c>
      <c r="B293" t="str">
        <f>IF(ISBLANK('List of Employees'!B353),"",'List of Employees'!B353)</f>
        <v>JAVIER CARMELITA M.</v>
      </c>
      <c r="C293" s="25" t="str">
        <f>VLOOKUP(Table3[[#This Row],[EMPLOYEE NAME]],Employees[[Employee Name]:[Office]],6)</f>
        <v>REGULAR</v>
      </c>
      <c r="I293" s="27">
        <f>SUM(Table3[[#This Row],['# SICK LEAVE]:['#OTHERS]])</f>
        <v>0</v>
      </c>
    </row>
    <row r="294" spans="1:9" ht="29.45" customHeight="1" x14ac:dyDescent="0.3">
      <c r="A294">
        <f t="shared" si="4"/>
        <v>289</v>
      </c>
      <c r="B294" t="str">
        <f>IF(ISBLANK('List of Employees'!B355),"",'List of Employees'!B355)</f>
        <v>JAVIER EMMA R.</v>
      </c>
      <c r="C294" s="25" t="str">
        <f>VLOOKUP(Table3[[#This Row],[EMPLOYEE NAME]],Employees[[Employee Name]:[Office]],6)</f>
        <v>REGULAR</v>
      </c>
      <c r="I294" s="27">
        <f>SUM(Table3[[#This Row],['# SICK LEAVE]:['#OTHERS]])</f>
        <v>0</v>
      </c>
    </row>
    <row r="295" spans="1:9" ht="29.45" customHeight="1" x14ac:dyDescent="0.3">
      <c r="A295">
        <f t="shared" si="4"/>
        <v>290</v>
      </c>
      <c r="B295" t="str">
        <f>IF(ISBLANK('List of Employees'!B356),"",'List of Employees'!B356)</f>
        <v xml:space="preserve">JAVIER HILARIO  </v>
      </c>
      <c r="C295" s="25" t="str">
        <f>VLOOKUP(Table3[[#This Row],[EMPLOYEE NAME]],Employees[[Employee Name]:[Office]],6)</f>
        <v>REGULAR</v>
      </c>
      <c r="I295" s="27">
        <f>SUM(Table3[[#This Row],['# SICK LEAVE]:['#OTHERS]])</f>
        <v>0</v>
      </c>
    </row>
    <row r="296" spans="1:9" ht="29.45" customHeight="1" x14ac:dyDescent="0.3">
      <c r="A296">
        <f t="shared" si="4"/>
        <v>291</v>
      </c>
      <c r="B296" t="str">
        <f>IF(ISBLANK('List of Employees'!B357),"",'List of Employees'!B357)</f>
        <v>JAVIER MYLENE M.</v>
      </c>
      <c r="C296" s="25" t="str">
        <f>VLOOKUP(Table3[[#This Row],[EMPLOYEE NAME]],Employees[[Employee Name]:[Office]],6)</f>
        <v>REGULAR</v>
      </c>
      <c r="I296" s="27">
        <f>SUM(Table3[[#This Row],['# SICK LEAVE]:['#OTHERS]])</f>
        <v>0</v>
      </c>
    </row>
    <row r="297" spans="1:9" ht="29.45" customHeight="1" x14ac:dyDescent="0.3">
      <c r="A297">
        <f t="shared" si="4"/>
        <v>292</v>
      </c>
      <c r="B297" t="str">
        <f>IF(ISBLANK('List of Employees'!B359),"",'List of Employees'!B359)</f>
        <v>JAVIER OLIVER T.</v>
      </c>
      <c r="C297" s="25">
        <f>VLOOKUP(Table3[[#This Row],[EMPLOYEE NAME]],Employees[[Employee Name]:[Office]],6)</f>
        <v>0</v>
      </c>
      <c r="I297" s="27">
        <f>SUM(Table3[[#This Row],['# SICK LEAVE]:['#OTHERS]])</f>
        <v>0</v>
      </c>
    </row>
    <row r="298" spans="1:9" ht="29.45" customHeight="1" x14ac:dyDescent="0.3">
      <c r="A298">
        <f t="shared" si="4"/>
        <v>293</v>
      </c>
      <c r="B298" t="str">
        <f>IF(ISBLANK('List of Employees'!B360),"",'List of Employees'!B360)</f>
        <v>JIMENO EDWARD J.</v>
      </c>
      <c r="C298" s="25">
        <f>VLOOKUP(Table3[[#This Row],[EMPLOYEE NAME]],Employees[[Employee Name]:[Office]],6)</f>
        <v>0</v>
      </c>
      <c r="I298" s="27">
        <f>SUM(Table3[[#This Row],['# SICK LEAVE]:['#OTHERS]])</f>
        <v>0</v>
      </c>
    </row>
    <row r="299" spans="1:9" ht="29.45" customHeight="1" x14ac:dyDescent="0.3">
      <c r="A299">
        <f t="shared" si="4"/>
        <v>294</v>
      </c>
      <c r="B299" t="str">
        <f>IF(ISBLANK('List of Employees'!B361),"",'List of Employees'!B361)</f>
        <v>JORGE CAROLINA M.</v>
      </c>
      <c r="C299" s="25" t="str">
        <f>VLOOKUP(Table3[[#This Row],[EMPLOYEE NAME]],Employees[[Employee Name]:[Office]],6)</f>
        <v>REGULAR</v>
      </c>
      <c r="I299" s="27">
        <f>SUM(Table3[[#This Row],['# SICK LEAVE]:['#OTHERS]])</f>
        <v>0</v>
      </c>
    </row>
    <row r="300" spans="1:9" ht="29.45" customHeight="1" x14ac:dyDescent="0.3">
      <c r="A300">
        <f t="shared" si="4"/>
        <v>295</v>
      </c>
      <c r="B300" t="str">
        <f>IF(ISBLANK('List of Employees'!B362),"",'List of Employees'!B362)</f>
        <v>JUMARANG AIME A.</v>
      </c>
      <c r="C300" s="25" t="str">
        <f>VLOOKUP(Table3[[#This Row],[EMPLOYEE NAME]],Employees[[Employee Name]:[Office]],6)</f>
        <v>REGULAR</v>
      </c>
      <c r="I300" s="27">
        <f>SUM(Table3[[#This Row],['# SICK LEAVE]:['#OTHERS]])</f>
        <v>0</v>
      </c>
    </row>
    <row r="301" spans="1:9" ht="29.45" customHeight="1" x14ac:dyDescent="0.3">
      <c r="A301">
        <f t="shared" si="4"/>
        <v>296</v>
      </c>
      <c r="B301" t="str">
        <f>IF(ISBLANK('List of Employees'!B363),"",'List of Employees'!B363)</f>
        <v>JUNILLER ALTHEA JANINE A.</v>
      </c>
      <c r="C301" s="25">
        <f>VLOOKUP(Table3[[#This Row],[EMPLOYEE NAME]],Employees[[Employee Name]:[Office]],6)</f>
        <v>0</v>
      </c>
      <c r="I301" s="27">
        <f>SUM(Table3[[#This Row],['# SICK LEAVE]:['#OTHERS]])</f>
        <v>0</v>
      </c>
    </row>
    <row r="302" spans="1:9" ht="29.45" customHeight="1" x14ac:dyDescent="0.3">
      <c r="A302">
        <f t="shared" si="4"/>
        <v>297</v>
      </c>
      <c r="B302" t="str">
        <f>IF(ISBLANK('List of Employees'!B364),"",'List of Employees'!B364)</f>
        <v>LABANANCIA TEDDY BOY N.</v>
      </c>
      <c r="C302" s="25" t="str">
        <f>VLOOKUP(Table3[[#This Row],[EMPLOYEE NAME]],Employees[[Employee Name]:[Office]],6)</f>
        <v>CASUAL</v>
      </c>
      <c r="I302" s="27">
        <f>SUM(Table3[[#This Row],['# SICK LEAVE]:['#OTHERS]])</f>
        <v>0</v>
      </c>
    </row>
    <row r="303" spans="1:9" ht="29.45" customHeight="1" x14ac:dyDescent="0.3">
      <c r="A303">
        <f t="shared" si="4"/>
        <v>298</v>
      </c>
      <c r="B303" t="str">
        <f>IF(ISBLANK('List of Employees'!B366),"",'List of Employees'!B366)</f>
        <v>LACIBAL RYAN G.</v>
      </c>
      <c r="C303" s="25">
        <f>VLOOKUP(Table3[[#This Row],[EMPLOYEE NAME]],Employees[[Employee Name]:[Office]],6)</f>
        <v>0</v>
      </c>
      <c r="I303" s="27">
        <f>SUM(Table3[[#This Row],['# SICK LEAVE]:['#OTHERS]])</f>
        <v>0</v>
      </c>
    </row>
    <row r="304" spans="1:9" ht="29.45" customHeight="1" x14ac:dyDescent="0.3">
      <c r="A304">
        <f t="shared" si="4"/>
        <v>299</v>
      </c>
      <c r="B304" t="str">
        <f>IF(ISBLANK('List of Employees'!B367),"",'List of Employees'!B367)</f>
        <v xml:space="preserve">LAGREO ELVER  </v>
      </c>
      <c r="C304" s="25">
        <f>VLOOKUP(Table3[[#This Row],[EMPLOYEE NAME]],Employees[[Employee Name]:[Office]],6)</f>
        <v>0</v>
      </c>
      <c r="I304" s="27">
        <f>SUM(Table3[[#This Row],['# SICK LEAVE]:['#OTHERS]])</f>
        <v>0</v>
      </c>
    </row>
    <row r="305" spans="1:9" ht="29.45" customHeight="1" x14ac:dyDescent="0.3">
      <c r="A305">
        <f t="shared" si="4"/>
        <v>300</v>
      </c>
      <c r="B305" t="str">
        <f>IF(ISBLANK('List of Employees'!B368),"",'List of Employees'!B368)</f>
        <v>LAGUARDIA JOSELITO R.</v>
      </c>
      <c r="C305" s="25" t="str">
        <f>VLOOKUP(Table3[[#This Row],[EMPLOYEE NAME]],Employees[[Employee Name]:[Office]],6)</f>
        <v>REGULAR</v>
      </c>
      <c r="I305" s="27">
        <f>SUM(Table3[[#This Row],['# SICK LEAVE]:['#OTHERS]])</f>
        <v>0</v>
      </c>
    </row>
    <row r="306" spans="1:9" ht="29.45" customHeight="1" x14ac:dyDescent="0.3">
      <c r="A306">
        <f t="shared" si="4"/>
        <v>301</v>
      </c>
      <c r="B306" t="str">
        <f>IF(ISBLANK('List of Employees'!B370),"",'List of Employees'!B370)</f>
        <v>LANDICHO ELEANOR S.</v>
      </c>
      <c r="C306" s="25">
        <f>VLOOKUP(Table3[[#This Row],[EMPLOYEE NAME]],Employees[[Employee Name]:[Office]],6)</f>
        <v>0</v>
      </c>
      <c r="I306" s="27">
        <f>SUM(Table3[[#This Row],['# SICK LEAVE]:['#OTHERS]])</f>
        <v>0</v>
      </c>
    </row>
    <row r="307" spans="1:9" ht="29.45" customHeight="1" x14ac:dyDescent="0.3">
      <c r="A307">
        <f t="shared" si="4"/>
        <v>302</v>
      </c>
      <c r="B307" t="str">
        <f>IF(ISBLANK('List of Employees'!B371),"",'List of Employees'!B371)</f>
        <v>LANDICHO ROSALINA B.</v>
      </c>
      <c r="C307" s="25" t="str">
        <f>VLOOKUP(Table3[[#This Row],[EMPLOYEE NAME]],Employees[[Employee Name]:[Office]],6)</f>
        <v>CASUAL</v>
      </c>
      <c r="I307" s="27">
        <f>SUM(Table3[[#This Row],['# SICK LEAVE]:['#OTHERS]])</f>
        <v>0</v>
      </c>
    </row>
    <row r="308" spans="1:9" ht="29.45" customHeight="1" x14ac:dyDescent="0.3">
      <c r="A308">
        <f t="shared" si="4"/>
        <v>303</v>
      </c>
      <c r="B308" t="str">
        <f>IF(ISBLANK('List of Employees'!B372),"",'List of Employees'!B372)</f>
        <v>LANTING AILEEN D.</v>
      </c>
      <c r="C308" s="25" t="str">
        <f>VLOOKUP(Table3[[#This Row],[EMPLOYEE NAME]],Employees[[Employee Name]:[Office]],6)</f>
        <v>REGULAR</v>
      </c>
      <c r="I308" s="27">
        <f>SUM(Table3[[#This Row],['# SICK LEAVE]:['#OTHERS]])</f>
        <v>0</v>
      </c>
    </row>
    <row r="309" spans="1:9" ht="29.45" customHeight="1" x14ac:dyDescent="0.3">
      <c r="A309">
        <f t="shared" si="4"/>
        <v>304</v>
      </c>
      <c r="B309" t="str">
        <f>IF(ISBLANK('List of Employees'!B374),"",'List of Employees'!B374)</f>
        <v>LAROZA KIM VINCENT L.</v>
      </c>
      <c r="C309" s="25" t="str">
        <f>VLOOKUP(Table3[[#This Row],[EMPLOYEE NAME]],Employees[[Employee Name]:[Office]],6)</f>
        <v>REGULAR</v>
      </c>
      <c r="I309" s="27">
        <f>SUM(Table3[[#This Row],['# SICK LEAVE]:['#OTHERS]])</f>
        <v>0</v>
      </c>
    </row>
    <row r="310" spans="1:9" ht="29.45" customHeight="1" x14ac:dyDescent="0.3">
      <c r="A310">
        <f t="shared" si="4"/>
        <v>305</v>
      </c>
      <c r="B310" t="str">
        <f>IF(ISBLANK('List of Employees'!B375),"",'List of Employees'!B375)</f>
        <v>LAVINA FLORINDA E.</v>
      </c>
      <c r="C310" s="25">
        <f>VLOOKUP(Table3[[#This Row],[EMPLOYEE NAME]],Employees[[Employee Name]:[Office]],6)</f>
        <v>0</v>
      </c>
      <c r="I310" s="27">
        <f>SUM(Table3[[#This Row],['# SICK LEAVE]:['#OTHERS]])</f>
        <v>0</v>
      </c>
    </row>
    <row r="311" spans="1:9" ht="29.45" customHeight="1" x14ac:dyDescent="0.3">
      <c r="A311">
        <f t="shared" si="4"/>
        <v>306</v>
      </c>
      <c r="B311" t="str">
        <f>IF(ISBLANK('List of Employees'!B377),"",'List of Employees'!B377)</f>
        <v>LEPARDO ROWENA R.</v>
      </c>
      <c r="C311" s="25" t="str">
        <f>VLOOKUP(Table3[[#This Row],[EMPLOYEE NAME]],Employees[[Employee Name]:[Office]],6)</f>
        <v>REGULAR</v>
      </c>
      <c r="I311" s="27">
        <f>SUM(Table3[[#This Row],['# SICK LEAVE]:['#OTHERS]])</f>
        <v>0</v>
      </c>
    </row>
    <row r="312" spans="1:9" ht="29.45" customHeight="1" x14ac:dyDescent="0.3">
      <c r="A312">
        <f t="shared" si="4"/>
        <v>307</v>
      </c>
      <c r="B312" t="str">
        <f>IF(ISBLANK('List of Employees'!B378),"",'List of Employees'!B378)</f>
        <v>LERIO ROSEMARIE V.</v>
      </c>
      <c r="C312" s="25" t="str">
        <f>VLOOKUP(Table3[[#This Row],[EMPLOYEE NAME]],Employees[[Employee Name]:[Office]],6)</f>
        <v>REGULAR</v>
      </c>
      <c r="I312" s="27">
        <f>SUM(Table3[[#This Row],['# SICK LEAVE]:['#OTHERS]])</f>
        <v>0</v>
      </c>
    </row>
    <row r="313" spans="1:9" ht="29.45" customHeight="1" x14ac:dyDescent="0.3">
      <c r="A313">
        <f t="shared" si="4"/>
        <v>308</v>
      </c>
      <c r="B313" t="str">
        <f>IF(ISBLANK('List of Employees'!B380),"",'List of Employees'!B380)</f>
        <v>LLRENA JANEEN V.</v>
      </c>
      <c r="C313" s="25">
        <f>VLOOKUP(Table3[[#This Row],[EMPLOYEE NAME]],Employees[[Employee Name]:[Office]],6)</f>
        <v>0</v>
      </c>
      <c r="I313" s="27">
        <f>SUM(Table3[[#This Row],['# SICK LEAVE]:['#OTHERS]])</f>
        <v>0</v>
      </c>
    </row>
    <row r="314" spans="1:9" ht="29.45" customHeight="1" x14ac:dyDescent="0.3">
      <c r="A314">
        <f t="shared" si="4"/>
        <v>309</v>
      </c>
      <c r="B314" t="str">
        <f>IF(ISBLANK('List of Employees'!B381),"",'List of Employees'!B381)</f>
        <v>LOGROÑO JONATHAN C.</v>
      </c>
      <c r="C314" s="25" t="str">
        <f>VLOOKUP(Table3[[#This Row],[EMPLOYEE NAME]],Employees[[Employee Name]:[Office]],6)</f>
        <v>JOBCON</v>
      </c>
      <c r="I314" s="27">
        <f>SUM(Table3[[#This Row],['# SICK LEAVE]:['#OTHERS]])</f>
        <v>0</v>
      </c>
    </row>
    <row r="315" spans="1:9" ht="29.45" customHeight="1" x14ac:dyDescent="0.3">
      <c r="A315">
        <f t="shared" si="4"/>
        <v>310</v>
      </c>
      <c r="B315" t="str">
        <f>IF(ISBLANK('List of Employees'!B382),"",'List of Employees'!B382)</f>
        <v>LORENZO JERWIN A.</v>
      </c>
      <c r="C315" s="25">
        <f>VLOOKUP(Table3[[#This Row],[EMPLOYEE NAME]],Employees[[Employee Name]:[Office]],6)</f>
        <v>0</v>
      </c>
      <c r="I315" s="27">
        <f>SUM(Table3[[#This Row],['# SICK LEAVE]:['#OTHERS]])</f>
        <v>0</v>
      </c>
    </row>
    <row r="316" spans="1:9" ht="29.45" customHeight="1" x14ac:dyDescent="0.3">
      <c r="A316">
        <f t="shared" si="4"/>
        <v>311</v>
      </c>
      <c r="B316" t="str">
        <f>IF(ISBLANK('List of Employees'!B383),"",'List of Employees'!B383)</f>
        <v>LORILLA LOIDA P.</v>
      </c>
      <c r="C316" s="25" t="str">
        <f>VLOOKUP(Table3[[#This Row],[EMPLOYEE NAME]],Employees[[Employee Name]:[Office]],6)</f>
        <v>CASUAL</v>
      </c>
      <c r="I316" s="27">
        <f>SUM(Table3[[#This Row],['# SICK LEAVE]:['#OTHERS]])</f>
        <v>0</v>
      </c>
    </row>
    <row r="317" spans="1:9" ht="29.45" customHeight="1" x14ac:dyDescent="0.3">
      <c r="A317">
        <f t="shared" si="4"/>
        <v>312</v>
      </c>
      <c r="B317" t="str">
        <f>IF(ISBLANK('List of Employees'!B384),"",'List of Employees'!B384)</f>
        <v>LOYOLA JANE A.</v>
      </c>
      <c r="C317" s="25" t="str">
        <f>VLOOKUP(Table3[[#This Row],[EMPLOYEE NAME]],Employees[[Employee Name]:[Office]],6)</f>
        <v>REGULAR</v>
      </c>
      <c r="I317" s="27">
        <f>SUM(Table3[[#This Row],['# SICK LEAVE]:['#OTHERS]])</f>
        <v>0</v>
      </c>
    </row>
    <row r="318" spans="1:9" ht="29.45" customHeight="1" x14ac:dyDescent="0.3">
      <c r="A318">
        <f t="shared" si="4"/>
        <v>313</v>
      </c>
      <c r="B318" t="str">
        <f>IF(ISBLANK('List of Employees'!B385),"",'List of Employees'!B385)</f>
        <v>LUCIANO ADELAIDA C.</v>
      </c>
      <c r="C318" s="25" t="str">
        <f>VLOOKUP(Table3[[#This Row],[EMPLOYEE NAME]],Employees[[Employee Name]:[Office]],6)</f>
        <v>REGULAR</v>
      </c>
      <c r="I318" s="27">
        <f>SUM(Table3[[#This Row],['# SICK LEAVE]:['#OTHERS]])</f>
        <v>0</v>
      </c>
    </row>
    <row r="319" spans="1:9" ht="29.45" customHeight="1" x14ac:dyDescent="0.3">
      <c r="A319">
        <f t="shared" si="4"/>
        <v>314</v>
      </c>
      <c r="B319" t="str">
        <f>IF(ISBLANK('List of Employees'!B387),"",'List of Employees'!B387)</f>
        <v xml:space="preserve">LUNA  FERNANDO  </v>
      </c>
      <c r="C319" s="25" t="str">
        <f>VLOOKUP(Table3[[#This Row],[EMPLOYEE NAME]],Employees[[Employee Name]:[Office]],6)</f>
        <v>REGULAR</v>
      </c>
      <c r="I319" s="27">
        <f>SUM(Table3[[#This Row],['# SICK LEAVE]:['#OTHERS]])</f>
        <v>0</v>
      </c>
    </row>
    <row r="320" spans="1:9" ht="29.45" customHeight="1" x14ac:dyDescent="0.3">
      <c r="A320">
        <f t="shared" si="4"/>
        <v>315</v>
      </c>
      <c r="B320" t="str">
        <f>IF(ISBLANK('List of Employees'!B388),"",'List of Employees'!B388)</f>
        <v>LUNA  ROBERTO V.</v>
      </c>
      <c r="C320" s="25">
        <f>VLOOKUP(Table3[[#This Row],[EMPLOYEE NAME]],Employees[[Employee Name]:[Office]],6)</f>
        <v>0</v>
      </c>
      <c r="I320" s="27">
        <f>SUM(Table3[[#This Row],['# SICK LEAVE]:['#OTHERS]])</f>
        <v>0</v>
      </c>
    </row>
    <row r="321" spans="1:9" ht="29.45" customHeight="1" x14ac:dyDescent="0.3">
      <c r="A321">
        <f t="shared" si="4"/>
        <v>316</v>
      </c>
      <c r="B321" t="str">
        <f>IF(ISBLANK('List of Employees'!B390),"",'List of Employees'!B390)</f>
        <v>LUNA LALAINE D.</v>
      </c>
      <c r="C321" s="25" t="str">
        <f>VLOOKUP(Table3[[#This Row],[EMPLOYEE NAME]],Employees[[Employee Name]:[Office]],6)</f>
        <v>JOBCON</v>
      </c>
      <c r="I321" s="27">
        <f>SUM(Table3[[#This Row],['# SICK LEAVE]:['#OTHERS]])</f>
        <v>0</v>
      </c>
    </row>
    <row r="322" spans="1:9" ht="29.45" customHeight="1" x14ac:dyDescent="0.3">
      <c r="A322">
        <f t="shared" si="4"/>
        <v>317</v>
      </c>
      <c r="B322" t="str">
        <f>IF(ISBLANK('List of Employees'!B392),"",'List of Employees'!B392)</f>
        <v>MABUTI ANA MARIE C.</v>
      </c>
      <c r="C322" s="25" t="str">
        <f>VLOOKUP(Table3[[#This Row],[EMPLOYEE NAME]],Employees[[Employee Name]:[Office]],6)</f>
        <v>REGULAR</v>
      </c>
      <c r="I322" s="27">
        <f>SUM(Table3[[#This Row],['# SICK LEAVE]:['#OTHERS]])</f>
        <v>0</v>
      </c>
    </row>
    <row r="323" spans="1:9" ht="29.45" customHeight="1" x14ac:dyDescent="0.3">
      <c r="A323">
        <f t="shared" si="4"/>
        <v>318</v>
      </c>
      <c r="B323" t="str">
        <f>IF(ISBLANK('List of Employees'!B394),"",'List of Employees'!B394)</f>
        <v xml:space="preserve">MACAPUNO FELIX  </v>
      </c>
      <c r="C323" s="25" t="str">
        <f>VLOOKUP(Table3[[#This Row],[EMPLOYEE NAME]],Employees[[Employee Name]:[Office]],6)</f>
        <v>REGULAR</v>
      </c>
      <c r="I323" s="27">
        <f>SUM(Table3[[#This Row],['# SICK LEAVE]:['#OTHERS]])</f>
        <v>0</v>
      </c>
    </row>
    <row r="324" spans="1:9" ht="29.45" customHeight="1" x14ac:dyDescent="0.3">
      <c r="A324">
        <f t="shared" si="4"/>
        <v>319</v>
      </c>
      <c r="B324" t="str">
        <f>IF(ISBLANK('List of Employees'!B395),"",'List of Employees'!B395)</f>
        <v>MACASPAC ELVIRA V.</v>
      </c>
      <c r="C324" s="25" t="str">
        <f>VLOOKUP(Table3[[#This Row],[EMPLOYEE NAME]],Employees[[Employee Name]:[Office]],6)</f>
        <v>REGULAR</v>
      </c>
      <c r="I324" s="27">
        <f>SUM(Table3[[#This Row],['# SICK LEAVE]:['#OTHERS]])</f>
        <v>0</v>
      </c>
    </row>
    <row r="325" spans="1:9" ht="29.45" customHeight="1" x14ac:dyDescent="0.3">
      <c r="A325">
        <f t="shared" si="4"/>
        <v>320</v>
      </c>
      <c r="B325" t="str">
        <f>IF(ISBLANK('List of Employees'!B396),"",'List of Employees'!B396)</f>
        <v>MACASPAC JOSE VICTOR P.</v>
      </c>
      <c r="C325" s="25" t="str">
        <f>VLOOKUP(Table3[[#This Row],[EMPLOYEE NAME]],Employees[[Employee Name]:[Office]],6)</f>
        <v>REGULAR</v>
      </c>
      <c r="I325" s="27">
        <f>SUM(Table3[[#This Row],['# SICK LEAVE]:['#OTHERS]])</f>
        <v>0</v>
      </c>
    </row>
    <row r="326" spans="1:9" ht="29.45" customHeight="1" x14ac:dyDescent="0.3">
      <c r="A326">
        <f t="shared" ref="A326:A389" si="5">IF(ISBLANK(B326),"",ROW(A321))</f>
        <v>321</v>
      </c>
      <c r="B326" t="str">
        <f>IF(ISBLANK('List of Employees'!B397),"",'List of Employees'!B397)</f>
        <v>MADRAZO ALLAN PAUL A.</v>
      </c>
      <c r="C326" s="25" t="str">
        <f>VLOOKUP(Table3[[#This Row],[EMPLOYEE NAME]],Employees[[Employee Name]:[Office]],6)</f>
        <v>REGULAR</v>
      </c>
      <c r="I326" s="27">
        <f>SUM(Table3[[#This Row],['# SICK LEAVE]:['#OTHERS]])</f>
        <v>0</v>
      </c>
    </row>
    <row r="327" spans="1:9" ht="29.45" customHeight="1" x14ac:dyDescent="0.3">
      <c r="A327">
        <f t="shared" si="5"/>
        <v>322</v>
      </c>
      <c r="B327" t="str">
        <f>IF(ISBLANK('List of Employees'!B398),"",'List of Employees'!B398)</f>
        <v>MAESTRECAMPO LORENA A.</v>
      </c>
      <c r="C327" s="25" t="str">
        <f>VLOOKUP(Table3[[#This Row],[EMPLOYEE NAME]],Employees[[Employee Name]:[Office]],6)</f>
        <v>REGULAR</v>
      </c>
      <c r="I327" s="27">
        <f>SUM(Table3[[#This Row],['# SICK LEAVE]:['#OTHERS]])</f>
        <v>0</v>
      </c>
    </row>
    <row r="328" spans="1:9" ht="29.45" customHeight="1" x14ac:dyDescent="0.3">
      <c r="A328">
        <f t="shared" si="5"/>
        <v>323</v>
      </c>
      <c r="B328" t="str">
        <f>IF(ISBLANK('List of Employees'!B399),"",'List of Employees'!B399)</f>
        <v xml:space="preserve">MAGUINAO GILBERT  </v>
      </c>
      <c r="C328" s="25" t="str">
        <f>VLOOKUP(Table3[[#This Row],[EMPLOYEE NAME]],Employees[[Employee Name]:[Office]],6)</f>
        <v>REGULAR</v>
      </c>
      <c r="I328" s="27">
        <f>SUM(Table3[[#This Row],['# SICK LEAVE]:['#OTHERS]])</f>
        <v>0</v>
      </c>
    </row>
    <row r="329" spans="1:9" ht="29.45" customHeight="1" x14ac:dyDescent="0.3">
      <c r="A329">
        <f t="shared" si="5"/>
        <v>324</v>
      </c>
      <c r="B329" t="str">
        <f>IF(ISBLANK('List of Employees'!B400),"",'List of Employees'!B400)</f>
        <v>MAGUINAO NIÑA F.</v>
      </c>
      <c r="C329" s="25" t="str">
        <f>VLOOKUP(Table3[[#This Row],[EMPLOYEE NAME]],Employees[[Employee Name]:[Office]],6)</f>
        <v>CASUAL</v>
      </c>
      <c r="I329" s="27">
        <f>SUM(Table3[[#This Row],['# SICK LEAVE]:['#OTHERS]])</f>
        <v>0</v>
      </c>
    </row>
    <row r="330" spans="1:9" ht="29.45" customHeight="1" x14ac:dyDescent="0.3">
      <c r="A330">
        <f t="shared" si="5"/>
        <v>325</v>
      </c>
      <c r="B330" t="str">
        <f>IF(ISBLANK('List of Employees'!B401),"",'List of Employees'!B401)</f>
        <v>MALABANAN ALMA A.</v>
      </c>
      <c r="C330" s="25" t="str">
        <f>VLOOKUP(Table3[[#This Row],[EMPLOYEE NAME]],Employees[[Employee Name]:[Office]],6)</f>
        <v>REGULAR</v>
      </c>
      <c r="I330" s="27">
        <f>SUM(Table3[[#This Row],['# SICK LEAVE]:['#OTHERS]])</f>
        <v>0</v>
      </c>
    </row>
    <row r="331" spans="1:9" ht="29.45" customHeight="1" x14ac:dyDescent="0.3">
      <c r="A331">
        <f t="shared" si="5"/>
        <v>326</v>
      </c>
      <c r="B331" t="str">
        <f>IF(ISBLANK('List of Employees'!B402),"",'List of Employees'!B402)</f>
        <v>MALANAN JENNYLYN R.</v>
      </c>
      <c r="C331" s="25" t="str">
        <f>VLOOKUP(Table3[[#This Row],[EMPLOYEE NAME]],Employees[[Employee Name]:[Office]],6)</f>
        <v>CASUAL</v>
      </c>
      <c r="I331" s="27">
        <f>SUM(Table3[[#This Row],['# SICK LEAVE]:['#OTHERS]])</f>
        <v>0</v>
      </c>
    </row>
    <row r="332" spans="1:9" ht="29.45" customHeight="1" x14ac:dyDescent="0.3">
      <c r="A332">
        <f t="shared" si="5"/>
        <v>327</v>
      </c>
      <c r="B332" t="str">
        <f>IF(ISBLANK('List of Employees'!B403),"",'List of Employees'!B403)</f>
        <v>MALIGAYA NELITA M.</v>
      </c>
      <c r="C332" s="25" t="str">
        <f>VLOOKUP(Table3[[#This Row],[EMPLOYEE NAME]],Employees[[Employee Name]:[Office]],6)</f>
        <v>REGULAR</v>
      </c>
      <c r="I332" s="27">
        <f>SUM(Table3[[#This Row],['# SICK LEAVE]:['#OTHERS]])</f>
        <v>0</v>
      </c>
    </row>
    <row r="333" spans="1:9" ht="29.45" customHeight="1" x14ac:dyDescent="0.3">
      <c r="A333">
        <f t="shared" si="5"/>
        <v>328</v>
      </c>
      <c r="B333" t="str">
        <f>IF(ISBLANK('List of Employees'!B404),"",'List of Employees'!B404)</f>
        <v>MALIGAYO YOLANDA D.</v>
      </c>
      <c r="C333" s="25" t="str">
        <f>VLOOKUP(Table3[[#This Row],[EMPLOYEE NAME]],Employees[[Employee Name]:[Office]],6)</f>
        <v>REGULAR</v>
      </c>
      <c r="I333" s="27">
        <f>SUM(Table3[[#This Row],['# SICK LEAVE]:['#OTHERS]])</f>
        <v>0</v>
      </c>
    </row>
    <row r="334" spans="1:9" ht="29.45" customHeight="1" x14ac:dyDescent="0.3">
      <c r="A334">
        <f t="shared" si="5"/>
        <v>329</v>
      </c>
      <c r="B334" t="str">
        <f>IF(ISBLANK('List of Employees'!B406),"",'List of Employees'!B406)</f>
        <v>MAMARIL JOSEFINA P.</v>
      </c>
      <c r="C334" s="25" t="str">
        <f>VLOOKUP(Table3[[#This Row],[EMPLOYEE NAME]],Employees[[Employee Name]:[Office]],6)</f>
        <v>CASUAL</v>
      </c>
      <c r="I334" s="27">
        <f>SUM(Table3[[#This Row],['# SICK LEAVE]:['#OTHERS]])</f>
        <v>0</v>
      </c>
    </row>
    <row r="335" spans="1:9" ht="29.45" customHeight="1" x14ac:dyDescent="0.3">
      <c r="A335">
        <f t="shared" si="5"/>
        <v>330</v>
      </c>
      <c r="B335" t="str">
        <f>IF(ISBLANK('List of Employees'!B408),"",'List of Employees'!B408)</f>
        <v xml:space="preserve">MANALO CATALINA  </v>
      </c>
      <c r="C335" s="25">
        <f>VLOOKUP(Table3[[#This Row],[EMPLOYEE NAME]],Employees[[Employee Name]:[Office]],6)</f>
        <v>0</v>
      </c>
      <c r="I335" s="27">
        <f>SUM(Table3[[#This Row],['# SICK LEAVE]:['#OTHERS]])</f>
        <v>0</v>
      </c>
    </row>
    <row r="336" spans="1:9" ht="29.45" customHeight="1" x14ac:dyDescent="0.3">
      <c r="A336">
        <f t="shared" si="5"/>
        <v>331</v>
      </c>
      <c r="B336" t="str">
        <f>IF(ISBLANK('List of Employees'!B409),"",'List of Employees'!B409)</f>
        <v>MANALO CELSA B.</v>
      </c>
      <c r="C336" s="25" t="str">
        <f>VLOOKUP(Table3[[#This Row],[EMPLOYEE NAME]],Employees[[Employee Name]:[Office]],6)</f>
        <v>REGULAR</v>
      </c>
      <c r="I336" s="27">
        <f>SUM(Table3[[#This Row],['# SICK LEAVE]:['#OTHERS]])</f>
        <v>0</v>
      </c>
    </row>
    <row r="337" spans="1:9" ht="29.45" customHeight="1" x14ac:dyDescent="0.3">
      <c r="A337">
        <f t="shared" si="5"/>
        <v>332</v>
      </c>
      <c r="B337" t="str">
        <f>IF(ISBLANK('List of Employees'!B410),"",'List of Employees'!B410)</f>
        <v>MANALO CYNTHIA D.</v>
      </c>
      <c r="C337" s="25" t="str">
        <f>VLOOKUP(Table3[[#This Row],[EMPLOYEE NAME]],Employees[[Employee Name]:[Office]],6)</f>
        <v>REGULAR</v>
      </c>
      <c r="I337" s="27">
        <f>SUM(Table3[[#This Row],['# SICK LEAVE]:['#OTHERS]])</f>
        <v>0</v>
      </c>
    </row>
    <row r="338" spans="1:9" ht="29.45" customHeight="1" x14ac:dyDescent="0.3">
      <c r="A338">
        <f t="shared" si="5"/>
        <v>333</v>
      </c>
      <c r="B338" t="str">
        <f>IF(ISBLANK('List of Employees'!B412),"",'List of Employees'!B412)</f>
        <v>MANALO ELIADA F.</v>
      </c>
      <c r="C338" s="25" t="str">
        <f>VLOOKUP(Table3[[#This Row],[EMPLOYEE NAME]],Employees[[Employee Name]:[Office]],6)</f>
        <v>REGULAR</v>
      </c>
      <c r="I338" s="27">
        <f>SUM(Table3[[#This Row],['# SICK LEAVE]:['#OTHERS]])</f>
        <v>0</v>
      </c>
    </row>
    <row r="339" spans="1:9" ht="29.45" customHeight="1" x14ac:dyDescent="0.3">
      <c r="A339">
        <f t="shared" si="5"/>
        <v>334</v>
      </c>
      <c r="B339" t="str">
        <f>IF(ISBLANK('List of Employees'!B413),"",'List of Employees'!B413)</f>
        <v>MANALO FERNANDO G.</v>
      </c>
      <c r="C339" s="25" t="str">
        <f>VLOOKUP(Table3[[#This Row],[EMPLOYEE NAME]],Employees[[Employee Name]:[Office]],6)</f>
        <v>CASUAL</v>
      </c>
      <c r="I339" s="27">
        <f>SUM(Table3[[#This Row],['# SICK LEAVE]:['#OTHERS]])</f>
        <v>0</v>
      </c>
    </row>
    <row r="340" spans="1:9" ht="29.45" customHeight="1" x14ac:dyDescent="0.3">
      <c r="A340">
        <f t="shared" si="5"/>
        <v>335</v>
      </c>
      <c r="B340" t="str">
        <f>IF(ISBLANK('List of Employees'!B416),"",'List of Employees'!B416)</f>
        <v>MANALO STEPHANIE C.</v>
      </c>
      <c r="C340" s="25">
        <f>VLOOKUP(Table3[[#This Row],[EMPLOYEE NAME]],Employees[[Employee Name]:[Office]],6)</f>
        <v>0</v>
      </c>
      <c r="I340" s="27">
        <f>SUM(Table3[[#This Row],['# SICK LEAVE]:['#OTHERS]])</f>
        <v>0</v>
      </c>
    </row>
    <row r="341" spans="1:9" ht="29.45" customHeight="1" x14ac:dyDescent="0.3">
      <c r="A341">
        <f t="shared" si="5"/>
        <v>336</v>
      </c>
      <c r="B341" t="str">
        <f>IF(ISBLANK('List of Employees'!B417),"",'List of Employees'!B417)</f>
        <v xml:space="preserve">MANGUINAO GILBERT  </v>
      </c>
      <c r="C341" s="25" t="str">
        <f>VLOOKUP(Table3[[#This Row],[EMPLOYEE NAME]],Employees[[Employee Name]:[Office]],6)</f>
        <v>REGULAR</v>
      </c>
      <c r="I341" s="27">
        <f>SUM(Table3[[#This Row],['# SICK LEAVE]:['#OTHERS]])</f>
        <v>0</v>
      </c>
    </row>
    <row r="342" spans="1:9" ht="29.45" customHeight="1" x14ac:dyDescent="0.3">
      <c r="A342">
        <f t="shared" si="5"/>
        <v>337</v>
      </c>
      <c r="B342" t="str">
        <f>IF(ISBLANK('List of Employees'!B419),"",'List of Employees'!B419)</f>
        <v>MANIMTIM JOJIT A.</v>
      </c>
      <c r="C342" s="25" t="str">
        <f>VLOOKUP(Table3[[#This Row],[EMPLOYEE NAME]],Employees[[Employee Name]:[Office]],6)</f>
        <v>REGULAR</v>
      </c>
      <c r="I342" s="27">
        <f>SUM(Table3[[#This Row],['# SICK LEAVE]:['#OTHERS]])</f>
        <v>0</v>
      </c>
    </row>
    <row r="343" spans="1:9" ht="29.45" customHeight="1" x14ac:dyDescent="0.3">
      <c r="A343">
        <f t="shared" si="5"/>
        <v>338</v>
      </c>
      <c r="B343" t="str">
        <f>IF(ISBLANK('List of Employees'!B420),"",'List of Employees'!B420)</f>
        <v>MANLANGIT LEONILA R.</v>
      </c>
      <c r="C343" s="25" t="str">
        <f>VLOOKUP(Table3[[#This Row],[EMPLOYEE NAME]],Employees[[Employee Name]:[Office]],6)</f>
        <v>CASUAL</v>
      </c>
      <c r="I343" s="27">
        <f>SUM(Table3[[#This Row],['# SICK LEAVE]:['#OTHERS]])</f>
        <v>0</v>
      </c>
    </row>
    <row r="344" spans="1:9" ht="29.45" customHeight="1" x14ac:dyDescent="0.3">
      <c r="A344">
        <f t="shared" si="5"/>
        <v>339</v>
      </c>
      <c r="B344" t="str">
        <f>IF(ISBLANK('List of Employees'!B421),"",'List of Employees'!B421)</f>
        <v>MARAÑON AMY LOU T.</v>
      </c>
      <c r="C344" s="25" t="str">
        <f>VLOOKUP(Table3[[#This Row],[EMPLOYEE NAME]],Employees[[Employee Name]:[Office]],6)</f>
        <v>CASUAL</v>
      </c>
      <c r="I344" s="27">
        <f>SUM(Table3[[#This Row],['# SICK LEAVE]:['#OTHERS]])</f>
        <v>0</v>
      </c>
    </row>
    <row r="345" spans="1:9" ht="29.45" customHeight="1" x14ac:dyDescent="0.3">
      <c r="A345">
        <f t="shared" si="5"/>
        <v>340</v>
      </c>
      <c r="B345" t="str">
        <f>IF(ISBLANK('List of Employees'!B422),"",'List of Employees'!B422)</f>
        <v>MARASIGAN BIENVENIDO E.</v>
      </c>
      <c r="C345" s="25" t="str">
        <f>VLOOKUP(Table3[[#This Row],[EMPLOYEE NAME]],Employees[[Employee Name]:[Office]],6)</f>
        <v>CASUAL</v>
      </c>
      <c r="I345" s="27">
        <f>SUM(Table3[[#This Row],['# SICK LEAVE]:['#OTHERS]])</f>
        <v>0</v>
      </c>
    </row>
    <row r="346" spans="1:9" ht="29.45" customHeight="1" x14ac:dyDescent="0.3">
      <c r="A346">
        <f t="shared" si="5"/>
        <v>341</v>
      </c>
      <c r="B346" t="str">
        <f>IF(ISBLANK('List of Employees'!B423),"",'List of Employees'!B423)</f>
        <v>MARASIGAN CHRISTIAN M.</v>
      </c>
      <c r="C346" s="25" t="str">
        <f>VLOOKUP(Table3[[#This Row],[EMPLOYEE NAME]],Employees[[Employee Name]:[Office]],6)</f>
        <v>CASUAL</v>
      </c>
      <c r="I346" s="27">
        <f>SUM(Table3[[#This Row],['# SICK LEAVE]:['#OTHERS]])</f>
        <v>0</v>
      </c>
    </row>
    <row r="347" spans="1:9" ht="29.45" customHeight="1" x14ac:dyDescent="0.3">
      <c r="A347">
        <f t="shared" si="5"/>
        <v>342</v>
      </c>
      <c r="B347" t="str">
        <f>IF(ISBLANK('List of Employees'!B424),"",'List of Employees'!B424)</f>
        <v xml:space="preserve">MARASIGAN DANIEL  </v>
      </c>
      <c r="C347" s="25" t="str">
        <f>VLOOKUP(Table3[[#This Row],[EMPLOYEE NAME]],Employees[[Employee Name]:[Office]],6)</f>
        <v>REGULAR</v>
      </c>
      <c r="I347" s="27">
        <f>SUM(Table3[[#This Row],['# SICK LEAVE]:['#OTHERS]])</f>
        <v>0</v>
      </c>
    </row>
    <row r="348" spans="1:9" ht="29.45" customHeight="1" x14ac:dyDescent="0.3">
      <c r="A348">
        <f t="shared" si="5"/>
        <v>343</v>
      </c>
      <c r="B348" t="str">
        <f>IF(ISBLANK('List of Employees'!B425),"",'List of Employees'!B425)</f>
        <v>MARASIGAN GINALYN D.</v>
      </c>
      <c r="C348" s="25" t="str">
        <f>VLOOKUP(Table3[[#This Row],[EMPLOYEE NAME]],Employees[[Employee Name]:[Office]],6)</f>
        <v>REGULAR</v>
      </c>
      <c r="I348" s="27">
        <f>SUM(Table3[[#This Row],['# SICK LEAVE]:['#OTHERS]])</f>
        <v>0</v>
      </c>
    </row>
    <row r="349" spans="1:9" ht="29.45" customHeight="1" x14ac:dyDescent="0.3">
      <c r="A349">
        <f t="shared" si="5"/>
        <v>344</v>
      </c>
      <c r="B349" t="str">
        <f>IF(ISBLANK('List of Employees'!B426),"",'List of Employees'!B426)</f>
        <v>MARASIGAN INOCENCIA P.</v>
      </c>
      <c r="C349" s="25" t="str">
        <f>VLOOKUP(Table3[[#This Row],[EMPLOYEE NAME]],Employees[[Employee Name]:[Office]],6)</f>
        <v>REGULAR</v>
      </c>
      <c r="I349" s="27">
        <f>SUM(Table3[[#This Row],['# SICK LEAVE]:['#OTHERS]])</f>
        <v>0</v>
      </c>
    </row>
    <row r="350" spans="1:9" ht="29.45" customHeight="1" x14ac:dyDescent="0.3">
      <c r="A350">
        <f t="shared" si="5"/>
        <v>345</v>
      </c>
      <c r="B350" t="str">
        <f>IF(ISBLANK('List of Employees'!B428),"",'List of Employees'!B428)</f>
        <v>MARASIGAN MARIFE C.</v>
      </c>
      <c r="C350" s="25" t="str">
        <f>VLOOKUP(Table3[[#This Row],[EMPLOYEE NAME]],Employees[[Employee Name]:[Office]],6)</f>
        <v>JOBCON</v>
      </c>
      <c r="I350" s="27">
        <f>SUM(Table3[[#This Row],['# SICK LEAVE]:['#OTHERS]])</f>
        <v>0</v>
      </c>
    </row>
    <row r="351" spans="1:9" ht="29.45" customHeight="1" x14ac:dyDescent="0.3">
      <c r="A351">
        <f t="shared" si="5"/>
        <v>346</v>
      </c>
      <c r="B351" t="e">
        <f>IF(ISBLANK('List of Employees'!B429),"",'List of Employees'!B429)</f>
        <v>#VALUE!</v>
      </c>
      <c r="C351" s="25" t="e">
        <f>VLOOKUP(Table3[[#This Row],[EMPLOYEE NAME]],Employees[[Employee Name]:[Office]],6)</f>
        <v>#VALUE!</v>
      </c>
      <c r="I351" s="27">
        <f>SUM(Table3[[#This Row],['# SICK LEAVE]:['#OTHERS]])</f>
        <v>0</v>
      </c>
    </row>
    <row r="352" spans="1:9" ht="29.45" customHeight="1" x14ac:dyDescent="0.3">
      <c r="A352">
        <f t="shared" si="5"/>
        <v>347</v>
      </c>
      <c r="B352" t="str">
        <f>IF(ISBLANK('List of Employees'!B430),"",'List of Employees'!B430)</f>
        <v>MARCIAL RUSTICO B.</v>
      </c>
      <c r="C352" s="25" t="str">
        <f>VLOOKUP(Table3[[#This Row],[EMPLOYEE NAME]],Employees[[Employee Name]:[Office]],6)</f>
        <v>REGULAR</v>
      </c>
      <c r="I352" s="27">
        <f>SUM(Table3[[#This Row],['# SICK LEAVE]:['#OTHERS]])</f>
        <v>0</v>
      </c>
    </row>
    <row r="353" spans="1:9" ht="29.45" customHeight="1" x14ac:dyDescent="0.3">
      <c r="A353">
        <f t="shared" si="5"/>
        <v>348</v>
      </c>
      <c r="B353" t="str">
        <f>IF(ISBLANK('List of Employees'!B431),"",'List of Employees'!B431)</f>
        <v>MARDO MELINDA E.</v>
      </c>
      <c r="C353" s="25">
        <f>VLOOKUP(Table3[[#This Row],[EMPLOYEE NAME]],Employees[[Employee Name]:[Office]],6)</f>
        <v>0</v>
      </c>
      <c r="I353" s="27">
        <f>SUM(Table3[[#This Row],['# SICK LEAVE]:['#OTHERS]])</f>
        <v>0</v>
      </c>
    </row>
    <row r="354" spans="1:9" ht="29.45" customHeight="1" x14ac:dyDescent="0.3">
      <c r="A354">
        <f t="shared" si="5"/>
        <v>349</v>
      </c>
      <c r="B354" t="str">
        <f>IF(ISBLANK('List of Employees'!B432),"",'List of Employees'!B432)</f>
        <v>MARINDUQUE ANNE RENELYN P.</v>
      </c>
      <c r="C354" s="25" t="str">
        <f>VLOOKUP(Table3[[#This Row],[EMPLOYEE NAME]],Employees[[Employee Name]:[Office]],6)</f>
        <v>REGULAR</v>
      </c>
      <c r="I354" s="27">
        <f>SUM(Table3[[#This Row],['# SICK LEAVE]:['#OTHERS]])</f>
        <v>0</v>
      </c>
    </row>
    <row r="355" spans="1:9" ht="29.45" customHeight="1" x14ac:dyDescent="0.3">
      <c r="A355">
        <f t="shared" si="5"/>
        <v>350</v>
      </c>
      <c r="B355" t="str">
        <f>IF(ISBLANK('List of Employees'!B433),"",'List of Employees'!B433)</f>
        <v>MARINDUQUE AURORA A.</v>
      </c>
      <c r="C355" s="25" t="str">
        <f>VLOOKUP(Table3[[#This Row],[EMPLOYEE NAME]],Employees[[Employee Name]:[Office]],6)</f>
        <v>REGULAR</v>
      </c>
      <c r="I355" s="27">
        <f>SUM(Table3[[#This Row],['# SICK LEAVE]:['#OTHERS]])</f>
        <v>0</v>
      </c>
    </row>
    <row r="356" spans="1:9" ht="29.45" customHeight="1" x14ac:dyDescent="0.3">
      <c r="A356">
        <f t="shared" si="5"/>
        <v>351</v>
      </c>
      <c r="B356" t="str">
        <f>IF(ISBLANK('List of Employees'!B434),"",'List of Employees'!B434)</f>
        <v>MARINDUQUE ERNESTO P.</v>
      </c>
      <c r="C356" s="25" t="str">
        <f>VLOOKUP(Table3[[#This Row],[EMPLOYEE NAME]],Employees[[Employee Name]:[Office]],6)</f>
        <v>REGULAR</v>
      </c>
      <c r="I356" s="27">
        <f>SUM(Table3[[#This Row],['# SICK LEAVE]:['#OTHERS]])</f>
        <v>0</v>
      </c>
    </row>
    <row r="357" spans="1:9" ht="29.45" customHeight="1" x14ac:dyDescent="0.3">
      <c r="A357">
        <f t="shared" si="5"/>
        <v>352</v>
      </c>
      <c r="B357" t="str">
        <f>IF(ISBLANK('List of Employees'!B436),"",'List of Employees'!B436)</f>
        <v>MARINDUQUE MARISSA M.</v>
      </c>
      <c r="C357" s="25" t="str">
        <f>VLOOKUP(Table3[[#This Row],[EMPLOYEE NAME]],Employees[[Employee Name]:[Office]],6)</f>
        <v>REGULAR</v>
      </c>
      <c r="I357" s="27">
        <f>SUM(Table3[[#This Row],['# SICK LEAVE]:['#OTHERS]])</f>
        <v>0</v>
      </c>
    </row>
    <row r="358" spans="1:9" ht="29.45" customHeight="1" x14ac:dyDescent="0.3">
      <c r="A358">
        <f t="shared" si="5"/>
        <v>353</v>
      </c>
      <c r="B358" t="e">
        <f>IF(ISBLANK('List of Employees'!#REF!),"",'List of Employees'!#REF!)</f>
        <v>#REF!</v>
      </c>
      <c r="C358" s="25" t="e">
        <f>VLOOKUP(Table3[[#This Row],[EMPLOYEE NAME]],Employees[[Employee Name]:[Office]],6)</f>
        <v>#REF!</v>
      </c>
      <c r="I358" s="27">
        <f>SUM(Table3[[#This Row],['# SICK LEAVE]:['#OTHERS]])</f>
        <v>0</v>
      </c>
    </row>
    <row r="359" spans="1:9" ht="29.45" customHeight="1" x14ac:dyDescent="0.3">
      <c r="A359">
        <f t="shared" si="5"/>
        <v>354</v>
      </c>
      <c r="B359" t="str">
        <f>IF(ISBLANK('List of Employees'!B438),"",'List of Employees'!B438)</f>
        <v>MARQUEZ HENSLEY B.</v>
      </c>
      <c r="C359" s="25">
        <f>VLOOKUP(Table3[[#This Row],[EMPLOYEE NAME]],Employees[[Employee Name]:[Office]],6)</f>
        <v>0</v>
      </c>
      <c r="I359" s="27">
        <f>SUM(Table3[[#This Row],['# SICK LEAVE]:['#OTHERS]])</f>
        <v>0</v>
      </c>
    </row>
    <row r="360" spans="1:9" ht="29.45" customHeight="1" x14ac:dyDescent="0.3">
      <c r="A360">
        <f t="shared" si="5"/>
        <v>355</v>
      </c>
      <c r="B360" t="str">
        <f>IF(ISBLANK('List of Employees'!B439),"",'List of Employees'!B439)</f>
        <v>MARQUEZ LOLITA R.</v>
      </c>
      <c r="C360" s="25" t="str">
        <f>VLOOKUP(Table3[[#This Row],[EMPLOYEE NAME]],Employees[[Employee Name]:[Office]],6)</f>
        <v>REGULAR</v>
      </c>
      <c r="I360" s="27">
        <f>SUM(Table3[[#This Row],['# SICK LEAVE]:['#OTHERS]])</f>
        <v>0</v>
      </c>
    </row>
    <row r="361" spans="1:9" ht="29.45" customHeight="1" x14ac:dyDescent="0.3">
      <c r="A361">
        <f t="shared" si="5"/>
        <v>356</v>
      </c>
      <c r="B361" t="str">
        <f>IF(ISBLANK('List of Employees'!B440),"",'List of Employees'!B440)</f>
        <v>MARTINEZ BELEN B.</v>
      </c>
      <c r="C361" s="25" t="str">
        <f>VLOOKUP(Table3[[#This Row],[EMPLOYEE NAME]],Employees[[Employee Name]:[Office]],6)</f>
        <v>REGULAR</v>
      </c>
      <c r="I361" s="27">
        <f>SUM(Table3[[#This Row],['# SICK LEAVE]:['#OTHERS]])</f>
        <v>0</v>
      </c>
    </row>
    <row r="362" spans="1:9" ht="29.45" customHeight="1" x14ac:dyDescent="0.3">
      <c r="A362">
        <f t="shared" si="5"/>
        <v>357</v>
      </c>
      <c r="B362" t="str">
        <f>IF(ISBLANK('List of Employees'!B441),"",'List of Employees'!B441)</f>
        <v>MARTINEZ EMER V.</v>
      </c>
      <c r="C362" s="25" t="str">
        <f>VLOOKUP(Table3[[#This Row],[EMPLOYEE NAME]],Employees[[Employee Name]:[Office]],6)</f>
        <v>REGULAR</v>
      </c>
      <c r="I362" s="27">
        <f>SUM(Table3[[#This Row],['# SICK LEAVE]:['#OTHERS]])</f>
        <v>0</v>
      </c>
    </row>
    <row r="363" spans="1:9" ht="29.45" customHeight="1" x14ac:dyDescent="0.3">
      <c r="A363">
        <f t="shared" si="5"/>
        <v>358</v>
      </c>
      <c r="B363" t="str">
        <f>IF(ISBLANK('List of Employees'!B442),"",'List of Employees'!B442)</f>
        <v>MARUNDAN MARIA FLOR M.</v>
      </c>
      <c r="C363" s="25" t="str">
        <f>VLOOKUP(Table3[[#This Row],[EMPLOYEE NAME]],Employees[[Employee Name]:[Office]],6)</f>
        <v>REGULAR</v>
      </c>
      <c r="I363" s="27">
        <f>SUM(Table3[[#This Row],['# SICK LEAVE]:['#OTHERS]])</f>
        <v>0</v>
      </c>
    </row>
    <row r="364" spans="1:9" ht="29.45" customHeight="1" x14ac:dyDescent="0.3">
      <c r="A364">
        <f t="shared" si="5"/>
        <v>359</v>
      </c>
      <c r="B364" t="str">
        <f>IF(ISBLANK('List of Employees'!B443),"",'List of Employees'!B443)</f>
        <v>MATIENZO NORMITA S.</v>
      </c>
      <c r="C364" s="25" t="str">
        <f>VLOOKUP(Table3[[#This Row],[EMPLOYEE NAME]],Employees[[Employee Name]:[Office]],6)</f>
        <v>REGULAR</v>
      </c>
      <c r="I364" s="27">
        <f>SUM(Table3[[#This Row],['# SICK LEAVE]:['#OTHERS]])</f>
        <v>0</v>
      </c>
    </row>
    <row r="365" spans="1:9" ht="29.45" customHeight="1" x14ac:dyDescent="0.3">
      <c r="A365">
        <f t="shared" si="5"/>
        <v>360</v>
      </c>
      <c r="B365" t="str">
        <f>IF(ISBLANK('List of Employees'!B444),"",'List of Employees'!B444)</f>
        <v>MAULLON JAENA F.</v>
      </c>
      <c r="C365" s="25" t="str">
        <f>VLOOKUP(Table3[[#This Row],[EMPLOYEE NAME]],Employees[[Employee Name]:[Office]],6)</f>
        <v>CASUAL</v>
      </c>
      <c r="I365" s="27">
        <f>SUM(Table3[[#This Row],['# SICK LEAVE]:['#OTHERS]])</f>
        <v>0</v>
      </c>
    </row>
    <row r="366" spans="1:9" ht="29.45" customHeight="1" x14ac:dyDescent="0.3">
      <c r="A366">
        <f t="shared" si="5"/>
        <v>361</v>
      </c>
      <c r="B366" t="e">
        <f>IF(ISBLANK('List of Employees'!#REF!),"",'List of Employees'!#REF!)</f>
        <v>#REF!</v>
      </c>
      <c r="C366" s="25" t="e">
        <f>VLOOKUP(Table3[[#This Row],[EMPLOYEE NAME]],Employees[[Employee Name]:[Office]],6)</f>
        <v>#REF!</v>
      </c>
      <c r="I366" s="27">
        <f>SUM(Table3[[#This Row],['# SICK LEAVE]:['#OTHERS]])</f>
        <v>0</v>
      </c>
    </row>
    <row r="367" spans="1:9" ht="29.45" customHeight="1" x14ac:dyDescent="0.3">
      <c r="A367">
        <f t="shared" si="5"/>
        <v>362</v>
      </c>
      <c r="B367" t="str">
        <f>IF(ISBLANK('List of Employees'!B447),"",'List of Employees'!B447)</f>
        <v>MELADO LEONILA JR P.</v>
      </c>
      <c r="C367" s="25" t="str">
        <f>VLOOKUP(Table3[[#This Row],[EMPLOYEE NAME]],Employees[[Employee Name]:[Office]],6)</f>
        <v>JOBCON</v>
      </c>
      <c r="I367" s="27">
        <f>SUM(Table3[[#This Row],['# SICK LEAVE]:['#OTHERS]])</f>
        <v>0</v>
      </c>
    </row>
    <row r="368" spans="1:9" ht="29.45" customHeight="1" x14ac:dyDescent="0.3">
      <c r="A368">
        <f t="shared" si="5"/>
        <v>363</v>
      </c>
      <c r="B368" t="str">
        <f>IF(ISBLANK('List of Employees'!B448),"",'List of Employees'!B448)</f>
        <v>MELADO LEONILO JR. P.</v>
      </c>
      <c r="C368" s="25">
        <f>VLOOKUP(Table3[[#This Row],[EMPLOYEE NAME]],Employees[[Employee Name]:[Office]],6)</f>
        <v>0</v>
      </c>
      <c r="I368" s="27">
        <f>SUM(Table3[[#This Row],['# SICK LEAVE]:['#OTHERS]])</f>
        <v>0</v>
      </c>
    </row>
    <row r="369" spans="1:9" ht="29.45" customHeight="1" x14ac:dyDescent="0.3">
      <c r="A369">
        <f t="shared" si="5"/>
        <v>364</v>
      </c>
      <c r="B369" t="str">
        <f>IF(ISBLANK('List of Employees'!B449),"",'List of Employees'!B449)</f>
        <v>MENDOZA ARRIES N.</v>
      </c>
      <c r="C369" s="25" t="str">
        <f>VLOOKUP(Table3[[#This Row],[EMPLOYEE NAME]],Employees[[Employee Name]:[Office]],6)</f>
        <v>REGULAR</v>
      </c>
      <c r="I369" s="27">
        <f>SUM(Table3[[#This Row],['# SICK LEAVE]:['#OTHERS]])</f>
        <v>0</v>
      </c>
    </row>
    <row r="370" spans="1:9" ht="29.45" customHeight="1" x14ac:dyDescent="0.3">
      <c r="A370">
        <f t="shared" si="5"/>
        <v>365</v>
      </c>
      <c r="B370" t="str">
        <f>IF(ISBLANK('List of Employees'!B450),"",'List of Employees'!B450)</f>
        <v>MENDOZA ERNESTO JR R.</v>
      </c>
      <c r="C370" s="25">
        <f>VLOOKUP(Table3[[#This Row],[EMPLOYEE NAME]],Employees[[Employee Name]:[Office]],6)</f>
        <v>0</v>
      </c>
      <c r="I370" s="27">
        <f>SUM(Table3[[#This Row],['# SICK LEAVE]:['#OTHERS]])</f>
        <v>0</v>
      </c>
    </row>
    <row r="371" spans="1:9" ht="29.45" customHeight="1" x14ac:dyDescent="0.3">
      <c r="A371">
        <f t="shared" si="5"/>
        <v>366</v>
      </c>
      <c r="B371" t="str">
        <f>IF(ISBLANK('List of Employees'!B451),"",'List of Employees'!B451)</f>
        <v>MENDOZA JUANITO N.</v>
      </c>
      <c r="C371" s="25" t="str">
        <f>VLOOKUP(Table3[[#This Row],[EMPLOYEE NAME]],Employees[[Employee Name]:[Office]],6)</f>
        <v>REGULAR</v>
      </c>
      <c r="I371" s="27">
        <f>SUM(Table3[[#This Row],['# SICK LEAVE]:['#OTHERS]])</f>
        <v>0</v>
      </c>
    </row>
    <row r="372" spans="1:9" ht="29.45" customHeight="1" x14ac:dyDescent="0.3">
      <c r="A372">
        <f t="shared" si="5"/>
        <v>367</v>
      </c>
      <c r="B372" t="str">
        <f>IF(ISBLANK('List of Employees'!B452),"",'List of Employees'!B452)</f>
        <v>MENDOZA LELISA L.</v>
      </c>
      <c r="C372" s="25" t="str">
        <f>VLOOKUP(Table3[[#This Row],[EMPLOYEE NAME]],Employees[[Employee Name]:[Office]],6)</f>
        <v>REGULAR</v>
      </c>
      <c r="I372" s="27">
        <f>SUM(Table3[[#This Row],['# SICK LEAVE]:['#OTHERS]])</f>
        <v>0</v>
      </c>
    </row>
    <row r="373" spans="1:9" ht="29.45" customHeight="1" x14ac:dyDescent="0.3">
      <c r="A373">
        <f t="shared" si="5"/>
        <v>368</v>
      </c>
      <c r="B373" t="str">
        <f>IF(ISBLANK('List of Employees'!B453),"",'List of Employees'!B453)</f>
        <v>MENDOZA LOURDES G.</v>
      </c>
      <c r="C373" s="25" t="str">
        <f>VLOOKUP(Table3[[#This Row],[EMPLOYEE NAME]],Employees[[Employee Name]:[Office]],6)</f>
        <v>REGULAR</v>
      </c>
      <c r="I373" s="27">
        <f>SUM(Table3[[#This Row],['# SICK LEAVE]:['#OTHERS]])</f>
        <v>0</v>
      </c>
    </row>
    <row r="374" spans="1:9" ht="29.45" customHeight="1" x14ac:dyDescent="0.3">
      <c r="A374">
        <f t="shared" si="5"/>
        <v>369</v>
      </c>
      <c r="B374" t="str">
        <f>IF(ISBLANK('List of Employees'!B454),"",'List of Employees'!B454)</f>
        <v>MENDOZA MARIA ABIGAIL A.</v>
      </c>
      <c r="C374" s="25" t="str">
        <f>VLOOKUP(Table3[[#This Row],[EMPLOYEE NAME]],Employees[[Employee Name]:[Office]],6)</f>
        <v>REGULAR</v>
      </c>
      <c r="I374" s="27">
        <f>SUM(Table3[[#This Row],['# SICK LEAVE]:['#OTHERS]])</f>
        <v>0</v>
      </c>
    </row>
    <row r="375" spans="1:9" ht="29.45" customHeight="1" x14ac:dyDescent="0.3">
      <c r="A375">
        <f t="shared" si="5"/>
        <v>370</v>
      </c>
      <c r="B375" t="str">
        <f>IF(ISBLANK('List of Employees'!B455),"",'List of Employees'!B455)</f>
        <v>MENDOZA MARICEL C.</v>
      </c>
      <c r="C375" s="25" t="str">
        <f>VLOOKUP(Table3[[#This Row],[EMPLOYEE NAME]],Employees[[Employee Name]:[Office]],6)</f>
        <v>CASUAL</v>
      </c>
      <c r="I375" s="27">
        <f>SUM(Table3[[#This Row],['# SICK LEAVE]:['#OTHERS]])</f>
        <v>0</v>
      </c>
    </row>
    <row r="376" spans="1:9" ht="29.45" customHeight="1" x14ac:dyDescent="0.3">
      <c r="A376">
        <f t="shared" si="5"/>
        <v>371</v>
      </c>
      <c r="B376" t="str">
        <f>IF(ISBLANK('List of Employees'!B456),"",'List of Employees'!B456)</f>
        <v>MENDOZA MARVIC M.</v>
      </c>
      <c r="C376" s="25" t="str">
        <f>VLOOKUP(Table3[[#This Row],[EMPLOYEE NAME]],Employees[[Employee Name]:[Office]],6)</f>
        <v>REGULAR</v>
      </c>
      <c r="I376" s="27">
        <f>SUM(Table3[[#This Row],['# SICK LEAVE]:['#OTHERS]])</f>
        <v>0</v>
      </c>
    </row>
    <row r="377" spans="1:9" ht="29.45" customHeight="1" x14ac:dyDescent="0.3">
      <c r="A377">
        <f t="shared" si="5"/>
        <v>372</v>
      </c>
      <c r="B377" t="str">
        <f>IF(ISBLANK('List of Employees'!B457),"",'List of Employees'!B457)</f>
        <v>MENDOZA NORA A.</v>
      </c>
      <c r="C377" s="25" t="str">
        <f>VLOOKUP(Table3[[#This Row],[EMPLOYEE NAME]],Employees[[Employee Name]:[Office]],6)</f>
        <v>REGULAR</v>
      </c>
      <c r="I377" s="27">
        <f>SUM(Table3[[#This Row],['# SICK LEAVE]:['#OTHERS]])</f>
        <v>0</v>
      </c>
    </row>
    <row r="378" spans="1:9" ht="29.45" customHeight="1" x14ac:dyDescent="0.3">
      <c r="A378">
        <f t="shared" si="5"/>
        <v>373</v>
      </c>
      <c r="B378" t="str">
        <f>IF(ISBLANK('List of Employees'!B458),"",'List of Employees'!B458)</f>
        <v>MENDOZA PATRICK O.</v>
      </c>
      <c r="C378" s="25" t="str">
        <f>VLOOKUP(Table3[[#This Row],[EMPLOYEE NAME]],Employees[[Employee Name]:[Office]],6)</f>
        <v>JOBCON</v>
      </c>
      <c r="I378" s="27">
        <f>SUM(Table3[[#This Row],['# SICK LEAVE]:['#OTHERS]])</f>
        <v>0</v>
      </c>
    </row>
    <row r="379" spans="1:9" ht="29.45" customHeight="1" x14ac:dyDescent="0.3">
      <c r="A379">
        <f t="shared" si="5"/>
        <v>374</v>
      </c>
      <c r="B379" t="str">
        <f>IF(ISBLANK('List of Employees'!B459),"",'List of Employees'!B459)</f>
        <v>MENDOZA PRESCILA S.</v>
      </c>
      <c r="C379" s="25" t="str">
        <f>VLOOKUP(Table3[[#This Row],[EMPLOYEE NAME]],Employees[[Employee Name]:[Office]],6)</f>
        <v>REGULAR</v>
      </c>
      <c r="I379" s="27">
        <f>SUM(Table3[[#This Row],['# SICK LEAVE]:['#OTHERS]])</f>
        <v>0</v>
      </c>
    </row>
    <row r="380" spans="1:9" ht="29.45" customHeight="1" x14ac:dyDescent="0.3">
      <c r="A380">
        <f t="shared" si="5"/>
        <v>375</v>
      </c>
      <c r="B380" t="str">
        <f>IF(ISBLANK('List of Employees'!B460),"",'List of Employees'!B460)</f>
        <v>MENDOZA ROMEO B.</v>
      </c>
      <c r="C380" s="25" t="str">
        <f>VLOOKUP(Table3[[#This Row],[EMPLOYEE NAME]],Employees[[Employee Name]:[Office]],6)</f>
        <v>REGULAR</v>
      </c>
      <c r="I380" s="27">
        <f>SUM(Table3[[#This Row],['# SICK LEAVE]:['#OTHERS]])</f>
        <v>0</v>
      </c>
    </row>
    <row r="381" spans="1:9" ht="29.45" customHeight="1" x14ac:dyDescent="0.3">
      <c r="A381">
        <f t="shared" si="5"/>
        <v>376</v>
      </c>
      <c r="B381" t="str">
        <f>IF(ISBLANK('List of Employees'!B461),"",'List of Employees'!B461)</f>
        <v>MERCADO ARLENNIE D.</v>
      </c>
      <c r="C381" s="25" t="str">
        <f>VLOOKUP(Table3[[#This Row],[EMPLOYEE NAME]],Employees[[Employee Name]:[Office]],6)</f>
        <v>CASUAL</v>
      </c>
      <c r="I381" s="27">
        <f>SUM(Table3[[#This Row],['# SICK LEAVE]:['#OTHERS]])</f>
        <v>0</v>
      </c>
    </row>
    <row r="382" spans="1:9" ht="29.45" customHeight="1" x14ac:dyDescent="0.3">
      <c r="A382">
        <f t="shared" si="5"/>
        <v>377</v>
      </c>
      <c r="B382" t="str">
        <f>IF(ISBLANK('List of Employees'!B463),"",'List of Employees'!B463)</f>
        <v xml:space="preserve">MERCADO NAZARIO  </v>
      </c>
      <c r="C382" s="25" t="str">
        <f>VLOOKUP(Table3[[#This Row],[EMPLOYEE NAME]],Employees[[Employee Name]:[Office]],6)</f>
        <v>REGULAR</v>
      </c>
      <c r="I382" s="27">
        <f>SUM(Table3[[#This Row],['# SICK LEAVE]:['#OTHERS]])</f>
        <v>0</v>
      </c>
    </row>
    <row r="383" spans="1:9" ht="29.45" customHeight="1" x14ac:dyDescent="0.3">
      <c r="A383">
        <f t="shared" si="5"/>
        <v>378</v>
      </c>
      <c r="B383" t="str">
        <f>IF(ISBLANK('List of Employees'!B464),"",'List of Employees'!B464)</f>
        <v>MERCARDO RENGIE M.</v>
      </c>
      <c r="C383" s="25" t="str">
        <f>VLOOKUP(Table3[[#This Row],[EMPLOYEE NAME]],Employees[[Employee Name]:[Office]],6)</f>
        <v>CASUAL</v>
      </c>
      <c r="I383" s="27">
        <f>SUM(Table3[[#This Row],['# SICK LEAVE]:['#OTHERS]])</f>
        <v>0</v>
      </c>
    </row>
    <row r="384" spans="1:9" ht="29.45" customHeight="1" x14ac:dyDescent="0.3">
      <c r="A384">
        <f t="shared" si="5"/>
        <v>379</v>
      </c>
      <c r="B384" t="str">
        <f>IF(ISBLANK('List of Employees'!B465),"",'List of Employees'!B465)</f>
        <v xml:space="preserve">MERHAN FRANCISCO  </v>
      </c>
      <c r="C384" s="25" t="str">
        <f>VLOOKUP(Table3[[#This Row],[EMPLOYEE NAME]],Employees[[Employee Name]:[Office]],6)</f>
        <v>CASUAL</v>
      </c>
      <c r="I384" s="27">
        <f>SUM(Table3[[#This Row],['# SICK LEAVE]:['#OTHERS]])</f>
        <v>0</v>
      </c>
    </row>
    <row r="385" spans="1:9" ht="29.45" customHeight="1" x14ac:dyDescent="0.3">
      <c r="A385">
        <f t="shared" si="5"/>
        <v>380</v>
      </c>
      <c r="B385" t="str">
        <f>IF(ISBLANK('List of Employees'!B469),"",'List of Employees'!B469)</f>
        <v>MIRANDA BIENVENIDO D.</v>
      </c>
      <c r="C385" s="25">
        <f>VLOOKUP(Table3[[#This Row],[EMPLOYEE NAME]],Employees[[Employee Name]:[Office]],6)</f>
        <v>0</v>
      </c>
      <c r="I385" s="27">
        <f>SUM(Table3[[#This Row],['# SICK LEAVE]:['#OTHERS]])</f>
        <v>0</v>
      </c>
    </row>
    <row r="386" spans="1:9" ht="29.45" customHeight="1" x14ac:dyDescent="0.3">
      <c r="A386">
        <f t="shared" si="5"/>
        <v>381</v>
      </c>
      <c r="B386" t="str">
        <f>IF(ISBLANK('List of Employees'!B470),"",'List of Employees'!B470)</f>
        <v>MIRANDA MARIA LOIDA M.</v>
      </c>
      <c r="C386" s="25" t="str">
        <f>VLOOKUP(Table3[[#This Row],[EMPLOYEE NAME]],Employees[[Employee Name]:[Office]],6)</f>
        <v>REGULAR</v>
      </c>
      <c r="I386" s="27">
        <f>SUM(Table3[[#This Row],['# SICK LEAVE]:['#OTHERS]])</f>
        <v>0</v>
      </c>
    </row>
    <row r="387" spans="1:9" ht="29.45" customHeight="1" x14ac:dyDescent="0.3">
      <c r="A387">
        <f t="shared" si="5"/>
        <v>382</v>
      </c>
      <c r="B387" t="str">
        <f>IF(ISBLANK('List of Employees'!B471),"",'List of Employees'!B471)</f>
        <v>MIRANDA NICOLE MAY B.</v>
      </c>
      <c r="C387" s="25" t="str">
        <f>VLOOKUP(Table3[[#This Row],[EMPLOYEE NAME]],Employees[[Employee Name]:[Office]],6)</f>
        <v>REGULAR</v>
      </c>
      <c r="I387" s="27">
        <f>SUM(Table3[[#This Row],['# SICK LEAVE]:['#OTHERS]])</f>
        <v>0</v>
      </c>
    </row>
    <row r="388" spans="1:9" ht="29.45" customHeight="1" x14ac:dyDescent="0.3">
      <c r="A388">
        <f t="shared" si="5"/>
        <v>383</v>
      </c>
      <c r="B388" t="str">
        <f>IF(ISBLANK('List of Employees'!B472),"",'List of Employees'!B472)</f>
        <v>MIRANDA ROBERTO D.</v>
      </c>
      <c r="C388" s="25" t="str">
        <f>VLOOKUP(Table3[[#This Row],[EMPLOYEE NAME]],Employees[[Employee Name]:[Office]],6)</f>
        <v>REGULAR</v>
      </c>
      <c r="I388" s="27">
        <f>SUM(Table3[[#This Row],['# SICK LEAVE]:['#OTHERS]])</f>
        <v>0</v>
      </c>
    </row>
    <row r="389" spans="1:9" ht="29.45" customHeight="1" x14ac:dyDescent="0.3">
      <c r="A389">
        <f t="shared" si="5"/>
        <v>384</v>
      </c>
      <c r="B389" t="str">
        <f>IF(ISBLANK('List of Employees'!B473),"",'List of Employees'!B473)</f>
        <v>MIRANDO EDITH B.</v>
      </c>
      <c r="C389" s="25" t="str">
        <f>VLOOKUP(Table3[[#This Row],[EMPLOYEE NAME]],Employees[[Employee Name]:[Office]],6)</f>
        <v>REGULAR</v>
      </c>
      <c r="I389" s="27">
        <f>SUM(Table3[[#This Row],['# SICK LEAVE]:['#OTHERS]])</f>
        <v>0</v>
      </c>
    </row>
    <row r="390" spans="1:9" ht="29.45" customHeight="1" x14ac:dyDescent="0.3">
      <c r="A390">
        <f t="shared" ref="A390:A409" si="6">IF(ISBLANK(B390),"",ROW(A385))</f>
        <v>385</v>
      </c>
      <c r="B390" t="str">
        <f>IF(ISBLANK('List of Employees'!B474),"",'List of Employees'!B474)</f>
        <v>MOLOD EMMA D.</v>
      </c>
      <c r="C390" s="25" t="str">
        <f>VLOOKUP(Table3[[#This Row],[EMPLOYEE NAME]],Employees[[Employee Name]:[Office]],6)</f>
        <v>REGULAR</v>
      </c>
      <c r="I390" s="27">
        <f>SUM(Table3[[#This Row],['# SICK LEAVE]:['#OTHERS]])</f>
        <v>0</v>
      </c>
    </row>
    <row r="391" spans="1:9" ht="29.45" customHeight="1" x14ac:dyDescent="0.3">
      <c r="A391">
        <f t="shared" si="6"/>
        <v>386</v>
      </c>
      <c r="B391" t="str">
        <f>IF(ISBLANK('List of Employees'!B475),"",'List of Employees'!B475)</f>
        <v>MONREAL GREGORIO M.</v>
      </c>
      <c r="C391" s="25" t="str">
        <f>VLOOKUP(Table3[[#This Row],[EMPLOYEE NAME]],Employees[[Employee Name]:[Office]],6)</f>
        <v>CO TERM</v>
      </c>
      <c r="I391" s="27">
        <f>SUM(Table3[[#This Row],['# SICK LEAVE]:['#OTHERS]])</f>
        <v>0</v>
      </c>
    </row>
    <row r="392" spans="1:9" ht="29.45" customHeight="1" x14ac:dyDescent="0.3">
      <c r="A392">
        <f t="shared" si="6"/>
        <v>387</v>
      </c>
      <c r="B392" t="str">
        <f>IF(ISBLANK('List of Employees'!B482),"",'List of Employees'!B482)</f>
        <v>MONTENEGRO RODELIO A.</v>
      </c>
      <c r="C392" s="25" t="str">
        <f>VLOOKUP(Table3[[#This Row],[EMPLOYEE NAME]],Employees[[Employee Name]:[Office]],6)</f>
        <v>REGULAR</v>
      </c>
      <c r="I392" s="27">
        <f>SUM(Table3[[#This Row],['# SICK LEAVE]:['#OTHERS]])</f>
        <v>0</v>
      </c>
    </row>
    <row r="393" spans="1:9" ht="29.45" customHeight="1" x14ac:dyDescent="0.3">
      <c r="A393">
        <f t="shared" si="6"/>
        <v>388</v>
      </c>
      <c r="B393" t="str">
        <f>IF(ISBLANK('List of Employees'!B483),"",'List of Employees'!B483)</f>
        <v>MULINGTAPANG GUILLERMA O.</v>
      </c>
      <c r="C393" s="25" t="str">
        <f>VLOOKUP(Table3[[#This Row],[EMPLOYEE NAME]],Employees[[Employee Name]:[Office]],6)</f>
        <v>CASUAL</v>
      </c>
      <c r="I393" s="27">
        <f>SUM(Table3[[#This Row],['# SICK LEAVE]:['#OTHERS]])</f>
        <v>0</v>
      </c>
    </row>
    <row r="394" spans="1:9" ht="29.45" customHeight="1" x14ac:dyDescent="0.3">
      <c r="A394">
        <f t="shared" si="6"/>
        <v>389</v>
      </c>
      <c r="B394" t="str">
        <f>IF(ISBLANK('List of Employees'!B484),"",'List of Employees'!B484)</f>
        <v>NACARIO GLENN B.</v>
      </c>
      <c r="C394" s="25" t="str">
        <f>VLOOKUP(Table3[[#This Row],[EMPLOYEE NAME]],Employees[[Employee Name]:[Office]],6)</f>
        <v>CASUAL</v>
      </c>
      <c r="I394" s="27">
        <f>SUM(Table3[[#This Row],['# SICK LEAVE]:['#OTHERS]])</f>
        <v>0</v>
      </c>
    </row>
    <row r="395" spans="1:9" ht="29.45" customHeight="1" x14ac:dyDescent="0.3">
      <c r="A395">
        <f t="shared" si="6"/>
        <v>390</v>
      </c>
      <c r="B395" t="str">
        <f>IF(ISBLANK('List of Employees'!B485),"",'List of Employees'!B485)</f>
        <v>NATANAUAN GILBERTO A.</v>
      </c>
      <c r="C395" s="25">
        <f>VLOOKUP(Table3[[#This Row],[EMPLOYEE NAME]],Employees[[Employee Name]:[Office]],6)</f>
        <v>0</v>
      </c>
      <c r="I395" s="27">
        <f>SUM(Table3[[#This Row],['# SICK LEAVE]:['#OTHERS]])</f>
        <v>0</v>
      </c>
    </row>
    <row r="396" spans="1:9" ht="29.45" customHeight="1" x14ac:dyDescent="0.3">
      <c r="A396">
        <f t="shared" si="6"/>
        <v>391</v>
      </c>
      <c r="B396" t="str">
        <f>IF(ISBLANK('List of Employees'!B486),"",'List of Employees'!B486)</f>
        <v>NATANAUAN MARY JANE G.</v>
      </c>
      <c r="C396" s="25" t="str">
        <f>VLOOKUP(Table3[[#This Row],[EMPLOYEE NAME]],Employees[[Employee Name]:[Office]],6)</f>
        <v>CASUAL</v>
      </c>
      <c r="I396" s="27">
        <f>SUM(Table3[[#This Row],['# SICK LEAVE]:['#OTHERS]])</f>
        <v>0</v>
      </c>
    </row>
    <row r="397" spans="1:9" ht="29.45" customHeight="1" x14ac:dyDescent="0.3">
      <c r="A397">
        <f t="shared" si="6"/>
        <v>392</v>
      </c>
      <c r="B397" t="str">
        <f>IF(ISBLANK('List of Employees'!B487),"",'List of Employees'!B487)</f>
        <v>NATANAUAN SENANDO C.</v>
      </c>
      <c r="C397" s="25">
        <f>VLOOKUP(Table3[[#This Row],[EMPLOYEE NAME]],Employees[[Employee Name]:[Office]],6)</f>
        <v>0</v>
      </c>
      <c r="I397" s="27">
        <f>SUM(Table3[[#This Row],['# SICK LEAVE]:['#OTHERS]])</f>
        <v>0</v>
      </c>
    </row>
    <row r="398" spans="1:9" ht="29.45" customHeight="1" x14ac:dyDescent="0.3">
      <c r="A398">
        <f t="shared" si="6"/>
        <v>393</v>
      </c>
      <c r="B398" t="str">
        <f>IF(ISBLANK('List of Employees'!B488),"",'List of Employees'!B488)</f>
        <v>NAVARRO JOHNA F.</v>
      </c>
      <c r="C398" s="25">
        <f>VLOOKUP(Table3[[#This Row],[EMPLOYEE NAME]],Employees[[Employee Name]:[Office]],6)</f>
        <v>0</v>
      </c>
      <c r="I398" s="27">
        <f>SUM(Table3[[#This Row],['# SICK LEAVE]:['#OTHERS]])</f>
        <v>0</v>
      </c>
    </row>
    <row r="399" spans="1:9" ht="29.45" customHeight="1" x14ac:dyDescent="0.3">
      <c r="A399">
        <f t="shared" si="6"/>
        <v>394</v>
      </c>
      <c r="B399" t="e">
        <f>IF(ISBLANK('List of Employees'!#REF!),"",'List of Employees'!#REF!)</f>
        <v>#REF!</v>
      </c>
      <c r="C399" s="25" t="e">
        <f>VLOOKUP(Table3[[#This Row],[EMPLOYEE NAME]],Employees[[Employee Name]:[Office]],6)</f>
        <v>#REF!</v>
      </c>
      <c r="I399" s="27">
        <f>SUM(Table3[[#This Row],['# SICK LEAVE]:['#OTHERS]])</f>
        <v>0</v>
      </c>
    </row>
    <row r="400" spans="1:9" ht="29.45" customHeight="1" x14ac:dyDescent="0.3">
      <c r="A400">
        <f t="shared" si="6"/>
        <v>395</v>
      </c>
      <c r="B400" t="str">
        <f>IF(ISBLANK('List of Employees'!B492),"",'List of Employees'!B492)</f>
        <v>NOVICIO PERLITA G.</v>
      </c>
      <c r="C400" s="25" t="str">
        <f>VLOOKUP(Table3[[#This Row],[EMPLOYEE NAME]],Employees[[Employee Name]:[Office]],6)</f>
        <v>REGULAR</v>
      </c>
      <c r="I400" s="27">
        <f>SUM(Table3[[#This Row],['# SICK LEAVE]:['#OTHERS]])</f>
        <v>0</v>
      </c>
    </row>
    <row r="401" spans="1:9" ht="29.45" customHeight="1" x14ac:dyDescent="0.3">
      <c r="A401">
        <f t="shared" si="6"/>
        <v>396</v>
      </c>
      <c r="B401" t="str">
        <f>IF(ISBLANK('List of Employees'!B493),"",'List of Employees'!B493)</f>
        <v>NUESTRO RICA MAY G.</v>
      </c>
      <c r="C401" s="25" t="str">
        <f>VLOOKUP(Table3[[#This Row],[EMPLOYEE NAME]],Employees[[Employee Name]:[Office]],6)</f>
        <v>CASUAL</v>
      </c>
      <c r="I401" s="27">
        <f>SUM(Table3[[#This Row],['# SICK LEAVE]:['#OTHERS]])</f>
        <v>0</v>
      </c>
    </row>
    <row r="402" spans="1:9" ht="29.45" customHeight="1" x14ac:dyDescent="0.3">
      <c r="A402">
        <f t="shared" si="6"/>
        <v>397</v>
      </c>
      <c r="B402" t="str">
        <f>IF(ISBLANK('List of Employees'!B494),"",'List of Employees'!B494)</f>
        <v>NUÑEZ RUBEN JR J.</v>
      </c>
      <c r="C402" s="25" t="str">
        <f>VLOOKUP(Table3[[#This Row],[EMPLOYEE NAME]],Employees[[Employee Name]:[Office]],6)</f>
        <v>JOBCON</v>
      </c>
      <c r="I402" s="27">
        <f>SUM(Table3[[#This Row],['# SICK LEAVE]:['#OTHERS]])</f>
        <v>0</v>
      </c>
    </row>
    <row r="403" spans="1:9" ht="29.45" customHeight="1" x14ac:dyDescent="0.3">
      <c r="A403">
        <f t="shared" si="6"/>
        <v>398</v>
      </c>
      <c r="B403" t="str">
        <f>IF(ISBLANK('List of Employees'!B496),"",'List of Employees'!B496)</f>
        <v>OBINA APOLINARIO B.</v>
      </c>
      <c r="C403" s="25" t="str">
        <f>VLOOKUP(Table3[[#This Row],[EMPLOYEE NAME]],Employees[[Employee Name]:[Office]],6)</f>
        <v>CASUAL</v>
      </c>
      <c r="I403" s="27">
        <f>SUM(Table3[[#This Row],['# SICK LEAVE]:['#OTHERS]])</f>
        <v>0</v>
      </c>
    </row>
    <row r="404" spans="1:9" ht="29.45" customHeight="1" x14ac:dyDescent="0.3">
      <c r="A404">
        <f t="shared" si="6"/>
        <v>399</v>
      </c>
      <c r="B404" t="str">
        <f>IF(ISBLANK('List of Employees'!B497),"",'List of Employees'!B497)</f>
        <v xml:space="preserve">OBINA JAIME  </v>
      </c>
      <c r="C404" s="25" t="str">
        <f>VLOOKUP(Table3[[#This Row],[EMPLOYEE NAME]],Employees[[Employee Name]:[Office]],6)</f>
        <v>CASUAL</v>
      </c>
      <c r="I404" s="27">
        <f>SUM(Table3[[#This Row],['# SICK LEAVE]:['#OTHERS]])</f>
        <v>0</v>
      </c>
    </row>
    <row r="405" spans="1:9" ht="29.45" customHeight="1" x14ac:dyDescent="0.3">
      <c r="A405">
        <f t="shared" si="6"/>
        <v>400</v>
      </c>
      <c r="B405" t="str">
        <f>IF(ISBLANK('List of Employees'!B498),"",'List of Employees'!B498)</f>
        <v>OCAMPO EDRALYN B.</v>
      </c>
      <c r="C405" s="25" t="str">
        <f>VLOOKUP(Table3[[#This Row],[EMPLOYEE NAME]],Employees[[Employee Name]:[Office]],6)</f>
        <v>REGULAR</v>
      </c>
      <c r="I405" s="27">
        <f>SUM(Table3[[#This Row],['# SICK LEAVE]:['#OTHERS]])</f>
        <v>0</v>
      </c>
    </row>
    <row r="406" spans="1:9" ht="29.45" customHeight="1" x14ac:dyDescent="0.3">
      <c r="A406">
        <f t="shared" si="6"/>
        <v>401</v>
      </c>
      <c r="B406" t="str">
        <f>IF(ISBLANK('List of Employees'!B499),"",'List of Employees'!B499)</f>
        <v>OCAMPO MERLINDA R.</v>
      </c>
      <c r="C406" s="25" t="str">
        <f>VLOOKUP(Table3[[#This Row],[EMPLOYEE NAME]],Employees[[Employee Name]:[Office]],6)</f>
        <v>CASUAL</v>
      </c>
      <c r="I406" s="27">
        <f>SUM(Table3[[#This Row],['# SICK LEAVE]:['#OTHERS]])</f>
        <v>0</v>
      </c>
    </row>
    <row r="407" spans="1:9" ht="29.45" customHeight="1" x14ac:dyDescent="0.3">
      <c r="A407">
        <f t="shared" si="6"/>
        <v>402</v>
      </c>
      <c r="B407" t="str">
        <f>IF(ISBLANK('List of Employees'!B500),"",'List of Employees'!B500)</f>
        <v>OCAMPO NOVELYN U.</v>
      </c>
      <c r="C407" s="25" t="str">
        <f>VLOOKUP(Table3[[#This Row],[EMPLOYEE NAME]],Employees[[Employee Name]:[Office]],6)</f>
        <v>CASUAL</v>
      </c>
      <c r="I407" s="27">
        <f>SUM(Table3[[#This Row],['# SICK LEAVE]:['#OTHERS]])</f>
        <v>0</v>
      </c>
    </row>
    <row r="408" spans="1:9" ht="29.45" customHeight="1" x14ac:dyDescent="0.3">
      <c r="A408">
        <f t="shared" si="6"/>
        <v>403</v>
      </c>
      <c r="B408" t="str">
        <f>IF(ISBLANK('List of Employees'!B501),"",'List of Employees'!B501)</f>
        <v>OCAMPO ORLANDO R.</v>
      </c>
      <c r="C408" s="25" t="str">
        <f>VLOOKUP(Table3[[#This Row],[EMPLOYEE NAME]],Employees[[Employee Name]:[Office]],6)</f>
        <v>REGULAR</v>
      </c>
      <c r="I408" s="27">
        <f>SUM(Table3[[#This Row],['# SICK LEAVE]:['#OTHERS]])</f>
        <v>0</v>
      </c>
    </row>
    <row r="409" spans="1:9" ht="29.45" customHeight="1" x14ac:dyDescent="0.3">
      <c r="A409">
        <f t="shared" si="6"/>
        <v>404</v>
      </c>
      <c r="B409" t="str">
        <f>IF(ISBLANK('List of Employees'!B502),"",'List of Employees'!B502)</f>
        <v>OLARTE GREATCHEL B.</v>
      </c>
      <c r="C409" s="25" t="str">
        <f>VLOOKUP(Table3[[#This Row],[EMPLOYEE NAME]],Employees[[Employee Name]:[Office]],6)</f>
        <v>REGULAR</v>
      </c>
      <c r="I409" s="27">
        <f>SUM(Table3[[#This Row],['# SICK LEAVE]:['#OTHERS]])</f>
        <v>0</v>
      </c>
    </row>
    <row r="410" spans="1:9" x14ac:dyDescent="0.3">
      <c r="A410">
        <f t="shared" ref="A410:A454" si="7">IF(ISBLANK(B410),"",ROW(A405))</f>
        <v>405</v>
      </c>
      <c r="B410" t="str">
        <f>IF(ISBLANK('List of Employees'!B503),"",'List of Employees'!B503)</f>
        <v>OLAZO LIZA E.</v>
      </c>
      <c r="C410" s="25" t="str">
        <f>VLOOKUP(Table3[[#This Row],[EMPLOYEE NAME]],Employees[[Employee Name]:[Office]],6)</f>
        <v>JOBCON</v>
      </c>
      <c r="D410" s="27">
        <f>SUMIFS(LeaveTracker[Days],LeaveTracker[Employee Name],valSelEmployee,LeaveTracker[Start Date],"&gt;="&amp;DATE(Calendar_Year,1,1),LeaveTracker[End Date],"&lt;"&amp;DATE(Calendar_Year+1,1,1),LeaveTracker[Type of Leave],'Leave Types'!B408)</f>
        <v>0</v>
      </c>
      <c r="I410" s="27">
        <f>SUM(Table3[[#This Row],['# SICK LEAVE]:['#OTHERS]])</f>
        <v>0</v>
      </c>
    </row>
    <row r="411" spans="1:9" x14ac:dyDescent="0.3">
      <c r="A411">
        <f t="shared" si="7"/>
        <v>406</v>
      </c>
      <c r="B411" t="str">
        <f>IF(ISBLANK('List of Employees'!B504),"",'List of Employees'!B504)</f>
        <v>OLEGARIO LEONARD ERIC B.</v>
      </c>
      <c r="C411" s="25" t="str">
        <f>VLOOKUP(Table3[[#This Row],[EMPLOYEE NAME]],Employees[[Employee Name]:[Office]],6)</f>
        <v>REGULAR</v>
      </c>
      <c r="D411" s="27">
        <f>SUMIFS(LeaveTracker[Days],LeaveTracker[Employee Name],valSelEmployee,LeaveTracker[Start Date],"&gt;="&amp;DATE(Calendar_Year,1,1),LeaveTracker[End Date],"&lt;"&amp;DATE(Calendar_Year+1,1,1),LeaveTracker[Type of Leave],'Leave Types'!B409)</f>
        <v>0</v>
      </c>
      <c r="I411" s="27">
        <f>SUM(Table3[[#This Row],['# SICK LEAVE]:['#OTHERS]])</f>
        <v>0</v>
      </c>
    </row>
    <row r="412" spans="1:9" x14ac:dyDescent="0.3">
      <c r="A412">
        <f t="shared" si="7"/>
        <v>407</v>
      </c>
      <c r="B412" t="str">
        <f>IF(ISBLANK('List of Employees'!B506),"",'List of Employees'!B506)</f>
        <v>OLEGARIO TEOFISTA B.</v>
      </c>
      <c r="C412" s="25" t="str">
        <f>VLOOKUP(Table3[[#This Row],[EMPLOYEE NAME]],Employees[[Employee Name]:[Office]],6)</f>
        <v>REGULAR</v>
      </c>
      <c r="D412" s="27">
        <f>SUMIFS(LeaveTracker[Days],LeaveTracker[Employee Name],valSelEmployee,LeaveTracker[Start Date],"&gt;="&amp;DATE(Calendar_Year,1,1),LeaveTracker[End Date],"&lt;"&amp;DATE(Calendar_Year+1,1,1),LeaveTracker[Type of Leave],'Leave Types'!B410)</f>
        <v>0</v>
      </c>
      <c r="I412" s="27">
        <f>SUM(Table3[[#This Row],['# SICK LEAVE]:['#OTHERS]])</f>
        <v>0</v>
      </c>
    </row>
    <row r="413" spans="1:9" x14ac:dyDescent="0.3">
      <c r="A413">
        <f t="shared" si="7"/>
        <v>408</v>
      </c>
      <c r="B413" t="str">
        <f>IF(ISBLANK('List of Employees'!B507),"",'List of Employees'!B507)</f>
        <v>OLIMPO SHARIE MAE M.</v>
      </c>
      <c r="C413" s="25">
        <f>VLOOKUP(Table3[[#This Row],[EMPLOYEE NAME]],Employees[[Employee Name]:[Office]],6)</f>
        <v>0</v>
      </c>
      <c r="D413" s="27">
        <f>SUMIFS(LeaveTracker[Days],LeaveTracker[Employee Name],valSelEmployee,LeaveTracker[Start Date],"&gt;="&amp;DATE(Calendar_Year,1,1),LeaveTracker[End Date],"&lt;"&amp;DATE(Calendar_Year+1,1,1),LeaveTracker[Type of Leave],'Leave Types'!B411)</f>
        <v>0</v>
      </c>
      <c r="I413" s="27">
        <f>SUM(Table3[[#This Row],['# SICK LEAVE]:['#OTHERS]])</f>
        <v>0</v>
      </c>
    </row>
    <row r="414" spans="1:9" x14ac:dyDescent="0.3">
      <c r="A414">
        <f t="shared" si="7"/>
        <v>409</v>
      </c>
      <c r="B414" t="str">
        <f>IF(ISBLANK('List of Employees'!B508),"",'List of Employees'!B508)</f>
        <v>OLINO PRECIOSA A.</v>
      </c>
      <c r="C414" s="25" t="str">
        <f>VLOOKUP(Table3[[#This Row],[EMPLOYEE NAME]],Employees[[Employee Name]:[Office]],6)</f>
        <v>REGULAR</v>
      </c>
      <c r="D414" s="27">
        <f>SUMIFS(LeaveTracker[Days],LeaveTracker[Employee Name],valSelEmployee,LeaveTracker[Start Date],"&gt;="&amp;DATE(Calendar_Year,1,1),LeaveTracker[End Date],"&lt;"&amp;DATE(Calendar_Year+1,1,1),LeaveTracker[Type of Leave],'Leave Types'!B412)</f>
        <v>0</v>
      </c>
      <c r="I414" s="27">
        <f>SUM(Table3[[#This Row],['# SICK LEAVE]:['#OTHERS]])</f>
        <v>0</v>
      </c>
    </row>
    <row r="415" spans="1:9" x14ac:dyDescent="0.3">
      <c r="A415">
        <f t="shared" si="7"/>
        <v>410</v>
      </c>
      <c r="B415" t="str">
        <f>IF(ISBLANK('List of Employees'!B509),"",'List of Employees'!B509)</f>
        <v>OLIVAR MARINA B.</v>
      </c>
      <c r="C415" s="25" t="str">
        <f>VLOOKUP(Table3[[#This Row],[EMPLOYEE NAME]],Employees[[Employee Name]:[Office]],6)</f>
        <v>REGULAR</v>
      </c>
      <c r="D415" s="27">
        <f>SUMIFS(LeaveTracker[Days],LeaveTracker[Employee Name],valSelEmployee,LeaveTracker[Start Date],"&gt;="&amp;DATE(Calendar_Year,1,1),LeaveTracker[End Date],"&lt;"&amp;DATE(Calendar_Year+1,1,1),LeaveTracker[Type of Leave],'Leave Types'!B413)</f>
        <v>0</v>
      </c>
      <c r="I415" s="27">
        <f>SUM(Table3[[#This Row],['# SICK LEAVE]:['#OTHERS]])</f>
        <v>0</v>
      </c>
    </row>
    <row r="416" spans="1:9" x14ac:dyDescent="0.3">
      <c r="A416">
        <f t="shared" si="7"/>
        <v>411</v>
      </c>
      <c r="B416" t="str">
        <f>IF(ISBLANK('List of Employees'!B510),"",'List of Employees'!B510)</f>
        <v>OPO CONEY V.</v>
      </c>
      <c r="C416" s="25" t="str">
        <f>VLOOKUP(Table3[[#This Row],[EMPLOYEE NAME]],Employees[[Employee Name]:[Office]],6)</f>
        <v>CASUAL</v>
      </c>
      <c r="D416" s="27">
        <f>SUMIFS(LeaveTracker[Days],LeaveTracker[Employee Name],valSelEmployee,LeaveTracker[Start Date],"&gt;="&amp;DATE(Calendar_Year,1,1),LeaveTracker[End Date],"&lt;"&amp;DATE(Calendar_Year+1,1,1),LeaveTracker[Type of Leave],'Leave Types'!B414)</f>
        <v>0</v>
      </c>
      <c r="I416" s="27">
        <f>SUM(Table3[[#This Row],['# SICK LEAVE]:['#OTHERS]])</f>
        <v>0</v>
      </c>
    </row>
    <row r="417" spans="1:9" x14ac:dyDescent="0.3">
      <c r="A417">
        <f t="shared" si="7"/>
        <v>412</v>
      </c>
      <c r="B417" t="str">
        <f>IF(ISBLANK('List of Employees'!B511),"",'List of Employees'!B511)</f>
        <v>OPO CORAZON R.</v>
      </c>
      <c r="C417" s="25">
        <f>VLOOKUP(Table3[[#This Row],[EMPLOYEE NAME]],Employees[[Employee Name]:[Office]],6)</f>
        <v>0</v>
      </c>
      <c r="D417" s="27">
        <f>SUMIFS(LeaveTracker[Days],LeaveTracker[Employee Name],valSelEmployee,LeaveTracker[Start Date],"&gt;="&amp;DATE(Calendar_Year,1,1),LeaveTracker[End Date],"&lt;"&amp;DATE(Calendar_Year+1,1,1),LeaveTracker[Type of Leave],'Leave Types'!B415)</f>
        <v>0</v>
      </c>
      <c r="I417" s="27">
        <f>SUM(Table3[[#This Row],['# SICK LEAVE]:['#OTHERS]])</f>
        <v>0</v>
      </c>
    </row>
    <row r="418" spans="1:9" x14ac:dyDescent="0.3">
      <c r="A418">
        <f t="shared" si="7"/>
        <v>413</v>
      </c>
      <c r="B418" t="str">
        <f>IF(ISBLANK('List of Employees'!B512),"",'List of Employees'!B512)</f>
        <v>ORSAL MARK LESTER B.</v>
      </c>
      <c r="C418" s="25" t="str">
        <f>VLOOKUP(Table3[[#This Row],[EMPLOYEE NAME]],Employees[[Employee Name]:[Office]],6)</f>
        <v>REGULAR</v>
      </c>
      <c r="D418" s="27">
        <f>SUMIFS(LeaveTracker[Days],LeaveTracker[Employee Name],valSelEmployee,LeaveTracker[Start Date],"&gt;="&amp;DATE(Calendar_Year,1,1),LeaveTracker[End Date],"&lt;"&amp;DATE(Calendar_Year+1,1,1),LeaveTracker[Type of Leave],'Leave Types'!B416)</f>
        <v>0</v>
      </c>
      <c r="I418" s="27">
        <f>SUM(Table3[[#This Row],['# SICK LEAVE]:['#OTHERS]])</f>
        <v>0</v>
      </c>
    </row>
    <row r="419" spans="1:9" x14ac:dyDescent="0.3">
      <c r="A419">
        <f t="shared" si="7"/>
        <v>414</v>
      </c>
      <c r="B419" t="str">
        <f>IF(ISBLANK('List of Employees'!B513),"",'List of Employees'!B513)</f>
        <v>ORTEGA RODEL R.</v>
      </c>
      <c r="C419" s="25">
        <f>VLOOKUP(Table3[[#This Row],[EMPLOYEE NAME]],Employees[[Employee Name]:[Office]],6)</f>
        <v>0</v>
      </c>
      <c r="D419" s="27">
        <f>SUMIFS(LeaveTracker[Days],LeaveTracker[Employee Name],valSelEmployee,LeaveTracker[Start Date],"&gt;="&amp;DATE(Calendar_Year,1,1),LeaveTracker[End Date],"&lt;"&amp;DATE(Calendar_Year+1,1,1),LeaveTracker[Type of Leave],'Leave Types'!B417)</f>
        <v>0</v>
      </c>
      <c r="I419" s="27">
        <f>SUM(Table3[[#This Row],['# SICK LEAVE]:['#OTHERS]])</f>
        <v>0</v>
      </c>
    </row>
    <row r="420" spans="1:9" x14ac:dyDescent="0.3">
      <c r="A420">
        <f t="shared" si="7"/>
        <v>415</v>
      </c>
      <c r="B420" t="str">
        <f>IF(ISBLANK('List of Employees'!B514),"",'List of Employees'!B514)</f>
        <v>ORTIZ TRINIDAD D.</v>
      </c>
      <c r="C420" s="25" t="str">
        <f>VLOOKUP(Table3[[#This Row],[EMPLOYEE NAME]],Employees[[Employee Name]:[Office]],6)</f>
        <v>REGULAR</v>
      </c>
      <c r="D420" s="27">
        <f>SUMIFS(LeaveTracker[Days],LeaveTracker[Employee Name],valSelEmployee,LeaveTracker[Start Date],"&gt;="&amp;DATE(Calendar_Year,1,1),LeaveTracker[End Date],"&lt;"&amp;DATE(Calendar_Year+1,1,1),LeaveTracker[Type of Leave],'Leave Types'!B418)</f>
        <v>0</v>
      </c>
      <c r="I420" s="27">
        <f>SUM(Table3[[#This Row],['# SICK LEAVE]:['#OTHERS]])</f>
        <v>0</v>
      </c>
    </row>
    <row r="421" spans="1:9" x14ac:dyDescent="0.3">
      <c r="A421">
        <f t="shared" si="7"/>
        <v>416</v>
      </c>
      <c r="B421" t="str">
        <f>IF(ISBLANK('List of Employees'!B515),"",'List of Employees'!B515)</f>
        <v>OSTONAL IVY S.</v>
      </c>
      <c r="C421" s="25" t="str">
        <f>VLOOKUP(Table3[[#This Row],[EMPLOYEE NAME]],Employees[[Employee Name]:[Office]],6)</f>
        <v>REGULAR</v>
      </c>
      <c r="D421" s="27">
        <f>SUMIFS(LeaveTracker[Days],LeaveTracker[Employee Name],valSelEmployee,LeaveTracker[Start Date],"&gt;="&amp;DATE(Calendar_Year,1,1),LeaveTracker[End Date],"&lt;"&amp;DATE(Calendar_Year+1,1,1),LeaveTracker[Type of Leave],'Leave Types'!B419)</f>
        <v>0</v>
      </c>
      <c r="I421" s="27">
        <f>SUM(Table3[[#This Row],['# SICK LEAVE]:['#OTHERS]])</f>
        <v>0</v>
      </c>
    </row>
    <row r="422" spans="1:9" x14ac:dyDescent="0.3">
      <c r="A422">
        <f t="shared" si="7"/>
        <v>417</v>
      </c>
      <c r="B422" t="str">
        <f>IF(ISBLANK('List of Employees'!B516),"",'List of Employees'!B516)</f>
        <v xml:space="preserve">OTACAN JAY  </v>
      </c>
      <c r="C422" s="25" t="str">
        <f>VLOOKUP(Table3[[#This Row],[EMPLOYEE NAME]],Employees[[Employee Name]:[Office]],6)</f>
        <v>CASUAL</v>
      </c>
      <c r="D422" s="27">
        <f>SUMIFS(LeaveTracker[Days],LeaveTracker[Employee Name],valSelEmployee,LeaveTracker[Start Date],"&gt;="&amp;DATE(Calendar_Year,1,1),LeaveTracker[End Date],"&lt;"&amp;DATE(Calendar_Year+1,1,1),LeaveTracker[Type of Leave],'Leave Types'!B420)</f>
        <v>0</v>
      </c>
      <c r="I422" s="27">
        <f>SUM(Table3[[#This Row],['# SICK LEAVE]:['#OTHERS]])</f>
        <v>0</v>
      </c>
    </row>
    <row r="423" spans="1:9" x14ac:dyDescent="0.3">
      <c r="A423">
        <f t="shared" si="7"/>
        <v>418</v>
      </c>
      <c r="B423" t="str">
        <f>IF(ISBLANK('List of Employees'!B518),"",'List of Employees'!B518)</f>
        <v>PAGLINAWAN JESSIE M.</v>
      </c>
      <c r="C423" s="25" t="str">
        <f>VLOOKUP(Table3[[#This Row],[EMPLOYEE NAME]],Employees[[Employee Name]:[Office]],6)</f>
        <v>CASUAL</v>
      </c>
      <c r="D423" s="27">
        <f>SUMIFS(LeaveTracker[Days],LeaveTracker[Employee Name],valSelEmployee,LeaveTracker[Start Date],"&gt;="&amp;DATE(Calendar_Year,1,1),LeaveTracker[End Date],"&lt;"&amp;DATE(Calendar_Year+1,1,1),LeaveTracker[Type of Leave],'Leave Types'!B421)</f>
        <v>0</v>
      </c>
      <c r="I423" s="27">
        <f>SUM(Table3[[#This Row],['# SICK LEAVE]:['#OTHERS]])</f>
        <v>0</v>
      </c>
    </row>
    <row r="424" spans="1:9" x14ac:dyDescent="0.3">
      <c r="A424">
        <f t="shared" si="7"/>
        <v>419</v>
      </c>
      <c r="B424" t="str">
        <f>IF(ISBLANK('List of Employees'!B519),"",'List of Employees'!B519)</f>
        <v>PAITON MARY ANN M.</v>
      </c>
      <c r="C424" s="25" t="str">
        <f>VLOOKUP(Table3[[#This Row],[EMPLOYEE NAME]],Employees[[Employee Name]:[Office]],6)</f>
        <v>REGULAR</v>
      </c>
      <c r="D424" s="27">
        <f>SUMIFS(LeaveTracker[Days],LeaveTracker[Employee Name],valSelEmployee,LeaveTracker[Start Date],"&gt;="&amp;DATE(Calendar_Year,1,1),LeaveTracker[End Date],"&lt;"&amp;DATE(Calendar_Year+1,1,1),LeaveTracker[Type of Leave],'Leave Types'!B422)</f>
        <v>0</v>
      </c>
      <c r="I424" s="27">
        <f>SUM(Table3[[#This Row],['# SICK LEAVE]:['#OTHERS]])</f>
        <v>0</v>
      </c>
    </row>
    <row r="425" spans="1:9" x14ac:dyDescent="0.3">
      <c r="A425">
        <f t="shared" si="7"/>
        <v>420</v>
      </c>
      <c r="B425" t="str">
        <f>IF(ISBLANK('List of Employees'!B520),"",'List of Employees'!B520)</f>
        <v>PAJENAGO FRANCIS B.</v>
      </c>
      <c r="C425" s="25" t="str">
        <f>VLOOKUP(Table3[[#This Row],[EMPLOYEE NAME]],Employees[[Employee Name]:[Office]],6)</f>
        <v>CASUAL</v>
      </c>
      <c r="D425" s="27">
        <f>SUMIFS(LeaveTracker[Days],LeaveTracker[Employee Name],valSelEmployee,LeaveTracker[Start Date],"&gt;="&amp;DATE(Calendar_Year,1,1),LeaveTracker[End Date],"&lt;"&amp;DATE(Calendar_Year+1,1,1),LeaveTracker[Type of Leave],'Leave Types'!B423)</f>
        <v>0</v>
      </c>
      <c r="I425" s="27">
        <f>SUM(Table3[[#This Row],['# SICK LEAVE]:['#OTHERS]])</f>
        <v>0</v>
      </c>
    </row>
    <row r="426" spans="1:9" x14ac:dyDescent="0.3">
      <c r="A426">
        <f t="shared" si="7"/>
        <v>421</v>
      </c>
      <c r="B426" t="str">
        <f>IF(ISBLANK('List of Employees'!B521),"",'List of Employees'!B521)</f>
        <v>PAJENAGO MAIDEN A.</v>
      </c>
      <c r="C426" s="25" t="str">
        <f>VLOOKUP(Table3[[#This Row],[EMPLOYEE NAME]],Employees[[Employee Name]:[Office]],6)</f>
        <v>CASUAL</v>
      </c>
      <c r="D426" s="27">
        <f>SUMIFS(LeaveTracker[Days],LeaveTracker[Employee Name],valSelEmployee,LeaveTracker[Start Date],"&gt;="&amp;DATE(Calendar_Year,1,1),LeaveTracker[End Date],"&lt;"&amp;DATE(Calendar_Year+1,1,1),LeaveTracker[Type of Leave],'Leave Types'!B424)</f>
        <v>0</v>
      </c>
      <c r="I426" s="27">
        <f>SUM(Table3[[#This Row],['# SICK LEAVE]:['#OTHERS]])</f>
        <v>0</v>
      </c>
    </row>
    <row r="427" spans="1:9" x14ac:dyDescent="0.3">
      <c r="A427">
        <f t="shared" si="7"/>
        <v>422</v>
      </c>
      <c r="B427" t="str">
        <f>IF(ISBLANK('List of Employees'!B523),"",'List of Employees'!B523)</f>
        <v>PALADAN EMERSON M.</v>
      </c>
      <c r="C427" s="25" t="str">
        <f>VLOOKUP(Table3[[#This Row],[EMPLOYEE NAME]],Employees[[Employee Name]:[Office]],6)</f>
        <v>REGULAR</v>
      </c>
      <c r="D427" s="27">
        <f>SUMIFS(LeaveTracker[Days],LeaveTracker[Employee Name],valSelEmployee,LeaveTracker[Start Date],"&gt;="&amp;DATE(Calendar_Year,1,1),LeaveTracker[End Date],"&lt;"&amp;DATE(Calendar_Year+1,1,1),LeaveTracker[Type of Leave],'Leave Types'!B425)</f>
        <v>0</v>
      </c>
      <c r="I427" s="27">
        <f>SUM(Table3[[#This Row],['# SICK LEAVE]:['#OTHERS]])</f>
        <v>0</v>
      </c>
    </row>
    <row r="428" spans="1:9" x14ac:dyDescent="0.3">
      <c r="A428">
        <f t="shared" si="7"/>
        <v>423</v>
      </c>
      <c r="B428" t="str">
        <f>IF(ISBLANK('List of Employees'!B524),"",'List of Employees'!B524)</f>
        <v xml:space="preserve">PALADAN VICENTE  </v>
      </c>
      <c r="C428" s="25" t="str">
        <f>VLOOKUP(Table3[[#This Row],[EMPLOYEE NAME]],Employees[[Employee Name]:[Office]],6)</f>
        <v>REGULAR</v>
      </c>
      <c r="D428" s="27">
        <f>SUMIFS(LeaveTracker[Days],LeaveTracker[Employee Name],valSelEmployee,LeaveTracker[Start Date],"&gt;="&amp;DATE(Calendar_Year,1,1),LeaveTracker[End Date],"&lt;"&amp;DATE(Calendar_Year+1,1,1),LeaveTracker[Type of Leave],'Leave Types'!B426)</f>
        <v>0</v>
      </c>
      <c r="I428" s="27">
        <f>SUM(Table3[[#This Row],['# SICK LEAVE]:['#OTHERS]])</f>
        <v>0</v>
      </c>
    </row>
    <row r="429" spans="1:9" x14ac:dyDescent="0.3">
      <c r="A429">
        <f t="shared" si="7"/>
        <v>424</v>
      </c>
      <c r="B429" t="str">
        <f>IF(ISBLANK('List of Employees'!B525),"",'List of Employees'!B525)</f>
        <v>PALOMA ERICKA SHAYNE E.</v>
      </c>
      <c r="C429" s="25" t="str">
        <f>VLOOKUP(Table3[[#This Row],[EMPLOYEE NAME]],Employees[[Employee Name]:[Office]],6)</f>
        <v>CASUAL</v>
      </c>
      <c r="D429" s="27">
        <f>SUMIFS(LeaveTracker[Days],LeaveTracker[Employee Name],valSelEmployee,LeaveTracker[Start Date],"&gt;="&amp;DATE(Calendar_Year,1,1),LeaveTracker[End Date],"&lt;"&amp;DATE(Calendar_Year+1,1,1),LeaveTracker[Type of Leave],'Leave Types'!B427)</f>
        <v>0</v>
      </c>
      <c r="I429" s="27">
        <f>SUM(Table3[[#This Row],['# SICK LEAVE]:['#OTHERS]])</f>
        <v>0</v>
      </c>
    </row>
    <row r="430" spans="1:9" x14ac:dyDescent="0.3">
      <c r="A430">
        <f t="shared" si="7"/>
        <v>425</v>
      </c>
      <c r="B430" t="str">
        <f>IF(ISBLANK('List of Employees'!B526),"",'List of Employees'!B526)</f>
        <v>PAMAT CELESTINA R.</v>
      </c>
      <c r="C430" s="25">
        <f>VLOOKUP(Table3[[#This Row],[EMPLOYEE NAME]],Employees[[Employee Name]:[Office]],6)</f>
        <v>0</v>
      </c>
      <c r="D430" s="27">
        <f>SUMIFS(LeaveTracker[Days],LeaveTracker[Employee Name],valSelEmployee,LeaveTracker[Start Date],"&gt;="&amp;DATE(Calendar_Year,1,1),LeaveTracker[End Date],"&lt;"&amp;DATE(Calendar_Year+1,1,1),LeaveTracker[Type of Leave],'Leave Types'!B428)</f>
        <v>0</v>
      </c>
      <c r="I430" s="27">
        <f>SUM(Table3[[#This Row],['# SICK LEAVE]:['#OTHERS]])</f>
        <v>0</v>
      </c>
    </row>
    <row r="431" spans="1:9" x14ac:dyDescent="0.3">
      <c r="A431">
        <f t="shared" si="7"/>
        <v>426</v>
      </c>
      <c r="B431" t="str">
        <f>IF(ISBLANK('List of Employees'!B527),"",'List of Employees'!B527)</f>
        <v>PANALIGAN ERICSON R.</v>
      </c>
      <c r="C431" s="25" t="str">
        <f>VLOOKUP(Table3[[#This Row],[EMPLOYEE NAME]],Employees[[Employee Name]:[Office]],6)</f>
        <v>CASUAL</v>
      </c>
      <c r="D431" s="27">
        <f>SUMIFS(LeaveTracker[Days],LeaveTracker[Employee Name],valSelEmployee,LeaveTracker[Start Date],"&gt;="&amp;DATE(Calendar_Year,1,1),LeaveTracker[End Date],"&lt;"&amp;DATE(Calendar_Year+1,1,1),LeaveTracker[Type of Leave],'Leave Types'!B429)</f>
        <v>0</v>
      </c>
      <c r="I431" s="27">
        <f>SUM(Table3[[#This Row],['# SICK LEAVE]:['#OTHERS]])</f>
        <v>0</v>
      </c>
    </row>
    <row r="432" spans="1:9" x14ac:dyDescent="0.3">
      <c r="A432">
        <f t="shared" si="7"/>
        <v>427</v>
      </c>
      <c r="B432" t="str">
        <f>IF(ISBLANK('List of Employees'!B528),"",'List of Employees'!B528)</f>
        <v>PANALIGAN GIL L.</v>
      </c>
      <c r="C432" s="25" t="str">
        <f>VLOOKUP(Table3[[#This Row],[EMPLOYEE NAME]],Employees[[Employee Name]:[Office]],6)</f>
        <v>REGULAR</v>
      </c>
      <c r="D432" s="27">
        <f>SUMIFS(LeaveTracker[Days],LeaveTracker[Employee Name],valSelEmployee,LeaveTracker[Start Date],"&gt;="&amp;DATE(Calendar_Year,1,1),LeaveTracker[End Date],"&lt;"&amp;DATE(Calendar_Year+1,1,1),LeaveTracker[Type of Leave],'Leave Types'!B430)</f>
        <v>0</v>
      </c>
      <c r="I432" s="27">
        <f>SUM(Table3[[#This Row],['# SICK LEAVE]:['#OTHERS]])</f>
        <v>0</v>
      </c>
    </row>
    <row r="433" spans="1:9" x14ac:dyDescent="0.3">
      <c r="A433">
        <f t="shared" si="7"/>
        <v>428</v>
      </c>
      <c r="B433" t="str">
        <f>IF(ISBLANK('List of Employees'!B529),"",'List of Employees'!B529)</f>
        <v>PANGANIBAN CAROLINA L.</v>
      </c>
      <c r="C433" s="25" t="str">
        <f>VLOOKUP(Table3[[#This Row],[EMPLOYEE NAME]],Employees[[Employee Name]:[Office]],6)</f>
        <v>CASUAL</v>
      </c>
      <c r="D433" s="27">
        <f>SUMIFS(LeaveTracker[Days],LeaveTracker[Employee Name],valSelEmployee,LeaveTracker[Start Date],"&gt;="&amp;DATE(Calendar_Year,1,1),LeaveTracker[End Date],"&lt;"&amp;DATE(Calendar_Year+1,1,1),LeaveTracker[Type of Leave],'Leave Types'!B431)</f>
        <v>0</v>
      </c>
      <c r="I433" s="27">
        <f>SUM(Table3[[#This Row],['# SICK LEAVE]:['#OTHERS]])</f>
        <v>0</v>
      </c>
    </row>
    <row r="434" spans="1:9" x14ac:dyDescent="0.3">
      <c r="A434">
        <f t="shared" si="7"/>
        <v>429</v>
      </c>
      <c r="B434" t="str">
        <f>IF(ISBLANK('List of Employees'!B530),"",'List of Employees'!B530)</f>
        <v>PANGANIBAN CRISTETA M.</v>
      </c>
      <c r="C434" s="25" t="str">
        <f>VLOOKUP(Table3[[#This Row],[EMPLOYEE NAME]],Employees[[Employee Name]:[Office]],6)</f>
        <v>REGULAR</v>
      </c>
      <c r="D434" s="27">
        <f>SUMIFS(LeaveTracker[Days],LeaveTracker[Employee Name],valSelEmployee,LeaveTracker[Start Date],"&gt;="&amp;DATE(Calendar_Year,1,1),LeaveTracker[End Date],"&lt;"&amp;DATE(Calendar_Year+1,1,1),LeaveTracker[Type of Leave],'Leave Types'!B432)</f>
        <v>0</v>
      </c>
      <c r="I434" s="27">
        <f>SUM(Table3[[#This Row],['# SICK LEAVE]:['#OTHERS]])</f>
        <v>0</v>
      </c>
    </row>
    <row r="435" spans="1:9" x14ac:dyDescent="0.3">
      <c r="A435">
        <f t="shared" si="7"/>
        <v>430</v>
      </c>
      <c r="B435" t="str">
        <f>IF(ISBLANK('List of Employees'!B532),"",'List of Employees'!B532)</f>
        <v>PARAISO MARIA LORENA D.</v>
      </c>
      <c r="C435" s="25" t="str">
        <f>VLOOKUP(Table3[[#This Row],[EMPLOYEE NAME]],Employees[[Employee Name]:[Office]],6)</f>
        <v>CASUAL</v>
      </c>
      <c r="D435" s="27">
        <f>SUMIFS(LeaveTracker[Days],LeaveTracker[Employee Name],valSelEmployee,LeaveTracker[Start Date],"&gt;="&amp;DATE(Calendar_Year,1,1),LeaveTracker[End Date],"&lt;"&amp;DATE(Calendar_Year+1,1,1),LeaveTracker[Type of Leave],'Leave Types'!B433)</f>
        <v>0</v>
      </c>
      <c r="I435" s="27">
        <f>SUM(Table3[[#This Row],['# SICK LEAVE]:['#OTHERS]])</f>
        <v>0</v>
      </c>
    </row>
    <row r="436" spans="1:9" x14ac:dyDescent="0.3">
      <c r="A436">
        <f t="shared" si="7"/>
        <v>431</v>
      </c>
      <c r="B436" t="str">
        <f>IF(ISBLANK('List of Employees'!B534),"",'List of Employees'!B534)</f>
        <v>PARASDAS OFELIA C.</v>
      </c>
      <c r="C436" s="25" t="str">
        <f>VLOOKUP(Table3[[#This Row],[EMPLOYEE NAME]],Employees[[Employee Name]:[Office]],6)</f>
        <v>REGULAR</v>
      </c>
      <c r="D436" s="27">
        <f>SUMIFS(LeaveTracker[Days],LeaveTracker[Employee Name],valSelEmployee,LeaveTracker[Start Date],"&gt;="&amp;DATE(Calendar_Year,1,1),LeaveTracker[End Date],"&lt;"&amp;DATE(Calendar_Year+1,1,1),LeaveTracker[Type of Leave],'Leave Types'!B434)</f>
        <v>0</v>
      </c>
      <c r="I436" s="27">
        <f>SUM(Table3[[#This Row],['# SICK LEAVE]:['#OTHERS]])</f>
        <v>0</v>
      </c>
    </row>
    <row r="437" spans="1:9" x14ac:dyDescent="0.3">
      <c r="A437">
        <f t="shared" si="7"/>
        <v>432</v>
      </c>
      <c r="B437" t="str">
        <f>IF(ISBLANK('List of Employees'!B535),"",'List of Employees'!B535)</f>
        <v>PARRA ANABELLE P.</v>
      </c>
      <c r="C437" s="25">
        <f>VLOOKUP(Table3[[#This Row],[EMPLOYEE NAME]],Employees[[Employee Name]:[Office]],6)</f>
        <v>0</v>
      </c>
      <c r="D437" s="27">
        <f>SUMIFS(LeaveTracker[Days],LeaveTracker[Employee Name],valSelEmployee,LeaveTracker[Start Date],"&gt;="&amp;DATE(Calendar_Year,1,1),LeaveTracker[End Date],"&lt;"&amp;DATE(Calendar_Year+1,1,1),LeaveTracker[Type of Leave],'Leave Types'!B435)</f>
        <v>0</v>
      </c>
      <c r="I437" s="27">
        <f>SUM(Table3[[#This Row],['# SICK LEAVE]:['#OTHERS]])</f>
        <v>0</v>
      </c>
    </row>
    <row r="438" spans="1:9" x14ac:dyDescent="0.3">
      <c r="A438">
        <f t="shared" si="7"/>
        <v>433</v>
      </c>
      <c r="B438" t="str">
        <f>IF(ISBLANK('List of Employees'!B536),"",'List of Employees'!B536)</f>
        <v>PARRA LORNA A.</v>
      </c>
      <c r="C438" s="25" t="str">
        <f>VLOOKUP(Table3[[#This Row],[EMPLOYEE NAME]],Employees[[Employee Name]:[Office]],6)</f>
        <v>REGULAR</v>
      </c>
      <c r="D438" s="27">
        <f>SUMIFS(LeaveTracker[Days],LeaveTracker[Employee Name],valSelEmployee,LeaveTracker[Start Date],"&gt;="&amp;DATE(Calendar_Year,1,1),LeaveTracker[End Date],"&lt;"&amp;DATE(Calendar_Year+1,1,1),LeaveTracker[Type of Leave],'Leave Types'!B436)</f>
        <v>0</v>
      </c>
      <c r="I438" s="27">
        <f>SUM(Table3[[#This Row],['# SICK LEAVE]:['#OTHERS]])</f>
        <v>0</v>
      </c>
    </row>
    <row r="439" spans="1:9" x14ac:dyDescent="0.3">
      <c r="A439">
        <f t="shared" si="7"/>
        <v>434</v>
      </c>
      <c r="B439" t="str">
        <f>IF(ISBLANK('List of Employees'!B537),"",'List of Employees'!B537)</f>
        <v>PARRA MARCIANA L.</v>
      </c>
      <c r="C439" s="25" t="str">
        <f>VLOOKUP(Table3[[#This Row],[EMPLOYEE NAME]],Employees[[Employee Name]:[Office]],6)</f>
        <v>REGULAR</v>
      </c>
      <c r="D439" s="27">
        <f>SUMIFS(LeaveTracker[Days],LeaveTracker[Employee Name],valSelEmployee,LeaveTracker[Start Date],"&gt;="&amp;DATE(Calendar_Year,1,1),LeaveTracker[End Date],"&lt;"&amp;DATE(Calendar_Year+1,1,1),LeaveTracker[Type of Leave],'Leave Types'!B437)</f>
        <v>0</v>
      </c>
      <c r="I439" s="27">
        <f>SUM(Table3[[#This Row],['# SICK LEAVE]:['#OTHERS]])</f>
        <v>0</v>
      </c>
    </row>
    <row r="440" spans="1:9" x14ac:dyDescent="0.3">
      <c r="A440">
        <f t="shared" si="7"/>
        <v>435</v>
      </c>
      <c r="B440" t="str">
        <f>IF(ISBLANK('List of Employees'!B538),"",'List of Employees'!B538)</f>
        <v>PARRA VICTORIA S.</v>
      </c>
      <c r="C440" s="25" t="str">
        <f>VLOOKUP(Table3[[#This Row],[EMPLOYEE NAME]],Employees[[Employee Name]:[Office]],6)</f>
        <v>REGULAR</v>
      </c>
      <c r="D440" s="27">
        <f>SUMIFS(LeaveTracker[Days],LeaveTracker[Employee Name],valSelEmployee,LeaveTracker[Start Date],"&gt;="&amp;DATE(Calendar_Year,1,1),LeaveTracker[End Date],"&lt;"&amp;DATE(Calendar_Year+1,1,1),LeaveTracker[Type of Leave],'Leave Types'!B438)</f>
        <v>0</v>
      </c>
      <c r="I440" s="27">
        <f>SUM(Table3[[#This Row],['# SICK LEAVE]:['#OTHERS]])</f>
        <v>0</v>
      </c>
    </row>
    <row r="441" spans="1:9" x14ac:dyDescent="0.3">
      <c r="A441">
        <f t="shared" si="7"/>
        <v>436</v>
      </c>
      <c r="B441" t="str">
        <f>IF(ISBLANK('List of Employees'!B540),"",'List of Employees'!B540)</f>
        <v>PASCUA LORENA D.</v>
      </c>
      <c r="C441" s="25" t="str">
        <f>VLOOKUP(Table3[[#This Row],[EMPLOYEE NAME]],Employees[[Employee Name]:[Office]],6)</f>
        <v>REGULAR</v>
      </c>
      <c r="D441" s="27">
        <f>SUMIFS(LeaveTracker[Days],LeaveTracker[Employee Name],valSelEmployee,LeaveTracker[Start Date],"&gt;="&amp;DATE(Calendar_Year,1,1),LeaveTracker[End Date],"&lt;"&amp;DATE(Calendar_Year+1,1,1),LeaveTracker[Type of Leave],'Leave Types'!B439)</f>
        <v>0</v>
      </c>
      <c r="I441" s="27">
        <f>SUM(Table3[[#This Row],['# SICK LEAVE]:['#OTHERS]])</f>
        <v>0</v>
      </c>
    </row>
    <row r="442" spans="1:9" x14ac:dyDescent="0.3">
      <c r="A442">
        <f t="shared" si="7"/>
        <v>437</v>
      </c>
      <c r="B442" t="str">
        <f>IF(ISBLANK('List of Employees'!B541),"",'List of Employees'!B541)</f>
        <v>PASENAGO MAIDEN A.</v>
      </c>
      <c r="C442" s="25">
        <f>VLOOKUP(Table3[[#This Row],[EMPLOYEE NAME]],Employees[[Employee Name]:[Office]],6)</f>
        <v>0</v>
      </c>
      <c r="D442" s="27">
        <f>SUMIFS(LeaveTracker[Days],LeaveTracker[Employee Name],valSelEmployee,LeaveTracker[Start Date],"&gt;="&amp;DATE(Calendar_Year,1,1),LeaveTracker[End Date],"&lt;"&amp;DATE(Calendar_Year+1,1,1),LeaveTracker[Type of Leave],'Leave Types'!B440)</f>
        <v>0</v>
      </c>
      <c r="I442" s="27">
        <f>SUM(Table3[[#This Row],['# SICK LEAVE]:['#OTHERS]])</f>
        <v>0</v>
      </c>
    </row>
    <row r="443" spans="1:9" x14ac:dyDescent="0.3">
      <c r="A443">
        <f t="shared" si="7"/>
        <v>438</v>
      </c>
      <c r="B443" t="str">
        <f>IF(ISBLANK('List of Employees'!B542),"",'List of Employees'!B542)</f>
        <v>PATAWE ELMA M.</v>
      </c>
      <c r="C443" s="25" t="str">
        <f>VLOOKUP(Table3[[#This Row],[EMPLOYEE NAME]],Employees[[Employee Name]:[Office]],6)</f>
        <v>REGULAR</v>
      </c>
      <c r="D443" s="27">
        <f>SUMIFS(LeaveTracker[Days],LeaveTracker[Employee Name],valSelEmployee,LeaveTracker[Start Date],"&gt;="&amp;DATE(Calendar_Year,1,1),LeaveTracker[End Date],"&lt;"&amp;DATE(Calendar_Year+1,1,1),LeaveTracker[Type of Leave],'Leave Types'!B441)</f>
        <v>0</v>
      </c>
      <c r="I443" s="27">
        <f>SUM(Table3[[#This Row],['# SICK LEAVE]:['#OTHERS]])</f>
        <v>0</v>
      </c>
    </row>
    <row r="444" spans="1:9" x14ac:dyDescent="0.3">
      <c r="A444">
        <f t="shared" si="7"/>
        <v>439</v>
      </c>
      <c r="B444" t="str">
        <f>IF(ISBLANK('List of Employees'!B544),"",'List of Employees'!B544)</f>
        <v>PATERNO PAULINO P.</v>
      </c>
      <c r="C444" s="25" t="str">
        <f>VLOOKUP(Table3[[#This Row],[EMPLOYEE NAME]],Employees[[Employee Name]:[Office]],6)</f>
        <v>REGULAR</v>
      </c>
      <c r="D444" s="27">
        <f>SUMIFS(LeaveTracker[Days],LeaveTracker[Employee Name],valSelEmployee,LeaveTracker[Start Date],"&gt;="&amp;DATE(Calendar_Year,1,1),LeaveTracker[End Date],"&lt;"&amp;DATE(Calendar_Year+1,1,1),LeaveTracker[Type of Leave],'Leave Types'!B442)</f>
        <v>0</v>
      </c>
      <c r="I444" s="27">
        <f>SUM(Table3[[#This Row],['# SICK LEAVE]:['#OTHERS]])</f>
        <v>0</v>
      </c>
    </row>
    <row r="445" spans="1:9" x14ac:dyDescent="0.3">
      <c r="A445">
        <f t="shared" si="7"/>
        <v>440</v>
      </c>
      <c r="B445" t="str">
        <f>IF(ISBLANK('List of Employees'!B545),"",'List of Employees'!B545)</f>
        <v>PATRICIO APRIL V.</v>
      </c>
      <c r="C445" s="25" t="str">
        <f>VLOOKUP(Table3[[#This Row],[EMPLOYEE NAME]],Employees[[Employee Name]:[Office]],6)</f>
        <v>REGULAR</v>
      </c>
      <c r="D445" s="27">
        <f>SUMIFS(LeaveTracker[Days],LeaveTracker[Employee Name],valSelEmployee,LeaveTracker[Start Date],"&gt;="&amp;DATE(Calendar_Year,1,1),LeaveTracker[End Date],"&lt;"&amp;DATE(Calendar_Year+1,1,1),LeaveTracker[Type of Leave],'Leave Types'!B443)</f>
        <v>0</v>
      </c>
      <c r="I445" s="27">
        <f>SUM(Table3[[#This Row],['# SICK LEAVE]:['#OTHERS]])</f>
        <v>0</v>
      </c>
    </row>
    <row r="446" spans="1:9" x14ac:dyDescent="0.3">
      <c r="A446">
        <f t="shared" si="7"/>
        <v>441</v>
      </c>
      <c r="B446" t="str">
        <f>IF(ISBLANK('List of Employees'!B546),"",'List of Employees'!B546)</f>
        <v xml:space="preserve">PAYAD ALEXANDER  </v>
      </c>
      <c r="C446" s="25" t="str">
        <f>VLOOKUP(Table3[[#This Row],[EMPLOYEE NAME]],Employees[[Employee Name]:[Office]],6)</f>
        <v>REGULAR</v>
      </c>
      <c r="D446" s="27">
        <f>SUMIFS(LeaveTracker[Days],LeaveTracker[Employee Name],valSelEmployee,LeaveTracker[Start Date],"&gt;="&amp;DATE(Calendar_Year,1,1),LeaveTracker[End Date],"&lt;"&amp;DATE(Calendar_Year+1,1,1),LeaveTracker[Type of Leave],'Leave Types'!B444)</f>
        <v>0</v>
      </c>
      <c r="I446" s="27">
        <f>SUM(Table3[[#This Row],['# SICK LEAVE]:['#OTHERS]])</f>
        <v>0</v>
      </c>
    </row>
    <row r="447" spans="1:9" x14ac:dyDescent="0.3">
      <c r="A447">
        <f t="shared" si="7"/>
        <v>442</v>
      </c>
      <c r="B447" t="str">
        <f>IF(ISBLANK('List of Employees'!B547),"",'List of Employees'!B547)</f>
        <v>PAYAD EDGARDO F.</v>
      </c>
      <c r="C447" s="25" t="str">
        <f>VLOOKUP(Table3[[#This Row],[EMPLOYEE NAME]],Employees[[Employee Name]:[Office]],6)</f>
        <v>REGULAR</v>
      </c>
      <c r="D447" s="27">
        <f>SUMIFS(LeaveTracker[Days],LeaveTracker[Employee Name],valSelEmployee,LeaveTracker[Start Date],"&gt;="&amp;DATE(Calendar_Year,1,1),LeaveTracker[End Date],"&lt;"&amp;DATE(Calendar_Year+1,1,1),LeaveTracker[Type of Leave],'Leave Types'!B445)</f>
        <v>0</v>
      </c>
      <c r="I447" s="27">
        <f>SUM(Table3[[#This Row],['# SICK LEAVE]:['#OTHERS]])</f>
        <v>0</v>
      </c>
    </row>
    <row r="448" spans="1:9" x14ac:dyDescent="0.3">
      <c r="A448">
        <f t="shared" si="7"/>
        <v>443</v>
      </c>
      <c r="B448" t="e">
        <f>IF(ISBLANK('List of Employees'!#REF!),"",'List of Employees'!#REF!)</f>
        <v>#REF!</v>
      </c>
      <c r="C448" s="25" t="e">
        <f>VLOOKUP(Table3[[#This Row],[EMPLOYEE NAME]],Employees[[Employee Name]:[Office]],6)</f>
        <v>#REF!</v>
      </c>
      <c r="D448" s="27">
        <f>SUMIFS(LeaveTracker[Days],LeaveTracker[Employee Name],valSelEmployee,LeaveTracker[Start Date],"&gt;="&amp;DATE(Calendar_Year,1,1),LeaveTracker[End Date],"&lt;"&amp;DATE(Calendar_Year+1,1,1),LeaveTracker[Type of Leave],'Leave Types'!B446)</f>
        <v>0</v>
      </c>
      <c r="I448" s="27">
        <f>SUM(Table3[[#This Row],['# SICK LEAVE]:['#OTHERS]])</f>
        <v>0</v>
      </c>
    </row>
    <row r="449" spans="1:9" x14ac:dyDescent="0.3">
      <c r="A449">
        <f t="shared" si="7"/>
        <v>444</v>
      </c>
      <c r="B449" t="str">
        <f>IF(ISBLANK('List of Employees'!B548),"",'List of Employees'!B548)</f>
        <v>PAYAD MARICEL  Q.</v>
      </c>
      <c r="C449" s="25" t="str">
        <f>VLOOKUP(Table3[[#This Row],[EMPLOYEE NAME]],Employees[[Employee Name]:[Office]],6)</f>
        <v>REGULAR</v>
      </c>
      <c r="D449" s="27">
        <f>SUMIFS(LeaveTracker[Days],LeaveTracker[Employee Name],valSelEmployee,LeaveTracker[Start Date],"&gt;="&amp;DATE(Calendar_Year,1,1),LeaveTracker[End Date],"&lt;"&amp;DATE(Calendar_Year+1,1,1),LeaveTracker[Type of Leave],'Leave Types'!B447)</f>
        <v>0</v>
      </c>
      <c r="I449" s="27">
        <f>SUM(Table3[[#This Row],['# SICK LEAVE]:['#OTHERS]])</f>
        <v>0</v>
      </c>
    </row>
    <row r="450" spans="1:9" x14ac:dyDescent="0.3">
      <c r="A450">
        <f t="shared" si="7"/>
        <v>445</v>
      </c>
      <c r="B450" t="str">
        <f>IF(ISBLANK('List of Employees'!B549),"",'List of Employees'!B549)</f>
        <v xml:space="preserve">PAYAD RONALDO  </v>
      </c>
      <c r="C450" s="25" t="str">
        <f>VLOOKUP(Table3[[#This Row],[EMPLOYEE NAME]],Employees[[Employee Name]:[Office]],6)</f>
        <v>CASUAL</v>
      </c>
      <c r="D450" s="27">
        <f>SUMIFS(LeaveTracker[Days],LeaveTracker[Employee Name],valSelEmployee,LeaveTracker[Start Date],"&gt;="&amp;DATE(Calendar_Year,1,1),LeaveTracker[End Date],"&lt;"&amp;DATE(Calendar_Year+1,1,1),LeaveTracker[Type of Leave],'Leave Types'!B448)</f>
        <v>0</v>
      </c>
      <c r="I450" s="27">
        <f>SUM(Table3[[#This Row],['# SICK LEAVE]:['#OTHERS]])</f>
        <v>0</v>
      </c>
    </row>
    <row r="451" spans="1:9" x14ac:dyDescent="0.3">
      <c r="A451">
        <f t="shared" si="7"/>
        <v>446</v>
      </c>
      <c r="B451" t="str">
        <f>IF(ISBLANK('List of Employees'!B550),"",'List of Employees'!B550)</f>
        <v>PAZ JOSUE O.</v>
      </c>
      <c r="C451" s="25" t="str">
        <f>VLOOKUP(Table3[[#This Row],[EMPLOYEE NAME]],Employees[[Employee Name]:[Office]],6)</f>
        <v>CASUAL</v>
      </c>
      <c r="D451" s="27">
        <f>SUMIFS(LeaveTracker[Days],LeaveTracker[Employee Name],valSelEmployee,LeaveTracker[Start Date],"&gt;="&amp;DATE(Calendar_Year,1,1),LeaveTracker[End Date],"&lt;"&amp;DATE(Calendar_Year+1,1,1),LeaveTracker[Type of Leave],'Leave Types'!B449)</f>
        <v>0</v>
      </c>
      <c r="I451" s="27">
        <f>SUM(Table3[[#This Row],['# SICK LEAVE]:['#OTHERS]])</f>
        <v>0</v>
      </c>
    </row>
    <row r="452" spans="1:9" x14ac:dyDescent="0.3">
      <c r="A452">
        <f t="shared" si="7"/>
        <v>447</v>
      </c>
      <c r="B452" t="str">
        <f>IF(ISBLANK('List of Employees'!B551),"",'List of Employees'!B551)</f>
        <v>PEJI NARCISO V.</v>
      </c>
      <c r="C452" s="25" t="str">
        <f>VLOOKUP(Table3[[#This Row],[EMPLOYEE NAME]],Employees[[Employee Name]:[Office]],6)</f>
        <v>JOBCON</v>
      </c>
      <c r="D452" s="27">
        <f>SUMIFS(LeaveTracker[Days],LeaveTracker[Employee Name],valSelEmployee,LeaveTracker[Start Date],"&gt;="&amp;DATE(Calendar_Year,1,1),LeaveTracker[End Date],"&lt;"&amp;DATE(Calendar_Year+1,1,1),LeaveTracker[Type of Leave],'Leave Types'!B450)</f>
        <v>0</v>
      </c>
      <c r="I452" s="27">
        <f>SUM(Table3[[#This Row],['# SICK LEAVE]:['#OTHERS]])</f>
        <v>0</v>
      </c>
    </row>
    <row r="453" spans="1:9" x14ac:dyDescent="0.3">
      <c r="A453">
        <f t="shared" si="7"/>
        <v>448</v>
      </c>
      <c r="B453" t="str">
        <f>IF(ISBLANK('List of Employees'!B553),"",'List of Employees'!B553)</f>
        <v>PELIMBERGO MICHELLE A.</v>
      </c>
      <c r="C453" s="25" t="str">
        <f>VLOOKUP(Table3[[#This Row],[EMPLOYEE NAME]],Employees[[Employee Name]:[Office]],6)</f>
        <v>REGULAR</v>
      </c>
      <c r="D453" s="27">
        <f>SUMIFS(LeaveTracker[Days],LeaveTracker[Employee Name],valSelEmployee,LeaveTracker[Start Date],"&gt;="&amp;DATE(Calendar_Year,1,1),LeaveTracker[End Date],"&lt;"&amp;DATE(Calendar_Year+1,1,1),LeaveTracker[Type of Leave],'Leave Types'!B451)</f>
        <v>0</v>
      </c>
      <c r="I453" s="27">
        <f>SUM(Table3[[#This Row],['# SICK LEAVE]:['#OTHERS]])</f>
        <v>0</v>
      </c>
    </row>
    <row r="454" spans="1:9" x14ac:dyDescent="0.3">
      <c r="A454">
        <f t="shared" si="7"/>
        <v>449</v>
      </c>
      <c r="B454" t="str">
        <f>IF(ISBLANK('List of Employees'!B554),"",'List of Employees'!B554)</f>
        <v>PEÑAFIEL MELISSA Q.</v>
      </c>
      <c r="C454" s="25" t="str">
        <f>VLOOKUP(Table3[[#This Row],[EMPLOYEE NAME]],Employees[[Employee Name]:[Office]],6)</f>
        <v>REGULAR</v>
      </c>
      <c r="D454" s="27">
        <f>SUMIFS(LeaveTracker[Days],LeaveTracker[Employee Name],valSelEmployee,LeaveTracker[Start Date],"&gt;="&amp;DATE(Calendar_Year,1,1),LeaveTracker[End Date],"&lt;"&amp;DATE(Calendar_Year+1,1,1),LeaveTracker[Type of Leave],'Leave Types'!B452)</f>
        <v>0</v>
      </c>
      <c r="I454" s="27">
        <f>SUM(Table3[[#This Row],['# SICK LEAVE]:['#OTHERS]])</f>
        <v>0</v>
      </c>
    </row>
  </sheetData>
  <pageMargins left="0.7" right="0.7" top="0.75" bottom="0.75" header="0.3" footer="0.3"/>
  <pageSetup orientation="portrait" horizontalDpi="4294967293" verticalDpi="300" r:id="rId1"/>
  <drawing r:id="rId2"/>
  <legacyDrawing r:id="rId3"/>
  <controls>
    <mc:AlternateContent xmlns:mc="http://schemas.openxmlformats.org/markup-compatibility/2006">
      <mc:Choice Requires="x14">
        <control shapeId="2053" r:id="rId4" name="ComboBox1">
          <controlPr defaultSize="0" autoLine="0" linkedCell="C3" listFillRange="'Leave Types'!$D$4:$D$25" r:id="rId5">
            <anchor moveWithCells="1">
              <from>
                <xdr:col>2</xdr:col>
                <xdr:colOff>28575</xdr:colOff>
                <xdr:row>2</xdr:row>
                <xdr:rowOff>9525</xdr:rowOff>
              </from>
              <to>
                <xdr:col>3</xdr:col>
                <xdr:colOff>9525</xdr:colOff>
                <xdr:row>2</xdr:row>
                <xdr:rowOff>285750</xdr:rowOff>
              </to>
            </anchor>
          </controlPr>
        </control>
      </mc:Choice>
      <mc:Fallback>
        <control shapeId="2053" r:id="rId4" name="ComboBox1"/>
      </mc:Fallback>
    </mc:AlternateContent>
  </controls>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tabColor theme="3" tint="0.39997558519241921"/>
    <pageSetUpPr fitToPage="1"/>
  </sheetPr>
  <dimension ref="B1:D25"/>
  <sheetViews>
    <sheetView showGridLines="0" workbookViewId="0">
      <selection activeCell="F6" sqref="F6"/>
    </sheetView>
  </sheetViews>
  <sheetFormatPr defaultRowHeight="30" customHeight="1" x14ac:dyDescent="0.3"/>
  <cols>
    <col min="1" max="1" width="2.625" customWidth="1"/>
    <col min="2" max="2" width="26.625" customWidth="1"/>
    <col min="3" max="3" width="3.25" customWidth="1"/>
    <col min="4" max="4" width="20.875" bestFit="1" customWidth="1"/>
  </cols>
  <sheetData>
    <row r="1" spans="2:4" ht="39.950000000000003" customHeight="1" x14ac:dyDescent="0.3">
      <c r="B1" s="17" t="s">
        <v>18</v>
      </c>
    </row>
    <row r="2" spans="2:4" ht="15" customHeight="1" x14ac:dyDescent="0.3"/>
    <row r="3" spans="2:4" ht="30" customHeight="1" x14ac:dyDescent="0.3">
      <c r="B3" s="9" t="s">
        <v>75</v>
      </c>
      <c r="D3" s="9" t="s">
        <v>998</v>
      </c>
    </row>
    <row r="4" spans="2:4" ht="30" customHeight="1" x14ac:dyDescent="0.3">
      <c r="B4" s="18" t="s">
        <v>81</v>
      </c>
      <c r="D4" s="18">
        <v>2021</v>
      </c>
    </row>
    <row r="5" spans="2:4" ht="30" customHeight="1" x14ac:dyDescent="0.3">
      <c r="B5" s="18" t="s">
        <v>82</v>
      </c>
      <c r="D5" s="18">
        <v>2020</v>
      </c>
    </row>
    <row r="6" spans="2:4" ht="30" customHeight="1" x14ac:dyDescent="0.3">
      <c r="B6" s="18" t="s">
        <v>76</v>
      </c>
      <c r="D6" s="18">
        <v>2019</v>
      </c>
    </row>
    <row r="7" spans="2:4" ht="30" customHeight="1" x14ac:dyDescent="0.3">
      <c r="B7" s="18" t="s">
        <v>77</v>
      </c>
      <c r="D7" s="18">
        <v>2018</v>
      </c>
    </row>
    <row r="8" spans="2:4" ht="30" customHeight="1" x14ac:dyDescent="0.3">
      <c r="B8" s="18" t="s">
        <v>298</v>
      </c>
      <c r="D8" s="18">
        <v>2017</v>
      </c>
    </row>
    <row r="9" spans="2:4" ht="30" customHeight="1" x14ac:dyDescent="0.3">
      <c r="B9" s="8" t="s">
        <v>1022</v>
      </c>
      <c r="D9" s="18">
        <v>2016</v>
      </c>
    </row>
    <row r="10" spans="2:4" ht="30" customHeight="1" x14ac:dyDescent="0.3">
      <c r="D10" s="18">
        <v>2015</v>
      </c>
    </row>
    <row r="11" spans="2:4" ht="30" customHeight="1" x14ac:dyDescent="0.3">
      <c r="D11" s="18">
        <v>2014</v>
      </c>
    </row>
    <row r="12" spans="2:4" ht="30" customHeight="1" x14ac:dyDescent="0.3">
      <c r="D12" s="18">
        <v>2013</v>
      </c>
    </row>
    <row r="13" spans="2:4" ht="30" customHeight="1" x14ac:dyDescent="0.3">
      <c r="D13" s="18">
        <v>2012</v>
      </c>
    </row>
    <row r="14" spans="2:4" ht="30" customHeight="1" x14ac:dyDescent="0.3">
      <c r="D14" s="18">
        <v>2011</v>
      </c>
    </row>
    <row r="15" spans="2:4" ht="30" customHeight="1" x14ac:dyDescent="0.3">
      <c r="D15" s="18">
        <v>2010</v>
      </c>
    </row>
    <row r="16" spans="2:4" ht="30" customHeight="1" x14ac:dyDescent="0.3">
      <c r="D16" s="18">
        <v>2009</v>
      </c>
    </row>
    <row r="17" spans="4:4" ht="30" customHeight="1" x14ac:dyDescent="0.3">
      <c r="D17" s="18">
        <v>2008</v>
      </c>
    </row>
    <row r="18" spans="4:4" ht="30" customHeight="1" x14ac:dyDescent="0.3">
      <c r="D18" s="18">
        <v>2007</v>
      </c>
    </row>
    <row r="19" spans="4:4" ht="30" customHeight="1" x14ac:dyDescent="0.3">
      <c r="D19" s="18">
        <v>2006</v>
      </c>
    </row>
    <row r="20" spans="4:4" ht="30" customHeight="1" x14ac:dyDescent="0.3">
      <c r="D20" s="18">
        <v>2005</v>
      </c>
    </row>
    <row r="21" spans="4:4" ht="30" customHeight="1" x14ac:dyDescent="0.3">
      <c r="D21" s="18">
        <v>2004</v>
      </c>
    </row>
    <row r="22" spans="4:4" ht="30" customHeight="1" x14ac:dyDescent="0.3">
      <c r="D22" s="18">
        <v>2003</v>
      </c>
    </row>
    <row r="23" spans="4:4" ht="30" customHeight="1" x14ac:dyDescent="0.3">
      <c r="D23" s="18">
        <v>2002</v>
      </c>
    </row>
    <row r="24" spans="4:4" ht="30" customHeight="1" x14ac:dyDescent="0.3">
      <c r="D24" s="18">
        <v>2001</v>
      </c>
    </row>
    <row r="25" spans="4:4" ht="30" customHeight="1" x14ac:dyDescent="0.3">
      <c r="D25" s="18">
        <v>2000</v>
      </c>
    </row>
  </sheetData>
  <dataValidations count="3">
    <dataValidation allowBlank="1" showInputMessage="1" showErrorMessage="1" prompt="Enter leave types in this column under this heading" sqref="B3 D3"/>
    <dataValidation allowBlank="1" showInputMessage="1" showErrorMessage="1" prompt="Enter leave types in the table in this worksheet. Entries will be used for selection in Leave Tracker table in Employee Leave Tracker worksheet" sqref="A1"/>
    <dataValidation allowBlank="1" showInputMessage="1" showErrorMessage="1" prompt="Worksheet title is in this cell" sqref="B1"/>
  </dataValidations>
  <pageMargins left="0.7" right="0.7" top="0.75" bottom="0.75" header="0.3" footer="0.3"/>
  <pageSetup fitToHeight="0"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B76"/>
  <sheetViews>
    <sheetView zoomScale="75" zoomScaleNormal="75" workbookViewId="0">
      <selection activeCell="I41" sqref="I41:I42"/>
    </sheetView>
  </sheetViews>
  <sheetFormatPr defaultRowHeight="16.5" x14ac:dyDescent="0.3"/>
  <cols>
    <col min="1" max="1" width="32.625" bestFit="1" customWidth="1"/>
    <col min="2" max="2" width="19.125" bestFit="1" customWidth="1"/>
  </cols>
  <sheetData>
    <row r="3" spans="1:2" ht="14.45" x14ac:dyDescent="0.3">
      <c r="A3" s="26" t="s">
        <v>432</v>
      </c>
      <c r="B3" s="27" t="s">
        <v>434</v>
      </c>
    </row>
    <row r="4" spans="1:2" ht="14.45" x14ac:dyDescent="0.3">
      <c r="A4" s="48" t="s">
        <v>439</v>
      </c>
      <c r="B4" s="59">
        <v>19</v>
      </c>
    </row>
    <row r="5" spans="1:2" ht="14.45" x14ac:dyDescent="0.3">
      <c r="A5" s="48" t="s">
        <v>1723</v>
      </c>
      <c r="B5" s="59">
        <v>1</v>
      </c>
    </row>
    <row r="6" spans="1:2" ht="14.45" x14ac:dyDescent="0.3">
      <c r="A6" s="48" t="s">
        <v>109</v>
      </c>
      <c r="B6" s="59">
        <v>3</v>
      </c>
    </row>
    <row r="7" spans="1:2" ht="14.45" x14ac:dyDescent="0.3">
      <c r="A7" s="48" t="s">
        <v>308</v>
      </c>
      <c r="B7" s="59">
        <v>1</v>
      </c>
    </row>
    <row r="8" spans="1:2" ht="14.45" x14ac:dyDescent="0.3">
      <c r="A8" s="48" t="s">
        <v>642</v>
      </c>
      <c r="B8" s="59">
        <v>4</v>
      </c>
    </row>
    <row r="9" spans="1:2" ht="14.45" x14ac:dyDescent="0.3">
      <c r="A9" s="48" t="s">
        <v>1715</v>
      </c>
      <c r="B9" s="59">
        <v>2</v>
      </c>
    </row>
    <row r="10" spans="1:2" ht="14.45" x14ac:dyDescent="0.3">
      <c r="A10" s="48" t="s">
        <v>463</v>
      </c>
      <c r="B10" s="59">
        <v>9</v>
      </c>
    </row>
    <row r="11" spans="1:2" ht="14.45" x14ac:dyDescent="0.3">
      <c r="A11" s="48" t="s">
        <v>1728</v>
      </c>
      <c r="B11" s="59">
        <v>1</v>
      </c>
    </row>
    <row r="12" spans="1:2" ht="14.45" x14ac:dyDescent="0.3">
      <c r="A12" s="48" t="s">
        <v>152</v>
      </c>
      <c r="B12" s="59">
        <v>5</v>
      </c>
    </row>
    <row r="13" spans="1:2" ht="14.45" x14ac:dyDescent="0.3">
      <c r="A13" s="48" t="s">
        <v>1198</v>
      </c>
      <c r="B13" s="59">
        <v>2</v>
      </c>
    </row>
    <row r="14" spans="1:2" ht="14.45" x14ac:dyDescent="0.3">
      <c r="A14" s="48" t="s">
        <v>182</v>
      </c>
      <c r="B14" s="59">
        <v>8</v>
      </c>
    </row>
    <row r="15" spans="1:2" ht="14.45" x14ac:dyDescent="0.3">
      <c r="A15" s="48" t="s">
        <v>350</v>
      </c>
      <c r="B15" s="59">
        <v>1</v>
      </c>
    </row>
    <row r="16" spans="1:2" ht="14.45" x14ac:dyDescent="0.3">
      <c r="A16" s="48" t="s">
        <v>366</v>
      </c>
      <c r="B16" s="59">
        <v>18</v>
      </c>
    </row>
    <row r="17" spans="1:2" ht="14.45" x14ac:dyDescent="0.3">
      <c r="A17" s="48" t="s">
        <v>289</v>
      </c>
      <c r="B17" s="59">
        <v>44</v>
      </c>
    </row>
    <row r="18" spans="1:2" ht="14.45" x14ac:dyDescent="0.3">
      <c r="A18" s="48" t="s">
        <v>271</v>
      </c>
      <c r="B18" s="59">
        <v>19</v>
      </c>
    </row>
    <row r="19" spans="1:2" ht="14.45" x14ac:dyDescent="0.3">
      <c r="A19" s="48" t="s">
        <v>1719</v>
      </c>
      <c r="B19" s="59">
        <v>1</v>
      </c>
    </row>
    <row r="20" spans="1:2" ht="14.45" x14ac:dyDescent="0.3">
      <c r="A20" s="48" t="s">
        <v>115</v>
      </c>
      <c r="B20" s="59">
        <v>2</v>
      </c>
    </row>
    <row r="21" spans="1:2" x14ac:dyDescent="0.3">
      <c r="A21" s="48" t="s">
        <v>135</v>
      </c>
      <c r="B21" s="59">
        <v>39</v>
      </c>
    </row>
    <row r="22" spans="1:2" x14ac:dyDescent="0.3">
      <c r="A22" s="48" t="s">
        <v>1062</v>
      </c>
      <c r="B22" s="59">
        <v>2</v>
      </c>
    </row>
    <row r="23" spans="1:2" x14ac:dyDescent="0.3">
      <c r="A23" s="48" t="s">
        <v>335</v>
      </c>
      <c r="B23" s="59">
        <v>2</v>
      </c>
    </row>
    <row r="24" spans="1:2" ht="14.45" x14ac:dyDescent="0.3">
      <c r="A24" s="48" t="s">
        <v>1718</v>
      </c>
      <c r="B24" s="59">
        <v>1</v>
      </c>
    </row>
    <row r="25" spans="1:2" ht="14.45" x14ac:dyDescent="0.3">
      <c r="A25" s="48" t="s">
        <v>481</v>
      </c>
      <c r="B25" s="59">
        <v>5</v>
      </c>
    </row>
    <row r="26" spans="1:2" ht="14.45" x14ac:dyDescent="0.3">
      <c r="A26" s="48" t="s">
        <v>141</v>
      </c>
      <c r="B26" s="59">
        <v>9</v>
      </c>
    </row>
    <row r="27" spans="1:2" ht="14.45" x14ac:dyDescent="0.3">
      <c r="A27" s="48" t="s">
        <v>974</v>
      </c>
      <c r="B27" s="59">
        <v>4</v>
      </c>
    </row>
    <row r="28" spans="1:2" ht="14.45" x14ac:dyDescent="0.3">
      <c r="A28" s="48" t="s">
        <v>213</v>
      </c>
      <c r="B28" s="59">
        <v>26</v>
      </c>
    </row>
    <row r="29" spans="1:2" ht="14.45" x14ac:dyDescent="0.3">
      <c r="A29" s="48" t="s">
        <v>103</v>
      </c>
      <c r="B29" s="59">
        <v>33</v>
      </c>
    </row>
    <row r="30" spans="1:2" ht="14.45" x14ac:dyDescent="0.3">
      <c r="A30" s="48" t="s">
        <v>1709</v>
      </c>
      <c r="B30" s="59">
        <v>2</v>
      </c>
    </row>
    <row r="31" spans="1:2" ht="14.45" x14ac:dyDescent="0.3">
      <c r="A31" s="48" t="s">
        <v>1065</v>
      </c>
      <c r="B31" s="59">
        <v>2</v>
      </c>
    </row>
    <row r="32" spans="1:2" ht="14.45" x14ac:dyDescent="0.3">
      <c r="A32" s="48" t="s">
        <v>1066</v>
      </c>
      <c r="B32" s="59">
        <v>2</v>
      </c>
    </row>
    <row r="33" spans="1:2" ht="14.45" x14ac:dyDescent="0.3">
      <c r="A33" s="48" t="s">
        <v>178</v>
      </c>
      <c r="B33" s="59">
        <v>1</v>
      </c>
    </row>
    <row r="34" spans="1:2" ht="14.45" x14ac:dyDescent="0.3">
      <c r="A34" s="48" t="s">
        <v>1230</v>
      </c>
      <c r="B34" s="59">
        <v>1</v>
      </c>
    </row>
    <row r="35" spans="1:2" ht="14.45" x14ac:dyDescent="0.3">
      <c r="A35" s="48" t="s">
        <v>286</v>
      </c>
      <c r="B35" s="59">
        <v>9</v>
      </c>
    </row>
    <row r="36" spans="1:2" ht="14.45" x14ac:dyDescent="0.3">
      <c r="A36" s="48" t="s">
        <v>1708</v>
      </c>
      <c r="B36" s="59">
        <v>10</v>
      </c>
    </row>
    <row r="37" spans="1:2" x14ac:dyDescent="0.3">
      <c r="A37" s="48" t="s">
        <v>1713</v>
      </c>
      <c r="B37" s="59">
        <v>1</v>
      </c>
    </row>
    <row r="38" spans="1:2" x14ac:dyDescent="0.3">
      <c r="A38" s="48" t="s">
        <v>130</v>
      </c>
      <c r="B38" s="59">
        <v>1</v>
      </c>
    </row>
    <row r="39" spans="1:2" x14ac:dyDescent="0.3">
      <c r="A39" s="48" t="s">
        <v>209</v>
      </c>
      <c r="B39" s="59">
        <v>19</v>
      </c>
    </row>
    <row r="40" spans="1:2" x14ac:dyDescent="0.3">
      <c r="A40" s="48" t="s">
        <v>1725</v>
      </c>
      <c r="B40" s="59">
        <v>2</v>
      </c>
    </row>
    <row r="41" spans="1:2" x14ac:dyDescent="0.3">
      <c r="A41" s="48" t="s">
        <v>89</v>
      </c>
      <c r="B41" s="59">
        <v>7</v>
      </c>
    </row>
    <row r="42" spans="1:2" x14ac:dyDescent="0.3">
      <c r="A42" s="48" t="s">
        <v>1105</v>
      </c>
      <c r="B42" s="59">
        <v>1</v>
      </c>
    </row>
    <row r="43" spans="1:2" x14ac:dyDescent="0.3">
      <c r="A43" s="48" t="s">
        <v>647</v>
      </c>
      <c r="B43" s="59">
        <v>1</v>
      </c>
    </row>
    <row r="44" spans="1:2" x14ac:dyDescent="0.3">
      <c r="A44" s="48" t="s">
        <v>331</v>
      </c>
      <c r="B44" s="59">
        <v>4</v>
      </c>
    </row>
    <row r="45" spans="1:2" x14ac:dyDescent="0.3">
      <c r="A45" s="48" t="s">
        <v>1016</v>
      </c>
      <c r="B45" s="59">
        <v>1</v>
      </c>
    </row>
    <row r="46" spans="1:2" x14ac:dyDescent="0.3">
      <c r="A46" s="48" t="s">
        <v>537</v>
      </c>
      <c r="B46" s="59">
        <v>12</v>
      </c>
    </row>
    <row r="47" spans="1:2" x14ac:dyDescent="0.3">
      <c r="A47" s="48" t="s">
        <v>326</v>
      </c>
      <c r="B47" s="59">
        <v>2</v>
      </c>
    </row>
    <row r="48" spans="1:2" x14ac:dyDescent="0.3">
      <c r="A48" s="48" t="s">
        <v>369</v>
      </c>
      <c r="B48" s="59">
        <v>3</v>
      </c>
    </row>
    <row r="49" spans="1:2" x14ac:dyDescent="0.3">
      <c r="A49" s="48" t="s">
        <v>590</v>
      </c>
      <c r="B49" s="59">
        <v>10</v>
      </c>
    </row>
    <row r="50" spans="1:2" x14ac:dyDescent="0.3">
      <c r="A50" s="48" t="s">
        <v>126</v>
      </c>
      <c r="B50" s="59">
        <v>10</v>
      </c>
    </row>
    <row r="51" spans="1:2" x14ac:dyDescent="0.3">
      <c r="A51" s="48" t="s">
        <v>260</v>
      </c>
      <c r="B51" s="59">
        <v>4</v>
      </c>
    </row>
    <row r="52" spans="1:2" x14ac:dyDescent="0.3">
      <c r="A52" s="48" t="s">
        <v>97</v>
      </c>
      <c r="B52" s="59">
        <v>64</v>
      </c>
    </row>
    <row r="53" spans="1:2" x14ac:dyDescent="0.3">
      <c r="A53" s="48" t="s">
        <v>881</v>
      </c>
      <c r="B53" s="59">
        <v>1</v>
      </c>
    </row>
    <row r="54" spans="1:2" x14ac:dyDescent="0.3">
      <c r="A54" s="48" t="s">
        <v>741</v>
      </c>
      <c r="B54" s="59">
        <v>1</v>
      </c>
    </row>
    <row r="55" spans="1:2" x14ac:dyDescent="0.3">
      <c r="A55" s="48" t="s">
        <v>199</v>
      </c>
      <c r="B55" s="59">
        <v>32</v>
      </c>
    </row>
    <row r="56" spans="1:2" x14ac:dyDescent="0.3">
      <c r="A56" s="48" t="s">
        <v>156</v>
      </c>
      <c r="B56" s="59">
        <v>8</v>
      </c>
    </row>
    <row r="57" spans="1:2" x14ac:dyDescent="0.3">
      <c r="A57" s="48" t="s">
        <v>361</v>
      </c>
      <c r="B57" s="59">
        <v>24</v>
      </c>
    </row>
    <row r="58" spans="1:2" x14ac:dyDescent="0.3">
      <c r="A58" s="48" t="s">
        <v>1289</v>
      </c>
      <c r="B58" s="59">
        <v>3</v>
      </c>
    </row>
    <row r="59" spans="1:2" x14ac:dyDescent="0.3">
      <c r="A59" s="48" t="s">
        <v>1720</v>
      </c>
      <c r="B59" s="59">
        <v>1</v>
      </c>
    </row>
    <row r="60" spans="1:2" x14ac:dyDescent="0.3">
      <c r="A60" s="48" t="s">
        <v>241</v>
      </c>
      <c r="B60" s="59">
        <v>5</v>
      </c>
    </row>
    <row r="61" spans="1:2" x14ac:dyDescent="0.3">
      <c r="A61" s="48" t="s">
        <v>1710</v>
      </c>
      <c r="B61" s="59">
        <v>9</v>
      </c>
    </row>
    <row r="62" spans="1:2" x14ac:dyDescent="0.3">
      <c r="A62" s="48" t="s">
        <v>1302</v>
      </c>
      <c r="B62" s="59">
        <v>3</v>
      </c>
    </row>
    <row r="63" spans="1:2" x14ac:dyDescent="0.3">
      <c r="A63" s="48" t="s">
        <v>1724</v>
      </c>
      <c r="B63" s="59">
        <v>1</v>
      </c>
    </row>
    <row r="64" spans="1:2" x14ac:dyDescent="0.3">
      <c r="A64" s="48" t="s">
        <v>1703</v>
      </c>
      <c r="B64" s="59">
        <v>3</v>
      </c>
    </row>
    <row r="65" spans="1:2" x14ac:dyDescent="0.3">
      <c r="A65" s="48" t="s">
        <v>1721</v>
      </c>
      <c r="B65" s="59">
        <v>1</v>
      </c>
    </row>
    <row r="66" spans="1:2" x14ac:dyDescent="0.3">
      <c r="A66" s="48" t="s">
        <v>436</v>
      </c>
      <c r="B66" s="59">
        <v>2</v>
      </c>
    </row>
    <row r="67" spans="1:2" x14ac:dyDescent="0.3">
      <c r="A67" s="48" t="s">
        <v>487</v>
      </c>
      <c r="B67" s="59">
        <v>2</v>
      </c>
    </row>
    <row r="68" spans="1:2" x14ac:dyDescent="0.3">
      <c r="A68" s="48" t="s">
        <v>1706</v>
      </c>
      <c r="B68" s="59">
        <v>26</v>
      </c>
    </row>
    <row r="69" spans="1:2" x14ac:dyDescent="0.3">
      <c r="A69" s="48" t="s">
        <v>1714</v>
      </c>
      <c r="B69" s="59">
        <v>2</v>
      </c>
    </row>
    <row r="70" spans="1:2" x14ac:dyDescent="0.3">
      <c r="A70" s="48" t="s">
        <v>527</v>
      </c>
      <c r="B70" s="59">
        <v>1</v>
      </c>
    </row>
    <row r="71" spans="1:2" x14ac:dyDescent="0.3">
      <c r="A71" s="48" t="s">
        <v>296</v>
      </c>
      <c r="B71" s="59">
        <v>5</v>
      </c>
    </row>
    <row r="72" spans="1:2" x14ac:dyDescent="0.3">
      <c r="A72" s="48" t="s">
        <v>1717</v>
      </c>
      <c r="B72" s="59">
        <v>2</v>
      </c>
    </row>
    <row r="73" spans="1:2" x14ac:dyDescent="0.3">
      <c r="A73" s="48" t="s">
        <v>357</v>
      </c>
      <c r="B73" s="59">
        <v>6</v>
      </c>
    </row>
    <row r="74" spans="1:2" x14ac:dyDescent="0.3">
      <c r="A74" s="48" t="s">
        <v>1707</v>
      </c>
      <c r="B74" s="59">
        <v>2</v>
      </c>
    </row>
    <row r="75" spans="1:2" x14ac:dyDescent="0.3">
      <c r="A75" s="48" t="s">
        <v>2000</v>
      </c>
      <c r="B75" s="60">
        <v>6</v>
      </c>
    </row>
    <row r="76" spans="1:2" ht="21" x14ac:dyDescent="0.3">
      <c r="A76" s="28" t="s">
        <v>433</v>
      </c>
      <c r="B76" s="58">
        <v>576</v>
      </c>
    </row>
  </sheetData>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ACCOMPLISHMENT REPORT</vt:lpstr>
      <vt:lpstr>Calendar View</vt:lpstr>
      <vt:lpstr>Employee Leave Tracker</vt:lpstr>
      <vt:lpstr>List of Employees</vt:lpstr>
      <vt:lpstr>Company Holidays</vt:lpstr>
      <vt:lpstr>EMPLOYEE LEAVE</vt:lpstr>
      <vt:lpstr>Leave Types</vt:lpstr>
      <vt:lpstr>OFFICES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'Employee Leave Tracker'!Print_Titles</vt:lpstr>
      <vt:lpstr>Title1</vt:lpstr>
      <vt:lpstr>Title2</vt:lpstr>
      <vt:lpstr>valSelEmployee</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DOLE</dc:creator>
  <cp:lastModifiedBy>DOLE</cp:lastModifiedBy>
  <cp:lastPrinted>2023-06-22T01:15:39Z</cp:lastPrinted>
  <dcterms:created xsi:type="dcterms:W3CDTF">2016-12-03T09:43:22Z</dcterms:created>
  <dcterms:modified xsi:type="dcterms:W3CDTF">2023-06-26T06:53:32Z</dcterms:modified>
</cp:coreProperties>
</file>